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480" yWindow="30" windowWidth="11325" windowHeight="6975" tabRatio="599"/>
  </bookViews>
  <sheets>
    <sheet name="Summ Rev Req" sheetId="1" r:id="rId1"/>
    <sheet name="Rate Base" sheetId="2" r:id="rId2"/>
    <sheet name="COC" sheetId="8" r:id="rId3"/>
    <sheet name="Gross Rev Conversion Factor" sheetId="7" r:id="rId4"/>
    <sheet name="LTD Rate J-3 F" sheetId="22" r:id="rId5"/>
    <sheet name="Defer LTD Issue Savings" sheetId="28" r:id="rId6"/>
    <sheet name="STD Rate J-2 F" sheetId="27" r:id="rId7"/>
    <sheet name="Tax Rate Change 21%" sheetId="26" r:id="rId8"/>
    <sheet name="As filed CWC" sheetId="23" r:id="rId9"/>
    <sheet name="As Adjusted CWC" sheetId="24" r:id="rId10"/>
    <sheet name="190 ADIT-First Category" sheetId="16" r:id="rId11"/>
    <sheet name="190 ADIT-Second Category" sheetId="17" r:id="rId12"/>
    <sheet name="NOL ADIT" sheetId="15" r:id="rId13"/>
    <sheet name="Rate Case Reg Asset" sheetId="12" r:id="rId14"/>
    <sheet name="PRP" sheetId="25" r:id="rId15"/>
    <sheet name="12% Non-PR Cap Add Escalation" sheetId="14" r:id="rId16"/>
    <sheet name="Depr Exp - Restated Net Salvage" sheetId="21" r:id="rId17"/>
    <sheet name="Adj Composite Alloc Factor" sheetId="20" r:id="rId18"/>
    <sheet name="As Filed 2014 Depr Rate Accrual" sheetId="30" r:id="rId19"/>
    <sheet name="AG Adj Depr Rate Accrual" sheetId="31" r:id="rId20"/>
    <sheet name="AG's Inter Salv Calcs" sheetId="29" r:id="rId21"/>
    <sheet name="Net Salvage Analysis" sheetId="32" r:id="rId22"/>
  </sheets>
  <externalReferences>
    <externalReference r:id="rId23"/>
    <externalReference r:id="rId24"/>
  </externalReferences>
  <definedNames>
    <definedName name="\\" localSheetId="19" hidden="1">#REF!</definedName>
    <definedName name="\\" localSheetId="20" hidden="1">#REF!</definedName>
    <definedName name="\\" localSheetId="5" hidden="1">#REF!</definedName>
    <definedName name="\\" hidden="1">#REF!</definedName>
    <definedName name="\\\" localSheetId="19" hidden="1">#REF!</definedName>
    <definedName name="\\\" localSheetId="20" hidden="1">#REF!</definedName>
    <definedName name="\\\" localSheetId="5" hidden="1">#REF!</definedName>
    <definedName name="\\\" hidden="1">#REF!</definedName>
    <definedName name="\\\\" localSheetId="19" hidden="1">#REF!</definedName>
    <definedName name="\\\\" localSheetId="20" hidden="1">#REF!</definedName>
    <definedName name="\\\\" localSheetId="5" hidden="1">#REF!</definedName>
    <definedName name="\\\\" hidden="1">#REF!</definedName>
    <definedName name="__123Graph_A" localSheetId="19" hidden="1">#REF!</definedName>
    <definedName name="__123Graph_A" localSheetId="20" hidden="1">#REF!</definedName>
    <definedName name="__123Graph_A" localSheetId="5" hidden="1">#REF!</definedName>
    <definedName name="__123Graph_A" hidden="1">#REF!</definedName>
    <definedName name="__123Graph_B" localSheetId="19" hidden="1">#REF!</definedName>
    <definedName name="__123Graph_B" localSheetId="20" hidden="1">#REF!</definedName>
    <definedName name="__123Graph_B" localSheetId="5" hidden="1">#REF!</definedName>
    <definedName name="__123Graph_B" hidden="1">#REF!</definedName>
    <definedName name="__123Graph_C" localSheetId="19" hidden="1">#REF!</definedName>
    <definedName name="__123Graph_C" localSheetId="20" hidden="1">#REF!</definedName>
    <definedName name="__123Graph_C" localSheetId="5" hidden="1">#REF!</definedName>
    <definedName name="__123Graph_C" hidden="1">#REF!</definedName>
    <definedName name="__123Graph_D" localSheetId="19" hidden="1">#REF!</definedName>
    <definedName name="__123Graph_D" localSheetId="20" hidden="1">#REF!</definedName>
    <definedName name="__123Graph_D" localSheetId="5" hidden="1">#REF!</definedName>
    <definedName name="__123Graph_D" hidden="1">#REF!</definedName>
    <definedName name="__123Graph_E" localSheetId="19" hidden="1">#REF!</definedName>
    <definedName name="__123Graph_E" localSheetId="20" hidden="1">#REF!</definedName>
    <definedName name="__123Graph_E" localSheetId="5" hidden="1">#REF!</definedName>
    <definedName name="__123Graph_E" hidden="1">#REF!</definedName>
    <definedName name="__123Graph_F" localSheetId="19" hidden="1">#REF!</definedName>
    <definedName name="__123Graph_F" localSheetId="20" hidden="1">#REF!</definedName>
    <definedName name="__123Graph_F" localSheetId="5" hidden="1">#REF!</definedName>
    <definedName name="__123Graph_F" hidden="1">#REF!</definedName>
    <definedName name="__123Graph_X" localSheetId="19" hidden="1">#REF!</definedName>
    <definedName name="__123Graph_X" localSheetId="20" hidden="1">#REF!</definedName>
    <definedName name="__123Graph_X" localSheetId="5" hidden="1">#REF!</definedName>
    <definedName name="__123Graph_X" hidden="1">#REF!</definedName>
    <definedName name="_Dist_Bin" localSheetId="15" hidden="1">#REF!</definedName>
    <definedName name="_Dist_Bin" localSheetId="10" hidden="1">#REF!</definedName>
    <definedName name="_Dist_Bin" localSheetId="11" hidden="1">#REF!</definedName>
    <definedName name="_Dist_Bin" localSheetId="17" hidden="1">#REF!</definedName>
    <definedName name="_Dist_Bin" localSheetId="19" hidden="1">#REF!</definedName>
    <definedName name="_Dist_Bin" localSheetId="20" hidden="1">#REF!</definedName>
    <definedName name="_Dist_Bin" localSheetId="9" hidden="1">#REF!</definedName>
    <definedName name="_Dist_Bin" localSheetId="8" hidden="1">#REF!</definedName>
    <definedName name="_Dist_Bin" localSheetId="5" hidden="1">#REF!</definedName>
    <definedName name="_Dist_Bin" localSheetId="16" hidden="1">#REF!</definedName>
    <definedName name="_Dist_Bin" localSheetId="12" hidden="1">#REF!</definedName>
    <definedName name="_Dist_Bin" localSheetId="14" hidden="1">#REF!</definedName>
    <definedName name="_Dist_Bin" localSheetId="13" hidden="1">#REF!</definedName>
    <definedName name="_Dist_Bin" hidden="1">#REF!</definedName>
    <definedName name="_Dist_Values" localSheetId="15" hidden="1">#REF!</definedName>
    <definedName name="_Dist_Values" localSheetId="10" hidden="1">#REF!</definedName>
    <definedName name="_Dist_Values" localSheetId="11" hidden="1">#REF!</definedName>
    <definedName name="_Dist_Values" localSheetId="17" hidden="1">#REF!</definedName>
    <definedName name="_Dist_Values" localSheetId="19" hidden="1">#REF!</definedName>
    <definedName name="_Dist_Values" localSheetId="20" hidden="1">#REF!</definedName>
    <definedName name="_Dist_Values" localSheetId="9" hidden="1">#REF!</definedName>
    <definedName name="_Dist_Values" localSheetId="5" hidden="1">#REF!</definedName>
    <definedName name="_Dist_Values" localSheetId="16" hidden="1">#REF!</definedName>
    <definedName name="_Dist_Values" localSheetId="12" hidden="1">#REF!</definedName>
    <definedName name="_Dist_Values" localSheetId="14" hidden="1">#REF!</definedName>
    <definedName name="_Dist_Values" localSheetId="13" hidden="1">#REF!</definedName>
    <definedName name="_Dist_Values" hidden="1">#REF!</definedName>
    <definedName name="_Div012" localSheetId="19">#REF!</definedName>
    <definedName name="_Div012" localSheetId="9">#REF!</definedName>
    <definedName name="_Div012" localSheetId="5">#REF!</definedName>
    <definedName name="_Div012" localSheetId="14">#REF!</definedName>
    <definedName name="_Div012" localSheetId="6">#REF!</definedName>
    <definedName name="_Div012">#REF!</definedName>
    <definedName name="_Div02" localSheetId="19">#REF!</definedName>
    <definedName name="_Div02" localSheetId="9">#REF!</definedName>
    <definedName name="_Div02" localSheetId="5">#REF!</definedName>
    <definedName name="_Div02" localSheetId="14">#REF!</definedName>
    <definedName name="_Div02" localSheetId="6">#REF!</definedName>
    <definedName name="_Div02">#REF!</definedName>
    <definedName name="_Div091" localSheetId="19">#REF!</definedName>
    <definedName name="_Div091" localSheetId="9">#REF!</definedName>
    <definedName name="_Div091" localSheetId="5">#REF!</definedName>
    <definedName name="_Div091" localSheetId="14">#REF!</definedName>
    <definedName name="_Div091" localSheetId="6">#REF!</definedName>
    <definedName name="_Div091">#REF!</definedName>
    <definedName name="_Fill" localSheetId="15" hidden="1">#REF!</definedName>
    <definedName name="_Fill" localSheetId="10" hidden="1">#REF!</definedName>
    <definedName name="_Fill" localSheetId="11" hidden="1">#REF!</definedName>
    <definedName name="_Fill" localSheetId="17" hidden="1">#REF!</definedName>
    <definedName name="_Fill" localSheetId="19" hidden="1">#REF!</definedName>
    <definedName name="_Fill" localSheetId="9" hidden="1">#REF!</definedName>
    <definedName name="_Fill" localSheetId="5" hidden="1">#REF!</definedName>
    <definedName name="_Fill" localSheetId="16" hidden="1">#REF!</definedName>
    <definedName name="_Fill" localSheetId="12" hidden="1">#REF!</definedName>
    <definedName name="_Fill" localSheetId="14" hidden="1">#REF!</definedName>
    <definedName name="_Fill" localSheetId="13" hidden="1">#REF!</definedName>
    <definedName name="_Fill" hidden="1">#REF!</definedName>
    <definedName name="_Key1" localSheetId="15" hidden="1">#REF!</definedName>
    <definedName name="_Key1" localSheetId="10" hidden="1">#REF!</definedName>
    <definedName name="_Key1" localSheetId="11" hidden="1">#REF!</definedName>
    <definedName name="_Key1" localSheetId="17" hidden="1">#REF!</definedName>
    <definedName name="_Key1" localSheetId="19" hidden="1">#REF!</definedName>
    <definedName name="_Key1" localSheetId="20" hidden="1">#REF!</definedName>
    <definedName name="_Key1" localSheetId="9" hidden="1">#REF!</definedName>
    <definedName name="_Key1" localSheetId="8" hidden="1">#REF!</definedName>
    <definedName name="_Key1" localSheetId="5" hidden="1">#REF!</definedName>
    <definedName name="_Key1" localSheetId="16" hidden="1">#REF!</definedName>
    <definedName name="_Key1" localSheetId="3" hidden="1">#REF!</definedName>
    <definedName name="_Key1" localSheetId="12" hidden="1">#REF!</definedName>
    <definedName name="_Key1" localSheetId="14" hidden="1">#REF!</definedName>
    <definedName name="_Key1" localSheetId="13" hidden="1">#REF!</definedName>
    <definedName name="_Key1" hidden="1">#REF!</definedName>
    <definedName name="_Order1" hidden="1">255</definedName>
    <definedName name="_Order2" localSheetId="20" hidden="1">0</definedName>
    <definedName name="_Order2" localSheetId="7" hidden="1">0</definedName>
    <definedName name="_Order2" hidden="1">255</definedName>
    <definedName name="_Regression_X" localSheetId="15" hidden="1">#REF!</definedName>
    <definedName name="_Regression_X" localSheetId="10" hidden="1">#REF!</definedName>
    <definedName name="_Regression_X" localSheetId="11" hidden="1">#REF!</definedName>
    <definedName name="_Regression_X" localSheetId="17" hidden="1">#REF!</definedName>
    <definedName name="_Regression_X" localSheetId="19" hidden="1">#REF!</definedName>
    <definedName name="_Regression_X" localSheetId="9" hidden="1">#REF!</definedName>
    <definedName name="_Regression_X" localSheetId="5" hidden="1">#REF!</definedName>
    <definedName name="_Regression_X" localSheetId="16" hidden="1">#REF!</definedName>
    <definedName name="_Regression_X" localSheetId="12" hidden="1">#REF!</definedName>
    <definedName name="_Regression_X" localSheetId="14" hidden="1">#REF!</definedName>
    <definedName name="_Regression_X" localSheetId="13" hidden="1">#REF!</definedName>
    <definedName name="_Regression_X" hidden="1">#REF!</definedName>
    <definedName name="_Sort" localSheetId="15" hidden="1">#REF!</definedName>
    <definedName name="_Sort" localSheetId="10" hidden="1">#REF!</definedName>
    <definedName name="_Sort" localSheetId="11" hidden="1">#REF!</definedName>
    <definedName name="_Sort" localSheetId="17" hidden="1">#REF!</definedName>
    <definedName name="_Sort" localSheetId="19" hidden="1">#REF!</definedName>
    <definedName name="_Sort" localSheetId="20" hidden="1">#REF!</definedName>
    <definedName name="_Sort" localSheetId="9" hidden="1">#REF!</definedName>
    <definedName name="_Sort" localSheetId="8" hidden="1">#REF!</definedName>
    <definedName name="_Sort" localSheetId="5" hidden="1">#REF!</definedName>
    <definedName name="_Sort" localSheetId="16" hidden="1">#REF!</definedName>
    <definedName name="_Sort" localSheetId="3" hidden="1">#REF!</definedName>
    <definedName name="_Sort" localSheetId="12" hidden="1">#REF!</definedName>
    <definedName name="_Sort" localSheetId="14" hidden="1">#REF!</definedName>
    <definedName name="_Sort" localSheetId="13" hidden="1">#REF!</definedName>
    <definedName name="_Sort" hidden="1">#REF!</definedName>
    <definedName name="ATTR_YEAR">'[1]DATA INPUT'!$C$10</definedName>
    <definedName name="Case_No._2006_00464" localSheetId="19">#REF!</definedName>
    <definedName name="Case_No._2006_00464" localSheetId="9">#REF!</definedName>
    <definedName name="Case_No._2006_00464" localSheetId="5">#REF!</definedName>
    <definedName name="Case_No._2006_00464" localSheetId="14">#REF!</definedName>
    <definedName name="Case_No._2006_00464" localSheetId="6">#REF!</definedName>
    <definedName name="Case_No._2006_00464">#REF!</definedName>
    <definedName name="COMPANY">'[1]DATA INPUT'!$C$7</definedName>
    <definedName name="csDesignMode">1</definedName>
    <definedName name="Div012Cap" localSheetId="19">#REF!</definedName>
    <definedName name="Div012Cap" localSheetId="9">#REF!</definedName>
    <definedName name="Div012Cap" localSheetId="5">#REF!</definedName>
    <definedName name="Div012Cap" localSheetId="14">#REF!</definedName>
    <definedName name="Div012Cap" localSheetId="6">#REF!</definedName>
    <definedName name="Div012Cap">#REF!</definedName>
    <definedName name="Div02Cap" localSheetId="19">#REF!</definedName>
    <definedName name="Div02Cap" localSheetId="9">#REF!</definedName>
    <definedName name="Div02Cap" localSheetId="5">#REF!</definedName>
    <definedName name="Div02Cap" localSheetId="14">#REF!</definedName>
    <definedName name="Div02Cap" localSheetId="6">#REF!</definedName>
    <definedName name="Div02Cap">#REF!</definedName>
    <definedName name="Div091Cap" localSheetId="19">#REF!</definedName>
    <definedName name="Div091Cap" localSheetId="9">#REF!</definedName>
    <definedName name="Div091Cap" localSheetId="5">#REF!</definedName>
    <definedName name="Div091Cap" localSheetId="14">#REF!</definedName>
    <definedName name="Div091Cap" localSheetId="6">#REF!</definedName>
    <definedName name="Div091Cap">#REF!</definedName>
    <definedName name="Div09cap" localSheetId="19">#REF!</definedName>
    <definedName name="Div09cap" localSheetId="9">#REF!</definedName>
    <definedName name="Div09cap" localSheetId="5">#REF!</definedName>
    <definedName name="Div09cap" localSheetId="14">#REF!</definedName>
    <definedName name="Div09cap">#REF!</definedName>
    <definedName name="fadfas" hidden="1">{"Benefits Summary",#N/A,FALSE,"Benefits Info without WC Amount";"Medical and Dental Costs",#N/A,FALSE,"Benefits Info without WC Amount";"Workers' Compensation",#N/A,FALSE,"Benefits Info without WC Amount"}</definedName>
    <definedName name="IQ_CH">110000</definedName>
    <definedName name="IQ_CQ">5000</definedName>
    <definedName name="IQ_CY">10000</definedName>
    <definedName name="IQ_DAILY">500000</definedName>
    <definedName name="IQ_DNTM" hidden="1">700000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MTD" hidden="1">800000</definedName>
    <definedName name="IQ_NAMES_REVISION_DATE_" hidden="1">43046.5300925926</definedName>
    <definedName name="IQ_NTM">6000</definedName>
    <definedName name="IQ_QTD" hidden="1">750000</definedName>
    <definedName name="IQ_TODAY" hidden="1">0</definedName>
    <definedName name="IQ_WEEK">50000</definedName>
    <definedName name="IQ_YTD">3000</definedName>
    <definedName name="IQ_YTDMONTH" hidden="1">130000</definedName>
    <definedName name="JURISDICTION">'[1]DATA INPUT'!$C$8</definedName>
    <definedName name="kytax" localSheetId="19">#REF!</definedName>
    <definedName name="kytax" localSheetId="9">#REF!</definedName>
    <definedName name="kytax" localSheetId="5">#REF!</definedName>
    <definedName name="kytax" localSheetId="14">#REF!</definedName>
    <definedName name="kytax" localSheetId="6">#REF!</definedName>
    <definedName name="kytax">#REF!</definedName>
    <definedName name="ltdrate" localSheetId="19">#REF!</definedName>
    <definedName name="ltdrate" localSheetId="9">#REF!</definedName>
    <definedName name="ltdrate" localSheetId="5">#REF!</definedName>
    <definedName name="ltdrate" localSheetId="14">#REF!</definedName>
    <definedName name="ltdrate">#REF!</definedName>
    <definedName name="Nicknames" hidden="1">[2]Weekly!$A:$A</definedName>
    <definedName name="_xlnm.Print_Area" localSheetId="2">COC!$A$1:$H$86</definedName>
    <definedName name="_xlnm.Print_Area" localSheetId="5">'Defer LTD Issue Savings'!$A$1:$I$30</definedName>
    <definedName name="_xlnm.Print_Area" localSheetId="16">'Depr Exp - Restated Net Salvage'!$A$1:$G$23</definedName>
    <definedName name="_xlnm.Print_Area" localSheetId="4">'LTD Rate J-3 F'!$A$1:$K$54</definedName>
    <definedName name="_xlnm.Print_Area" localSheetId="21">'Net Salvage Analysis'!$A$1:$AD$1456</definedName>
    <definedName name="_xlnm.Print_Area" localSheetId="12">'NOL ADIT'!$A$1:$K$37</definedName>
    <definedName name="_xlnm.Print_Area" localSheetId="14">PRP!$A$1:$H$46</definedName>
    <definedName name="_xlnm.Print_Area" localSheetId="6">'STD Rate J-2 F'!$A$1:$L$45</definedName>
    <definedName name="_xlnm.Print_Area" localSheetId="0">'Summ Rev Req'!$B$2:$I$49</definedName>
    <definedName name="_xlnm.Print_Area" localSheetId="7">'Tax Rate Change 21%'!$A$1:$D$54</definedName>
    <definedName name="_xlnm.Print_Titles" localSheetId="10">'190 ADIT-First Category'!$2:$9</definedName>
    <definedName name="_xlnm.Print_Titles" localSheetId="17">'Adj Composite Alloc Factor'!$1:$10</definedName>
    <definedName name="_xlnm.Print_Titles" localSheetId="2">COC!$1:$7</definedName>
    <definedName name="_xlnm.Print_Titles" localSheetId="21">'Net Salvage Analysis'!$1:$8</definedName>
    <definedName name="ROR" localSheetId="19">#REF!</definedName>
    <definedName name="ROR" localSheetId="9">#REF!</definedName>
    <definedName name="ROR" localSheetId="5">#REF!</definedName>
    <definedName name="ROR" localSheetId="14">#REF!</definedName>
    <definedName name="ROR" localSheetId="6">#REF!</definedName>
    <definedName name="ROR">#REF!</definedName>
    <definedName name="stdrate" localSheetId="19">#REF!</definedName>
    <definedName name="stdrate" localSheetId="9">#REF!</definedName>
    <definedName name="stdrate" localSheetId="5">#REF!</definedName>
    <definedName name="stdrate" localSheetId="14">#REF!</definedName>
    <definedName name="stdrate" localSheetId="6">#REF!</definedName>
    <definedName name="stdrate">#REF!</definedName>
    <definedName name="testyear">'[1]DATA INPUT'!$C$9</definedName>
    <definedName name="TP_Footer_Path" hidden="1">"S:\75886\03WELF\WS\2004 contributions\"</definedName>
    <definedName name="TP_Footer_User" hidden="1">"northc"</definedName>
    <definedName name="TP_Footer_Version" hidden="1">"v3.00"</definedName>
    <definedName name="wrn.Benefits." hidden="1">{"Benefits Summary",#N/A,FALSE,"Benefits Info without WC Amount";"Medical and Dental Costs",#N/A,FALSE,"Benefits Info without WC Amount";"Workers' Compensation",#N/A,FALSE,"Benefits Info without WC Amount"}</definedName>
    <definedName name="x" hidden="1">{"Benefits Summary",#N/A,FALSE,"Benefits Info without WC Amount";"Medical and Dental Costs",#N/A,FALSE,"Benefits Info without WC Amount";"Workers' Compensation",#N/A,FALSE,"Benefits Info without WC Amount"}</definedName>
    <definedName name="Z_23F18827_7997_11D6_8750_00508BD3B3BA_.wvu.Cols" localSheetId="15" hidden="1">#REF!,#REF!</definedName>
    <definedName name="Z_23F18827_7997_11D6_8750_00508BD3B3BA_.wvu.Cols" localSheetId="10" hidden="1">#REF!,#REF!</definedName>
    <definedName name="Z_23F18827_7997_11D6_8750_00508BD3B3BA_.wvu.Cols" localSheetId="11" hidden="1">#REF!,#REF!</definedName>
    <definedName name="Z_23F18827_7997_11D6_8750_00508BD3B3BA_.wvu.Cols" localSheetId="17" hidden="1">#REF!,#REF!</definedName>
    <definedName name="Z_23F18827_7997_11D6_8750_00508BD3B3BA_.wvu.Cols" localSheetId="19" hidden="1">#REF!,#REF!</definedName>
    <definedName name="Z_23F18827_7997_11D6_8750_00508BD3B3BA_.wvu.Cols" localSheetId="9" hidden="1">#REF!,#REF!</definedName>
    <definedName name="Z_23F18827_7997_11D6_8750_00508BD3B3BA_.wvu.Cols" localSheetId="5" hidden="1">#REF!,#REF!</definedName>
    <definedName name="Z_23F18827_7997_11D6_8750_00508BD3B3BA_.wvu.Cols" localSheetId="16" hidden="1">#REF!,#REF!</definedName>
    <definedName name="Z_23F18827_7997_11D6_8750_00508BD3B3BA_.wvu.Cols" localSheetId="12" hidden="1">#REF!,#REF!</definedName>
    <definedName name="Z_23F18827_7997_11D6_8750_00508BD3B3BA_.wvu.Cols" localSheetId="14" hidden="1">#REF!,#REF!</definedName>
    <definedName name="Z_23F18827_7997_11D6_8750_00508BD3B3BA_.wvu.Cols" localSheetId="13" hidden="1">#REF!,#REF!</definedName>
    <definedName name="Z_23F18827_7997_11D6_8750_00508BD3B3BA_.wvu.Cols" hidden="1">#REF!,#REF!</definedName>
    <definedName name="Z_23F18827_7997_11D6_8750_00508BD3B3BA_.wvu.PrintArea" localSheetId="15" hidden="1">#REF!</definedName>
    <definedName name="Z_23F18827_7997_11D6_8750_00508BD3B3BA_.wvu.PrintArea" localSheetId="10" hidden="1">#REF!</definedName>
    <definedName name="Z_23F18827_7997_11D6_8750_00508BD3B3BA_.wvu.PrintArea" localSheetId="11" hidden="1">#REF!</definedName>
    <definedName name="Z_23F18827_7997_11D6_8750_00508BD3B3BA_.wvu.PrintArea" localSheetId="17" hidden="1">#REF!</definedName>
    <definedName name="Z_23F18827_7997_11D6_8750_00508BD3B3BA_.wvu.PrintArea" localSheetId="19" hidden="1">#REF!</definedName>
    <definedName name="Z_23F18827_7997_11D6_8750_00508BD3B3BA_.wvu.PrintArea" localSheetId="9" hidden="1">#REF!</definedName>
    <definedName name="Z_23F18827_7997_11D6_8750_00508BD3B3BA_.wvu.PrintArea" localSheetId="5" hidden="1">#REF!</definedName>
    <definedName name="Z_23F18827_7997_11D6_8750_00508BD3B3BA_.wvu.PrintArea" localSheetId="16" hidden="1">#REF!</definedName>
    <definedName name="Z_23F18827_7997_11D6_8750_00508BD3B3BA_.wvu.PrintArea" localSheetId="12" hidden="1">#REF!</definedName>
    <definedName name="Z_23F18827_7997_11D6_8750_00508BD3B3BA_.wvu.PrintArea" localSheetId="14" hidden="1">#REF!</definedName>
    <definedName name="Z_23F18827_7997_11D6_8750_00508BD3B3BA_.wvu.PrintArea" localSheetId="13" hidden="1">#REF!</definedName>
    <definedName name="Z_23F18827_7997_11D6_8750_00508BD3B3BA_.wvu.PrintArea" hidden="1">#REF!</definedName>
  </definedNames>
  <calcPr calcId="145621"/>
</workbook>
</file>

<file path=xl/calcChain.xml><?xml version="1.0" encoding="utf-8"?>
<calcChain xmlns="http://schemas.openxmlformats.org/spreadsheetml/2006/main">
  <c r="H34" i="1" l="1"/>
  <c r="N35" i="1"/>
  <c r="N34" i="1"/>
  <c r="L35" i="1"/>
  <c r="L34" i="1"/>
  <c r="N33" i="1"/>
  <c r="H33" i="1" s="1"/>
  <c r="L33" i="1"/>
  <c r="H21" i="1"/>
  <c r="H35" i="1" l="1"/>
  <c r="N27" i="1" l="1"/>
  <c r="N26" i="1" l="1"/>
  <c r="H43" i="1" l="1"/>
  <c r="D82" i="20"/>
  <c r="D83" i="20"/>
  <c r="D79" i="20"/>
  <c r="D78" i="20"/>
  <c r="D64" i="20"/>
  <c r="D63" i="20"/>
  <c r="I15" i="2" l="1"/>
  <c r="I14" i="2"/>
  <c r="I16" i="2"/>
  <c r="K35" i="15" l="1"/>
  <c r="L28" i="1"/>
  <c r="H28" i="1" s="1"/>
  <c r="L27" i="1"/>
  <c r="H27" i="1" s="1"/>
  <c r="L26" i="1"/>
  <c r="H26" i="1" s="1"/>
  <c r="N32" i="1"/>
  <c r="L32" i="1"/>
  <c r="L36" i="1"/>
  <c r="N36" i="1"/>
  <c r="F51" i="24"/>
  <c r="F49" i="24"/>
  <c r="F47" i="24"/>
  <c r="F45" i="24"/>
  <c r="F43" i="24"/>
  <c r="F42" i="24"/>
  <c r="F39" i="24"/>
  <c r="F38" i="24"/>
  <c r="F34" i="24"/>
  <c r="F33" i="24"/>
  <c r="F30" i="24"/>
  <c r="F29" i="24"/>
  <c r="F26" i="24"/>
  <c r="F25" i="24"/>
  <c r="F24" i="24"/>
  <c r="F23" i="24"/>
  <c r="F22" i="24"/>
  <c r="F21" i="24"/>
  <c r="F17" i="24"/>
  <c r="F16" i="24"/>
  <c r="F13" i="24"/>
  <c r="D32" i="26"/>
  <c r="D31" i="26"/>
  <c r="L25" i="17"/>
  <c r="L16" i="17"/>
  <c r="L15" i="17"/>
  <c r="L14" i="17"/>
  <c r="M47" i="16"/>
  <c r="M38" i="16"/>
  <c r="M37" i="16"/>
  <c r="M28" i="16"/>
  <c r="M19" i="16"/>
  <c r="M18" i="16"/>
  <c r="M17" i="16"/>
  <c r="M16" i="16"/>
  <c r="M15" i="16"/>
  <c r="M14" i="16"/>
  <c r="H32" i="1" l="1"/>
  <c r="H36" i="1"/>
  <c r="I13" i="2" l="1"/>
  <c r="G23" i="21"/>
  <c r="G16" i="21"/>
  <c r="I12" i="2"/>
  <c r="G28" i="14"/>
  <c r="G22" i="14"/>
  <c r="G36" i="14"/>
  <c r="G19" i="21" l="1"/>
  <c r="J30" i="7"/>
  <c r="J17" i="7"/>
  <c r="G31" i="21"/>
  <c r="G25" i="21"/>
  <c r="G27" i="21" s="1"/>
  <c r="G29" i="21" s="1"/>
  <c r="G33" i="21" s="1"/>
  <c r="G36" i="21" l="1"/>
  <c r="J19" i="7"/>
  <c r="J21" i="7" s="1"/>
  <c r="J23" i="7" l="1"/>
  <c r="J25" i="7" s="1"/>
  <c r="J27" i="7" s="1"/>
  <c r="K59" i="29" l="1"/>
  <c r="H57" i="31" l="1"/>
  <c r="H56" i="31"/>
  <c r="H55" i="31"/>
  <c r="H54" i="31"/>
  <c r="H53" i="31"/>
  <c r="H49" i="31"/>
  <c r="H48" i="31"/>
  <c r="H47" i="31"/>
  <c r="H46" i="31"/>
  <c r="H45" i="31"/>
  <c r="H44" i="31"/>
  <c r="H43" i="31"/>
  <c r="H42" i="31"/>
  <c r="H41" i="31"/>
  <c r="H40" i="31"/>
  <c r="H39" i="31"/>
  <c r="H38" i="31"/>
  <c r="H34" i="31"/>
  <c r="H33" i="31"/>
  <c r="H32" i="31"/>
  <c r="H31" i="31"/>
  <c r="H30" i="31"/>
  <c r="H26" i="31"/>
  <c r="H25" i="31"/>
  <c r="H24" i="31"/>
  <c r="H23" i="31"/>
  <c r="H22" i="31"/>
  <c r="H21" i="31"/>
  <c r="H20" i="31"/>
  <c r="H19" i="31"/>
  <c r="H18" i="31"/>
  <c r="H17" i="31"/>
  <c r="H16" i="31"/>
  <c r="H15" i="31"/>
  <c r="H14" i="31"/>
  <c r="H13" i="31"/>
  <c r="H12" i="31"/>
  <c r="B133" i="32"/>
  <c r="J1456" i="32"/>
  <c r="L1456" i="32" s="1"/>
  <c r="J1455" i="32"/>
  <c r="T1454" i="32"/>
  <c r="R1454" i="32"/>
  <c r="P1454" i="32"/>
  <c r="N1454" i="32"/>
  <c r="L1454" i="32"/>
  <c r="J1454" i="32"/>
  <c r="R1453" i="32"/>
  <c r="P1453" i="32"/>
  <c r="N1453" i="32"/>
  <c r="L1453" i="32"/>
  <c r="J1453" i="32"/>
  <c r="P1452" i="32"/>
  <c r="N1452" i="32"/>
  <c r="L1452" i="32"/>
  <c r="J1452" i="32"/>
  <c r="N1451" i="32"/>
  <c r="L1451" i="32"/>
  <c r="J1451" i="32"/>
  <c r="L1450" i="32"/>
  <c r="J1450" i="32"/>
  <c r="J1449" i="32"/>
  <c r="T1453" i="32" s="1"/>
  <c r="X1448" i="32"/>
  <c r="V1448" i="32"/>
  <c r="T1448" i="32"/>
  <c r="R1448" i="32"/>
  <c r="P1448" i="32"/>
  <c r="N1448" i="32"/>
  <c r="L1448" i="32"/>
  <c r="J1448" i="32"/>
  <c r="T1452" i="32" s="1"/>
  <c r="V1447" i="32"/>
  <c r="T1447" i="32"/>
  <c r="R1447" i="32"/>
  <c r="P1447" i="32"/>
  <c r="N1447" i="32"/>
  <c r="L1447" i="32"/>
  <c r="J1447" i="32"/>
  <c r="T1446" i="32"/>
  <c r="R1446" i="32"/>
  <c r="P1446" i="32"/>
  <c r="N1446" i="32"/>
  <c r="L1446" i="32"/>
  <c r="J1446" i="32"/>
  <c r="R1445" i="32"/>
  <c r="P1445" i="32"/>
  <c r="N1445" i="32"/>
  <c r="L1445" i="32"/>
  <c r="J1445" i="32"/>
  <c r="AB1453" i="32" s="1"/>
  <c r="P1444" i="32"/>
  <c r="N1444" i="32"/>
  <c r="L1444" i="32"/>
  <c r="J1444" i="32"/>
  <c r="AB1452" i="32" s="1"/>
  <c r="N1443" i="32"/>
  <c r="L1443" i="32"/>
  <c r="J1443" i="32"/>
  <c r="L1442" i="32"/>
  <c r="J1442" i="32"/>
  <c r="L1441" i="32"/>
  <c r="J1441" i="32"/>
  <c r="P1440" i="32"/>
  <c r="N1440" i="32"/>
  <c r="L1440" i="32"/>
  <c r="J1440" i="32"/>
  <c r="N1439" i="32"/>
  <c r="L1439" i="32"/>
  <c r="J1439" i="32"/>
  <c r="AP1454" i="32" s="1"/>
  <c r="L1438" i="32"/>
  <c r="J1438" i="32"/>
  <c r="J1435" i="32"/>
  <c r="L1435" i="32" s="1"/>
  <c r="J1434" i="32"/>
  <c r="N1435" i="32" s="1"/>
  <c r="T1433" i="32"/>
  <c r="R1433" i="32"/>
  <c r="P1433" i="32"/>
  <c r="N1433" i="32"/>
  <c r="L1433" i="32"/>
  <c r="J1433" i="32"/>
  <c r="P1435" i="32" s="1"/>
  <c r="R1432" i="32"/>
  <c r="P1432" i="32"/>
  <c r="N1432" i="32"/>
  <c r="L1432" i="32"/>
  <c r="J1432" i="32"/>
  <c r="P1431" i="32"/>
  <c r="N1431" i="32"/>
  <c r="L1431" i="32"/>
  <c r="J1431" i="32"/>
  <c r="N1430" i="32"/>
  <c r="L1430" i="32"/>
  <c r="J1430" i="32"/>
  <c r="L1429" i="32"/>
  <c r="J1429" i="32"/>
  <c r="X1435" i="32" s="1"/>
  <c r="L1428" i="32"/>
  <c r="J1428" i="32"/>
  <c r="P1427" i="32"/>
  <c r="N1427" i="32"/>
  <c r="L1427" i="32"/>
  <c r="J1427" i="32"/>
  <c r="N1426" i="32"/>
  <c r="L1426" i="32"/>
  <c r="J1426" i="32"/>
  <c r="L1425" i="32"/>
  <c r="J1425" i="32"/>
  <c r="J1424" i="32"/>
  <c r="P1423" i="32"/>
  <c r="N1423" i="32"/>
  <c r="L1423" i="32"/>
  <c r="J1423" i="32"/>
  <c r="N1422" i="32"/>
  <c r="L1422" i="32"/>
  <c r="J1422" i="32"/>
  <c r="L1421" i="32"/>
  <c r="J1421" i="32"/>
  <c r="J1420" i="32"/>
  <c r="P1422" i="32" s="1"/>
  <c r="P1419" i="32"/>
  <c r="N1419" i="32"/>
  <c r="L1419" i="32"/>
  <c r="J1419" i="32"/>
  <c r="AL1432" i="32" s="1"/>
  <c r="N1418" i="32"/>
  <c r="L1418" i="32"/>
  <c r="J1418" i="32"/>
  <c r="L1417" i="32"/>
  <c r="J1417" i="32"/>
  <c r="J1436" i="32" s="1"/>
  <c r="N1414" i="32"/>
  <c r="J1414" i="32"/>
  <c r="L1414" i="32" s="1"/>
  <c r="L1413" i="32"/>
  <c r="J1413" i="32"/>
  <c r="J1412" i="32"/>
  <c r="P1414" i="32" s="1"/>
  <c r="L1411" i="32"/>
  <c r="J1411" i="32"/>
  <c r="N1412" i="32" s="1"/>
  <c r="J1410" i="32"/>
  <c r="N1411" i="32" s="1"/>
  <c r="J1409" i="32"/>
  <c r="R1408" i="32"/>
  <c r="P1408" i="32"/>
  <c r="N1408" i="32"/>
  <c r="L1408" i="32"/>
  <c r="J1408" i="32"/>
  <c r="P1407" i="32"/>
  <c r="N1407" i="32"/>
  <c r="L1407" i="32"/>
  <c r="J1407" i="32"/>
  <c r="N1406" i="32"/>
  <c r="L1406" i="32"/>
  <c r="J1406" i="32"/>
  <c r="L1405" i="32"/>
  <c r="J1405" i="32"/>
  <c r="J1404" i="32"/>
  <c r="P1406" i="32" s="1"/>
  <c r="L1403" i="32"/>
  <c r="J1403" i="32"/>
  <c r="J1402" i="32"/>
  <c r="P1404" i="32" s="1"/>
  <c r="V1401" i="32"/>
  <c r="T1401" i="32"/>
  <c r="R1401" i="32"/>
  <c r="P1401" i="32"/>
  <c r="N1401" i="32"/>
  <c r="L1401" i="32"/>
  <c r="J1401" i="32"/>
  <c r="T1400" i="32"/>
  <c r="R1400" i="32"/>
  <c r="P1400" i="32"/>
  <c r="N1400" i="32"/>
  <c r="L1400" i="32"/>
  <c r="J1400" i="32"/>
  <c r="R1399" i="32"/>
  <c r="P1399" i="32"/>
  <c r="N1399" i="32"/>
  <c r="L1399" i="32"/>
  <c r="J1399" i="32"/>
  <c r="P1398" i="32"/>
  <c r="N1398" i="32"/>
  <c r="L1398" i="32"/>
  <c r="J1398" i="32"/>
  <c r="N1397" i="32"/>
  <c r="L1397" i="32"/>
  <c r="J1397" i="32"/>
  <c r="L1396" i="32"/>
  <c r="J1396" i="32"/>
  <c r="J1393" i="32"/>
  <c r="L1393" i="32" s="1"/>
  <c r="J1392" i="32"/>
  <c r="N1393" i="32" s="1"/>
  <c r="J1391" i="32"/>
  <c r="N1392" i="32" s="1"/>
  <c r="J1390" i="32"/>
  <c r="N1391" i="32" s="1"/>
  <c r="J1389" i="32"/>
  <c r="P1391" i="32" s="1"/>
  <c r="J1388" i="32"/>
  <c r="V1392" i="32" s="1"/>
  <c r="L1387" i="32"/>
  <c r="J1387" i="32"/>
  <c r="R1390" i="32" s="1"/>
  <c r="AH1386" i="32"/>
  <c r="AF1386" i="32"/>
  <c r="AD1386" i="32"/>
  <c r="AB1386" i="32"/>
  <c r="Z1386" i="32"/>
  <c r="X1386" i="32"/>
  <c r="V1386" i="32"/>
  <c r="T1386" i="32"/>
  <c r="R1386" i="32"/>
  <c r="P1386" i="32"/>
  <c r="N1386" i="32"/>
  <c r="L1386" i="32"/>
  <c r="J1386" i="32"/>
  <c r="V1391" i="32" s="1"/>
  <c r="AF1385" i="32"/>
  <c r="AD1385" i="32"/>
  <c r="AB1385" i="32"/>
  <c r="Z1385" i="32"/>
  <c r="X1385" i="32"/>
  <c r="V1385" i="32"/>
  <c r="T1385" i="32"/>
  <c r="R1385" i="32"/>
  <c r="P1385" i="32"/>
  <c r="N1385" i="32"/>
  <c r="L1385" i="32"/>
  <c r="J1385" i="32"/>
  <c r="T1389" i="32" s="1"/>
  <c r="AD1384" i="32"/>
  <c r="AB1384" i="32"/>
  <c r="Z1384" i="32"/>
  <c r="X1384" i="32"/>
  <c r="V1384" i="32"/>
  <c r="T1384" i="32"/>
  <c r="R1384" i="32"/>
  <c r="P1384" i="32"/>
  <c r="N1384" i="32"/>
  <c r="L1384" i="32"/>
  <c r="J1384" i="32"/>
  <c r="AB1383" i="32"/>
  <c r="Z1383" i="32"/>
  <c r="X1383" i="32"/>
  <c r="V1383" i="32"/>
  <c r="T1383" i="32"/>
  <c r="R1383" i="32"/>
  <c r="P1383" i="32"/>
  <c r="N1383" i="32"/>
  <c r="L1383" i="32"/>
  <c r="J1383" i="32"/>
  <c r="Z1382" i="32"/>
  <c r="X1382" i="32"/>
  <c r="V1382" i="32"/>
  <c r="T1382" i="32"/>
  <c r="R1382" i="32"/>
  <c r="P1382" i="32"/>
  <c r="N1382" i="32"/>
  <c r="L1382" i="32"/>
  <c r="J1382" i="32"/>
  <c r="AD1391" i="32" s="1"/>
  <c r="X1381" i="32"/>
  <c r="V1381" i="32"/>
  <c r="T1381" i="32"/>
  <c r="R1381" i="32"/>
  <c r="P1381" i="32"/>
  <c r="N1381" i="32"/>
  <c r="L1381" i="32"/>
  <c r="J1381" i="32"/>
  <c r="V1380" i="32"/>
  <c r="T1380" i="32"/>
  <c r="R1380" i="32"/>
  <c r="P1380" i="32"/>
  <c r="N1380" i="32"/>
  <c r="L1380" i="32"/>
  <c r="J1380" i="32"/>
  <c r="T1379" i="32"/>
  <c r="R1379" i="32"/>
  <c r="P1379" i="32"/>
  <c r="N1379" i="32"/>
  <c r="L1379" i="32"/>
  <c r="J1379" i="32"/>
  <c r="R1378" i="32"/>
  <c r="P1378" i="32"/>
  <c r="N1378" i="32"/>
  <c r="L1378" i="32"/>
  <c r="J1378" i="32"/>
  <c r="AN1392" i="32" s="1"/>
  <c r="P1377" i="32"/>
  <c r="N1377" i="32"/>
  <c r="L1377" i="32"/>
  <c r="J1377" i="32"/>
  <c r="AR1392" i="32" s="1"/>
  <c r="N1376" i="32"/>
  <c r="L1376" i="32"/>
  <c r="J1376" i="32"/>
  <c r="L1375" i="32"/>
  <c r="J1375" i="32"/>
  <c r="J1372" i="32"/>
  <c r="L1372" i="32" s="1"/>
  <c r="L1371" i="32"/>
  <c r="J1371" i="32"/>
  <c r="N1370" i="32"/>
  <c r="L1370" i="32"/>
  <c r="J1370" i="32"/>
  <c r="N1371" i="32" s="1"/>
  <c r="L1369" i="32"/>
  <c r="J1369" i="32"/>
  <c r="P1371" i="32" s="1"/>
  <c r="J1368" i="32"/>
  <c r="J1367" i="32"/>
  <c r="L1366" i="32"/>
  <c r="J1366" i="32"/>
  <c r="J1365" i="32"/>
  <c r="X1371" i="32" s="1"/>
  <c r="L1364" i="32"/>
  <c r="J1364" i="32"/>
  <c r="L1363" i="32"/>
  <c r="J1363" i="32"/>
  <c r="N1364" i="32" s="1"/>
  <c r="L1362" i="32"/>
  <c r="J1362" i="32"/>
  <c r="J1361" i="32"/>
  <c r="R1364" i="32" s="1"/>
  <c r="J1360" i="32"/>
  <c r="N1359" i="32"/>
  <c r="L1359" i="32"/>
  <c r="J1359" i="32"/>
  <c r="L1358" i="32"/>
  <c r="J1358" i="32"/>
  <c r="J1357" i="32"/>
  <c r="AP1372" i="32" s="1"/>
  <c r="L1356" i="32"/>
  <c r="J1356" i="32"/>
  <c r="L1355" i="32"/>
  <c r="J1355" i="32"/>
  <c r="N1356" i="32" s="1"/>
  <c r="J1354" i="32"/>
  <c r="J1351" i="32"/>
  <c r="L1351" i="32" s="1"/>
  <c r="T1350" i="32"/>
  <c r="R1350" i="32"/>
  <c r="P1350" i="32"/>
  <c r="N1350" i="32"/>
  <c r="L1350" i="32"/>
  <c r="J1350" i="32"/>
  <c r="N1351" i="32" s="1"/>
  <c r="R1349" i="32"/>
  <c r="P1349" i="32"/>
  <c r="N1349" i="32"/>
  <c r="L1349" i="32"/>
  <c r="J1349" i="32"/>
  <c r="P1348" i="32"/>
  <c r="N1348" i="32"/>
  <c r="L1348" i="32"/>
  <c r="J1348" i="32"/>
  <c r="N1347" i="32"/>
  <c r="L1347" i="32"/>
  <c r="J1347" i="32"/>
  <c r="L1346" i="32"/>
  <c r="J1346" i="32"/>
  <c r="V1350" i="32" s="1"/>
  <c r="J1345" i="32"/>
  <c r="J1344" i="32"/>
  <c r="T1348" i="32" s="1"/>
  <c r="AF1343" i="32"/>
  <c r="AD1343" i="32"/>
  <c r="AB1343" i="32"/>
  <c r="Z1343" i="32"/>
  <c r="X1343" i="32"/>
  <c r="V1343" i="32"/>
  <c r="T1343" i="32"/>
  <c r="R1343" i="32"/>
  <c r="P1343" i="32"/>
  <c r="N1343" i="32"/>
  <c r="L1343" i="32"/>
  <c r="J1343" i="32"/>
  <c r="Z1349" i="32" s="1"/>
  <c r="AD1342" i="32"/>
  <c r="AB1342" i="32"/>
  <c r="Z1342" i="32"/>
  <c r="X1342" i="32"/>
  <c r="V1342" i="32"/>
  <c r="T1342" i="32"/>
  <c r="R1342" i="32"/>
  <c r="P1342" i="32"/>
  <c r="N1342" i="32"/>
  <c r="L1342" i="32"/>
  <c r="J1342" i="32"/>
  <c r="AB1341" i="32"/>
  <c r="Z1341" i="32"/>
  <c r="X1341" i="32"/>
  <c r="V1341" i="32"/>
  <c r="T1341" i="32"/>
  <c r="R1341" i="32"/>
  <c r="P1341" i="32"/>
  <c r="N1341" i="32"/>
  <c r="L1341" i="32"/>
  <c r="J1341" i="32"/>
  <c r="Z1340" i="32"/>
  <c r="X1340" i="32"/>
  <c r="V1340" i="32"/>
  <c r="T1340" i="32"/>
  <c r="R1340" i="32"/>
  <c r="P1340" i="32"/>
  <c r="N1340" i="32"/>
  <c r="L1340" i="32"/>
  <c r="J1340" i="32"/>
  <c r="X1339" i="32"/>
  <c r="V1339" i="32"/>
  <c r="T1339" i="32"/>
  <c r="R1339" i="32"/>
  <c r="P1339" i="32"/>
  <c r="N1339" i="32"/>
  <c r="L1339" i="32"/>
  <c r="J1339" i="32"/>
  <c r="V1338" i="32"/>
  <c r="T1338" i="32"/>
  <c r="R1338" i="32"/>
  <c r="P1338" i="32"/>
  <c r="N1338" i="32"/>
  <c r="L1338" i="32"/>
  <c r="J1338" i="32"/>
  <c r="T1337" i="32"/>
  <c r="R1337" i="32"/>
  <c r="P1337" i="32"/>
  <c r="N1337" i="32"/>
  <c r="L1337" i="32"/>
  <c r="J1337" i="32"/>
  <c r="R1336" i="32"/>
  <c r="P1336" i="32"/>
  <c r="N1336" i="32"/>
  <c r="L1336" i="32"/>
  <c r="J1336" i="32"/>
  <c r="P1335" i="32"/>
  <c r="N1335" i="32"/>
  <c r="L1335" i="32"/>
  <c r="J1335" i="32"/>
  <c r="AJ1347" i="32" s="1"/>
  <c r="N1334" i="32"/>
  <c r="L1334" i="32"/>
  <c r="J1334" i="32"/>
  <c r="L1333" i="32"/>
  <c r="J1333" i="32"/>
  <c r="V1330" i="32"/>
  <c r="T1330" i="32"/>
  <c r="R1330" i="32"/>
  <c r="P1330" i="32"/>
  <c r="N1330" i="32"/>
  <c r="L1330" i="32"/>
  <c r="J1330" i="32"/>
  <c r="T1329" i="32"/>
  <c r="R1329" i="32"/>
  <c r="P1329" i="32"/>
  <c r="N1329" i="32"/>
  <c r="L1329" i="32"/>
  <c r="J1329" i="32"/>
  <c r="T1328" i="32"/>
  <c r="R1328" i="32"/>
  <c r="P1328" i="32"/>
  <c r="N1328" i="32"/>
  <c r="L1328" i="32"/>
  <c r="J1328" i="32"/>
  <c r="R1327" i="32"/>
  <c r="P1327" i="32"/>
  <c r="N1327" i="32"/>
  <c r="L1327" i="32"/>
  <c r="J1327" i="32"/>
  <c r="P1326" i="32"/>
  <c r="N1326" i="32"/>
  <c r="L1326" i="32"/>
  <c r="J1326" i="32"/>
  <c r="N1325" i="32"/>
  <c r="L1325" i="32"/>
  <c r="J1325" i="32"/>
  <c r="L1324" i="32"/>
  <c r="J1324" i="32"/>
  <c r="AH1323" i="32"/>
  <c r="AF1323" i="32"/>
  <c r="AD1323" i="32"/>
  <c r="AB1323" i="32"/>
  <c r="Z1323" i="32"/>
  <c r="X1323" i="32"/>
  <c r="V1323" i="32"/>
  <c r="T1323" i="32"/>
  <c r="R1323" i="32"/>
  <c r="P1323" i="32"/>
  <c r="N1323" i="32"/>
  <c r="J1323" i="32"/>
  <c r="L1323" i="32" s="1"/>
  <c r="AF1322" i="32"/>
  <c r="AD1322" i="32"/>
  <c r="AB1322" i="32"/>
  <c r="Z1322" i="32"/>
  <c r="X1322" i="32"/>
  <c r="V1322" i="32"/>
  <c r="T1322" i="32"/>
  <c r="R1322" i="32"/>
  <c r="P1322" i="32"/>
  <c r="N1322" i="32"/>
  <c r="L1322" i="32"/>
  <c r="J1322" i="32"/>
  <c r="V1327" i="32" s="1"/>
  <c r="AD1321" i="32"/>
  <c r="AB1321" i="32"/>
  <c r="Z1321" i="32"/>
  <c r="X1321" i="32"/>
  <c r="V1321" i="32"/>
  <c r="T1321" i="32"/>
  <c r="R1321" i="32"/>
  <c r="P1321" i="32"/>
  <c r="N1321" i="32"/>
  <c r="L1321" i="32"/>
  <c r="J1321" i="32"/>
  <c r="AB1320" i="32"/>
  <c r="Z1320" i="32"/>
  <c r="X1320" i="32"/>
  <c r="V1320" i="32"/>
  <c r="T1320" i="32"/>
  <c r="R1320" i="32"/>
  <c r="P1320" i="32"/>
  <c r="N1320" i="32"/>
  <c r="L1320" i="32"/>
  <c r="J1320" i="32"/>
  <c r="X1326" i="32" s="1"/>
  <c r="Z1319" i="32"/>
  <c r="X1319" i="32"/>
  <c r="V1319" i="32"/>
  <c r="T1319" i="32"/>
  <c r="R1319" i="32"/>
  <c r="P1319" i="32"/>
  <c r="N1319" i="32"/>
  <c r="L1319" i="32"/>
  <c r="J1319" i="32"/>
  <c r="AD1328" i="32" s="1"/>
  <c r="X1318" i="32"/>
  <c r="V1318" i="32"/>
  <c r="T1318" i="32"/>
  <c r="R1318" i="32"/>
  <c r="P1318" i="32"/>
  <c r="N1318" i="32"/>
  <c r="L1318" i="32"/>
  <c r="J1318" i="32"/>
  <c r="AL1330" i="32" s="1"/>
  <c r="V1317" i="32"/>
  <c r="T1317" i="32"/>
  <c r="R1317" i="32"/>
  <c r="P1317" i="32"/>
  <c r="N1317" i="32"/>
  <c r="L1317" i="32"/>
  <c r="J1317" i="32"/>
  <c r="T1316" i="32"/>
  <c r="R1316" i="32"/>
  <c r="P1316" i="32"/>
  <c r="N1316" i="32"/>
  <c r="L1316" i="32"/>
  <c r="J1316" i="32"/>
  <c r="R1315" i="32"/>
  <c r="P1315" i="32"/>
  <c r="N1315" i="32"/>
  <c r="L1315" i="32"/>
  <c r="J1315" i="32"/>
  <c r="P1314" i="32"/>
  <c r="N1314" i="32"/>
  <c r="L1314" i="32"/>
  <c r="J1314" i="32"/>
  <c r="N1313" i="32"/>
  <c r="L1313" i="32"/>
  <c r="J1313" i="32"/>
  <c r="L1312" i="32"/>
  <c r="J1312" i="32"/>
  <c r="V1309" i="32"/>
  <c r="T1309" i="32"/>
  <c r="R1309" i="32"/>
  <c r="P1309" i="32"/>
  <c r="N1309" i="32"/>
  <c r="L1309" i="32"/>
  <c r="J1309" i="32"/>
  <c r="T1308" i="32"/>
  <c r="R1308" i="32"/>
  <c r="P1308" i="32"/>
  <c r="N1308" i="32"/>
  <c r="L1308" i="32"/>
  <c r="J1308" i="32"/>
  <c r="R1307" i="32"/>
  <c r="P1307" i="32"/>
  <c r="N1307" i="32"/>
  <c r="L1307" i="32"/>
  <c r="J1307" i="32"/>
  <c r="P1306" i="32"/>
  <c r="N1306" i="32"/>
  <c r="L1306" i="32"/>
  <c r="J1306" i="32"/>
  <c r="N1305" i="32"/>
  <c r="L1305" i="32"/>
  <c r="J1305" i="32"/>
  <c r="L1304" i="32"/>
  <c r="J1304" i="32"/>
  <c r="J1303" i="32"/>
  <c r="V1308" i="32" s="1"/>
  <c r="J1302" i="32"/>
  <c r="AF1301" i="32"/>
  <c r="AD1301" i="32"/>
  <c r="AB1301" i="32"/>
  <c r="Z1301" i="32"/>
  <c r="X1301" i="32"/>
  <c r="V1301" i="32"/>
  <c r="T1301" i="32"/>
  <c r="R1301" i="32"/>
  <c r="P1301" i="32"/>
  <c r="N1301" i="32"/>
  <c r="L1301" i="32"/>
  <c r="J1301" i="32"/>
  <c r="AD1300" i="32"/>
  <c r="AB1300" i="32"/>
  <c r="Z1300" i="32"/>
  <c r="X1300" i="32"/>
  <c r="V1300" i="32"/>
  <c r="T1300" i="32"/>
  <c r="R1300" i="32"/>
  <c r="P1300" i="32"/>
  <c r="N1300" i="32"/>
  <c r="L1300" i="32"/>
  <c r="J1300" i="32"/>
  <c r="AD1309" i="32" s="1"/>
  <c r="AB1299" i="32"/>
  <c r="Z1299" i="32"/>
  <c r="X1299" i="32"/>
  <c r="V1299" i="32"/>
  <c r="T1299" i="32"/>
  <c r="R1299" i="32"/>
  <c r="P1299" i="32"/>
  <c r="N1299" i="32"/>
  <c r="L1299" i="32"/>
  <c r="J1299" i="32"/>
  <c r="AF1309" i="32" s="1"/>
  <c r="Z1298" i="32"/>
  <c r="X1298" i="32"/>
  <c r="V1298" i="32"/>
  <c r="T1298" i="32"/>
  <c r="R1298" i="32"/>
  <c r="P1298" i="32"/>
  <c r="N1298" i="32"/>
  <c r="L1298" i="32"/>
  <c r="J1298" i="32"/>
  <c r="X1297" i="32"/>
  <c r="V1297" i="32"/>
  <c r="T1297" i="32"/>
  <c r="R1297" i="32"/>
  <c r="P1297" i="32"/>
  <c r="N1297" i="32"/>
  <c r="L1297" i="32"/>
  <c r="J1297" i="32"/>
  <c r="V1296" i="32"/>
  <c r="T1296" i="32"/>
  <c r="R1296" i="32"/>
  <c r="P1296" i="32"/>
  <c r="N1296" i="32"/>
  <c r="L1296" i="32"/>
  <c r="J1296" i="32"/>
  <c r="AF1306" i="32" s="1"/>
  <c r="T1295" i="32"/>
  <c r="R1295" i="32"/>
  <c r="P1295" i="32"/>
  <c r="N1295" i="32"/>
  <c r="L1295" i="32"/>
  <c r="J1295" i="32"/>
  <c r="AH1306" i="32" s="1"/>
  <c r="R1294" i="32"/>
  <c r="P1294" i="32"/>
  <c r="N1294" i="32"/>
  <c r="L1294" i="32"/>
  <c r="J1294" i="32"/>
  <c r="P1293" i="32"/>
  <c r="N1293" i="32"/>
  <c r="L1293" i="32"/>
  <c r="J1293" i="32"/>
  <c r="N1292" i="32"/>
  <c r="L1292" i="32"/>
  <c r="J1292" i="32"/>
  <c r="AH1303" i="32" s="1"/>
  <c r="L1291" i="32"/>
  <c r="J1291" i="32"/>
  <c r="AJ1303" i="32" s="1"/>
  <c r="L1288" i="32"/>
  <c r="J1288" i="32"/>
  <c r="J1287" i="32"/>
  <c r="N1286" i="32"/>
  <c r="L1286" i="32"/>
  <c r="J1286" i="32"/>
  <c r="P1288" i="32" s="1"/>
  <c r="L1285" i="32"/>
  <c r="J1285" i="32"/>
  <c r="R1287" i="32" s="1"/>
  <c r="L1284" i="32"/>
  <c r="J1284" i="32"/>
  <c r="L1283" i="32"/>
  <c r="J1283" i="32"/>
  <c r="J1282" i="32"/>
  <c r="J1281" i="32"/>
  <c r="V1286" i="32" s="1"/>
  <c r="L1280" i="32"/>
  <c r="J1280" i="32"/>
  <c r="J1279" i="32"/>
  <c r="L1278" i="32"/>
  <c r="J1278" i="32"/>
  <c r="J1277" i="32"/>
  <c r="P1279" i="32" s="1"/>
  <c r="L1276" i="32"/>
  <c r="J1276" i="32"/>
  <c r="R1279" i="32" s="1"/>
  <c r="N1275" i="32"/>
  <c r="L1275" i="32"/>
  <c r="J1275" i="32"/>
  <c r="AL1288" i="32" s="1"/>
  <c r="L1274" i="32"/>
  <c r="J1274" i="32"/>
  <c r="AF1284" i="32" s="1"/>
  <c r="J1273" i="32"/>
  <c r="L1272" i="32"/>
  <c r="J1272" i="32"/>
  <c r="J1271" i="32"/>
  <c r="AN1285" i="32" s="1"/>
  <c r="J1270" i="32"/>
  <c r="L1270" i="32" s="1"/>
  <c r="N1267" i="32"/>
  <c r="L1267" i="32"/>
  <c r="J1267" i="32"/>
  <c r="L1266" i="32"/>
  <c r="J1266" i="32"/>
  <c r="L1265" i="32"/>
  <c r="J1265" i="32"/>
  <c r="P1267" i="32" s="1"/>
  <c r="J1264" i="32"/>
  <c r="N1265" i="32" s="1"/>
  <c r="J1263" i="32"/>
  <c r="J1262" i="32"/>
  <c r="N1262" i="32" s="1"/>
  <c r="L1261" i="32"/>
  <c r="J1261" i="32"/>
  <c r="J1260" i="32"/>
  <c r="T1264" i="32" s="1"/>
  <c r="J1259" i="32"/>
  <c r="N1260" i="32" s="1"/>
  <c r="J1258" i="32"/>
  <c r="R1261" i="32" s="1"/>
  <c r="J1257" i="32"/>
  <c r="L1257" i="32" s="1"/>
  <c r="J1256" i="32"/>
  <c r="J1255" i="32"/>
  <c r="Z1261" i="32" s="1"/>
  <c r="L1254" i="32"/>
  <c r="J1254" i="32"/>
  <c r="J1253" i="32"/>
  <c r="R1253" i="32" s="1"/>
  <c r="L1252" i="32"/>
  <c r="J1252" i="32"/>
  <c r="L1251" i="32"/>
  <c r="J1251" i="32"/>
  <c r="N1252" i="32" s="1"/>
  <c r="L1250" i="32"/>
  <c r="J1250" i="32"/>
  <c r="L1249" i="32"/>
  <c r="J1249" i="32"/>
  <c r="J1268" i="32" s="1"/>
  <c r="K57" i="29" s="1"/>
  <c r="O57" i="29" s="1"/>
  <c r="N1246" i="32"/>
  <c r="L1246" i="32"/>
  <c r="J1246" i="32"/>
  <c r="L1245" i="32"/>
  <c r="J1245" i="32"/>
  <c r="J1244" i="32"/>
  <c r="L1244" i="32" s="1"/>
  <c r="L1243" i="32"/>
  <c r="J1243" i="32"/>
  <c r="L1242" i="32"/>
  <c r="J1242" i="32"/>
  <c r="N1243" i="32" s="1"/>
  <c r="J1241" i="32"/>
  <c r="N1242" i="32" s="1"/>
  <c r="L1240" i="32"/>
  <c r="J1240" i="32"/>
  <c r="J1239" i="32"/>
  <c r="J1238" i="32"/>
  <c r="Z1245" i="32" s="1"/>
  <c r="AD1237" i="32"/>
  <c r="AB1237" i="32"/>
  <c r="Z1237" i="32"/>
  <c r="X1237" i="32"/>
  <c r="V1237" i="32"/>
  <c r="T1237" i="32"/>
  <c r="R1237" i="32"/>
  <c r="P1237" i="32"/>
  <c r="N1237" i="32"/>
  <c r="L1237" i="32"/>
  <c r="J1237" i="32"/>
  <c r="AB1236" i="32"/>
  <c r="Z1236" i="32"/>
  <c r="X1236" i="32"/>
  <c r="V1236" i="32"/>
  <c r="T1236" i="32"/>
  <c r="R1236" i="32"/>
  <c r="P1236" i="32"/>
  <c r="N1236" i="32"/>
  <c r="L1236" i="32"/>
  <c r="J1236" i="32"/>
  <c r="Z1235" i="32"/>
  <c r="X1235" i="32"/>
  <c r="V1235" i="32"/>
  <c r="T1235" i="32"/>
  <c r="R1235" i="32"/>
  <c r="P1235" i="32"/>
  <c r="N1235" i="32"/>
  <c r="L1235" i="32"/>
  <c r="J1235" i="32"/>
  <c r="X1234" i="32"/>
  <c r="V1234" i="32"/>
  <c r="T1234" i="32"/>
  <c r="R1234" i="32"/>
  <c r="P1234" i="32"/>
  <c r="N1234" i="32"/>
  <c r="L1234" i="32"/>
  <c r="J1234" i="32"/>
  <c r="V1233" i="32"/>
  <c r="T1233" i="32"/>
  <c r="R1233" i="32"/>
  <c r="P1233" i="32"/>
  <c r="N1233" i="32"/>
  <c r="L1233" i="32"/>
  <c r="J1233" i="32"/>
  <c r="T1232" i="32"/>
  <c r="R1232" i="32"/>
  <c r="P1232" i="32"/>
  <c r="N1232" i="32"/>
  <c r="L1232" i="32"/>
  <c r="J1232" i="32"/>
  <c r="R1231" i="32"/>
  <c r="P1231" i="32"/>
  <c r="N1231" i="32"/>
  <c r="L1231" i="32"/>
  <c r="J1231" i="32"/>
  <c r="AF1241" i="32" s="1"/>
  <c r="P1230" i="32"/>
  <c r="N1230" i="32"/>
  <c r="L1230" i="32"/>
  <c r="J1230" i="32"/>
  <c r="AN1244" i="32" s="1"/>
  <c r="N1229" i="32"/>
  <c r="L1229" i="32"/>
  <c r="J1229" i="32"/>
  <c r="L1228" i="32"/>
  <c r="J1228" i="32"/>
  <c r="R1225" i="32"/>
  <c r="P1225" i="32"/>
  <c r="N1225" i="32"/>
  <c r="L1225" i="32"/>
  <c r="J1225" i="32"/>
  <c r="P1224" i="32"/>
  <c r="N1224" i="32"/>
  <c r="L1224" i="32"/>
  <c r="J1224" i="32"/>
  <c r="N1223" i="32"/>
  <c r="L1223" i="32"/>
  <c r="J1223" i="32"/>
  <c r="L1222" i="32"/>
  <c r="J1222" i="32"/>
  <c r="N1222" i="32" s="1"/>
  <c r="L1221" i="32"/>
  <c r="J1221" i="32"/>
  <c r="L1220" i="32"/>
  <c r="J1220" i="32"/>
  <c r="J1219" i="32"/>
  <c r="R1222" i="32" s="1"/>
  <c r="J1218" i="32"/>
  <c r="J1217" i="32"/>
  <c r="X1223" i="32" s="1"/>
  <c r="AD1216" i="32"/>
  <c r="AB1216" i="32"/>
  <c r="Z1216" i="32"/>
  <c r="X1216" i="32"/>
  <c r="V1216" i="32"/>
  <c r="T1216" i="32"/>
  <c r="R1216" i="32"/>
  <c r="P1216" i="32"/>
  <c r="N1216" i="32"/>
  <c r="L1216" i="32"/>
  <c r="J1216" i="32"/>
  <c r="AB1215" i="32"/>
  <c r="Z1215" i="32"/>
  <c r="X1215" i="32"/>
  <c r="V1215" i="32"/>
  <c r="T1215" i="32"/>
  <c r="R1215" i="32"/>
  <c r="P1215" i="32"/>
  <c r="N1215" i="32"/>
  <c r="L1215" i="32"/>
  <c r="J1215" i="32"/>
  <c r="Z1214" i="32"/>
  <c r="X1214" i="32"/>
  <c r="V1214" i="32"/>
  <c r="T1214" i="32"/>
  <c r="R1214" i="32"/>
  <c r="P1214" i="32"/>
  <c r="N1214" i="32"/>
  <c r="L1214" i="32"/>
  <c r="J1214" i="32"/>
  <c r="Z1221" i="32" s="1"/>
  <c r="X1213" i="32"/>
  <c r="V1213" i="32"/>
  <c r="T1213" i="32"/>
  <c r="R1213" i="32"/>
  <c r="P1213" i="32"/>
  <c r="N1213" i="32"/>
  <c r="L1213" i="32"/>
  <c r="J1213" i="32"/>
  <c r="AF1223" i="32" s="1"/>
  <c r="V1212" i="32"/>
  <c r="T1212" i="32"/>
  <c r="R1212" i="32"/>
  <c r="P1212" i="32"/>
  <c r="N1212" i="32"/>
  <c r="L1212" i="32"/>
  <c r="J1212" i="32"/>
  <c r="T1211" i="32"/>
  <c r="R1211" i="32"/>
  <c r="P1211" i="32"/>
  <c r="N1211" i="32"/>
  <c r="L1211" i="32"/>
  <c r="J1211" i="32"/>
  <c r="R1210" i="32"/>
  <c r="P1210" i="32"/>
  <c r="N1210" i="32"/>
  <c r="L1210" i="32"/>
  <c r="J1210" i="32"/>
  <c r="AH1221" i="32" s="1"/>
  <c r="P1209" i="32"/>
  <c r="N1209" i="32"/>
  <c r="L1209" i="32"/>
  <c r="J1209" i="32"/>
  <c r="AN1223" i="32" s="1"/>
  <c r="N1208" i="32"/>
  <c r="L1208" i="32"/>
  <c r="J1208" i="32"/>
  <c r="L1207" i="32"/>
  <c r="J1207" i="32"/>
  <c r="N1204" i="32"/>
  <c r="L1204" i="32"/>
  <c r="J1204" i="32"/>
  <c r="L1203" i="32"/>
  <c r="J1203" i="32"/>
  <c r="L1202" i="32"/>
  <c r="J1202" i="32"/>
  <c r="L1201" i="32"/>
  <c r="J1201" i="32"/>
  <c r="J1200" i="32"/>
  <c r="L1200" i="32" s="1"/>
  <c r="J1199" i="32"/>
  <c r="R1202" i="32" s="1"/>
  <c r="L1198" i="32"/>
  <c r="J1198" i="32"/>
  <c r="V1202" i="32" s="1"/>
  <c r="L1197" i="32"/>
  <c r="J1197" i="32"/>
  <c r="J1196" i="32"/>
  <c r="T1200" i="32" s="1"/>
  <c r="AD1195" i="32"/>
  <c r="AB1195" i="32"/>
  <c r="Z1195" i="32"/>
  <c r="X1195" i="32"/>
  <c r="V1195" i="32"/>
  <c r="T1195" i="32"/>
  <c r="R1195" i="32"/>
  <c r="P1195" i="32"/>
  <c r="N1195" i="32"/>
  <c r="L1195" i="32"/>
  <c r="J1195" i="32"/>
  <c r="AB1194" i="32"/>
  <c r="Z1194" i="32"/>
  <c r="X1194" i="32"/>
  <c r="V1194" i="32"/>
  <c r="T1194" i="32"/>
  <c r="R1194" i="32"/>
  <c r="P1194" i="32"/>
  <c r="N1194" i="32"/>
  <c r="L1194" i="32"/>
  <c r="J1194" i="32"/>
  <c r="Z1193" i="32"/>
  <c r="X1193" i="32"/>
  <c r="V1193" i="32"/>
  <c r="T1193" i="32"/>
  <c r="R1193" i="32"/>
  <c r="P1193" i="32"/>
  <c r="N1193" i="32"/>
  <c r="L1193" i="32"/>
  <c r="J1193" i="32"/>
  <c r="AD1202" i="32" s="1"/>
  <c r="X1192" i="32"/>
  <c r="V1192" i="32"/>
  <c r="T1192" i="32"/>
  <c r="R1192" i="32"/>
  <c r="P1192" i="32"/>
  <c r="N1192" i="32"/>
  <c r="L1192" i="32"/>
  <c r="J1192" i="32"/>
  <c r="V1191" i="32"/>
  <c r="T1191" i="32"/>
  <c r="R1191" i="32"/>
  <c r="P1191" i="32"/>
  <c r="N1191" i="32"/>
  <c r="L1191" i="32"/>
  <c r="J1191" i="32"/>
  <c r="T1190" i="32"/>
  <c r="R1190" i="32"/>
  <c r="P1190" i="32"/>
  <c r="N1190" i="32"/>
  <c r="L1190" i="32"/>
  <c r="J1190" i="32"/>
  <c r="R1189" i="32"/>
  <c r="P1189" i="32"/>
  <c r="N1189" i="32"/>
  <c r="L1189" i="32"/>
  <c r="J1189" i="32"/>
  <c r="AJ1201" i="32" s="1"/>
  <c r="P1188" i="32"/>
  <c r="N1188" i="32"/>
  <c r="L1188" i="32"/>
  <c r="J1188" i="32"/>
  <c r="AJ1200" i="32" s="1"/>
  <c r="N1187" i="32"/>
  <c r="L1187" i="32"/>
  <c r="J1187" i="32"/>
  <c r="L1186" i="32"/>
  <c r="J1186" i="32"/>
  <c r="AB1183" i="32"/>
  <c r="Z1183" i="32"/>
  <c r="X1183" i="32"/>
  <c r="V1183" i="32"/>
  <c r="T1183" i="32"/>
  <c r="R1183" i="32"/>
  <c r="P1183" i="32"/>
  <c r="N1183" i="32"/>
  <c r="L1183" i="32"/>
  <c r="J1183" i="32"/>
  <c r="Z1182" i="32"/>
  <c r="X1182" i="32"/>
  <c r="V1182" i="32"/>
  <c r="T1182" i="32"/>
  <c r="R1182" i="32"/>
  <c r="P1182" i="32"/>
  <c r="N1182" i="32"/>
  <c r="L1182" i="32"/>
  <c r="J1182" i="32"/>
  <c r="X1181" i="32"/>
  <c r="V1181" i="32"/>
  <c r="T1181" i="32"/>
  <c r="R1181" i="32"/>
  <c r="P1181" i="32"/>
  <c r="N1181" i="32"/>
  <c r="L1181" i="32"/>
  <c r="J1181" i="32"/>
  <c r="V1180" i="32"/>
  <c r="T1180" i="32"/>
  <c r="R1180" i="32"/>
  <c r="P1180" i="32"/>
  <c r="N1180" i="32"/>
  <c r="L1180" i="32"/>
  <c r="J1180" i="32"/>
  <c r="T1179" i="32"/>
  <c r="R1179" i="32"/>
  <c r="P1179" i="32"/>
  <c r="N1179" i="32"/>
  <c r="L1179" i="32"/>
  <c r="J1179" i="32"/>
  <c r="R1178" i="32"/>
  <c r="P1178" i="32"/>
  <c r="N1178" i="32"/>
  <c r="L1178" i="32"/>
  <c r="J1178" i="32"/>
  <c r="P1177" i="32"/>
  <c r="N1177" i="32"/>
  <c r="L1177" i="32"/>
  <c r="J1177" i="32"/>
  <c r="N1176" i="32"/>
  <c r="L1176" i="32"/>
  <c r="J1176" i="32"/>
  <c r="L1175" i="32"/>
  <c r="J1175" i="32"/>
  <c r="L1174" i="32"/>
  <c r="J1174" i="32"/>
  <c r="J1173" i="32"/>
  <c r="AD1182" i="32" s="1"/>
  <c r="J1172" i="32"/>
  <c r="L1171" i="32"/>
  <c r="J1171" i="32"/>
  <c r="J1170" i="32"/>
  <c r="P1170" i="32" s="1"/>
  <c r="N1169" i="32"/>
  <c r="J1169" i="32"/>
  <c r="L1168" i="32"/>
  <c r="J1168" i="32"/>
  <c r="L1167" i="32"/>
  <c r="J1167" i="32"/>
  <c r="N1168" i="32" s="1"/>
  <c r="L1166" i="32"/>
  <c r="J1166" i="32"/>
  <c r="P1168" i="32" s="1"/>
  <c r="J1165" i="32"/>
  <c r="L1162" i="32"/>
  <c r="J1162" i="32"/>
  <c r="J1161" i="32"/>
  <c r="N1162" i="32" s="1"/>
  <c r="J1160" i="32"/>
  <c r="J1159" i="32"/>
  <c r="L1159" i="32" s="1"/>
  <c r="J1158" i="32"/>
  <c r="L1158" i="32" s="1"/>
  <c r="J1157" i="32"/>
  <c r="R1160" i="32" s="1"/>
  <c r="J1156" i="32"/>
  <c r="J1155" i="32"/>
  <c r="T1159" i="32" s="1"/>
  <c r="J1154" i="32"/>
  <c r="V1159" i="32" s="1"/>
  <c r="J1153" i="32"/>
  <c r="J1152" i="32"/>
  <c r="AF1162" i="32" s="1"/>
  <c r="J1151" i="32"/>
  <c r="J1150" i="32"/>
  <c r="AB1158" i="32" s="1"/>
  <c r="J1149" i="32"/>
  <c r="J1148" i="32"/>
  <c r="AN1162" i="32" s="1"/>
  <c r="L1147" i="32"/>
  <c r="J1147" i="32"/>
  <c r="L1146" i="32"/>
  <c r="J1146" i="32"/>
  <c r="N1147" i="32" s="1"/>
  <c r="J1145" i="32"/>
  <c r="AP1160" i="32" s="1"/>
  <c r="J1144" i="32"/>
  <c r="N1141" i="32"/>
  <c r="L1141" i="32"/>
  <c r="J1141" i="32"/>
  <c r="L1140" i="32"/>
  <c r="J1140" i="32"/>
  <c r="J1139" i="32"/>
  <c r="L1139" i="32" s="1"/>
  <c r="L1138" i="32"/>
  <c r="J1138" i="32"/>
  <c r="J1137" i="32"/>
  <c r="N1138" i="32" s="1"/>
  <c r="J1136" i="32"/>
  <c r="N1137" i="32" s="1"/>
  <c r="L1135" i="32"/>
  <c r="J1135" i="32"/>
  <c r="J1134" i="32"/>
  <c r="Z1141" i="32" s="1"/>
  <c r="J1133" i="32"/>
  <c r="V1138" i="32" s="1"/>
  <c r="AD1132" i="32"/>
  <c r="AB1132" i="32"/>
  <c r="Z1132" i="32"/>
  <c r="X1132" i="32"/>
  <c r="V1132" i="32"/>
  <c r="T1132" i="32"/>
  <c r="R1132" i="32"/>
  <c r="P1132" i="32"/>
  <c r="N1132" i="32"/>
  <c r="L1132" i="32"/>
  <c r="J1132" i="32"/>
  <c r="AB1131" i="32"/>
  <c r="Z1131" i="32"/>
  <c r="X1131" i="32"/>
  <c r="V1131" i="32"/>
  <c r="T1131" i="32"/>
  <c r="R1131" i="32"/>
  <c r="P1131" i="32"/>
  <c r="N1131" i="32"/>
  <c r="L1131" i="32"/>
  <c r="J1131" i="32"/>
  <c r="Z1130" i="32"/>
  <c r="X1130" i="32"/>
  <c r="V1130" i="32"/>
  <c r="T1130" i="32"/>
  <c r="R1130" i="32"/>
  <c r="P1130" i="32"/>
  <c r="N1130" i="32"/>
  <c r="L1130" i="32"/>
  <c r="J1130" i="32"/>
  <c r="AH1141" i="32" s="1"/>
  <c r="X1129" i="32"/>
  <c r="V1129" i="32"/>
  <c r="T1129" i="32"/>
  <c r="R1129" i="32"/>
  <c r="P1129" i="32"/>
  <c r="N1129" i="32"/>
  <c r="L1129" i="32"/>
  <c r="J1129" i="32"/>
  <c r="AD1138" i="32" s="1"/>
  <c r="V1128" i="32"/>
  <c r="T1128" i="32"/>
  <c r="R1128" i="32"/>
  <c r="P1128" i="32"/>
  <c r="N1128" i="32"/>
  <c r="L1128" i="32"/>
  <c r="J1128" i="32"/>
  <c r="T1127" i="32"/>
  <c r="R1127" i="32"/>
  <c r="P1127" i="32"/>
  <c r="N1127" i="32"/>
  <c r="L1127" i="32"/>
  <c r="J1127" i="32"/>
  <c r="R1126" i="32"/>
  <c r="P1126" i="32"/>
  <c r="N1126" i="32"/>
  <c r="L1126" i="32"/>
  <c r="J1126" i="32"/>
  <c r="AP1141" i="32" s="1"/>
  <c r="P1125" i="32"/>
  <c r="N1125" i="32"/>
  <c r="L1125" i="32"/>
  <c r="J1125" i="32"/>
  <c r="AL1138" i="32" s="1"/>
  <c r="N1124" i="32"/>
  <c r="L1124" i="32"/>
  <c r="J1124" i="32"/>
  <c r="L1123" i="32"/>
  <c r="J1123" i="32"/>
  <c r="R1120" i="32"/>
  <c r="P1120" i="32"/>
  <c r="N1120" i="32"/>
  <c r="L1120" i="32"/>
  <c r="J1120" i="32"/>
  <c r="P1119" i="32"/>
  <c r="N1119" i="32"/>
  <c r="L1119" i="32"/>
  <c r="J1119" i="32"/>
  <c r="N1118" i="32"/>
  <c r="L1118" i="32"/>
  <c r="J1118" i="32"/>
  <c r="L1117" i="32"/>
  <c r="J1117" i="32"/>
  <c r="J1116" i="32"/>
  <c r="L1116" i="32" s="1"/>
  <c r="P1115" i="32"/>
  <c r="N1115" i="32"/>
  <c r="L1115" i="32"/>
  <c r="J1115" i="32"/>
  <c r="N1114" i="32"/>
  <c r="L1114" i="32"/>
  <c r="J1114" i="32"/>
  <c r="P1116" i="32" s="1"/>
  <c r="L1113" i="32"/>
  <c r="J1113" i="32"/>
  <c r="P1114" i="32" s="1"/>
  <c r="J1112" i="32"/>
  <c r="AD1111" i="32"/>
  <c r="AB1111" i="32"/>
  <c r="Z1111" i="32"/>
  <c r="X1111" i="32"/>
  <c r="V1111" i="32"/>
  <c r="T1111" i="32"/>
  <c r="R1111" i="32"/>
  <c r="P1111" i="32"/>
  <c r="N1111" i="32"/>
  <c r="L1111" i="32"/>
  <c r="J1111" i="32"/>
  <c r="T1115" i="32" s="1"/>
  <c r="AB1110" i="32"/>
  <c r="Z1110" i="32"/>
  <c r="X1110" i="32"/>
  <c r="V1110" i="32"/>
  <c r="T1110" i="32"/>
  <c r="R1110" i="32"/>
  <c r="P1110" i="32"/>
  <c r="N1110" i="32"/>
  <c r="L1110" i="32"/>
  <c r="J1110" i="32"/>
  <c r="AD1119" i="32" s="1"/>
  <c r="Z1109" i="32"/>
  <c r="X1109" i="32"/>
  <c r="V1109" i="32"/>
  <c r="T1109" i="32"/>
  <c r="R1109" i="32"/>
  <c r="P1109" i="32"/>
  <c r="N1109" i="32"/>
  <c r="L1109" i="32"/>
  <c r="J1109" i="32"/>
  <c r="X1108" i="32"/>
  <c r="V1108" i="32"/>
  <c r="T1108" i="32"/>
  <c r="R1108" i="32"/>
  <c r="P1108" i="32"/>
  <c r="N1108" i="32"/>
  <c r="L1108" i="32"/>
  <c r="J1108" i="32"/>
  <c r="V1107" i="32"/>
  <c r="T1107" i="32"/>
  <c r="R1107" i="32"/>
  <c r="P1107" i="32"/>
  <c r="N1107" i="32"/>
  <c r="L1107" i="32"/>
  <c r="J1107" i="32"/>
  <c r="T1106" i="32"/>
  <c r="R1106" i="32"/>
  <c r="P1106" i="32"/>
  <c r="N1106" i="32"/>
  <c r="L1106" i="32"/>
  <c r="J1106" i="32"/>
  <c r="R1105" i="32"/>
  <c r="P1105" i="32"/>
  <c r="N1105" i="32"/>
  <c r="L1105" i="32"/>
  <c r="J1105" i="32"/>
  <c r="P1104" i="32"/>
  <c r="N1104" i="32"/>
  <c r="L1104" i="32"/>
  <c r="J1104" i="32"/>
  <c r="N1103" i="32"/>
  <c r="L1103" i="32"/>
  <c r="J1103" i="32"/>
  <c r="L1102" i="32"/>
  <c r="J1102" i="32"/>
  <c r="J1099" i="32"/>
  <c r="L1099" i="32" s="1"/>
  <c r="J1098" i="32"/>
  <c r="L1097" i="32"/>
  <c r="J1097" i="32"/>
  <c r="P1099" i="32" s="1"/>
  <c r="J1096" i="32"/>
  <c r="L1096" i="32" s="1"/>
  <c r="J1095" i="32"/>
  <c r="P1097" i="32" s="1"/>
  <c r="J1094" i="32"/>
  <c r="V1099" i="32" s="1"/>
  <c r="J1093" i="32"/>
  <c r="T1097" i="32" s="1"/>
  <c r="L1092" i="32"/>
  <c r="J1092" i="32"/>
  <c r="X1098" i="32" s="1"/>
  <c r="J1091" i="32"/>
  <c r="AB1099" i="32" s="1"/>
  <c r="J1090" i="32"/>
  <c r="X1096" i="32" s="1"/>
  <c r="J1089" i="32"/>
  <c r="L1089" i="32" s="1"/>
  <c r="J1088" i="32"/>
  <c r="N1089" i="32" s="1"/>
  <c r="J1087" i="32"/>
  <c r="AH1098" i="32" s="1"/>
  <c r="J1086" i="32"/>
  <c r="AD1095" i="32" s="1"/>
  <c r="L1085" i="32"/>
  <c r="J1085" i="32"/>
  <c r="AJ1097" i="32" s="1"/>
  <c r="L1084" i="32"/>
  <c r="J1084" i="32"/>
  <c r="P1086" i="32" s="1"/>
  <c r="J1083" i="32"/>
  <c r="N1084" i="32" s="1"/>
  <c r="J1082" i="32"/>
  <c r="AN1096" i="32" s="1"/>
  <c r="J1081" i="32"/>
  <c r="P1078" i="32"/>
  <c r="N1078" i="32"/>
  <c r="L1078" i="32"/>
  <c r="J1078" i="32"/>
  <c r="N1077" i="32"/>
  <c r="L1077" i="32"/>
  <c r="J1077" i="32"/>
  <c r="L1076" i="32"/>
  <c r="J1076" i="32"/>
  <c r="J1075" i="32"/>
  <c r="R1078" i="32" s="1"/>
  <c r="J1074" i="32"/>
  <c r="N1075" i="32" s="1"/>
  <c r="J1073" i="32"/>
  <c r="J1072" i="32"/>
  <c r="T1076" i="32" s="1"/>
  <c r="N1071" i="32"/>
  <c r="J1071" i="32"/>
  <c r="J1070" i="32"/>
  <c r="V1075" i="32" s="1"/>
  <c r="AD1069" i="32"/>
  <c r="AB1069" i="32"/>
  <c r="Z1069" i="32"/>
  <c r="X1069" i="32"/>
  <c r="V1069" i="32"/>
  <c r="T1069" i="32"/>
  <c r="R1069" i="32"/>
  <c r="P1069" i="32"/>
  <c r="N1069" i="32"/>
  <c r="L1069" i="32"/>
  <c r="J1069" i="32"/>
  <c r="V1074" i="32" s="1"/>
  <c r="AB1068" i="32"/>
  <c r="Z1068" i="32"/>
  <c r="X1068" i="32"/>
  <c r="V1068" i="32"/>
  <c r="T1068" i="32"/>
  <c r="R1068" i="32"/>
  <c r="P1068" i="32"/>
  <c r="N1068" i="32"/>
  <c r="L1068" i="32"/>
  <c r="J1068" i="32"/>
  <c r="AB1076" i="32" s="1"/>
  <c r="Z1067" i="32"/>
  <c r="X1067" i="32"/>
  <c r="V1067" i="32"/>
  <c r="T1067" i="32"/>
  <c r="R1067" i="32"/>
  <c r="P1067" i="32"/>
  <c r="N1067" i="32"/>
  <c r="L1067" i="32"/>
  <c r="J1067" i="32"/>
  <c r="AH1078" i="32" s="1"/>
  <c r="X1066" i="32"/>
  <c r="V1066" i="32"/>
  <c r="T1066" i="32"/>
  <c r="R1066" i="32"/>
  <c r="P1066" i="32"/>
  <c r="N1066" i="32"/>
  <c r="L1066" i="32"/>
  <c r="J1066" i="32"/>
  <c r="AD1075" i="32" s="1"/>
  <c r="V1065" i="32"/>
  <c r="T1065" i="32"/>
  <c r="R1065" i="32"/>
  <c r="P1065" i="32"/>
  <c r="N1065" i="32"/>
  <c r="L1065" i="32"/>
  <c r="J1065" i="32"/>
  <c r="AD1074" i="32" s="1"/>
  <c r="T1064" i="32"/>
  <c r="R1064" i="32"/>
  <c r="P1064" i="32"/>
  <c r="N1064" i="32"/>
  <c r="L1064" i="32"/>
  <c r="J1064" i="32"/>
  <c r="AJ1076" i="32" s="1"/>
  <c r="R1063" i="32"/>
  <c r="P1063" i="32"/>
  <c r="N1063" i="32"/>
  <c r="L1063" i="32"/>
  <c r="J1063" i="32"/>
  <c r="AP1078" i="32" s="1"/>
  <c r="P1062" i="32"/>
  <c r="N1062" i="32"/>
  <c r="L1062" i="32"/>
  <c r="J1062" i="32"/>
  <c r="AL1075" i="32" s="1"/>
  <c r="N1061" i="32"/>
  <c r="L1061" i="32"/>
  <c r="J1061" i="32"/>
  <c r="AL1074" i="32" s="1"/>
  <c r="L1060" i="32"/>
  <c r="J1060" i="32"/>
  <c r="J1057" i="32"/>
  <c r="L1057" i="32" s="1"/>
  <c r="J1056" i="32"/>
  <c r="N1057" i="32" s="1"/>
  <c r="L1055" i="32"/>
  <c r="J1055" i="32"/>
  <c r="P1057" i="32" s="1"/>
  <c r="L1054" i="32"/>
  <c r="J1054" i="32"/>
  <c r="N1055" i="32" s="1"/>
  <c r="J1053" i="32"/>
  <c r="T1057" i="32" s="1"/>
  <c r="J1052" i="32"/>
  <c r="P1054" i="32" s="1"/>
  <c r="J1051" i="32"/>
  <c r="J1050" i="32"/>
  <c r="V1055" i="32" s="1"/>
  <c r="J1049" i="32"/>
  <c r="J1048" i="32"/>
  <c r="X1054" i="32" s="1"/>
  <c r="L1047" i="32"/>
  <c r="J1047" i="32"/>
  <c r="X1053" i="32" s="1"/>
  <c r="J1046" i="32"/>
  <c r="AD1055" i="32" s="1"/>
  <c r="L1045" i="32"/>
  <c r="J1045" i="32"/>
  <c r="AJ1057" i="32" s="1"/>
  <c r="L1044" i="32"/>
  <c r="J1044" i="32"/>
  <c r="AF1054" i="32" s="1"/>
  <c r="J1043" i="32"/>
  <c r="AF1053" i="32" s="1"/>
  <c r="J1042" i="32"/>
  <c r="AL1055" i="32" s="1"/>
  <c r="J1041" i="32"/>
  <c r="AR1057" i="32" s="1"/>
  <c r="L1040" i="32"/>
  <c r="J1040" i="32"/>
  <c r="AN1054" i="32" s="1"/>
  <c r="J1039" i="32"/>
  <c r="R1036" i="32"/>
  <c r="P1036" i="32"/>
  <c r="N1036" i="32"/>
  <c r="L1036" i="32"/>
  <c r="J1036" i="32"/>
  <c r="P1035" i="32"/>
  <c r="N1035" i="32"/>
  <c r="L1035" i="32"/>
  <c r="J1035" i="32"/>
  <c r="N1034" i="32"/>
  <c r="L1034" i="32"/>
  <c r="J1034" i="32"/>
  <c r="L1033" i="32"/>
  <c r="J1033" i="32"/>
  <c r="N1033" i="32" s="1"/>
  <c r="L1032" i="32"/>
  <c r="J1032" i="32"/>
  <c r="L1031" i="32"/>
  <c r="J1031" i="32"/>
  <c r="V1036" i="32" s="1"/>
  <c r="J1030" i="32"/>
  <c r="R1033" i="32" s="1"/>
  <c r="J1029" i="32"/>
  <c r="R1032" i="32" s="1"/>
  <c r="AF1028" i="32"/>
  <c r="AD1028" i="32"/>
  <c r="AB1028" i="32"/>
  <c r="Z1028" i="32"/>
  <c r="X1028" i="32"/>
  <c r="V1028" i="32"/>
  <c r="T1028" i="32"/>
  <c r="R1028" i="32"/>
  <c r="P1028" i="32"/>
  <c r="N1028" i="32"/>
  <c r="L1028" i="32"/>
  <c r="J1028" i="32"/>
  <c r="X1034" i="32" s="1"/>
  <c r="AD1027" i="32"/>
  <c r="AB1027" i="32"/>
  <c r="Z1027" i="32"/>
  <c r="X1027" i="32"/>
  <c r="V1027" i="32"/>
  <c r="T1027" i="32"/>
  <c r="R1027" i="32"/>
  <c r="P1027" i="32"/>
  <c r="N1027" i="32"/>
  <c r="L1027" i="32"/>
  <c r="J1027" i="32"/>
  <c r="AD1036" i="32" s="1"/>
  <c r="AB1026" i="32"/>
  <c r="Z1026" i="32"/>
  <c r="X1026" i="32"/>
  <c r="V1026" i="32"/>
  <c r="T1026" i="32"/>
  <c r="R1026" i="32"/>
  <c r="P1026" i="32"/>
  <c r="N1026" i="32"/>
  <c r="L1026" i="32"/>
  <c r="J1026" i="32"/>
  <c r="Z1033" i="32" s="1"/>
  <c r="Z1025" i="32"/>
  <c r="X1025" i="32"/>
  <c r="V1025" i="32"/>
  <c r="T1025" i="32"/>
  <c r="R1025" i="32"/>
  <c r="P1025" i="32"/>
  <c r="N1025" i="32"/>
  <c r="L1025" i="32"/>
  <c r="J1025" i="32"/>
  <c r="Z1032" i="32" s="1"/>
  <c r="X1024" i="32"/>
  <c r="V1024" i="32"/>
  <c r="T1024" i="32"/>
  <c r="R1024" i="32"/>
  <c r="P1024" i="32"/>
  <c r="N1024" i="32"/>
  <c r="L1024" i="32"/>
  <c r="J1024" i="32"/>
  <c r="AF1034" i="32" s="1"/>
  <c r="V1023" i="32"/>
  <c r="T1023" i="32"/>
  <c r="R1023" i="32"/>
  <c r="P1023" i="32"/>
  <c r="N1023" i="32"/>
  <c r="L1023" i="32"/>
  <c r="J1023" i="32"/>
  <c r="AL1036" i="32" s="1"/>
  <c r="T1022" i="32"/>
  <c r="R1022" i="32"/>
  <c r="P1022" i="32"/>
  <c r="N1022" i="32"/>
  <c r="L1022" i="32"/>
  <c r="J1022" i="32"/>
  <c r="AH1033" i="32" s="1"/>
  <c r="R1021" i="32"/>
  <c r="P1021" i="32"/>
  <c r="N1021" i="32"/>
  <c r="L1021" i="32"/>
  <c r="J1021" i="32"/>
  <c r="AH1032" i="32" s="1"/>
  <c r="P1020" i="32"/>
  <c r="N1020" i="32"/>
  <c r="L1020" i="32"/>
  <c r="J1020" i="32"/>
  <c r="AN1034" i="32" s="1"/>
  <c r="N1019" i="32"/>
  <c r="L1019" i="32"/>
  <c r="J1019" i="32"/>
  <c r="AS1036" i="32" s="1"/>
  <c r="L1018" i="32"/>
  <c r="J1018" i="32"/>
  <c r="J1015" i="32"/>
  <c r="L1015" i="32" s="1"/>
  <c r="J1014" i="32"/>
  <c r="L1014" i="32" s="1"/>
  <c r="L1013" i="32"/>
  <c r="J1013" i="32"/>
  <c r="P1015" i="32" s="1"/>
  <c r="J1012" i="32"/>
  <c r="L1012" i="32" s="1"/>
  <c r="J1011" i="32"/>
  <c r="L1011" i="32" s="1"/>
  <c r="L1010" i="32"/>
  <c r="J1010" i="32"/>
  <c r="R1013" i="32" s="1"/>
  <c r="J1009" i="32"/>
  <c r="X1015" i="32" s="1"/>
  <c r="L1008" i="32"/>
  <c r="J1008" i="32"/>
  <c r="T1012" i="32" s="1"/>
  <c r="Z1007" i="32"/>
  <c r="X1007" i="32"/>
  <c r="V1007" i="32"/>
  <c r="T1007" i="32"/>
  <c r="R1007" i="32"/>
  <c r="P1007" i="32"/>
  <c r="N1007" i="32"/>
  <c r="L1007" i="32"/>
  <c r="J1007" i="32"/>
  <c r="T1011" i="32" s="1"/>
  <c r="X1006" i="32"/>
  <c r="V1006" i="32"/>
  <c r="T1006" i="32"/>
  <c r="R1006" i="32"/>
  <c r="P1006" i="32"/>
  <c r="N1006" i="32"/>
  <c r="L1006" i="32"/>
  <c r="J1006" i="32"/>
  <c r="Z1013" i="32" s="1"/>
  <c r="V1005" i="32"/>
  <c r="T1005" i="32"/>
  <c r="R1005" i="32"/>
  <c r="P1005" i="32"/>
  <c r="N1005" i="32"/>
  <c r="L1005" i="32"/>
  <c r="J1005" i="32"/>
  <c r="AF1015" i="32" s="1"/>
  <c r="T1004" i="32"/>
  <c r="R1004" i="32"/>
  <c r="P1004" i="32"/>
  <c r="N1004" i="32"/>
  <c r="L1004" i="32"/>
  <c r="J1004" i="32"/>
  <c r="R1003" i="32"/>
  <c r="P1003" i="32"/>
  <c r="N1003" i="32"/>
  <c r="L1003" i="32"/>
  <c r="J1003" i="32"/>
  <c r="V1008" i="32" s="1"/>
  <c r="P1002" i="32"/>
  <c r="N1002" i="32"/>
  <c r="L1002" i="32"/>
  <c r="J1002" i="32"/>
  <c r="AH1013" i="32" s="1"/>
  <c r="N1001" i="32"/>
  <c r="L1001" i="32"/>
  <c r="J1001" i="32"/>
  <c r="AB1009" i="32" s="1"/>
  <c r="L1000" i="32"/>
  <c r="J1000" i="32"/>
  <c r="N1000" i="32" s="1"/>
  <c r="L999" i="32"/>
  <c r="J999" i="32"/>
  <c r="N998" i="32"/>
  <c r="L998" i="32"/>
  <c r="J998" i="32"/>
  <c r="AD1007" i="32" s="1"/>
  <c r="L997" i="32"/>
  <c r="J997" i="32"/>
  <c r="J1016" i="32" s="1"/>
  <c r="V994" i="32"/>
  <c r="T994" i="32"/>
  <c r="R994" i="32"/>
  <c r="P994" i="32"/>
  <c r="N994" i="32"/>
  <c r="L994" i="32"/>
  <c r="J994" i="32"/>
  <c r="T993" i="32"/>
  <c r="R993" i="32"/>
  <c r="P993" i="32"/>
  <c r="N993" i="32"/>
  <c r="L993" i="32"/>
  <c r="J993" i="32"/>
  <c r="R992" i="32"/>
  <c r="P992" i="32"/>
  <c r="N992" i="32"/>
  <c r="L992" i="32"/>
  <c r="J992" i="32"/>
  <c r="P991" i="32"/>
  <c r="N991" i="32"/>
  <c r="L991" i="32"/>
  <c r="J991" i="32"/>
  <c r="N990" i="32"/>
  <c r="L990" i="32"/>
  <c r="J990" i="32"/>
  <c r="L989" i="32"/>
  <c r="J989" i="32"/>
  <c r="J988" i="32"/>
  <c r="T992" i="32" s="1"/>
  <c r="AH987" i="32"/>
  <c r="AF987" i="32"/>
  <c r="AD987" i="32"/>
  <c r="AB987" i="32"/>
  <c r="Z987" i="32"/>
  <c r="X987" i="32"/>
  <c r="V987" i="32"/>
  <c r="T987" i="32"/>
  <c r="R987" i="32"/>
  <c r="P987" i="32"/>
  <c r="N987" i="32"/>
  <c r="L987" i="32"/>
  <c r="J987" i="32"/>
  <c r="N988" i="32" s="1"/>
  <c r="AF986" i="32"/>
  <c r="AD986" i="32"/>
  <c r="AB986" i="32"/>
  <c r="Z986" i="32"/>
  <c r="X986" i="32"/>
  <c r="V986" i="32"/>
  <c r="T986" i="32"/>
  <c r="R986" i="32"/>
  <c r="P986" i="32"/>
  <c r="N986" i="32"/>
  <c r="L986" i="32"/>
  <c r="J986" i="32"/>
  <c r="AD985" i="32"/>
  <c r="AB985" i="32"/>
  <c r="Z985" i="32"/>
  <c r="X985" i="32"/>
  <c r="V985" i="32"/>
  <c r="T985" i="32"/>
  <c r="R985" i="32"/>
  <c r="P985" i="32"/>
  <c r="N985" i="32"/>
  <c r="L985" i="32"/>
  <c r="J985" i="32"/>
  <c r="V990" i="32" s="1"/>
  <c r="AB984" i="32"/>
  <c r="Z984" i="32"/>
  <c r="X984" i="32"/>
  <c r="V984" i="32"/>
  <c r="T984" i="32"/>
  <c r="R984" i="32"/>
  <c r="P984" i="32"/>
  <c r="N984" i="32"/>
  <c r="L984" i="32"/>
  <c r="J984" i="32"/>
  <c r="AD993" i="32" s="1"/>
  <c r="Z983" i="32"/>
  <c r="X983" i="32"/>
  <c r="V983" i="32"/>
  <c r="T983" i="32"/>
  <c r="R983" i="32"/>
  <c r="P983" i="32"/>
  <c r="N983" i="32"/>
  <c r="L983" i="32"/>
  <c r="J983" i="32"/>
  <c r="AB991" i="32" s="1"/>
  <c r="X982" i="32"/>
  <c r="V982" i="32"/>
  <c r="T982" i="32"/>
  <c r="R982" i="32"/>
  <c r="P982" i="32"/>
  <c r="N982" i="32"/>
  <c r="L982" i="32"/>
  <c r="J982" i="32"/>
  <c r="V981" i="32"/>
  <c r="T981" i="32"/>
  <c r="R981" i="32"/>
  <c r="P981" i="32"/>
  <c r="N981" i="32"/>
  <c r="L981" i="32"/>
  <c r="J981" i="32"/>
  <c r="T980" i="32"/>
  <c r="R980" i="32"/>
  <c r="P980" i="32"/>
  <c r="N980" i="32"/>
  <c r="L980" i="32"/>
  <c r="J980" i="32"/>
  <c r="AN994" i="32" s="1"/>
  <c r="R979" i="32"/>
  <c r="P979" i="32"/>
  <c r="N979" i="32"/>
  <c r="L979" i="32"/>
  <c r="J979" i="32"/>
  <c r="P978" i="32"/>
  <c r="N978" i="32"/>
  <c r="L978" i="32"/>
  <c r="J978" i="32"/>
  <c r="N977" i="32"/>
  <c r="L977" i="32"/>
  <c r="J977" i="32"/>
  <c r="L976" i="32"/>
  <c r="J976" i="32"/>
  <c r="R973" i="32"/>
  <c r="P973" i="32"/>
  <c r="N973" i="32"/>
  <c r="L973" i="32"/>
  <c r="J973" i="32"/>
  <c r="P972" i="32"/>
  <c r="N972" i="32"/>
  <c r="L972" i="32"/>
  <c r="J972" i="32"/>
  <c r="N971" i="32"/>
  <c r="L971" i="32"/>
  <c r="J971" i="32"/>
  <c r="L970" i="32"/>
  <c r="J970" i="32"/>
  <c r="J969" i="32"/>
  <c r="N970" i="32" s="1"/>
  <c r="L968" i="32"/>
  <c r="J968" i="32"/>
  <c r="T971" i="32" s="1"/>
  <c r="L967" i="32"/>
  <c r="J967" i="32"/>
  <c r="J966" i="32"/>
  <c r="Z973" i="32" s="1"/>
  <c r="AF965" i="32"/>
  <c r="AD965" i="32"/>
  <c r="AB965" i="32"/>
  <c r="Z965" i="32"/>
  <c r="X965" i="32"/>
  <c r="V965" i="32"/>
  <c r="T965" i="32"/>
  <c r="R965" i="32"/>
  <c r="P965" i="32"/>
  <c r="N965" i="32"/>
  <c r="L965" i="32"/>
  <c r="J965" i="32"/>
  <c r="V970" i="32" s="1"/>
  <c r="AD964" i="32"/>
  <c r="AB964" i="32"/>
  <c r="Z964" i="32"/>
  <c r="X964" i="32"/>
  <c r="V964" i="32"/>
  <c r="T964" i="32"/>
  <c r="R964" i="32"/>
  <c r="P964" i="32"/>
  <c r="N964" i="32"/>
  <c r="L964" i="32"/>
  <c r="J964" i="32"/>
  <c r="X970" i="32" s="1"/>
  <c r="AB963" i="32"/>
  <c r="Z963" i="32"/>
  <c r="X963" i="32"/>
  <c r="V963" i="32"/>
  <c r="T963" i="32"/>
  <c r="R963" i="32"/>
  <c r="P963" i="32"/>
  <c r="N963" i="32"/>
  <c r="L963" i="32"/>
  <c r="J963" i="32"/>
  <c r="AB971" i="32" s="1"/>
  <c r="Z962" i="32"/>
  <c r="X962" i="32"/>
  <c r="V962" i="32"/>
  <c r="T962" i="32"/>
  <c r="R962" i="32"/>
  <c r="P962" i="32"/>
  <c r="N962" i="32"/>
  <c r="L962" i="32"/>
  <c r="J962" i="32"/>
  <c r="AH973" i="32" s="1"/>
  <c r="X961" i="32"/>
  <c r="V961" i="32"/>
  <c r="T961" i="32"/>
  <c r="R961" i="32"/>
  <c r="P961" i="32"/>
  <c r="N961" i="32"/>
  <c r="L961" i="32"/>
  <c r="J961" i="32"/>
  <c r="AD970" i="32" s="1"/>
  <c r="V960" i="32"/>
  <c r="T960" i="32"/>
  <c r="R960" i="32"/>
  <c r="P960" i="32"/>
  <c r="N960" i="32"/>
  <c r="L960" i="32"/>
  <c r="J960" i="32"/>
  <c r="AD969" i="32" s="1"/>
  <c r="T959" i="32"/>
  <c r="R959" i="32"/>
  <c r="P959" i="32"/>
  <c r="N959" i="32"/>
  <c r="L959" i="32"/>
  <c r="J959" i="32"/>
  <c r="AJ971" i="32" s="1"/>
  <c r="R958" i="32"/>
  <c r="P958" i="32"/>
  <c r="N958" i="32"/>
  <c r="L958" i="32"/>
  <c r="J958" i="32"/>
  <c r="AP973" i="32" s="1"/>
  <c r="P957" i="32"/>
  <c r="N957" i="32"/>
  <c r="L957" i="32"/>
  <c r="J957" i="32"/>
  <c r="AL970" i="32" s="1"/>
  <c r="N956" i="32"/>
  <c r="L956" i="32"/>
  <c r="J956" i="32"/>
  <c r="L955" i="32"/>
  <c r="J955" i="32"/>
  <c r="J952" i="32"/>
  <c r="L952" i="32" s="1"/>
  <c r="P951" i="32"/>
  <c r="N951" i="32"/>
  <c r="L951" i="32"/>
  <c r="J951" i="32"/>
  <c r="N952" i="32" s="1"/>
  <c r="N950" i="32"/>
  <c r="L950" i="32"/>
  <c r="J950" i="32"/>
  <c r="L949" i="32"/>
  <c r="J949" i="32"/>
  <c r="J948" i="32"/>
  <c r="T952" i="32" s="1"/>
  <c r="L947" i="32"/>
  <c r="J947" i="32"/>
  <c r="P949" i="32" s="1"/>
  <c r="J946" i="32"/>
  <c r="J945" i="32"/>
  <c r="V950" i="32" s="1"/>
  <c r="AF944" i="32"/>
  <c r="AD944" i="32"/>
  <c r="AB944" i="32"/>
  <c r="Z944" i="32"/>
  <c r="X944" i="32"/>
  <c r="V944" i="32"/>
  <c r="T944" i="32"/>
  <c r="R944" i="32"/>
  <c r="P944" i="32"/>
  <c r="N944" i="32"/>
  <c r="L944" i="32"/>
  <c r="J944" i="32"/>
  <c r="AB952" i="32" s="1"/>
  <c r="AD943" i="32"/>
  <c r="AB943" i="32"/>
  <c r="Z943" i="32"/>
  <c r="X943" i="32"/>
  <c r="V943" i="32"/>
  <c r="T943" i="32"/>
  <c r="R943" i="32"/>
  <c r="P943" i="32"/>
  <c r="N943" i="32"/>
  <c r="L943" i="32"/>
  <c r="J943" i="32"/>
  <c r="X949" i="32" s="1"/>
  <c r="AB942" i="32"/>
  <c r="Z942" i="32"/>
  <c r="X942" i="32"/>
  <c r="V942" i="32"/>
  <c r="T942" i="32"/>
  <c r="R942" i="32"/>
  <c r="P942" i="32"/>
  <c r="N942" i="32"/>
  <c r="L942" i="32"/>
  <c r="J942" i="32"/>
  <c r="X948" i="32" s="1"/>
  <c r="Z941" i="32"/>
  <c r="X941" i="32"/>
  <c r="V941" i="32"/>
  <c r="T941" i="32"/>
  <c r="R941" i="32"/>
  <c r="P941" i="32"/>
  <c r="N941" i="32"/>
  <c r="L941" i="32"/>
  <c r="J941" i="32"/>
  <c r="AD950" i="32" s="1"/>
  <c r="X940" i="32"/>
  <c r="V940" i="32"/>
  <c r="T940" i="32"/>
  <c r="R940" i="32"/>
  <c r="P940" i="32"/>
  <c r="N940" i="32"/>
  <c r="L940" i="32"/>
  <c r="J940" i="32"/>
  <c r="AJ952" i="32" s="1"/>
  <c r="V939" i="32"/>
  <c r="T939" i="32"/>
  <c r="R939" i="32"/>
  <c r="P939" i="32"/>
  <c r="N939" i="32"/>
  <c r="L939" i="32"/>
  <c r="J939" i="32"/>
  <c r="T938" i="32"/>
  <c r="R938" i="32"/>
  <c r="P938" i="32"/>
  <c r="N938" i="32"/>
  <c r="L938" i="32"/>
  <c r="J938" i="32"/>
  <c r="AF948" i="32" s="1"/>
  <c r="R937" i="32"/>
  <c r="P937" i="32"/>
  <c r="N937" i="32"/>
  <c r="L937" i="32"/>
  <c r="J937" i="32"/>
  <c r="AL950" i="32" s="1"/>
  <c r="P936" i="32"/>
  <c r="N936" i="32"/>
  <c r="L936" i="32"/>
  <c r="J936" i="32"/>
  <c r="AR952" i="32" s="1"/>
  <c r="N935" i="32"/>
  <c r="L935" i="32"/>
  <c r="J935" i="32"/>
  <c r="L934" i="32"/>
  <c r="J934" i="32"/>
  <c r="L931" i="32"/>
  <c r="J931" i="32"/>
  <c r="J930" i="32"/>
  <c r="N931" i="32" s="1"/>
  <c r="L929" i="32"/>
  <c r="J929" i="32"/>
  <c r="J928" i="32"/>
  <c r="L928" i="32" s="1"/>
  <c r="AH927" i="32"/>
  <c r="AF927" i="32"/>
  <c r="AD927" i="32"/>
  <c r="AB927" i="32"/>
  <c r="Z927" i="32"/>
  <c r="X927" i="32"/>
  <c r="V927" i="32"/>
  <c r="T927" i="32"/>
  <c r="R927" i="32"/>
  <c r="P927" i="32"/>
  <c r="N927" i="32"/>
  <c r="L927" i="32"/>
  <c r="J927" i="32"/>
  <c r="P929" i="32" s="1"/>
  <c r="AF926" i="32"/>
  <c r="AD926" i="32"/>
  <c r="AB926" i="32"/>
  <c r="Z926" i="32"/>
  <c r="X926" i="32"/>
  <c r="V926" i="32"/>
  <c r="T926" i="32"/>
  <c r="R926" i="32"/>
  <c r="P926" i="32"/>
  <c r="N926" i="32"/>
  <c r="L926" i="32"/>
  <c r="J926" i="32"/>
  <c r="V931" i="32" s="1"/>
  <c r="AD925" i="32"/>
  <c r="AB925" i="32"/>
  <c r="Z925" i="32"/>
  <c r="X925" i="32"/>
  <c r="V925" i="32"/>
  <c r="T925" i="32"/>
  <c r="R925" i="32"/>
  <c r="P925" i="32"/>
  <c r="N925" i="32"/>
  <c r="L925" i="32"/>
  <c r="J925" i="32"/>
  <c r="R928" i="32" s="1"/>
  <c r="AB924" i="32"/>
  <c r="Z924" i="32"/>
  <c r="X924" i="32"/>
  <c r="V924" i="32"/>
  <c r="T924" i="32"/>
  <c r="R924" i="32"/>
  <c r="P924" i="32"/>
  <c r="N924" i="32"/>
  <c r="L924" i="32"/>
  <c r="J924" i="32"/>
  <c r="V929" i="32" s="1"/>
  <c r="Z923" i="32"/>
  <c r="X923" i="32"/>
  <c r="V923" i="32"/>
  <c r="T923" i="32"/>
  <c r="R923" i="32"/>
  <c r="P923" i="32"/>
  <c r="N923" i="32"/>
  <c r="L923" i="32"/>
  <c r="J923" i="32"/>
  <c r="X929" i="32" s="1"/>
  <c r="X922" i="32"/>
  <c r="V922" i="32"/>
  <c r="T922" i="32"/>
  <c r="R922" i="32"/>
  <c r="P922" i="32"/>
  <c r="N922" i="32"/>
  <c r="L922" i="32"/>
  <c r="J922" i="32"/>
  <c r="AD931" i="32" s="1"/>
  <c r="V921" i="32"/>
  <c r="T921" i="32"/>
  <c r="R921" i="32"/>
  <c r="P921" i="32"/>
  <c r="N921" i="32"/>
  <c r="L921" i="32"/>
  <c r="J921" i="32"/>
  <c r="Z928" i="32" s="1"/>
  <c r="T920" i="32"/>
  <c r="R920" i="32"/>
  <c r="P920" i="32"/>
  <c r="N920" i="32"/>
  <c r="L920" i="32"/>
  <c r="J920" i="32"/>
  <c r="AB928" i="32" s="1"/>
  <c r="R919" i="32"/>
  <c r="P919" i="32"/>
  <c r="N919" i="32"/>
  <c r="L919" i="32"/>
  <c r="J919" i="32"/>
  <c r="P918" i="32"/>
  <c r="N918" i="32"/>
  <c r="L918" i="32"/>
  <c r="J918" i="32"/>
  <c r="AL931" i="32" s="1"/>
  <c r="N917" i="32"/>
  <c r="L917" i="32"/>
  <c r="J917" i="32"/>
  <c r="AH928" i="32" s="1"/>
  <c r="L916" i="32"/>
  <c r="J916" i="32"/>
  <c r="AL929" i="32" s="1"/>
  <c r="J915" i="32"/>
  <c r="AN929" i="32" s="1"/>
  <c r="N914" i="32"/>
  <c r="L914" i="32"/>
  <c r="J914" i="32"/>
  <c r="L913" i="32"/>
  <c r="J913" i="32"/>
  <c r="J910" i="32"/>
  <c r="L910" i="32" s="1"/>
  <c r="J909" i="32"/>
  <c r="L909" i="32" s="1"/>
  <c r="J908" i="32"/>
  <c r="J907" i="32"/>
  <c r="L907" i="32" s="1"/>
  <c r="J906" i="32"/>
  <c r="L906" i="32" s="1"/>
  <c r="J905" i="32"/>
  <c r="J904" i="32"/>
  <c r="X910" i="32" s="1"/>
  <c r="L903" i="32"/>
  <c r="J903" i="32"/>
  <c r="T902" i="32"/>
  <c r="R902" i="32"/>
  <c r="P902" i="32"/>
  <c r="N902" i="32"/>
  <c r="L902" i="32"/>
  <c r="J902" i="32"/>
  <c r="T906" i="32" s="1"/>
  <c r="R901" i="32"/>
  <c r="P901" i="32"/>
  <c r="N901" i="32"/>
  <c r="L901" i="32"/>
  <c r="J901" i="32"/>
  <c r="Z908" i="32" s="1"/>
  <c r="P900" i="32"/>
  <c r="N900" i="32"/>
  <c r="L900" i="32"/>
  <c r="J900" i="32"/>
  <c r="AF910" i="32" s="1"/>
  <c r="N899" i="32"/>
  <c r="L899" i="32"/>
  <c r="J899" i="32"/>
  <c r="L898" i="32"/>
  <c r="J898" i="32"/>
  <c r="J897" i="32"/>
  <c r="AH908" i="32" s="1"/>
  <c r="J896" i="32"/>
  <c r="AN910" i="32" s="1"/>
  <c r="L895" i="32"/>
  <c r="J895" i="32"/>
  <c r="J894" i="32"/>
  <c r="AJ906" i="32" s="1"/>
  <c r="J893" i="32"/>
  <c r="AP908" i="32" s="1"/>
  <c r="J892" i="32"/>
  <c r="T896" i="32" s="1"/>
  <c r="N889" i="32"/>
  <c r="J889" i="32"/>
  <c r="L889" i="32" s="1"/>
  <c r="L888" i="32"/>
  <c r="J888" i="32"/>
  <c r="J887" i="32"/>
  <c r="L887" i="32" s="1"/>
  <c r="J886" i="32"/>
  <c r="R889" i="32" s="1"/>
  <c r="J885" i="32"/>
  <c r="N886" i="32" s="1"/>
  <c r="J884" i="32"/>
  <c r="J883" i="32"/>
  <c r="T887" i="32" s="1"/>
  <c r="N882" i="32"/>
  <c r="J882" i="32"/>
  <c r="N881" i="32"/>
  <c r="J881" i="32"/>
  <c r="L880" i="32"/>
  <c r="J880" i="32"/>
  <c r="J879" i="32"/>
  <c r="AB887" i="32" s="1"/>
  <c r="J878" i="32"/>
  <c r="AH889" i="32" s="1"/>
  <c r="J877" i="32"/>
  <c r="J876" i="32"/>
  <c r="N875" i="32"/>
  <c r="J875" i="32"/>
  <c r="N874" i="32"/>
  <c r="J874" i="32"/>
  <c r="N873" i="32"/>
  <c r="J873" i="32"/>
  <c r="L872" i="32"/>
  <c r="J872" i="32"/>
  <c r="J871" i="32"/>
  <c r="AR868" i="32"/>
  <c r="AP868" i="32"/>
  <c r="AN868" i="32"/>
  <c r="AL868" i="32"/>
  <c r="AJ868" i="32"/>
  <c r="AH868" i="32"/>
  <c r="AF868" i="32"/>
  <c r="AD868" i="32"/>
  <c r="AB868" i="32"/>
  <c r="Z868" i="32"/>
  <c r="X868" i="32"/>
  <c r="V868" i="32"/>
  <c r="T868" i="32"/>
  <c r="R868" i="32"/>
  <c r="P868" i="32"/>
  <c r="N868" i="32"/>
  <c r="L868" i="32"/>
  <c r="J868" i="32"/>
  <c r="AP867" i="32"/>
  <c r="AN867" i="32"/>
  <c r="AL867" i="32"/>
  <c r="AJ867" i="32"/>
  <c r="AH867" i="32"/>
  <c r="AF867" i="32"/>
  <c r="AD867" i="32"/>
  <c r="AB867" i="32"/>
  <c r="Z867" i="32"/>
  <c r="X867" i="32"/>
  <c r="V867" i="32"/>
  <c r="T867" i="32"/>
  <c r="R867" i="32"/>
  <c r="P867" i="32"/>
  <c r="N867" i="32"/>
  <c r="L867" i="32"/>
  <c r="J867" i="32"/>
  <c r="AN866" i="32"/>
  <c r="AL866" i="32"/>
  <c r="AJ866" i="32"/>
  <c r="AH866" i="32"/>
  <c r="AF866" i="32"/>
  <c r="AD866" i="32"/>
  <c r="AB866" i="32"/>
  <c r="Z866" i="32"/>
  <c r="X866" i="32"/>
  <c r="V866" i="32"/>
  <c r="T866" i="32"/>
  <c r="R866" i="32"/>
  <c r="P866" i="32"/>
  <c r="N866" i="32"/>
  <c r="L866" i="32"/>
  <c r="J866" i="32"/>
  <c r="AL865" i="32"/>
  <c r="AJ865" i="32"/>
  <c r="AH865" i="32"/>
  <c r="AF865" i="32"/>
  <c r="AD865" i="32"/>
  <c r="AB865" i="32"/>
  <c r="Z865" i="32"/>
  <c r="X865" i="32"/>
  <c r="V865" i="32"/>
  <c r="T865" i="32"/>
  <c r="R865" i="32"/>
  <c r="P865" i="32"/>
  <c r="N865" i="32"/>
  <c r="L865" i="32"/>
  <c r="J865" i="32"/>
  <c r="AJ864" i="32"/>
  <c r="AH864" i="32"/>
  <c r="AF864" i="32"/>
  <c r="AD864" i="32"/>
  <c r="AB864" i="32"/>
  <c r="Z864" i="32"/>
  <c r="X864" i="32"/>
  <c r="V864" i="32"/>
  <c r="T864" i="32"/>
  <c r="R864" i="32"/>
  <c r="P864" i="32"/>
  <c r="N864" i="32"/>
  <c r="L864" i="32"/>
  <c r="J864" i="32"/>
  <c r="AH863" i="32"/>
  <c r="AF863" i="32"/>
  <c r="AD863" i="32"/>
  <c r="AB863" i="32"/>
  <c r="Z863" i="32"/>
  <c r="X863" i="32"/>
  <c r="V863" i="32"/>
  <c r="T863" i="32"/>
  <c r="R863" i="32"/>
  <c r="P863" i="32"/>
  <c r="N863" i="32"/>
  <c r="L863" i="32"/>
  <c r="J863" i="32"/>
  <c r="AF862" i="32"/>
  <c r="AD862" i="32"/>
  <c r="AB862" i="32"/>
  <c r="Z862" i="32"/>
  <c r="X862" i="32"/>
  <c r="V862" i="32"/>
  <c r="T862" i="32"/>
  <c r="R862" i="32"/>
  <c r="P862" i="32"/>
  <c r="N862" i="32"/>
  <c r="L862" i="32"/>
  <c r="J862" i="32"/>
  <c r="AD861" i="32"/>
  <c r="AB861" i="32"/>
  <c r="Z861" i="32"/>
  <c r="X861" i="32"/>
  <c r="V861" i="32"/>
  <c r="T861" i="32"/>
  <c r="R861" i="32"/>
  <c r="P861" i="32"/>
  <c r="N861" i="32"/>
  <c r="L861" i="32"/>
  <c r="J861" i="32"/>
  <c r="AB860" i="32"/>
  <c r="Z860" i="32"/>
  <c r="X860" i="32"/>
  <c r="V860" i="32"/>
  <c r="T860" i="32"/>
  <c r="R860" i="32"/>
  <c r="P860" i="32"/>
  <c r="N860" i="32"/>
  <c r="L860" i="32"/>
  <c r="J860" i="32"/>
  <c r="Z859" i="32"/>
  <c r="X859" i="32"/>
  <c r="V859" i="32"/>
  <c r="T859" i="32"/>
  <c r="R859" i="32"/>
  <c r="P859" i="32"/>
  <c r="N859" i="32"/>
  <c r="L859" i="32"/>
  <c r="J859" i="32"/>
  <c r="X858" i="32"/>
  <c r="V858" i="32"/>
  <c r="T858" i="32"/>
  <c r="R858" i="32"/>
  <c r="P858" i="32"/>
  <c r="N858" i="32"/>
  <c r="L858" i="32"/>
  <c r="J858" i="32"/>
  <c r="V857" i="32"/>
  <c r="T857" i="32"/>
  <c r="R857" i="32"/>
  <c r="P857" i="32"/>
  <c r="N857" i="32"/>
  <c r="L857" i="32"/>
  <c r="J857" i="32"/>
  <c r="T856" i="32"/>
  <c r="R856" i="32"/>
  <c r="P856" i="32"/>
  <c r="N856" i="32"/>
  <c r="L856" i="32"/>
  <c r="J856" i="32"/>
  <c r="R855" i="32"/>
  <c r="P855" i="32"/>
  <c r="N855" i="32"/>
  <c r="L855" i="32"/>
  <c r="J855" i="32"/>
  <c r="P854" i="32"/>
  <c r="N854" i="32"/>
  <c r="L854" i="32"/>
  <c r="J854" i="32"/>
  <c r="N853" i="32"/>
  <c r="L853" i="32"/>
  <c r="J853" i="32"/>
  <c r="L852" i="32"/>
  <c r="J852" i="32"/>
  <c r="AL864" i="32" s="1"/>
  <c r="J851" i="32"/>
  <c r="L850" i="32"/>
  <c r="J850" i="32"/>
  <c r="L847" i="32"/>
  <c r="J847" i="32"/>
  <c r="L846" i="32"/>
  <c r="J846" i="32"/>
  <c r="L845" i="32"/>
  <c r="J845" i="32"/>
  <c r="J844" i="32"/>
  <c r="L844" i="32" s="1"/>
  <c r="N843" i="32"/>
  <c r="L843" i="32"/>
  <c r="J843" i="32"/>
  <c r="L842" i="32"/>
  <c r="J842" i="32"/>
  <c r="J841" i="32"/>
  <c r="N842" i="32" s="1"/>
  <c r="J840" i="32"/>
  <c r="L840" i="32" s="1"/>
  <c r="L839" i="32"/>
  <c r="J839" i="32"/>
  <c r="P841" i="32" s="1"/>
  <c r="J838" i="32"/>
  <c r="L837" i="32"/>
  <c r="J837" i="32"/>
  <c r="J836" i="32"/>
  <c r="P838" i="32" s="1"/>
  <c r="R835" i="32"/>
  <c r="P835" i="32"/>
  <c r="N835" i="32"/>
  <c r="L835" i="32"/>
  <c r="J835" i="32"/>
  <c r="P834" i="32"/>
  <c r="N834" i="32"/>
  <c r="L834" i="32"/>
  <c r="J834" i="32"/>
  <c r="P836" i="32" s="1"/>
  <c r="N833" i="32"/>
  <c r="L833" i="32"/>
  <c r="J833" i="32"/>
  <c r="Z840" i="32" s="1"/>
  <c r="L832" i="32"/>
  <c r="J832" i="32"/>
  <c r="J831" i="32"/>
  <c r="L830" i="32"/>
  <c r="J830" i="32"/>
  <c r="L829" i="32"/>
  <c r="J829" i="32"/>
  <c r="J826" i="32"/>
  <c r="L826" i="32" s="1"/>
  <c r="J825" i="32"/>
  <c r="N826" i="32" s="1"/>
  <c r="N824" i="32"/>
  <c r="J824" i="32"/>
  <c r="J823" i="32"/>
  <c r="J822" i="32"/>
  <c r="J821" i="32"/>
  <c r="R824" i="32" s="1"/>
  <c r="J820" i="32"/>
  <c r="J819" i="32"/>
  <c r="L819" i="32" s="1"/>
  <c r="J818" i="32"/>
  <c r="L818" i="32" s="1"/>
  <c r="J817" i="32"/>
  <c r="J816" i="32"/>
  <c r="L816" i="32" s="1"/>
  <c r="J815" i="32"/>
  <c r="N816" i="32" s="1"/>
  <c r="J814" i="32"/>
  <c r="L813" i="32"/>
  <c r="J813" i="32"/>
  <c r="J812" i="32"/>
  <c r="AP825" i="32" s="1"/>
  <c r="L811" i="32"/>
  <c r="J811" i="32"/>
  <c r="L810" i="32"/>
  <c r="J810" i="32"/>
  <c r="N811" i="32" s="1"/>
  <c r="J809" i="32"/>
  <c r="AS826" i="32" s="1"/>
  <c r="J808" i="32"/>
  <c r="J827" i="32" s="1"/>
  <c r="L805" i="32"/>
  <c r="J805" i="32"/>
  <c r="L804" i="32"/>
  <c r="J804" i="32"/>
  <c r="N805" i="32" s="1"/>
  <c r="J803" i="32"/>
  <c r="L803" i="32" s="1"/>
  <c r="J802" i="32"/>
  <c r="J801" i="32"/>
  <c r="P803" i="32" s="1"/>
  <c r="L800" i="32"/>
  <c r="J800" i="32"/>
  <c r="L799" i="32"/>
  <c r="J799" i="32"/>
  <c r="L798" i="32"/>
  <c r="J798" i="32"/>
  <c r="P800" i="32" s="1"/>
  <c r="J797" i="32"/>
  <c r="N798" i="32" s="1"/>
  <c r="J796" i="32"/>
  <c r="P798" i="32" s="1"/>
  <c r="J795" i="32"/>
  <c r="L795" i="32" s="1"/>
  <c r="J794" i="32"/>
  <c r="J793" i="32"/>
  <c r="AF803" i="32" s="1"/>
  <c r="L792" i="32"/>
  <c r="J792" i="32"/>
  <c r="J791" i="32"/>
  <c r="AH802" i="32" s="1"/>
  <c r="L790" i="32"/>
  <c r="J790" i="32"/>
  <c r="P792" i="32" s="1"/>
  <c r="L789" i="32"/>
  <c r="J789" i="32"/>
  <c r="N790" i="32" s="1"/>
  <c r="J788" i="32"/>
  <c r="AF798" i="32" s="1"/>
  <c r="J787" i="32"/>
  <c r="L784" i="32"/>
  <c r="J784" i="32"/>
  <c r="L783" i="32"/>
  <c r="J783" i="32"/>
  <c r="N784" i="32" s="1"/>
  <c r="J782" i="32"/>
  <c r="L782" i="32" s="1"/>
  <c r="J781" i="32"/>
  <c r="R784" i="32" s="1"/>
  <c r="L780" i="32"/>
  <c r="J780" i="32"/>
  <c r="N781" i="32" s="1"/>
  <c r="J779" i="32"/>
  <c r="J778" i="32"/>
  <c r="T782" i="32" s="1"/>
  <c r="J777" i="32"/>
  <c r="Z784" i="32" s="1"/>
  <c r="P776" i="32"/>
  <c r="N776" i="32"/>
  <c r="L776" i="32"/>
  <c r="J776" i="32"/>
  <c r="V781" i="32" s="1"/>
  <c r="N775" i="32"/>
  <c r="L775" i="32"/>
  <c r="J775" i="32"/>
  <c r="L774" i="32"/>
  <c r="J774" i="32"/>
  <c r="L773" i="32"/>
  <c r="J773" i="32"/>
  <c r="P772" i="32"/>
  <c r="N772" i="32"/>
  <c r="L772" i="32"/>
  <c r="J772" i="32"/>
  <c r="N771" i="32"/>
  <c r="L771" i="32"/>
  <c r="J771" i="32"/>
  <c r="AD780" i="32" s="1"/>
  <c r="L770" i="32"/>
  <c r="J770" i="32"/>
  <c r="L769" i="32"/>
  <c r="J769" i="32"/>
  <c r="J768" i="32"/>
  <c r="AL781" i="32" s="1"/>
  <c r="J767" i="32"/>
  <c r="AL780" i="32" s="1"/>
  <c r="J766" i="32"/>
  <c r="J763" i="32"/>
  <c r="L763" i="32" s="1"/>
  <c r="L762" i="32"/>
  <c r="J762" i="32"/>
  <c r="L761" i="32"/>
  <c r="J761" i="32"/>
  <c r="J760" i="32"/>
  <c r="N761" i="32" s="1"/>
  <c r="L759" i="32"/>
  <c r="J759" i="32"/>
  <c r="L758" i="32"/>
  <c r="J758" i="32"/>
  <c r="L757" i="32"/>
  <c r="J757" i="32"/>
  <c r="P759" i="32" s="1"/>
  <c r="J756" i="32"/>
  <c r="V761" i="32" s="1"/>
  <c r="J755" i="32"/>
  <c r="J754" i="32"/>
  <c r="X760" i="32" s="1"/>
  <c r="L753" i="32"/>
  <c r="J753" i="32"/>
  <c r="J752" i="32"/>
  <c r="AD761" i="32" s="1"/>
  <c r="L751" i="32"/>
  <c r="J751" i="32"/>
  <c r="L750" i="32"/>
  <c r="J750" i="32"/>
  <c r="L749" i="32"/>
  <c r="J749" i="32"/>
  <c r="J748" i="32"/>
  <c r="AL761" i="32" s="1"/>
  <c r="L747" i="32"/>
  <c r="J747" i="32"/>
  <c r="AR763" i="32" s="1"/>
  <c r="J746" i="32"/>
  <c r="AN760" i="32" s="1"/>
  <c r="J745" i="32"/>
  <c r="H742" i="32"/>
  <c r="F742" i="32"/>
  <c r="J742" i="32" s="1"/>
  <c r="D742" i="32"/>
  <c r="H741" i="32"/>
  <c r="F741" i="32"/>
  <c r="J741" i="32" s="1"/>
  <c r="D741" i="32"/>
  <c r="H740" i="32"/>
  <c r="F740" i="32"/>
  <c r="J740" i="32" s="1"/>
  <c r="N741" i="32" s="1"/>
  <c r="D740" i="32"/>
  <c r="H739" i="32"/>
  <c r="F739" i="32"/>
  <c r="J739" i="32" s="1"/>
  <c r="P741" i="32" s="1"/>
  <c r="D739" i="32"/>
  <c r="H738" i="32"/>
  <c r="F738" i="32"/>
  <c r="D738" i="32"/>
  <c r="H737" i="32"/>
  <c r="F737" i="32"/>
  <c r="J737" i="32" s="1"/>
  <c r="D737" i="32"/>
  <c r="H736" i="32"/>
  <c r="F736" i="32"/>
  <c r="J736" i="32" s="1"/>
  <c r="D736" i="32"/>
  <c r="H735" i="32"/>
  <c r="F735" i="32"/>
  <c r="D735" i="32"/>
  <c r="H734" i="32"/>
  <c r="F734" i="32"/>
  <c r="J734" i="32" s="1"/>
  <c r="D734" i="32"/>
  <c r="H733" i="32"/>
  <c r="F733" i="32"/>
  <c r="J733" i="32" s="1"/>
  <c r="D733" i="32"/>
  <c r="H732" i="32"/>
  <c r="F732" i="32"/>
  <c r="J732" i="32" s="1"/>
  <c r="N733" i="32" s="1"/>
  <c r="D732" i="32"/>
  <c r="H731" i="32"/>
  <c r="F731" i="32"/>
  <c r="J731" i="32" s="1"/>
  <c r="P733" i="32" s="1"/>
  <c r="D731" i="32"/>
  <c r="H730" i="32"/>
  <c r="F730" i="32"/>
  <c r="D730" i="32"/>
  <c r="H729" i="32"/>
  <c r="F729" i="32"/>
  <c r="J729" i="32" s="1"/>
  <c r="D729" i="32"/>
  <c r="H728" i="32"/>
  <c r="F728" i="32"/>
  <c r="J728" i="32" s="1"/>
  <c r="D728" i="32"/>
  <c r="H727" i="32"/>
  <c r="F727" i="32"/>
  <c r="D727" i="32"/>
  <c r="H726" i="32"/>
  <c r="F726" i="32"/>
  <c r="J726" i="32" s="1"/>
  <c r="D726" i="32"/>
  <c r="H725" i="32"/>
  <c r="F725" i="32"/>
  <c r="D725" i="32"/>
  <c r="H724" i="32"/>
  <c r="F724" i="32"/>
  <c r="J724" i="32" s="1"/>
  <c r="D724" i="32"/>
  <c r="L721" i="32"/>
  <c r="J721" i="32"/>
  <c r="L720" i="32"/>
  <c r="J720" i="32"/>
  <c r="N721" i="32" s="1"/>
  <c r="J719" i="32"/>
  <c r="L719" i="32" s="1"/>
  <c r="J718" i="32"/>
  <c r="R721" i="32" s="1"/>
  <c r="J717" i="32"/>
  <c r="N718" i="32" s="1"/>
  <c r="J716" i="32"/>
  <c r="J715" i="32"/>
  <c r="T719" i="32" s="1"/>
  <c r="P714" i="32"/>
  <c r="N714" i="32"/>
  <c r="L714" i="32"/>
  <c r="J714" i="32"/>
  <c r="Z721" i="32" s="1"/>
  <c r="N713" i="32"/>
  <c r="L713" i="32"/>
  <c r="J713" i="32"/>
  <c r="V718" i="32" s="1"/>
  <c r="L712" i="32"/>
  <c r="J712" i="32"/>
  <c r="V717" i="32" s="1"/>
  <c r="J711" i="32"/>
  <c r="N712" i="32" s="1"/>
  <c r="P710" i="32"/>
  <c r="N710" i="32"/>
  <c r="L710" i="32"/>
  <c r="J710" i="32"/>
  <c r="N709" i="32"/>
  <c r="L709" i="32"/>
  <c r="J709" i="32"/>
  <c r="L708" i="32"/>
  <c r="J708" i="32"/>
  <c r="R711" i="32" s="1"/>
  <c r="L707" i="32"/>
  <c r="J707" i="32"/>
  <c r="L706" i="32"/>
  <c r="J706" i="32"/>
  <c r="T710" i="32" s="1"/>
  <c r="P705" i="32"/>
  <c r="N705" i="32"/>
  <c r="L705" i="32"/>
  <c r="J705" i="32"/>
  <c r="N706" i="32" s="1"/>
  <c r="N704" i="32"/>
  <c r="L704" i="32"/>
  <c r="J704" i="32"/>
  <c r="AL717" i="32" s="1"/>
  <c r="L703" i="32"/>
  <c r="J703" i="32"/>
  <c r="J722" i="32" s="1"/>
  <c r="K43" i="29" s="1"/>
  <c r="O43" i="29" s="1"/>
  <c r="J700" i="32"/>
  <c r="J699" i="32"/>
  <c r="L699" i="32" s="1"/>
  <c r="J698" i="32"/>
  <c r="R700" i="32" s="1"/>
  <c r="L697" i="32"/>
  <c r="J697" i="32"/>
  <c r="L696" i="32"/>
  <c r="J696" i="32"/>
  <c r="N697" i="32" s="1"/>
  <c r="J695" i="32"/>
  <c r="J694" i="32"/>
  <c r="P696" i="32" s="1"/>
  <c r="AH693" i="32"/>
  <c r="AF693" i="32"/>
  <c r="AD693" i="32"/>
  <c r="AB693" i="32"/>
  <c r="Z693" i="32"/>
  <c r="X693" i="32"/>
  <c r="V693" i="32"/>
  <c r="T693" i="32"/>
  <c r="R693" i="32"/>
  <c r="P693" i="32"/>
  <c r="N693" i="32"/>
  <c r="L693" i="32"/>
  <c r="J693" i="32"/>
  <c r="AF692" i="32"/>
  <c r="AD692" i="32"/>
  <c r="AB692" i="32"/>
  <c r="Z692" i="32"/>
  <c r="X692" i="32"/>
  <c r="V692" i="32"/>
  <c r="T692" i="32"/>
  <c r="R692" i="32"/>
  <c r="P692" i="32"/>
  <c r="N692" i="32"/>
  <c r="L692" i="32"/>
  <c r="J692" i="32"/>
  <c r="AD691" i="32"/>
  <c r="AB691" i="32"/>
  <c r="Z691" i="32"/>
  <c r="X691" i="32"/>
  <c r="V691" i="32"/>
  <c r="T691" i="32"/>
  <c r="R691" i="32"/>
  <c r="P691" i="32"/>
  <c r="N691" i="32"/>
  <c r="L691" i="32"/>
  <c r="J691" i="32"/>
  <c r="AB690" i="32"/>
  <c r="Z690" i="32"/>
  <c r="X690" i="32"/>
  <c r="V690" i="32"/>
  <c r="T690" i="32"/>
  <c r="R690" i="32"/>
  <c r="P690" i="32"/>
  <c r="N690" i="32"/>
  <c r="L690" i="32"/>
  <c r="J690" i="32"/>
  <c r="Z689" i="32"/>
  <c r="X689" i="32"/>
  <c r="V689" i="32"/>
  <c r="T689" i="32"/>
  <c r="R689" i="32"/>
  <c r="P689" i="32"/>
  <c r="N689" i="32"/>
  <c r="L689" i="32"/>
  <c r="J689" i="32"/>
  <c r="X688" i="32"/>
  <c r="V688" i="32"/>
  <c r="T688" i="32"/>
  <c r="R688" i="32"/>
  <c r="P688" i="32"/>
  <c r="N688" i="32"/>
  <c r="L688" i="32"/>
  <c r="J688" i="32"/>
  <c r="V687" i="32"/>
  <c r="T687" i="32"/>
  <c r="R687" i="32"/>
  <c r="P687" i="32"/>
  <c r="N687" i="32"/>
  <c r="L687" i="32"/>
  <c r="J687" i="32"/>
  <c r="T686" i="32"/>
  <c r="R686" i="32"/>
  <c r="P686" i="32"/>
  <c r="N686" i="32"/>
  <c r="L686" i="32"/>
  <c r="J686" i="32"/>
  <c r="R685" i="32"/>
  <c r="P685" i="32"/>
  <c r="N685" i="32"/>
  <c r="L685" i="32"/>
  <c r="J685" i="32"/>
  <c r="P684" i="32"/>
  <c r="N684" i="32"/>
  <c r="L684" i="32"/>
  <c r="J684" i="32"/>
  <c r="N683" i="32"/>
  <c r="L683" i="32"/>
  <c r="J683" i="32"/>
  <c r="L682" i="32"/>
  <c r="J682" i="32"/>
  <c r="J701" i="32" s="1"/>
  <c r="J679" i="32"/>
  <c r="L679" i="32" s="1"/>
  <c r="N678" i="32"/>
  <c r="L678" i="32"/>
  <c r="J678" i="32"/>
  <c r="L677" i="32"/>
  <c r="J677" i="32"/>
  <c r="L676" i="32"/>
  <c r="J676" i="32"/>
  <c r="P678" i="32" s="1"/>
  <c r="J675" i="32"/>
  <c r="P677" i="32" s="1"/>
  <c r="J674" i="32"/>
  <c r="L674" i="32" s="1"/>
  <c r="J673" i="32"/>
  <c r="P672" i="32"/>
  <c r="N672" i="32"/>
  <c r="L672" i="32"/>
  <c r="J672" i="32"/>
  <c r="N671" i="32"/>
  <c r="L671" i="32"/>
  <c r="J671" i="32"/>
  <c r="L670" i="32"/>
  <c r="J670" i="32"/>
  <c r="J669" i="32"/>
  <c r="Z676" i="32" s="1"/>
  <c r="P668" i="32"/>
  <c r="N668" i="32"/>
  <c r="L668" i="32"/>
  <c r="J668" i="32"/>
  <c r="P670" i="32" s="1"/>
  <c r="N667" i="32"/>
  <c r="L667" i="32"/>
  <c r="J667" i="32"/>
  <c r="R670" i="32" s="1"/>
  <c r="L666" i="32"/>
  <c r="J666" i="32"/>
  <c r="J665" i="32"/>
  <c r="J664" i="32"/>
  <c r="AN678" i="32" s="1"/>
  <c r="P663" i="32"/>
  <c r="N663" i="32"/>
  <c r="L663" i="32"/>
  <c r="J663" i="32"/>
  <c r="Z670" i="32" s="1"/>
  <c r="N662" i="32"/>
  <c r="L662" i="32"/>
  <c r="J662" i="32"/>
  <c r="L661" i="32"/>
  <c r="J661" i="32"/>
  <c r="L658" i="32"/>
  <c r="J658" i="32"/>
  <c r="J657" i="32"/>
  <c r="L656" i="32"/>
  <c r="J656" i="32"/>
  <c r="J655" i="32"/>
  <c r="L655" i="32" s="1"/>
  <c r="J654" i="32"/>
  <c r="L654" i="32" s="1"/>
  <c r="L653" i="32"/>
  <c r="J653" i="32"/>
  <c r="J652" i="32"/>
  <c r="N653" i="32" s="1"/>
  <c r="J651" i="32"/>
  <c r="L651" i="32" s="1"/>
  <c r="L650" i="32"/>
  <c r="J650" i="32"/>
  <c r="V649" i="32"/>
  <c r="T649" i="32"/>
  <c r="R649" i="32"/>
  <c r="P649" i="32"/>
  <c r="N649" i="32"/>
  <c r="L649" i="32"/>
  <c r="J649" i="32"/>
  <c r="T648" i="32"/>
  <c r="R648" i="32"/>
  <c r="P648" i="32"/>
  <c r="N648" i="32"/>
  <c r="L648" i="32"/>
  <c r="J648" i="32"/>
  <c r="R647" i="32"/>
  <c r="P647" i="32"/>
  <c r="N647" i="32"/>
  <c r="L647" i="32"/>
  <c r="J647" i="32"/>
  <c r="P646" i="32"/>
  <c r="N646" i="32"/>
  <c r="L646" i="32"/>
  <c r="J646" i="32"/>
  <c r="N645" i="32"/>
  <c r="L645" i="32"/>
  <c r="J645" i="32"/>
  <c r="AH656" i="32" s="1"/>
  <c r="L644" i="32"/>
  <c r="J644" i="32"/>
  <c r="AL656" i="32" s="1"/>
  <c r="L643" i="32"/>
  <c r="J643" i="32"/>
  <c r="L642" i="32"/>
  <c r="J642" i="32"/>
  <c r="N643" i="32" s="1"/>
  <c r="N641" i="32"/>
  <c r="L641" i="32"/>
  <c r="J641" i="32"/>
  <c r="L640" i="32"/>
  <c r="J640" i="32"/>
  <c r="J659" i="32" s="1"/>
  <c r="K42" i="29" s="1"/>
  <c r="O42" i="29" s="1"/>
  <c r="L637" i="32"/>
  <c r="J637" i="32"/>
  <c r="J636" i="32"/>
  <c r="N637" i="32" s="1"/>
  <c r="J635" i="32"/>
  <c r="L635" i="32" s="1"/>
  <c r="R634" i="32"/>
  <c r="J634" i="32"/>
  <c r="R633" i="32"/>
  <c r="J633" i="32"/>
  <c r="P632" i="32"/>
  <c r="J632" i="32"/>
  <c r="N633" i="32" s="1"/>
  <c r="L631" i="32"/>
  <c r="J631" i="32"/>
  <c r="L630" i="32"/>
  <c r="J630" i="32"/>
  <c r="J629" i="32"/>
  <c r="N630" i="32" s="1"/>
  <c r="J628" i="32"/>
  <c r="L628" i="32" s="1"/>
  <c r="J627" i="32"/>
  <c r="J626" i="32"/>
  <c r="J625" i="32"/>
  <c r="J624" i="32"/>
  <c r="AD633" i="32" s="1"/>
  <c r="J623" i="32"/>
  <c r="AJ635" i="32" s="1"/>
  <c r="J622" i="32"/>
  <c r="AP637" i="32" s="1"/>
  <c r="L621" i="32"/>
  <c r="J621" i="32"/>
  <c r="L620" i="32"/>
  <c r="J620" i="32"/>
  <c r="P622" i="32" s="1"/>
  <c r="J619" i="32"/>
  <c r="J638" i="32" s="1"/>
  <c r="J616" i="32"/>
  <c r="L616" i="32" s="1"/>
  <c r="L615" i="32"/>
  <c r="J615" i="32"/>
  <c r="J614" i="32"/>
  <c r="N615" i="32" s="1"/>
  <c r="L613" i="32"/>
  <c r="J613" i="32"/>
  <c r="J612" i="32"/>
  <c r="N613" i="32" s="1"/>
  <c r="J611" i="32"/>
  <c r="X616" i="32" s="1"/>
  <c r="L610" i="32"/>
  <c r="J610" i="32"/>
  <c r="J609" i="32"/>
  <c r="J608" i="32"/>
  <c r="AB616" i="32" s="1"/>
  <c r="AD607" i="32"/>
  <c r="AB607" i="32"/>
  <c r="Z607" i="32"/>
  <c r="X607" i="32"/>
  <c r="V607" i="32"/>
  <c r="T607" i="32"/>
  <c r="R607" i="32"/>
  <c r="P607" i="32"/>
  <c r="N607" i="32"/>
  <c r="L607" i="32"/>
  <c r="J607" i="32"/>
  <c r="AB606" i="32"/>
  <c r="Z606" i="32"/>
  <c r="X606" i="32"/>
  <c r="V606" i="32"/>
  <c r="T606" i="32"/>
  <c r="R606" i="32"/>
  <c r="P606" i="32"/>
  <c r="N606" i="32"/>
  <c r="L606" i="32"/>
  <c r="J606" i="32"/>
  <c r="Z605" i="32"/>
  <c r="X605" i="32"/>
  <c r="V605" i="32"/>
  <c r="T605" i="32"/>
  <c r="R605" i="32"/>
  <c r="P605" i="32"/>
  <c r="N605" i="32"/>
  <c r="L605" i="32"/>
  <c r="J605" i="32"/>
  <c r="X604" i="32"/>
  <c r="V604" i="32"/>
  <c r="T604" i="32"/>
  <c r="R604" i="32"/>
  <c r="P604" i="32"/>
  <c r="N604" i="32"/>
  <c r="L604" i="32"/>
  <c r="J604" i="32"/>
  <c r="V603" i="32"/>
  <c r="T603" i="32"/>
  <c r="R603" i="32"/>
  <c r="P603" i="32"/>
  <c r="N603" i="32"/>
  <c r="L603" i="32"/>
  <c r="J603" i="32"/>
  <c r="T602" i="32"/>
  <c r="R602" i="32"/>
  <c r="P602" i="32"/>
  <c r="N602" i="32"/>
  <c r="L602" i="32"/>
  <c r="J602" i="32"/>
  <c r="R601" i="32"/>
  <c r="P601" i="32"/>
  <c r="N601" i="32"/>
  <c r="L601" i="32"/>
  <c r="J601" i="32"/>
  <c r="P600" i="32"/>
  <c r="N600" i="32"/>
  <c r="L600" i="32"/>
  <c r="J600" i="32"/>
  <c r="N599" i="32"/>
  <c r="L599" i="32"/>
  <c r="J599" i="32"/>
  <c r="L598" i="32"/>
  <c r="J598" i="32"/>
  <c r="J595" i="32"/>
  <c r="L595" i="32" s="1"/>
  <c r="J594" i="32"/>
  <c r="N595" i="32" s="1"/>
  <c r="L593" i="32"/>
  <c r="J593" i="32"/>
  <c r="L592" i="32"/>
  <c r="J592" i="32"/>
  <c r="J591" i="32"/>
  <c r="P593" i="32" s="1"/>
  <c r="L590" i="32"/>
  <c r="J590" i="32"/>
  <c r="J589" i="32"/>
  <c r="R592" i="32" s="1"/>
  <c r="J588" i="32"/>
  <c r="X594" i="32" s="1"/>
  <c r="J587" i="32"/>
  <c r="V592" i="32" s="1"/>
  <c r="AD586" i="32"/>
  <c r="AB586" i="32"/>
  <c r="Z586" i="32"/>
  <c r="X586" i="32"/>
  <c r="V586" i="32"/>
  <c r="T586" i="32"/>
  <c r="R586" i="32"/>
  <c r="P586" i="32"/>
  <c r="N586" i="32"/>
  <c r="L586" i="32"/>
  <c r="J586" i="32"/>
  <c r="AB585" i="32"/>
  <c r="Z585" i="32"/>
  <c r="X585" i="32"/>
  <c r="V585" i="32"/>
  <c r="T585" i="32"/>
  <c r="R585" i="32"/>
  <c r="P585" i="32"/>
  <c r="N585" i="32"/>
  <c r="L585" i="32"/>
  <c r="J585" i="32"/>
  <c r="Z592" i="32" s="1"/>
  <c r="Z584" i="32"/>
  <c r="X584" i="32"/>
  <c r="V584" i="32"/>
  <c r="T584" i="32"/>
  <c r="R584" i="32"/>
  <c r="P584" i="32"/>
  <c r="N584" i="32"/>
  <c r="L584" i="32"/>
  <c r="J584" i="32"/>
  <c r="Z591" i="32" s="1"/>
  <c r="X583" i="32"/>
  <c r="V583" i="32"/>
  <c r="T583" i="32"/>
  <c r="R583" i="32"/>
  <c r="P583" i="32"/>
  <c r="N583" i="32"/>
  <c r="L583" i="32"/>
  <c r="J583" i="32"/>
  <c r="AF593" i="32" s="1"/>
  <c r="V582" i="32"/>
  <c r="T582" i="32"/>
  <c r="R582" i="32"/>
  <c r="P582" i="32"/>
  <c r="N582" i="32"/>
  <c r="L582" i="32"/>
  <c r="J582" i="32"/>
  <c r="AL595" i="32" s="1"/>
  <c r="T581" i="32"/>
  <c r="R581" i="32"/>
  <c r="P581" i="32"/>
  <c r="N581" i="32"/>
  <c r="L581" i="32"/>
  <c r="J581" i="32"/>
  <c r="AJ593" i="32" s="1"/>
  <c r="R580" i="32"/>
  <c r="P580" i="32"/>
  <c r="N580" i="32"/>
  <c r="L580" i="32"/>
  <c r="J580" i="32"/>
  <c r="AP595" i="32" s="1"/>
  <c r="P579" i="32"/>
  <c r="N579" i="32"/>
  <c r="L579" i="32"/>
  <c r="J579" i="32"/>
  <c r="AL591" i="32" s="1"/>
  <c r="N578" i="32"/>
  <c r="L578" i="32"/>
  <c r="J578" i="32"/>
  <c r="L577" i="32"/>
  <c r="J577" i="32"/>
  <c r="J574" i="32"/>
  <c r="L574" i="32" s="1"/>
  <c r="J573" i="32"/>
  <c r="J572" i="32"/>
  <c r="P574" i="32" s="1"/>
  <c r="J571" i="32"/>
  <c r="L571" i="32" s="1"/>
  <c r="J570" i="32"/>
  <c r="L570" i="32" s="1"/>
  <c r="L569" i="32"/>
  <c r="J569" i="32"/>
  <c r="J568" i="32"/>
  <c r="V572" i="32" s="1"/>
  <c r="L567" i="32"/>
  <c r="J567" i="32"/>
  <c r="L566" i="32"/>
  <c r="J566" i="32"/>
  <c r="N567" i="32" s="1"/>
  <c r="AD565" i="32"/>
  <c r="AB565" i="32"/>
  <c r="Z565" i="32"/>
  <c r="X565" i="32"/>
  <c r="V565" i="32"/>
  <c r="T565" i="32"/>
  <c r="R565" i="32"/>
  <c r="P565" i="32"/>
  <c r="N565" i="32"/>
  <c r="L565" i="32"/>
  <c r="J565" i="32"/>
  <c r="AB564" i="32"/>
  <c r="Z564" i="32"/>
  <c r="X564" i="32"/>
  <c r="V564" i="32"/>
  <c r="T564" i="32"/>
  <c r="R564" i="32"/>
  <c r="P564" i="32"/>
  <c r="N564" i="32"/>
  <c r="L564" i="32"/>
  <c r="J564" i="32"/>
  <c r="Z563" i="32"/>
  <c r="X563" i="32"/>
  <c r="V563" i="32"/>
  <c r="T563" i="32"/>
  <c r="R563" i="32"/>
  <c r="P563" i="32"/>
  <c r="N563" i="32"/>
  <c r="L563" i="32"/>
  <c r="J563" i="32"/>
  <c r="X562" i="32"/>
  <c r="V562" i="32"/>
  <c r="T562" i="32"/>
  <c r="R562" i="32"/>
  <c r="P562" i="32"/>
  <c r="N562" i="32"/>
  <c r="L562" i="32"/>
  <c r="J562" i="32"/>
  <c r="V561" i="32"/>
  <c r="T561" i="32"/>
  <c r="R561" i="32"/>
  <c r="P561" i="32"/>
  <c r="N561" i="32"/>
  <c r="L561" i="32"/>
  <c r="J561" i="32"/>
  <c r="T560" i="32"/>
  <c r="R560" i="32"/>
  <c r="P560" i="32"/>
  <c r="N560" i="32"/>
  <c r="L560" i="32"/>
  <c r="J560" i="32"/>
  <c r="AB567" i="32" s="1"/>
  <c r="R559" i="32"/>
  <c r="P559" i="32"/>
  <c r="N559" i="32"/>
  <c r="L559" i="32"/>
  <c r="J559" i="32"/>
  <c r="P558" i="32"/>
  <c r="N558" i="32"/>
  <c r="L558" i="32"/>
  <c r="J558" i="32"/>
  <c r="N557" i="32"/>
  <c r="L557" i="32"/>
  <c r="J557" i="32"/>
  <c r="AN571" i="32" s="1"/>
  <c r="L556" i="32"/>
  <c r="J556" i="32"/>
  <c r="J575" i="32" s="1"/>
  <c r="J553" i="32"/>
  <c r="L553" i="32" s="1"/>
  <c r="J552" i="32"/>
  <c r="N553" i="32" s="1"/>
  <c r="J551" i="32"/>
  <c r="L551" i="32" s="1"/>
  <c r="J550" i="32"/>
  <c r="J549" i="32"/>
  <c r="J548" i="32"/>
  <c r="J547" i="32"/>
  <c r="L547" i="32" s="1"/>
  <c r="J546" i="32"/>
  <c r="N547" i="32" s="1"/>
  <c r="J545" i="32"/>
  <c r="N546" i="32" s="1"/>
  <c r="J544" i="32"/>
  <c r="P546" i="32" s="1"/>
  <c r="J543" i="32"/>
  <c r="T547" i="32" s="1"/>
  <c r="J542" i="32"/>
  <c r="X548" i="32" s="1"/>
  <c r="J541" i="32"/>
  <c r="J540" i="32"/>
  <c r="L539" i="32"/>
  <c r="J539" i="32"/>
  <c r="R542" i="32" s="1"/>
  <c r="J538" i="32"/>
  <c r="AP553" i="32" s="1"/>
  <c r="J537" i="32"/>
  <c r="X543" i="32" s="1"/>
  <c r="J536" i="32"/>
  <c r="AN550" i="32" s="1"/>
  <c r="J535" i="32"/>
  <c r="P532" i="32"/>
  <c r="J532" i="32"/>
  <c r="L532" i="32" s="1"/>
  <c r="N531" i="32"/>
  <c r="J531" i="32"/>
  <c r="N532" i="32" s="1"/>
  <c r="P530" i="32"/>
  <c r="N530" i="32"/>
  <c r="L530" i="32"/>
  <c r="J530" i="32"/>
  <c r="N529" i="32"/>
  <c r="L529" i="32"/>
  <c r="J529" i="32"/>
  <c r="L528" i="32"/>
  <c r="J528" i="32"/>
  <c r="J527" i="32"/>
  <c r="Z526" i="32"/>
  <c r="X526" i="32"/>
  <c r="V526" i="32"/>
  <c r="T526" i="32"/>
  <c r="R526" i="32"/>
  <c r="P526" i="32"/>
  <c r="N526" i="32"/>
  <c r="L526" i="32"/>
  <c r="J526" i="32"/>
  <c r="X525" i="32"/>
  <c r="V525" i="32"/>
  <c r="T525" i="32"/>
  <c r="R525" i="32"/>
  <c r="P525" i="32"/>
  <c r="N525" i="32"/>
  <c r="L525" i="32"/>
  <c r="J525" i="32"/>
  <c r="V524" i="32"/>
  <c r="T524" i="32"/>
  <c r="R524" i="32"/>
  <c r="P524" i="32"/>
  <c r="N524" i="32"/>
  <c r="L524" i="32"/>
  <c r="J524" i="32"/>
  <c r="AB532" i="32" s="1"/>
  <c r="T523" i="32"/>
  <c r="R523" i="32"/>
  <c r="P523" i="32"/>
  <c r="N523" i="32"/>
  <c r="L523" i="32"/>
  <c r="J523" i="32"/>
  <c r="X529" i="32" s="1"/>
  <c r="R522" i="32"/>
  <c r="P522" i="32"/>
  <c r="N522" i="32"/>
  <c r="L522" i="32"/>
  <c r="J522" i="32"/>
  <c r="P521" i="32"/>
  <c r="N521" i="32"/>
  <c r="L521" i="32"/>
  <c r="J521" i="32"/>
  <c r="N520" i="32"/>
  <c r="L520" i="32"/>
  <c r="J520" i="32"/>
  <c r="L519" i="32"/>
  <c r="J519" i="32"/>
  <c r="J518" i="32"/>
  <c r="AF528" i="32" s="1"/>
  <c r="R517" i="32"/>
  <c r="P517" i="32"/>
  <c r="N517" i="32"/>
  <c r="L517" i="32"/>
  <c r="J517" i="32"/>
  <c r="T521" i="32" s="1"/>
  <c r="P516" i="32"/>
  <c r="N516" i="32"/>
  <c r="L516" i="32"/>
  <c r="J516" i="32"/>
  <c r="T520" i="32" s="1"/>
  <c r="N515" i="32"/>
  <c r="L515" i="32"/>
  <c r="J515" i="32"/>
  <c r="AN529" i="32" s="1"/>
  <c r="L514" i="32"/>
  <c r="J514" i="32"/>
  <c r="J511" i="32"/>
  <c r="L511" i="32" s="1"/>
  <c r="J510" i="32"/>
  <c r="N511" i="32" s="1"/>
  <c r="P509" i="32"/>
  <c r="N509" i="32"/>
  <c r="L509" i="32"/>
  <c r="J509" i="32"/>
  <c r="P511" i="32" s="1"/>
  <c r="N508" i="32"/>
  <c r="L508" i="32"/>
  <c r="J508" i="32"/>
  <c r="P510" i="32" s="1"/>
  <c r="L507" i="32"/>
  <c r="J507" i="32"/>
  <c r="L506" i="32"/>
  <c r="J506" i="32"/>
  <c r="R509" i="32" s="1"/>
  <c r="AJ505" i="32"/>
  <c r="AH505" i="32"/>
  <c r="AF505" i="32"/>
  <c r="AD505" i="32"/>
  <c r="AB505" i="32"/>
  <c r="Z505" i="32"/>
  <c r="X505" i="32"/>
  <c r="V505" i="32"/>
  <c r="T505" i="32"/>
  <c r="R505" i="32"/>
  <c r="P505" i="32"/>
  <c r="N505" i="32"/>
  <c r="L505" i="32"/>
  <c r="J505" i="32"/>
  <c r="R508" i="32" s="1"/>
  <c r="AH504" i="32"/>
  <c r="AF504" i="32"/>
  <c r="AD504" i="32"/>
  <c r="AB504" i="32"/>
  <c r="Z504" i="32"/>
  <c r="X504" i="32"/>
  <c r="V504" i="32"/>
  <c r="T504" i="32"/>
  <c r="R504" i="32"/>
  <c r="P504" i="32"/>
  <c r="N504" i="32"/>
  <c r="L504" i="32"/>
  <c r="J504" i="32"/>
  <c r="X510" i="32" s="1"/>
  <c r="AF503" i="32"/>
  <c r="AD503" i="32"/>
  <c r="AB503" i="32"/>
  <c r="Z503" i="32"/>
  <c r="X503" i="32"/>
  <c r="V503" i="32"/>
  <c r="T503" i="32"/>
  <c r="R503" i="32"/>
  <c r="P503" i="32"/>
  <c r="N503" i="32"/>
  <c r="L503" i="32"/>
  <c r="J503" i="32"/>
  <c r="V508" i="32" s="1"/>
  <c r="AD502" i="32"/>
  <c r="AB502" i="32"/>
  <c r="Z502" i="32"/>
  <c r="X502" i="32"/>
  <c r="V502" i="32"/>
  <c r="T502" i="32"/>
  <c r="R502" i="32"/>
  <c r="P502" i="32"/>
  <c r="N502" i="32"/>
  <c r="L502" i="32"/>
  <c r="J502" i="32"/>
  <c r="AD511" i="32" s="1"/>
  <c r="AB501" i="32"/>
  <c r="Z501" i="32"/>
  <c r="X501" i="32"/>
  <c r="V501" i="32"/>
  <c r="T501" i="32"/>
  <c r="R501" i="32"/>
  <c r="P501" i="32"/>
  <c r="N501" i="32"/>
  <c r="L501" i="32"/>
  <c r="J501" i="32"/>
  <c r="Z508" i="32" s="1"/>
  <c r="Z500" i="32"/>
  <c r="X500" i="32"/>
  <c r="V500" i="32"/>
  <c r="T500" i="32"/>
  <c r="R500" i="32"/>
  <c r="P500" i="32"/>
  <c r="N500" i="32"/>
  <c r="L500" i="32"/>
  <c r="J500" i="32"/>
  <c r="Z507" i="32" s="1"/>
  <c r="X499" i="32"/>
  <c r="V499" i="32"/>
  <c r="T499" i="32"/>
  <c r="R499" i="32"/>
  <c r="P499" i="32"/>
  <c r="N499" i="32"/>
  <c r="L499" i="32"/>
  <c r="J499" i="32"/>
  <c r="AF509" i="32" s="1"/>
  <c r="V498" i="32"/>
  <c r="T498" i="32"/>
  <c r="R498" i="32"/>
  <c r="P498" i="32"/>
  <c r="N498" i="32"/>
  <c r="L498" i="32"/>
  <c r="J498" i="32"/>
  <c r="AB506" i="32" s="1"/>
  <c r="T497" i="32"/>
  <c r="R497" i="32"/>
  <c r="P497" i="32"/>
  <c r="N497" i="32"/>
  <c r="L497" i="32"/>
  <c r="J497" i="32"/>
  <c r="AH508" i="32" s="1"/>
  <c r="R496" i="32"/>
  <c r="P496" i="32"/>
  <c r="N496" i="32"/>
  <c r="L496" i="32"/>
  <c r="J496" i="32"/>
  <c r="AN510" i="32" s="1"/>
  <c r="P495" i="32"/>
  <c r="N495" i="32"/>
  <c r="L495" i="32"/>
  <c r="J495" i="32"/>
  <c r="N494" i="32"/>
  <c r="L494" i="32"/>
  <c r="J494" i="32"/>
  <c r="L493" i="32"/>
  <c r="J493" i="32"/>
  <c r="J512" i="32" s="1"/>
  <c r="AL490" i="32"/>
  <c r="AJ490" i="32"/>
  <c r="AH490" i="32"/>
  <c r="AF490" i="32"/>
  <c r="AD490" i="32"/>
  <c r="AB490" i="32"/>
  <c r="Z490" i="32"/>
  <c r="X490" i="32"/>
  <c r="V490" i="32"/>
  <c r="T490" i="32"/>
  <c r="R490" i="32"/>
  <c r="P490" i="32"/>
  <c r="N490" i="32"/>
  <c r="L490" i="32"/>
  <c r="J490" i="32"/>
  <c r="AJ489" i="32"/>
  <c r="AH489" i="32"/>
  <c r="AF489" i="32"/>
  <c r="AD489" i="32"/>
  <c r="AB489" i="32"/>
  <c r="Z489" i="32"/>
  <c r="X489" i="32"/>
  <c r="V489" i="32"/>
  <c r="T489" i="32"/>
  <c r="R489" i="32"/>
  <c r="P489" i="32"/>
  <c r="N489" i="32"/>
  <c r="L489" i="32"/>
  <c r="J489" i="32"/>
  <c r="AH488" i="32"/>
  <c r="AF488" i="32"/>
  <c r="AD488" i="32"/>
  <c r="AB488" i="32"/>
  <c r="Z488" i="32"/>
  <c r="X488" i="32"/>
  <c r="V488" i="32"/>
  <c r="T488" i="32"/>
  <c r="R488" i="32"/>
  <c r="P488" i="32"/>
  <c r="N488" i="32"/>
  <c r="L488" i="32"/>
  <c r="J488" i="32"/>
  <c r="AF487" i="32"/>
  <c r="AD487" i="32"/>
  <c r="AB487" i="32"/>
  <c r="Z487" i="32"/>
  <c r="X487" i="32"/>
  <c r="V487" i="32"/>
  <c r="T487" i="32"/>
  <c r="R487" i="32"/>
  <c r="P487" i="32"/>
  <c r="N487" i="32"/>
  <c r="L487" i="32"/>
  <c r="J487" i="32"/>
  <c r="AD486" i="32"/>
  <c r="AB486" i="32"/>
  <c r="Z486" i="32"/>
  <c r="X486" i="32"/>
  <c r="V486" i="32"/>
  <c r="T486" i="32"/>
  <c r="R486" i="32"/>
  <c r="P486" i="32"/>
  <c r="N486" i="32"/>
  <c r="L486" i="32"/>
  <c r="J486" i="32"/>
  <c r="AB485" i="32"/>
  <c r="Z485" i="32"/>
  <c r="X485" i="32"/>
  <c r="V485" i="32"/>
  <c r="T485" i="32"/>
  <c r="R485" i="32"/>
  <c r="P485" i="32"/>
  <c r="N485" i="32"/>
  <c r="L485" i="32"/>
  <c r="J485" i="32"/>
  <c r="Z484" i="32"/>
  <c r="X484" i="32"/>
  <c r="V484" i="32"/>
  <c r="T484" i="32"/>
  <c r="R484" i="32"/>
  <c r="P484" i="32"/>
  <c r="N484" i="32"/>
  <c r="L484" i="32"/>
  <c r="J484" i="32"/>
  <c r="X483" i="32"/>
  <c r="V483" i="32"/>
  <c r="T483" i="32"/>
  <c r="R483" i="32"/>
  <c r="P483" i="32"/>
  <c r="N483" i="32"/>
  <c r="L483" i="32"/>
  <c r="J483" i="32"/>
  <c r="V482" i="32"/>
  <c r="T482" i="32"/>
  <c r="R482" i="32"/>
  <c r="P482" i="32"/>
  <c r="N482" i="32"/>
  <c r="L482" i="32"/>
  <c r="J482" i="32"/>
  <c r="T481" i="32"/>
  <c r="R481" i="32"/>
  <c r="P481" i="32"/>
  <c r="N481" i="32"/>
  <c r="L481" i="32"/>
  <c r="J481" i="32"/>
  <c r="R480" i="32"/>
  <c r="P480" i="32"/>
  <c r="N480" i="32"/>
  <c r="L480" i="32"/>
  <c r="J480" i="32"/>
  <c r="P479" i="32"/>
  <c r="N479" i="32"/>
  <c r="L479" i="32"/>
  <c r="J479" i="32"/>
  <c r="N478" i="32"/>
  <c r="L478" i="32"/>
  <c r="J478" i="32"/>
  <c r="L477" i="32"/>
  <c r="J477" i="32"/>
  <c r="J476" i="32"/>
  <c r="AH487" i="32" s="1"/>
  <c r="R475" i="32"/>
  <c r="P475" i="32"/>
  <c r="N475" i="32"/>
  <c r="L475" i="32"/>
  <c r="J475" i="32"/>
  <c r="P474" i="32"/>
  <c r="N474" i="32"/>
  <c r="L474" i="32"/>
  <c r="J474" i="32"/>
  <c r="N473" i="32"/>
  <c r="L473" i="32"/>
  <c r="J473" i="32"/>
  <c r="V478" i="32" s="1"/>
  <c r="L472" i="32"/>
  <c r="J472" i="32"/>
  <c r="V469" i="32"/>
  <c r="T469" i="32"/>
  <c r="R469" i="32"/>
  <c r="P469" i="32"/>
  <c r="N469" i="32"/>
  <c r="L469" i="32"/>
  <c r="J469" i="32"/>
  <c r="T468" i="32"/>
  <c r="R468" i="32"/>
  <c r="P468" i="32"/>
  <c r="N468" i="32"/>
  <c r="L468" i="32"/>
  <c r="J468" i="32"/>
  <c r="R467" i="32"/>
  <c r="P467" i="32"/>
  <c r="N467" i="32"/>
  <c r="L467" i="32"/>
  <c r="J467" i="32"/>
  <c r="P466" i="32"/>
  <c r="N466" i="32"/>
  <c r="L466" i="32"/>
  <c r="J466" i="32"/>
  <c r="N465" i="32"/>
  <c r="L465" i="32"/>
  <c r="J465" i="32"/>
  <c r="L464" i="32"/>
  <c r="J464" i="32"/>
  <c r="J463" i="32"/>
  <c r="T467" i="32" s="1"/>
  <c r="AH462" i="32"/>
  <c r="AF462" i="32"/>
  <c r="AD462" i="32"/>
  <c r="AB462" i="32"/>
  <c r="Z462" i="32"/>
  <c r="X462" i="32"/>
  <c r="V462" i="32"/>
  <c r="T462" i="32"/>
  <c r="R462" i="32"/>
  <c r="P462" i="32"/>
  <c r="N462" i="32"/>
  <c r="L462" i="32"/>
  <c r="J462" i="32"/>
  <c r="Z469" i="32" s="1"/>
  <c r="AF461" i="32"/>
  <c r="AD461" i="32"/>
  <c r="AB461" i="32"/>
  <c r="Z461" i="32"/>
  <c r="X461" i="32"/>
  <c r="V461" i="32"/>
  <c r="T461" i="32"/>
  <c r="R461" i="32"/>
  <c r="P461" i="32"/>
  <c r="N461" i="32"/>
  <c r="L461" i="32"/>
  <c r="J461" i="32"/>
  <c r="V466" i="32" s="1"/>
  <c r="AD460" i="32"/>
  <c r="AB460" i="32"/>
  <c r="Z460" i="32"/>
  <c r="X460" i="32"/>
  <c r="V460" i="32"/>
  <c r="T460" i="32"/>
  <c r="R460" i="32"/>
  <c r="P460" i="32"/>
  <c r="N460" i="32"/>
  <c r="L460" i="32"/>
  <c r="J460" i="32"/>
  <c r="V465" i="32" s="1"/>
  <c r="AB459" i="32"/>
  <c r="Z459" i="32"/>
  <c r="X459" i="32"/>
  <c r="V459" i="32"/>
  <c r="T459" i="32"/>
  <c r="R459" i="32"/>
  <c r="P459" i="32"/>
  <c r="N459" i="32"/>
  <c r="L459" i="32"/>
  <c r="J459" i="32"/>
  <c r="AB467" i="32" s="1"/>
  <c r="Z458" i="32"/>
  <c r="X458" i="32"/>
  <c r="V458" i="32"/>
  <c r="T458" i="32"/>
  <c r="R458" i="32"/>
  <c r="P458" i="32"/>
  <c r="N458" i="32"/>
  <c r="L458" i="32"/>
  <c r="J458" i="32"/>
  <c r="AH469" i="32" s="1"/>
  <c r="X457" i="32"/>
  <c r="V457" i="32"/>
  <c r="T457" i="32"/>
  <c r="R457" i="32"/>
  <c r="P457" i="32"/>
  <c r="N457" i="32"/>
  <c r="L457" i="32"/>
  <c r="J457" i="32"/>
  <c r="AD466" i="32" s="1"/>
  <c r="V456" i="32"/>
  <c r="T456" i="32"/>
  <c r="R456" i="32"/>
  <c r="P456" i="32"/>
  <c r="N456" i="32"/>
  <c r="L456" i="32"/>
  <c r="J456" i="32"/>
  <c r="AD465" i="32" s="1"/>
  <c r="T455" i="32"/>
  <c r="R455" i="32"/>
  <c r="P455" i="32"/>
  <c r="N455" i="32"/>
  <c r="L455" i="32"/>
  <c r="J455" i="32"/>
  <c r="AJ467" i="32" s="1"/>
  <c r="R454" i="32"/>
  <c r="P454" i="32"/>
  <c r="N454" i="32"/>
  <c r="L454" i="32"/>
  <c r="J454" i="32"/>
  <c r="AP469" i="32" s="1"/>
  <c r="P453" i="32"/>
  <c r="N453" i="32"/>
  <c r="L453" i="32"/>
  <c r="J453" i="32"/>
  <c r="AL466" i="32" s="1"/>
  <c r="N452" i="32"/>
  <c r="L452" i="32"/>
  <c r="J452" i="32"/>
  <c r="AL465" i="32" s="1"/>
  <c r="L451" i="32"/>
  <c r="J451" i="32"/>
  <c r="J448" i="32"/>
  <c r="L448" i="32" s="1"/>
  <c r="L447" i="32"/>
  <c r="J447" i="32"/>
  <c r="N448" i="32" s="1"/>
  <c r="J446" i="32"/>
  <c r="J445" i="32"/>
  <c r="N446" i="32" s="1"/>
  <c r="L444" i="32"/>
  <c r="J444" i="32"/>
  <c r="T448" i="32" s="1"/>
  <c r="J443" i="32"/>
  <c r="P445" i="32" s="1"/>
  <c r="J442" i="32"/>
  <c r="P444" i="32" s="1"/>
  <c r="V441" i="32"/>
  <c r="T441" i="32"/>
  <c r="R441" i="32"/>
  <c r="P441" i="32"/>
  <c r="N441" i="32"/>
  <c r="L441" i="32"/>
  <c r="J441" i="32"/>
  <c r="V446" i="32" s="1"/>
  <c r="T440" i="32"/>
  <c r="R440" i="32"/>
  <c r="P440" i="32"/>
  <c r="N440" i="32"/>
  <c r="L440" i="32"/>
  <c r="J440" i="32"/>
  <c r="AB448" i="32" s="1"/>
  <c r="R439" i="32"/>
  <c r="P439" i="32"/>
  <c r="N439" i="32"/>
  <c r="L439" i="32"/>
  <c r="J439" i="32"/>
  <c r="X445" i="32" s="1"/>
  <c r="P438" i="32"/>
  <c r="N438" i="32"/>
  <c r="L438" i="32"/>
  <c r="J438" i="32"/>
  <c r="X444" i="32" s="1"/>
  <c r="N437" i="32"/>
  <c r="L437" i="32"/>
  <c r="J437" i="32"/>
  <c r="AD446" i="32" s="1"/>
  <c r="L436" i="32"/>
  <c r="J436" i="32"/>
  <c r="AJ448" i="32" s="1"/>
  <c r="J435" i="32"/>
  <c r="AF445" i="32" s="1"/>
  <c r="N434" i="32"/>
  <c r="L434" i="32"/>
  <c r="J434" i="32"/>
  <c r="AF444" i="32" s="1"/>
  <c r="L433" i="32"/>
  <c r="J433" i="32"/>
  <c r="AL446" i="32" s="1"/>
  <c r="J432" i="32"/>
  <c r="AR448" i="32" s="1"/>
  <c r="N431" i="32"/>
  <c r="L431" i="32"/>
  <c r="J431" i="32"/>
  <c r="AN445" i="32" s="1"/>
  <c r="L430" i="32"/>
  <c r="J430" i="32"/>
  <c r="J427" i="32"/>
  <c r="L427" i="32" s="1"/>
  <c r="J426" i="32"/>
  <c r="N427" i="32" s="1"/>
  <c r="J425" i="32"/>
  <c r="P427" i="32" s="1"/>
  <c r="N424" i="32"/>
  <c r="L424" i="32"/>
  <c r="J424" i="32"/>
  <c r="P426" i="32" s="1"/>
  <c r="L423" i="32"/>
  <c r="J423" i="32"/>
  <c r="L422" i="32"/>
  <c r="J422" i="32"/>
  <c r="V427" i="32" s="1"/>
  <c r="J421" i="32"/>
  <c r="R424" i="32" s="1"/>
  <c r="AH420" i="32"/>
  <c r="AF420" i="32"/>
  <c r="AD420" i="32"/>
  <c r="AB420" i="32"/>
  <c r="Z420" i="32"/>
  <c r="X420" i="32"/>
  <c r="V420" i="32"/>
  <c r="T420" i="32"/>
  <c r="R420" i="32"/>
  <c r="P420" i="32"/>
  <c r="N420" i="32"/>
  <c r="L420" i="32"/>
  <c r="J420" i="32"/>
  <c r="R423" i="32" s="1"/>
  <c r="AF419" i="32"/>
  <c r="AD419" i="32"/>
  <c r="AB419" i="32"/>
  <c r="Z419" i="32"/>
  <c r="X419" i="32"/>
  <c r="V419" i="32"/>
  <c r="T419" i="32"/>
  <c r="R419" i="32"/>
  <c r="P419" i="32"/>
  <c r="N419" i="32"/>
  <c r="L419" i="32"/>
  <c r="J419" i="32"/>
  <c r="X425" i="32" s="1"/>
  <c r="AD418" i="32"/>
  <c r="AB418" i="32"/>
  <c r="Z418" i="32"/>
  <c r="X418" i="32"/>
  <c r="V418" i="32"/>
  <c r="T418" i="32"/>
  <c r="R418" i="32"/>
  <c r="P418" i="32"/>
  <c r="N418" i="32"/>
  <c r="L418" i="32"/>
  <c r="J418" i="32"/>
  <c r="AD427" i="32" s="1"/>
  <c r="AB417" i="32"/>
  <c r="Z417" i="32"/>
  <c r="X417" i="32"/>
  <c r="V417" i="32"/>
  <c r="T417" i="32"/>
  <c r="R417" i="32"/>
  <c r="P417" i="32"/>
  <c r="N417" i="32"/>
  <c r="L417" i="32"/>
  <c r="J417" i="32"/>
  <c r="Z424" i="32" s="1"/>
  <c r="Z416" i="32"/>
  <c r="X416" i="32"/>
  <c r="V416" i="32"/>
  <c r="T416" i="32"/>
  <c r="R416" i="32"/>
  <c r="P416" i="32"/>
  <c r="N416" i="32"/>
  <c r="L416" i="32"/>
  <c r="J416" i="32"/>
  <c r="Z423" i="32" s="1"/>
  <c r="X415" i="32"/>
  <c r="V415" i="32"/>
  <c r="T415" i="32"/>
  <c r="R415" i="32"/>
  <c r="P415" i="32"/>
  <c r="N415" i="32"/>
  <c r="L415" i="32"/>
  <c r="J415" i="32"/>
  <c r="AF425" i="32" s="1"/>
  <c r="V414" i="32"/>
  <c r="T414" i="32"/>
  <c r="R414" i="32"/>
  <c r="P414" i="32"/>
  <c r="N414" i="32"/>
  <c r="L414" i="32"/>
  <c r="J414" i="32"/>
  <c r="AL427" i="32" s="1"/>
  <c r="T413" i="32"/>
  <c r="R413" i="32"/>
  <c r="P413" i="32"/>
  <c r="N413" i="32"/>
  <c r="L413" i="32"/>
  <c r="J413" i="32"/>
  <c r="AH424" i="32" s="1"/>
  <c r="R412" i="32"/>
  <c r="P412" i="32"/>
  <c r="N412" i="32"/>
  <c r="L412" i="32"/>
  <c r="J412" i="32"/>
  <c r="AH423" i="32" s="1"/>
  <c r="P411" i="32"/>
  <c r="N411" i="32"/>
  <c r="L411" i="32"/>
  <c r="J411" i="32"/>
  <c r="AN425" i="32" s="1"/>
  <c r="N410" i="32"/>
  <c r="L410" i="32"/>
  <c r="J410" i="32"/>
  <c r="AS427" i="32" s="1"/>
  <c r="L409" i="32"/>
  <c r="J409" i="32"/>
  <c r="P406" i="32"/>
  <c r="N406" i="32"/>
  <c r="L406" i="32"/>
  <c r="J406" i="32"/>
  <c r="N405" i="32"/>
  <c r="L405" i="32"/>
  <c r="J405" i="32"/>
  <c r="L404" i="32"/>
  <c r="J404" i="32"/>
  <c r="J403" i="32"/>
  <c r="L403" i="32" s="1"/>
  <c r="AB402" i="32"/>
  <c r="Z402" i="32"/>
  <c r="X402" i="32"/>
  <c r="V402" i="32"/>
  <c r="T402" i="32"/>
  <c r="R402" i="32"/>
  <c r="P402" i="32"/>
  <c r="N402" i="32"/>
  <c r="L402" i="32"/>
  <c r="J402" i="32"/>
  <c r="Z401" i="32"/>
  <c r="X401" i="32"/>
  <c r="V401" i="32"/>
  <c r="T401" i="32"/>
  <c r="R401" i="32"/>
  <c r="P401" i="32"/>
  <c r="N401" i="32"/>
  <c r="L401" i="32"/>
  <c r="J401" i="32"/>
  <c r="R404" i="32" s="1"/>
  <c r="X400" i="32"/>
  <c r="V400" i="32"/>
  <c r="T400" i="32"/>
  <c r="R400" i="32"/>
  <c r="P400" i="32"/>
  <c r="N400" i="32"/>
  <c r="L400" i="32"/>
  <c r="J400" i="32"/>
  <c r="X406" i="32" s="1"/>
  <c r="V399" i="32"/>
  <c r="T399" i="32"/>
  <c r="R399" i="32"/>
  <c r="P399" i="32"/>
  <c r="N399" i="32"/>
  <c r="L399" i="32"/>
  <c r="J399" i="32"/>
  <c r="T403" i="32" s="1"/>
  <c r="T398" i="32"/>
  <c r="R398" i="32"/>
  <c r="P398" i="32"/>
  <c r="N398" i="32"/>
  <c r="L398" i="32"/>
  <c r="J398" i="32"/>
  <c r="V403" i="32" s="1"/>
  <c r="R397" i="32"/>
  <c r="P397" i="32"/>
  <c r="N397" i="32"/>
  <c r="L397" i="32"/>
  <c r="J397" i="32"/>
  <c r="Z404" i="32" s="1"/>
  <c r="P396" i="32"/>
  <c r="N396" i="32"/>
  <c r="L396" i="32"/>
  <c r="J396" i="32"/>
  <c r="AF406" i="32" s="1"/>
  <c r="N395" i="32"/>
  <c r="L395" i="32"/>
  <c r="J395" i="32"/>
  <c r="AB403" i="32" s="1"/>
  <c r="L394" i="32"/>
  <c r="J394" i="32"/>
  <c r="J393" i="32"/>
  <c r="AH404" i="32" s="1"/>
  <c r="N392" i="32"/>
  <c r="L392" i="32"/>
  <c r="J392" i="32"/>
  <c r="L391" i="32"/>
  <c r="J391" i="32"/>
  <c r="AJ403" i="32" s="1"/>
  <c r="J390" i="32"/>
  <c r="AJ402" i="32" s="1"/>
  <c r="N389" i="32"/>
  <c r="L389" i="32"/>
  <c r="J389" i="32"/>
  <c r="L388" i="32"/>
  <c r="J388" i="32"/>
  <c r="J385" i="32"/>
  <c r="L385" i="32" s="1"/>
  <c r="J384" i="32"/>
  <c r="N385" i="32" s="1"/>
  <c r="J383" i="32"/>
  <c r="L383" i="32" s="1"/>
  <c r="J382" i="32"/>
  <c r="R385" i="32" s="1"/>
  <c r="J381" i="32"/>
  <c r="P380" i="32"/>
  <c r="J380" i="32"/>
  <c r="N381" i="32" s="1"/>
  <c r="L379" i="32"/>
  <c r="J379" i="32"/>
  <c r="L378" i="32"/>
  <c r="J378" i="32"/>
  <c r="Z385" i="32" s="1"/>
  <c r="J377" i="32"/>
  <c r="V382" i="32" s="1"/>
  <c r="J376" i="32"/>
  <c r="V381" i="32" s="1"/>
  <c r="N375" i="32"/>
  <c r="L375" i="32"/>
  <c r="J375" i="32"/>
  <c r="L374" i="32"/>
  <c r="J374" i="32"/>
  <c r="J373" i="32"/>
  <c r="AD382" i="32" s="1"/>
  <c r="J372" i="32"/>
  <c r="AD381" i="32" s="1"/>
  <c r="J371" i="32"/>
  <c r="AJ383" i="32" s="1"/>
  <c r="J370" i="32"/>
  <c r="AP385" i="32" s="1"/>
  <c r="L369" i="32"/>
  <c r="J369" i="32"/>
  <c r="L368" i="32"/>
  <c r="J368" i="32"/>
  <c r="J367" i="32"/>
  <c r="T371" i="32" s="1"/>
  <c r="J364" i="32"/>
  <c r="L364" i="32" s="1"/>
  <c r="L363" i="32"/>
  <c r="J363" i="32"/>
  <c r="J362" i="32"/>
  <c r="R364" i="32" s="1"/>
  <c r="L361" i="32"/>
  <c r="J361" i="32"/>
  <c r="L360" i="32"/>
  <c r="J360" i="32"/>
  <c r="J359" i="32"/>
  <c r="P361" i="32" s="1"/>
  <c r="L358" i="32"/>
  <c r="J358" i="32"/>
  <c r="J357" i="32"/>
  <c r="J356" i="32"/>
  <c r="AB364" i="32" s="1"/>
  <c r="AD355" i="32"/>
  <c r="AB355" i="32"/>
  <c r="Z355" i="32"/>
  <c r="X355" i="32"/>
  <c r="V355" i="32"/>
  <c r="T355" i="32"/>
  <c r="R355" i="32"/>
  <c r="P355" i="32"/>
  <c r="N355" i="32"/>
  <c r="L355" i="32"/>
  <c r="J355" i="32"/>
  <c r="X361" i="32" s="1"/>
  <c r="AB354" i="32"/>
  <c r="Z354" i="32"/>
  <c r="X354" i="32"/>
  <c r="V354" i="32"/>
  <c r="T354" i="32"/>
  <c r="R354" i="32"/>
  <c r="P354" i="32"/>
  <c r="N354" i="32"/>
  <c r="L354" i="32"/>
  <c r="J354" i="32"/>
  <c r="X360" i="32" s="1"/>
  <c r="Z353" i="32"/>
  <c r="X353" i="32"/>
  <c r="V353" i="32"/>
  <c r="T353" i="32"/>
  <c r="R353" i="32"/>
  <c r="P353" i="32"/>
  <c r="N353" i="32"/>
  <c r="L353" i="32"/>
  <c r="J353" i="32"/>
  <c r="AD362" i="32" s="1"/>
  <c r="X352" i="32"/>
  <c r="V352" i="32"/>
  <c r="T352" i="32"/>
  <c r="R352" i="32"/>
  <c r="P352" i="32"/>
  <c r="N352" i="32"/>
  <c r="L352" i="32"/>
  <c r="J352" i="32"/>
  <c r="AJ364" i="32" s="1"/>
  <c r="V351" i="32"/>
  <c r="T351" i="32"/>
  <c r="R351" i="32"/>
  <c r="P351" i="32"/>
  <c r="N351" i="32"/>
  <c r="L351" i="32"/>
  <c r="J351" i="32"/>
  <c r="T350" i="32"/>
  <c r="R350" i="32"/>
  <c r="P350" i="32"/>
  <c r="N350" i="32"/>
  <c r="L350" i="32"/>
  <c r="J350" i="32"/>
  <c r="AF360" i="32" s="1"/>
  <c r="R349" i="32"/>
  <c r="P349" i="32"/>
  <c r="N349" i="32"/>
  <c r="L349" i="32"/>
  <c r="J349" i="32"/>
  <c r="AL362" i="32" s="1"/>
  <c r="P348" i="32"/>
  <c r="N348" i="32"/>
  <c r="L348" i="32"/>
  <c r="J348" i="32"/>
  <c r="AR364" i="32" s="1"/>
  <c r="N347" i="32"/>
  <c r="L347" i="32"/>
  <c r="J347" i="32"/>
  <c r="L346" i="32"/>
  <c r="J346" i="32"/>
  <c r="J343" i="32"/>
  <c r="L343" i="32" s="1"/>
  <c r="J342" i="32"/>
  <c r="N343" i="32" s="1"/>
  <c r="L341" i="32"/>
  <c r="J341" i="32"/>
  <c r="P343" i="32" s="1"/>
  <c r="J340" i="32"/>
  <c r="N341" i="32" s="1"/>
  <c r="P339" i="32"/>
  <c r="N339" i="32"/>
  <c r="L339" i="32"/>
  <c r="J339" i="32"/>
  <c r="P341" i="32" s="1"/>
  <c r="N338" i="32"/>
  <c r="L338" i="32"/>
  <c r="J338" i="32"/>
  <c r="L337" i="32"/>
  <c r="J337" i="32"/>
  <c r="J336" i="32"/>
  <c r="R339" i="32" s="1"/>
  <c r="L335" i="32"/>
  <c r="J335" i="32"/>
  <c r="X341" i="32" s="1"/>
  <c r="J334" i="32"/>
  <c r="AD343" i="32" s="1"/>
  <c r="N333" i="32"/>
  <c r="L333" i="32"/>
  <c r="J333" i="32"/>
  <c r="Z340" i="32" s="1"/>
  <c r="L332" i="32"/>
  <c r="J332" i="32"/>
  <c r="Z339" i="32" s="1"/>
  <c r="L331" i="32"/>
  <c r="J331" i="32"/>
  <c r="L330" i="32"/>
  <c r="J330" i="32"/>
  <c r="J329" i="32"/>
  <c r="AH340" i="32" s="1"/>
  <c r="J328" i="32"/>
  <c r="J327" i="32"/>
  <c r="AN341" i="32" s="1"/>
  <c r="L326" i="32"/>
  <c r="J326" i="32"/>
  <c r="AS343" i="32" s="1"/>
  <c r="J325" i="32"/>
  <c r="L325" i="32" s="1"/>
  <c r="P322" i="32"/>
  <c r="N322" i="32"/>
  <c r="L322" i="32"/>
  <c r="J322" i="32"/>
  <c r="R321" i="32"/>
  <c r="N321" i="32"/>
  <c r="L321" i="32"/>
  <c r="J321" i="32"/>
  <c r="L320" i="32"/>
  <c r="J320" i="32"/>
  <c r="P319" i="32"/>
  <c r="J319" i="32"/>
  <c r="L319" i="32" s="1"/>
  <c r="L318" i="32"/>
  <c r="J318" i="32"/>
  <c r="L317" i="32"/>
  <c r="J317" i="32"/>
  <c r="R320" i="32" s="1"/>
  <c r="J316" i="32"/>
  <c r="N317" i="32" s="1"/>
  <c r="AH315" i="32"/>
  <c r="AF315" i="32"/>
  <c r="AD315" i="32"/>
  <c r="AB315" i="32"/>
  <c r="Z315" i="32"/>
  <c r="X315" i="32"/>
  <c r="V315" i="32"/>
  <c r="T315" i="32"/>
  <c r="R315" i="32"/>
  <c r="P315" i="32"/>
  <c r="N315" i="32"/>
  <c r="L315" i="32"/>
  <c r="J315" i="32"/>
  <c r="AF314" i="32"/>
  <c r="AD314" i="32"/>
  <c r="AB314" i="32"/>
  <c r="Z314" i="32"/>
  <c r="X314" i="32"/>
  <c r="V314" i="32"/>
  <c r="T314" i="32"/>
  <c r="R314" i="32"/>
  <c r="P314" i="32"/>
  <c r="N314" i="32"/>
  <c r="L314" i="32"/>
  <c r="J314" i="32"/>
  <c r="T318" i="32" s="1"/>
  <c r="AD313" i="32"/>
  <c r="AB313" i="32"/>
  <c r="Z313" i="32"/>
  <c r="X313" i="32"/>
  <c r="V313" i="32"/>
  <c r="T313" i="32"/>
  <c r="R313" i="32"/>
  <c r="P313" i="32"/>
  <c r="N313" i="32"/>
  <c r="L313" i="32"/>
  <c r="J313" i="32"/>
  <c r="X319" i="32" s="1"/>
  <c r="AB312" i="32"/>
  <c r="Z312" i="32"/>
  <c r="X312" i="32"/>
  <c r="V312" i="32"/>
  <c r="T312" i="32"/>
  <c r="R312" i="32"/>
  <c r="P312" i="32"/>
  <c r="N312" i="32"/>
  <c r="L312" i="32"/>
  <c r="J312" i="32"/>
  <c r="AF322" i="32" s="1"/>
  <c r="Z311" i="32"/>
  <c r="X311" i="32"/>
  <c r="V311" i="32"/>
  <c r="T311" i="32"/>
  <c r="R311" i="32"/>
  <c r="P311" i="32"/>
  <c r="N311" i="32"/>
  <c r="L311" i="32"/>
  <c r="J311" i="32"/>
  <c r="X310" i="32"/>
  <c r="V310" i="32"/>
  <c r="T310" i="32"/>
  <c r="R310" i="32"/>
  <c r="P310" i="32"/>
  <c r="N310" i="32"/>
  <c r="L310" i="32"/>
  <c r="J310" i="32"/>
  <c r="V309" i="32"/>
  <c r="T309" i="32"/>
  <c r="R309" i="32"/>
  <c r="P309" i="32"/>
  <c r="N309" i="32"/>
  <c r="L309" i="32"/>
  <c r="J309" i="32"/>
  <c r="AH320" i="32" s="1"/>
  <c r="T308" i="32"/>
  <c r="R308" i="32"/>
  <c r="P308" i="32"/>
  <c r="N308" i="32"/>
  <c r="L308" i="32"/>
  <c r="J308" i="32"/>
  <c r="AP321" i="32" s="1"/>
  <c r="R307" i="32"/>
  <c r="P307" i="32"/>
  <c r="N307" i="32"/>
  <c r="L307" i="32"/>
  <c r="J307" i="32"/>
  <c r="P306" i="32"/>
  <c r="N306" i="32"/>
  <c r="L306" i="32"/>
  <c r="J306" i="32"/>
  <c r="N305" i="32"/>
  <c r="L305" i="32"/>
  <c r="J305" i="32"/>
  <c r="L304" i="32"/>
  <c r="J304" i="32"/>
  <c r="P301" i="32"/>
  <c r="N301" i="32"/>
  <c r="L301" i="32"/>
  <c r="J301" i="32"/>
  <c r="N300" i="32"/>
  <c r="L300" i="32"/>
  <c r="J300" i="32"/>
  <c r="L299" i="32"/>
  <c r="J299" i="32"/>
  <c r="J298" i="32"/>
  <c r="N297" i="32"/>
  <c r="L297" i="32"/>
  <c r="J297" i="32"/>
  <c r="L296" i="32"/>
  <c r="J296" i="32"/>
  <c r="L295" i="32"/>
  <c r="J295" i="32"/>
  <c r="AH294" i="32"/>
  <c r="AF294" i="32"/>
  <c r="AD294" i="32"/>
  <c r="AB294" i="32"/>
  <c r="Z294" i="32"/>
  <c r="X294" i="32"/>
  <c r="V294" i="32"/>
  <c r="T294" i="32"/>
  <c r="R294" i="32"/>
  <c r="P294" i="32"/>
  <c r="N294" i="32"/>
  <c r="L294" i="32"/>
  <c r="J294" i="32"/>
  <c r="P296" i="32" s="1"/>
  <c r="AF293" i="32"/>
  <c r="AD293" i="32"/>
  <c r="AB293" i="32"/>
  <c r="Z293" i="32"/>
  <c r="X293" i="32"/>
  <c r="V293" i="32"/>
  <c r="T293" i="32"/>
  <c r="R293" i="32"/>
  <c r="P293" i="32"/>
  <c r="N293" i="32"/>
  <c r="L293" i="32"/>
  <c r="J293" i="32"/>
  <c r="R296" i="32" s="1"/>
  <c r="AD292" i="32"/>
  <c r="AB292" i="32"/>
  <c r="Z292" i="32"/>
  <c r="X292" i="32"/>
  <c r="V292" i="32"/>
  <c r="T292" i="32"/>
  <c r="R292" i="32"/>
  <c r="P292" i="32"/>
  <c r="N292" i="32"/>
  <c r="L292" i="32"/>
  <c r="J292" i="32"/>
  <c r="AB291" i="32"/>
  <c r="Z291" i="32"/>
  <c r="X291" i="32"/>
  <c r="V291" i="32"/>
  <c r="T291" i="32"/>
  <c r="R291" i="32"/>
  <c r="P291" i="32"/>
  <c r="N291" i="32"/>
  <c r="L291" i="32"/>
  <c r="J291" i="32"/>
  <c r="Z290" i="32"/>
  <c r="X290" i="32"/>
  <c r="V290" i="32"/>
  <c r="T290" i="32"/>
  <c r="R290" i="32"/>
  <c r="P290" i="32"/>
  <c r="N290" i="32"/>
  <c r="L290" i="32"/>
  <c r="J290" i="32"/>
  <c r="X296" i="32" s="1"/>
  <c r="X289" i="32"/>
  <c r="V289" i="32"/>
  <c r="T289" i="32"/>
  <c r="R289" i="32"/>
  <c r="P289" i="32"/>
  <c r="N289" i="32"/>
  <c r="L289" i="32"/>
  <c r="J289" i="32"/>
  <c r="AF299" i="32" s="1"/>
  <c r="V288" i="32"/>
  <c r="T288" i="32"/>
  <c r="R288" i="32"/>
  <c r="P288" i="32"/>
  <c r="N288" i="32"/>
  <c r="L288" i="32"/>
  <c r="J288" i="32"/>
  <c r="T287" i="32"/>
  <c r="R287" i="32"/>
  <c r="P287" i="32"/>
  <c r="N287" i="32"/>
  <c r="L287" i="32"/>
  <c r="J287" i="32"/>
  <c r="R286" i="32"/>
  <c r="P286" i="32"/>
  <c r="N286" i="32"/>
  <c r="L286" i="32"/>
  <c r="J286" i="32"/>
  <c r="P285" i="32"/>
  <c r="N285" i="32"/>
  <c r="L285" i="32"/>
  <c r="J285" i="32"/>
  <c r="N284" i="32"/>
  <c r="L284" i="32"/>
  <c r="J284" i="32"/>
  <c r="L283" i="32"/>
  <c r="J283" i="32"/>
  <c r="P280" i="32"/>
  <c r="N280" i="32"/>
  <c r="L280" i="32"/>
  <c r="J280" i="32"/>
  <c r="N279" i="32"/>
  <c r="L279" i="32"/>
  <c r="J279" i="32"/>
  <c r="L278" i="32"/>
  <c r="J278" i="32"/>
  <c r="R280" i="32" s="1"/>
  <c r="N277" i="32"/>
  <c r="J277" i="32"/>
  <c r="L277" i="32" s="1"/>
  <c r="L276" i="32"/>
  <c r="J276" i="32"/>
  <c r="L275" i="32"/>
  <c r="J275" i="32"/>
  <c r="N276" i="32" s="1"/>
  <c r="J274" i="32"/>
  <c r="P276" i="32" s="1"/>
  <c r="AH273" i="32"/>
  <c r="AF273" i="32"/>
  <c r="AD273" i="32"/>
  <c r="AB273" i="32"/>
  <c r="Z273" i="32"/>
  <c r="X273" i="32"/>
  <c r="V273" i="32"/>
  <c r="T273" i="32"/>
  <c r="R273" i="32"/>
  <c r="P273" i="32"/>
  <c r="N273" i="32"/>
  <c r="L273" i="32"/>
  <c r="J273" i="32"/>
  <c r="R276" i="32" s="1"/>
  <c r="AF272" i="32"/>
  <c r="AD272" i="32"/>
  <c r="AB272" i="32"/>
  <c r="Z272" i="32"/>
  <c r="X272" i="32"/>
  <c r="V272" i="32"/>
  <c r="T272" i="32"/>
  <c r="R272" i="32"/>
  <c r="P272" i="32"/>
  <c r="N272" i="32"/>
  <c r="L272" i="32"/>
  <c r="J272" i="32"/>
  <c r="R275" i="32" s="1"/>
  <c r="AD271" i="32"/>
  <c r="AB271" i="32"/>
  <c r="Z271" i="32"/>
  <c r="X271" i="32"/>
  <c r="V271" i="32"/>
  <c r="T271" i="32"/>
  <c r="R271" i="32"/>
  <c r="P271" i="32"/>
  <c r="N271" i="32"/>
  <c r="L271" i="32"/>
  <c r="J271" i="32"/>
  <c r="V276" i="32" s="1"/>
  <c r="AB270" i="32"/>
  <c r="Z270" i="32"/>
  <c r="X270" i="32"/>
  <c r="V270" i="32"/>
  <c r="T270" i="32"/>
  <c r="R270" i="32"/>
  <c r="P270" i="32"/>
  <c r="N270" i="32"/>
  <c r="L270" i="32"/>
  <c r="J270" i="32"/>
  <c r="Z269" i="32"/>
  <c r="X269" i="32"/>
  <c r="V269" i="32"/>
  <c r="T269" i="32"/>
  <c r="R269" i="32"/>
  <c r="P269" i="32"/>
  <c r="N269" i="32"/>
  <c r="L269" i="32"/>
  <c r="J269" i="32"/>
  <c r="X268" i="32"/>
  <c r="V268" i="32"/>
  <c r="T268" i="32"/>
  <c r="R268" i="32"/>
  <c r="P268" i="32"/>
  <c r="N268" i="32"/>
  <c r="L268" i="32"/>
  <c r="J268" i="32"/>
  <c r="V267" i="32"/>
  <c r="T267" i="32"/>
  <c r="R267" i="32"/>
  <c r="P267" i="32"/>
  <c r="N267" i="32"/>
  <c r="L267" i="32"/>
  <c r="J267" i="32"/>
  <c r="T266" i="32"/>
  <c r="R266" i="32"/>
  <c r="P266" i="32"/>
  <c r="N266" i="32"/>
  <c r="L266" i="32"/>
  <c r="J266" i="32"/>
  <c r="AJ278" i="32" s="1"/>
  <c r="R265" i="32"/>
  <c r="P265" i="32"/>
  <c r="N265" i="32"/>
  <c r="L265" i="32"/>
  <c r="J265" i="32"/>
  <c r="P264" i="32"/>
  <c r="N264" i="32"/>
  <c r="L264" i="32"/>
  <c r="J264" i="32"/>
  <c r="N263" i="32"/>
  <c r="L263" i="32"/>
  <c r="J263" i="32"/>
  <c r="L262" i="32"/>
  <c r="J262" i="32"/>
  <c r="J281" i="32" s="1"/>
  <c r="L259" i="32"/>
  <c r="J259" i="32"/>
  <c r="L258" i="32"/>
  <c r="J258" i="32"/>
  <c r="N259" i="32" s="1"/>
  <c r="L257" i="32"/>
  <c r="J257" i="32"/>
  <c r="P259" i="32" s="1"/>
  <c r="J256" i="32"/>
  <c r="R259" i="32" s="1"/>
  <c r="P255" i="32"/>
  <c r="N255" i="32"/>
  <c r="L255" i="32"/>
  <c r="J255" i="32"/>
  <c r="N256" i="32" s="1"/>
  <c r="N254" i="32"/>
  <c r="L254" i="32"/>
  <c r="J254" i="32"/>
  <c r="L253" i="32"/>
  <c r="J253" i="32"/>
  <c r="N253" i="32" s="1"/>
  <c r="N252" i="32"/>
  <c r="J252" i="32"/>
  <c r="AF251" i="32"/>
  <c r="AD251" i="32"/>
  <c r="AB251" i="32"/>
  <c r="Z251" i="32"/>
  <c r="X251" i="32"/>
  <c r="V251" i="32"/>
  <c r="T251" i="32"/>
  <c r="R251" i="32"/>
  <c r="P251" i="32"/>
  <c r="N251" i="32"/>
  <c r="L251" i="32"/>
  <c r="J251" i="32"/>
  <c r="AD250" i="32"/>
  <c r="AB250" i="32"/>
  <c r="Z250" i="32"/>
  <c r="X250" i="32"/>
  <c r="V250" i="32"/>
  <c r="T250" i="32"/>
  <c r="R250" i="32"/>
  <c r="P250" i="32"/>
  <c r="N250" i="32"/>
  <c r="L250" i="32"/>
  <c r="J250" i="32"/>
  <c r="X256" i="32" s="1"/>
  <c r="AB249" i="32"/>
  <c r="Z249" i="32"/>
  <c r="X249" i="32"/>
  <c r="V249" i="32"/>
  <c r="T249" i="32"/>
  <c r="R249" i="32"/>
  <c r="P249" i="32"/>
  <c r="N249" i="32"/>
  <c r="L249" i="32"/>
  <c r="J249" i="32"/>
  <c r="AB257" i="32" s="1"/>
  <c r="Z248" i="32"/>
  <c r="X248" i="32"/>
  <c r="V248" i="32"/>
  <c r="T248" i="32"/>
  <c r="R248" i="32"/>
  <c r="P248" i="32"/>
  <c r="N248" i="32"/>
  <c r="L248" i="32"/>
  <c r="J248" i="32"/>
  <c r="X247" i="32"/>
  <c r="V247" i="32"/>
  <c r="T247" i="32"/>
  <c r="R247" i="32"/>
  <c r="P247" i="32"/>
  <c r="N247" i="32"/>
  <c r="L247" i="32"/>
  <c r="J247" i="32"/>
  <c r="V246" i="32"/>
  <c r="T246" i="32"/>
  <c r="R246" i="32"/>
  <c r="P246" i="32"/>
  <c r="N246" i="32"/>
  <c r="L246" i="32"/>
  <c r="J246" i="32"/>
  <c r="AD255" i="32" s="1"/>
  <c r="T245" i="32"/>
  <c r="R245" i="32"/>
  <c r="P245" i="32"/>
  <c r="N245" i="32"/>
  <c r="L245" i="32"/>
  <c r="J245" i="32"/>
  <c r="AJ257" i="32" s="1"/>
  <c r="R244" i="32"/>
  <c r="P244" i="32"/>
  <c r="N244" i="32"/>
  <c r="L244" i="32"/>
  <c r="J244" i="32"/>
  <c r="P243" i="32"/>
  <c r="N243" i="32"/>
  <c r="L243" i="32"/>
  <c r="J243" i="32"/>
  <c r="N242" i="32"/>
  <c r="L242" i="32"/>
  <c r="J242" i="32"/>
  <c r="AL255" i="32" s="1"/>
  <c r="L241" i="32"/>
  <c r="J241" i="32"/>
  <c r="P238" i="32"/>
  <c r="N238" i="32"/>
  <c r="L238" i="32"/>
  <c r="J238" i="32"/>
  <c r="N237" i="32"/>
  <c r="L237" i="32"/>
  <c r="J237" i="32"/>
  <c r="L236" i="32"/>
  <c r="J236" i="32"/>
  <c r="J235" i="32"/>
  <c r="L235" i="32" s="1"/>
  <c r="P234" i="32"/>
  <c r="N234" i="32"/>
  <c r="L234" i="32"/>
  <c r="J234" i="32"/>
  <c r="P236" i="32" s="1"/>
  <c r="N233" i="32"/>
  <c r="L233" i="32"/>
  <c r="J233" i="32"/>
  <c r="L232" i="32"/>
  <c r="J232" i="32"/>
  <c r="R235" i="32" s="1"/>
  <c r="J231" i="32"/>
  <c r="V236" i="32" s="1"/>
  <c r="AF230" i="32"/>
  <c r="AD230" i="32"/>
  <c r="AB230" i="32"/>
  <c r="Z230" i="32"/>
  <c r="X230" i="32"/>
  <c r="V230" i="32"/>
  <c r="T230" i="32"/>
  <c r="R230" i="32"/>
  <c r="P230" i="32"/>
  <c r="N230" i="32"/>
  <c r="L230" i="32"/>
  <c r="J230" i="32"/>
  <c r="AB238" i="32" s="1"/>
  <c r="AD229" i="32"/>
  <c r="AB229" i="32"/>
  <c r="Z229" i="32"/>
  <c r="X229" i="32"/>
  <c r="V229" i="32"/>
  <c r="T229" i="32"/>
  <c r="R229" i="32"/>
  <c r="P229" i="32"/>
  <c r="N229" i="32"/>
  <c r="L229" i="32"/>
  <c r="J229" i="32"/>
  <c r="AB228" i="32"/>
  <c r="Z228" i="32"/>
  <c r="X228" i="32"/>
  <c r="V228" i="32"/>
  <c r="T228" i="32"/>
  <c r="R228" i="32"/>
  <c r="P228" i="32"/>
  <c r="N228" i="32"/>
  <c r="L228" i="32"/>
  <c r="J228" i="32"/>
  <c r="X234" i="32" s="1"/>
  <c r="Z227" i="32"/>
  <c r="X227" i="32"/>
  <c r="V227" i="32"/>
  <c r="T227" i="32"/>
  <c r="R227" i="32"/>
  <c r="P227" i="32"/>
  <c r="N227" i="32"/>
  <c r="L227" i="32"/>
  <c r="J227" i="32"/>
  <c r="AD236" i="32" s="1"/>
  <c r="X226" i="32"/>
  <c r="V226" i="32"/>
  <c r="T226" i="32"/>
  <c r="R226" i="32"/>
  <c r="P226" i="32"/>
  <c r="N226" i="32"/>
  <c r="L226" i="32"/>
  <c r="J226" i="32"/>
  <c r="AJ238" i="32" s="1"/>
  <c r="V225" i="32"/>
  <c r="T225" i="32"/>
  <c r="R225" i="32"/>
  <c r="P225" i="32"/>
  <c r="N225" i="32"/>
  <c r="L225" i="32"/>
  <c r="J225" i="32"/>
  <c r="T224" i="32"/>
  <c r="R224" i="32"/>
  <c r="P224" i="32"/>
  <c r="N224" i="32"/>
  <c r="L224" i="32"/>
  <c r="J224" i="32"/>
  <c r="R223" i="32"/>
  <c r="P223" i="32"/>
  <c r="N223" i="32"/>
  <c r="L223" i="32"/>
  <c r="J223" i="32"/>
  <c r="AL236" i="32" s="1"/>
  <c r="P222" i="32"/>
  <c r="N222" i="32"/>
  <c r="L222" i="32"/>
  <c r="J222" i="32"/>
  <c r="AR238" i="32" s="1"/>
  <c r="N221" i="32"/>
  <c r="L221" i="32"/>
  <c r="J221" i="32"/>
  <c r="L220" i="32"/>
  <c r="J220" i="32"/>
  <c r="N217" i="32"/>
  <c r="L217" i="32"/>
  <c r="J217" i="32"/>
  <c r="R217" i="32" s="1"/>
  <c r="L216" i="32"/>
  <c r="J216" i="32"/>
  <c r="L215" i="32"/>
  <c r="J215" i="32"/>
  <c r="N214" i="32"/>
  <c r="L214" i="32"/>
  <c r="J214" i="32"/>
  <c r="P216" i="32" s="1"/>
  <c r="L213" i="32"/>
  <c r="J213" i="32"/>
  <c r="J212" i="32"/>
  <c r="R215" i="32" s="1"/>
  <c r="J211" i="32"/>
  <c r="AH210" i="32"/>
  <c r="AF210" i="32"/>
  <c r="AD210" i="32"/>
  <c r="AB210" i="32"/>
  <c r="Z210" i="32"/>
  <c r="X210" i="32"/>
  <c r="V210" i="32"/>
  <c r="T210" i="32"/>
  <c r="R210" i="32"/>
  <c r="P210" i="32"/>
  <c r="N210" i="32"/>
  <c r="L210" i="32"/>
  <c r="J210" i="32"/>
  <c r="R213" i="32" s="1"/>
  <c r="AF209" i="32"/>
  <c r="AD209" i="32"/>
  <c r="AB209" i="32"/>
  <c r="Z209" i="32"/>
  <c r="X209" i="32"/>
  <c r="V209" i="32"/>
  <c r="T209" i="32"/>
  <c r="R209" i="32"/>
  <c r="P209" i="32"/>
  <c r="N209" i="32"/>
  <c r="L209" i="32"/>
  <c r="J209" i="32"/>
  <c r="X215" i="32" s="1"/>
  <c r="AD208" i="32"/>
  <c r="AB208" i="32"/>
  <c r="Z208" i="32"/>
  <c r="X208" i="32"/>
  <c r="V208" i="32"/>
  <c r="T208" i="32"/>
  <c r="R208" i="32"/>
  <c r="P208" i="32"/>
  <c r="N208" i="32"/>
  <c r="L208" i="32"/>
  <c r="J208" i="32"/>
  <c r="AB207" i="32"/>
  <c r="Z207" i="32"/>
  <c r="X207" i="32"/>
  <c r="V207" i="32"/>
  <c r="T207" i="32"/>
  <c r="R207" i="32"/>
  <c r="P207" i="32"/>
  <c r="N207" i="32"/>
  <c r="L207" i="32"/>
  <c r="J207" i="32"/>
  <c r="Z206" i="32"/>
  <c r="X206" i="32"/>
  <c r="V206" i="32"/>
  <c r="T206" i="32"/>
  <c r="R206" i="32"/>
  <c r="P206" i="32"/>
  <c r="N206" i="32"/>
  <c r="L206" i="32"/>
  <c r="J206" i="32"/>
  <c r="Z213" i="32" s="1"/>
  <c r="X205" i="32"/>
  <c r="V205" i="32"/>
  <c r="T205" i="32"/>
  <c r="R205" i="32"/>
  <c r="P205" i="32"/>
  <c r="N205" i="32"/>
  <c r="L205" i="32"/>
  <c r="J205" i="32"/>
  <c r="AF215" i="32" s="1"/>
  <c r="V204" i="32"/>
  <c r="T204" i="32"/>
  <c r="R204" i="32"/>
  <c r="P204" i="32"/>
  <c r="N204" i="32"/>
  <c r="L204" i="32"/>
  <c r="J204" i="32"/>
  <c r="T203" i="32"/>
  <c r="R203" i="32"/>
  <c r="P203" i="32"/>
  <c r="N203" i="32"/>
  <c r="L203" i="32"/>
  <c r="J203" i="32"/>
  <c r="R202" i="32"/>
  <c r="P202" i="32"/>
  <c r="N202" i="32"/>
  <c r="L202" i="32"/>
  <c r="J202" i="32"/>
  <c r="AH213" i="32" s="1"/>
  <c r="P201" i="32"/>
  <c r="N201" i="32"/>
  <c r="L201" i="32"/>
  <c r="J201" i="32"/>
  <c r="AN215" i="32" s="1"/>
  <c r="N200" i="32"/>
  <c r="L200" i="32"/>
  <c r="J200" i="32"/>
  <c r="L199" i="32"/>
  <c r="J199" i="32"/>
  <c r="P196" i="32"/>
  <c r="N196" i="32"/>
  <c r="L196" i="32"/>
  <c r="J196" i="32"/>
  <c r="N195" i="32"/>
  <c r="L195" i="32"/>
  <c r="J195" i="32"/>
  <c r="T196" i="32" s="1"/>
  <c r="L194" i="32"/>
  <c r="J194" i="32"/>
  <c r="J193" i="32"/>
  <c r="L193" i="32" s="1"/>
  <c r="AN192" i="32"/>
  <c r="AL192" i="32"/>
  <c r="AJ192" i="32"/>
  <c r="AH192" i="32"/>
  <c r="AF192" i="32"/>
  <c r="AD192" i="32"/>
  <c r="AB192" i="32"/>
  <c r="Z192" i="32"/>
  <c r="X192" i="32"/>
  <c r="V192" i="32"/>
  <c r="T192" i="32"/>
  <c r="R192" i="32"/>
  <c r="P192" i="32"/>
  <c r="N192" i="32"/>
  <c r="L192" i="32"/>
  <c r="J192" i="32"/>
  <c r="AL191" i="32"/>
  <c r="AJ191" i="32"/>
  <c r="AH191" i="32"/>
  <c r="AF191" i="32"/>
  <c r="AD191" i="32"/>
  <c r="AB191" i="32"/>
  <c r="Z191" i="32"/>
  <c r="X191" i="32"/>
  <c r="V191" i="32"/>
  <c r="T191" i="32"/>
  <c r="R191" i="32"/>
  <c r="P191" i="32"/>
  <c r="N191" i="32"/>
  <c r="L191" i="32"/>
  <c r="J191" i="32"/>
  <c r="R194" i="32" s="1"/>
  <c r="AJ190" i="32"/>
  <c r="AH190" i="32"/>
  <c r="AF190" i="32"/>
  <c r="AD190" i="32"/>
  <c r="AB190" i="32"/>
  <c r="Z190" i="32"/>
  <c r="X190" i="32"/>
  <c r="V190" i="32"/>
  <c r="T190" i="32"/>
  <c r="R190" i="32"/>
  <c r="P190" i="32"/>
  <c r="N190" i="32"/>
  <c r="L190" i="32"/>
  <c r="J190" i="32"/>
  <c r="X196" i="32" s="1"/>
  <c r="AH189" i="32"/>
  <c r="AF189" i="32"/>
  <c r="AD189" i="32"/>
  <c r="AB189" i="32"/>
  <c r="Z189" i="32"/>
  <c r="X189" i="32"/>
  <c r="V189" i="32"/>
  <c r="T189" i="32"/>
  <c r="R189" i="32"/>
  <c r="P189" i="32"/>
  <c r="N189" i="32"/>
  <c r="L189" i="32"/>
  <c r="J189" i="32"/>
  <c r="AF188" i="32"/>
  <c r="AD188" i="32"/>
  <c r="AB188" i="32"/>
  <c r="Z188" i="32"/>
  <c r="X188" i="32"/>
  <c r="V188" i="32"/>
  <c r="T188" i="32"/>
  <c r="R188" i="32"/>
  <c r="P188" i="32"/>
  <c r="N188" i="32"/>
  <c r="L188" i="32"/>
  <c r="J188" i="32"/>
  <c r="AD187" i="32"/>
  <c r="AB187" i="32"/>
  <c r="Z187" i="32"/>
  <c r="X187" i="32"/>
  <c r="V187" i="32"/>
  <c r="T187" i="32"/>
  <c r="R187" i="32"/>
  <c r="P187" i="32"/>
  <c r="N187" i="32"/>
  <c r="L187" i="32"/>
  <c r="J187" i="32"/>
  <c r="Z194" i="32" s="1"/>
  <c r="AB186" i="32"/>
  <c r="Z186" i="32"/>
  <c r="X186" i="32"/>
  <c r="V186" i="32"/>
  <c r="T186" i="32"/>
  <c r="R186" i="32"/>
  <c r="P186" i="32"/>
  <c r="N186" i="32"/>
  <c r="L186" i="32"/>
  <c r="J186" i="32"/>
  <c r="AF196" i="32" s="1"/>
  <c r="Z185" i="32"/>
  <c r="X185" i="32"/>
  <c r="V185" i="32"/>
  <c r="T185" i="32"/>
  <c r="R185" i="32"/>
  <c r="P185" i="32"/>
  <c r="N185" i="32"/>
  <c r="L185" i="32"/>
  <c r="J185" i="32"/>
  <c r="X184" i="32"/>
  <c r="V184" i="32"/>
  <c r="T184" i="32"/>
  <c r="R184" i="32"/>
  <c r="P184" i="32"/>
  <c r="N184" i="32"/>
  <c r="L184" i="32"/>
  <c r="J184" i="32"/>
  <c r="V183" i="32"/>
  <c r="T183" i="32"/>
  <c r="R183" i="32"/>
  <c r="P183" i="32"/>
  <c r="N183" i="32"/>
  <c r="L183" i="32"/>
  <c r="J183" i="32"/>
  <c r="AH194" i="32" s="1"/>
  <c r="T182" i="32"/>
  <c r="R182" i="32"/>
  <c r="P182" i="32"/>
  <c r="N182" i="32"/>
  <c r="L182" i="32"/>
  <c r="J182" i="32"/>
  <c r="AN196" i="32" s="1"/>
  <c r="R181" i="32"/>
  <c r="P181" i="32"/>
  <c r="N181" i="32"/>
  <c r="L181" i="32"/>
  <c r="J181" i="32"/>
  <c r="P180" i="32"/>
  <c r="N180" i="32"/>
  <c r="L180" i="32"/>
  <c r="J180" i="32"/>
  <c r="N179" i="32"/>
  <c r="L179" i="32"/>
  <c r="J179" i="32"/>
  <c r="AP194" i="32" s="1"/>
  <c r="L178" i="32"/>
  <c r="J178" i="32"/>
  <c r="J175" i="32"/>
  <c r="L175" i="32" s="1"/>
  <c r="J174" i="32"/>
  <c r="N175" i="32" s="1"/>
  <c r="L173" i="32"/>
  <c r="J173" i="32"/>
  <c r="P175" i="32" s="1"/>
  <c r="J172" i="32"/>
  <c r="AD171" i="32"/>
  <c r="AB171" i="32"/>
  <c r="Z171" i="32"/>
  <c r="X171" i="32"/>
  <c r="V171" i="32"/>
  <c r="T171" i="32"/>
  <c r="R171" i="32"/>
  <c r="P171" i="32"/>
  <c r="N171" i="32"/>
  <c r="L171" i="32"/>
  <c r="J171" i="32"/>
  <c r="N172" i="32" s="1"/>
  <c r="AB170" i="32"/>
  <c r="Z170" i="32"/>
  <c r="X170" i="32"/>
  <c r="V170" i="32"/>
  <c r="T170" i="32"/>
  <c r="R170" i="32"/>
  <c r="P170" i="32"/>
  <c r="N170" i="32"/>
  <c r="L170" i="32"/>
  <c r="J170" i="32"/>
  <c r="T173" i="32" s="1"/>
  <c r="Z169" i="32"/>
  <c r="X169" i="32"/>
  <c r="V169" i="32"/>
  <c r="T169" i="32"/>
  <c r="R169" i="32"/>
  <c r="P169" i="32"/>
  <c r="N169" i="32"/>
  <c r="L169" i="32"/>
  <c r="J169" i="32"/>
  <c r="X168" i="32"/>
  <c r="V168" i="32"/>
  <c r="T168" i="32"/>
  <c r="R168" i="32"/>
  <c r="P168" i="32"/>
  <c r="N168" i="32"/>
  <c r="L168" i="32"/>
  <c r="J168" i="32"/>
  <c r="V167" i="32"/>
  <c r="T167" i="32"/>
  <c r="R167" i="32"/>
  <c r="P167" i="32"/>
  <c r="N167" i="32"/>
  <c r="L167" i="32"/>
  <c r="J167" i="32"/>
  <c r="V172" i="32" s="1"/>
  <c r="T166" i="32"/>
  <c r="R166" i="32"/>
  <c r="P166" i="32"/>
  <c r="N166" i="32"/>
  <c r="L166" i="32"/>
  <c r="J166" i="32"/>
  <c r="X172" i="32" s="1"/>
  <c r="R165" i="32"/>
  <c r="P165" i="32"/>
  <c r="N165" i="32"/>
  <c r="L165" i="32"/>
  <c r="J165" i="32"/>
  <c r="P164" i="32"/>
  <c r="N164" i="32"/>
  <c r="L164" i="32"/>
  <c r="J164" i="32"/>
  <c r="N163" i="32"/>
  <c r="L163" i="32"/>
  <c r="J163" i="32"/>
  <c r="AD172" i="32" s="1"/>
  <c r="L162" i="32"/>
  <c r="J162" i="32"/>
  <c r="L161" i="32"/>
  <c r="J161" i="32"/>
  <c r="J160" i="32"/>
  <c r="AP175" i="32" s="1"/>
  <c r="J159" i="32"/>
  <c r="AL172" i="32" s="1"/>
  <c r="N158" i="32"/>
  <c r="L158" i="32"/>
  <c r="J158" i="32"/>
  <c r="L157" i="32"/>
  <c r="J157" i="32"/>
  <c r="J154" i="32"/>
  <c r="L154" i="32" s="1"/>
  <c r="J153" i="32"/>
  <c r="L152" i="32"/>
  <c r="J152" i="32"/>
  <c r="J151" i="32"/>
  <c r="L151" i="32" s="1"/>
  <c r="AN150" i="32"/>
  <c r="AL150" i="32"/>
  <c r="AJ150" i="32"/>
  <c r="AH150" i="32"/>
  <c r="AF150" i="32"/>
  <c r="AD150" i="32"/>
  <c r="AB150" i="32"/>
  <c r="Z150" i="32"/>
  <c r="X150" i="32"/>
  <c r="V150" i="32"/>
  <c r="T150" i="32"/>
  <c r="R150" i="32"/>
  <c r="P150" i="32"/>
  <c r="N150" i="32"/>
  <c r="L150" i="32"/>
  <c r="J150" i="32"/>
  <c r="P152" i="32" s="1"/>
  <c r="AL149" i="32"/>
  <c r="AJ149" i="32"/>
  <c r="AH149" i="32"/>
  <c r="AF149" i="32"/>
  <c r="AD149" i="32"/>
  <c r="AB149" i="32"/>
  <c r="Z149" i="32"/>
  <c r="X149" i="32"/>
  <c r="V149" i="32"/>
  <c r="T149" i="32"/>
  <c r="R149" i="32"/>
  <c r="P149" i="32"/>
  <c r="N149" i="32"/>
  <c r="L149" i="32"/>
  <c r="J149" i="32"/>
  <c r="AJ148" i="32"/>
  <c r="AH148" i="32"/>
  <c r="AF148" i="32"/>
  <c r="AD148" i="32"/>
  <c r="AB148" i="32"/>
  <c r="Z148" i="32"/>
  <c r="X148" i="32"/>
  <c r="V148" i="32"/>
  <c r="T148" i="32"/>
  <c r="R148" i="32"/>
  <c r="P148" i="32"/>
  <c r="N148" i="32"/>
  <c r="L148" i="32"/>
  <c r="J148" i="32"/>
  <c r="AH147" i="32"/>
  <c r="AF147" i="32"/>
  <c r="AD147" i="32"/>
  <c r="AB147" i="32"/>
  <c r="Z147" i="32"/>
  <c r="X147" i="32"/>
  <c r="V147" i="32"/>
  <c r="T147" i="32"/>
  <c r="R147" i="32"/>
  <c r="P147" i="32"/>
  <c r="N147" i="32"/>
  <c r="L147" i="32"/>
  <c r="J147" i="32"/>
  <c r="V152" i="32" s="1"/>
  <c r="AF146" i="32"/>
  <c r="AD146" i="32"/>
  <c r="AB146" i="32"/>
  <c r="Z146" i="32"/>
  <c r="X146" i="32"/>
  <c r="V146" i="32"/>
  <c r="T146" i="32"/>
  <c r="R146" i="32"/>
  <c r="P146" i="32"/>
  <c r="N146" i="32"/>
  <c r="L146" i="32"/>
  <c r="J146" i="32"/>
  <c r="AB154" i="32" s="1"/>
  <c r="AD145" i="32"/>
  <c r="AB145" i="32"/>
  <c r="Z145" i="32"/>
  <c r="X145" i="32"/>
  <c r="V145" i="32"/>
  <c r="T145" i="32"/>
  <c r="R145" i="32"/>
  <c r="P145" i="32"/>
  <c r="N145" i="32"/>
  <c r="L145" i="32"/>
  <c r="J145" i="32"/>
  <c r="AB144" i="32"/>
  <c r="Z144" i="32"/>
  <c r="X144" i="32"/>
  <c r="V144" i="32"/>
  <c r="T144" i="32"/>
  <c r="R144" i="32"/>
  <c r="P144" i="32"/>
  <c r="N144" i="32"/>
  <c r="L144" i="32"/>
  <c r="J144" i="32"/>
  <c r="Z143" i="32"/>
  <c r="X143" i="32"/>
  <c r="V143" i="32"/>
  <c r="T143" i="32"/>
  <c r="R143" i="32"/>
  <c r="P143" i="32"/>
  <c r="N143" i="32"/>
  <c r="L143" i="32"/>
  <c r="J143" i="32"/>
  <c r="AD152" i="32" s="1"/>
  <c r="X142" i="32"/>
  <c r="V142" i="32"/>
  <c r="T142" i="32"/>
  <c r="R142" i="32"/>
  <c r="P142" i="32"/>
  <c r="N142" i="32"/>
  <c r="L142" i="32"/>
  <c r="J142" i="32"/>
  <c r="AJ154" i="32" s="1"/>
  <c r="V141" i="32"/>
  <c r="T141" i="32"/>
  <c r="R141" i="32"/>
  <c r="P141" i="32"/>
  <c r="N141" i="32"/>
  <c r="L141" i="32"/>
  <c r="J141" i="32"/>
  <c r="T140" i="32"/>
  <c r="R140" i="32"/>
  <c r="P140" i="32"/>
  <c r="N140" i="32"/>
  <c r="L140" i="32"/>
  <c r="J140" i="32"/>
  <c r="R139" i="32"/>
  <c r="P139" i="32"/>
  <c r="N139" i="32"/>
  <c r="L139" i="32"/>
  <c r="J139" i="32"/>
  <c r="AL152" i="32" s="1"/>
  <c r="P138" i="32"/>
  <c r="N138" i="32"/>
  <c r="L138" i="32"/>
  <c r="J138" i="32"/>
  <c r="AR154" i="32" s="1"/>
  <c r="N137" i="32"/>
  <c r="L137" i="32"/>
  <c r="J137" i="32"/>
  <c r="L136" i="32"/>
  <c r="J136" i="32"/>
  <c r="L132" i="32"/>
  <c r="J132" i="32"/>
  <c r="J131" i="32"/>
  <c r="N132" i="32" s="1"/>
  <c r="L130" i="32"/>
  <c r="J130" i="32"/>
  <c r="P132" i="32" s="1"/>
  <c r="J129" i="32"/>
  <c r="L129" i="32" s="1"/>
  <c r="AN128" i="32"/>
  <c r="AL128" i="32"/>
  <c r="AJ128" i="32"/>
  <c r="AH128" i="32"/>
  <c r="AF128" i="32"/>
  <c r="AD128" i="32"/>
  <c r="AB128" i="32"/>
  <c r="Z128" i="32"/>
  <c r="X128" i="32"/>
  <c r="V128" i="32"/>
  <c r="T128" i="32"/>
  <c r="R128" i="32"/>
  <c r="P128" i="32"/>
  <c r="N128" i="32"/>
  <c r="L128" i="32"/>
  <c r="J128" i="32"/>
  <c r="P130" i="32" s="1"/>
  <c r="AL127" i="32"/>
  <c r="AJ127" i="32"/>
  <c r="AH127" i="32"/>
  <c r="AF127" i="32"/>
  <c r="AD127" i="32"/>
  <c r="AB127" i="32"/>
  <c r="Z127" i="32"/>
  <c r="X127" i="32"/>
  <c r="V127" i="32"/>
  <c r="T127" i="32"/>
  <c r="R127" i="32"/>
  <c r="P127" i="32"/>
  <c r="N127" i="32"/>
  <c r="L127" i="32"/>
  <c r="J127" i="32"/>
  <c r="AJ126" i="32"/>
  <c r="AH126" i="32"/>
  <c r="AF126" i="32"/>
  <c r="AD126" i="32"/>
  <c r="AB126" i="32"/>
  <c r="Z126" i="32"/>
  <c r="X126" i="32"/>
  <c r="V126" i="32"/>
  <c r="T126" i="32"/>
  <c r="R126" i="32"/>
  <c r="P126" i="32"/>
  <c r="N126" i="32"/>
  <c r="L126" i="32"/>
  <c r="J126" i="32"/>
  <c r="AH125" i="32"/>
  <c r="AF125" i="32"/>
  <c r="AD125" i="32"/>
  <c r="AB125" i="32"/>
  <c r="Z125" i="32"/>
  <c r="X125" i="32"/>
  <c r="V125" i="32"/>
  <c r="T125" i="32"/>
  <c r="R125" i="32"/>
  <c r="P125" i="32"/>
  <c r="N125" i="32"/>
  <c r="L125" i="32"/>
  <c r="J125" i="32"/>
  <c r="V130" i="32" s="1"/>
  <c r="AF124" i="32"/>
  <c r="AD124" i="32"/>
  <c r="AB124" i="32"/>
  <c r="Z124" i="32"/>
  <c r="X124" i="32"/>
  <c r="V124" i="32"/>
  <c r="T124" i="32"/>
  <c r="R124" i="32"/>
  <c r="P124" i="32"/>
  <c r="N124" i="32"/>
  <c r="L124" i="32"/>
  <c r="J124" i="32"/>
  <c r="X130" i="32" s="1"/>
  <c r="AD123" i="32"/>
  <c r="AB123" i="32"/>
  <c r="Z123" i="32"/>
  <c r="X123" i="32"/>
  <c r="V123" i="32"/>
  <c r="T123" i="32"/>
  <c r="R123" i="32"/>
  <c r="P123" i="32"/>
  <c r="N123" i="32"/>
  <c r="L123" i="32"/>
  <c r="J123" i="32"/>
  <c r="AB122" i="32"/>
  <c r="Z122" i="32"/>
  <c r="X122" i="32"/>
  <c r="V122" i="32"/>
  <c r="T122" i="32"/>
  <c r="R122" i="32"/>
  <c r="P122" i="32"/>
  <c r="N122" i="32"/>
  <c r="L122" i="32"/>
  <c r="J122" i="32"/>
  <c r="Z121" i="32"/>
  <c r="X121" i="32"/>
  <c r="V121" i="32"/>
  <c r="T121" i="32"/>
  <c r="R121" i="32"/>
  <c r="P121" i="32"/>
  <c r="N121" i="32"/>
  <c r="L121" i="32"/>
  <c r="J121" i="32"/>
  <c r="AB129" i="32" s="1"/>
  <c r="X120" i="32"/>
  <c r="V120" i="32"/>
  <c r="T120" i="32"/>
  <c r="R120" i="32"/>
  <c r="P120" i="32"/>
  <c r="N120" i="32"/>
  <c r="L120" i="32"/>
  <c r="J120" i="32"/>
  <c r="AF130" i="32" s="1"/>
  <c r="V119" i="32"/>
  <c r="T119" i="32"/>
  <c r="R119" i="32"/>
  <c r="P119" i="32"/>
  <c r="N119" i="32"/>
  <c r="L119" i="32"/>
  <c r="J119" i="32"/>
  <c r="T118" i="32"/>
  <c r="R118" i="32"/>
  <c r="P118" i="32"/>
  <c r="N118" i="32"/>
  <c r="L118" i="32"/>
  <c r="J118" i="32"/>
  <c r="R117" i="32"/>
  <c r="P117" i="32"/>
  <c r="N117" i="32"/>
  <c r="L117" i="32"/>
  <c r="J117" i="32"/>
  <c r="AL130" i="32" s="1"/>
  <c r="P116" i="32"/>
  <c r="N116" i="32"/>
  <c r="L116" i="32"/>
  <c r="J116" i="32"/>
  <c r="AN130" i="32" s="1"/>
  <c r="N115" i="32"/>
  <c r="L115" i="32"/>
  <c r="J115" i="32"/>
  <c r="L114" i="32"/>
  <c r="J114" i="32"/>
  <c r="AL111" i="32"/>
  <c r="AJ111" i="32"/>
  <c r="AH111" i="32"/>
  <c r="AF111" i="32"/>
  <c r="AD111" i="32"/>
  <c r="AB111" i="32"/>
  <c r="Z111" i="32"/>
  <c r="X111" i="32"/>
  <c r="V111" i="32"/>
  <c r="T111" i="32"/>
  <c r="R111" i="32"/>
  <c r="P111" i="32"/>
  <c r="N111" i="32"/>
  <c r="L111" i="32"/>
  <c r="J111" i="32"/>
  <c r="AJ110" i="32"/>
  <c r="AH110" i="32"/>
  <c r="AF110" i="32"/>
  <c r="AD110" i="32"/>
  <c r="AB110" i="32"/>
  <c r="Z110" i="32"/>
  <c r="X110" i="32"/>
  <c r="V110" i="32"/>
  <c r="T110" i="32"/>
  <c r="R110" i="32"/>
  <c r="P110" i="32"/>
  <c r="N110" i="32"/>
  <c r="L110" i="32"/>
  <c r="J110" i="32"/>
  <c r="AH109" i="32"/>
  <c r="AF109" i="32"/>
  <c r="AD109" i="32"/>
  <c r="AB109" i="32"/>
  <c r="Z109" i="32"/>
  <c r="X109" i="32"/>
  <c r="V109" i="32"/>
  <c r="T109" i="32"/>
  <c r="R109" i="32"/>
  <c r="P109" i="32"/>
  <c r="N109" i="32"/>
  <c r="L109" i="32"/>
  <c r="J109" i="32"/>
  <c r="AF108" i="32"/>
  <c r="AD108" i="32"/>
  <c r="AB108" i="32"/>
  <c r="Z108" i="32"/>
  <c r="X108" i="32"/>
  <c r="V108" i="32"/>
  <c r="T108" i="32"/>
  <c r="R108" i="32"/>
  <c r="P108" i="32"/>
  <c r="N108" i="32"/>
  <c r="L108" i="32"/>
  <c r="J108" i="32"/>
  <c r="AD107" i="32"/>
  <c r="AB107" i="32"/>
  <c r="Z107" i="32"/>
  <c r="X107" i="32"/>
  <c r="V107" i="32"/>
  <c r="T107" i="32"/>
  <c r="R107" i="32"/>
  <c r="P107" i="32"/>
  <c r="N107" i="32"/>
  <c r="L107" i="32"/>
  <c r="J107" i="32"/>
  <c r="AB106" i="32"/>
  <c r="Z106" i="32"/>
  <c r="X106" i="32"/>
  <c r="V106" i="32"/>
  <c r="T106" i="32"/>
  <c r="R106" i="32"/>
  <c r="P106" i="32"/>
  <c r="N106" i="32"/>
  <c r="L106" i="32"/>
  <c r="J106" i="32"/>
  <c r="Z105" i="32"/>
  <c r="X105" i="32"/>
  <c r="V105" i="32"/>
  <c r="T105" i="32"/>
  <c r="R105" i="32"/>
  <c r="P105" i="32"/>
  <c r="N105" i="32"/>
  <c r="L105" i="32"/>
  <c r="J105" i="32"/>
  <c r="X104" i="32"/>
  <c r="V104" i="32"/>
  <c r="T104" i="32"/>
  <c r="R104" i="32"/>
  <c r="P104" i="32"/>
  <c r="N104" i="32"/>
  <c r="L104" i="32"/>
  <c r="J104" i="32"/>
  <c r="V103" i="32"/>
  <c r="T103" i="32"/>
  <c r="R103" i="32"/>
  <c r="P103" i="32"/>
  <c r="N103" i="32"/>
  <c r="L103" i="32"/>
  <c r="J103" i="32"/>
  <c r="T102" i="32"/>
  <c r="R102" i="32"/>
  <c r="P102" i="32"/>
  <c r="N102" i="32"/>
  <c r="L102" i="32"/>
  <c r="J102" i="32"/>
  <c r="R101" i="32"/>
  <c r="P101" i="32"/>
  <c r="N101" i="32"/>
  <c r="L101" i="32"/>
  <c r="J101" i="32"/>
  <c r="P100" i="32"/>
  <c r="N100" i="32"/>
  <c r="L100" i="32"/>
  <c r="J100" i="32"/>
  <c r="N99" i="32"/>
  <c r="L99" i="32"/>
  <c r="J99" i="32"/>
  <c r="L98" i="32"/>
  <c r="J98" i="32"/>
  <c r="J97" i="32"/>
  <c r="J96" i="32"/>
  <c r="AJ108" i="32" s="1"/>
  <c r="J95" i="32"/>
  <c r="AJ107" i="32" s="1"/>
  <c r="N94" i="32"/>
  <c r="L94" i="32"/>
  <c r="J94" i="32"/>
  <c r="L93" i="32"/>
  <c r="J93" i="32"/>
  <c r="V90" i="32"/>
  <c r="T90" i="32"/>
  <c r="R90" i="32"/>
  <c r="P90" i="32"/>
  <c r="N90" i="32"/>
  <c r="L90" i="32"/>
  <c r="J90" i="32"/>
  <c r="T89" i="32"/>
  <c r="R89" i="32"/>
  <c r="P89" i="32"/>
  <c r="N89" i="32"/>
  <c r="L89" i="32"/>
  <c r="J89" i="32"/>
  <c r="R88" i="32"/>
  <c r="P88" i="32"/>
  <c r="N88" i="32"/>
  <c r="L88" i="32"/>
  <c r="J88" i="32"/>
  <c r="P87" i="32"/>
  <c r="N87" i="32"/>
  <c r="L87" i="32"/>
  <c r="J87" i="32"/>
  <c r="N86" i="32"/>
  <c r="L86" i="32"/>
  <c r="J86" i="32"/>
  <c r="L85" i="32"/>
  <c r="J85" i="32"/>
  <c r="L84" i="32"/>
  <c r="J84" i="32"/>
  <c r="AH83" i="32"/>
  <c r="AF83" i="32"/>
  <c r="AD83" i="32"/>
  <c r="AB83" i="32"/>
  <c r="Z83" i="32"/>
  <c r="X83" i="32"/>
  <c r="V83" i="32"/>
  <c r="T83" i="32"/>
  <c r="R83" i="32"/>
  <c r="P83" i="32"/>
  <c r="N83" i="32"/>
  <c r="L83" i="32"/>
  <c r="J83" i="32"/>
  <c r="Z90" i="32" s="1"/>
  <c r="AF82" i="32"/>
  <c r="AD82" i="32"/>
  <c r="AB82" i="32"/>
  <c r="Z82" i="32"/>
  <c r="X82" i="32"/>
  <c r="V82" i="32"/>
  <c r="T82" i="32"/>
  <c r="R82" i="32"/>
  <c r="P82" i="32"/>
  <c r="N82" i="32"/>
  <c r="L82" i="32"/>
  <c r="J82" i="32"/>
  <c r="V87" i="32" s="1"/>
  <c r="AD81" i="32"/>
  <c r="AB81" i="32"/>
  <c r="Z81" i="32"/>
  <c r="X81" i="32"/>
  <c r="V81" i="32"/>
  <c r="T81" i="32"/>
  <c r="R81" i="32"/>
  <c r="P81" i="32"/>
  <c r="N81" i="32"/>
  <c r="L81" i="32"/>
  <c r="J81" i="32"/>
  <c r="AB80" i="32"/>
  <c r="Z80" i="32"/>
  <c r="X80" i="32"/>
  <c r="V80" i="32"/>
  <c r="T80" i="32"/>
  <c r="R80" i="32"/>
  <c r="P80" i="32"/>
  <c r="N80" i="32"/>
  <c r="L80" i="32"/>
  <c r="J80" i="32"/>
  <c r="Z79" i="32"/>
  <c r="X79" i="32"/>
  <c r="V79" i="32"/>
  <c r="T79" i="32"/>
  <c r="R79" i="32"/>
  <c r="P79" i="32"/>
  <c r="N79" i="32"/>
  <c r="L79" i="32"/>
  <c r="J79" i="32"/>
  <c r="AH90" i="32" s="1"/>
  <c r="X78" i="32"/>
  <c r="V78" i="32"/>
  <c r="T78" i="32"/>
  <c r="R78" i="32"/>
  <c r="P78" i="32"/>
  <c r="N78" i="32"/>
  <c r="L78" i="32"/>
  <c r="J78" i="32"/>
  <c r="AD87" i="32" s="1"/>
  <c r="V77" i="32"/>
  <c r="T77" i="32"/>
  <c r="R77" i="32"/>
  <c r="P77" i="32"/>
  <c r="N77" i="32"/>
  <c r="L77" i="32"/>
  <c r="J77" i="32"/>
  <c r="T76" i="32"/>
  <c r="R76" i="32"/>
  <c r="P76" i="32"/>
  <c r="N76" i="32"/>
  <c r="L76" i="32"/>
  <c r="J76" i="32"/>
  <c r="R75" i="32"/>
  <c r="P75" i="32"/>
  <c r="N75" i="32"/>
  <c r="L75" i="32"/>
  <c r="J75" i="32"/>
  <c r="AP90" i="32" s="1"/>
  <c r="P74" i="32"/>
  <c r="N74" i="32"/>
  <c r="L74" i="32"/>
  <c r="J74" i="32"/>
  <c r="AL87" i="32" s="1"/>
  <c r="N73" i="32"/>
  <c r="L73" i="32"/>
  <c r="J73" i="32"/>
  <c r="L72" i="32"/>
  <c r="J72" i="32"/>
  <c r="AP69" i="32"/>
  <c r="AN69" i="32"/>
  <c r="AL69" i="32"/>
  <c r="AJ69" i="32"/>
  <c r="AH69" i="32"/>
  <c r="AF69" i="32"/>
  <c r="AD69" i="32"/>
  <c r="AB69" i="32"/>
  <c r="Z69" i="32"/>
  <c r="X69" i="32"/>
  <c r="V69" i="32"/>
  <c r="T69" i="32"/>
  <c r="R69" i="32"/>
  <c r="P69" i="32"/>
  <c r="N69" i="32"/>
  <c r="L69" i="32"/>
  <c r="J69" i="32"/>
  <c r="AN68" i="32"/>
  <c r="AL68" i="32"/>
  <c r="AJ68" i="32"/>
  <c r="AH68" i="32"/>
  <c r="AF68" i="32"/>
  <c r="AD68" i="32"/>
  <c r="AB68" i="32"/>
  <c r="Z68" i="32"/>
  <c r="X68" i="32"/>
  <c r="V68" i="32"/>
  <c r="T68" i="32"/>
  <c r="R68" i="32"/>
  <c r="P68" i="32"/>
  <c r="N68" i="32"/>
  <c r="L68" i="32"/>
  <c r="J68" i="32"/>
  <c r="AL67" i="32"/>
  <c r="AJ67" i="32"/>
  <c r="AH67" i="32"/>
  <c r="AF67" i="32"/>
  <c r="AD67" i="32"/>
  <c r="AB67" i="32"/>
  <c r="Z67" i="32"/>
  <c r="X67" i="32"/>
  <c r="V67" i="32"/>
  <c r="T67" i="32"/>
  <c r="R67" i="32"/>
  <c r="P67" i="32"/>
  <c r="N67" i="32"/>
  <c r="L67" i="32"/>
  <c r="J67" i="32"/>
  <c r="AJ66" i="32"/>
  <c r="AH66" i="32"/>
  <c r="AF66" i="32"/>
  <c r="AD66" i="32"/>
  <c r="AB66" i="32"/>
  <c r="Z66" i="32"/>
  <c r="X66" i="32"/>
  <c r="V66" i="32"/>
  <c r="T66" i="32"/>
  <c r="R66" i="32"/>
  <c r="P66" i="32"/>
  <c r="N66" i="32"/>
  <c r="L66" i="32"/>
  <c r="J66" i="32"/>
  <c r="AH65" i="32"/>
  <c r="AF65" i="32"/>
  <c r="AD65" i="32"/>
  <c r="AB65" i="32"/>
  <c r="Z65" i="32"/>
  <c r="X65" i="32"/>
  <c r="V65" i="32"/>
  <c r="T65" i="32"/>
  <c r="R65" i="32"/>
  <c r="P65" i="32"/>
  <c r="N65" i="32"/>
  <c r="L65" i="32"/>
  <c r="J65" i="32"/>
  <c r="AF64" i="32"/>
  <c r="AD64" i="32"/>
  <c r="AB64" i="32"/>
  <c r="Z64" i="32"/>
  <c r="X64" i="32"/>
  <c r="V64" i="32"/>
  <c r="T64" i="32"/>
  <c r="R64" i="32"/>
  <c r="P64" i="32"/>
  <c r="N64" i="32"/>
  <c r="L64" i="32"/>
  <c r="J64" i="32"/>
  <c r="AD63" i="32"/>
  <c r="AB63" i="32"/>
  <c r="Z63" i="32"/>
  <c r="X63" i="32"/>
  <c r="V63" i="32"/>
  <c r="T63" i="32"/>
  <c r="R63" i="32"/>
  <c r="P63" i="32"/>
  <c r="N63" i="32"/>
  <c r="L63" i="32"/>
  <c r="J63" i="32"/>
  <c r="AB62" i="32"/>
  <c r="Z62" i="32"/>
  <c r="X62" i="32"/>
  <c r="V62" i="32"/>
  <c r="T62" i="32"/>
  <c r="R62" i="32"/>
  <c r="P62" i="32"/>
  <c r="N62" i="32"/>
  <c r="L62" i="32"/>
  <c r="J62" i="32"/>
  <c r="Z61" i="32"/>
  <c r="X61" i="32"/>
  <c r="V61" i="32"/>
  <c r="T61" i="32"/>
  <c r="R61" i="32"/>
  <c r="P61" i="32"/>
  <c r="N61" i="32"/>
  <c r="L61" i="32"/>
  <c r="J61" i="32"/>
  <c r="X60" i="32"/>
  <c r="V60" i="32"/>
  <c r="T60" i="32"/>
  <c r="R60" i="32"/>
  <c r="P60" i="32"/>
  <c r="N60" i="32"/>
  <c r="L60" i="32"/>
  <c r="J60" i="32"/>
  <c r="V59" i="32"/>
  <c r="T59" i="32"/>
  <c r="R59" i="32"/>
  <c r="P59" i="32"/>
  <c r="N59" i="32"/>
  <c r="L59" i="32"/>
  <c r="J59" i="32"/>
  <c r="T58" i="32"/>
  <c r="R58" i="32"/>
  <c r="P58" i="32"/>
  <c r="N58" i="32"/>
  <c r="L58" i="32"/>
  <c r="J58" i="32"/>
  <c r="R57" i="32"/>
  <c r="P57" i="32"/>
  <c r="N57" i="32"/>
  <c r="L57" i="32"/>
  <c r="J57" i="32"/>
  <c r="P56" i="32"/>
  <c r="N56" i="32"/>
  <c r="L56" i="32"/>
  <c r="J56" i="32"/>
  <c r="N55" i="32"/>
  <c r="L55" i="32"/>
  <c r="J55" i="32"/>
  <c r="L54" i="32"/>
  <c r="J54" i="32"/>
  <c r="J53" i="32"/>
  <c r="N52" i="32"/>
  <c r="L52" i="32"/>
  <c r="J52" i="32"/>
  <c r="AN66" i="32" s="1"/>
  <c r="L51" i="32"/>
  <c r="J51" i="32"/>
  <c r="J48" i="32"/>
  <c r="L48" i="32" s="1"/>
  <c r="AS47" i="32"/>
  <c r="AR47" i="32"/>
  <c r="AP47" i="32"/>
  <c r="AN47" i="32"/>
  <c r="AL47" i="32"/>
  <c r="AJ47" i="32"/>
  <c r="AH47" i="32"/>
  <c r="AF47" i="32"/>
  <c r="AD47" i="32"/>
  <c r="AB47" i="32"/>
  <c r="Z47" i="32"/>
  <c r="X47" i="32"/>
  <c r="V47" i="32"/>
  <c r="T47" i="32"/>
  <c r="R47" i="32"/>
  <c r="P47" i="32"/>
  <c r="N47" i="32"/>
  <c r="L47" i="32"/>
  <c r="J47" i="32"/>
  <c r="N48" i="32" s="1"/>
  <c r="AR46" i="32"/>
  <c r="AP46" i="32"/>
  <c r="AN46" i="32"/>
  <c r="AL46" i="32"/>
  <c r="AJ46" i="32"/>
  <c r="AH46" i="32"/>
  <c r="AF46" i="32"/>
  <c r="AD46" i="32"/>
  <c r="AB46" i="32"/>
  <c r="Z46" i="32"/>
  <c r="X46" i="32"/>
  <c r="V46" i="32"/>
  <c r="T46" i="32"/>
  <c r="R46" i="32"/>
  <c r="P46" i="32"/>
  <c r="N46" i="32"/>
  <c r="L46" i="32"/>
  <c r="J46" i="32"/>
  <c r="P48" i="32" s="1"/>
  <c r="AP45" i="32"/>
  <c r="AN45" i="32"/>
  <c r="AL45" i="32"/>
  <c r="AJ45" i="32"/>
  <c r="AH45" i="32"/>
  <c r="AF45" i="32"/>
  <c r="AD45" i="32"/>
  <c r="AB45" i="32"/>
  <c r="Z45" i="32"/>
  <c r="X45" i="32"/>
  <c r="V45" i="32"/>
  <c r="T45" i="32"/>
  <c r="R45" i="32"/>
  <c r="P45" i="32"/>
  <c r="N45" i="32"/>
  <c r="L45" i="32"/>
  <c r="J45" i="32"/>
  <c r="AN44" i="32"/>
  <c r="AL44" i="32"/>
  <c r="AJ44" i="32"/>
  <c r="AH44" i="32"/>
  <c r="AF44" i="32"/>
  <c r="AD44" i="32"/>
  <c r="AB44" i="32"/>
  <c r="Z44" i="32"/>
  <c r="X44" i="32"/>
  <c r="V44" i="32"/>
  <c r="T44" i="32"/>
  <c r="R44" i="32"/>
  <c r="P44" i="32"/>
  <c r="N44" i="32"/>
  <c r="L44" i="32"/>
  <c r="J44" i="32"/>
  <c r="AL43" i="32"/>
  <c r="AJ43" i="32"/>
  <c r="AH43" i="32"/>
  <c r="AF43" i="32"/>
  <c r="AD43" i="32"/>
  <c r="AB43" i="32"/>
  <c r="Z43" i="32"/>
  <c r="X43" i="32"/>
  <c r="V43" i="32"/>
  <c r="T43" i="32"/>
  <c r="R43" i="32"/>
  <c r="P43" i="32"/>
  <c r="N43" i="32"/>
  <c r="L43" i="32"/>
  <c r="J43" i="32"/>
  <c r="V48" i="32" s="1"/>
  <c r="AJ42" i="32"/>
  <c r="AH42" i="32"/>
  <c r="AF42" i="32"/>
  <c r="AD42" i="32"/>
  <c r="AB42" i="32"/>
  <c r="Z42" i="32"/>
  <c r="X42" i="32"/>
  <c r="V42" i="32"/>
  <c r="T42" i="32"/>
  <c r="R42" i="32"/>
  <c r="P42" i="32"/>
  <c r="N42" i="32"/>
  <c r="L42" i="32"/>
  <c r="J42" i="32"/>
  <c r="X48" i="32" s="1"/>
  <c r="AH41" i="32"/>
  <c r="AF41" i="32"/>
  <c r="AD41" i="32"/>
  <c r="AB41" i="32"/>
  <c r="Z41" i="32"/>
  <c r="X41" i="32"/>
  <c r="V41" i="32"/>
  <c r="T41" i="32"/>
  <c r="R41" i="32"/>
  <c r="P41" i="32"/>
  <c r="N41" i="32"/>
  <c r="L41" i="32"/>
  <c r="J41" i="32"/>
  <c r="AF40" i="32"/>
  <c r="AD40" i="32"/>
  <c r="AB40" i="32"/>
  <c r="Z40" i="32"/>
  <c r="X40" i="32"/>
  <c r="V40" i="32"/>
  <c r="T40" i="32"/>
  <c r="R40" i="32"/>
  <c r="P40" i="32"/>
  <c r="N40" i="32"/>
  <c r="L40" i="32"/>
  <c r="J40" i="32"/>
  <c r="AD39" i="32"/>
  <c r="AB39" i="32"/>
  <c r="Z39" i="32"/>
  <c r="X39" i="32"/>
  <c r="V39" i="32"/>
  <c r="T39" i="32"/>
  <c r="R39" i="32"/>
  <c r="P39" i="32"/>
  <c r="N39" i="32"/>
  <c r="L39" i="32"/>
  <c r="J39" i="32"/>
  <c r="AD48" i="32" s="1"/>
  <c r="AB38" i="32"/>
  <c r="Z38" i="32"/>
  <c r="X38" i="32"/>
  <c r="V38" i="32"/>
  <c r="T38" i="32"/>
  <c r="R38" i="32"/>
  <c r="P38" i="32"/>
  <c r="N38" i="32"/>
  <c r="L38" i="32"/>
  <c r="J38" i="32"/>
  <c r="AF48" i="32" s="1"/>
  <c r="Z37" i="32"/>
  <c r="X37" i="32"/>
  <c r="V37" i="32"/>
  <c r="T37" i="32"/>
  <c r="R37" i="32"/>
  <c r="P37" i="32"/>
  <c r="N37" i="32"/>
  <c r="L37" i="32"/>
  <c r="J37" i="32"/>
  <c r="X36" i="32"/>
  <c r="V36" i="32"/>
  <c r="T36" i="32"/>
  <c r="R36" i="32"/>
  <c r="P36" i="32"/>
  <c r="N36" i="32"/>
  <c r="L36" i="32"/>
  <c r="J36" i="32"/>
  <c r="V35" i="32"/>
  <c r="T35" i="32"/>
  <c r="R35" i="32"/>
  <c r="P35" i="32"/>
  <c r="N35" i="32"/>
  <c r="L35" i="32"/>
  <c r="J35" i="32"/>
  <c r="AL48" i="32" s="1"/>
  <c r="T34" i="32"/>
  <c r="R34" i="32"/>
  <c r="P34" i="32"/>
  <c r="N34" i="32"/>
  <c r="L34" i="32"/>
  <c r="J34" i="32"/>
  <c r="AN48" i="32" s="1"/>
  <c r="R33" i="32"/>
  <c r="P33" i="32"/>
  <c r="N33" i="32"/>
  <c r="L33" i="32"/>
  <c r="J33" i="32"/>
  <c r="P32" i="32"/>
  <c r="N32" i="32"/>
  <c r="L32" i="32"/>
  <c r="J32" i="32"/>
  <c r="N31" i="32"/>
  <c r="L31" i="32"/>
  <c r="J31" i="32"/>
  <c r="AS48" i="32" s="1"/>
  <c r="L30" i="32"/>
  <c r="J30" i="32"/>
  <c r="J27" i="32"/>
  <c r="L27" i="32" s="1"/>
  <c r="V26" i="32"/>
  <c r="T26" i="32"/>
  <c r="R26" i="32"/>
  <c r="P26" i="32"/>
  <c r="N26" i="32"/>
  <c r="L26" i="32"/>
  <c r="J26" i="32"/>
  <c r="T25" i="32"/>
  <c r="R25" i="32"/>
  <c r="P25" i="32"/>
  <c r="N25" i="32"/>
  <c r="L25" i="32"/>
  <c r="J25" i="32"/>
  <c r="R24" i="32"/>
  <c r="P24" i="32"/>
  <c r="N24" i="32"/>
  <c r="L24" i="32"/>
  <c r="J24" i="32"/>
  <c r="R27" i="32" s="1"/>
  <c r="P23" i="32"/>
  <c r="N23" i="32"/>
  <c r="L23" i="32"/>
  <c r="J23" i="32"/>
  <c r="V27" i="32" s="1"/>
  <c r="N22" i="32"/>
  <c r="L22" i="32"/>
  <c r="J22" i="32"/>
  <c r="L21" i="32"/>
  <c r="J21" i="32"/>
  <c r="J20" i="32"/>
  <c r="T24" i="32" s="1"/>
  <c r="AF19" i="32"/>
  <c r="AD19" i="32"/>
  <c r="AB19" i="32"/>
  <c r="Z19" i="32"/>
  <c r="X19" i="32"/>
  <c r="V19" i="32"/>
  <c r="T19" i="32"/>
  <c r="R19" i="32"/>
  <c r="P19" i="32"/>
  <c r="N19" i="32"/>
  <c r="L19" i="32"/>
  <c r="J19" i="32"/>
  <c r="T23" i="32" s="1"/>
  <c r="AD18" i="32"/>
  <c r="AB18" i="32"/>
  <c r="Z18" i="32"/>
  <c r="X18" i="32"/>
  <c r="V18" i="32"/>
  <c r="T18" i="32"/>
  <c r="R18" i="32"/>
  <c r="P18" i="32"/>
  <c r="N18" i="32"/>
  <c r="L18" i="32"/>
  <c r="J18" i="32"/>
  <c r="AB17" i="32"/>
  <c r="Z17" i="32"/>
  <c r="X17" i="32"/>
  <c r="V17" i="32"/>
  <c r="T17" i="32"/>
  <c r="R17" i="32"/>
  <c r="P17" i="32"/>
  <c r="N17" i="32"/>
  <c r="L17" i="32"/>
  <c r="J17" i="32"/>
  <c r="Z16" i="32"/>
  <c r="X16" i="32"/>
  <c r="V16" i="32"/>
  <c r="T16" i="32"/>
  <c r="R16" i="32"/>
  <c r="P16" i="32"/>
  <c r="N16" i="32"/>
  <c r="L16" i="32"/>
  <c r="J16" i="32"/>
  <c r="AB24" i="32" s="1"/>
  <c r="X15" i="32"/>
  <c r="V15" i="32"/>
  <c r="T15" i="32"/>
  <c r="R15" i="32"/>
  <c r="P15" i="32"/>
  <c r="N15" i="32"/>
  <c r="L15" i="32"/>
  <c r="J15" i="32"/>
  <c r="AB23" i="32" s="1"/>
  <c r="V14" i="32"/>
  <c r="T14" i="32"/>
  <c r="R14" i="32"/>
  <c r="P14" i="32"/>
  <c r="N14" i="32"/>
  <c r="L14" i="32"/>
  <c r="J14" i="32"/>
  <c r="T13" i="32"/>
  <c r="R13" i="32"/>
  <c r="P13" i="32"/>
  <c r="N13" i="32"/>
  <c r="L13" i="32"/>
  <c r="J13" i="32"/>
  <c r="R12" i="32"/>
  <c r="P12" i="32"/>
  <c r="N12" i="32"/>
  <c r="L12" i="32"/>
  <c r="J12" i="32"/>
  <c r="AJ24" i="32" s="1"/>
  <c r="P11" i="32"/>
  <c r="N11" i="32"/>
  <c r="L11" i="32"/>
  <c r="J11" i="32"/>
  <c r="AJ23" i="32" s="1"/>
  <c r="N10" i="32"/>
  <c r="L10" i="32"/>
  <c r="J10" i="32"/>
  <c r="L9" i="32"/>
  <c r="J9" i="32"/>
  <c r="AT27" i="32" l="1"/>
  <c r="J28" i="32"/>
  <c r="AP25" i="32"/>
  <c r="AN27" i="32"/>
  <c r="AH25" i="32"/>
  <c r="AF27" i="32"/>
  <c r="Z25" i="32"/>
  <c r="L20" i="32"/>
  <c r="X27" i="32"/>
  <c r="P27" i="32"/>
  <c r="T27" i="32"/>
  <c r="AR48" i="32"/>
  <c r="AP48" i="32"/>
  <c r="AB48" i="32"/>
  <c r="Z48" i="32"/>
  <c r="AR69" i="32"/>
  <c r="AR88" i="32"/>
  <c r="J91" i="32"/>
  <c r="K16" i="29" s="1"/>
  <c r="O16" i="29" s="1"/>
  <c r="AL86" i="32"/>
  <c r="AJ88" i="32"/>
  <c r="AD86" i="32"/>
  <c r="AB88" i="32"/>
  <c r="V86" i="32"/>
  <c r="T88" i="32"/>
  <c r="N84" i="32"/>
  <c r="X90" i="32"/>
  <c r="P85" i="32"/>
  <c r="AT111" i="32"/>
  <c r="J112" i="32"/>
  <c r="K17" i="29" s="1"/>
  <c r="O17" i="29" s="1"/>
  <c r="AP109" i="32"/>
  <c r="L95" i="32"/>
  <c r="L96" i="32"/>
  <c r="AN111" i="32"/>
  <c r="AP129" i="32"/>
  <c r="J133" i="32"/>
  <c r="K18" i="29" s="1"/>
  <c r="O18" i="29" s="1"/>
  <c r="AS132" i="32"/>
  <c r="AH129" i="32"/>
  <c r="AL132" i="32"/>
  <c r="Z129" i="32"/>
  <c r="AD132" i="32"/>
  <c r="R129" i="32"/>
  <c r="V132" i="32"/>
  <c r="N129" i="32"/>
  <c r="N130" i="32"/>
  <c r="R132" i="32"/>
  <c r="AR152" i="32"/>
  <c r="J155" i="32"/>
  <c r="K19" i="29" s="1"/>
  <c r="O19" i="29" s="1"/>
  <c r="AN151" i="32"/>
  <c r="AH151" i="32"/>
  <c r="AF151" i="32"/>
  <c r="AH154" i="32"/>
  <c r="X151" i="32"/>
  <c r="R151" i="32"/>
  <c r="P151" i="32"/>
  <c r="T154" i="32"/>
  <c r="N154" i="32"/>
  <c r="AR173" i="32"/>
  <c r="J176" i="32"/>
  <c r="AL171" i="32"/>
  <c r="N159" i="32"/>
  <c r="N160" i="32"/>
  <c r="AJ173" i="32"/>
  <c r="N161" i="32"/>
  <c r="Z168" i="32"/>
  <c r="P162" i="32"/>
  <c r="AH175" i="32"/>
  <c r="AB173" i="32"/>
  <c r="Z175" i="32"/>
  <c r="R175" i="32"/>
  <c r="L174" i="32"/>
  <c r="AL193" i="32"/>
  <c r="AJ193" i="32"/>
  <c r="AL196" i="32"/>
  <c r="AB193" i="32"/>
  <c r="V193" i="32"/>
  <c r="T193" i="32"/>
  <c r="V196" i="32"/>
  <c r="N194" i="32"/>
  <c r="AP214" i="32"/>
  <c r="J218" i="32"/>
  <c r="K24" i="29" s="1"/>
  <c r="O24" i="29" s="1"/>
  <c r="AS217" i="32"/>
  <c r="AH214" i="32"/>
  <c r="AL217" i="32"/>
  <c r="Z214" i="32"/>
  <c r="AD217" i="32"/>
  <c r="R214" i="32"/>
  <c r="L212" i="32"/>
  <c r="P217" i="32"/>
  <c r="N215" i="32"/>
  <c r="T217" i="32"/>
  <c r="AN234" i="32"/>
  <c r="J239" i="32"/>
  <c r="K25" i="29" s="1"/>
  <c r="O25" i="29" s="1"/>
  <c r="AN235" i="32"/>
  <c r="AF234" i="32"/>
  <c r="AF235" i="32"/>
  <c r="X235" i="32"/>
  <c r="P231" i="32"/>
  <c r="P235" i="32"/>
  <c r="T238" i="32"/>
  <c r="AL256" i="32"/>
  <c r="AP259" i="32"/>
  <c r="AD256" i="32"/>
  <c r="AH259" i="32"/>
  <c r="V256" i="32"/>
  <c r="Z259" i="32"/>
  <c r="P252" i="32"/>
  <c r="T253" i="32"/>
  <c r="P254" i="32"/>
  <c r="L274" i="32"/>
  <c r="P275" i="32"/>
  <c r="R277" i="32"/>
  <c r="J302" i="32"/>
  <c r="AS301" i="32"/>
  <c r="V297" i="32"/>
  <c r="N295" i="32"/>
  <c r="R297" i="32"/>
  <c r="AJ318" i="32"/>
  <c r="AJ319" i="32"/>
  <c r="T319" i="32"/>
  <c r="Z316" i="32"/>
  <c r="V322" i="32"/>
  <c r="AF318" i="32"/>
  <c r="N320" i="32"/>
  <c r="AB322" i="32"/>
  <c r="T322" i="32"/>
  <c r="AH339" i="32"/>
  <c r="AL343" i="32"/>
  <c r="AF341" i="32"/>
  <c r="N331" i="32"/>
  <c r="P332" i="32"/>
  <c r="T333" i="32"/>
  <c r="P334" i="32"/>
  <c r="R340" i="32"/>
  <c r="V343" i="32"/>
  <c r="L340" i="32"/>
  <c r="P340" i="32"/>
  <c r="T341" i="32"/>
  <c r="P342" i="32"/>
  <c r="AN360" i="32"/>
  <c r="J365" i="32"/>
  <c r="K33" i="29" s="1"/>
  <c r="O33" i="29" s="1"/>
  <c r="AN361" i="32"/>
  <c r="AF361" i="32"/>
  <c r="V362" i="32"/>
  <c r="P360" i="32"/>
  <c r="N358" i="32"/>
  <c r="T364" i="32"/>
  <c r="N362" i="32"/>
  <c r="N361" i="32"/>
  <c r="AL381" i="32"/>
  <c r="AL382" i="32"/>
  <c r="N369" i="32"/>
  <c r="L370" i="32"/>
  <c r="P370" i="32"/>
  <c r="L371" i="32"/>
  <c r="P372" i="32"/>
  <c r="AH385" i="32"/>
  <c r="AB383" i="32"/>
  <c r="L376" i="32"/>
  <c r="L377" i="32"/>
  <c r="N378" i="32"/>
  <c r="T383" i="32"/>
  <c r="N379" i="32"/>
  <c r="N382" i="32"/>
  <c r="L384" i="32"/>
  <c r="AT406" i="32"/>
  <c r="J407" i="32"/>
  <c r="AP404" i="32"/>
  <c r="L390" i="32"/>
  <c r="AN406" i="32"/>
  <c r="L393" i="32"/>
  <c r="P395" i="32"/>
  <c r="V406" i="32"/>
  <c r="N404" i="32"/>
  <c r="AP424" i="32"/>
  <c r="J428" i="32"/>
  <c r="N425" i="32"/>
  <c r="L442" i="32"/>
  <c r="L445" i="32"/>
  <c r="R448" i="32"/>
  <c r="AR467" i="32"/>
  <c r="J470" i="32"/>
  <c r="N463" i="32"/>
  <c r="X469" i="32"/>
  <c r="P464" i="32"/>
  <c r="AD481" i="32"/>
  <c r="J491" i="32"/>
  <c r="AR509" i="32"/>
  <c r="T506" i="32"/>
  <c r="N507" i="32"/>
  <c r="T509" i="32"/>
  <c r="AJ509" i="32"/>
  <c r="AH511" i="32"/>
  <c r="N518" i="32"/>
  <c r="AF525" i="32"/>
  <c r="X532" i="32"/>
  <c r="J554" i="32"/>
  <c r="K40" i="29" s="1"/>
  <c r="O40" i="29" s="1"/>
  <c r="L536" i="32"/>
  <c r="N537" i="32"/>
  <c r="N538" i="32"/>
  <c r="N539" i="32"/>
  <c r="AR552" i="32"/>
  <c r="L544" i="32"/>
  <c r="AD545" i="32"/>
  <c r="V546" i="32"/>
  <c r="P548" i="32"/>
  <c r="AD553" i="32"/>
  <c r="L552" i="32"/>
  <c r="R572" i="32"/>
  <c r="P571" i="32"/>
  <c r="L572" i="32"/>
  <c r="R573" i="32"/>
  <c r="AP592" i="32"/>
  <c r="J596" i="32"/>
  <c r="R587" i="32"/>
  <c r="V595" i="32"/>
  <c r="AB590" i="32"/>
  <c r="L591" i="32"/>
  <c r="P594" i="32"/>
  <c r="N593" i="32"/>
  <c r="N592" i="32"/>
  <c r="N20" i="32"/>
  <c r="AT48" i="32"/>
  <c r="J49" i="32"/>
  <c r="AN65" i="32"/>
  <c r="J70" i="32"/>
  <c r="K13" i="29" s="1"/>
  <c r="O13" i="29" s="1"/>
  <c r="P54" i="32"/>
  <c r="AF62" i="32"/>
  <c r="T84" i="32"/>
  <c r="AD90" i="32"/>
  <c r="N96" i="32"/>
  <c r="P129" i="32"/>
  <c r="T130" i="32"/>
  <c r="P131" i="32"/>
  <c r="N151" i="32"/>
  <c r="P160" i="32"/>
  <c r="T161" i="32"/>
  <c r="AT196" i="32"/>
  <c r="J197" i="32"/>
  <c r="K23" i="29" s="1"/>
  <c r="O23" i="29" s="1"/>
  <c r="P193" i="32"/>
  <c r="V217" i="32"/>
  <c r="N213" i="32"/>
  <c r="P214" i="32"/>
  <c r="T215" i="32"/>
  <c r="N232" i="32"/>
  <c r="N235" i="32"/>
  <c r="AR257" i="32"/>
  <c r="J260" i="32"/>
  <c r="K26" i="29" s="1"/>
  <c r="O26" i="29" s="1"/>
  <c r="T257" i="32"/>
  <c r="N274" i="32"/>
  <c r="AT322" i="32"/>
  <c r="J323" i="32"/>
  <c r="K31" i="29" s="1"/>
  <c r="O31" i="29" s="1"/>
  <c r="AL317" i="32"/>
  <c r="AD320" i="32"/>
  <c r="AH316" i="32"/>
  <c r="V317" i="32"/>
  <c r="AN318" i="32"/>
  <c r="AF319" i="32"/>
  <c r="AL320" i="32"/>
  <c r="AP340" i="32"/>
  <c r="J344" i="32"/>
  <c r="K32" i="29" s="1"/>
  <c r="O32" i="29" s="1"/>
  <c r="N332" i="32"/>
  <c r="N340" i="32"/>
  <c r="P357" i="32"/>
  <c r="AR383" i="32"/>
  <c r="J386" i="32"/>
  <c r="N370" i="32"/>
  <c r="N371" i="32"/>
  <c r="N377" i="32"/>
  <c r="P378" i="32"/>
  <c r="T379" i="32"/>
  <c r="N391" i="32"/>
  <c r="AL406" i="32"/>
  <c r="P403" i="32"/>
  <c r="T406" i="32"/>
  <c r="P425" i="32"/>
  <c r="N423" i="32"/>
  <c r="P424" i="32"/>
  <c r="L425" i="32"/>
  <c r="T425" i="32"/>
  <c r="AN444" i="32"/>
  <c r="J449" i="32"/>
  <c r="K34" i="29" s="1"/>
  <c r="O34" i="29" s="1"/>
  <c r="P433" i="32"/>
  <c r="N442" i="32"/>
  <c r="N445" i="32"/>
  <c r="L463" i="32"/>
  <c r="T463" i="32"/>
  <c r="AD469" i="32"/>
  <c r="V507" i="32"/>
  <c r="P508" i="32"/>
  <c r="AD508" i="32"/>
  <c r="AB509" i="32"/>
  <c r="AD523" i="32"/>
  <c r="J533" i="32"/>
  <c r="K39" i="29" s="1"/>
  <c r="O39" i="29" s="1"/>
  <c r="AL531" i="32"/>
  <c r="R519" i="32"/>
  <c r="AB528" i="32"/>
  <c r="AF524" i="32"/>
  <c r="P538" i="32"/>
  <c r="T539" i="32"/>
  <c r="P540" i="32"/>
  <c r="AB544" i="32"/>
  <c r="N545" i="32"/>
  <c r="T551" i="32"/>
  <c r="AJ574" i="32"/>
  <c r="N572" i="32"/>
  <c r="T574" i="32"/>
  <c r="AB593" i="32"/>
  <c r="Z587" i="32"/>
  <c r="AH588" i="32"/>
  <c r="AF589" i="32"/>
  <c r="N591" i="32"/>
  <c r="P592" i="32"/>
  <c r="T593" i="32"/>
  <c r="R595" i="32"/>
  <c r="P609" i="32"/>
  <c r="T612" i="32"/>
  <c r="N622" i="32"/>
  <c r="N623" i="32"/>
  <c r="AF635" i="32"/>
  <c r="N629" i="32"/>
  <c r="P630" i="32"/>
  <c r="T631" i="32"/>
  <c r="AB636" i="32"/>
  <c r="AL653" i="32"/>
  <c r="AD656" i="32"/>
  <c r="N651" i="32"/>
  <c r="Z652" i="32"/>
  <c r="P655" i="32"/>
  <c r="AF655" i="32"/>
  <c r="T658" i="32"/>
  <c r="R665" i="32"/>
  <c r="N669" i="32"/>
  <c r="AH679" i="32"/>
  <c r="X676" i="32"/>
  <c r="N675" i="32"/>
  <c r="P676" i="32"/>
  <c r="X700" i="32"/>
  <c r="P699" i="32"/>
  <c r="P706" i="32"/>
  <c r="R708" i="32"/>
  <c r="T709" i="32"/>
  <c r="V712" i="32"/>
  <c r="N715" i="32"/>
  <c r="AN759" i="32"/>
  <c r="J764" i="32"/>
  <c r="K44" i="29" s="1"/>
  <c r="O44" i="29" s="1"/>
  <c r="N752" i="32"/>
  <c r="P754" i="32"/>
  <c r="N760" i="32"/>
  <c r="N768" i="32"/>
  <c r="P769" i="32"/>
  <c r="N777" i="32"/>
  <c r="N778" i="32"/>
  <c r="AH798" i="32"/>
  <c r="J806" i="32"/>
  <c r="K46" i="29" s="1"/>
  <c r="O46" i="29" s="1"/>
  <c r="N789" i="32"/>
  <c r="T791" i="32"/>
  <c r="N797" i="32"/>
  <c r="T799" i="32"/>
  <c r="N819" i="32"/>
  <c r="T825" i="32"/>
  <c r="P823" i="32"/>
  <c r="T826" i="32"/>
  <c r="N836" i="32"/>
  <c r="N837" i="32"/>
  <c r="X843" i="32"/>
  <c r="P844" i="32"/>
  <c r="R846" i="32"/>
  <c r="AR887" i="32"/>
  <c r="J890" i="32"/>
  <c r="AD886" i="32"/>
  <c r="L877" i="32"/>
  <c r="P595" i="32"/>
  <c r="J617" i="32"/>
  <c r="K41" i="29" s="1"/>
  <c r="O41" i="29" s="1"/>
  <c r="AL615" i="32"/>
  <c r="AB613" i="32"/>
  <c r="X613" i="32"/>
  <c r="V614" i="32"/>
  <c r="P612" i="32"/>
  <c r="N610" i="32"/>
  <c r="R611" i="32"/>
  <c r="L612" i="32"/>
  <c r="N621" i="32"/>
  <c r="L622" i="32"/>
  <c r="L623" i="32"/>
  <c r="T623" i="32"/>
  <c r="P624" i="32"/>
  <c r="R625" i="32"/>
  <c r="AB635" i="32"/>
  <c r="L629" i="32"/>
  <c r="Z637" i="32"/>
  <c r="N631" i="32"/>
  <c r="V637" i="32"/>
  <c r="L636" i="32"/>
  <c r="AB654" i="32"/>
  <c r="AH658" i="32"/>
  <c r="T654" i="32"/>
  <c r="T650" i="32"/>
  <c r="T651" i="32"/>
  <c r="R652" i="32"/>
  <c r="R656" i="32"/>
  <c r="X655" i="32"/>
  <c r="N656" i="32"/>
  <c r="J680" i="32"/>
  <c r="AN676" i="32"/>
  <c r="AJ677" i="32"/>
  <c r="R666" i="32"/>
  <c r="V667" i="32"/>
  <c r="L669" i="32"/>
  <c r="V669" i="32"/>
  <c r="T677" i="32"/>
  <c r="L675" i="32"/>
  <c r="N676" i="32"/>
  <c r="P679" i="32"/>
  <c r="N677" i="32"/>
  <c r="T679" i="32"/>
  <c r="AP698" i="32"/>
  <c r="AD694" i="32"/>
  <c r="Z698" i="32"/>
  <c r="N694" i="32"/>
  <c r="L694" i="32"/>
  <c r="N698" i="32"/>
  <c r="L698" i="32"/>
  <c r="N707" i="32"/>
  <c r="AD718" i="32"/>
  <c r="AH721" i="32"/>
  <c r="Z711" i="32"/>
  <c r="AD712" i="32"/>
  <c r="P713" i="32"/>
  <c r="L715" i="32"/>
  <c r="N717" i="32"/>
  <c r="L717" i="32"/>
  <c r="L718" i="32"/>
  <c r="J725" i="32"/>
  <c r="J743" i="32" s="1"/>
  <c r="N725" i="32"/>
  <c r="J727" i="32"/>
  <c r="AP741" i="32" s="1"/>
  <c r="J730" i="32"/>
  <c r="P732" i="32" s="1"/>
  <c r="J735" i="32"/>
  <c r="Z741" i="32" s="1"/>
  <c r="J738" i="32"/>
  <c r="P740" i="32" s="1"/>
  <c r="L739" i="32"/>
  <c r="L740" i="32"/>
  <c r="N742" i="32"/>
  <c r="L745" i="32"/>
  <c r="L746" i="32"/>
  <c r="AF759" i="32"/>
  <c r="AF760" i="32"/>
  <c r="AJ763" i="32"/>
  <c r="N751" i="32"/>
  <c r="L752" i="32"/>
  <c r="X759" i="32"/>
  <c r="T753" i="32"/>
  <c r="L754" i="32"/>
  <c r="AB763" i="32"/>
  <c r="P760" i="32"/>
  <c r="T763" i="32"/>
  <c r="N759" i="32"/>
  <c r="L760" i="32"/>
  <c r="P763" i="32"/>
  <c r="P762" i="32"/>
  <c r="AR782" i="32"/>
  <c r="J785" i="32"/>
  <c r="K45" i="29" s="1"/>
  <c r="O45" i="29" s="1"/>
  <c r="L767" i="32"/>
  <c r="L768" i="32"/>
  <c r="AP784" i="32"/>
  <c r="N769" i="32"/>
  <c r="AJ782" i="32"/>
  <c r="N770" i="32"/>
  <c r="AD781" i="32"/>
  <c r="AH784" i="32"/>
  <c r="AB782" i="32"/>
  <c r="V780" i="32"/>
  <c r="L777" i="32"/>
  <c r="P777" i="32"/>
  <c r="L778" i="32"/>
  <c r="N780" i="32"/>
  <c r="L781" i="32"/>
  <c r="L787" i="32"/>
  <c r="L788" i="32"/>
  <c r="L791" i="32"/>
  <c r="AF802" i="32"/>
  <c r="T798" i="32"/>
  <c r="L796" i="32"/>
  <c r="L797" i="32"/>
  <c r="V805" i="32"/>
  <c r="L808" i="32"/>
  <c r="AH824" i="32"/>
  <c r="AJ825" i="32"/>
  <c r="P815" i="32"/>
  <c r="AD826" i="32"/>
  <c r="Z825" i="32"/>
  <c r="L821" i="32"/>
  <c r="P824" i="32"/>
  <c r="L825" i="32"/>
  <c r="AP844" i="32"/>
  <c r="J848" i="32"/>
  <c r="K47" i="29" s="1"/>
  <c r="O47" i="29" s="1"/>
  <c r="AH841" i="32"/>
  <c r="AF845" i="32"/>
  <c r="L836" i="32"/>
  <c r="T837" i="32"/>
  <c r="V847" i="32"/>
  <c r="P845" i="32"/>
  <c r="N844" i="32"/>
  <c r="P847" i="32"/>
  <c r="N845" i="32"/>
  <c r="AN864" i="32"/>
  <c r="J869" i="32"/>
  <c r="K48" i="29" s="1"/>
  <c r="AN865" i="32"/>
  <c r="AJ887" i="32"/>
  <c r="L875" i="32"/>
  <c r="N883" i="32"/>
  <c r="N894" i="32"/>
  <c r="P897" i="32"/>
  <c r="T904" i="32"/>
  <c r="P905" i="32"/>
  <c r="N910" i="32"/>
  <c r="P928" i="32"/>
  <c r="N948" i="32"/>
  <c r="R951" i="32"/>
  <c r="P966" i="32"/>
  <c r="AS993" i="32"/>
  <c r="J995" i="32"/>
  <c r="T1009" i="32"/>
  <c r="N1015" i="32"/>
  <c r="AN1053" i="32"/>
  <c r="J1058" i="32"/>
  <c r="N1045" i="32"/>
  <c r="L1046" i="32"/>
  <c r="T1047" i="32"/>
  <c r="L1048" i="32"/>
  <c r="AB1057" i="32"/>
  <c r="P1053" i="32"/>
  <c r="L1052" i="32"/>
  <c r="L1053" i="32"/>
  <c r="N1054" i="32"/>
  <c r="Z1078" i="32"/>
  <c r="P1071" i="32"/>
  <c r="L1072" i="32"/>
  <c r="N1074" i="32"/>
  <c r="L1074" i="32"/>
  <c r="L1075" i="32"/>
  <c r="AB1089" i="32"/>
  <c r="J1100" i="32"/>
  <c r="K55" i="29" s="1"/>
  <c r="O55" i="29" s="1"/>
  <c r="L1082" i="32"/>
  <c r="L1083" i="32"/>
  <c r="L1090" i="32"/>
  <c r="L1091" i="32"/>
  <c r="R1092" i="32"/>
  <c r="V1094" i="32"/>
  <c r="N1095" i="32"/>
  <c r="V1095" i="32"/>
  <c r="N1096" i="32"/>
  <c r="N1097" i="32"/>
  <c r="AB1097" i="32"/>
  <c r="R1098" i="32"/>
  <c r="R1099" i="32"/>
  <c r="AH1113" i="32"/>
  <c r="J1121" i="32"/>
  <c r="AJ1118" i="32"/>
  <c r="N1117" i="32"/>
  <c r="AL885" i="32"/>
  <c r="AL886" i="32"/>
  <c r="AP889" i="32"/>
  <c r="P874" i="32"/>
  <c r="AD885" i="32"/>
  <c r="L878" i="32"/>
  <c r="V885" i="32"/>
  <c r="V886" i="32"/>
  <c r="Z889" i="32"/>
  <c r="P882" i="32"/>
  <c r="L883" i="32"/>
  <c r="N885" i="32"/>
  <c r="L885" i="32"/>
  <c r="L886" i="32"/>
  <c r="AT910" i="32"/>
  <c r="J911" i="32"/>
  <c r="K49" i="29" s="1"/>
  <c r="O49" i="29" s="1"/>
  <c r="L893" i="32"/>
  <c r="L894" i="32"/>
  <c r="AJ907" i="32"/>
  <c r="N895" i="32"/>
  <c r="L896" i="32"/>
  <c r="AB906" i="32"/>
  <c r="AB907" i="32"/>
  <c r="T907" i="32"/>
  <c r="N903" i="32"/>
  <c r="L904" i="32"/>
  <c r="R908" i="32"/>
  <c r="P910" i="32"/>
  <c r="AP928" i="32"/>
  <c r="J932" i="32"/>
  <c r="K53" i="29" s="1"/>
  <c r="O53" i="29" s="1"/>
  <c r="AS931" i="32"/>
  <c r="L915" i="32"/>
  <c r="AF929" i="32"/>
  <c r="N928" i="32"/>
  <c r="P931" i="32"/>
  <c r="N929" i="32"/>
  <c r="AN948" i="32"/>
  <c r="J953" i="32"/>
  <c r="AN949" i="32"/>
  <c r="AF949" i="32"/>
  <c r="P948" i="32"/>
  <c r="L948" i="32"/>
  <c r="N949" i="32"/>
  <c r="T950" i="32"/>
  <c r="AR971" i="32"/>
  <c r="J974" i="32"/>
  <c r="AL969" i="32"/>
  <c r="N966" i="32"/>
  <c r="P969" i="32"/>
  <c r="N967" i="32"/>
  <c r="L969" i="32"/>
  <c r="AJ993" i="32"/>
  <c r="L988" i="32"/>
  <c r="AB993" i="32"/>
  <c r="N999" i="32"/>
  <c r="N1008" i="32"/>
  <c r="L1009" i="32"/>
  <c r="P1010" i="32"/>
  <c r="AP1033" i="32"/>
  <c r="J1037" i="32"/>
  <c r="L1029" i="32"/>
  <c r="P1034" i="32"/>
  <c r="N1032" i="32"/>
  <c r="P1033" i="32"/>
  <c r="T1036" i="32"/>
  <c r="L1039" i="32"/>
  <c r="L1043" i="32"/>
  <c r="N1046" i="32"/>
  <c r="P1048" i="32"/>
  <c r="N1053" i="32"/>
  <c r="T1055" i="32"/>
  <c r="P1056" i="32"/>
  <c r="AR1076" i="32"/>
  <c r="J1079" i="32"/>
  <c r="N1070" i="32"/>
  <c r="N1072" i="32"/>
  <c r="N1083" i="32"/>
  <c r="T1085" i="32"/>
  <c r="N1091" i="32"/>
  <c r="L1094" i="32"/>
  <c r="P1095" i="32"/>
  <c r="P1096" i="32"/>
  <c r="V1097" i="32"/>
  <c r="P1098" i="32"/>
  <c r="AL1117" i="32"/>
  <c r="V1117" i="32"/>
  <c r="V1119" i="32"/>
  <c r="AR1139" i="32"/>
  <c r="AL1137" i="32"/>
  <c r="AJ1139" i="32"/>
  <c r="AD1137" i="32"/>
  <c r="AB1139" i="32"/>
  <c r="V1137" i="32"/>
  <c r="N1133" i="32"/>
  <c r="N1134" i="32"/>
  <c r="T1139" i="32"/>
  <c r="N1135" i="32"/>
  <c r="P1136" i="32"/>
  <c r="R1141" i="32"/>
  <c r="AS1161" i="32"/>
  <c r="J1163" i="32"/>
  <c r="AJ1159" i="32"/>
  <c r="AH1160" i="32"/>
  <c r="AB1159" i="32"/>
  <c r="Z1160" i="32"/>
  <c r="L1154" i="32"/>
  <c r="L1155" i="32"/>
  <c r="X1162" i="32"/>
  <c r="P1162" i="32"/>
  <c r="V1170" i="32"/>
  <c r="N1167" i="32"/>
  <c r="AJ1180" i="32"/>
  <c r="R1169" i="32"/>
  <c r="N1170" i="32"/>
  <c r="R1174" i="32"/>
  <c r="X1178" i="32"/>
  <c r="AB1182" i="32"/>
  <c r="AT1204" i="32"/>
  <c r="J1205" i="32"/>
  <c r="AN1201" i="32"/>
  <c r="AD1199" i="32"/>
  <c r="AH1202" i="32"/>
  <c r="AF1204" i="32"/>
  <c r="X1200" i="32"/>
  <c r="L1196" i="32"/>
  <c r="T1201" i="32"/>
  <c r="N1197" i="32"/>
  <c r="AB1197" i="32"/>
  <c r="Z1198" i="32"/>
  <c r="L1199" i="32"/>
  <c r="AL1199" i="32"/>
  <c r="AF1200" i="32"/>
  <c r="R1204" i="32"/>
  <c r="P1201" i="32"/>
  <c r="P1204" i="32"/>
  <c r="N1202" i="32"/>
  <c r="AL1202" i="32"/>
  <c r="AP1222" i="32"/>
  <c r="AS1225" i="32"/>
  <c r="AH1222" i="32"/>
  <c r="AL1225" i="32"/>
  <c r="Z1222" i="32"/>
  <c r="AD1225" i="32"/>
  <c r="R1221" i="32"/>
  <c r="V1225" i="32"/>
  <c r="P1223" i="32"/>
  <c r="N1221" i="32"/>
  <c r="P1222" i="32"/>
  <c r="T1223" i="32"/>
  <c r="AR1244" i="32"/>
  <c r="J1247" i="32"/>
  <c r="AS1246" i="32"/>
  <c r="AF1242" i="32"/>
  <c r="AD1242" i="32"/>
  <c r="AB1244" i="32"/>
  <c r="AD1246" i="32"/>
  <c r="T1243" i="32"/>
  <c r="N1240" i="32"/>
  <c r="AJ1264" i="32"/>
  <c r="L1253" i="32"/>
  <c r="N1254" i="32"/>
  <c r="AD1265" i="32"/>
  <c r="L1258" i="32"/>
  <c r="L1259" i="32"/>
  <c r="L1260" i="32"/>
  <c r="L1262" i="32"/>
  <c r="AB1281" i="32"/>
  <c r="N1276" i="32"/>
  <c r="L1277" i="32"/>
  <c r="P1277" i="32"/>
  <c r="L1281" i="32"/>
  <c r="V1288" i="32"/>
  <c r="P1286" i="32"/>
  <c r="N1284" i="32"/>
  <c r="P1285" i="32"/>
  <c r="T1288" i="32"/>
  <c r="AL1306" i="32"/>
  <c r="AJ1306" i="32"/>
  <c r="AH1308" i="32"/>
  <c r="AB1309" i="32"/>
  <c r="V1307" i="32"/>
  <c r="L1303" i="32"/>
  <c r="J1331" i="32"/>
  <c r="AS1330" i="32"/>
  <c r="AD1325" i="32"/>
  <c r="Z1328" i="32"/>
  <c r="X1328" i="32"/>
  <c r="AH1344" i="32"/>
  <c r="Z1346" i="32"/>
  <c r="P1347" i="32"/>
  <c r="AL1369" i="32"/>
  <c r="N1357" i="32"/>
  <c r="AF1368" i="32"/>
  <c r="N1358" i="32"/>
  <c r="AH1369" i="32"/>
  <c r="AD1369" i="32"/>
  <c r="AF1372" i="32"/>
  <c r="Z1371" i="32"/>
  <c r="N1365" i="32"/>
  <c r="X1372" i="32"/>
  <c r="N1366" i="32"/>
  <c r="V1371" i="32"/>
  <c r="T1372" i="32"/>
  <c r="AR1391" i="32"/>
  <c r="AJ1391" i="32"/>
  <c r="AD1392" i="32"/>
  <c r="N1387" i="32"/>
  <c r="P1388" i="32"/>
  <c r="R1389" i="32"/>
  <c r="L1392" i="32"/>
  <c r="AD1405" i="32"/>
  <c r="J1415" i="32"/>
  <c r="Z1404" i="32"/>
  <c r="T1403" i="32"/>
  <c r="R1404" i="32"/>
  <c r="AB1413" i="32"/>
  <c r="R1412" i="32"/>
  <c r="L1410" i="32"/>
  <c r="AD1427" i="32"/>
  <c r="L1420" i="32"/>
  <c r="P1424" i="32"/>
  <c r="T1426" i="32"/>
  <c r="V1432" i="32"/>
  <c r="Z1435" i="32"/>
  <c r="N1428" i="32"/>
  <c r="V1435" i="32"/>
  <c r="R1435" i="32"/>
  <c r="L1434" i="32"/>
  <c r="AJ1452" i="32"/>
  <c r="AJ1453" i="32"/>
  <c r="J1142" i="32"/>
  <c r="K56" i="29" s="1"/>
  <c r="O56" i="29" s="1"/>
  <c r="J1226" i="32"/>
  <c r="J1310" i="32"/>
  <c r="J1394" i="32"/>
  <c r="P1134" i="32"/>
  <c r="N1155" i="32"/>
  <c r="N1166" i="32"/>
  <c r="P1167" i="32"/>
  <c r="AB1196" i="32"/>
  <c r="T1197" i="32"/>
  <c r="R1198" i="32"/>
  <c r="N1199" i="32"/>
  <c r="AN1200" i="32"/>
  <c r="X1201" i="32"/>
  <c r="T1225" i="32"/>
  <c r="P1239" i="32"/>
  <c r="AP1285" i="32"/>
  <c r="J1289" i="32"/>
  <c r="N1277" i="32"/>
  <c r="N1278" i="32"/>
  <c r="N1285" i="32"/>
  <c r="X1309" i="32"/>
  <c r="AB1329" i="32"/>
  <c r="AR1370" i="32"/>
  <c r="J1373" i="32"/>
  <c r="P1357" i="32"/>
  <c r="T1358" i="32"/>
  <c r="P1359" i="32"/>
  <c r="P1365" i="32"/>
  <c r="T1366" i="32"/>
  <c r="P1367" i="32"/>
  <c r="P1372" i="32"/>
  <c r="X1393" i="32"/>
  <c r="T1392" i="32"/>
  <c r="T1411" i="32"/>
  <c r="N1420" i="32"/>
  <c r="AT1456" i="32"/>
  <c r="J1457" i="32"/>
  <c r="J1184" i="32"/>
  <c r="J1352" i="32"/>
  <c r="AN1456" i="32"/>
  <c r="AH1454" i="32"/>
  <c r="AF1456" i="32"/>
  <c r="Z1454" i="32"/>
  <c r="X1456" i="32"/>
  <c r="V1456" i="32"/>
  <c r="P1456" i="32"/>
  <c r="N1456" i="32"/>
  <c r="T20" i="32"/>
  <c r="AH21" i="32"/>
  <c r="AL22" i="32"/>
  <c r="AF23" i="32"/>
  <c r="X24" i="32"/>
  <c r="AD25" i="32"/>
  <c r="AR27" i="32"/>
  <c r="P53" i="32"/>
  <c r="R56" i="32"/>
  <c r="T57" i="32"/>
  <c r="AD20" i="32"/>
  <c r="AB21" i="32"/>
  <c r="P22" i="32"/>
  <c r="AH23" i="32"/>
  <c r="AJ26" i="32"/>
  <c r="R20" i="32"/>
  <c r="Z20" i="32"/>
  <c r="AH20" i="32"/>
  <c r="P21" i="32"/>
  <c r="X21" i="32"/>
  <c r="AF21" i="32"/>
  <c r="T22" i="32"/>
  <c r="AB22" i="32"/>
  <c r="AJ22" i="32"/>
  <c r="V23" i="32"/>
  <c r="AD23" i="32"/>
  <c r="AL23" i="32"/>
  <c r="V24" i="32"/>
  <c r="AD24" i="32"/>
  <c r="AL24" i="32"/>
  <c r="AB25" i="32"/>
  <c r="AJ25" i="32"/>
  <c r="AR25" i="32"/>
  <c r="X26" i="32"/>
  <c r="AF26" i="32"/>
  <c r="AN26" i="32"/>
  <c r="Z27" i="32"/>
  <c r="AH27" i="32"/>
  <c r="AP27" i="32"/>
  <c r="N53" i="32"/>
  <c r="N54" i="32"/>
  <c r="T55" i="32"/>
  <c r="Z58" i="32"/>
  <c r="X59" i="32"/>
  <c r="AB60" i="32"/>
  <c r="AD61" i="32"/>
  <c r="AD62" i="32"/>
  <c r="AJ63" i="32"/>
  <c r="AP66" i="32"/>
  <c r="AN67" i="32"/>
  <c r="AR68" i="32"/>
  <c r="AS69" i="32"/>
  <c r="R84" i="32"/>
  <c r="Z84" i="32"/>
  <c r="AH84" i="32"/>
  <c r="N85" i="32"/>
  <c r="V85" i="32"/>
  <c r="AD85" i="32"/>
  <c r="AL85" i="32"/>
  <c r="P86" i="32"/>
  <c r="X86" i="32"/>
  <c r="AF86" i="32"/>
  <c r="AN86" i="32"/>
  <c r="X87" i="32"/>
  <c r="AF87" i="32"/>
  <c r="AN87" i="32"/>
  <c r="V88" i="32"/>
  <c r="AD88" i="32"/>
  <c r="AL88" i="32"/>
  <c r="Z89" i="32"/>
  <c r="AH89" i="32"/>
  <c r="AP89" i="32"/>
  <c r="AB90" i="32"/>
  <c r="AJ90" i="32"/>
  <c r="AR90" i="32"/>
  <c r="R96" i="32"/>
  <c r="P97" i="32"/>
  <c r="T98" i="32"/>
  <c r="V99" i="32"/>
  <c r="V100" i="32"/>
  <c r="T101" i="32"/>
  <c r="AB101" i="32"/>
  <c r="X102" i="32"/>
  <c r="Z103" i="32"/>
  <c r="Z104" i="32"/>
  <c r="AH104" i="32"/>
  <c r="AF105" i="32"/>
  <c r="AJ106" i="32"/>
  <c r="AL107" i="32"/>
  <c r="AL108" i="32"/>
  <c r="AJ109" i="32"/>
  <c r="AR109" i="32"/>
  <c r="AN110" i="32"/>
  <c r="AP111" i="32"/>
  <c r="T129" i="32"/>
  <c r="AJ129" i="32"/>
  <c r="R130" i="32"/>
  <c r="Z130" i="32"/>
  <c r="AH130" i="32"/>
  <c r="AP130" i="32"/>
  <c r="N131" i="32"/>
  <c r="V131" i="32"/>
  <c r="AD131" i="32"/>
  <c r="AL131" i="32"/>
  <c r="AS131" i="32"/>
  <c r="X132" i="32"/>
  <c r="AF132" i="32"/>
  <c r="AN132" i="32"/>
  <c r="AT132" i="32"/>
  <c r="Z151" i="32"/>
  <c r="AP151" i="32"/>
  <c r="X152" i="32"/>
  <c r="AF152" i="32"/>
  <c r="AN152" i="32"/>
  <c r="L153" i="32"/>
  <c r="T153" i="32"/>
  <c r="AB153" i="32"/>
  <c r="AJ153" i="32"/>
  <c r="AR153" i="32"/>
  <c r="V154" i="32"/>
  <c r="AD154" i="32"/>
  <c r="AL154" i="32"/>
  <c r="AS154" i="32"/>
  <c r="L159" i="32"/>
  <c r="L160" i="32"/>
  <c r="R161" i="32"/>
  <c r="N162" i="32"/>
  <c r="V162" i="32"/>
  <c r="P163" i="32"/>
  <c r="X163" i="32"/>
  <c r="X164" i="32"/>
  <c r="V165" i="32"/>
  <c r="Z166" i="32"/>
  <c r="AB167" i="32"/>
  <c r="AB168" i="32"/>
  <c r="AH169" i="32"/>
  <c r="AD170" i="32"/>
  <c r="AL170" i="32"/>
  <c r="AF171" i="32"/>
  <c r="AN171" i="32"/>
  <c r="P172" i="32"/>
  <c r="AF172" i="32"/>
  <c r="AN172" i="32"/>
  <c r="N173" i="32"/>
  <c r="V173" i="32"/>
  <c r="AD173" i="32"/>
  <c r="AL173" i="32"/>
  <c r="R174" i="32"/>
  <c r="Z174" i="32"/>
  <c r="AH174" i="32"/>
  <c r="AP174" i="32"/>
  <c r="T175" i="32"/>
  <c r="AB175" i="32"/>
  <c r="AJ175" i="32"/>
  <c r="AR175" i="32"/>
  <c r="N193" i="32"/>
  <c r="AD193" i="32"/>
  <c r="T194" i="32"/>
  <c r="AB194" i="32"/>
  <c r="AJ194" i="32"/>
  <c r="AR194" i="32"/>
  <c r="P195" i="32"/>
  <c r="X195" i="32"/>
  <c r="AF195" i="32"/>
  <c r="AN195" i="32"/>
  <c r="R196" i="32"/>
  <c r="Z196" i="32"/>
  <c r="AH196" i="32"/>
  <c r="AP196" i="32"/>
  <c r="N211" i="32"/>
  <c r="V211" i="32"/>
  <c r="AD211" i="32"/>
  <c r="R212" i="32"/>
  <c r="Z212" i="32"/>
  <c r="AH212" i="32"/>
  <c r="T213" i="32"/>
  <c r="AB213" i="32"/>
  <c r="AJ213" i="32"/>
  <c r="T214" i="32"/>
  <c r="AB214" i="32"/>
  <c r="AJ214" i="32"/>
  <c r="Z215" i="32"/>
  <c r="AH215" i="32"/>
  <c r="AP215" i="32"/>
  <c r="N216" i="32"/>
  <c r="V216" i="32"/>
  <c r="AD216" i="32"/>
  <c r="AL216" i="32"/>
  <c r="AS216" i="32"/>
  <c r="X217" i="32"/>
  <c r="AF217" i="32"/>
  <c r="AN217" i="32"/>
  <c r="AT217" i="32"/>
  <c r="N231" i="32"/>
  <c r="V231" i="32"/>
  <c r="AD231" i="32"/>
  <c r="T232" i="32"/>
  <c r="AB232" i="32"/>
  <c r="AJ232" i="32"/>
  <c r="P233" i="32"/>
  <c r="X233" i="32"/>
  <c r="AF233" i="32"/>
  <c r="R234" i="32"/>
  <c r="Z234" i="32"/>
  <c r="AH234" i="32"/>
  <c r="Z235" i="32"/>
  <c r="AH235" i="32"/>
  <c r="AP235" i="32"/>
  <c r="X236" i="32"/>
  <c r="AF236" i="32"/>
  <c r="AN236" i="32"/>
  <c r="T237" i="32"/>
  <c r="AB237" i="32"/>
  <c r="AJ237" i="32"/>
  <c r="AR237" i="32"/>
  <c r="V238" i="32"/>
  <c r="AD238" i="32"/>
  <c r="AL238" i="32"/>
  <c r="AS238" i="32"/>
  <c r="L252" i="32"/>
  <c r="T252" i="32"/>
  <c r="AB252" i="32"/>
  <c r="R253" i="32"/>
  <c r="Z253" i="32"/>
  <c r="AH253" i="32"/>
  <c r="V254" i="32"/>
  <c r="AD254" i="32"/>
  <c r="AL254" i="32"/>
  <c r="X255" i="32"/>
  <c r="AF255" i="32"/>
  <c r="AN255" i="32"/>
  <c r="P256" i="32"/>
  <c r="AF256" i="32"/>
  <c r="AN256" i="32"/>
  <c r="N257" i="32"/>
  <c r="V257" i="32"/>
  <c r="AD257" i="32"/>
  <c r="AL257" i="32"/>
  <c r="R258" i="32"/>
  <c r="Z258" i="32"/>
  <c r="AH258" i="32"/>
  <c r="AP258" i="32"/>
  <c r="T259" i="32"/>
  <c r="AB259" i="32"/>
  <c r="AJ259" i="32"/>
  <c r="AR259" i="32"/>
  <c r="AR280" i="32"/>
  <c r="AP279" i="32"/>
  <c r="AN278" i="32"/>
  <c r="AL278" i="32"/>
  <c r="AB280" i="32"/>
  <c r="Z279" i="32"/>
  <c r="X278" i="32"/>
  <c r="V278" i="32"/>
  <c r="P274" i="32"/>
  <c r="AB274" i="32"/>
  <c r="P277" i="32"/>
  <c r="V280" i="32"/>
  <c r="T279" i="32"/>
  <c r="T275" i="32"/>
  <c r="AF275" i="32"/>
  <c r="AH276" i="32"/>
  <c r="V277" i="32"/>
  <c r="AL277" i="32"/>
  <c r="T278" i="32"/>
  <c r="X279" i="32"/>
  <c r="AN279" i="32"/>
  <c r="Z280" i="32"/>
  <c r="AP280" i="32"/>
  <c r="AL297" i="32"/>
  <c r="AJ299" i="32"/>
  <c r="T299" i="32"/>
  <c r="V295" i="32"/>
  <c r="X301" i="32"/>
  <c r="V300" i="32"/>
  <c r="P298" i="32"/>
  <c r="N298" i="32"/>
  <c r="T301" i="32"/>
  <c r="R300" i="32"/>
  <c r="T297" i="32"/>
  <c r="AJ297" i="32"/>
  <c r="T298" i="32"/>
  <c r="AJ298" i="32"/>
  <c r="P299" i="32"/>
  <c r="AR300" i="32"/>
  <c r="AB318" i="32"/>
  <c r="AB319" i="32"/>
  <c r="R316" i="32"/>
  <c r="X318" i="32"/>
  <c r="AH26" i="32"/>
  <c r="AB27" i="32"/>
  <c r="R48" i="32"/>
  <c r="AD60" i="32"/>
  <c r="AH64" i="32"/>
  <c r="AJ65" i="32"/>
  <c r="AP67" i="32"/>
  <c r="AS68" i="32"/>
  <c r="AT69" i="32"/>
  <c r="AB84" i="32"/>
  <c r="AJ84" i="32"/>
  <c r="X85" i="32"/>
  <c r="AF85" i="32"/>
  <c r="R86" i="32"/>
  <c r="Z86" i="32"/>
  <c r="AH86" i="32"/>
  <c r="R87" i="32"/>
  <c r="Z87" i="32"/>
  <c r="AH87" i="32"/>
  <c r="AP87" i="32"/>
  <c r="X88" i="32"/>
  <c r="AF88" i="32"/>
  <c r="AN88" i="32"/>
  <c r="AB89" i="32"/>
  <c r="AJ89" i="32"/>
  <c r="AR89" i="32"/>
  <c r="AL90" i="32"/>
  <c r="AS90" i="32"/>
  <c r="R97" i="32"/>
  <c r="N98" i="32"/>
  <c r="V98" i="32"/>
  <c r="P99" i="32"/>
  <c r="X99" i="32"/>
  <c r="X100" i="32"/>
  <c r="V101" i="32"/>
  <c r="Z102" i="32"/>
  <c r="AB103" i="32"/>
  <c r="AB104" i="32"/>
  <c r="AH105" i="32"/>
  <c r="AD106" i="32"/>
  <c r="AL106" i="32"/>
  <c r="AF107" i="32"/>
  <c r="AN107" i="32"/>
  <c r="AN108" i="32"/>
  <c r="AL109" i="32"/>
  <c r="AP110" i="32"/>
  <c r="AR111" i="32"/>
  <c r="V129" i="32"/>
  <c r="AD129" i="32"/>
  <c r="AL129" i="32"/>
  <c r="AB130" i="32"/>
  <c r="AJ130" i="32"/>
  <c r="AR130" i="32"/>
  <c r="X131" i="32"/>
  <c r="AF131" i="32"/>
  <c r="AN131" i="32"/>
  <c r="Z132" i="32"/>
  <c r="AH132" i="32"/>
  <c r="AP132" i="32"/>
  <c r="T151" i="32"/>
  <c r="AB151" i="32"/>
  <c r="AJ151" i="32"/>
  <c r="R152" i="32"/>
  <c r="Z152" i="32"/>
  <c r="AH152" i="32"/>
  <c r="AP152" i="32"/>
  <c r="N153" i="32"/>
  <c r="V153" i="32"/>
  <c r="AD153" i="32"/>
  <c r="AL153" i="32"/>
  <c r="AS153" i="32"/>
  <c r="P154" i="32"/>
  <c r="X154" i="32"/>
  <c r="AF154" i="32"/>
  <c r="AN154" i="32"/>
  <c r="AT154" i="32"/>
  <c r="R163" i="32"/>
  <c r="R164" i="32"/>
  <c r="Z164" i="32"/>
  <c r="X165" i="32"/>
  <c r="AB166" i="32"/>
  <c r="AD167" i="32"/>
  <c r="AD168" i="32"/>
  <c r="AB169" i="32"/>
  <c r="AJ169" i="32"/>
  <c r="AF170" i="32"/>
  <c r="AH171" i="32"/>
  <c r="R172" i="32"/>
  <c r="Z172" i="32"/>
  <c r="AH172" i="32"/>
  <c r="AP172" i="32"/>
  <c r="P173" i="32"/>
  <c r="X173" i="32"/>
  <c r="AF173" i="32"/>
  <c r="AN173" i="32"/>
  <c r="T174" i="32"/>
  <c r="AB174" i="32"/>
  <c r="AJ174" i="32"/>
  <c r="AR174" i="32"/>
  <c r="V175" i="32"/>
  <c r="AD175" i="32"/>
  <c r="AL175" i="32"/>
  <c r="AS175" i="32"/>
  <c r="X193" i="32"/>
  <c r="AF193" i="32"/>
  <c r="AN193" i="32"/>
  <c r="V194" i="32"/>
  <c r="AD194" i="32"/>
  <c r="AL194" i="32"/>
  <c r="R195" i="32"/>
  <c r="Z195" i="32"/>
  <c r="AH195" i="32"/>
  <c r="AP195" i="32"/>
  <c r="AB196" i="32"/>
  <c r="AJ196" i="32"/>
  <c r="AR196" i="32"/>
  <c r="P211" i="32"/>
  <c r="X211" i="32"/>
  <c r="AF211" i="32"/>
  <c r="T212" i="32"/>
  <c r="AB212" i="32"/>
  <c r="AJ212" i="32"/>
  <c r="V213" i="32"/>
  <c r="AD213" i="32"/>
  <c r="AL213" i="32"/>
  <c r="V214" i="32"/>
  <c r="AD214" i="32"/>
  <c r="AL214" i="32"/>
  <c r="AB215" i="32"/>
  <c r="AJ215" i="32"/>
  <c r="AR215" i="32"/>
  <c r="X216" i="32"/>
  <c r="AF216" i="32"/>
  <c r="AN216" i="32"/>
  <c r="Z217" i="32"/>
  <c r="AH217" i="32"/>
  <c r="AP217" i="32"/>
  <c r="X231" i="32"/>
  <c r="AF231" i="32"/>
  <c r="V232" i="32"/>
  <c r="AD232" i="32"/>
  <c r="R233" i="32"/>
  <c r="Z233" i="32"/>
  <c r="AH233" i="32"/>
  <c r="T234" i="32"/>
  <c r="AB234" i="32"/>
  <c r="AJ234" i="32"/>
  <c r="T235" i="32"/>
  <c r="AB235" i="32"/>
  <c r="AJ235" i="32"/>
  <c r="R236" i="32"/>
  <c r="Z236" i="32"/>
  <c r="AH236" i="32"/>
  <c r="AP236" i="32"/>
  <c r="V237" i="32"/>
  <c r="AD237" i="32"/>
  <c r="AL237" i="32"/>
  <c r="AS237" i="32"/>
  <c r="X238" i="32"/>
  <c r="AF238" i="32"/>
  <c r="AN238" i="32"/>
  <c r="AT238" i="32"/>
  <c r="V252" i="32"/>
  <c r="AD252" i="32"/>
  <c r="AB253" i="32"/>
  <c r="AJ253" i="32"/>
  <c r="X254" i="32"/>
  <c r="AF254" i="32"/>
  <c r="R255" i="32"/>
  <c r="Z255" i="32"/>
  <c r="AH255" i="32"/>
  <c r="R256" i="32"/>
  <c r="Z256" i="32"/>
  <c r="AH256" i="32"/>
  <c r="AP256" i="32"/>
  <c r="P257" i="32"/>
  <c r="X257" i="32"/>
  <c r="AF257" i="32"/>
  <c r="AN257" i="32"/>
  <c r="T258" i="32"/>
  <c r="AB258" i="32"/>
  <c r="AJ258" i="32"/>
  <c r="AR258" i="32"/>
  <c r="V259" i="32"/>
  <c r="AD259" i="32"/>
  <c r="AL259" i="32"/>
  <c r="AS259" i="32"/>
  <c r="AN277" i="32"/>
  <c r="AH274" i="32"/>
  <c r="AS280" i="32"/>
  <c r="AR279" i="32"/>
  <c r="AF276" i="32"/>
  <c r="AD275" i="32"/>
  <c r="AH277" i="32"/>
  <c r="X277" i="32"/>
  <c r="R274" i="32"/>
  <c r="AD280" i="32"/>
  <c r="AB279" i="32"/>
  <c r="T274" i="32"/>
  <c r="AD274" i="32"/>
  <c r="X275" i="32"/>
  <c r="AH275" i="32"/>
  <c r="Z276" i="32"/>
  <c r="AJ276" i="32"/>
  <c r="AB277" i="32"/>
  <c r="Z278" i="32"/>
  <c r="AP278" i="32"/>
  <c r="AD279" i="32"/>
  <c r="AS279" i="32"/>
  <c r="AF280" i="32"/>
  <c r="AT280" i="32"/>
  <c r="AD298" i="32"/>
  <c r="X295" i="32"/>
  <c r="AJ301" i="32"/>
  <c r="AH300" i="32"/>
  <c r="AH301" i="32"/>
  <c r="AF300" i="32"/>
  <c r="AD299" i="32"/>
  <c r="AB295" i="32"/>
  <c r="Z296" i="32"/>
  <c r="Z297" i="32"/>
  <c r="R301" i="32"/>
  <c r="P300" i="32"/>
  <c r="N299" i="32"/>
  <c r="Z298" i="32"/>
  <c r="AP298" i="32"/>
  <c r="R299" i="32"/>
  <c r="AN299" i="32"/>
  <c r="T300" i="32"/>
  <c r="V301" i="32"/>
  <c r="Z21" i="32"/>
  <c r="V22" i="32"/>
  <c r="X23" i="32"/>
  <c r="AF24" i="32"/>
  <c r="V25" i="32"/>
  <c r="AP26" i="32"/>
  <c r="AJ27" i="32"/>
  <c r="AH48" i="32"/>
  <c r="AF61" i="32"/>
  <c r="V20" i="32"/>
  <c r="T21" i="32"/>
  <c r="X22" i="32"/>
  <c r="Z23" i="32"/>
  <c r="Z24" i="32"/>
  <c r="AP24" i="32"/>
  <c r="AF25" i="32"/>
  <c r="AN25" i="32"/>
  <c r="AB26" i="32"/>
  <c r="N27" i="32"/>
  <c r="AS27" i="32"/>
  <c r="T48" i="32"/>
  <c r="AJ48" i="32"/>
  <c r="R54" i="32"/>
  <c r="P55" i="32"/>
  <c r="T56" i="32"/>
  <c r="V57" i="32"/>
  <c r="V58" i="32"/>
  <c r="AB59" i="32"/>
  <c r="AH62" i="32"/>
  <c r="AF63" i="32"/>
  <c r="AJ64" i="32"/>
  <c r="AL65" i="32"/>
  <c r="AL66" i="32"/>
  <c r="AR67" i="32"/>
  <c r="V84" i="32"/>
  <c r="AD84" i="32"/>
  <c r="R85" i="32"/>
  <c r="Z85" i="32"/>
  <c r="AH85" i="32"/>
  <c r="T86" i="32"/>
  <c r="AB86" i="32"/>
  <c r="AJ86" i="32"/>
  <c r="T87" i="32"/>
  <c r="AB87" i="32"/>
  <c r="AJ87" i="32"/>
  <c r="Z88" i="32"/>
  <c r="AH88" i="32"/>
  <c r="AP88" i="32"/>
  <c r="V89" i="32"/>
  <c r="AD89" i="32"/>
  <c r="AL89" i="32"/>
  <c r="AS89" i="32"/>
  <c r="AF90" i="32"/>
  <c r="AN90" i="32"/>
  <c r="AT90" i="32"/>
  <c r="N95" i="32"/>
  <c r="L97" i="32"/>
  <c r="T97" i="32"/>
  <c r="P98" i="32"/>
  <c r="R99" i="32"/>
  <c r="R100" i="32"/>
  <c r="Z100" i="32"/>
  <c r="X101" i="32"/>
  <c r="AB102" i="32"/>
  <c r="AD103" i="32"/>
  <c r="AD104" i="32"/>
  <c r="AB105" i="32"/>
  <c r="AJ105" i="32"/>
  <c r="AF106" i="32"/>
  <c r="AH107" i="32"/>
  <c r="AH108" i="32"/>
  <c r="AP108" i="32"/>
  <c r="AN109" i="32"/>
  <c r="AR110" i="32"/>
  <c r="AS111" i="32"/>
  <c r="X129" i="32"/>
  <c r="AF129" i="32"/>
  <c r="AN129" i="32"/>
  <c r="AD130" i="32"/>
  <c r="R131" i="32"/>
  <c r="Z131" i="32"/>
  <c r="AH131" i="32"/>
  <c r="AP131" i="32"/>
  <c r="T132" i="32"/>
  <c r="AB132" i="32"/>
  <c r="AJ132" i="32"/>
  <c r="AR132" i="32"/>
  <c r="V151" i="32"/>
  <c r="AD151" i="32"/>
  <c r="AL151" i="32"/>
  <c r="T152" i="32"/>
  <c r="AB152" i="32"/>
  <c r="AJ152" i="32"/>
  <c r="P153" i="32"/>
  <c r="X153" i="32"/>
  <c r="AF153" i="32"/>
  <c r="AN153" i="32"/>
  <c r="R154" i="32"/>
  <c r="Z154" i="32"/>
  <c r="AP154" i="32"/>
  <c r="P159" i="32"/>
  <c r="R162" i="32"/>
  <c r="T163" i="32"/>
  <c r="T164" i="32"/>
  <c r="Z165" i="32"/>
  <c r="V166" i="32"/>
  <c r="AD166" i="32"/>
  <c r="X167" i="32"/>
  <c r="AF167" i="32"/>
  <c r="AF168" i="32"/>
  <c r="AD169" i="32"/>
  <c r="AH170" i="32"/>
  <c r="AJ171" i="32"/>
  <c r="L172" i="32"/>
  <c r="T172" i="32"/>
  <c r="AB172" i="32"/>
  <c r="AJ172" i="32"/>
  <c r="R173" i="32"/>
  <c r="Z173" i="32"/>
  <c r="AH173" i="32"/>
  <c r="AP173" i="32"/>
  <c r="N174" i="32"/>
  <c r="V174" i="32"/>
  <c r="AD174" i="32"/>
  <c r="AL174" i="32"/>
  <c r="AS174" i="32"/>
  <c r="X175" i="32"/>
  <c r="AF175" i="32"/>
  <c r="AN175" i="32"/>
  <c r="AT175" i="32"/>
  <c r="R193" i="32"/>
  <c r="Z193" i="32"/>
  <c r="AH193" i="32"/>
  <c r="AP193" i="32"/>
  <c r="P194" i="32"/>
  <c r="X194" i="32"/>
  <c r="AF194" i="32"/>
  <c r="AN194" i="32"/>
  <c r="T195" i="32"/>
  <c r="AB195" i="32"/>
  <c r="AJ195" i="32"/>
  <c r="AR195" i="32"/>
  <c r="AD196" i="32"/>
  <c r="AS196" i="32"/>
  <c r="R211" i="32"/>
  <c r="Z211" i="32"/>
  <c r="AH211" i="32"/>
  <c r="N212" i="32"/>
  <c r="V212" i="32"/>
  <c r="AD212" i="32"/>
  <c r="AL212" i="32"/>
  <c r="P213" i="32"/>
  <c r="X213" i="32"/>
  <c r="AF213" i="32"/>
  <c r="AN213" i="32"/>
  <c r="X214" i="32"/>
  <c r="AF214" i="32"/>
  <c r="AN214" i="32"/>
  <c r="V215" i="32"/>
  <c r="AD215" i="32"/>
  <c r="AL215" i="32"/>
  <c r="R216" i="32"/>
  <c r="Z216" i="32"/>
  <c r="AH216" i="32"/>
  <c r="AP216" i="32"/>
  <c r="AB217" i="32"/>
  <c r="AJ217" i="32"/>
  <c r="AR217" i="32"/>
  <c r="R231" i="32"/>
  <c r="Z231" i="32"/>
  <c r="AH231" i="32"/>
  <c r="P232" i="32"/>
  <c r="X232" i="32"/>
  <c r="AF232" i="32"/>
  <c r="T233" i="32"/>
  <c r="AB233" i="32"/>
  <c r="AJ233" i="32"/>
  <c r="V234" i="32"/>
  <c r="AD234" i="32"/>
  <c r="AL234" i="32"/>
  <c r="V235" i="32"/>
  <c r="AD235" i="32"/>
  <c r="AL235" i="32"/>
  <c r="T236" i="32"/>
  <c r="AB236" i="32"/>
  <c r="AJ236" i="32"/>
  <c r="AR236" i="32"/>
  <c r="P237" i="32"/>
  <c r="X237" i="32"/>
  <c r="AF237" i="32"/>
  <c r="AN237" i="32"/>
  <c r="R238" i="32"/>
  <c r="Z238" i="32"/>
  <c r="AH238" i="32"/>
  <c r="AP238" i="32"/>
  <c r="X252" i="32"/>
  <c r="AF252" i="32"/>
  <c r="V253" i="32"/>
  <c r="AD253" i="32"/>
  <c r="R254" i="32"/>
  <c r="Z254" i="32"/>
  <c r="AH254" i="32"/>
  <c r="T255" i="32"/>
  <c r="AB255" i="32"/>
  <c r="AJ255" i="32"/>
  <c r="L256" i="32"/>
  <c r="T256" i="32"/>
  <c r="AB256" i="32"/>
  <c r="AJ256" i="32"/>
  <c r="R257" i="32"/>
  <c r="Z257" i="32"/>
  <c r="AH257" i="32"/>
  <c r="AP257" i="32"/>
  <c r="N258" i="32"/>
  <c r="V258" i="32"/>
  <c r="AD258" i="32"/>
  <c r="AL258" i="32"/>
  <c r="AS258" i="32"/>
  <c r="X259" i="32"/>
  <c r="AF259" i="32"/>
  <c r="AN259" i="32"/>
  <c r="AT259" i="32"/>
  <c r="AJ280" i="32"/>
  <c r="AH279" i="32"/>
  <c r="AF278" i="32"/>
  <c r="AD278" i="32"/>
  <c r="V274" i="32"/>
  <c r="AF274" i="32"/>
  <c r="Z275" i="32"/>
  <c r="AJ275" i="32"/>
  <c r="AB276" i="32"/>
  <c r="AL276" i="32"/>
  <c r="AD277" i="32"/>
  <c r="AB278" i="32"/>
  <c r="AR278" i="32"/>
  <c r="P279" i="32"/>
  <c r="AF279" i="32"/>
  <c r="AH280" i="32"/>
  <c r="AR299" i="32"/>
  <c r="AT301" i="32"/>
  <c r="AS300" i="32"/>
  <c r="AN297" i="32"/>
  <c r="AL296" i="32"/>
  <c r="AD297" i="32"/>
  <c r="AB296" i="32"/>
  <c r="AN301" i="32"/>
  <c r="AL300" i="32"/>
  <c r="AP299" i="32"/>
  <c r="AH299" i="32"/>
  <c r="AF298" i="32"/>
  <c r="Z295" i="32"/>
  <c r="AB299" i="32"/>
  <c r="AF301" i="32"/>
  <c r="AD300" i="32"/>
  <c r="X297" i="32"/>
  <c r="V296" i="32"/>
  <c r="AD295" i="32"/>
  <c r="AF296" i="32"/>
  <c r="AB297" i="32"/>
  <c r="L298" i="32"/>
  <c r="AB298" i="32"/>
  <c r="X299" i="32"/>
  <c r="AB300" i="32"/>
  <c r="AD301" i="32"/>
  <c r="Z321" i="32"/>
  <c r="AB20" i="32"/>
  <c r="R21" i="32"/>
  <c r="AD22" i="32"/>
  <c r="AN23" i="32"/>
  <c r="AN24" i="32"/>
  <c r="AL25" i="32"/>
  <c r="Z26" i="32"/>
  <c r="Z59" i="32"/>
  <c r="AJ21" i="32"/>
  <c r="AF22" i="32"/>
  <c r="R23" i="32"/>
  <c r="AH24" i="32"/>
  <c r="X25" i="32"/>
  <c r="AR26" i="32"/>
  <c r="AD27" i="32"/>
  <c r="AL27" i="32"/>
  <c r="P20" i="32"/>
  <c r="X20" i="32"/>
  <c r="AF20" i="32"/>
  <c r="N21" i="32"/>
  <c r="V21" i="32"/>
  <c r="AD21" i="32"/>
  <c r="R22" i="32"/>
  <c r="Z22" i="32"/>
  <c r="AH22" i="32"/>
  <c r="AD26" i="32"/>
  <c r="AL26" i="32"/>
  <c r="AS26" i="32"/>
  <c r="L53" i="32"/>
  <c r="R55" i="32"/>
  <c r="V56" i="32"/>
  <c r="X57" i="32"/>
  <c r="X58" i="32"/>
  <c r="Z60" i="32"/>
  <c r="AB61" i="32"/>
  <c r="AH63" i="32"/>
  <c r="AL64" i="32"/>
  <c r="AP68" i="32"/>
  <c r="P84" i="32"/>
  <c r="X84" i="32"/>
  <c r="AF84" i="32"/>
  <c r="T85" i="32"/>
  <c r="AB85" i="32"/>
  <c r="AJ85" i="32"/>
  <c r="X89" i="32"/>
  <c r="AF89" i="32"/>
  <c r="AN89" i="32"/>
  <c r="P95" i="32"/>
  <c r="P96" i="32"/>
  <c r="N97" i="32"/>
  <c r="R98" i="32"/>
  <c r="T99" i="32"/>
  <c r="T100" i="32"/>
  <c r="Z101" i="32"/>
  <c r="V102" i="32"/>
  <c r="AD102" i="32"/>
  <c r="X103" i="32"/>
  <c r="AF103" i="32"/>
  <c r="AF104" i="32"/>
  <c r="AD105" i="32"/>
  <c r="AH106" i="32"/>
  <c r="AL110" i="32"/>
  <c r="AS110" i="32"/>
  <c r="L131" i="32"/>
  <c r="T131" i="32"/>
  <c r="AB131" i="32"/>
  <c r="AJ131" i="32"/>
  <c r="AR131" i="32"/>
  <c r="N152" i="32"/>
  <c r="R153" i="32"/>
  <c r="Z153" i="32"/>
  <c r="AH153" i="32"/>
  <c r="AP153" i="32"/>
  <c r="R160" i="32"/>
  <c r="P161" i="32"/>
  <c r="T162" i="32"/>
  <c r="V163" i="32"/>
  <c r="V164" i="32"/>
  <c r="T165" i="32"/>
  <c r="AB165" i="32"/>
  <c r="X166" i="32"/>
  <c r="Z167" i="32"/>
  <c r="AH168" i="32"/>
  <c r="AF169" i="32"/>
  <c r="AJ170" i="32"/>
  <c r="P174" i="32"/>
  <c r="X174" i="32"/>
  <c r="AF174" i="32"/>
  <c r="AN174" i="32"/>
  <c r="V195" i="32"/>
  <c r="AD195" i="32"/>
  <c r="AL195" i="32"/>
  <c r="AS195" i="32"/>
  <c r="L211" i="32"/>
  <c r="T211" i="32"/>
  <c r="AB211" i="32"/>
  <c r="AJ211" i="32"/>
  <c r="P212" i="32"/>
  <c r="X212" i="32"/>
  <c r="AF212" i="32"/>
  <c r="P215" i="32"/>
  <c r="T216" i="32"/>
  <c r="AB216" i="32"/>
  <c r="AJ216" i="32"/>
  <c r="AR216" i="32"/>
  <c r="L231" i="32"/>
  <c r="T231" i="32"/>
  <c r="AB231" i="32"/>
  <c r="R232" i="32"/>
  <c r="Z232" i="32"/>
  <c r="AH232" i="32"/>
  <c r="V233" i="32"/>
  <c r="AD233" i="32"/>
  <c r="AL233" i="32"/>
  <c r="N236" i="32"/>
  <c r="R237" i="32"/>
  <c r="Z237" i="32"/>
  <c r="AH237" i="32"/>
  <c r="AP237" i="32"/>
  <c r="R252" i="32"/>
  <c r="Z252" i="32"/>
  <c r="AH252" i="32"/>
  <c r="P253" i="32"/>
  <c r="X253" i="32"/>
  <c r="AF253" i="32"/>
  <c r="T254" i="32"/>
  <c r="AB254" i="32"/>
  <c r="AJ254" i="32"/>
  <c r="V255" i="32"/>
  <c r="P258" i="32"/>
  <c r="X258" i="32"/>
  <c r="AF258" i="32"/>
  <c r="AN258" i="32"/>
  <c r="AN276" i="32"/>
  <c r="AL275" i="32"/>
  <c r="AP277" i="32"/>
  <c r="AF277" i="32"/>
  <c r="Z274" i="32"/>
  <c r="AL280" i="32"/>
  <c r="AJ279" i="32"/>
  <c r="X276" i="32"/>
  <c r="V275" i="32"/>
  <c r="Z277" i="32"/>
  <c r="X274" i="32"/>
  <c r="AJ274" i="32"/>
  <c r="AB275" i="32"/>
  <c r="T280" i="32"/>
  <c r="R279" i="32"/>
  <c r="P278" i="32"/>
  <c r="T276" i="32"/>
  <c r="AD276" i="32"/>
  <c r="N278" i="32"/>
  <c r="T277" i="32"/>
  <c r="AJ277" i="32"/>
  <c r="R278" i="32"/>
  <c r="AH278" i="32"/>
  <c r="V279" i="32"/>
  <c r="AL279" i="32"/>
  <c r="X280" i="32"/>
  <c r="AN280" i="32"/>
  <c r="AL298" i="32"/>
  <c r="AP301" i="32"/>
  <c r="V298" i="32"/>
  <c r="Z301" i="32"/>
  <c r="T295" i="32"/>
  <c r="AJ295" i="32"/>
  <c r="AH296" i="32"/>
  <c r="AH297" i="32"/>
  <c r="R298" i="32"/>
  <c r="AH298" i="32"/>
  <c r="Z299" i="32"/>
  <c r="AJ300" i="32"/>
  <c r="AL301" i="32"/>
  <c r="AP320" i="32"/>
  <c r="AS322" i="32"/>
  <c r="AR321" i="32"/>
  <c r="AP319" i="32"/>
  <c r="AJ316" i="32"/>
  <c r="AL318" i="32"/>
  <c r="AJ317" i="32"/>
  <c r="AN322" i="32"/>
  <c r="AL321" i="32"/>
  <c r="AN320" i="32"/>
  <c r="AH319" i="32"/>
  <c r="AH318" i="32"/>
  <c r="AF317" i="32"/>
  <c r="AB316" i="32"/>
  <c r="AR322" i="32"/>
  <c r="AJ320" i="32"/>
  <c r="Z320" i="32"/>
  <c r="AD322" i="32"/>
  <c r="AB321" i="32"/>
  <c r="Z319" i="32"/>
  <c r="T316" i="32"/>
  <c r="V318" i="32"/>
  <c r="T317" i="32"/>
  <c r="X322" i="32"/>
  <c r="V321" i="32"/>
  <c r="X320" i="32"/>
  <c r="R319" i="32"/>
  <c r="R318" i="32"/>
  <c r="P317" i="32"/>
  <c r="L316" i="32"/>
  <c r="T320" i="32"/>
  <c r="AD317" i="32"/>
  <c r="P318" i="32"/>
  <c r="AN319" i="32"/>
  <c r="V320" i="32"/>
  <c r="AH321" i="32"/>
  <c r="AJ322" i="32"/>
  <c r="R295" i="32"/>
  <c r="AH295" i="32"/>
  <c r="N296" i="32"/>
  <c r="AD296" i="32"/>
  <c r="P297" i="32"/>
  <c r="AF297" i="32"/>
  <c r="X298" i="32"/>
  <c r="AN298" i="32"/>
  <c r="V299" i="32"/>
  <c r="AL299" i="32"/>
  <c r="Z300" i="32"/>
  <c r="AP300" i="32"/>
  <c r="AB301" i="32"/>
  <c r="AR301" i="32"/>
  <c r="P316" i="32"/>
  <c r="X316" i="32"/>
  <c r="AF316" i="32"/>
  <c r="AB317" i="32"/>
  <c r="N318" i="32"/>
  <c r="AD318" i="32"/>
  <c r="N319" i="32"/>
  <c r="V319" i="32"/>
  <c r="AD319" i="32"/>
  <c r="AL319" i="32"/>
  <c r="AB320" i="32"/>
  <c r="AR320" i="32"/>
  <c r="P321" i="32"/>
  <c r="X321" i="32"/>
  <c r="AF321" i="32"/>
  <c r="AN321" i="32"/>
  <c r="R322" i="32"/>
  <c r="Z322" i="32"/>
  <c r="AH322" i="32"/>
  <c r="AP322" i="32"/>
  <c r="N326" i="32"/>
  <c r="P327" i="32"/>
  <c r="P328" i="32"/>
  <c r="N329" i="32"/>
  <c r="R330" i="32"/>
  <c r="T331" i="32"/>
  <c r="T332" i="32"/>
  <c r="R333" i="32"/>
  <c r="Z333" i="32"/>
  <c r="N334" i="32"/>
  <c r="V334" i="32"/>
  <c r="AD334" i="32"/>
  <c r="P335" i="32"/>
  <c r="X335" i="32"/>
  <c r="AF335" i="32"/>
  <c r="P336" i="32"/>
  <c r="X336" i="32"/>
  <c r="AF336" i="32"/>
  <c r="N337" i="32"/>
  <c r="V337" i="32"/>
  <c r="AD337" i="32"/>
  <c r="R338" i="32"/>
  <c r="Z338" i="32"/>
  <c r="AH338" i="32"/>
  <c r="T339" i="32"/>
  <c r="AB339" i="32"/>
  <c r="AJ339" i="32"/>
  <c r="T340" i="32"/>
  <c r="AB340" i="32"/>
  <c r="AJ340" i="32"/>
  <c r="R341" i="32"/>
  <c r="Z341" i="32"/>
  <c r="AH341" i="32"/>
  <c r="AP341" i="32"/>
  <c r="N342" i="32"/>
  <c r="V342" i="32"/>
  <c r="AD342" i="32"/>
  <c r="AL342" i="32"/>
  <c r="AS342" i="32"/>
  <c r="X343" i="32"/>
  <c r="AF343" i="32"/>
  <c r="AN343" i="32"/>
  <c r="AT343" i="32"/>
  <c r="N356" i="32"/>
  <c r="V356" i="32"/>
  <c r="AD356" i="32"/>
  <c r="N357" i="32"/>
  <c r="V357" i="32"/>
  <c r="AD357" i="32"/>
  <c r="T358" i="32"/>
  <c r="AB358" i="32"/>
  <c r="AJ358" i="32"/>
  <c r="P359" i="32"/>
  <c r="X359" i="32"/>
  <c r="AF359" i="32"/>
  <c r="R360" i="32"/>
  <c r="Z360" i="32"/>
  <c r="AH360" i="32"/>
  <c r="R361" i="32"/>
  <c r="Z361" i="32"/>
  <c r="AH361" i="32"/>
  <c r="AP361" i="32"/>
  <c r="P362" i="32"/>
  <c r="X362" i="32"/>
  <c r="AF362" i="32"/>
  <c r="AN362" i="32"/>
  <c r="T363" i="32"/>
  <c r="AB363" i="32"/>
  <c r="AJ363" i="32"/>
  <c r="AR363" i="32"/>
  <c r="N364" i="32"/>
  <c r="V364" i="32"/>
  <c r="AD364" i="32"/>
  <c r="AL364" i="32"/>
  <c r="AS364" i="32"/>
  <c r="R371" i="32"/>
  <c r="N372" i="32"/>
  <c r="V372" i="32"/>
  <c r="P373" i="32"/>
  <c r="X373" i="32"/>
  <c r="P374" i="32"/>
  <c r="X374" i="32"/>
  <c r="V375" i="32"/>
  <c r="R376" i="32"/>
  <c r="Z376" i="32"/>
  <c r="T377" i="32"/>
  <c r="AB377" i="32"/>
  <c r="T378" i="32"/>
  <c r="AB378" i="32"/>
  <c r="R379" i="32"/>
  <c r="Z379" i="32"/>
  <c r="AH379" i="32"/>
  <c r="N380" i="32"/>
  <c r="V380" i="32"/>
  <c r="AD380" i="32"/>
  <c r="AL380" i="32"/>
  <c r="P381" i="32"/>
  <c r="X381" i="32"/>
  <c r="AF381" i="32"/>
  <c r="AN381" i="32"/>
  <c r="P382" i="32"/>
  <c r="X382" i="32"/>
  <c r="AF382" i="32"/>
  <c r="AN382" i="32"/>
  <c r="N383" i="32"/>
  <c r="V383" i="32"/>
  <c r="AD383" i="32"/>
  <c r="AL383" i="32"/>
  <c r="R384" i="32"/>
  <c r="Z384" i="32"/>
  <c r="AH384" i="32"/>
  <c r="AP384" i="32"/>
  <c r="T385" i="32"/>
  <c r="AB385" i="32"/>
  <c r="AJ385" i="32"/>
  <c r="AR385" i="32"/>
  <c r="R391" i="32"/>
  <c r="P392" i="32"/>
  <c r="T393" i="32"/>
  <c r="N394" i="32"/>
  <c r="V394" i="32"/>
  <c r="V395" i="32"/>
  <c r="T396" i="32"/>
  <c r="AB396" i="32"/>
  <c r="X397" i="32"/>
  <c r="Z398" i="32"/>
  <c r="Z399" i="32"/>
  <c r="AH399" i="32"/>
  <c r="AF400" i="32"/>
  <c r="AB401" i="32"/>
  <c r="AJ401" i="32"/>
  <c r="AD402" i="32"/>
  <c r="AL402" i="32"/>
  <c r="N403" i="32"/>
  <c r="AD403" i="32"/>
  <c r="AL403" i="32"/>
  <c r="T404" i="32"/>
  <c r="AB404" i="32"/>
  <c r="AJ404" i="32"/>
  <c r="AR404" i="32"/>
  <c r="P405" i="32"/>
  <c r="X405" i="32"/>
  <c r="AF405" i="32"/>
  <c r="AN405" i="32"/>
  <c r="R406" i="32"/>
  <c r="Z406" i="32"/>
  <c r="AH406" i="32"/>
  <c r="AP406" i="32"/>
  <c r="N421" i="32"/>
  <c r="V421" i="32"/>
  <c r="AD421" i="32"/>
  <c r="R422" i="32"/>
  <c r="Z422" i="32"/>
  <c r="AH422" i="32"/>
  <c r="T423" i="32"/>
  <c r="AB423" i="32"/>
  <c r="AJ423" i="32"/>
  <c r="T424" i="32"/>
  <c r="AB424" i="32"/>
  <c r="AJ424" i="32"/>
  <c r="R425" i="32"/>
  <c r="Z425" i="32"/>
  <c r="AH425" i="32"/>
  <c r="AP425" i="32"/>
  <c r="N426" i="32"/>
  <c r="V426" i="32"/>
  <c r="AD426" i="32"/>
  <c r="AL426" i="32"/>
  <c r="AS426" i="32"/>
  <c r="X427" i="32"/>
  <c r="AF427" i="32"/>
  <c r="AN427" i="32"/>
  <c r="AT427" i="32"/>
  <c r="N432" i="32"/>
  <c r="N433" i="32"/>
  <c r="T434" i="32"/>
  <c r="P435" i="32"/>
  <c r="R436" i="32"/>
  <c r="R437" i="32"/>
  <c r="Z437" i="32"/>
  <c r="X438" i="32"/>
  <c r="T439" i="32"/>
  <c r="AB439" i="32"/>
  <c r="V440" i="32"/>
  <c r="AD440" i="32"/>
  <c r="AD441" i="32"/>
  <c r="T442" i="32"/>
  <c r="AB442" i="32"/>
  <c r="AJ442" i="32"/>
  <c r="P443" i="32"/>
  <c r="X443" i="32"/>
  <c r="AF443" i="32"/>
  <c r="R444" i="32"/>
  <c r="Z444" i="32"/>
  <c r="AH444" i="32"/>
  <c r="R445" i="32"/>
  <c r="Z445" i="32"/>
  <c r="AH445" i="32"/>
  <c r="AP445" i="32"/>
  <c r="P446" i="32"/>
  <c r="X446" i="32"/>
  <c r="AF446" i="32"/>
  <c r="AN446" i="32"/>
  <c r="T447" i="32"/>
  <c r="AB447" i="32"/>
  <c r="AJ447" i="32"/>
  <c r="AR447" i="32"/>
  <c r="V448" i="32"/>
  <c r="AD448" i="32"/>
  <c r="AL448" i="32"/>
  <c r="AS448" i="32"/>
  <c r="R463" i="32"/>
  <c r="Z463" i="32"/>
  <c r="AH463" i="32"/>
  <c r="N464" i="32"/>
  <c r="V464" i="32"/>
  <c r="AD464" i="32"/>
  <c r="AL464" i="32"/>
  <c r="P465" i="32"/>
  <c r="X465" i="32"/>
  <c r="AF465" i="32"/>
  <c r="AN465" i="32"/>
  <c r="X466" i="32"/>
  <c r="AF466" i="32"/>
  <c r="AN466" i="32"/>
  <c r="V467" i="32"/>
  <c r="AD467" i="32"/>
  <c r="AL467" i="32"/>
  <c r="Z468" i="32"/>
  <c r="AH468" i="32"/>
  <c r="AP468" i="32"/>
  <c r="AB469" i="32"/>
  <c r="AJ469" i="32"/>
  <c r="AR469" i="32"/>
  <c r="AJ486" i="32"/>
  <c r="AL487" i="32"/>
  <c r="AF484" i="32"/>
  <c r="AJ487" i="32"/>
  <c r="AP490" i="32"/>
  <c r="AN489" i="32"/>
  <c r="Z482" i="32"/>
  <c r="X481" i="32"/>
  <c r="P476" i="32"/>
  <c r="T477" i="32"/>
  <c r="V479" i="32"/>
  <c r="V480" i="32"/>
  <c r="X482" i="32"/>
  <c r="AB483" i="32"/>
  <c r="AB484" i="32"/>
  <c r="AH485" i="32"/>
  <c r="AL488" i="32"/>
  <c r="AP489" i="32"/>
  <c r="AN509" i="32"/>
  <c r="AR511" i="32"/>
  <c r="AP510" i="32"/>
  <c r="AJ507" i="32"/>
  <c r="AH506" i="32"/>
  <c r="AH507" i="32"/>
  <c r="AF506" i="32"/>
  <c r="AL509" i="32"/>
  <c r="AJ508" i="32"/>
  <c r="X509" i="32"/>
  <c r="AB511" i="32"/>
  <c r="Z510" i="32"/>
  <c r="T507" i="32"/>
  <c r="R506" i="32"/>
  <c r="R507" i="32"/>
  <c r="P506" i="32"/>
  <c r="V509" i="32"/>
  <c r="T508" i="32"/>
  <c r="V511" i="32"/>
  <c r="AD507" i="32"/>
  <c r="AL508" i="32"/>
  <c r="AF510" i="32"/>
  <c r="Z511" i="32"/>
  <c r="AR532" i="32"/>
  <c r="AL530" i="32"/>
  <c r="Z522" i="32"/>
  <c r="X524" i="32"/>
  <c r="AD526" i="32"/>
  <c r="AH527" i="32"/>
  <c r="T532" i="32"/>
  <c r="R531" i="32"/>
  <c r="R532" i="32"/>
  <c r="P531" i="32"/>
  <c r="R530" i="32"/>
  <c r="AR551" i="32"/>
  <c r="AJ551" i="32"/>
  <c r="AD549" i="32"/>
  <c r="AH553" i="32"/>
  <c r="AF552" i="32"/>
  <c r="R545" i="32"/>
  <c r="P544" i="32"/>
  <c r="AB550" i="32"/>
  <c r="V547" i="32"/>
  <c r="L542" i="32"/>
  <c r="AD551" i="32"/>
  <c r="T546" i="32"/>
  <c r="N543" i="32"/>
  <c r="P543" i="32"/>
  <c r="T544" i="32"/>
  <c r="V545" i="32"/>
  <c r="AJ547" i="32"/>
  <c r="AF548" i="32"/>
  <c r="AH549" i="32"/>
  <c r="AH550" i="32"/>
  <c r="X551" i="32"/>
  <c r="AJ570" i="32"/>
  <c r="AJ571" i="32"/>
  <c r="T570" i="32"/>
  <c r="T571" i="32"/>
  <c r="AH568" i="32"/>
  <c r="V569" i="32"/>
  <c r="P570" i="32"/>
  <c r="AS595" i="32"/>
  <c r="AH592" i="32"/>
  <c r="AD595" i="32"/>
  <c r="Z588" i="32"/>
  <c r="X589" i="32"/>
  <c r="T590" i="32"/>
  <c r="AJ616" i="32"/>
  <c r="AD614" i="32"/>
  <c r="X608" i="32"/>
  <c r="X609" i="32"/>
  <c r="N614" i="32"/>
  <c r="Z614" i="32"/>
  <c r="AR635" i="32"/>
  <c r="AD634" i="32"/>
  <c r="X631" i="32"/>
  <c r="N626" i="32"/>
  <c r="AB633" i="32"/>
  <c r="Z632" i="32"/>
  <c r="L625" i="32"/>
  <c r="AJ637" i="32"/>
  <c r="AH636" i="32"/>
  <c r="T629" i="32"/>
  <c r="R628" i="32"/>
  <c r="Z626" i="32"/>
  <c r="V633" i="32"/>
  <c r="V634" i="32"/>
  <c r="AD629" i="32"/>
  <c r="AJ631" i="32"/>
  <c r="AF632" i="32"/>
  <c r="AH633" i="32"/>
  <c r="AH634" i="32"/>
  <c r="X635" i="32"/>
  <c r="AR636" i="32"/>
  <c r="AR656" i="32"/>
  <c r="R644" i="32"/>
  <c r="V645" i="32"/>
  <c r="AB656" i="32"/>
  <c r="X658" i="32"/>
  <c r="V657" i="32"/>
  <c r="X656" i="32"/>
  <c r="R655" i="32"/>
  <c r="R654" i="32"/>
  <c r="P653" i="32"/>
  <c r="L652" i="32"/>
  <c r="T656" i="32"/>
  <c r="AD653" i="32"/>
  <c r="X654" i="32"/>
  <c r="P658" i="32"/>
  <c r="Z657" i="32"/>
  <c r="AP676" i="32"/>
  <c r="AJ673" i="32"/>
  <c r="Z668" i="32"/>
  <c r="T665" i="32"/>
  <c r="AT679" i="32"/>
  <c r="AS678" i="32"/>
  <c r="AF671" i="32"/>
  <c r="AD670" i="32"/>
  <c r="V666" i="32"/>
  <c r="AR677" i="32"/>
  <c r="AN675" i="32"/>
  <c r="AB669" i="32"/>
  <c r="X667" i="32"/>
  <c r="R664" i="32"/>
  <c r="AL674" i="32"/>
  <c r="AH672" i="32"/>
  <c r="R328" i="32"/>
  <c r="P329" i="32"/>
  <c r="T330" i="32"/>
  <c r="V331" i="32"/>
  <c r="V332" i="32"/>
  <c r="AB333" i="32"/>
  <c r="X334" i="32"/>
  <c r="R335" i="32"/>
  <c r="Z335" i="32"/>
  <c r="R336" i="32"/>
  <c r="Z336" i="32"/>
  <c r="AH336" i="32"/>
  <c r="P337" i="32"/>
  <c r="X337" i="32"/>
  <c r="AF337" i="32"/>
  <c r="T338" i="32"/>
  <c r="AB338" i="32"/>
  <c r="AJ338" i="32"/>
  <c r="V339" i="32"/>
  <c r="AD339" i="32"/>
  <c r="AL339" i="32"/>
  <c r="V340" i="32"/>
  <c r="AD340" i="32"/>
  <c r="AL340" i="32"/>
  <c r="AB341" i="32"/>
  <c r="AJ341" i="32"/>
  <c r="AR341" i="32"/>
  <c r="X342" i="32"/>
  <c r="AF342" i="32"/>
  <c r="AN342" i="32"/>
  <c r="R343" i="32"/>
  <c r="Z343" i="32"/>
  <c r="AH343" i="32"/>
  <c r="AP343" i="32"/>
  <c r="P356" i="32"/>
  <c r="X356" i="32"/>
  <c r="AF356" i="32"/>
  <c r="X357" i="32"/>
  <c r="AF357" i="32"/>
  <c r="V358" i="32"/>
  <c r="AD358" i="32"/>
  <c r="R359" i="32"/>
  <c r="Z359" i="32"/>
  <c r="AH359" i="32"/>
  <c r="T360" i="32"/>
  <c r="AB360" i="32"/>
  <c r="AJ360" i="32"/>
  <c r="T361" i="32"/>
  <c r="AB361" i="32"/>
  <c r="AJ361" i="32"/>
  <c r="R362" i="32"/>
  <c r="Z362" i="32"/>
  <c r="AH362" i="32"/>
  <c r="AP362" i="32"/>
  <c r="N363" i="32"/>
  <c r="V363" i="32"/>
  <c r="AD363" i="32"/>
  <c r="AL363" i="32"/>
  <c r="AS363" i="32"/>
  <c r="P364" i="32"/>
  <c r="X364" i="32"/>
  <c r="AF364" i="32"/>
  <c r="AN364" i="32"/>
  <c r="AT364" i="32"/>
  <c r="R373" i="32"/>
  <c r="R374" i="32"/>
  <c r="Z374" i="32"/>
  <c r="P375" i="32"/>
  <c r="X375" i="32"/>
  <c r="T376" i="32"/>
  <c r="AB376" i="32"/>
  <c r="V377" i="32"/>
  <c r="AD377" i="32"/>
  <c r="V378" i="32"/>
  <c r="AD378" i="32"/>
  <c r="AB379" i="32"/>
  <c r="AJ379" i="32"/>
  <c r="X380" i="32"/>
  <c r="AF380" i="32"/>
  <c r="R381" i="32"/>
  <c r="Z381" i="32"/>
  <c r="AH381" i="32"/>
  <c r="R382" i="32"/>
  <c r="Z382" i="32"/>
  <c r="AH382" i="32"/>
  <c r="AP382" i="32"/>
  <c r="P383" i="32"/>
  <c r="X383" i="32"/>
  <c r="AF383" i="32"/>
  <c r="AN383" i="32"/>
  <c r="T384" i="32"/>
  <c r="AB384" i="32"/>
  <c r="AJ384" i="32"/>
  <c r="AR384" i="32"/>
  <c r="V385" i="32"/>
  <c r="AD385" i="32"/>
  <c r="AL385" i="32"/>
  <c r="AS385" i="32"/>
  <c r="R392" i="32"/>
  <c r="N393" i="32"/>
  <c r="V393" i="32"/>
  <c r="P394" i="32"/>
  <c r="X394" i="32"/>
  <c r="X395" i="32"/>
  <c r="V396" i="32"/>
  <c r="Z397" i="32"/>
  <c r="AB398" i="32"/>
  <c r="AB399" i="32"/>
  <c r="Z400" i="32"/>
  <c r="AH400" i="32"/>
  <c r="AD401" i="32"/>
  <c r="AL401" i="32"/>
  <c r="AF402" i="32"/>
  <c r="AN402" i="32"/>
  <c r="X403" i="32"/>
  <c r="AF403" i="32"/>
  <c r="AN403" i="32"/>
  <c r="V404" i="32"/>
  <c r="AD404" i="32"/>
  <c r="AL404" i="32"/>
  <c r="R405" i="32"/>
  <c r="Z405" i="32"/>
  <c r="AH405" i="32"/>
  <c r="AP405" i="32"/>
  <c r="AB406" i="32"/>
  <c r="AJ406" i="32"/>
  <c r="AR406" i="32"/>
  <c r="P421" i="32"/>
  <c r="X421" i="32"/>
  <c r="AF421" i="32"/>
  <c r="T422" i="32"/>
  <c r="AB422" i="32"/>
  <c r="AJ422" i="32"/>
  <c r="V423" i="32"/>
  <c r="AD423" i="32"/>
  <c r="AL423" i="32"/>
  <c r="V424" i="32"/>
  <c r="AD424" i="32"/>
  <c r="AL424" i="32"/>
  <c r="AB425" i="32"/>
  <c r="AJ425" i="32"/>
  <c r="AR425" i="32"/>
  <c r="X426" i="32"/>
  <c r="AF426" i="32"/>
  <c r="AN426" i="32"/>
  <c r="R427" i="32"/>
  <c r="Z427" i="32"/>
  <c r="AH427" i="32"/>
  <c r="AP427" i="32"/>
  <c r="P432" i="32"/>
  <c r="R435" i="32"/>
  <c r="T436" i="32"/>
  <c r="T437" i="32"/>
  <c r="R438" i="32"/>
  <c r="Z438" i="32"/>
  <c r="V439" i="32"/>
  <c r="AD439" i="32"/>
  <c r="X440" i="32"/>
  <c r="AF440" i="32"/>
  <c r="X441" i="32"/>
  <c r="AF441" i="32"/>
  <c r="V442" i="32"/>
  <c r="AD442" i="32"/>
  <c r="R443" i="32"/>
  <c r="Z443" i="32"/>
  <c r="AH443" i="32"/>
  <c r="T444" i="32"/>
  <c r="AB444" i="32"/>
  <c r="AJ444" i="32"/>
  <c r="T445" i="32"/>
  <c r="AB445" i="32"/>
  <c r="AJ445" i="32"/>
  <c r="R446" i="32"/>
  <c r="Z446" i="32"/>
  <c r="AH446" i="32"/>
  <c r="AP446" i="32"/>
  <c r="N447" i="32"/>
  <c r="V447" i="32"/>
  <c r="AD447" i="32"/>
  <c r="AL447" i="32"/>
  <c r="AS447" i="32"/>
  <c r="P448" i="32"/>
  <c r="X448" i="32"/>
  <c r="AF448" i="32"/>
  <c r="AN448" i="32"/>
  <c r="AT448" i="32"/>
  <c r="AB463" i="32"/>
  <c r="AJ463" i="32"/>
  <c r="X464" i="32"/>
  <c r="AF464" i="32"/>
  <c r="R465" i="32"/>
  <c r="Z465" i="32"/>
  <c r="AH465" i="32"/>
  <c r="R466" i="32"/>
  <c r="Z466" i="32"/>
  <c r="AH466" i="32"/>
  <c r="AP466" i="32"/>
  <c r="X467" i="32"/>
  <c r="AF467" i="32"/>
  <c r="AN467" i="32"/>
  <c r="AB468" i="32"/>
  <c r="AJ468" i="32"/>
  <c r="AR468" i="32"/>
  <c r="AL469" i="32"/>
  <c r="AS469" i="32"/>
  <c r="AP488" i="32"/>
  <c r="AL486" i="32"/>
  <c r="AJ485" i="32"/>
  <c r="AN490" i="32"/>
  <c r="AL489" i="32"/>
  <c r="AJ488" i="32"/>
  <c r="Z483" i="32"/>
  <c r="T480" i="32"/>
  <c r="R476" i="32"/>
  <c r="N477" i="32"/>
  <c r="V477" i="32"/>
  <c r="P478" i="32"/>
  <c r="X478" i="32"/>
  <c r="X479" i="32"/>
  <c r="X480" i="32"/>
  <c r="V481" i="32"/>
  <c r="AB482" i="32"/>
  <c r="AD483" i="32"/>
  <c r="AD484" i="32"/>
  <c r="AL485" i="32"/>
  <c r="AF486" i="32"/>
  <c r="AN487" i="32"/>
  <c r="AN488" i="32"/>
  <c r="AR489" i="32"/>
  <c r="AR490" i="32"/>
  <c r="AS511" i="32"/>
  <c r="AR510" i="32"/>
  <c r="AN508" i="32"/>
  <c r="AN507" i="32"/>
  <c r="AL506" i="32"/>
  <c r="AP509" i="32"/>
  <c r="AL507" i="32"/>
  <c r="P529" i="32"/>
  <c r="T530" i="32"/>
  <c r="N528" i="32"/>
  <c r="L527" i="32"/>
  <c r="V532" i="32"/>
  <c r="T531" i="32"/>
  <c r="AJ528" i="32"/>
  <c r="T529" i="32"/>
  <c r="Z530" i="32"/>
  <c r="AS531" i="32"/>
  <c r="AF532" i="32"/>
  <c r="N550" i="32"/>
  <c r="L549" i="32"/>
  <c r="T553" i="32"/>
  <c r="R552" i="32"/>
  <c r="R553" i="32"/>
  <c r="P552" i="32"/>
  <c r="L550" i="32"/>
  <c r="N551" i="32"/>
  <c r="AP550" i="32"/>
  <c r="AF551" i="32"/>
  <c r="T552" i="32"/>
  <c r="AL553" i="32"/>
  <c r="AP572" i="32"/>
  <c r="AF567" i="32"/>
  <c r="AS574" i="32"/>
  <c r="AR573" i="32"/>
  <c r="AJ568" i="32"/>
  <c r="AD566" i="32"/>
  <c r="AL570" i="32"/>
  <c r="AJ569" i="32"/>
  <c r="AN574" i="32"/>
  <c r="AL573" i="32"/>
  <c r="X566" i="32"/>
  <c r="AN572" i="32"/>
  <c r="AH571" i="32"/>
  <c r="AH570" i="32"/>
  <c r="AF569" i="32"/>
  <c r="AB568" i="32"/>
  <c r="AD567" i="32"/>
  <c r="AJ572" i="32"/>
  <c r="Z567" i="32"/>
  <c r="Z572" i="32"/>
  <c r="P567" i="32"/>
  <c r="AD574" i="32"/>
  <c r="AB573" i="32"/>
  <c r="Z571" i="32"/>
  <c r="T568" i="32"/>
  <c r="N566" i="32"/>
  <c r="V570" i="32"/>
  <c r="T569" i="32"/>
  <c r="X574" i="32"/>
  <c r="V573" i="32"/>
  <c r="X572" i="32"/>
  <c r="R571" i="32"/>
  <c r="R570" i="32"/>
  <c r="P569" i="32"/>
  <c r="L568" i="32"/>
  <c r="T572" i="32"/>
  <c r="AD569" i="32"/>
  <c r="X570" i="32"/>
  <c r="AD572" i="32"/>
  <c r="Z573" i="32"/>
  <c r="AR574" i="32"/>
  <c r="AN612" i="32"/>
  <c r="AL611" i="32"/>
  <c r="AR614" i="32"/>
  <c r="AH609" i="32"/>
  <c r="AP613" i="32"/>
  <c r="AJ610" i="32"/>
  <c r="AF613" i="32"/>
  <c r="Z610" i="32"/>
  <c r="AJ614" i="32"/>
  <c r="AD612" i="32"/>
  <c r="AB611" i="32"/>
  <c r="Z609" i="32"/>
  <c r="AL616" i="32"/>
  <c r="AJ615" i="32"/>
  <c r="V608" i="32"/>
  <c r="X612" i="32"/>
  <c r="V611" i="32"/>
  <c r="AH616" i="32"/>
  <c r="AF615" i="32"/>
  <c r="AB614" i="32"/>
  <c r="AD613" i="32"/>
  <c r="X610" i="32"/>
  <c r="R609" i="32"/>
  <c r="R608" i="32"/>
  <c r="Z613" i="32"/>
  <c r="T610" i="32"/>
  <c r="AF608" i="32"/>
  <c r="AF609" i="32"/>
  <c r="V610" i="32"/>
  <c r="Z611" i="32"/>
  <c r="AJ613" i="32"/>
  <c r="AH614" i="32"/>
  <c r="AS615" i="32"/>
  <c r="AF616" i="32"/>
  <c r="AL633" i="32"/>
  <c r="V630" i="32"/>
  <c r="N634" i="32"/>
  <c r="L633" i="32"/>
  <c r="T637" i="32"/>
  <c r="R636" i="32"/>
  <c r="R637" i="32"/>
  <c r="P636" i="32"/>
  <c r="L634" i="32"/>
  <c r="N635" i="32"/>
  <c r="AP634" i="32"/>
  <c r="T636" i="32"/>
  <c r="AD637" i="32"/>
  <c r="AR658" i="32"/>
  <c r="X646" i="32"/>
  <c r="AF654" i="32"/>
  <c r="AH657" i="32"/>
  <c r="X317" i="32"/>
  <c r="Z318" i="32"/>
  <c r="P320" i="32"/>
  <c r="AF320" i="32"/>
  <c r="T321" i="32"/>
  <c r="AJ321" i="32"/>
  <c r="AL322" i="32"/>
  <c r="L327" i="32"/>
  <c r="L328" i="32"/>
  <c r="R329" i="32"/>
  <c r="N330" i="32"/>
  <c r="V330" i="32"/>
  <c r="P331" i="32"/>
  <c r="X331" i="32"/>
  <c r="X332" i="32"/>
  <c r="V333" i="32"/>
  <c r="R334" i="32"/>
  <c r="Z334" i="32"/>
  <c r="T335" i="32"/>
  <c r="AB335" i="32"/>
  <c r="L336" i="32"/>
  <c r="T336" i="32"/>
  <c r="AB336" i="32"/>
  <c r="R337" i="32"/>
  <c r="Z337" i="32"/>
  <c r="AH337" i="32"/>
  <c r="V338" i="32"/>
  <c r="AD338" i="32"/>
  <c r="AL338" i="32"/>
  <c r="X339" i="32"/>
  <c r="AF339" i="32"/>
  <c r="AN339" i="32"/>
  <c r="X340" i="32"/>
  <c r="AF340" i="32"/>
  <c r="AN340" i="32"/>
  <c r="V341" i="32"/>
  <c r="AD341" i="32"/>
  <c r="AL341" i="32"/>
  <c r="R342" i="32"/>
  <c r="Z342" i="32"/>
  <c r="AH342" i="32"/>
  <c r="AP342" i="32"/>
  <c r="T343" i="32"/>
  <c r="AB343" i="32"/>
  <c r="AJ343" i="32"/>
  <c r="AR343" i="32"/>
  <c r="R356" i="32"/>
  <c r="Z356" i="32"/>
  <c r="R357" i="32"/>
  <c r="Z357" i="32"/>
  <c r="AH357" i="32"/>
  <c r="P358" i="32"/>
  <c r="X358" i="32"/>
  <c r="AF358" i="32"/>
  <c r="L359" i="32"/>
  <c r="T359" i="32"/>
  <c r="AB359" i="32"/>
  <c r="AJ359" i="32"/>
  <c r="N360" i="32"/>
  <c r="V360" i="32"/>
  <c r="AD360" i="32"/>
  <c r="AL360" i="32"/>
  <c r="V361" i="32"/>
  <c r="AD361" i="32"/>
  <c r="AL361" i="32"/>
  <c r="L362" i="32"/>
  <c r="T362" i="32"/>
  <c r="AB362" i="32"/>
  <c r="AJ362" i="32"/>
  <c r="AR362" i="32"/>
  <c r="P363" i="32"/>
  <c r="X363" i="32"/>
  <c r="AF363" i="32"/>
  <c r="AN363" i="32"/>
  <c r="Z364" i="32"/>
  <c r="AH364" i="32"/>
  <c r="AP364" i="32"/>
  <c r="N368" i="32"/>
  <c r="P369" i="32"/>
  <c r="R372" i="32"/>
  <c r="L373" i="32"/>
  <c r="T373" i="32"/>
  <c r="T374" i="32"/>
  <c r="R375" i="32"/>
  <c r="Z375" i="32"/>
  <c r="N376" i="32"/>
  <c r="V376" i="32"/>
  <c r="AD376" i="32"/>
  <c r="P377" i="32"/>
  <c r="X377" i="32"/>
  <c r="AF377" i="32"/>
  <c r="X378" i="32"/>
  <c r="AF378" i="32"/>
  <c r="V379" i="32"/>
  <c r="AD379" i="32"/>
  <c r="R380" i="32"/>
  <c r="Z380" i="32"/>
  <c r="AH380" i="32"/>
  <c r="L381" i="32"/>
  <c r="T381" i="32"/>
  <c r="AB381" i="32"/>
  <c r="AJ381" i="32"/>
  <c r="L382" i="32"/>
  <c r="T382" i="32"/>
  <c r="AB382" i="32"/>
  <c r="AJ382" i="32"/>
  <c r="R383" i="32"/>
  <c r="Z383" i="32"/>
  <c r="AH383" i="32"/>
  <c r="AP383" i="32"/>
  <c r="N384" i="32"/>
  <c r="V384" i="32"/>
  <c r="AD384" i="32"/>
  <c r="AL384" i="32"/>
  <c r="AS384" i="32"/>
  <c r="P385" i="32"/>
  <c r="X385" i="32"/>
  <c r="AF385" i="32"/>
  <c r="AN385" i="32"/>
  <c r="AT385" i="32"/>
  <c r="N390" i="32"/>
  <c r="T392" i="32"/>
  <c r="P393" i="32"/>
  <c r="R394" i="32"/>
  <c r="R395" i="32"/>
  <c r="Z395" i="32"/>
  <c r="X396" i="32"/>
  <c r="T397" i="32"/>
  <c r="AB397" i="32"/>
  <c r="V398" i="32"/>
  <c r="AD398" i="32"/>
  <c r="AD399" i="32"/>
  <c r="AB400" i="32"/>
  <c r="AJ400" i="32"/>
  <c r="AF401" i="32"/>
  <c r="AH402" i="32"/>
  <c r="R403" i="32"/>
  <c r="Z403" i="32"/>
  <c r="AH403" i="32"/>
  <c r="AP403" i="32"/>
  <c r="P404" i="32"/>
  <c r="X404" i="32"/>
  <c r="AF404" i="32"/>
  <c r="AN404" i="32"/>
  <c r="T405" i="32"/>
  <c r="AB405" i="32"/>
  <c r="AJ405" i="32"/>
  <c r="AR405" i="32"/>
  <c r="AD406" i="32"/>
  <c r="AS406" i="32"/>
  <c r="R421" i="32"/>
  <c r="Z421" i="32"/>
  <c r="AH421" i="32"/>
  <c r="N422" i="32"/>
  <c r="V422" i="32"/>
  <c r="AD422" i="32"/>
  <c r="AL422" i="32"/>
  <c r="P423" i="32"/>
  <c r="X423" i="32"/>
  <c r="AF423" i="32"/>
  <c r="AN423" i="32"/>
  <c r="X424" i="32"/>
  <c r="AF424" i="32"/>
  <c r="AN424" i="32"/>
  <c r="V425" i="32"/>
  <c r="AD425" i="32"/>
  <c r="AL425" i="32"/>
  <c r="R426" i="32"/>
  <c r="Z426" i="32"/>
  <c r="AH426" i="32"/>
  <c r="AP426" i="32"/>
  <c r="T427" i="32"/>
  <c r="AB427" i="32"/>
  <c r="AJ427" i="32"/>
  <c r="AR427" i="32"/>
  <c r="R433" i="32"/>
  <c r="P434" i="32"/>
  <c r="L435" i="32"/>
  <c r="T435" i="32"/>
  <c r="N436" i="32"/>
  <c r="V436" i="32"/>
  <c r="V437" i="32"/>
  <c r="T438" i="32"/>
  <c r="AB438" i="32"/>
  <c r="X439" i="32"/>
  <c r="Z440" i="32"/>
  <c r="Z441" i="32"/>
  <c r="AH441" i="32"/>
  <c r="P442" i="32"/>
  <c r="X442" i="32"/>
  <c r="AF442" i="32"/>
  <c r="L443" i="32"/>
  <c r="T443" i="32"/>
  <c r="AB443" i="32"/>
  <c r="AJ443" i="32"/>
  <c r="N444" i="32"/>
  <c r="V444" i="32"/>
  <c r="AD444" i="32"/>
  <c r="AL444" i="32"/>
  <c r="V445" i="32"/>
  <c r="AD445" i="32"/>
  <c r="AL445" i="32"/>
  <c r="L446" i="32"/>
  <c r="T446" i="32"/>
  <c r="AB446" i="32"/>
  <c r="AJ446" i="32"/>
  <c r="AR446" i="32"/>
  <c r="P447" i="32"/>
  <c r="X447" i="32"/>
  <c r="AF447" i="32"/>
  <c r="AN447" i="32"/>
  <c r="Z448" i="32"/>
  <c r="AH448" i="32"/>
  <c r="AP448" i="32"/>
  <c r="V463" i="32"/>
  <c r="AD463" i="32"/>
  <c r="R464" i="32"/>
  <c r="Z464" i="32"/>
  <c r="AH464" i="32"/>
  <c r="T465" i="32"/>
  <c r="AB465" i="32"/>
  <c r="AJ465" i="32"/>
  <c r="T466" i="32"/>
  <c r="AB466" i="32"/>
  <c r="AJ466" i="32"/>
  <c r="Z467" i="32"/>
  <c r="AH467" i="32"/>
  <c r="AP467" i="32"/>
  <c r="V468" i="32"/>
  <c r="AD468" i="32"/>
  <c r="AL468" i="32"/>
  <c r="AS468" i="32"/>
  <c r="AF469" i="32"/>
  <c r="AN469" i="32"/>
  <c r="AT469" i="32"/>
  <c r="L476" i="32"/>
  <c r="T476" i="32"/>
  <c r="P477" i="32"/>
  <c r="R478" i="32"/>
  <c r="R479" i="32"/>
  <c r="Z479" i="32"/>
  <c r="Z480" i="32"/>
  <c r="Z481" i="32"/>
  <c r="AD482" i="32"/>
  <c r="AF483" i="32"/>
  <c r="AH484" i="32"/>
  <c r="AD485" i="32"/>
  <c r="AH486" i="32"/>
  <c r="AP487" i="32"/>
  <c r="AS490" i="32"/>
  <c r="AP511" i="32"/>
  <c r="AJ532" i="32"/>
  <c r="AD530" i="32"/>
  <c r="V530" i="32"/>
  <c r="R527" i="32"/>
  <c r="AB529" i="32"/>
  <c r="AH530" i="32"/>
  <c r="V531" i="32"/>
  <c r="AN532" i="32"/>
  <c r="AD550" i="32"/>
  <c r="X547" i="32"/>
  <c r="N542" i="32"/>
  <c r="AB549" i="32"/>
  <c r="Z548" i="32"/>
  <c r="L541" i="32"/>
  <c r="AJ553" i="32"/>
  <c r="AH552" i="32"/>
  <c r="T545" i="32"/>
  <c r="R544" i="32"/>
  <c r="Z542" i="32"/>
  <c r="X550" i="32"/>
  <c r="V550" i="32"/>
  <c r="Z553" i="32"/>
  <c r="AD546" i="32"/>
  <c r="R549" i="32"/>
  <c r="R550" i="32"/>
  <c r="AN551" i="32"/>
  <c r="AB552" i="32"/>
  <c r="AS553" i="32"/>
  <c r="AB570" i="32"/>
  <c r="AB571" i="32"/>
  <c r="T566" i="32"/>
  <c r="R568" i="32"/>
  <c r="AL569" i="32"/>
  <c r="AF570" i="32"/>
  <c r="X571" i="32"/>
  <c r="AL572" i="32"/>
  <c r="AH573" i="32"/>
  <c r="R591" i="32"/>
  <c r="P590" i="32"/>
  <c r="V593" i="32"/>
  <c r="L588" i="32"/>
  <c r="T592" i="32"/>
  <c r="N589" i="32"/>
  <c r="AJ590" i="32"/>
  <c r="V591" i="32"/>
  <c r="AD592" i="32"/>
  <c r="AR593" i="32"/>
  <c r="AF594" i="32"/>
  <c r="Z595" i="32"/>
  <c r="AR616" i="32"/>
  <c r="AL614" i="32"/>
  <c r="AD610" i="32"/>
  <c r="AH611" i="32"/>
  <c r="AB612" i="32"/>
  <c r="R616" i="32"/>
  <c r="P615" i="32"/>
  <c r="L614" i="32"/>
  <c r="AP614" i="32"/>
  <c r="V615" i="32"/>
  <c r="AN616" i="32"/>
  <c r="AH637" i="32"/>
  <c r="AF636" i="32"/>
  <c r="R629" i="32"/>
  <c r="P628" i="32"/>
  <c r="AB634" i="32"/>
  <c r="V631" i="32"/>
  <c r="L626" i="32"/>
  <c r="AD635" i="32"/>
  <c r="T630" i="32"/>
  <c r="N627" i="32"/>
  <c r="P627" i="32"/>
  <c r="T628" i="32"/>
  <c r="AD630" i="32"/>
  <c r="AN635" i="32"/>
  <c r="AL637" i="32"/>
  <c r="AP656" i="32"/>
  <c r="AF651" i="32"/>
  <c r="Z648" i="32"/>
  <c r="P643" i="32"/>
  <c r="AR657" i="32"/>
  <c r="AP655" i="32"/>
  <c r="AJ652" i="32"/>
  <c r="AD650" i="32"/>
  <c r="AB649" i="32"/>
  <c r="Z647" i="32"/>
  <c r="T644" i="32"/>
  <c r="N642" i="32"/>
  <c r="AS658" i="32"/>
  <c r="AL654" i="32"/>
  <c r="AJ653" i="32"/>
  <c r="AB648" i="32"/>
  <c r="V646" i="32"/>
  <c r="T645" i="32"/>
  <c r="R643" i="32"/>
  <c r="AN658" i="32"/>
  <c r="AL657" i="32"/>
  <c r="X650" i="32"/>
  <c r="AP658" i="32"/>
  <c r="AN656" i="32"/>
  <c r="AH655" i="32"/>
  <c r="AH654" i="32"/>
  <c r="AF653" i="32"/>
  <c r="AB652" i="32"/>
  <c r="AD651" i="32"/>
  <c r="X648" i="32"/>
  <c r="R646" i="32"/>
  <c r="P645" i="32"/>
  <c r="AJ656" i="32"/>
  <c r="Z651" i="32"/>
  <c r="V648" i="32"/>
  <c r="Z649" i="32"/>
  <c r="AB650" i="32"/>
  <c r="AN654" i="32"/>
  <c r="N658" i="32"/>
  <c r="L657" i="32"/>
  <c r="AP657" i="32"/>
  <c r="AB658" i="32"/>
  <c r="N275" i="32"/>
  <c r="P295" i="32"/>
  <c r="AF295" i="32"/>
  <c r="T296" i="32"/>
  <c r="AJ296" i="32"/>
  <c r="X300" i="32"/>
  <c r="AN300" i="32"/>
  <c r="N316" i="32"/>
  <c r="V316" i="32"/>
  <c r="AD316" i="32"/>
  <c r="R317" i="32"/>
  <c r="Z317" i="32"/>
  <c r="AH317" i="32"/>
  <c r="AD321" i="32"/>
  <c r="AS321" i="32"/>
  <c r="N327" i="32"/>
  <c r="N328" i="32"/>
  <c r="L329" i="32"/>
  <c r="T329" i="32"/>
  <c r="P330" i="32"/>
  <c r="R331" i="32"/>
  <c r="R332" i="32"/>
  <c r="Z332" i="32"/>
  <c r="P333" i="32"/>
  <c r="X333" i="32"/>
  <c r="L334" i="32"/>
  <c r="T334" i="32"/>
  <c r="AB334" i="32"/>
  <c r="N335" i="32"/>
  <c r="V335" i="32"/>
  <c r="AD335" i="32"/>
  <c r="N336" i="32"/>
  <c r="V336" i="32"/>
  <c r="AD336" i="32"/>
  <c r="T337" i="32"/>
  <c r="AB337" i="32"/>
  <c r="AJ337" i="32"/>
  <c r="P338" i="32"/>
  <c r="X338" i="32"/>
  <c r="AF338" i="32"/>
  <c r="L342" i="32"/>
  <c r="T342" i="32"/>
  <c r="AB342" i="32"/>
  <c r="AJ342" i="32"/>
  <c r="AR342" i="32"/>
  <c r="L356" i="32"/>
  <c r="T356" i="32"/>
  <c r="AB356" i="32"/>
  <c r="L357" i="32"/>
  <c r="T357" i="32"/>
  <c r="AB357" i="32"/>
  <c r="R358" i="32"/>
  <c r="Z358" i="32"/>
  <c r="AH358" i="32"/>
  <c r="N359" i="32"/>
  <c r="V359" i="32"/>
  <c r="AD359" i="32"/>
  <c r="AL359" i="32"/>
  <c r="R363" i="32"/>
  <c r="Z363" i="32"/>
  <c r="AH363" i="32"/>
  <c r="AP363" i="32"/>
  <c r="L367" i="32"/>
  <c r="R370" i="32"/>
  <c r="P371" i="32"/>
  <c r="L372" i="32"/>
  <c r="T372" i="32"/>
  <c r="N373" i="32"/>
  <c r="V373" i="32"/>
  <c r="N374" i="32"/>
  <c r="V374" i="32"/>
  <c r="T375" i="32"/>
  <c r="AB375" i="32"/>
  <c r="P376" i="32"/>
  <c r="X376" i="32"/>
  <c r="R377" i="32"/>
  <c r="Z377" i="32"/>
  <c r="R378" i="32"/>
  <c r="Z378" i="32"/>
  <c r="AH378" i="32"/>
  <c r="P379" i="32"/>
  <c r="X379" i="32"/>
  <c r="AF379" i="32"/>
  <c r="L380" i="32"/>
  <c r="T380" i="32"/>
  <c r="AB380" i="32"/>
  <c r="AJ380" i="32"/>
  <c r="P384" i="32"/>
  <c r="X384" i="32"/>
  <c r="AF384" i="32"/>
  <c r="AN384" i="32"/>
  <c r="P390" i="32"/>
  <c r="P391" i="32"/>
  <c r="R393" i="32"/>
  <c r="T394" i="32"/>
  <c r="T395" i="32"/>
  <c r="R396" i="32"/>
  <c r="Z396" i="32"/>
  <c r="V397" i="32"/>
  <c r="AD397" i="32"/>
  <c r="X398" i="32"/>
  <c r="AF398" i="32"/>
  <c r="X399" i="32"/>
  <c r="AF399" i="32"/>
  <c r="AD400" i="32"/>
  <c r="AH401" i="32"/>
  <c r="V405" i="32"/>
  <c r="AD405" i="32"/>
  <c r="AL405" i="32"/>
  <c r="AS405" i="32"/>
  <c r="L421" i="32"/>
  <c r="T421" i="32"/>
  <c r="AB421" i="32"/>
  <c r="AJ421" i="32"/>
  <c r="P422" i="32"/>
  <c r="X422" i="32"/>
  <c r="AF422" i="32"/>
  <c r="L426" i="32"/>
  <c r="T426" i="32"/>
  <c r="AB426" i="32"/>
  <c r="AJ426" i="32"/>
  <c r="AR426" i="32"/>
  <c r="L432" i="32"/>
  <c r="R434" i="32"/>
  <c r="N435" i="32"/>
  <c r="V435" i="32"/>
  <c r="P436" i="32"/>
  <c r="X436" i="32"/>
  <c r="P437" i="32"/>
  <c r="X437" i="32"/>
  <c r="V438" i="32"/>
  <c r="Z439" i="32"/>
  <c r="AB440" i="32"/>
  <c r="AB441" i="32"/>
  <c r="R442" i="32"/>
  <c r="Z442" i="32"/>
  <c r="AH442" i="32"/>
  <c r="N443" i="32"/>
  <c r="V443" i="32"/>
  <c r="AD443" i="32"/>
  <c r="AL443" i="32"/>
  <c r="R447" i="32"/>
  <c r="Z447" i="32"/>
  <c r="AH447" i="32"/>
  <c r="AP447" i="32"/>
  <c r="P463" i="32"/>
  <c r="X463" i="32"/>
  <c r="AF463" i="32"/>
  <c r="T464" i="32"/>
  <c r="AB464" i="32"/>
  <c r="AJ464" i="32"/>
  <c r="X468" i="32"/>
  <c r="AF468" i="32"/>
  <c r="AN468" i="32"/>
  <c r="AT490" i="32"/>
  <c r="AS489" i="32"/>
  <c r="AR488" i="32"/>
  <c r="AH483" i="32"/>
  <c r="AB480" i="32"/>
  <c r="N476" i="32"/>
  <c r="R477" i="32"/>
  <c r="T478" i="32"/>
  <c r="T479" i="32"/>
  <c r="AB481" i="32"/>
  <c r="AF482" i="32"/>
  <c r="AJ484" i="32"/>
  <c r="AF485" i="32"/>
  <c r="AN486" i="32"/>
  <c r="AP508" i="32"/>
  <c r="AL511" i="32"/>
  <c r="AJ506" i="32"/>
  <c r="R511" i="32"/>
  <c r="AN528" i="32"/>
  <c r="AL527" i="32"/>
  <c r="X520" i="32"/>
  <c r="V519" i="32"/>
  <c r="AR530" i="32"/>
  <c r="AH525" i="32"/>
  <c r="AB522" i="32"/>
  <c r="AP529" i="32"/>
  <c r="AJ526" i="32"/>
  <c r="Z521" i="32"/>
  <c r="T518" i="32"/>
  <c r="AF529" i="32"/>
  <c r="AD528" i="32"/>
  <c r="AB527" i="32"/>
  <c r="Z525" i="32"/>
  <c r="T522" i="32"/>
  <c r="AL532" i="32"/>
  <c r="AJ531" i="32"/>
  <c r="X528" i="32"/>
  <c r="V527" i="32"/>
  <c r="AH532" i="32"/>
  <c r="AF531" i="32"/>
  <c r="AB530" i="32"/>
  <c r="AD529" i="32"/>
  <c r="Z529" i="32"/>
  <c r="V523" i="32"/>
  <c r="P528" i="32"/>
  <c r="Z527" i="32"/>
  <c r="T528" i="32"/>
  <c r="AJ529" i="32"/>
  <c r="AP530" i="32"/>
  <c r="AD531" i="32"/>
  <c r="AT532" i="32"/>
  <c r="AL550" i="32"/>
  <c r="R541" i="32"/>
  <c r="AB551" i="32"/>
  <c r="P549" i="32"/>
  <c r="AB547" i="32"/>
  <c r="Z549" i="32"/>
  <c r="Z550" i="32"/>
  <c r="P551" i="32"/>
  <c r="AJ552" i="32"/>
  <c r="V553" i="32"/>
  <c r="AT574" i="32"/>
  <c r="AH572" i="32"/>
  <c r="AF574" i="32"/>
  <c r="AB566" i="32"/>
  <c r="T567" i="32"/>
  <c r="Z568" i="32"/>
  <c r="N569" i="32"/>
  <c r="AN570" i="32"/>
  <c r="AF571" i="32"/>
  <c r="N574" i="32"/>
  <c r="L573" i="32"/>
  <c r="AP573" i="32"/>
  <c r="AB574" i="32"/>
  <c r="AN593" i="32"/>
  <c r="AD588" i="32"/>
  <c r="AR595" i="32"/>
  <c r="AP594" i="32"/>
  <c r="AB587" i="32"/>
  <c r="AJ591" i="32"/>
  <c r="AH590" i="32"/>
  <c r="AH591" i="32"/>
  <c r="AF590" i="32"/>
  <c r="AL593" i="32"/>
  <c r="AB588" i="32"/>
  <c r="AJ592" i="32"/>
  <c r="AD589" i="32"/>
  <c r="X593" i="32"/>
  <c r="N588" i="32"/>
  <c r="AB595" i="32"/>
  <c r="Z594" i="32"/>
  <c r="L587" i="32"/>
  <c r="T591" i="32"/>
  <c r="R590" i="32"/>
  <c r="R588" i="32"/>
  <c r="P589" i="32"/>
  <c r="AD591" i="32"/>
  <c r="AL592" i="32"/>
  <c r="AN594" i="32"/>
  <c r="AH595" i="32"/>
  <c r="AN613" i="32"/>
  <c r="AF612" i="32"/>
  <c r="P608" i="32"/>
  <c r="P613" i="32"/>
  <c r="T614" i="32"/>
  <c r="N612" i="32"/>
  <c r="L611" i="32"/>
  <c r="V616" i="32"/>
  <c r="T615" i="32"/>
  <c r="T616" i="32"/>
  <c r="AJ612" i="32"/>
  <c r="T613" i="32"/>
  <c r="R614" i="32"/>
  <c r="AD615" i="32"/>
  <c r="P616" i="32"/>
  <c r="AT616" i="32"/>
  <c r="AL634" i="32"/>
  <c r="R626" i="32"/>
  <c r="X627" i="32"/>
  <c r="AB628" i="32"/>
  <c r="V629" i="32"/>
  <c r="T635" i="32"/>
  <c r="AB631" i="32"/>
  <c r="X632" i="32"/>
  <c r="Z633" i="32"/>
  <c r="Z634" i="32"/>
  <c r="P635" i="32"/>
  <c r="AJ636" i="32"/>
  <c r="AS637" i="32"/>
  <c r="AJ655" i="32"/>
  <c r="X647" i="32"/>
  <c r="Z656" i="32"/>
  <c r="P651" i="32"/>
  <c r="AD658" i="32"/>
  <c r="AB657" i="32"/>
  <c r="Z655" i="32"/>
  <c r="T652" i="32"/>
  <c r="N650" i="32"/>
  <c r="V654" i="32"/>
  <c r="T653" i="32"/>
  <c r="R651" i="32"/>
  <c r="T655" i="32"/>
  <c r="AB651" i="32"/>
  <c r="AH652" i="32"/>
  <c r="V653" i="32"/>
  <c r="P654" i="32"/>
  <c r="AN655" i="32"/>
  <c r="V656" i="32"/>
  <c r="R657" i="32"/>
  <c r="AL658" i="32"/>
  <c r="Z506" i="32"/>
  <c r="AB507" i="32"/>
  <c r="AB508" i="32"/>
  <c r="Z509" i="32"/>
  <c r="AH509" i="32"/>
  <c r="N510" i="32"/>
  <c r="V510" i="32"/>
  <c r="AD510" i="32"/>
  <c r="AL510" i="32"/>
  <c r="AS510" i="32"/>
  <c r="X511" i="32"/>
  <c r="AF511" i="32"/>
  <c r="AN511" i="32"/>
  <c r="AT511" i="32"/>
  <c r="L518" i="32"/>
  <c r="P519" i="32"/>
  <c r="R520" i="32"/>
  <c r="R521" i="32"/>
  <c r="X522" i="32"/>
  <c r="AB523" i="32"/>
  <c r="AD524" i="32"/>
  <c r="AD525" i="32"/>
  <c r="AB526" i="32"/>
  <c r="P527" i="32"/>
  <c r="X527" i="32"/>
  <c r="AF527" i="32"/>
  <c r="R528" i="32"/>
  <c r="Z528" i="32"/>
  <c r="AH528" i="32"/>
  <c r="R529" i="32"/>
  <c r="AH529" i="32"/>
  <c r="X530" i="32"/>
  <c r="AF530" i="32"/>
  <c r="AN530" i="32"/>
  <c r="L531" i="32"/>
  <c r="AB531" i="32"/>
  <c r="AR531" i="32"/>
  <c r="AD532" i="32"/>
  <c r="AS532" i="32"/>
  <c r="L537" i="32"/>
  <c r="L538" i="32"/>
  <c r="R539" i="32"/>
  <c r="N540" i="32"/>
  <c r="V540" i="32"/>
  <c r="P541" i="32"/>
  <c r="X541" i="32"/>
  <c r="P542" i="32"/>
  <c r="X542" i="32"/>
  <c r="V543" i="32"/>
  <c r="Z544" i="32"/>
  <c r="L545" i="32"/>
  <c r="AB545" i="32"/>
  <c r="L546" i="32"/>
  <c r="AB546" i="32"/>
  <c r="R547" i="32"/>
  <c r="Z547" i="32"/>
  <c r="AH547" i="32"/>
  <c r="N548" i="32"/>
  <c r="V548" i="32"/>
  <c r="AD548" i="32"/>
  <c r="AL548" i="32"/>
  <c r="X549" i="32"/>
  <c r="AF549" i="32"/>
  <c r="AN549" i="32"/>
  <c r="P550" i="32"/>
  <c r="AF550" i="32"/>
  <c r="V551" i="32"/>
  <c r="AL551" i="32"/>
  <c r="Z552" i="32"/>
  <c r="AP552" i="32"/>
  <c r="AB553" i="32"/>
  <c r="AR553" i="32"/>
  <c r="R566" i="32"/>
  <c r="Z566" i="32"/>
  <c r="R567" i="32"/>
  <c r="AH567" i="32"/>
  <c r="P568" i="32"/>
  <c r="X568" i="32"/>
  <c r="AF568" i="32"/>
  <c r="AB569" i="32"/>
  <c r="N570" i="32"/>
  <c r="AD570" i="32"/>
  <c r="N571" i="32"/>
  <c r="V571" i="32"/>
  <c r="AD571" i="32"/>
  <c r="AL571" i="32"/>
  <c r="AB572" i="32"/>
  <c r="AR572" i="32"/>
  <c r="P573" i="32"/>
  <c r="X573" i="32"/>
  <c r="AF573" i="32"/>
  <c r="AN573" i="32"/>
  <c r="R574" i="32"/>
  <c r="Z574" i="32"/>
  <c r="AH574" i="32"/>
  <c r="AP574" i="32"/>
  <c r="P587" i="32"/>
  <c r="X587" i="32"/>
  <c r="AF587" i="32"/>
  <c r="P588" i="32"/>
  <c r="X588" i="32"/>
  <c r="AF588" i="32"/>
  <c r="V589" i="32"/>
  <c r="Z590" i="32"/>
  <c r="AB591" i="32"/>
  <c r="AB592" i="32"/>
  <c r="R593" i="32"/>
  <c r="Z593" i="32"/>
  <c r="AH593" i="32"/>
  <c r="AP593" i="32"/>
  <c r="N594" i="32"/>
  <c r="V594" i="32"/>
  <c r="AD594" i="32"/>
  <c r="AL594" i="32"/>
  <c r="AS594" i="32"/>
  <c r="X595" i="32"/>
  <c r="AF595" i="32"/>
  <c r="AN595" i="32"/>
  <c r="AT595" i="32"/>
  <c r="N608" i="32"/>
  <c r="AD608" i="32"/>
  <c r="N609" i="32"/>
  <c r="V609" i="32"/>
  <c r="AD609" i="32"/>
  <c r="AB610" i="32"/>
  <c r="P611" i="32"/>
  <c r="X611" i="32"/>
  <c r="AF611" i="32"/>
  <c r="R612" i="32"/>
  <c r="Z612" i="32"/>
  <c r="AH612" i="32"/>
  <c r="R613" i="32"/>
  <c r="AH613" i="32"/>
  <c r="P614" i="32"/>
  <c r="X614" i="32"/>
  <c r="AF614" i="32"/>
  <c r="AN614" i="32"/>
  <c r="AB615" i="32"/>
  <c r="AR615" i="32"/>
  <c r="N616" i="32"/>
  <c r="AD616" i="32"/>
  <c r="AS616" i="32"/>
  <c r="R623" i="32"/>
  <c r="N624" i="32"/>
  <c r="V624" i="32"/>
  <c r="P625" i="32"/>
  <c r="X625" i="32"/>
  <c r="P626" i="32"/>
  <c r="X626" i="32"/>
  <c r="V627" i="32"/>
  <c r="Z628" i="32"/>
  <c r="AB629" i="32"/>
  <c r="AB630" i="32"/>
  <c r="R631" i="32"/>
  <c r="Z631" i="32"/>
  <c r="AH631" i="32"/>
  <c r="N632" i="32"/>
  <c r="V632" i="32"/>
  <c r="AD632" i="32"/>
  <c r="AL632" i="32"/>
  <c r="P633" i="32"/>
  <c r="X633" i="32"/>
  <c r="AF633" i="32"/>
  <c r="AN633" i="32"/>
  <c r="P634" i="32"/>
  <c r="X634" i="32"/>
  <c r="AF634" i="32"/>
  <c r="AN634" i="32"/>
  <c r="V635" i="32"/>
  <c r="AL635" i="32"/>
  <c r="Z636" i="32"/>
  <c r="AP636" i="32"/>
  <c r="AB637" i="32"/>
  <c r="AR637" i="32"/>
  <c r="P644" i="32"/>
  <c r="V647" i="32"/>
  <c r="X649" i="32"/>
  <c r="R650" i="32"/>
  <c r="Z650" i="32"/>
  <c r="AH651" i="32"/>
  <c r="P652" i="32"/>
  <c r="X652" i="32"/>
  <c r="AF652" i="32"/>
  <c r="AB653" i="32"/>
  <c r="N654" i="32"/>
  <c r="AD654" i="32"/>
  <c r="N655" i="32"/>
  <c r="V655" i="32"/>
  <c r="AD655" i="32"/>
  <c r="AL655" i="32"/>
  <c r="P657" i="32"/>
  <c r="X657" i="32"/>
  <c r="AF657" i="32"/>
  <c r="AN657" i="32"/>
  <c r="R658" i="32"/>
  <c r="Z658" i="32"/>
  <c r="AJ658" i="32"/>
  <c r="P664" i="32"/>
  <c r="P665" i="32"/>
  <c r="N666" i="32"/>
  <c r="AF677" i="32"/>
  <c r="T667" i="32"/>
  <c r="X668" i="32"/>
  <c r="T669" i="32"/>
  <c r="R671" i="32"/>
  <c r="R675" i="32"/>
  <c r="P674" i="32"/>
  <c r="T676" i="32"/>
  <c r="N673" i="32"/>
  <c r="R672" i="32"/>
  <c r="X673" i="32"/>
  <c r="V679" i="32"/>
  <c r="V674" i="32"/>
  <c r="P675" i="32"/>
  <c r="AF675" i="32"/>
  <c r="X678" i="32"/>
  <c r="R679" i="32"/>
  <c r="AN696" i="32"/>
  <c r="AL695" i="32"/>
  <c r="AP697" i="32"/>
  <c r="AJ694" i="32"/>
  <c r="AF697" i="32"/>
  <c r="Z694" i="32"/>
  <c r="AL700" i="32"/>
  <c r="AJ699" i="32"/>
  <c r="X696" i="32"/>
  <c r="V695" i="32"/>
  <c r="Z697" i="32"/>
  <c r="T694" i="32"/>
  <c r="R695" i="32"/>
  <c r="AH695" i="32"/>
  <c r="N696" i="32"/>
  <c r="AD696" i="32"/>
  <c r="AB697" i="32"/>
  <c r="N699" i="32"/>
  <c r="AD699" i="32"/>
  <c r="AS699" i="32"/>
  <c r="AN700" i="32"/>
  <c r="AL718" i="32"/>
  <c r="AP721" i="32"/>
  <c r="AJ719" i="32"/>
  <c r="AJ740" i="32"/>
  <c r="T740" i="32"/>
  <c r="X677" i="32"/>
  <c r="T675" i="32"/>
  <c r="R674" i="32"/>
  <c r="T671" i="32"/>
  <c r="T672" i="32"/>
  <c r="R676" i="32"/>
  <c r="L673" i="32"/>
  <c r="X679" i="32"/>
  <c r="V678" i="32"/>
  <c r="Z673" i="32"/>
  <c r="AB674" i="32"/>
  <c r="V675" i="32"/>
  <c r="AL675" i="32"/>
  <c r="AD676" i="32"/>
  <c r="V677" i="32"/>
  <c r="AL677" i="32"/>
  <c r="Z678" i="32"/>
  <c r="AP678" i="32"/>
  <c r="AJ679" i="32"/>
  <c r="AR700" i="32"/>
  <c r="AP699" i="32"/>
  <c r="AN698" i="32"/>
  <c r="AL698" i="32"/>
  <c r="AH696" i="32"/>
  <c r="AF695" i="32"/>
  <c r="AB700" i="32"/>
  <c r="Z699" i="32"/>
  <c r="X698" i="32"/>
  <c r="V698" i="32"/>
  <c r="R696" i="32"/>
  <c r="P695" i="32"/>
  <c r="P694" i="32"/>
  <c r="AF694" i="32"/>
  <c r="T695" i="32"/>
  <c r="AJ695" i="32"/>
  <c r="T696" i="32"/>
  <c r="AJ696" i="32"/>
  <c r="AD697" i="32"/>
  <c r="AB698" i="32"/>
  <c r="AR698" i="32"/>
  <c r="AF699" i="32"/>
  <c r="L700" i="32"/>
  <c r="N700" i="32"/>
  <c r="Z700" i="32"/>
  <c r="AP700" i="32"/>
  <c r="N506" i="32"/>
  <c r="V506" i="32"/>
  <c r="AD506" i="32"/>
  <c r="P507" i="32"/>
  <c r="X507" i="32"/>
  <c r="AF507" i="32"/>
  <c r="X508" i="32"/>
  <c r="AF508" i="32"/>
  <c r="AD509" i="32"/>
  <c r="R510" i="32"/>
  <c r="AH510" i="32"/>
  <c r="T511" i="32"/>
  <c r="AJ511" i="32"/>
  <c r="P518" i="32"/>
  <c r="T519" i="32"/>
  <c r="V520" i="32"/>
  <c r="V521" i="32"/>
  <c r="X523" i="32"/>
  <c r="Z524" i="32"/>
  <c r="AF526" i="32"/>
  <c r="T527" i="32"/>
  <c r="AJ527" i="32"/>
  <c r="V528" i="32"/>
  <c r="AL528" i="32"/>
  <c r="V529" i="32"/>
  <c r="AL529" i="32"/>
  <c r="AJ530" i="32"/>
  <c r="X531" i="32"/>
  <c r="AN531" i="32"/>
  <c r="Z532" i="32"/>
  <c r="AP532" i="32"/>
  <c r="N536" i="32"/>
  <c r="P537" i="32"/>
  <c r="R540" i="32"/>
  <c r="T541" i="32"/>
  <c r="T542" i="32"/>
  <c r="R543" i="32"/>
  <c r="Z543" i="32"/>
  <c r="N544" i="32"/>
  <c r="V544" i="32"/>
  <c r="AD544" i="32"/>
  <c r="P545" i="32"/>
  <c r="X545" i="32"/>
  <c r="AF545" i="32"/>
  <c r="X546" i="32"/>
  <c r="AF546" i="32"/>
  <c r="AD547" i="32"/>
  <c r="R548" i="32"/>
  <c r="AH548" i="32"/>
  <c r="T549" i="32"/>
  <c r="AJ549" i="32"/>
  <c r="T550" i="32"/>
  <c r="AJ550" i="32"/>
  <c r="R551" i="32"/>
  <c r="Z551" i="32"/>
  <c r="AH551" i="32"/>
  <c r="AP551" i="32"/>
  <c r="N552" i="32"/>
  <c r="V552" i="32"/>
  <c r="AD552" i="32"/>
  <c r="AL552" i="32"/>
  <c r="AS552" i="32"/>
  <c r="P553" i="32"/>
  <c r="X553" i="32"/>
  <c r="AF553" i="32"/>
  <c r="AN553" i="32"/>
  <c r="AT553" i="32"/>
  <c r="V566" i="32"/>
  <c r="V567" i="32"/>
  <c r="X569" i="32"/>
  <c r="Z570" i="32"/>
  <c r="AP571" i="32"/>
  <c r="P572" i="32"/>
  <c r="AF572" i="32"/>
  <c r="T573" i="32"/>
  <c r="AJ573" i="32"/>
  <c r="V574" i="32"/>
  <c r="AL574" i="32"/>
  <c r="T587" i="32"/>
  <c r="T588" i="32"/>
  <c r="R589" i="32"/>
  <c r="Z589" i="32"/>
  <c r="AH589" i="32"/>
  <c r="N590" i="32"/>
  <c r="V590" i="32"/>
  <c r="AD590" i="32"/>
  <c r="AL590" i="32"/>
  <c r="P591" i="32"/>
  <c r="X591" i="32"/>
  <c r="AF591" i="32"/>
  <c r="AN591" i="32"/>
  <c r="X592" i="32"/>
  <c r="AF592" i="32"/>
  <c r="AN592" i="32"/>
  <c r="AD593" i="32"/>
  <c r="R594" i="32"/>
  <c r="AH594" i="32"/>
  <c r="T595" i="32"/>
  <c r="AJ595" i="32"/>
  <c r="Z608" i="32"/>
  <c r="P610" i="32"/>
  <c r="AF610" i="32"/>
  <c r="T611" i="32"/>
  <c r="AJ611" i="32"/>
  <c r="V612" i="32"/>
  <c r="AL612" i="32"/>
  <c r="V613" i="32"/>
  <c r="AL613" i="32"/>
  <c r="X615" i="32"/>
  <c r="AN615" i="32"/>
  <c r="Z616" i="32"/>
  <c r="AP616" i="32"/>
  <c r="N620" i="32"/>
  <c r="P621" i="32"/>
  <c r="R624" i="32"/>
  <c r="T625" i="32"/>
  <c r="T626" i="32"/>
  <c r="R627" i="32"/>
  <c r="Z627" i="32"/>
  <c r="N628" i="32"/>
  <c r="V628" i="32"/>
  <c r="AD628" i="32"/>
  <c r="P629" i="32"/>
  <c r="X629" i="32"/>
  <c r="AF629" i="32"/>
  <c r="X630" i="32"/>
  <c r="AF630" i="32"/>
  <c r="AD631" i="32"/>
  <c r="R632" i="32"/>
  <c r="AH632" i="32"/>
  <c r="T633" i="32"/>
  <c r="AJ633" i="32"/>
  <c r="T634" i="32"/>
  <c r="AJ634" i="32"/>
  <c r="R635" i="32"/>
  <c r="Z635" i="32"/>
  <c r="AH635" i="32"/>
  <c r="AP635" i="32"/>
  <c r="N636" i="32"/>
  <c r="V636" i="32"/>
  <c r="AD636" i="32"/>
  <c r="AL636" i="32"/>
  <c r="AS636" i="32"/>
  <c r="P637" i="32"/>
  <c r="X637" i="32"/>
  <c r="AF637" i="32"/>
  <c r="AN637" i="32"/>
  <c r="AT637" i="32"/>
  <c r="V650" i="32"/>
  <c r="V651" i="32"/>
  <c r="X653" i="32"/>
  <c r="Z654" i="32"/>
  <c r="P656" i="32"/>
  <c r="AF656" i="32"/>
  <c r="T657" i="32"/>
  <c r="AJ657" i="32"/>
  <c r="V658" i="32"/>
  <c r="AN677" i="32"/>
  <c r="AD672" i="32"/>
  <c r="X669" i="32"/>
  <c r="N664" i="32"/>
  <c r="AJ675" i="32"/>
  <c r="AH674" i="32"/>
  <c r="AH675" i="32"/>
  <c r="AF674" i="32"/>
  <c r="R667" i="32"/>
  <c r="P666" i="32"/>
  <c r="AJ676" i="32"/>
  <c r="AD673" i="32"/>
  <c r="T668" i="32"/>
  <c r="AH676" i="32"/>
  <c r="AB673" i="32"/>
  <c r="R668" i="32"/>
  <c r="L665" i="32"/>
  <c r="AN679" i="32"/>
  <c r="AL678" i="32"/>
  <c r="X671" i="32"/>
  <c r="V670" i="32"/>
  <c r="AL679" i="32"/>
  <c r="AJ678" i="32"/>
  <c r="V671" i="32"/>
  <c r="T670" i="32"/>
  <c r="AH677" i="32"/>
  <c r="X672" i="32"/>
  <c r="R669" i="32"/>
  <c r="T666" i="32"/>
  <c r="Z671" i="32"/>
  <c r="Z672" i="32"/>
  <c r="P673" i="32"/>
  <c r="AF673" i="32"/>
  <c r="N674" i="32"/>
  <c r="AD674" i="32"/>
  <c r="X675" i="32"/>
  <c r="AF676" i="32"/>
  <c r="AB677" i="32"/>
  <c r="AF678" i="32"/>
  <c r="Z679" i="32"/>
  <c r="AP679" i="32"/>
  <c r="AN697" i="32"/>
  <c r="AF696" i="32"/>
  <c r="X697" i="32"/>
  <c r="V694" i="32"/>
  <c r="P697" i="32"/>
  <c r="V700" i="32"/>
  <c r="T699" i="32"/>
  <c r="R697" i="32"/>
  <c r="Z695" i="32"/>
  <c r="T700" i="32"/>
  <c r="V696" i="32"/>
  <c r="AL696" i="32"/>
  <c r="T697" i="32"/>
  <c r="AJ697" i="32"/>
  <c r="R698" i="32"/>
  <c r="AH698" i="32"/>
  <c r="V699" i="32"/>
  <c r="AL699" i="32"/>
  <c r="P700" i="32"/>
  <c r="AF700" i="32"/>
  <c r="AT700" i="32"/>
  <c r="N728" i="32"/>
  <c r="AB739" i="32"/>
  <c r="AB740" i="32"/>
  <c r="AD742" i="32"/>
  <c r="N736" i="32"/>
  <c r="X506" i="32"/>
  <c r="L510" i="32"/>
  <c r="T510" i="32"/>
  <c r="AB510" i="32"/>
  <c r="AJ510" i="32"/>
  <c r="R518" i="32"/>
  <c r="N519" i="32"/>
  <c r="P520" i="32"/>
  <c r="X521" i="32"/>
  <c r="V522" i="32"/>
  <c r="Z523" i="32"/>
  <c r="AB524" i="32"/>
  <c r="AB525" i="32"/>
  <c r="AH526" i="32"/>
  <c r="N527" i="32"/>
  <c r="AD527" i="32"/>
  <c r="Z531" i="32"/>
  <c r="AH531" i="32"/>
  <c r="AP531" i="32"/>
  <c r="L535" i="32"/>
  <c r="R538" i="32"/>
  <c r="P539" i="32"/>
  <c r="L540" i="32"/>
  <c r="T540" i="32"/>
  <c r="N541" i="32"/>
  <c r="V541" i="32"/>
  <c r="V542" i="32"/>
  <c r="L543" i="32"/>
  <c r="T543" i="32"/>
  <c r="AB543" i="32"/>
  <c r="X544" i="32"/>
  <c r="Z545" i="32"/>
  <c r="R546" i="32"/>
  <c r="Z546" i="32"/>
  <c r="AH546" i="32"/>
  <c r="P547" i="32"/>
  <c r="AF547" i="32"/>
  <c r="L548" i="32"/>
  <c r="T548" i="32"/>
  <c r="AB548" i="32"/>
  <c r="AJ548" i="32"/>
  <c r="N549" i="32"/>
  <c r="V549" i="32"/>
  <c r="AL549" i="32"/>
  <c r="X552" i="32"/>
  <c r="AN552" i="32"/>
  <c r="P566" i="32"/>
  <c r="AF566" i="32"/>
  <c r="X567" i="32"/>
  <c r="N568" i="32"/>
  <c r="V568" i="32"/>
  <c r="AD568" i="32"/>
  <c r="R569" i="32"/>
  <c r="Z569" i="32"/>
  <c r="AH569" i="32"/>
  <c r="N573" i="32"/>
  <c r="AD573" i="32"/>
  <c r="AS573" i="32"/>
  <c r="N587" i="32"/>
  <c r="V587" i="32"/>
  <c r="AD587" i="32"/>
  <c r="V588" i="32"/>
  <c r="L589" i="32"/>
  <c r="T589" i="32"/>
  <c r="AB589" i="32"/>
  <c r="AJ589" i="32"/>
  <c r="X590" i="32"/>
  <c r="L594" i="32"/>
  <c r="T594" i="32"/>
  <c r="AB594" i="32"/>
  <c r="AJ594" i="32"/>
  <c r="AR594" i="32"/>
  <c r="L608" i="32"/>
  <c r="T608" i="32"/>
  <c r="AB608" i="32"/>
  <c r="L609" i="32"/>
  <c r="T609" i="32"/>
  <c r="AB609" i="32"/>
  <c r="R610" i="32"/>
  <c r="AH610" i="32"/>
  <c r="N611" i="32"/>
  <c r="AD611" i="32"/>
  <c r="R615" i="32"/>
  <c r="Z615" i="32"/>
  <c r="AH615" i="32"/>
  <c r="AP615" i="32"/>
  <c r="L619" i="32"/>
  <c r="R622" i="32"/>
  <c r="P623" i="32"/>
  <c r="L624" i="32"/>
  <c r="T624" i="32"/>
  <c r="N625" i="32"/>
  <c r="V625" i="32"/>
  <c r="V626" i="32"/>
  <c r="L627" i="32"/>
  <c r="T627" i="32"/>
  <c r="AB627" i="32"/>
  <c r="X628" i="32"/>
  <c r="Z629" i="32"/>
  <c r="R630" i="32"/>
  <c r="Z630" i="32"/>
  <c r="AH630" i="32"/>
  <c r="P631" i="32"/>
  <c r="AF631" i="32"/>
  <c r="L632" i="32"/>
  <c r="T632" i="32"/>
  <c r="AB632" i="32"/>
  <c r="AJ632" i="32"/>
  <c r="X636" i="32"/>
  <c r="AN636" i="32"/>
  <c r="AT658" i="32"/>
  <c r="P642" i="32"/>
  <c r="N644" i="32"/>
  <c r="R645" i="32"/>
  <c r="T646" i="32"/>
  <c r="T647" i="32"/>
  <c r="AF658" i="32"/>
  <c r="AD649" i="32"/>
  <c r="P650" i="32"/>
  <c r="AF650" i="32"/>
  <c r="X651" i="32"/>
  <c r="N652" i="32"/>
  <c r="V652" i="32"/>
  <c r="AD652" i="32"/>
  <c r="R653" i="32"/>
  <c r="Z653" i="32"/>
  <c r="AH653" i="32"/>
  <c r="AJ654" i="32"/>
  <c r="AB655" i="32"/>
  <c r="N657" i="32"/>
  <c r="AD657" i="32"/>
  <c r="AS657" i="32"/>
  <c r="AS679" i="32"/>
  <c r="AR678" i="32"/>
  <c r="AD671" i="32"/>
  <c r="AB670" i="32"/>
  <c r="AP677" i="32"/>
  <c r="AF672" i="32"/>
  <c r="Z669" i="32"/>
  <c r="L664" i="32"/>
  <c r="N665" i="32"/>
  <c r="P667" i="32"/>
  <c r="Z675" i="32"/>
  <c r="V668" i="32"/>
  <c r="AD679" i="32"/>
  <c r="AB678" i="32"/>
  <c r="Z677" i="32"/>
  <c r="X670" i="32"/>
  <c r="AB671" i="32"/>
  <c r="AB672" i="32"/>
  <c r="R673" i="32"/>
  <c r="AH673" i="32"/>
  <c r="T674" i="32"/>
  <c r="AJ674" i="32"/>
  <c r="AD675" i="32"/>
  <c r="V676" i="32"/>
  <c r="AL676" i="32"/>
  <c r="AD677" i="32"/>
  <c r="N679" i="32"/>
  <c r="R678" i="32"/>
  <c r="AH678" i="32"/>
  <c r="AB679" i="32"/>
  <c r="AR679" i="32"/>
  <c r="AJ700" i="32"/>
  <c r="AD698" i="32"/>
  <c r="X694" i="32"/>
  <c r="L695" i="32"/>
  <c r="AB695" i="32"/>
  <c r="AB696" i="32"/>
  <c r="V697" i="32"/>
  <c r="AL697" i="32"/>
  <c r="T698" i="32"/>
  <c r="AJ698" i="32"/>
  <c r="X699" i="32"/>
  <c r="AN699" i="32"/>
  <c r="AH700" i="32"/>
  <c r="AR719" i="32"/>
  <c r="AH714" i="32"/>
  <c r="AB711" i="32"/>
  <c r="R706" i="32"/>
  <c r="AT721" i="32"/>
  <c r="AS720" i="32"/>
  <c r="AF713" i="32"/>
  <c r="AP718" i="32"/>
  <c r="AJ715" i="32"/>
  <c r="Z710" i="32"/>
  <c r="T707" i="32"/>
  <c r="AN717" i="32"/>
  <c r="AL716" i="32"/>
  <c r="X709" i="32"/>
  <c r="V708" i="32"/>
  <c r="AD717" i="32"/>
  <c r="AB716" i="32"/>
  <c r="AN721" i="32"/>
  <c r="AL720" i="32"/>
  <c r="AP719" i="32"/>
  <c r="AH719" i="32"/>
  <c r="AJ718" i="32"/>
  <c r="AJ717" i="32"/>
  <c r="AH716" i="32"/>
  <c r="AD715" i="32"/>
  <c r="AF714" i="32"/>
  <c r="X714" i="32"/>
  <c r="X713" i="32"/>
  <c r="AS721" i="32"/>
  <c r="AL721" i="32"/>
  <c r="AR720" i="32"/>
  <c r="AJ720" i="32"/>
  <c r="AN719" i="32"/>
  <c r="AH718" i="32"/>
  <c r="AH717" i="32"/>
  <c r="AF716" i="32"/>
  <c r="AB715" i="32"/>
  <c r="AD714" i="32"/>
  <c r="AD713" i="32"/>
  <c r="V713" i="32"/>
  <c r="AB712" i="32"/>
  <c r="T712" i="32"/>
  <c r="X711" i="32"/>
  <c r="R710" i="32"/>
  <c r="R709" i="32"/>
  <c r="P708" i="32"/>
  <c r="AF718" i="32"/>
  <c r="Z715" i="32"/>
  <c r="AB719" i="32"/>
  <c r="R714" i="32"/>
  <c r="L711" i="32"/>
  <c r="AF721" i="32"/>
  <c r="AD720" i="32"/>
  <c r="Z718" i="32"/>
  <c r="T715" i="32"/>
  <c r="X717" i="32"/>
  <c r="V716" i="32"/>
  <c r="AL742" i="32"/>
  <c r="AH741" i="32"/>
  <c r="V742" i="32"/>
  <c r="R741" i="32"/>
  <c r="N670" i="32"/>
  <c r="P671" i="32"/>
  <c r="V673" i="32"/>
  <c r="Z674" i="32"/>
  <c r="AB675" i="32"/>
  <c r="AB676" i="32"/>
  <c r="R677" i="32"/>
  <c r="AD678" i="32"/>
  <c r="AF679" i="32"/>
  <c r="AB694" i="32"/>
  <c r="X695" i="32"/>
  <c r="Z696" i="32"/>
  <c r="AH697" i="32"/>
  <c r="P698" i="32"/>
  <c r="AF698" i="32"/>
  <c r="AB699" i="32"/>
  <c r="AR699" i="32"/>
  <c r="AD700" i="32"/>
  <c r="AS700" i="32"/>
  <c r="R707" i="32"/>
  <c r="N708" i="32"/>
  <c r="P709" i="32"/>
  <c r="X710" i="32"/>
  <c r="N711" i="32"/>
  <c r="V711" i="32"/>
  <c r="R712" i="32"/>
  <c r="Z712" i="32"/>
  <c r="T713" i="32"/>
  <c r="AB713" i="32"/>
  <c r="T714" i="32"/>
  <c r="AB714" i="32"/>
  <c r="R715" i="32"/>
  <c r="AH715" i="32"/>
  <c r="N716" i="32"/>
  <c r="AD716" i="32"/>
  <c r="P717" i="32"/>
  <c r="AF717" i="32"/>
  <c r="P718" i="32"/>
  <c r="X718" i="32"/>
  <c r="AN718" i="32"/>
  <c r="N719" i="32"/>
  <c r="V719" i="32"/>
  <c r="AD719" i="32"/>
  <c r="AL719" i="32"/>
  <c r="R720" i="32"/>
  <c r="Z720" i="32"/>
  <c r="AH720" i="32"/>
  <c r="AP720" i="32"/>
  <c r="T721" i="32"/>
  <c r="AB721" i="32"/>
  <c r="AJ721" i="32"/>
  <c r="AR721" i="32"/>
  <c r="L725" i="32"/>
  <c r="P726" i="32"/>
  <c r="R727" i="32"/>
  <c r="R728" i="32"/>
  <c r="P729" i="32"/>
  <c r="L730" i="32"/>
  <c r="T730" i="32"/>
  <c r="N731" i="32"/>
  <c r="V731" i="32"/>
  <c r="N732" i="32"/>
  <c r="V732" i="32"/>
  <c r="L733" i="32"/>
  <c r="T733" i="32"/>
  <c r="AB733" i="32"/>
  <c r="P734" i="32"/>
  <c r="X734" i="32"/>
  <c r="AF734" i="32"/>
  <c r="R735" i="32"/>
  <c r="Z735" i="32"/>
  <c r="AH735" i="32"/>
  <c r="R736" i="32"/>
  <c r="Z736" i="32"/>
  <c r="AH736" i="32"/>
  <c r="P737" i="32"/>
  <c r="X737" i="32"/>
  <c r="AF737" i="32"/>
  <c r="L738" i="32"/>
  <c r="T738" i="32"/>
  <c r="AB738" i="32"/>
  <c r="AJ738" i="32"/>
  <c r="N739" i="32"/>
  <c r="V739" i="32"/>
  <c r="AD739" i="32"/>
  <c r="AL739" i="32"/>
  <c r="N740" i="32"/>
  <c r="V740" i="32"/>
  <c r="AD740" i="32"/>
  <c r="AL740" i="32"/>
  <c r="L741" i="32"/>
  <c r="T741" i="32"/>
  <c r="AB741" i="32"/>
  <c r="AJ741" i="32"/>
  <c r="AR741" i="32"/>
  <c r="P742" i="32"/>
  <c r="X742" i="32"/>
  <c r="AF742" i="32"/>
  <c r="AN742" i="32"/>
  <c r="AT742" i="32"/>
  <c r="N747" i="32"/>
  <c r="N748" i="32"/>
  <c r="T749" i="32"/>
  <c r="P750" i="32"/>
  <c r="R751" i="32"/>
  <c r="R752" i="32"/>
  <c r="Z752" i="32"/>
  <c r="P753" i="32"/>
  <c r="X753" i="32"/>
  <c r="T754" i="32"/>
  <c r="AB754" i="32"/>
  <c r="N755" i="32"/>
  <c r="V755" i="32"/>
  <c r="AD755" i="32"/>
  <c r="N756" i="32"/>
  <c r="V756" i="32"/>
  <c r="AD756" i="32"/>
  <c r="T757" i="32"/>
  <c r="AB757" i="32"/>
  <c r="AJ757" i="32"/>
  <c r="P758" i="32"/>
  <c r="X758" i="32"/>
  <c r="AF758" i="32"/>
  <c r="R759" i="32"/>
  <c r="Z759" i="32"/>
  <c r="AH759" i="32"/>
  <c r="R760" i="32"/>
  <c r="Z760" i="32"/>
  <c r="AH760" i="32"/>
  <c r="AP760" i="32"/>
  <c r="P761" i="32"/>
  <c r="X761" i="32"/>
  <c r="AF761" i="32"/>
  <c r="AN761" i="32"/>
  <c r="T762" i="32"/>
  <c r="AB762" i="32"/>
  <c r="AJ762" i="32"/>
  <c r="AR762" i="32"/>
  <c r="N763" i="32"/>
  <c r="V763" i="32"/>
  <c r="AD763" i="32"/>
  <c r="AL763" i="32"/>
  <c r="AS763" i="32"/>
  <c r="R770" i="32"/>
  <c r="V771" i="32"/>
  <c r="X772" i="32"/>
  <c r="P773" i="32"/>
  <c r="X773" i="32"/>
  <c r="N774" i="32"/>
  <c r="V774" i="32"/>
  <c r="R775" i="32"/>
  <c r="Z775" i="32"/>
  <c r="T776" i="32"/>
  <c r="AB776" i="32"/>
  <c r="T777" i="32"/>
  <c r="AB777" i="32"/>
  <c r="R778" i="32"/>
  <c r="Z778" i="32"/>
  <c r="AH778" i="32"/>
  <c r="N779" i="32"/>
  <c r="V779" i="32"/>
  <c r="AD779" i="32"/>
  <c r="AL779" i="32"/>
  <c r="P780" i="32"/>
  <c r="X780" i="32"/>
  <c r="AF780" i="32"/>
  <c r="AN780" i="32"/>
  <c r="P781" i="32"/>
  <c r="X781" i="32"/>
  <c r="AF781" i="32"/>
  <c r="AN781" i="32"/>
  <c r="N782" i="32"/>
  <c r="V782" i="32"/>
  <c r="AD782" i="32"/>
  <c r="AL782" i="32"/>
  <c r="R783" i="32"/>
  <c r="Z783" i="32"/>
  <c r="AH783" i="32"/>
  <c r="AP783" i="32"/>
  <c r="T784" i="32"/>
  <c r="AB784" i="32"/>
  <c r="AJ784" i="32"/>
  <c r="AR784" i="32"/>
  <c r="AL802" i="32"/>
  <c r="AR805" i="32"/>
  <c r="AP804" i="32"/>
  <c r="AP805" i="32"/>
  <c r="AN804" i="32"/>
  <c r="AL803" i="32"/>
  <c r="R790" i="32"/>
  <c r="P791" i="32"/>
  <c r="T792" i="32"/>
  <c r="N793" i="32"/>
  <c r="V793" i="32"/>
  <c r="N794" i="32"/>
  <c r="V794" i="32"/>
  <c r="T795" i="32"/>
  <c r="AB795" i="32"/>
  <c r="P796" i="32"/>
  <c r="X796" i="32"/>
  <c r="V802" i="32"/>
  <c r="AB805" i="32"/>
  <c r="Z804" i="32"/>
  <c r="R797" i="32"/>
  <c r="Z797" i="32"/>
  <c r="Z805" i="32"/>
  <c r="X804" i="32"/>
  <c r="V803" i="32"/>
  <c r="R798" i="32"/>
  <c r="Z798" i="32"/>
  <c r="P799" i="32"/>
  <c r="X799" i="32"/>
  <c r="AF799" i="32"/>
  <c r="T800" i="32"/>
  <c r="AB800" i="32"/>
  <c r="AJ800" i="32"/>
  <c r="N801" i="32"/>
  <c r="V801" i="32"/>
  <c r="AD801" i="32"/>
  <c r="AL801" i="32"/>
  <c r="N802" i="32"/>
  <c r="X802" i="32"/>
  <c r="Z803" i="32"/>
  <c r="AP803" i="32"/>
  <c r="T804" i="32"/>
  <c r="AJ804" i="32"/>
  <c r="AL805" i="32"/>
  <c r="AT826" i="32"/>
  <c r="AJ822" i="32"/>
  <c r="R812" i="32"/>
  <c r="N813" i="32"/>
  <c r="P814" i="32"/>
  <c r="AF826" i="32"/>
  <c r="V816" i="32"/>
  <c r="R817" i="32"/>
  <c r="T822" i="32"/>
  <c r="V818" i="32"/>
  <c r="AB819" i="32"/>
  <c r="R820" i="32"/>
  <c r="AH820" i="32"/>
  <c r="N821" i="32"/>
  <c r="AD821" i="32"/>
  <c r="P822" i="32"/>
  <c r="AF822" i="32"/>
  <c r="AF823" i="32"/>
  <c r="P826" i="32"/>
  <c r="X824" i="32"/>
  <c r="AN824" i="32"/>
  <c r="AB826" i="32"/>
  <c r="AR826" i="32"/>
  <c r="AS847" i="32"/>
  <c r="AR846" i="32"/>
  <c r="AD839" i="32"/>
  <c r="AB838" i="32"/>
  <c r="N831" i="32"/>
  <c r="AR845" i="32"/>
  <c r="AL843" i="32"/>
  <c r="AJ842" i="32"/>
  <c r="AP845" i="32"/>
  <c r="AF840" i="32"/>
  <c r="Z837" i="32"/>
  <c r="P832" i="32"/>
  <c r="AH843" i="32"/>
  <c r="AF842" i="32"/>
  <c r="AP847" i="32"/>
  <c r="AN846" i="32"/>
  <c r="AJ844" i="32"/>
  <c r="AD841" i="32"/>
  <c r="T836" i="32"/>
  <c r="AL847" i="32"/>
  <c r="T834" i="32"/>
  <c r="X835" i="32"/>
  <c r="AB837" i="32"/>
  <c r="X838" i="32"/>
  <c r="R839" i="32"/>
  <c r="R843" i="32"/>
  <c r="P842" i="32"/>
  <c r="Z847" i="32"/>
  <c r="X846" i="32"/>
  <c r="T844" i="32"/>
  <c r="N841" i="32"/>
  <c r="AF841" i="32"/>
  <c r="AN844" i="32"/>
  <c r="V845" i="32"/>
  <c r="AP846" i="32"/>
  <c r="P711" i="32"/>
  <c r="V714" i="32"/>
  <c r="P716" i="32"/>
  <c r="X716" i="32"/>
  <c r="R717" i="32"/>
  <c r="Z717" i="32"/>
  <c r="R718" i="32"/>
  <c r="P719" i="32"/>
  <c r="X719" i="32"/>
  <c r="AF719" i="32"/>
  <c r="T720" i="32"/>
  <c r="AB720" i="32"/>
  <c r="V721" i="32"/>
  <c r="AD721" i="32"/>
  <c r="L727" i="32"/>
  <c r="L728" i="32"/>
  <c r="T728" i="32"/>
  <c r="R729" i="32"/>
  <c r="N730" i="32"/>
  <c r="V730" i="32"/>
  <c r="P731" i="32"/>
  <c r="X731" i="32"/>
  <c r="X732" i="32"/>
  <c r="V733" i="32"/>
  <c r="AD733" i="32"/>
  <c r="R734" i="32"/>
  <c r="Z734" i="32"/>
  <c r="L735" i="32"/>
  <c r="T735" i="32"/>
  <c r="AB735" i="32"/>
  <c r="L736" i="32"/>
  <c r="T736" i="32"/>
  <c r="AB736" i="32"/>
  <c r="AJ736" i="32"/>
  <c r="R737" i="32"/>
  <c r="Z737" i="32"/>
  <c r="AH737" i="32"/>
  <c r="N738" i="32"/>
  <c r="V738" i="32"/>
  <c r="AD738" i="32"/>
  <c r="AL738" i="32"/>
  <c r="P739" i="32"/>
  <c r="X739" i="32"/>
  <c r="AF739" i="32"/>
  <c r="AN739" i="32"/>
  <c r="X740" i="32"/>
  <c r="AF740" i="32"/>
  <c r="AN740" i="32"/>
  <c r="V741" i="32"/>
  <c r="AD741" i="32"/>
  <c r="AL741" i="32"/>
  <c r="AS741" i="32"/>
  <c r="R742" i="32"/>
  <c r="Z742" i="32"/>
  <c r="AH742" i="32"/>
  <c r="AP742" i="32"/>
  <c r="N746" i="32"/>
  <c r="P747" i="32"/>
  <c r="P748" i="32"/>
  <c r="N749" i="32"/>
  <c r="R750" i="32"/>
  <c r="T751" i="32"/>
  <c r="T752" i="32"/>
  <c r="R753" i="32"/>
  <c r="Z753" i="32"/>
  <c r="N754" i="32"/>
  <c r="V754" i="32"/>
  <c r="AD754" i="32"/>
  <c r="P755" i="32"/>
  <c r="X755" i="32"/>
  <c r="AF755" i="32"/>
  <c r="P756" i="32"/>
  <c r="X756" i="32"/>
  <c r="AF756" i="32"/>
  <c r="N757" i="32"/>
  <c r="V757" i="32"/>
  <c r="AD757" i="32"/>
  <c r="R758" i="32"/>
  <c r="Z758" i="32"/>
  <c r="AH758" i="32"/>
  <c r="T759" i="32"/>
  <c r="AB759" i="32"/>
  <c r="AJ759" i="32"/>
  <c r="T760" i="32"/>
  <c r="AB760" i="32"/>
  <c r="AJ760" i="32"/>
  <c r="R761" i="32"/>
  <c r="Z761" i="32"/>
  <c r="AH761" i="32"/>
  <c r="AP761" i="32"/>
  <c r="N762" i="32"/>
  <c r="V762" i="32"/>
  <c r="AD762" i="32"/>
  <c r="AL762" i="32"/>
  <c r="AS762" i="32"/>
  <c r="X763" i="32"/>
  <c r="AF763" i="32"/>
  <c r="AN763" i="32"/>
  <c r="AT763" i="32"/>
  <c r="T770" i="32"/>
  <c r="P771" i="32"/>
  <c r="R772" i="32"/>
  <c r="R773" i="32"/>
  <c r="Z773" i="32"/>
  <c r="P774" i="32"/>
  <c r="X774" i="32"/>
  <c r="T775" i="32"/>
  <c r="AB775" i="32"/>
  <c r="V776" i="32"/>
  <c r="AD776" i="32"/>
  <c r="V777" i="32"/>
  <c r="AD777" i="32"/>
  <c r="T778" i="32"/>
  <c r="AB778" i="32"/>
  <c r="AJ778" i="32"/>
  <c r="P779" i="32"/>
  <c r="X779" i="32"/>
  <c r="AF779" i="32"/>
  <c r="R780" i="32"/>
  <c r="Z780" i="32"/>
  <c r="AH780" i="32"/>
  <c r="R781" i="32"/>
  <c r="Z781" i="32"/>
  <c r="AH781" i="32"/>
  <c r="AP781" i="32"/>
  <c r="P782" i="32"/>
  <c r="X782" i="32"/>
  <c r="AF782" i="32"/>
  <c r="AN782" i="32"/>
  <c r="T783" i="32"/>
  <c r="AB783" i="32"/>
  <c r="AJ783" i="32"/>
  <c r="AR783" i="32"/>
  <c r="V784" i="32"/>
  <c r="AD784" i="32"/>
  <c r="AL784" i="32"/>
  <c r="AS784" i="32"/>
  <c r="AJ803" i="32"/>
  <c r="R791" i="32"/>
  <c r="N792" i="32"/>
  <c r="V792" i="32"/>
  <c r="P793" i="32"/>
  <c r="X793" i="32"/>
  <c r="P794" i="32"/>
  <c r="X794" i="32"/>
  <c r="N795" i="32"/>
  <c r="V795" i="32"/>
  <c r="R796" i="32"/>
  <c r="Z796" i="32"/>
  <c r="T797" i="32"/>
  <c r="AB797" i="32"/>
  <c r="AB798" i="32"/>
  <c r="T803" i="32"/>
  <c r="R799" i="32"/>
  <c r="Z799" i="32"/>
  <c r="AH799" i="32"/>
  <c r="N800" i="32"/>
  <c r="V800" i="32"/>
  <c r="AD800" i="32"/>
  <c r="AL800" i="32"/>
  <c r="P801" i="32"/>
  <c r="X801" i="32"/>
  <c r="AF801" i="32"/>
  <c r="AN801" i="32"/>
  <c r="P802" i="32"/>
  <c r="Z802" i="32"/>
  <c r="AJ802" i="32"/>
  <c r="V804" i="32"/>
  <c r="AL804" i="32"/>
  <c r="X805" i="32"/>
  <c r="AN805" i="32"/>
  <c r="T812" i="32"/>
  <c r="P813" i="32"/>
  <c r="R814" i="32"/>
  <c r="R815" i="32"/>
  <c r="X816" i="32"/>
  <c r="T817" i="32"/>
  <c r="AB818" i="32"/>
  <c r="AD819" i="32"/>
  <c r="T820" i="32"/>
  <c r="AJ820" i="32"/>
  <c r="P821" i="32"/>
  <c r="AF821" i="32"/>
  <c r="R822" i="32"/>
  <c r="AH822" i="32"/>
  <c r="R823" i="32"/>
  <c r="AH823" i="32"/>
  <c r="AD824" i="32"/>
  <c r="V834" i="32"/>
  <c r="Z843" i="32"/>
  <c r="V836" i="32"/>
  <c r="AD847" i="32"/>
  <c r="AB846" i="32"/>
  <c r="N839" i="32"/>
  <c r="L838" i="32"/>
  <c r="AJ847" i="32"/>
  <c r="AH847" i="32"/>
  <c r="AF846" i="32"/>
  <c r="AB845" i="32"/>
  <c r="AD844" i="32"/>
  <c r="AD843" i="32"/>
  <c r="V843" i="32"/>
  <c r="AB842" i="32"/>
  <c r="T842" i="32"/>
  <c r="Z845" i="32"/>
  <c r="P840" i="32"/>
  <c r="Z838" i="32"/>
  <c r="T839" i="32"/>
  <c r="AB840" i="32"/>
  <c r="R841" i="32"/>
  <c r="V842" i="32"/>
  <c r="AF843" i="32"/>
  <c r="AD845" i="32"/>
  <c r="V715" i="32"/>
  <c r="R716" i="32"/>
  <c r="Z716" i="32"/>
  <c r="T717" i="32"/>
  <c r="AB717" i="32"/>
  <c r="T718" i="32"/>
  <c r="AB718" i="32"/>
  <c r="R719" i="32"/>
  <c r="Z719" i="32"/>
  <c r="N720" i="32"/>
  <c r="V720" i="32"/>
  <c r="P721" i="32"/>
  <c r="X721" i="32"/>
  <c r="L726" i="32"/>
  <c r="N727" i="32"/>
  <c r="L729" i="32"/>
  <c r="T729" i="32"/>
  <c r="P730" i="32"/>
  <c r="X730" i="32"/>
  <c r="R731" i="32"/>
  <c r="Z731" i="32"/>
  <c r="R732" i="32"/>
  <c r="Z732" i="32"/>
  <c r="X733" i="32"/>
  <c r="L734" i="32"/>
  <c r="T734" i="32"/>
  <c r="AB734" i="32"/>
  <c r="N735" i="32"/>
  <c r="V735" i="32"/>
  <c r="AD735" i="32"/>
  <c r="V736" i="32"/>
  <c r="AD736" i="32"/>
  <c r="L737" i="32"/>
  <c r="T737" i="32"/>
  <c r="AB737" i="32"/>
  <c r="AJ737" i="32"/>
  <c r="P738" i="32"/>
  <c r="X738" i="32"/>
  <c r="AF738" i="32"/>
  <c r="AN738" i="32"/>
  <c r="R739" i="32"/>
  <c r="Z739" i="32"/>
  <c r="AH739" i="32"/>
  <c r="AP739" i="32"/>
  <c r="R740" i="32"/>
  <c r="Z740" i="32"/>
  <c r="AH740" i="32"/>
  <c r="AP740" i="32"/>
  <c r="X741" i="32"/>
  <c r="AF741" i="32"/>
  <c r="AN741" i="32"/>
  <c r="L742" i="32"/>
  <c r="AB742" i="32"/>
  <c r="AJ742" i="32"/>
  <c r="AR742" i="32"/>
  <c r="R748" i="32"/>
  <c r="P749" i="32"/>
  <c r="T750" i="32"/>
  <c r="V751" i="32"/>
  <c r="V752" i="32"/>
  <c r="AB753" i="32"/>
  <c r="X754" i="32"/>
  <c r="R755" i="32"/>
  <c r="Z755" i="32"/>
  <c r="R756" i="32"/>
  <c r="Z756" i="32"/>
  <c r="AH756" i="32"/>
  <c r="P757" i="32"/>
  <c r="X757" i="32"/>
  <c r="AF757" i="32"/>
  <c r="T758" i="32"/>
  <c r="AB758" i="32"/>
  <c r="AJ758" i="32"/>
  <c r="V759" i="32"/>
  <c r="AD759" i="32"/>
  <c r="AL759" i="32"/>
  <c r="V760" i="32"/>
  <c r="AD760" i="32"/>
  <c r="AL760" i="32"/>
  <c r="T761" i="32"/>
  <c r="AB761" i="32"/>
  <c r="AJ761" i="32"/>
  <c r="AR761" i="32"/>
  <c r="X762" i="32"/>
  <c r="AF762" i="32"/>
  <c r="AN762" i="32"/>
  <c r="R763" i="32"/>
  <c r="Z763" i="32"/>
  <c r="AH763" i="32"/>
  <c r="AP763" i="32"/>
  <c r="N767" i="32"/>
  <c r="P768" i="32"/>
  <c r="R771" i="32"/>
  <c r="T772" i="32"/>
  <c r="T773" i="32"/>
  <c r="R774" i="32"/>
  <c r="Z774" i="32"/>
  <c r="V775" i="32"/>
  <c r="AD775" i="32"/>
  <c r="X776" i="32"/>
  <c r="AF776" i="32"/>
  <c r="X777" i="32"/>
  <c r="AF777" i="32"/>
  <c r="V778" i="32"/>
  <c r="AD778" i="32"/>
  <c r="R779" i="32"/>
  <c r="Z779" i="32"/>
  <c r="AH779" i="32"/>
  <c r="T780" i="32"/>
  <c r="AB780" i="32"/>
  <c r="AJ780" i="32"/>
  <c r="T781" i="32"/>
  <c r="AB781" i="32"/>
  <c r="AJ781" i="32"/>
  <c r="R782" i="32"/>
  <c r="Z782" i="32"/>
  <c r="AH782" i="32"/>
  <c r="AP782" i="32"/>
  <c r="N783" i="32"/>
  <c r="V783" i="32"/>
  <c r="AD783" i="32"/>
  <c r="AL783" i="32"/>
  <c r="AS783" i="32"/>
  <c r="P784" i="32"/>
  <c r="X784" i="32"/>
  <c r="AF784" i="32"/>
  <c r="AN784" i="32"/>
  <c r="AT784" i="32"/>
  <c r="AD802" i="32"/>
  <c r="AJ805" i="32"/>
  <c r="AH804" i="32"/>
  <c r="R793" i="32"/>
  <c r="AH805" i="32"/>
  <c r="AF804" i="32"/>
  <c r="AD803" i="32"/>
  <c r="R794" i="32"/>
  <c r="Z794" i="32"/>
  <c r="P795" i="32"/>
  <c r="X795" i="32"/>
  <c r="T796" i="32"/>
  <c r="AB796" i="32"/>
  <c r="V797" i="32"/>
  <c r="AD797" i="32"/>
  <c r="V798" i="32"/>
  <c r="AD798" i="32"/>
  <c r="AB799" i="32"/>
  <c r="AJ799" i="32"/>
  <c r="X800" i="32"/>
  <c r="AF800" i="32"/>
  <c r="T805" i="32"/>
  <c r="R804" i="32"/>
  <c r="R801" i="32"/>
  <c r="Z801" i="32"/>
  <c r="AH801" i="32"/>
  <c r="R805" i="32"/>
  <c r="P804" i="32"/>
  <c r="N803" i="32"/>
  <c r="R802" i="32"/>
  <c r="AB802" i="32"/>
  <c r="AN802" i="32"/>
  <c r="R803" i="32"/>
  <c r="AH803" i="32"/>
  <c r="AB804" i="32"/>
  <c r="AR804" i="32"/>
  <c r="AD805" i="32"/>
  <c r="AS805" i="32"/>
  <c r="AP824" i="32"/>
  <c r="AF819" i="32"/>
  <c r="Z816" i="32"/>
  <c r="P811" i="32"/>
  <c r="AL822" i="32"/>
  <c r="AJ821" i="32"/>
  <c r="V814" i="32"/>
  <c r="T813" i="32"/>
  <c r="R811" i="32"/>
  <c r="N810" i="32"/>
  <c r="AN826" i="32"/>
  <c r="AL825" i="32"/>
  <c r="X818" i="32"/>
  <c r="V817" i="32"/>
  <c r="AJ824" i="32"/>
  <c r="Z819" i="32"/>
  <c r="T816" i="32"/>
  <c r="V813" i="32"/>
  <c r="X814" i="32"/>
  <c r="X815" i="32"/>
  <c r="Z824" i="32"/>
  <c r="P819" i="32"/>
  <c r="V822" i="32"/>
  <c r="T821" i="32"/>
  <c r="Z817" i="32"/>
  <c r="N818" i="32"/>
  <c r="AD818" i="32"/>
  <c r="T819" i="32"/>
  <c r="X826" i="32"/>
  <c r="V825" i="32"/>
  <c r="T824" i="32"/>
  <c r="Z820" i="32"/>
  <c r="V821" i="32"/>
  <c r="AL821" i="32"/>
  <c r="X822" i="32"/>
  <c r="AN822" i="32"/>
  <c r="X823" i="32"/>
  <c r="AN823" i="32"/>
  <c r="AF824" i="32"/>
  <c r="AB825" i="32"/>
  <c r="AR825" i="32"/>
  <c r="AJ826" i="32"/>
  <c r="AN845" i="32"/>
  <c r="AD840" i="32"/>
  <c r="X837" i="32"/>
  <c r="N832" i="32"/>
  <c r="AR847" i="32"/>
  <c r="AL844" i="32"/>
  <c r="AJ843" i="32"/>
  <c r="AH842" i="32"/>
  <c r="T835" i="32"/>
  <c r="R834" i="32"/>
  <c r="R832" i="32"/>
  <c r="P833" i="32"/>
  <c r="X836" i="32"/>
  <c r="X845" i="32"/>
  <c r="N840" i="32"/>
  <c r="AB847" i="32"/>
  <c r="V844" i="32"/>
  <c r="T843" i="32"/>
  <c r="R842" i="32"/>
  <c r="Z839" i="32"/>
  <c r="R840" i="32"/>
  <c r="AH840" i="32"/>
  <c r="X841" i="32"/>
  <c r="AD842" i="32"/>
  <c r="AN843" i="32"/>
  <c r="X844" i="32"/>
  <c r="AL845" i="32"/>
  <c r="Z846" i="32"/>
  <c r="P669" i="32"/>
  <c r="V672" i="32"/>
  <c r="T673" i="32"/>
  <c r="X674" i="32"/>
  <c r="T678" i="32"/>
  <c r="R694" i="32"/>
  <c r="AH694" i="32"/>
  <c r="N695" i="32"/>
  <c r="AD695" i="32"/>
  <c r="R699" i="32"/>
  <c r="AH699" i="32"/>
  <c r="P707" i="32"/>
  <c r="T708" i="32"/>
  <c r="V709" i="32"/>
  <c r="V710" i="32"/>
  <c r="T711" i="32"/>
  <c r="P712" i="32"/>
  <c r="X712" i="32"/>
  <c r="R713" i="32"/>
  <c r="Z713" i="32"/>
  <c r="Z714" i="32"/>
  <c r="P715" i="32"/>
  <c r="X715" i="32"/>
  <c r="AF715" i="32"/>
  <c r="L716" i="32"/>
  <c r="T716" i="32"/>
  <c r="AJ716" i="32"/>
  <c r="P720" i="32"/>
  <c r="X720" i="32"/>
  <c r="AF720" i="32"/>
  <c r="AN720" i="32"/>
  <c r="L724" i="32"/>
  <c r="N726" i="32"/>
  <c r="P727" i="32"/>
  <c r="P728" i="32"/>
  <c r="N729" i="32"/>
  <c r="V729" i="32"/>
  <c r="R730" i="32"/>
  <c r="L731" i="32"/>
  <c r="T731" i="32"/>
  <c r="L732" i="32"/>
  <c r="T732" i="32"/>
  <c r="AB732" i="32"/>
  <c r="R733" i="32"/>
  <c r="Z733" i="32"/>
  <c r="N734" i="32"/>
  <c r="V734" i="32"/>
  <c r="AD734" i="32"/>
  <c r="P735" i="32"/>
  <c r="X735" i="32"/>
  <c r="AF735" i="32"/>
  <c r="P736" i="32"/>
  <c r="X736" i="32"/>
  <c r="AF736" i="32"/>
  <c r="N737" i="32"/>
  <c r="V737" i="32"/>
  <c r="AD737" i="32"/>
  <c r="AL737" i="32"/>
  <c r="R738" i="32"/>
  <c r="Z738" i="32"/>
  <c r="AH738" i="32"/>
  <c r="L748" i="32"/>
  <c r="R749" i="32"/>
  <c r="N750" i="32"/>
  <c r="V750" i="32"/>
  <c r="P751" i="32"/>
  <c r="X751" i="32"/>
  <c r="P752" i="32"/>
  <c r="X752" i="32"/>
  <c r="N753" i="32"/>
  <c r="V753" i="32"/>
  <c r="R754" i="32"/>
  <c r="Z754" i="32"/>
  <c r="L755" i="32"/>
  <c r="T755" i="32"/>
  <c r="AB755" i="32"/>
  <c r="L756" i="32"/>
  <c r="T756" i="32"/>
  <c r="AB756" i="32"/>
  <c r="R757" i="32"/>
  <c r="Z757" i="32"/>
  <c r="AH757" i="32"/>
  <c r="N758" i="32"/>
  <c r="V758" i="32"/>
  <c r="AD758" i="32"/>
  <c r="AL758" i="32"/>
  <c r="R762" i="32"/>
  <c r="Z762" i="32"/>
  <c r="AH762" i="32"/>
  <c r="AP762" i="32"/>
  <c r="L766" i="32"/>
  <c r="R769" i="32"/>
  <c r="P770" i="32"/>
  <c r="T771" i="32"/>
  <c r="V772" i="32"/>
  <c r="N773" i="32"/>
  <c r="V773" i="32"/>
  <c r="T774" i="32"/>
  <c r="AB774" i="32"/>
  <c r="P775" i="32"/>
  <c r="X775" i="32"/>
  <c r="R776" i="32"/>
  <c r="Z776" i="32"/>
  <c r="R777" i="32"/>
  <c r="Z777" i="32"/>
  <c r="AH777" i="32"/>
  <c r="P778" i="32"/>
  <c r="X778" i="32"/>
  <c r="AF778" i="32"/>
  <c r="L779" i="32"/>
  <c r="T779" i="32"/>
  <c r="AB779" i="32"/>
  <c r="AJ779" i="32"/>
  <c r="P783" i="32"/>
  <c r="X783" i="32"/>
  <c r="AF783" i="32"/>
  <c r="AN783" i="32"/>
  <c r="AR803" i="32"/>
  <c r="N788" i="32"/>
  <c r="P789" i="32"/>
  <c r="P790" i="32"/>
  <c r="N791" i="32"/>
  <c r="R792" i="32"/>
  <c r="L793" i="32"/>
  <c r="T793" i="32"/>
  <c r="L794" i="32"/>
  <c r="T794" i="32"/>
  <c r="AB803" i="32"/>
  <c r="R795" i="32"/>
  <c r="Z795" i="32"/>
  <c r="N796" i="32"/>
  <c r="V796" i="32"/>
  <c r="AD796" i="32"/>
  <c r="P797" i="32"/>
  <c r="X797" i="32"/>
  <c r="AF797" i="32"/>
  <c r="X798" i="32"/>
  <c r="N799" i="32"/>
  <c r="V799" i="32"/>
  <c r="AD799" i="32"/>
  <c r="R800" i="32"/>
  <c r="Z800" i="32"/>
  <c r="AH800" i="32"/>
  <c r="L801" i="32"/>
  <c r="T801" i="32"/>
  <c r="AB801" i="32"/>
  <c r="AJ801" i="32"/>
  <c r="L802" i="32"/>
  <c r="T802" i="32"/>
  <c r="AP802" i="32"/>
  <c r="X803" i="32"/>
  <c r="AN803" i="32"/>
  <c r="N804" i="32"/>
  <c r="AD804" i="32"/>
  <c r="AS804" i="32"/>
  <c r="P805" i="32"/>
  <c r="AF805" i="32"/>
  <c r="AT805" i="32"/>
  <c r="L809" i="32"/>
  <c r="AJ823" i="32"/>
  <c r="L812" i="32"/>
  <c r="AB822" i="32"/>
  <c r="Z821" i="32"/>
  <c r="L814" i="32"/>
  <c r="AD823" i="32"/>
  <c r="X820" i="32"/>
  <c r="N815" i="32"/>
  <c r="N814" i="32"/>
  <c r="AB823" i="32"/>
  <c r="V820" i="32"/>
  <c r="L815" i="32"/>
  <c r="AH826" i="32"/>
  <c r="AF825" i="32"/>
  <c r="R818" i="32"/>
  <c r="P817" i="32"/>
  <c r="Z815" i="32"/>
  <c r="P816" i="32"/>
  <c r="L817" i="32"/>
  <c r="AB817" i="32"/>
  <c r="T818" i="32"/>
  <c r="T823" i="32"/>
  <c r="V819" i="32"/>
  <c r="L820" i="32"/>
  <c r="AB820" i="32"/>
  <c r="X821" i="32"/>
  <c r="L822" i="32"/>
  <c r="N823" i="32"/>
  <c r="Z822" i="32"/>
  <c r="L823" i="32"/>
  <c r="R826" i="32"/>
  <c r="P825" i="32"/>
  <c r="Z823" i="32"/>
  <c r="AP823" i="32"/>
  <c r="V824" i="32"/>
  <c r="AL824" i="32"/>
  <c r="R825" i="32"/>
  <c r="AH825" i="32"/>
  <c r="V826" i="32"/>
  <c r="AL826" i="32"/>
  <c r="L831" i="32"/>
  <c r="AH844" i="32"/>
  <c r="AB841" i="32"/>
  <c r="R836" i="32"/>
  <c r="AJ845" i="32"/>
  <c r="AN847" i="32"/>
  <c r="AL846" i="32"/>
  <c r="X839" i="32"/>
  <c r="V838" i="32"/>
  <c r="R833" i="32"/>
  <c r="V835" i="32"/>
  <c r="Z844" i="32"/>
  <c r="V837" i="32"/>
  <c r="R838" i="32"/>
  <c r="AB839" i="32"/>
  <c r="T840" i="32"/>
  <c r="R844" i="32"/>
  <c r="L841" i="32"/>
  <c r="T845" i="32"/>
  <c r="X847" i="32"/>
  <c r="V846" i="32"/>
  <c r="Z841" i="32"/>
  <c r="AL842" i="32"/>
  <c r="P843" i="32"/>
  <c r="AF844" i="32"/>
  <c r="N847" i="32"/>
  <c r="R847" i="32"/>
  <c r="P846" i="32"/>
  <c r="AH846" i="32"/>
  <c r="T847" i="32"/>
  <c r="P812" i="32"/>
  <c r="V815" i="32"/>
  <c r="AB816" i="32"/>
  <c r="X817" i="32"/>
  <c r="Z818" i="32"/>
  <c r="R819" i="32"/>
  <c r="AH819" i="32"/>
  <c r="P820" i="32"/>
  <c r="AF820" i="32"/>
  <c r="AB821" i="32"/>
  <c r="N822" i="32"/>
  <c r="AD822" i="32"/>
  <c r="V823" i="32"/>
  <c r="AL823" i="32"/>
  <c r="L824" i="32"/>
  <c r="AB824" i="32"/>
  <c r="AR824" i="32"/>
  <c r="X825" i="32"/>
  <c r="AN825" i="32"/>
  <c r="Z826" i="32"/>
  <c r="AP826" i="32"/>
  <c r="N830" i="32"/>
  <c r="P831" i="32"/>
  <c r="R837" i="32"/>
  <c r="N838" i="32"/>
  <c r="AD838" i="32"/>
  <c r="P839" i="32"/>
  <c r="AF839" i="32"/>
  <c r="X840" i="32"/>
  <c r="V841" i="32"/>
  <c r="Z842" i="32"/>
  <c r="AB843" i="32"/>
  <c r="AB844" i="32"/>
  <c r="R845" i="32"/>
  <c r="AH845" i="32"/>
  <c r="N846" i="32"/>
  <c r="AD846" i="32"/>
  <c r="AS846" i="32"/>
  <c r="AF847" i="32"/>
  <c r="AT847" i="32"/>
  <c r="L851" i="32"/>
  <c r="N852" i="32"/>
  <c r="T854" i="32"/>
  <c r="Z857" i="32"/>
  <c r="AB859" i="32"/>
  <c r="AD860" i="32"/>
  <c r="AJ862" i="32"/>
  <c r="AP865" i="32"/>
  <c r="AR867" i="32"/>
  <c r="AS868" i="32"/>
  <c r="L873" i="32"/>
  <c r="L874" i="32"/>
  <c r="R875" i="32"/>
  <c r="N876" i="32"/>
  <c r="V876" i="32"/>
  <c r="P877" i="32"/>
  <c r="X877" i="32"/>
  <c r="P878" i="32"/>
  <c r="X878" i="32"/>
  <c r="N879" i="32"/>
  <c r="V879" i="32"/>
  <c r="R880" i="32"/>
  <c r="Z880" i="32"/>
  <c r="L881" i="32"/>
  <c r="T881" i="32"/>
  <c r="AB881" i="32"/>
  <c r="L882" i="32"/>
  <c r="T882" i="32"/>
  <c r="AB882" i="32"/>
  <c r="R883" i="32"/>
  <c r="Z883" i="32"/>
  <c r="AH883" i="32"/>
  <c r="N884" i="32"/>
  <c r="V884" i="32"/>
  <c r="AD884" i="32"/>
  <c r="AL884" i="32"/>
  <c r="P885" i="32"/>
  <c r="X885" i="32"/>
  <c r="AF885" i="32"/>
  <c r="AN885" i="32"/>
  <c r="P886" i="32"/>
  <c r="X886" i="32"/>
  <c r="AF886" i="32"/>
  <c r="AN886" i="32"/>
  <c r="N887" i="32"/>
  <c r="V887" i="32"/>
  <c r="AD887" i="32"/>
  <c r="AL887" i="32"/>
  <c r="R888" i="32"/>
  <c r="Z888" i="32"/>
  <c r="AH888" i="32"/>
  <c r="AP888" i="32"/>
  <c r="T889" i="32"/>
  <c r="AB889" i="32"/>
  <c r="AJ889" i="32"/>
  <c r="AR889" i="32"/>
  <c r="L892" i="32"/>
  <c r="R895" i="32"/>
  <c r="P896" i="32"/>
  <c r="L897" i="32"/>
  <c r="T897" i="32"/>
  <c r="N898" i="32"/>
  <c r="V898" i="32"/>
  <c r="V899" i="32"/>
  <c r="T900" i="32"/>
  <c r="AB900" i="32"/>
  <c r="X901" i="32"/>
  <c r="Z902" i="32"/>
  <c r="R903" i="32"/>
  <c r="Z903" i="32"/>
  <c r="AH903" i="32"/>
  <c r="P904" i="32"/>
  <c r="X904" i="32"/>
  <c r="AF904" i="32"/>
  <c r="L905" i="32"/>
  <c r="T905" i="32"/>
  <c r="AB905" i="32"/>
  <c r="AJ905" i="32"/>
  <c r="N906" i="32"/>
  <c r="V906" i="32"/>
  <c r="AD906" i="32"/>
  <c r="AL906" i="32"/>
  <c r="N907" i="32"/>
  <c r="V907" i="32"/>
  <c r="AD907" i="32"/>
  <c r="AL907" i="32"/>
  <c r="L908" i="32"/>
  <c r="T908" i="32"/>
  <c r="AB908" i="32"/>
  <c r="AJ908" i="32"/>
  <c r="AR908" i="32"/>
  <c r="P909" i="32"/>
  <c r="X909" i="32"/>
  <c r="AF909" i="32"/>
  <c r="AN909" i="32"/>
  <c r="R910" i="32"/>
  <c r="Z910" i="32"/>
  <c r="AH910" i="32"/>
  <c r="AP910" i="32"/>
  <c r="P915" i="32"/>
  <c r="P916" i="32"/>
  <c r="R918" i="32"/>
  <c r="T919" i="32"/>
  <c r="Z921" i="32"/>
  <c r="AD922" i="32"/>
  <c r="AF923" i="32"/>
  <c r="AF924" i="32"/>
  <c r="AH926" i="32"/>
  <c r="AJ927" i="32"/>
  <c r="T928" i="32"/>
  <c r="AJ928" i="32"/>
  <c r="R929" i="32"/>
  <c r="Z929" i="32"/>
  <c r="AH929" i="32"/>
  <c r="AP929" i="32"/>
  <c r="N930" i="32"/>
  <c r="V930" i="32"/>
  <c r="AD930" i="32"/>
  <c r="AL930" i="32"/>
  <c r="AS930" i="32"/>
  <c r="X931" i="32"/>
  <c r="AF931" i="32"/>
  <c r="AN931" i="32"/>
  <c r="AT931" i="32"/>
  <c r="N945" i="32"/>
  <c r="V945" i="32"/>
  <c r="AD945" i="32"/>
  <c r="L946" i="32"/>
  <c r="T946" i="32"/>
  <c r="AB946" i="32"/>
  <c r="AJ946" i="32"/>
  <c r="P947" i="32"/>
  <c r="X947" i="32"/>
  <c r="AF947" i="32"/>
  <c r="R948" i="32"/>
  <c r="Z948" i="32"/>
  <c r="AH948" i="32"/>
  <c r="R949" i="32"/>
  <c r="Z949" i="32"/>
  <c r="AH949" i="32"/>
  <c r="AP949" i="32"/>
  <c r="P950" i="32"/>
  <c r="X950" i="32"/>
  <c r="AF950" i="32"/>
  <c r="AN950" i="32"/>
  <c r="T951" i="32"/>
  <c r="AB951" i="32"/>
  <c r="AJ951" i="32"/>
  <c r="AR951" i="32"/>
  <c r="V952" i="32"/>
  <c r="AD952" i="32"/>
  <c r="AL952" i="32"/>
  <c r="AS952" i="32"/>
  <c r="L966" i="32"/>
  <c r="T966" i="32"/>
  <c r="AB966" i="32"/>
  <c r="R967" i="32"/>
  <c r="Z967" i="32"/>
  <c r="AH967" i="32"/>
  <c r="N968" i="32"/>
  <c r="V968" i="32"/>
  <c r="AD968" i="32"/>
  <c r="AL968" i="32"/>
  <c r="X969" i="32"/>
  <c r="AF969" i="32"/>
  <c r="AN969" i="32"/>
  <c r="P970" i="32"/>
  <c r="AF970" i="32"/>
  <c r="AN970" i="32"/>
  <c r="V971" i="32"/>
  <c r="AD971" i="32"/>
  <c r="AL971" i="32"/>
  <c r="R972" i="32"/>
  <c r="Z972" i="32"/>
  <c r="AH972" i="32"/>
  <c r="AP972" i="32"/>
  <c r="T973" i="32"/>
  <c r="AB973" i="32"/>
  <c r="AJ973" i="32"/>
  <c r="AR973" i="32"/>
  <c r="AL991" i="32"/>
  <c r="AF988" i="32"/>
  <c r="AR994" i="32"/>
  <c r="AP993" i="32"/>
  <c r="AP994" i="32"/>
  <c r="AN993" i="32"/>
  <c r="AL992" i="32"/>
  <c r="V991" i="32"/>
  <c r="Z994" i="32"/>
  <c r="T988" i="32"/>
  <c r="AJ988" i="32"/>
  <c r="R989" i="32"/>
  <c r="AH989" i="32"/>
  <c r="R990" i="32"/>
  <c r="AH990" i="32"/>
  <c r="Z991" i="32"/>
  <c r="AP991" i="32"/>
  <c r="AF992" i="32"/>
  <c r="X994" i="32"/>
  <c r="AJ1011" i="32"/>
  <c r="N851" i="32"/>
  <c r="P852" i="32"/>
  <c r="P853" i="32"/>
  <c r="Z858" i="32"/>
  <c r="AD859" i="32"/>
  <c r="AF860" i="32"/>
  <c r="AF861" i="32"/>
  <c r="AP866" i="32"/>
  <c r="AS867" i="32"/>
  <c r="AT868" i="32"/>
  <c r="T875" i="32"/>
  <c r="P876" i="32"/>
  <c r="R877" i="32"/>
  <c r="R878" i="32"/>
  <c r="Z878" i="32"/>
  <c r="P879" i="32"/>
  <c r="X879" i="32"/>
  <c r="T880" i="32"/>
  <c r="AB880" i="32"/>
  <c r="V881" i="32"/>
  <c r="AD881" i="32"/>
  <c r="V882" i="32"/>
  <c r="AD882" i="32"/>
  <c r="T883" i="32"/>
  <c r="AB883" i="32"/>
  <c r="AJ883" i="32"/>
  <c r="P884" i="32"/>
  <c r="X884" i="32"/>
  <c r="AF884" i="32"/>
  <c r="R885" i="32"/>
  <c r="Z885" i="32"/>
  <c r="AH885" i="32"/>
  <c r="R886" i="32"/>
  <c r="Z886" i="32"/>
  <c r="AH886" i="32"/>
  <c r="AP886" i="32"/>
  <c r="P887" i="32"/>
  <c r="X887" i="32"/>
  <c r="AF887" i="32"/>
  <c r="AN887" i="32"/>
  <c r="T888" i="32"/>
  <c r="AB888" i="32"/>
  <c r="AJ888" i="32"/>
  <c r="AR888" i="32"/>
  <c r="V889" i="32"/>
  <c r="AD889" i="32"/>
  <c r="AL889" i="32"/>
  <c r="AS889" i="32"/>
  <c r="R896" i="32"/>
  <c r="N897" i="32"/>
  <c r="V897" i="32"/>
  <c r="P898" i="32"/>
  <c r="X898" i="32"/>
  <c r="P899" i="32"/>
  <c r="X899" i="32"/>
  <c r="V900" i="32"/>
  <c r="Z901" i="32"/>
  <c r="AB902" i="32"/>
  <c r="T903" i="32"/>
  <c r="AB903" i="32"/>
  <c r="R904" i="32"/>
  <c r="Z904" i="32"/>
  <c r="AH904" i="32"/>
  <c r="N905" i="32"/>
  <c r="V905" i="32"/>
  <c r="AD905" i="32"/>
  <c r="AL905" i="32"/>
  <c r="P906" i="32"/>
  <c r="X906" i="32"/>
  <c r="AF906" i="32"/>
  <c r="AN906" i="32"/>
  <c r="P907" i="32"/>
  <c r="X907" i="32"/>
  <c r="AF907" i="32"/>
  <c r="AN907" i="32"/>
  <c r="N908" i="32"/>
  <c r="V908" i="32"/>
  <c r="AD908" i="32"/>
  <c r="AL908" i="32"/>
  <c r="R909" i="32"/>
  <c r="Z909" i="32"/>
  <c r="AH909" i="32"/>
  <c r="AP909" i="32"/>
  <c r="T910" i="32"/>
  <c r="AB910" i="32"/>
  <c r="AJ910" i="32"/>
  <c r="AR910" i="32"/>
  <c r="R916" i="32"/>
  <c r="P917" i="32"/>
  <c r="T918" i="32"/>
  <c r="V919" i="32"/>
  <c r="V920" i="32"/>
  <c r="AB921" i="32"/>
  <c r="AH924" i="32"/>
  <c r="AF925" i="32"/>
  <c r="AJ926" i="32"/>
  <c r="AL927" i="32"/>
  <c r="V928" i="32"/>
  <c r="AD928" i="32"/>
  <c r="AL928" i="32"/>
  <c r="T929" i="32"/>
  <c r="AB929" i="32"/>
  <c r="AJ929" i="32"/>
  <c r="AR929" i="32"/>
  <c r="P930" i="32"/>
  <c r="X930" i="32"/>
  <c r="AF930" i="32"/>
  <c r="AN930" i="32"/>
  <c r="R931" i="32"/>
  <c r="Z931" i="32"/>
  <c r="AH931" i="32"/>
  <c r="AP931" i="32"/>
  <c r="P945" i="32"/>
  <c r="X945" i="32"/>
  <c r="AF945" i="32"/>
  <c r="N946" i="32"/>
  <c r="V946" i="32"/>
  <c r="AD946" i="32"/>
  <c r="R947" i="32"/>
  <c r="Z947" i="32"/>
  <c r="AH947" i="32"/>
  <c r="T948" i="32"/>
  <c r="AB948" i="32"/>
  <c r="AJ948" i="32"/>
  <c r="T949" i="32"/>
  <c r="AB949" i="32"/>
  <c r="AJ949" i="32"/>
  <c r="R950" i="32"/>
  <c r="Z950" i="32"/>
  <c r="AH950" i="32"/>
  <c r="AP950" i="32"/>
  <c r="V951" i="32"/>
  <c r="AD951" i="32"/>
  <c r="AL951" i="32"/>
  <c r="AS951" i="32"/>
  <c r="P952" i="32"/>
  <c r="X952" i="32"/>
  <c r="AF952" i="32"/>
  <c r="AN952" i="32"/>
  <c r="AT952" i="32"/>
  <c r="V966" i="32"/>
  <c r="AD966" i="32"/>
  <c r="T967" i="32"/>
  <c r="AB967" i="32"/>
  <c r="AJ967" i="32"/>
  <c r="P968" i="32"/>
  <c r="X968" i="32"/>
  <c r="AF968" i="32"/>
  <c r="R969" i="32"/>
  <c r="Z969" i="32"/>
  <c r="AH969" i="32"/>
  <c r="R970" i="32"/>
  <c r="Z970" i="32"/>
  <c r="AH970" i="32"/>
  <c r="AP970" i="32"/>
  <c r="P971" i="32"/>
  <c r="X971" i="32"/>
  <c r="AF971" i="32"/>
  <c r="AN971" i="32"/>
  <c r="T972" i="32"/>
  <c r="AB972" i="32"/>
  <c r="AJ972" i="32"/>
  <c r="AR972" i="32"/>
  <c r="V973" i="32"/>
  <c r="AD973" i="32"/>
  <c r="AL973" i="32"/>
  <c r="AS973" i="32"/>
  <c r="AL990" i="32"/>
  <c r="AJ989" i="32"/>
  <c r="AN991" i="32"/>
  <c r="AH988" i="32"/>
  <c r="AJ992" i="32"/>
  <c r="AF990" i="32"/>
  <c r="AD989" i="32"/>
  <c r="V988" i="32"/>
  <c r="X989" i="32"/>
  <c r="T990" i="32"/>
  <c r="AJ990" i="32"/>
  <c r="AH992" i="32"/>
  <c r="AD994" i="32"/>
  <c r="AS994" i="32"/>
  <c r="AP1013" i="32"/>
  <c r="AF1008" i="32"/>
  <c r="Z1005" i="32"/>
  <c r="P1000" i="32"/>
  <c r="AS1015" i="32"/>
  <c r="AR1014" i="32"/>
  <c r="AP1012" i="32"/>
  <c r="AJ1009" i="32"/>
  <c r="AN1012" i="32"/>
  <c r="AN1011" i="32"/>
  <c r="AL1010" i="32"/>
  <c r="AH1009" i="32"/>
  <c r="X1004" i="32"/>
  <c r="X1003" i="32"/>
  <c r="V1002" i="32"/>
  <c r="R1001" i="32"/>
  <c r="AL1011" i="32"/>
  <c r="AJ1010" i="32"/>
  <c r="V1003" i="32"/>
  <c r="T1002" i="32"/>
  <c r="R1000" i="32"/>
  <c r="T1001" i="32"/>
  <c r="Z1004" i="32"/>
  <c r="X1005" i="32"/>
  <c r="AD1008" i="32"/>
  <c r="R853" i="32"/>
  <c r="T855" i="32"/>
  <c r="V856" i="32"/>
  <c r="AB858" i="32"/>
  <c r="AH861" i="32"/>
  <c r="AJ863" i="32"/>
  <c r="AR866" i="32"/>
  <c r="N872" i="32"/>
  <c r="P873" i="32"/>
  <c r="R876" i="32"/>
  <c r="T877" i="32"/>
  <c r="T878" i="32"/>
  <c r="R879" i="32"/>
  <c r="Z879" i="32"/>
  <c r="N880" i="32"/>
  <c r="V880" i="32"/>
  <c r="AD880" i="32"/>
  <c r="P881" i="32"/>
  <c r="X881" i="32"/>
  <c r="AF881" i="32"/>
  <c r="X882" i="32"/>
  <c r="AF882" i="32"/>
  <c r="V883" i="32"/>
  <c r="AD883" i="32"/>
  <c r="R884" i="32"/>
  <c r="Z884" i="32"/>
  <c r="AH884" i="32"/>
  <c r="T885" i="32"/>
  <c r="AB885" i="32"/>
  <c r="AJ885" i="32"/>
  <c r="T886" i="32"/>
  <c r="AB886" i="32"/>
  <c r="AJ886" i="32"/>
  <c r="R887" i="32"/>
  <c r="Z887" i="32"/>
  <c r="AH887" i="32"/>
  <c r="AP887" i="32"/>
  <c r="N888" i="32"/>
  <c r="V888" i="32"/>
  <c r="AD888" i="32"/>
  <c r="AL888" i="32"/>
  <c r="AS888" i="32"/>
  <c r="P889" i="32"/>
  <c r="X889" i="32"/>
  <c r="AF889" i="32"/>
  <c r="AN889" i="32"/>
  <c r="AT889" i="32"/>
  <c r="R898" i="32"/>
  <c r="R899" i="32"/>
  <c r="Z899" i="32"/>
  <c r="X900" i="32"/>
  <c r="T901" i="32"/>
  <c r="AB901" i="32"/>
  <c r="V902" i="32"/>
  <c r="AD902" i="32"/>
  <c r="V903" i="32"/>
  <c r="AD903" i="32"/>
  <c r="AB904" i="32"/>
  <c r="AJ904" i="32"/>
  <c r="X905" i="32"/>
  <c r="AF905" i="32"/>
  <c r="R906" i="32"/>
  <c r="Z906" i="32"/>
  <c r="AH906" i="32"/>
  <c r="R907" i="32"/>
  <c r="Z907" i="32"/>
  <c r="AH907" i="32"/>
  <c r="AP907" i="32"/>
  <c r="P908" i="32"/>
  <c r="X908" i="32"/>
  <c r="AF908" i="32"/>
  <c r="AN908" i="32"/>
  <c r="T909" i="32"/>
  <c r="AB909" i="32"/>
  <c r="AJ909" i="32"/>
  <c r="AR909" i="32"/>
  <c r="V910" i="32"/>
  <c r="AD910" i="32"/>
  <c r="AL910" i="32"/>
  <c r="AS910" i="32"/>
  <c r="R917" i="32"/>
  <c r="V918" i="32"/>
  <c r="X919" i="32"/>
  <c r="X920" i="32"/>
  <c r="Z922" i="32"/>
  <c r="AB923" i="32"/>
  <c r="AH925" i="32"/>
  <c r="AL926" i="32"/>
  <c r="AN927" i="32"/>
  <c r="X928" i="32"/>
  <c r="AF928" i="32"/>
  <c r="AN928" i="32"/>
  <c r="AD929" i="32"/>
  <c r="R930" i="32"/>
  <c r="Z930" i="32"/>
  <c r="AH930" i="32"/>
  <c r="AP930" i="32"/>
  <c r="T931" i="32"/>
  <c r="AB931" i="32"/>
  <c r="AJ931" i="32"/>
  <c r="AR931" i="32"/>
  <c r="R945" i="32"/>
  <c r="Z945" i="32"/>
  <c r="AH945" i="32"/>
  <c r="P946" i="32"/>
  <c r="X946" i="32"/>
  <c r="AF946" i="32"/>
  <c r="T947" i="32"/>
  <c r="AB947" i="32"/>
  <c r="AJ947" i="32"/>
  <c r="V948" i="32"/>
  <c r="AD948" i="32"/>
  <c r="AL948" i="32"/>
  <c r="V949" i="32"/>
  <c r="AD949" i="32"/>
  <c r="AL949" i="32"/>
  <c r="AB950" i="32"/>
  <c r="AJ950" i="32"/>
  <c r="AR950" i="32"/>
  <c r="X951" i="32"/>
  <c r="AF951" i="32"/>
  <c r="AN951" i="32"/>
  <c r="R952" i="32"/>
  <c r="Z952" i="32"/>
  <c r="AH952" i="32"/>
  <c r="AP952" i="32"/>
  <c r="X966" i="32"/>
  <c r="AF966" i="32"/>
  <c r="V967" i="32"/>
  <c r="AD967" i="32"/>
  <c r="R968" i="32"/>
  <c r="Z968" i="32"/>
  <c r="AH968" i="32"/>
  <c r="T969" i="32"/>
  <c r="AB969" i="32"/>
  <c r="AJ969" i="32"/>
  <c r="T970" i="32"/>
  <c r="AB970" i="32"/>
  <c r="AJ970" i="32"/>
  <c r="R971" i="32"/>
  <c r="Z971" i="32"/>
  <c r="AH971" i="32"/>
  <c r="AP971" i="32"/>
  <c r="V972" i="32"/>
  <c r="AD972" i="32"/>
  <c r="AL972" i="32"/>
  <c r="AS972" i="32"/>
  <c r="X973" i="32"/>
  <c r="AF973" i="32"/>
  <c r="AN973" i="32"/>
  <c r="AT973" i="32"/>
  <c r="AD991" i="32"/>
  <c r="X988" i="32"/>
  <c r="AJ994" i="32"/>
  <c r="AH993" i="32"/>
  <c r="AH994" i="32"/>
  <c r="AF993" i="32"/>
  <c r="AD992" i="32"/>
  <c r="AB988" i="32"/>
  <c r="Z989" i="32"/>
  <c r="Z990" i="32"/>
  <c r="R991" i="32"/>
  <c r="AH991" i="32"/>
  <c r="X992" i="32"/>
  <c r="AN992" i="32"/>
  <c r="V993" i="32"/>
  <c r="AL993" i="32"/>
  <c r="AF994" i="32"/>
  <c r="AT994" i="32"/>
  <c r="AN1015" i="32"/>
  <c r="AL1014" i="32"/>
  <c r="AN1013" i="32"/>
  <c r="AH1012" i="32"/>
  <c r="AH1011" i="32"/>
  <c r="AF1010" i="32"/>
  <c r="AP1014" i="32"/>
  <c r="AL1013" i="32"/>
  <c r="AF1011" i="32"/>
  <c r="AD1010" i="32"/>
  <c r="AB1008" i="32"/>
  <c r="AB1007" i="32"/>
  <c r="Z1006" i="32"/>
  <c r="AJ1013" i="32"/>
  <c r="Z1008" i="32"/>
  <c r="AB1011" i="32"/>
  <c r="Z1010" i="32"/>
  <c r="AL1015" i="32"/>
  <c r="AJ1014" i="32"/>
  <c r="AF1013" i="32"/>
  <c r="AJ1015" i="32"/>
  <c r="AH1014" i="32"/>
  <c r="AF1012" i="32"/>
  <c r="Z1009" i="32"/>
  <c r="AD1012" i="32"/>
  <c r="X1009" i="32"/>
  <c r="AB1006" i="32"/>
  <c r="N809" i="32"/>
  <c r="P810" i="32"/>
  <c r="N812" i="32"/>
  <c r="R813" i="32"/>
  <c r="T814" i="32"/>
  <c r="T815" i="32"/>
  <c r="R816" i="32"/>
  <c r="N817" i="32"/>
  <c r="AD817" i="32"/>
  <c r="P818" i="32"/>
  <c r="AF818" i="32"/>
  <c r="X819" i="32"/>
  <c r="N820" i="32"/>
  <c r="AD820" i="32"/>
  <c r="R821" i="32"/>
  <c r="AH821" i="32"/>
  <c r="N825" i="32"/>
  <c r="AD825" i="32"/>
  <c r="AS825" i="32"/>
  <c r="T833" i="32"/>
  <c r="Z836" i="32"/>
  <c r="P837" i="32"/>
  <c r="T838" i="32"/>
  <c r="V839" i="32"/>
  <c r="V840" i="32"/>
  <c r="T841" i="32"/>
  <c r="AJ841" i="32"/>
  <c r="X842" i="32"/>
  <c r="T846" i="32"/>
  <c r="AJ846" i="32"/>
  <c r="R854" i="32"/>
  <c r="V855" i="32"/>
  <c r="X856" i="32"/>
  <c r="X857" i="32"/>
  <c r="AH862" i="32"/>
  <c r="AL863" i="32"/>
  <c r="L871" i="32"/>
  <c r="R874" i="32"/>
  <c r="P875" i="32"/>
  <c r="L876" i="32"/>
  <c r="T876" i="32"/>
  <c r="N877" i="32"/>
  <c r="V877" i="32"/>
  <c r="N878" i="32"/>
  <c r="V878" i="32"/>
  <c r="L879" i="32"/>
  <c r="T879" i="32"/>
  <c r="AB879" i="32"/>
  <c r="P880" i="32"/>
  <c r="X880" i="32"/>
  <c r="R881" i="32"/>
  <c r="Z881" i="32"/>
  <c r="R882" i="32"/>
  <c r="Z882" i="32"/>
  <c r="AH882" i="32"/>
  <c r="P883" i="32"/>
  <c r="X883" i="32"/>
  <c r="AF883" i="32"/>
  <c r="L884" i="32"/>
  <c r="T884" i="32"/>
  <c r="AB884" i="32"/>
  <c r="AJ884" i="32"/>
  <c r="P888" i="32"/>
  <c r="X888" i="32"/>
  <c r="AF888" i="32"/>
  <c r="AN888" i="32"/>
  <c r="N893" i="32"/>
  <c r="P894" i="32"/>
  <c r="P895" i="32"/>
  <c r="N896" i="32"/>
  <c r="R897" i="32"/>
  <c r="T898" i="32"/>
  <c r="T899" i="32"/>
  <c r="R900" i="32"/>
  <c r="Z900" i="32"/>
  <c r="V901" i="32"/>
  <c r="AD901" i="32"/>
  <c r="X902" i="32"/>
  <c r="AF902" i="32"/>
  <c r="P903" i="32"/>
  <c r="X903" i="32"/>
  <c r="AF903" i="32"/>
  <c r="N904" i="32"/>
  <c r="V904" i="32"/>
  <c r="AD904" i="32"/>
  <c r="R905" i="32"/>
  <c r="Z905" i="32"/>
  <c r="AH905" i="32"/>
  <c r="N909" i="32"/>
  <c r="V909" i="32"/>
  <c r="AD909" i="32"/>
  <c r="AL909" i="32"/>
  <c r="AS909" i="32"/>
  <c r="N915" i="32"/>
  <c r="N916" i="32"/>
  <c r="T917" i="32"/>
  <c r="Z920" i="32"/>
  <c r="X921" i="32"/>
  <c r="AB922" i="32"/>
  <c r="AD923" i="32"/>
  <c r="AD924" i="32"/>
  <c r="AJ925" i="32"/>
  <c r="L930" i="32"/>
  <c r="T930" i="32"/>
  <c r="AB930" i="32"/>
  <c r="AJ930" i="32"/>
  <c r="AR930" i="32"/>
  <c r="L945" i="32"/>
  <c r="T945" i="32"/>
  <c r="AB945" i="32"/>
  <c r="R946" i="32"/>
  <c r="Z946" i="32"/>
  <c r="AH946" i="32"/>
  <c r="N947" i="32"/>
  <c r="V947" i="32"/>
  <c r="AD947" i="32"/>
  <c r="AL947" i="32"/>
  <c r="Z951" i="32"/>
  <c r="AH951" i="32"/>
  <c r="AP951" i="32"/>
  <c r="R966" i="32"/>
  <c r="Z966" i="32"/>
  <c r="AH966" i="32"/>
  <c r="P967" i="32"/>
  <c r="X967" i="32"/>
  <c r="AF967" i="32"/>
  <c r="T968" i="32"/>
  <c r="AB968" i="32"/>
  <c r="AJ968" i="32"/>
  <c r="N969" i="32"/>
  <c r="V969" i="32"/>
  <c r="X972" i="32"/>
  <c r="AF972" i="32"/>
  <c r="AN972" i="32"/>
  <c r="AR992" i="32"/>
  <c r="AN990" i="32"/>
  <c r="AL989" i="32"/>
  <c r="AD990" i="32"/>
  <c r="AB989" i="32"/>
  <c r="AF991" i="32"/>
  <c r="Z988" i="32"/>
  <c r="AB992" i="32"/>
  <c r="X990" i="32"/>
  <c r="V989" i="32"/>
  <c r="AD988" i="32"/>
  <c r="P989" i="32"/>
  <c r="AF989" i="32"/>
  <c r="AB990" i="32"/>
  <c r="T991" i="32"/>
  <c r="AJ991" i="32"/>
  <c r="Z992" i="32"/>
  <c r="AP992" i="32"/>
  <c r="AR993" i="32"/>
  <c r="AL994" i="32"/>
  <c r="AT1015" i="32"/>
  <c r="AJ1012" i="32"/>
  <c r="AB1012" i="32"/>
  <c r="V1009" i="32"/>
  <c r="Z1011" i="32"/>
  <c r="X1010" i="32"/>
  <c r="AD1013" i="32"/>
  <c r="T1008" i="32"/>
  <c r="AH1015" i="32"/>
  <c r="AF1014" i="32"/>
  <c r="R988" i="32"/>
  <c r="N989" i="32"/>
  <c r="P990" i="32"/>
  <c r="X991" i="32"/>
  <c r="V992" i="32"/>
  <c r="Z993" i="32"/>
  <c r="AB994" i="32"/>
  <c r="P1001" i="32"/>
  <c r="V1004" i="32"/>
  <c r="AB1005" i="32"/>
  <c r="R1008" i="32"/>
  <c r="AH1008" i="32"/>
  <c r="P1009" i="32"/>
  <c r="AF1009" i="32"/>
  <c r="T1010" i="32"/>
  <c r="AB1010" i="32"/>
  <c r="N1011" i="32"/>
  <c r="V1011" i="32"/>
  <c r="AD1011" i="32"/>
  <c r="N1012" i="32"/>
  <c r="V1012" i="32"/>
  <c r="AL1012" i="32"/>
  <c r="T1013" i="32"/>
  <c r="AB1013" i="32"/>
  <c r="AR1013" i="32"/>
  <c r="P1014" i="32"/>
  <c r="X1014" i="32"/>
  <c r="AN1014" i="32"/>
  <c r="R1015" i="32"/>
  <c r="Z1015" i="32"/>
  <c r="AP1015" i="32"/>
  <c r="P1029" i="32"/>
  <c r="X1029" i="32"/>
  <c r="AF1029" i="32"/>
  <c r="N1030" i="32"/>
  <c r="V1030" i="32"/>
  <c r="AD1030" i="32"/>
  <c r="R1031" i="32"/>
  <c r="Z1031" i="32"/>
  <c r="AH1031" i="32"/>
  <c r="T1032" i="32"/>
  <c r="AB1032" i="32"/>
  <c r="AJ1032" i="32"/>
  <c r="T1033" i="32"/>
  <c r="AB1033" i="32"/>
  <c r="AJ1033" i="32"/>
  <c r="R1034" i="32"/>
  <c r="Z1034" i="32"/>
  <c r="AH1034" i="32"/>
  <c r="AP1034" i="32"/>
  <c r="V1035" i="32"/>
  <c r="AD1035" i="32"/>
  <c r="AL1035" i="32"/>
  <c r="AS1035" i="32"/>
  <c r="X1036" i="32"/>
  <c r="AF1036" i="32"/>
  <c r="AN1036" i="32"/>
  <c r="AT1036" i="32"/>
  <c r="N1041" i="32"/>
  <c r="N1042" i="32"/>
  <c r="T1043" i="32"/>
  <c r="P1044" i="32"/>
  <c r="R1045" i="32"/>
  <c r="R1046" i="32"/>
  <c r="Z1046" i="32"/>
  <c r="P1047" i="32"/>
  <c r="X1047" i="32"/>
  <c r="T1048" i="32"/>
  <c r="AB1048" i="32"/>
  <c r="N1049" i="32"/>
  <c r="V1049" i="32"/>
  <c r="AD1049" i="32"/>
  <c r="N1050" i="32"/>
  <c r="V1050" i="32"/>
  <c r="AD1050" i="32"/>
  <c r="L1051" i="32"/>
  <c r="T1051" i="32"/>
  <c r="AB1051" i="32"/>
  <c r="AJ1051" i="32"/>
  <c r="P1052" i="32"/>
  <c r="X1052" i="32"/>
  <c r="AF1052" i="32"/>
  <c r="R1053" i="32"/>
  <c r="Z1053" i="32"/>
  <c r="AH1053" i="32"/>
  <c r="R1054" i="32"/>
  <c r="Z1054" i="32"/>
  <c r="AH1054" i="32"/>
  <c r="AP1054" i="32"/>
  <c r="P1055" i="32"/>
  <c r="X1055" i="32"/>
  <c r="AF1055" i="32"/>
  <c r="AN1055" i="32"/>
  <c r="L1056" i="32"/>
  <c r="T1056" i="32"/>
  <c r="AB1056" i="32"/>
  <c r="AJ1056" i="32"/>
  <c r="AR1056" i="32"/>
  <c r="V1057" i="32"/>
  <c r="AD1057" i="32"/>
  <c r="AL1057" i="32"/>
  <c r="AS1057" i="32"/>
  <c r="L1070" i="32"/>
  <c r="T1070" i="32"/>
  <c r="AB1070" i="32"/>
  <c r="L1071" i="32"/>
  <c r="T1071" i="32"/>
  <c r="AB1071" i="32"/>
  <c r="R1072" i="32"/>
  <c r="Z1072" i="32"/>
  <c r="AH1072" i="32"/>
  <c r="N1073" i="32"/>
  <c r="V1073" i="32"/>
  <c r="AD1073" i="32"/>
  <c r="AL1073" i="32"/>
  <c r="P1074" i="32"/>
  <c r="X1074" i="32"/>
  <c r="AF1074" i="32"/>
  <c r="AN1074" i="32"/>
  <c r="P1075" i="32"/>
  <c r="X1075" i="32"/>
  <c r="AF1075" i="32"/>
  <c r="AN1075" i="32"/>
  <c r="N1076" i="32"/>
  <c r="V1076" i="32"/>
  <c r="AD1076" i="32"/>
  <c r="AL1076" i="32"/>
  <c r="R1077" i="32"/>
  <c r="Z1077" i="32"/>
  <c r="AH1077" i="32"/>
  <c r="AP1077" i="32"/>
  <c r="T1078" i="32"/>
  <c r="AB1078" i="32"/>
  <c r="AJ1078" i="32"/>
  <c r="AR1078" i="32"/>
  <c r="L1081" i="32"/>
  <c r="AN1097" i="32"/>
  <c r="AD1092" i="32"/>
  <c r="AJ1095" i="32"/>
  <c r="AH1094" i="32"/>
  <c r="AH1095" i="32"/>
  <c r="AF1094" i="32"/>
  <c r="AJ1096" i="32"/>
  <c r="AD1093" i="32"/>
  <c r="R1084" i="32"/>
  <c r="P1085" i="32"/>
  <c r="L1086" i="32"/>
  <c r="T1086" i="32"/>
  <c r="N1087" i="32"/>
  <c r="V1087" i="32"/>
  <c r="N1088" i="32"/>
  <c r="V1088" i="32"/>
  <c r="T1089" i="32"/>
  <c r="P1090" i="32"/>
  <c r="X1090" i="32"/>
  <c r="X1097" i="32"/>
  <c r="N1092" i="32"/>
  <c r="T1095" i="32"/>
  <c r="R1094" i="32"/>
  <c r="R1091" i="32"/>
  <c r="R1095" i="32"/>
  <c r="P1094" i="32"/>
  <c r="T1096" i="32"/>
  <c r="N1093" i="32"/>
  <c r="Z1092" i="32"/>
  <c r="P1093" i="32"/>
  <c r="AF1093" i="32"/>
  <c r="N1094" i="32"/>
  <c r="AD1094" i="32"/>
  <c r="AF1098" i="32"/>
  <c r="Z1099" i="32"/>
  <c r="AP1099" i="32"/>
  <c r="AN1117" i="32"/>
  <c r="AF1116" i="32"/>
  <c r="X1117" i="32"/>
  <c r="P1112" i="32"/>
  <c r="AF1112" i="32"/>
  <c r="R1113" i="32"/>
  <c r="AF1114" i="32"/>
  <c r="AB1115" i="32"/>
  <c r="AB1116" i="32"/>
  <c r="R1118" i="32"/>
  <c r="AH1118" i="32"/>
  <c r="R1009" i="32"/>
  <c r="N1010" i="32"/>
  <c r="V1010" i="32"/>
  <c r="P1011" i="32"/>
  <c r="X1011" i="32"/>
  <c r="P1012" i="32"/>
  <c r="X1012" i="32"/>
  <c r="N1013" i="32"/>
  <c r="V1013" i="32"/>
  <c r="R1014" i="32"/>
  <c r="Z1014" i="32"/>
  <c r="T1015" i="32"/>
  <c r="AB1015" i="32"/>
  <c r="AR1015" i="32"/>
  <c r="R1029" i="32"/>
  <c r="Z1029" i="32"/>
  <c r="AH1029" i="32"/>
  <c r="P1030" i="32"/>
  <c r="X1030" i="32"/>
  <c r="AF1030" i="32"/>
  <c r="T1031" i="32"/>
  <c r="AB1031" i="32"/>
  <c r="AJ1031" i="32"/>
  <c r="V1032" i="32"/>
  <c r="AD1032" i="32"/>
  <c r="AL1032" i="32"/>
  <c r="V1033" i="32"/>
  <c r="AD1033" i="32"/>
  <c r="AL1033" i="32"/>
  <c r="T1034" i="32"/>
  <c r="AB1034" i="32"/>
  <c r="AJ1034" i="32"/>
  <c r="AR1034" i="32"/>
  <c r="X1035" i="32"/>
  <c r="AF1035" i="32"/>
  <c r="AN1035" i="32"/>
  <c r="Z1036" i="32"/>
  <c r="AH1036" i="32"/>
  <c r="AP1036" i="32"/>
  <c r="N1040" i="32"/>
  <c r="P1041" i="32"/>
  <c r="P1042" i="32"/>
  <c r="N1043" i="32"/>
  <c r="R1044" i="32"/>
  <c r="T1045" i="32"/>
  <c r="T1046" i="32"/>
  <c r="R1047" i="32"/>
  <c r="Z1047" i="32"/>
  <c r="N1048" i="32"/>
  <c r="V1048" i="32"/>
  <c r="AD1048" i="32"/>
  <c r="P1049" i="32"/>
  <c r="X1049" i="32"/>
  <c r="AF1049" i="32"/>
  <c r="P1050" i="32"/>
  <c r="X1050" i="32"/>
  <c r="AF1050" i="32"/>
  <c r="N1051" i="32"/>
  <c r="V1051" i="32"/>
  <c r="AD1051" i="32"/>
  <c r="R1052" i="32"/>
  <c r="Z1052" i="32"/>
  <c r="AH1052" i="32"/>
  <c r="T1053" i="32"/>
  <c r="AB1053" i="32"/>
  <c r="AJ1053" i="32"/>
  <c r="T1054" i="32"/>
  <c r="AB1054" i="32"/>
  <c r="AJ1054" i="32"/>
  <c r="R1055" i="32"/>
  <c r="Z1055" i="32"/>
  <c r="AH1055" i="32"/>
  <c r="AP1055" i="32"/>
  <c r="N1056" i="32"/>
  <c r="V1056" i="32"/>
  <c r="AD1056" i="32"/>
  <c r="AL1056" i="32"/>
  <c r="AS1056" i="32"/>
  <c r="X1057" i="32"/>
  <c r="AF1057" i="32"/>
  <c r="AN1057" i="32"/>
  <c r="AT1057" i="32"/>
  <c r="V1070" i="32"/>
  <c r="AD1070" i="32"/>
  <c r="V1071" i="32"/>
  <c r="AD1071" i="32"/>
  <c r="T1072" i="32"/>
  <c r="AB1072" i="32"/>
  <c r="AJ1072" i="32"/>
  <c r="P1073" i="32"/>
  <c r="X1073" i="32"/>
  <c r="AF1073" i="32"/>
  <c r="R1074" i="32"/>
  <c r="Z1074" i="32"/>
  <c r="AH1074" i="32"/>
  <c r="R1075" i="32"/>
  <c r="Z1075" i="32"/>
  <c r="AH1075" i="32"/>
  <c r="AP1075" i="32"/>
  <c r="P1076" i="32"/>
  <c r="X1076" i="32"/>
  <c r="AF1076" i="32"/>
  <c r="AN1076" i="32"/>
  <c r="T1077" i="32"/>
  <c r="AB1077" i="32"/>
  <c r="AJ1077" i="32"/>
  <c r="AR1077" i="32"/>
  <c r="V1078" i="32"/>
  <c r="AD1078" i="32"/>
  <c r="AL1078" i="32"/>
  <c r="AS1078" i="32"/>
  <c r="AS1099" i="32"/>
  <c r="AR1098" i="32"/>
  <c r="AD1091" i="32"/>
  <c r="AP1097" i="32"/>
  <c r="AF1092" i="32"/>
  <c r="AH1096" i="32"/>
  <c r="AB1093" i="32"/>
  <c r="AN1099" i="32"/>
  <c r="AL1098" i="32"/>
  <c r="X1091" i="32"/>
  <c r="R1085" i="32"/>
  <c r="N1086" i="32"/>
  <c r="V1086" i="32"/>
  <c r="P1087" i="32"/>
  <c r="X1087" i="32"/>
  <c r="P1088" i="32"/>
  <c r="X1088" i="32"/>
  <c r="V1089" i="32"/>
  <c r="AD1099" i="32"/>
  <c r="AB1098" i="32"/>
  <c r="Z1097" i="32"/>
  <c r="P1092" i="32"/>
  <c r="R1090" i="32"/>
  <c r="Z1090" i="32"/>
  <c r="T1091" i="32"/>
  <c r="AB1092" i="32"/>
  <c r="R1093" i="32"/>
  <c r="AH1093" i="32"/>
  <c r="T1094" i="32"/>
  <c r="AJ1094" i="32"/>
  <c r="AF1095" i="32"/>
  <c r="AD1096" i="32"/>
  <c r="AL1097" i="32"/>
  <c r="AR1099" i="32"/>
  <c r="AJ1120" i="32"/>
  <c r="AD1118" i="32"/>
  <c r="R1112" i="32"/>
  <c r="V1118" i="32"/>
  <c r="Z1120" i="32"/>
  <c r="X1119" i="32"/>
  <c r="R1116" i="32"/>
  <c r="X1113" i="32"/>
  <c r="V1114" i="32"/>
  <c r="P1117" i="32"/>
  <c r="V1120" i="32"/>
  <c r="T1119" i="32"/>
  <c r="R1115" i="32"/>
  <c r="AH1115" i="32"/>
  <c r="N1116" i="32"/>
  <c r="AD1116" i="32"/>
  <c r="AB1117" i="32"/>
  <c r="T1118" i="32"/>
  <c r="X1120" i="32"/>
  <c r="R1011" i="32"/>
  <c r="R1012" i="32"/>
  <c r="Z1012" i="32"/>
  <c r="P1013" i="32"/>
  <c r="X1013" i="32"/>
  <c r="T1014" i="32"/>
  <c r="AB1014" i="32"/>
  <c r="V1015" i="32"/>
  <c r="AD1015" i="32"/>
  <c r="T1029" i="32"/>
  <c r="AB1029" i="32"/>
  <c r="R1030" i="32"/>
  <c r="Z1030" i="32"/>
  <c r="AH1030" i="32"/>
  <c r="N1031" i="32"/>
  <c r="V1031" i="32"/>
  <c r="AD1031" i="32"/>
  <c r="AL1031" i="32"/>
  <c r="P1032" i="32"/>
  <c r="X1032" i="32"/>
  <c r="AF1032" i="32"/>
  <c r="AN1032" i="32"/>
  <c r="X1033" i="32"/>
  <c r="AF1033" i="32"/>
  <c r="AN1033" i="32"/>
  <c r="V1034" i="32"/>
  <c r="AD1034" i="32"/>
  <c r="AL1034" i="32"/>
  <c r="R1035" i="32"/>
  <c r="Z1035" i="32"/>
  <c r="AH1035" i="32"/>
  <c r="AP1035" i="32"/>
  <c r="AB1036" i="32"/>
  <c r="AJ1036" i="32"/>
  <c r="AR1036" i="32"/>
  <c r="R1042" i="32"/>
  <c r="P1043" i="32"/>
  <c r="T1044" i="32"/>
  <c r="V1045" i="32"/>
  <c r="V1046" i="32"/>
  <c r="AB1047" i="32"/>
  <c r="X1048" i="32"/>
  <c r="R1049" i="32"/>
  <c r="Z1049" i="32"/>
  <c r="R1050" i="32"/>
  <c r="Z1050" i="32"/>
  <c r="AH1050" i="32"/>
  <c r="P1051" i="32"/>
  <c r="X1051" i="32"/>
  <c r="AF1051" i="32"/>
  <c r="T1052" i="32"/>
  <c r="AB1052" i="32"/>
  <c r="AJ1052" i="32"/>
  <c r="V1053" i="32"/>
  <c r="AD1053" i="32"/>
  <c r="AL1053" i="32"/>
  <c r="V1054" i="32"/>
  <c r="AD1054" i="32"/>
  <c r="AL1054" i="32"/>
  <c r="AB1055" i="32"/>
  <c r="AJ1055" i="32"/>
  <c r="AR1055" i="32"/>
  <c r="X1056" i="32"/>
  <c r="AF1056" i="32"/>
  <c r="AN1056" i="32"/>
  <c r="R1057" i="32"/>
  <c r="Z1057" i="32"/>
  <c r="AH1057" i="32"/>
  <c r="AP1057" i="32"/>
  <c r="P1070" i="32"/>
  <c r="X1070" i="32"/>
  <c r="AF1070" i="32"/>
  <c r="X1071" i="32"/>
  <c r="AF1071" i="32"/>
  <c r="V1072" i="32"/>
  <c r="AD1072" i="32"/>
  <c r="R1073" i="32"/>
  <c r="Z1073" i="32"/>
  <c r="AH1073" i="32"/>
  <c r="T1074" i="32"/>
  <c r="AB1074" i="32"/>
  <c r="AJ1074" i="32"/>
  <c r="T1075" i="32"/>
  <c r="AB1075" i="32"/>
  <c r="AJ1075" i="32"/>
  <c r="R1076" i="32"/>
  <c r="Z1076" i="32"/>
  <c r="AH1076" i="32"/>
  <c r="AP1076" i="32"/>
  <c r="V1077" i="32"/>
  <c r="AD1077" i="32"/>
  <c r="AL1077" i="32"/>
  <c r="AS1077" i="32"/>
  <c r="X1078" i="32"/>
  <c r="AF1078" i="32"/>
  <c r="AN1078" i="32"/>
  <c r="AT1078" i="32"/>
  <c r="AF1097" i="32"/>
  <c r="V1092" i="32"/>
  <c r="AB1095" i="32"/>
  <c r="Z1094" i="32"/>
  <c r="R1087" i="32"/>
  <c r="Z1095" i="32"/>
  <c r="X1094" i="32"/>
  <c r="AB1096" i="32"/>
  <c r="V1093" i="32"/>
  <c r="R1088" i="32"/>
  <c r="Z1088" i="32"/>
  <c r="P1089" i="32"/>
  <c r="X1089" i="32"/>
  <c r="T1090" i="32"/>
  <c r="AB1090" i="32"/>
  <c r="Z1091" i="32"/>
  <c r="AH1092" i="32"/>
  <c r="X1093" i="32"/>
  <c r="AL1094" i="32"/>
  <c r="AL1095" i="32"/>
  <c r="AF1096" i="32"/>
  <c r="AR1097" i="32"/>
  <c r="AN1098" i="32"/>
  <c r="AH1099" i="32"/>
  <c r="AN1116" i="32"/>
  <c r="AL1115" i="32"/>
  <c r="AT1120" i="32"/>
  <c r="AP1117" i="32"/>
  <c r="AJ1114" i="32"/>
  <c r="AF1117" i="32"/>
  <c r="Z1114" i="32"/>
  <c r="AN1120" i="32"/>
  <c r="AL1120" i="32"/>
  <c r="AJ1119" i="32"/>
  <c r="V1112" i="32"/>
  <c r="X1116" i="32"/>
  <c r="V1115" i="32"/>
  <c r="AH1120" i="32"/>
  <c r="AF1119" i="32"/>
  <c r="AF1120" i="32"/>
  <c r="Z1117" i="32"/>
  <c r="T1114" i="32"/>
  <c r="X1112" i="32"/>
  <c r="Z1113" i="32"/>
  <c r="X1114" i="32"/>
  <c r="AJ1115" i="32"/>
  <c r="T1116" i="32"/>
  <c r="AJ1116" i="32"/>
  <c r="AD1117" i="32"/>
  <c r="Z1118" i="32"/>
  <c r="AP1118" i="32"/>
  <c r="AL1119" i="32"/>
  <c r="P988" i="32"/>
  <c r="T989" i="32"/>
  <c r="X993" i="32"/>
  <c r="P999" i="32"/>
  <c r="R1002" i="32"/>
  <c r="T1003" i="32"/>
  <c r="AD1006" i="32"/>
  <c r="AF1007" i="32"/>
  <c r="P1008" i="32"/>
  <c r="X1008" i="32"/>
  <c r="N1009" i="32"/>
  <c r="AD1009" i="32"/>
  <c r="R1010" i="32"/>
  <c r="AH1010" i="32"/>
  <c r="N1014" i="32"/>
  <c r="V1014" i="32"/>
  <c r="AD1014" i="32"/>
  <c r="AS1014" i="32"/>
  <c r="N1029" i="32"/>
  <c r="V1029" i="32"/>
  <c r="AD1029" i="32"/>
  <c r="L1030" i="32"/>
  <c r="T1030" i="32"/>
  <c r="AB1030" i="32"/>
  <c r="AJ1030" i="32"/>
  <c r="P1031" i="32"/>
  <c r="X1031" i="32"/>
  <c r="AF1031" i="32"/>
  <c r="T1035" i="32"/>
  <c r="AB1035" i="32"/>
  <c r="AJ1035" i="32"/>
  <c r="AR1035" i="32"/>
  <c r="L1041" i="32"/>
  <c r="L1042" i="32"/>
  <c r="R1043" i="32"/>
  <c r="N1044" i="32"/>
  <c r="V1044" i="32"/>
  <c r="P1045" i="32"/>
  <c r="X1045" i="32"/>
  <c r="P1046" i="32"/>
  <c r="X1046" i="32"/>
  <c r="N1047" i="32"/>
  <c r="V1047" i="32"/>
  <c r="R1048" i="32"/>
  <c r="Z1048" i="32"/>
  <c r="L1049" i="32"/>
  <c r="T1049" i="32"/>
  <c r="AB1049" i="32"/>
  <c r="L1050" i="32"/>
  <c r="T1050" i="32"/>
  <c r="AB1050" i="32"/>
  <c r="R1051" i="32"/>
  <c r="Z1051" i="32"/>
  <c r="AH1051" i="32"/>
  <c r="N1052" i="32"/>
  <c r="V1052" i="32"/>
  <c r="AD1052" i="32"/>
  <c r="AL1052" i="32"/>
  <c r="R1056" i="32"/>
  <c r="Z1056" i="32"/>
  <c r="AH1056" i="32"/>
  <c r="AP1056" i="32"/>
  <c r="R1070" i="32"/>
  <c r="Z1070" i="32"/>
  <c r="R1071" i="32"/>
  <c r="Z1071" i="32"/>
  <c r="AH1071" i="32"/>
  <c r="P1072" i="32"/>
  <c r="X1072" i="32"/>
  <c r="AF1072" i="32"/>
  <c r="L1073" i="32"/>
  <c r="T1073" i="32"/>
  <c r="AB1073" i="32"/>
  <c r="AJ1073" i="32"/>
  <c r="P1077" i="32"/>
  <c r="X1077" i="32"/>
  <c r="AF1077" i="32"/>
  <c r="AN1077" i="32"/>
  <c r="AP1096" i="32"/>
  <c r="AJ1093" i="32"/>
  <c r="AT1099" i="32"/>
  <c r="AS1098" i="32"/>
  <c r="AF1091" i="32"/>
  <c r="N1082" i="32"/>
  <c r="P1083" i="32"/>
  <c r="P1084" i="32"/>
  <c r="N1085" i="32"/>
  <c r="AL1099" i="32"/>
  <c r="AJ1098" i="32"/>
  <c r="V1091" i="32"/>
  <c r="AH1097" i="32"/>
  <c r="X1092" i="32"/>
  <c r="R1086" i="32"/>
  <c r="L1087" i="32"/>
  <c r="T1087" i="32"/>
  <c r="L1088" i="32"/>
  <c r="T1088" i="32"/>
  <c r="Z1096" i="32"/>
  <c r="T1093" i="32"/>
  <c r="AF1099" i="32"/>
  <c r="AD1098" i="32"/>
  <c r="R1089" i="32"/>
  <c r="Z1089" i="32"/>
  <c r="N1090" i="32"/>
  <c r="V1090" i="32"/>
  <c r="AD1090" i="32"/>
  <c r="P1091" i="32"/>
  <c r="AB1091" i="32"/>
  <c r="T1092" i="32"/>
  <c r="R1096" i="32"/>
  <c r="L1093" i="32"/>
  <c r="X1099" i="32"/>
  <c r="V1098" i="32"/>
  <c r="Z1093" i="32"/>
  <c r="AB1094" i="32"/>
  <c r="X1095" i="32"/>
  <c r="AN1095" i="32"/>
  <c r="V1096" i="32"/>
  <c r="AL1096" i="32"/>
  <c r="AD1097" i="32"/>
  <c r="N1099" i="32"/>
  <c r="L1098" i="32"/>
  <c r="Z1098" i="32"/>
  <c r="AP1098" i="32"/>
  <c r="T1099" i="32"/>
  <c r="AJ1099" i="32"/>
  <c r="AR1120" i="32"/>
  <c r="AP1119" i="32"/>
  <c r="AB1112" i="32"/>
  <c r="AN1118" i="32"/>
  <c r="AD1113" i="32"/>
  <c r="AL1118" i="32"/>
  <c r="AB1113" i="32"/>
  <c r="AP1120" i="32"/>
  <c r="AN1119" i="32"/>
  <c r="AH1116" i="32"/>
  <c r="AF1115" i="32"/>
  <c r="AB1120" i="32"/>
  <c r="Z1119" i="32"/>
  <c r="L1112" i="32"/>
  <c r="X1118" i="32"/>
  <c r="N1113" i="32"/>
  <c r="Z1112" i="32"/>
  <c r="P1113" i="32"/>
  <c r="AF1113" i="32"/>
  <c r="AD1114" i="32"/>
  <c r="Z1115" i="32"/>
  <c r="T1120" i="32"/>
  <c r="V1116" i="32"/>
  <c r="AL1116" i="32"/>
  <c r="T1117" i="32"/>
  <c r="AJ1117" i="32"/>
  <c r="AB1118" i="32"/>
  <c r="AR1118" i="32"/>
  <c r="AS1119" i="32"/>
  <c r="L1095" i="32"/>
  <c r="R1097" i="32"/>
  <c r="N1098" i="32"/>
  <c r="N1112" i="32"/>
  <c r="AD1112" i="32"/>
  <c r="V1113" i="32"/>
  <c r="AB1114" i="32"/>
  <c r="X1115" i="32"/>
  <c r="Z1116" i="32"/>
  <c r="R1117" i="32"/>
  <c r="AH1117" i="32"/>
  <c r="P1118" i="32"/>
  <c r="AF1118" i="32"/>
  <c r="AB1119" i="32"/>
  <c r="AR1119" i="32"/>
  <c r="AD1120" i="32"/>
  <c r="AS1120" i="32"/>
  <c r="L1133" i="32"/>
  <c r="T1133" i="32"/>
  <c r="AB1133" i="32"/>
  <c r="L1134" i="32"/>
  <c r="T1134" i="32"/>
  <c r="AB1134" i="32"/>
  <c r="R1135" i="32"/>
  <c r="Z1135" i="32"/>
  <c r="AH1135" i="32"/>
  <c r="N1136" i="32"/>
  <c r="V1136" i="32"/>
  <c r="AD1136" i="32"/>
  <c r="AL1136" i="32"/>
  <c r="P1137" i="32"/>
  <c r="X1137" i="32"/>
  <c r="AF1137" i="32"/>
  <c r="AN1137" i="32"/>
  <c r="P1138" i="32"/>
  <c r="X1138" i="32"/>
  <c r="AF1138" i="32"/>
  <c r="AN1138" i="32"/>
  <c r="N1139" i="32"/>
  <c r="V1139" i="32"/>
  <c r="AD1139" i="32"/>
  <c r="AL1139" i="32"/>
  <c r="R1140" i="32"/>
  <c r="Z1140" i="32"/>
  <c r="AH1140" i="32"/>
  <c r="AP1140" i="32"/>
  <c r="T1141" i="32"/>
  <c r="AB1141" i="32"/>
  <c r="AJ1141" i="32"/>
  <c r="AR1141" i="32"/>
  <c r="L1144" i="32"/>
  <c r="AR1162" i="32"/>
  <c r="R1147" i="32"/>
  <c r="P1148" i="32"/>
  <c r="L1149" i="32"/>
  <c r="T1149" i="32"/>
  <c r="N1150" i="32"/>
  <c r="V1150" i="32"/>
  <c r="N1151" i="32"/>
  <c r="V1151" i="32"/>
  <c r="L1152" i="32"/>
  <c r="T1152" i="32"/>
  <c r="AB1152" i="32"/>
  <c r="P1153" i="32"/>
  <c r="X1153" i="32"/>
  <c r="R1154" i="32"/>
  <c r="Z1154" i="32"/>
  <c r="R1155" i="32"/>
  <c r="Z1155" i="32"/>
  <c r="AH1155" i="32"/>
  <c r="P1156" i="32"/>
  <c r="X1156" i="32"/>
  <c r="AF1156" i="32"/>
  <c r="L1157" i="32"/>
  <c r="T1157" i="32"/>
  <c r="AB1157" i="32"/>
  <c r="AJ1157" i="32"/>
  <c r="N1158" i="32"/>
  <c r="V1158" i="32"/>
  <c r="AD1158" i="32"/>
  <c r="AL1158" i="32"/>
  <c r="N1159" i="32"/>
  <c r="AD1159" i="32"/>
  <c r="AL1159" i="32"/>
  <c r="L1160" i="32"/>
  <c r="T1160" i="32"/>
  <c r="AB1160" i="32"/>
  <c r="AJ1160" i="32"/>
  <c r="AR1160" i="32"/>
  <c r="P1161" i="32"/>
  <c r="X1161" i="32"/>
  <c r="AF1161" i="32"/>
  <c r="AN1161" i="32"/>
  <c r="R1162" i="32"/>
  <c r="Z1162" i="32"/>
  <c r="AH1162" i="32"/>
  <c r="AP1162" i="32"/>
  <c r="AL1179" i="32"/>
  <c r="AJ1178" i="32"/>
  <c r="V1171" i="32"/>
  <c r="T1170" i="32"/>
  <c r="AN1180" i="32"/>
  <c r="AH1177" i="32"/>
  <c r="L1169" i="32"/>
  <c r="AD1179" i="32"/>
  <c r="AB1178" i="32"/>
  <c r="N1171" i="32"/>
  <c r="L1170" i="32"/>
  <c r="AF1180" i="32"/>
  <c r="Z1177" i="32"/>
  <c r="R1171" i="32"/>
  <c r="L1172" i="32"/>
  <c r="X1172" i="32"/>
  <c r="P1173" i="32"/>
  <c r="Z1173" i="32"/>
  <c r="AB1174" i="32"/>
  <c r="N1175" i="32"/>
  <c r="AD1175" i="32"/>
  <c r="AD1176" i="32"/>
  <c r="AB1177" i="32"/>
  <c r="AH1179" i="32"/>
  <c r="AH1181" i="32"/>
  <c r="AS1183" i="32"/>
  <c r="AB1200" i="32"/>
  <c r="AB1201" i="32"/>
  <c r="T1196" i="32"/>
  <c r="V1133" i="32"/>
  <c r="AD1133" i="32"/>
  <c r="V1134" i="32"/>
  <c r="AD1134" i="32"/>
  <c r="T1135" i="32"/>
  <c r="AB1135" i="32"/>
  <c r="AJ1135" i="32"/>
  <c r="X1136" i="32"/>
  <c r="AF1136" i="32"/>
  <c r="R1137" i="32"/>
  <c r="Z1137" i="32"/>
  <c r="AH1137" i="32"/>
  <c r="R1138" i="32"/>
  <c r="Z1138" i="32"/>
  <c r="AH1138" i="32"/>
  <c r="AP1138" i="32"/>
  <c r="P1139" i="32"/>
  <c r="X1139" i="32"/>
  <c r="AF1139" i="32"/>
  <c r="AN1139" i="32"/>
  <c r="T1140" i="32"/>
  <c r="AB1140" i="32"/>
  <c r="AJ1140" i="32"/>
  <c r="AR1140" i="32"/>
  <c r="V1141" i="32"/>
  <c r="AD1141" i="32"/>
  <c r="AL1141" i="32"/>
  <c r="AS1141" i="32"/>
  <c r="R1148" i="32"/>
  <c r="N1149" i="32"/>
  <c r="V1149" i="32"/>
  <c r="P1150" i="32"/>
  <c r="X1150" i="32"/>
  <c r="P1151" i="32"/>
  <c r="X1151" i="32"/>
  <c r="N1152" i="32"/>
  <c r="V1152" i="32"/>
  <c r="R1153" i="32"/>
  <c r="Z1153" i="32"/>
  <c r="T1154" i="32"/>
  <c r="AB1154" i="32"/>
  <c r="T1155" i="32"/>
  <c r="AB1155" i="32"/>
  <c r="R1156" i="32"/>
  <c r="Z1156" i="32"/>
  <c r="AH1156" i="32"/>
  <c r="N1157" i="32"/>
  <c r="V1157" i="32"/>
  <c r="AD1157" i="32"/>
  <c r="AL1157" i="32"/>
  <c r="P1158" i="32"/>
  <c r="X1158" i="32"/>
  <c r="AF1158" i="32"/>
  <c r="AN1158" i="32"/>
  <c r="P1159" i="32"/>
  <c r="X1159" i="32"/>
  <c r="AF1159" i="32"/>
  <c r="AN1159" i="32"/>
  <c r="N1160" i="32"/>
  <c r="V1160" i="32"/>
  <c r="AD1160" i="32"/>
  <c r="AL1160" i="32"/>
  <c r="R1161" i="32"/>
  <c r="Z1161" i="32"/>
  <c r="AH1161" i="32"/>
  <c r="AP1161" i="32"/>
  <c r="T1162" i="32"/>
  <c r="AB1162" i="32"/>
  <c r="AJ1162" i="32"/>
  <c r="AS1162" i="32"/>
  <c r="AD1180" i="32"/>
  <c r="X1177" i="32"/>
  <c r="N1172" i="32"/>
  <c r="AJ1183" i="32"/>
  <c r="AH1182" i="32"/>
  <c r="T1175" i="32"/>
  <c r="T1171" i="32"/>
  <c r="P1172" i="32"/>
  <c r="Z1172" i="32"/>
  <c r="R1173" i="32"/>
  <c r="V1179" i="32"/>
  <c r="T1178" i="32"/>
  <c r="X1180" i="32"/>
  <c r="R1177" i="32"/>
  <c r="T1174" i="32"/>
  <c r="AD1174" i="32"/>
  <c r="P1175" i="32"/>
  <c r="AF1175" i="32"/>
  <c r="P1176" i="32"/>
  <c r="AF1176" i="32"/>
  <c r="AD1177" i="32"/>
  <c r="Z1178" i="32"/>
  <c r="AJ1179" i="32"/>
  <c r="Z1180" i="32"/>
  <c r="AP1180" i="32"/>
  <c r="AN1181" i="32"/>
  <c r="P1133" i="32"/>
  <c r="X1133" i="32"/>
  <c r="AF1133" i="32"/>
  <c r="X1134" i="32"/>
  <c r="AF1134" i="32"/>
  <c r="V1135" i="32"/>
  <c r="AD1135" i="32"/>
  <c r="R1136" i="32"/>
  <c r="Z1136" i="32"/>
  <c r="AH1136" i="32"/>
  <c r="L1137" i="32"/>
  <c r="T1137" i="32"/>
  <c r="AB1137" i="32"/>
  <c r="AJ1137" i="32"/>
  <c r="T1138" i="32"/>
  <c r="AB1138" i="32"/>
  <c r="AJ1138" i="32"/>
  <c r="R1139" i="32"/>
  <c r="Z1139" i="32"/>
  <c r="AH1139" i="32"/>
  <c r="AP1139" i="32"/>
  <c r="N1140" i="32"/>
  <c r="V1140" i="32"/>
  <c r="AD1140" i="32"/>
  <c r="AL1140" i="32"/>
  <c r="AS1140" i="32"/>
  <c r="P1141" i="32"/>
  <c r="X1141" i="32"/>
  <c r="AF1141" i="32"/>
  <c r="AN1141" i="32"/>
  <c r="AT1141" i="32"/>
  <c r="L1145" i="32"/>
  <c r="N1146" i="32"/>
  <c r="L1148" i="32"/>
  <c r="T1148" i="32"/>
  <c r="P1149" i="32"/>
  <c r="R1150" i="32"/>
  <c r="R1151" i="32"/>
  <c r="Z1151" i="32"/>
  <c r="P1152" i="32"/>
  <c r="X1152" i="32"/>
  <c r="L1153" i="32"/>
  <c r="T1153" i="32"/>
  <c r="AB1153" i="32"/>
  <c r="N1154" i="32"/>
  <c r="V1154" i="32"/>
  <c r="AD1154" i="32"/>
  <c r="V1155" i="32"/>
  <c r="AD1155" i="32"/>
  <c r="L1156" i="32"/>
  <c r="T1156" i="32"/>
  <c r="AB1156" i="32"/>
  <c r="AJ1156" i="32"/>
  <c r="P1157" i="32"/>
  <c r="X1157" i="32"/>
  <c r="AF1157" i="32"/>
  <c r="R1158" i="32"/>
  <c r="Z1158" i="32"/>
  <c r="AH1158" i="32"/>
  <c r="R1159" i="32"/>
  <c r="Z1159" i="32"/>
  <c r="AH1159" i="32"/>
  <c r="AP1159" i="32"/>
  <c r="P1160" i="32"/>
  <c r="X1160" i="32"/>
  <c r="AF1160" i="32"/>
  <c r="AN1160" i="32"/>
  <c r="L1161" i="32"/>
  <c r="T1161" i="32"/>
  <c r="AB1161" i="32"/>
  <c r="AJ1161" i="32"/>
  <c r="AR1161" i="32"/>
  <c r="V1162" i="32"/>
  <c r="AD1162" i="32"/>
  <c r="AL1162" i="32"/>
  <c r="AT1162" i="32"/>
  <c r="X1171" i="32"/>
  <c r="R1172" i="32"/>
  <c r="AB1181" i="32"/>
  <c r="R1176" i="32"/>
  <c r="L1173" i="32"/>
  <c r="AF1183" i="32"/>
  <c r="X1179" i="32"/>
  <c r="V1178" i="32"/>
  <c r="V1173" i="32"/>
  <c r="V1174" i="32"/>
  <c r="V1175" i="32"/>
  <c r="V1176" i="32"/>
  <c r="T1177" i="32"/>
  <c r="AJ1177" i="32"/>
  <c r="AF1178" i="32"/>
  <c r="Z1179" i="32"/>
  <c r="AB1180" i="32"/>
  <c r="Z1181" i="32"/>
  <c r="AP1181" i="32"/>
  <c r="AJ1182" i="32"/>
  <c r="AD1183" i="32"/>
  <c r="T1098" i="32"/>
  <c r="T1112" i="32"/>
  <c r="T1113" i="32"/>
  <c r="R1114" i="32"/>
  <c r="AH1114" i="32"/>
  <c r="AD1115" i="32"/>
  <c r="R1119" i="32"/>
  <c r="AH1119" i="32"/>
  <c r="R1133" i="32"/>
  <c r="Z1133" i="32"/>
  <c r="R1134" i="32"/>
  <c r="Z1134" i="32"/>
  <c r="AH1134" i="32"/>
  <c r="P1135" i="32"/>
  <c r="X1135" i="32"/>
  <c r="AF1135" i="32"/>
  <c r="L1136" i="32"/>
  <c r="T1136" i="32"/>
  <c r="AB1136" i="32"/>
  <c r="AJ1136" i="32"/>
  <c r="P1140" i="32"/>
  <c r="X1140" i="32"/>
  <c r="AF1140" i="32"/>
  <c r="AN1140" i="32"/>
  <c r="N1145" i="32"/>
  <c r="P1146" i="32"/>
  <c r="P1147" i="32"/>
  <c r="N1148" i="32"/>
  <c r="R1149" i="32"/>
  <c r="L1150" i="32"/>
  <c r="T1150" i="32"/>
  <c r="L1151" i="32"/>
  <c r="T1151" i="32"/>
  <c r="R1152" i="32"/>
  <c r="Z1152" i="32"/>
  <c r="N1153" i="32"/>
  <c r="V1153" i="32"/>
  <c r="AD1153" i="32"/>
  <c r="P1154" i="32"/>
  <c r="X1154" i="32"/>
  <c r="AF1154" i="32"/>
  <c r="P1155" i="32"/>
  <c r="X1155" i="32"/>
  <c r="AF1155" i="32"/>
  <c r="N1156" i="32"/>
  <c r="V1156" i="32"/>
  <c r="AD1156" i="32"/>
  <c r="R1157" i="32"/>
  <c r="Z1157" i="32"/>
  <c r="AH1157" i="32"/>
  <c r="T1158" i="32"/>
  <c r="AJ1158" i="32"/>
  <c r="N1161" i="32"/>
  <c r="V1161" i="32"/>
  <c r="AD1161" i="32"/>
  <c r="AL1161" i="32"/>
  <c r="AR1181" i="32"/>
  <c r="AH1176" i="32"/>
  <c r="AB1173" i="32"/>
  <c r="R1168" i="32"/>
  <c r="L1165" i="32"/>
  <c r="AT1183" i="32"/>
  <c r="AS1182" i="32"/>
  <c r="AN1179" i="32"/>
  <c r="AL1178" i="32"/>
  <c r="AL1180" i="32"/>
  <c r="AP1183" i="32"/>
  <c r="AJ1181" i="32"/>
  <c r="Z1176" i="32"/>
  <c r="T1173" i="32"/>
  <c r="AN1183" i="32"/>
  <c r="AL1182" i="32"/>
  <c r="AF1179" i="32"/>
  <c r="AD1178" i="32"/>
  <c r="T1169" i="32"/>
  <c r="R1170" i="32"/>
  <c r="P1171" i="32"/>
  <c r="AH1183" i="32"/>
  <c r="AF1182" i="32"/>
  <c r="R1175" i="32"/>
  <c r="P1174" i="32"/>
  <c r="AD1181" i="32"/>
  <c r="T1176" i="32"/>
  <c r="T1172" i="32"/>
  <c r="N1173" i="32"/>
  <c r="X1173" i="32"/>
  <c r="N1174" i="32"/>
  <c r="Z1174" i="32"/>
  <c r="X1175" i="32"/>
  <c r="X1176" i="32"/>
  <c r="V1177" i="32"/>
  <c r="AH1178" i="32"/>
  <c r="AB1179" i="32"/>
  <c r="AH1180" i="32"/>
  <c r="AF1181" i="32"/>
  <c r="AR1182" i="32"/>
  <c r="AL1183" i="32"/>
  <c r="AP1202" i="32"/>
  <c r="AF1197" i="32"/>
  <c r="AS1204" i="32"/>
  <c r="AR1203" i="32"/>
  <c r="AJ1198" i="32"/>
  <c r="AD1196" i="32"/>
  <c r="AL1200" i="32"/>
  <c r="AJ1199" i="32"/>
  <c r="AN1204" i="32"/>
  <c r="AL1203" i="32"/>
  <c r="X1196" i="32"/>
  <c r="AH1201" i="32"/>
  <c r="AB1198" i="32"/>
  <c r="AD1197" i="32"/>
  <c r="AR1204" i="32"/>
  <c r="AP1203" i="32"/>
  <c r="AJ1202" i="32"/>
  <c r="Z1197" i="32"/>
  <c r="Z1202" i="32"/>
  <c r="P1197" i="32"/>
  <c r="AD1204" i="32"/>
  <c r="AB1203" i="32"/>
  <c r="Z1201" i="32"/>
  <c r="T1198" i="32"/>
  <c r="N1196" i="32"/>
  <c r="AJ1204" i="32"/>
  <c r="AH1203" i="32"/>
  <c r="V1200" i="32"/>
  <c r="T1199" i="32"/>
  <c r="X1204" i="32"/>
  <c r="V1203" i="32"/>
  <c r="X1202" i="32"/>
  <c r="R1201" i="32"/>
  <c r="R1200" i="32"/>
  <c r="P1199" i="32"/>
  <c r="AB1204" i="32"/>
  <c r="Z1203" i="32"/>
  <c r="T1202" i="32"/>
  <c r="AH1198" i="32"/>
  <c r="V1199" i="32"/>
  <c r="P1200" i="32"/>
  <c r="AF1201" i="32"/>
  <c r="T1204" i="32"/>
  <c r="R1203" i="32"/>
  <c r="AB1175" i="32"/>
  <c r="AB1176" i="32"/>
  <c r="AL1181" i="32"/>
  <c r="AP1182" i="32"/>
  <c r="AR1183" i="32"/>
  <c r="R1196" i="32"/>
  <c r="Z1196" i="32"/>
  <c r="R1197" i="32"/>
  <c r="AH1197" i="32"/>
  <c r="P1198" i="32"/>
  <c r="X1198" i="32"/>
  <c r="AF1198" i="32"/>
  <c r="AB1199" i="32"/>
  <c r="N1200" i="32"/>
  <c r="AD1200" i="32"/>
  <c r="N1201" i="32"/>
  <c r="V1201" i="32"/>
  <c r="AD1201" i="32"/>
  <c r="AL1201" i="32"/>
  <c r="AB1202" i="32"/>
  <c r="AR1202" i="32"/>
  <c r="P1203" i="32"/>
  <c r="X1203" i="32"/>
  <c r="AF1203" i="32"/>
  <c r="AN1203" i="32"/>
  <c r="Z1204" i="32"/>
  <c r="AH1204" i="32"/>
  <c r="AP1204" i="32"/>
  <c r="P1217" i="32"/>
  <c r="X1217" i="32"/>
  <c r="AF1217" i="32"/>
  <c r="P1218" i="32"/>
  <c r="X1218" i="32"/>
  <c r="AF1218" i="32"/>
  <c r="N1219" i="32"/>
  <c r="V1219" i="32"/>
  <c r="AD1219" i="32"/>
  <c r="R1220" i="32"/>
  <c r="Z1220" i="32"/>
  <c r="AH1220" i="32"/>
  <c r="T1221" i="32"/>
  <c r="AB1221" i="32"/>
  <c r="AJ1221" i="32"/>
  <c r="T1222" i="32"/>
  <c r="AB1222" i="32"/>
  <c r="AJ1222" i="32"/>
  <c r="R1223" i="32"/>
  <c r="Z1223" i="32"/>
  <c r="AH1223" i="32"/>
  <c r="AP1223" i="32"/>
  <c r="V1224" i="32"/>
  <c r="AD1224" i="32"/>
  <c r="AL1224" i="32"/>
  <c r="AS1224" i="32"/>
  <c r="X1225" i="32"/>
  <c r="AF1225" i="32"/>
  <c r="AN1225" i="32"/>
  <c r="AT1225" i="32"/>
  <c r="AD1243" i="32"/>
  <c r="AJ1246" i="32"/>
  <c r="AH1246" i="32"/>
  <c r="AF1245" i="32"/>
  <c r="N1238" i="32"/>
  <c r="V1238" i="32"/>
  <c r="AD1238" i="32"/>
  <c r="N1239" i="32"/>
  <c r="V1239" i="32"/>
  <c r="AD1239" i="32"/>
  <c r="T1240" i="32"/>
  <c r="AB1240" i="32"/>
  <c r="AJ1240" i="32"/>
  <c r="P1241" i="32"/>
  <c r="X1241" i="32"/>
  <c r="T1242" i="32"/>
  <c r="R1246" i="32"/>
  <c r="P1245" i="32"/>
  <c r="AF1243" i="32"/>
  <c r="AP1243" i="32"/>
  <c r="R1244" i="32"/>
  <c r="AD1244" i="32"/>
  <c r="N1245" i="32"/>
  <c r="AJ1245" i="32"/>
  <c r="AS1245" i="32"/>
  <c r="P1246" i="32"/>
  <c r="AP1265" i="32"/>
  <c r="AF1260" i="32"/>
  <c r="Z1257" i="32"/>
  <c r="P1252" i="32"/>
  <c r="AL1263" i="32"/>
  <c r="AJ1262" i="32"/>
  <c r="AH1260" i="32"/>
  <c r="AB1257" i="32"/>
  <c r="V1255" i="32"/>
  <c r="T1254" i="32"/>
  <c r="R1252" i="32"/>
  <c r="N1251" i="32"/>
  <c r="AN1267" i="32"/>
  <c r="AL1266" i="32"/>
  <c r="X1259" i="32"/>
  <c r="V1258" i="32"/>
  <c r="AJ1265" i="32"/>
  <c r="Z1260" i="32"/>
  <c r="T1257" i="32"/>
  <c r="AH1265" i="32"/>
  <c r="V1254" i="32"/>
  <c r="X1255" i="32"/>
  <c r="X1256" i="32"/>
  <c r="N1257" i="32"/>
  <c r="Z1265" i="32"/>
  <c r="P1260" i="32"/>
  <c r="V1263" i="32"/>
  <c r="T1262" i="32"/>
  <c r="R1260" i="32"/>
  <c r="Z1258" i="32"/>
  <c r="N1259" i="32"/>
  <c r="AD1259" i="32"/>
  <c r="T1260" i="32"/>
  <c r="X1267" i="32"/>
  <c r="V1266" i="32"/>
  <c r="T1265" i="32"/>
  <c r="R1265" i="32"/>
  <c r="V1262" i="32"/>
  <c r="AL1262" i="32"/>
  <c r="X1263" i="32"/>
  <c r="AN1263" i="32"/>
  <c r="X1264" i="32"/>
  <c r="AN1264" i="32"/>
  <c r="Z1266" i="32"/>
  <c r="AP1266" i="32"/>
  <c r="AD1267" i="32"/>
  <c r="AS1267" i="32"/>
  <c r="AN1286" i="32"/>
  <c r="AD1281" i="32"/>
  <c r="X1278" i="32"/>
  <c r="N1273" i="32"/>
  <c r="AR1288" i="32"/>
  <c r="AL1285" i="32"/>
  <c r="AF1282" i="32"/>
  <c r="AJ1284" i="32"/>
  <c r="AH1283" i="32"/>
  <c r="T1276" i="32"/>
  <c r="R1275" i="32"/>
  <c r="R1273" i="32"/>
  <c r="R1274" i="32"/>
  <c r="T1275" i="32"/>
  <c r="Z1284" i="32"/>
  <c r="V1277" i="32"/>
  <c r="AD1288" i="32"/>
  <c r="AB1287" i="32"/>
  <c r="N1280" i="32"/>
  <c r="L1279" i="32"/>
  <c r="AJ1288" i="32"/>
  <c r="AH1288" i="32"/>
  <c r="AF1287" i="32"/>
  <c r="AB1286" i="32"/>
  <c r="AD1285" i="32"/>
  <c r="AD1284" i="32"/>
  <c r="V1284" i="32"/>
  <c r="AB1283" i="32"/>
  <c r="T1283" i="32"/>
  <c r="X1282" i="32"/>
  <c r="Z1286" i="32"/>
  <c r="P1281" i="32"/>
  <c r="Z1279" i="32"/>
  <c r="T1280" i="32"/>
  <c r="AH1282" i="32"/>
  <c r="V1283" i="32"/>
  <c r="R1217" i="32"/>
  <c r="Z1217" i="32"/>
  <c r="R1218" i="32"/>
  <c r="Z1218" i="32"/>
  <c r="AH1218" i="32"/>
  <c r="P1219" i="32"/>
  <c r="X1219" i="32"/>
  <c r="AF1219" i="32"/>
  <c r="T1220" i="32"/>
  <c r="AB1220" i="32"/>
  <c r="AJ1220" i="32"/>
  <c r="V1221" i="32"/>
  <c r="AD1221" i="32"/>
  <c r="AL1221" i="32"/>
  <c r="V1222" i="32"/>
  <c r="AD1222" i="32"/>
  <c r="AL1222" i="32"/>
  <c r="AB1223" i="32"/>
  <c r="AJ1223" i="32"/>
  <c r="AR1223" i="32"/>
  <c r="X1224" i="32"/>
  <c r="AF1224" i="32"/>
  <c r="AN1224" i="32"/>
  <c r="Z1225" i="32"/>
  <c r="AH1225" i="32"/>
  <c r="AP1225" i="32"/>
  <c r="P1238" i="32"/>
  <c r="X1238" i="32"/>
  <c r="AF1238" i="32"/>
  <c r="X1239" i="32"/>
  <c r="AF1239" i="32"/>
  <c r="V1240" i="32"/>
  <c r="AD1240" i="32"/>
  <c r="R1241" i="32"/>
  <c r="Z1241" i="32"/>
  <c r="AH1241" i="32"/>
  <c r="X1242" i="32"/>
  <c r="AH1242" i="32"/>
  <c r="X1243" i="32"/>
  <c r="AH1243" i="32"/>
  <c r="V1244" i="32"/>
  <c r="AF1244" i="32"/>
  <c r="AP1244" i="32"/>
  <c r="R1245" i="32"/>
  <c r="AB1245" i="32"/>
  <c r="AL1245" i="32"/>
  <c r="T1246" i="32"/>
  <c r="AF1246" i="32"/>
  <c r="AT1246" i="32"/>
  <c r="AB1263" i="32"/>
  <c r="Z1262" i="32"/>
  <c r="L1255" i="32"/>
  <c r="AD1264" i="32"/>
  <c r="X1261" i="32"/>
  <c r="N1256" i="32"/>
  <c r="N1255" i="32"/>
  <c r="AB1264" i="32"/>
  <c r="V1261" i="32"/>
  <c r="L1256" i="32"/>
  <c r="AH1267" i="32"/>
  <c r="AF1266" i="32"/>
  <c r="R1259" i="32"/>
  <c r="P1258" i="32"/>
  <c r="Z1256" i="32"/>
  <c r="P1257" i="32"/>
  <c r="AB1258" i="32"/>
  <c r="T1259" i="32"/>
  <c r="V1260" i="32"/>
  <c r="AB1261" i="32"/>
  <c r="X1262" i="32"/>
  <c r="L1263" i="32"/>
  <c r="N1264" i="32"/>
  <c r="N1263" i="32"/>
  <c r="Z1263" i="32"/>
  <c r="L1264" i="32"/>
  <c r="R1267" i="32"/>
  <c r="P1266" i="32"/>
  <c r="Z1264" i="32"/>
  <c r="AP1264" i="32"/>
  <c r="P1265" i="32"/>
  <c r="AF1265" i="32"/>
  <c r="AB1266" i="32"/>
  <c r="AR1266" i="32"/>
  <c r="T1267" i="32"/>
  <c r="AJ1267" i="32"/>
  <c r="AH1285" i="32"/>
  <c r="AB1282" i="32"/>
  <c r="R1277" i="32"/>
  <c r="AJ1286" i="32"/>
  <c r="AN1288" i="32"/>
  <c r="AL1287" i="32"/>
  <c r="X1280" i="32"/>
  <c r="V1279" i="32"/>
  <c r="V1275" i="32"/>
  <c r="P1276" i="32"/>
  <c r="X1277" i="32"/>
  <c r="T1278" i="32"/>
  <c r="X1286" i="32"/>
  <c r="N1281" i="32"/>
  <c r="AB1288" i="32"/>
  <c r="V1285" i="32"/>
  <c r="P1282" i="32"/>
  <c r="T1284" i="32"/>
  <c r="R1283" i="32"/>
  <c r="Z1280" i="32"/>
  <c r="R1281" i="32"/>
  <c r="R1285" i="32"/>
  <c r="L1282" i="32"/>
  <c r="T1286" i="32"/>
  <c r="X1288" i="32"/>
  <c r="V1287" i="32"/>
  <c r="AD1283" i="32"/>
  <c r="AN1284" i="32"/>
  <c r="AD1286" i="32"/>
  <c r="Z1287" i="32"/>
  <c r="V1196" i="32"/>
  <c r="V1197" i="32"/>
  <c r="X1199" i="32"/>
  <c r="AF1199" i="32"/>
  <c r="Z1200" i="32"/>
  <c r="AH1200" i="32"/>
  <c r="AP1201" i="32"/>
  <c r="P1202" i="32"/>
  <c r="AF1202" i="32"/>
  <c r="AN1202" i="32"/>
  <c r="T1203" i="32"/>
  <c r="AJ1203" i="32"/>
  <c r="V1204" i="32"/>
  <c r="AL1204" i="32"/>
  <c r="L1217" i="32"/>
  <c r="T1217" i="32"/>
  <c r="AB1217" i="32"/>
  <c r="L1218" i="32"/>
  <c r="T1218" i="32"/>
  <c r="AB1218" i="32"/>
  <c r="R1219" i="32"/>
  <c r="Z1219" i="32"/>
  <c r="AH1219" i="32"/>
  <c r="N1220" i="32"/>
  <c r="V1220" i="32"/>
  <c r="AD1220" i="32"/>
  <c r="AL1220" i="32"/>
  <c r="P1221" i="32"/>
  <c r="X1221" i="32"/>
  <c r="AF1221" i="32"/>
  <c r="AN1221" i="32"/>
  <c r="X1222" i="32"/>
  <c r="AF1222" i="32"/>
  <c r="AN1222" i="32"/>
  <c r="V1223" i="32"/>
  <c r="AD1223" i="32"/>
  <c r="AL1223" i="32"/>
  <c r="R1224" i="32"/>
  <c r="Z1224" i="32"/>
  <c r="AH1224" i="32"/>
  <c r="AP1224" i="32"/>
  <c r="AB1225" i="32"/>
  <c r="AJ1225" i="32"/>
  <c r="AR1225" i="32"/>
  <c r="AL1243" i="32"/>
  <c r="AR1246" i="32"/>
  <c r="AP1246" i="32"/>
  <c r="AN1245" i="32"/>
  <c r="V1243" i="32"/>
  <c r="AB1246" i="32"/>
  <c r="R1238" i="32"/>
  <c r="Z1238" i="32"/>
  <c r="Z1246" i="32"/>
  <c r="X1245" i="32"/>
  <c r="R1239" i="32"/>
  <c r="Z1239" i="32"/>
  <c r="AH1239" i="32"/>
  <c r="P1240" i="32"/>
  <c r="X1240" i="32"/>
  <c r="AF1240" i="32"/>
  <c r="L1241" i="32"/>
  <c r="T1241" i="32"/>
  <c r="AB1241" i="32"/>
  <c r="AJ1241" i="32"/>
  <c r="P1242" i="32"/>
  <c r="Z1242" i="32"/>
  <c r="AJ1242" i="32"/>
  <c r="P1243" i="32"/>
  <c r="Z1243" i="32"/>
  <c r="AJ1243" i="32"/>
  <c r="N1244" i="32"/>
  <c r="X1244" i="32"/>
  <c r="AH1244" i="32"/>
  <c r="T1245" i="32"/>
  <c r="AD1245" i="32"/>
  <c r="AP1245" i="32"/>
  <c r="V1246" i="32"/>
  <c r="AL1246" i="32"/>
  <c r="AT1267" i="32"/>
  <c r="AJ1263" i="32"/>
  <c r="P1255" i="32"/>
  <c r="P1256" i="32"/>
  <c r="AF1267" i="32"/>
  <c r="V1257" i="32"/>
  <c r="R1258" i="32"/>
  <c r="T1263" i="32"/>
  <c r="V1259" i="32"/>
  <c r="AB1260" i="32"/>
  <c r="AH1261" i="32"/>
  <c r="AD1262" i="32"/>
  <c r="P1263" i="32"/>
  <c r="AF1263" i="32"/>
  <c r="P1264" i="32"/>
  <c r="AF1264" i="32"/>
  <c r="V1265" i="32"/>
  <c r="AL1265" i="32"/>
  <c r="R1266" i="32"/>
  <c r="AH1266" i="32"/>
  <c r="V1267" i="32"/>
  <c r="AL1267" i="32"/>
  <c r="AH1284" i="32"/>
  <c r="AF1283" i="32"/>
  <c r="R1276" i="32"/>
  <c r="P1275" i="32"/>
  <c r="AP1288" i="32"/>
  <c r="AN1287" i="32"/>
  <c r="AJ1285" i="32"/>
  <c r="AD1282" i="32"/>
  <c r="T1277" i="32"/>
  <c r="N1274" i="32"/>
  <c r="AF1286" i="32"/>
  <c r="V1276" i="32"/>
  <c r="Z1285" i="32"/>
  <c r="V1278" i="32"/>
  <c r="AB1280" i="32"/>
  <c r="T1281" i="32"/>
  <c r="R1282" i="32"/>
  <c r="AL1283" i="32"/>
  <c r="P1284" i="32"/>
  <c r="X1285" i="32"/>
  <c r="AL1286" i="32"/>
  <c r="AH1287" i="32"/>
  <c r="P1169" i="32"/>
  <c r="V1172" i="32"/>
  <c r="X1174" i="32"/>
  <c r="Z1175" i="32"/>
  <c r="AF1177" i="32"/>
  <c r="AN1182" i="32"/>
  <c r="P1196" i="32"/>
  <c r="AF1196" i="32"/>
  <c r="X1197" i="32"/>
  <c r="N1198" i="32"/>
  <c r="V1198" i="32"/>
  <c r="AD1198" i="32"/>
  <c r="R1199" i="32"/>
  <c r="Z1199" i="32"/>
  <c r="AH1199" i="32"/>
  <c r="N1203" i="32"/>
  <c r="AD1203" i="32"/>
  <c r="AS1203" i="32"/>
  <c r="N1217" i="32"/>
  <c r="V1217" i="32"/>
  <c r="AD1217" i="32"/>
  <c r="N1218" i="32"/>
  <c r="V1218" i="32"/>
  <c r="AD1218" i="32"/>
  <c r="L1219" i="32"/>
  <c r="T1219" i="32"/>
  <c r="AB1219" i="32"/>
  <c r="AJ1219" i="32"/>
  <c r="P1220" i="32"/>
  <c r="X1220" i="32"/>
  <c r="AF1220" i="32"/>
  <c r="T1224" i="32"/>
  <c r="AB1224" i="32"/>
  <c r="AJ1224" i="32"/>
  <c r="AR1224" i="32"/>
  <c r="AL1242" i="32"/>
  <c r="AJ1244" i="32"/>
  <c r="V1242" i="32"/>
  <c r="L1238" i="32"/>
  <c r="T1238" i="32"/>
  <c r="AB1238" i="32"/>
  <c r="L1239" i="32"/>
  <c r="T1239" i="32"/>
  <c r="AB1239" i="32"/>
  <c r="T1244" i="32"/>
  <c r="R1240" i="32"/>
  <c r="Z1240" i="32"/>
  <c r="AH1240" i="32"/>
  <c r="N1241" i="32"/>
  <c r="V1241" i="32"/>
  <c r="AD1241" i="32"/>
  <c r="AL1241" i="32"/>
  <c r="R1242" i="32"/>
  <c r="AB1242" i="32"/>
  <c r="AN1242" i="32"/>
  <c r="R1243" i="32"/>
  <c r="AB1243" i="32"/>
  <c r="AN1243" i="32"/>
  <c r="P1244" i="32"/>
  <c r="Z1244" i="32"/>
  <c r="AL1244" i="32"/>
  <c r="V1245" i="32"/>
  <c r="AH1245" i="32"/>
  <c r="AR1245" i="32"/>
  <c r="X1246" i="32"/>
  <c r="AN1246" i="32"/>
  <c r="T1253" i="32"/>
  <c r="P1254" i="32"/>
  <c r="R1255" i="32"/>
  <c r="R1256" i="32"/>
  <c r="X1257" i="32"/>
  <c r="T1258" i="32"/>
  <c r="AB1259" i="32"/>
  <c r="AD1260" i="32"/>
  <c r="T1261" i="32"/>
  <c r="AJ1261" i="32"/>
  <c r="P1262" i="32"/>
  <c r="AF1262" i="32"/>
  <c r="R1263" i="32"/>
  <c r="AH1263" i="32"/>
  <c r="R1264" i="32"/>
  <c r="AH1264" i="32"/>
  <c r="X1265" i="32"/>
  <c r="AN1265" i="32"/>
  <c r="T1266" i="32"/>
  <c r="AJ1266" i="32"/>
  <c r="AB1267" i="32"/>
  <c r="AR1267" i="32"/>
  <c r="AS1288" i="32"/>
  <c r="AR1287" i="32"/>
  <c r="AD1280" i="32"/>
  <c r="AB1279" i="32"/>
  <c r="N1272" i="32"/>
  <c r="L1271" i="32"/>
  <c r="AR1286" i="32"/>
  <c r="AL1284" i="32"/>
  <c r="AJ1283" i="32"/>
  <c r="AH1281" i="32"/>
  <c r="AP1286" i="32"/>
  <c r="AF1281" i="32"/>
  <c r="Z1278" i="32"/>
  <c r="P1273" i="32"/>
  <c r="L1273" i="32"/>
  <c r="P1274" i="32"/>
  <c r="X1276" i="32"/>
  <c r="AB1278" i="32"/>
  <c r="X1279" i="32"/>
  <c r="R1280" i="32"/>
  <c r="R1284" i="32"/>
  <c r="P1283" i="32"/>
  <c r="Z1288" i="32"/>
  <c r="X1287" i="32"/>
  <c r="T1285" i="32"/>
  <c r="N1282" i="32"/>
  <c r="Z1281" i="32"/>
  <c r="Z1282" i="32"/>
  <c r="N1283" i="32"/>
  <c r="X1284" i="32"/>
  <c r="AF1285" i="32"/>
  <c r="N1288" i="32"/>
  <c r="L1287" i="32"/>
  <c r="R1288" i="32"/>
  <c r="P1287" i="32"/>
  <c r="AP1287" i="32"/>
  <c r="P1253" i="32"/>
  <c r="V1256" i="32"/>
  <c r="X1258" i="32"/>
  <c r="Z1259" i="32"/>
  <c r="P1261" i="32"/>
  <c r="AF1261" i="32"/>
  <c r="AB1262" i="32"/>
  <c r="AD1263" i="32"/>
  <c r="V1264" i="32"/>
  <c r="AL1264" i="32"/>
  <c r="AB1265" i="32"/>
  <c r="AR1265" i="32"/>
  <c r="X1266" i="32"/>
  <c r="AN1266" i="32"/>
  <c r="Z1267" i="32"/>
  <c r="AP1267" i="32"/>
  <c r="N1271" i="32"/>
  <c r="P1272" i="32"/>
  <c r="R1278" i="32"/>
  <c r="N1279" i="32"/>
  <c r="AD1279" i="32"/>
  <c r="P1280" i="32"/>
  <c r="AF1280" i="32"/>
  <c r="X1281" i="32"/>
  <c r="V1282" i="32"/>
  <c r="Z1283" i="32"/>
  <c r="AB1284" i="32"/>
  <c r="AB1285" i="32"/>
  <c r="R1286" i="32"/>
  <c r="AH1286" i="32"/>
  <c r="N1287" i="32"/>
  <c r="AD1287" i="32"/>
  <c r="AS1287" i="32"/>
  <c r="AF1288" i="32"/>
  <c r="AT1288" i="32"/>
  <c r="AH1309" i="32"/>
  <c r="AF1308" i="32"/>
  <c r="N1302" i="32"/>
  <c r="V1302" i="32"/>
  <c r="AD1302" i="32"/>
  <c r="T1303" i="32"/>
  <c r="AB1303" i="32"/>
  <c r="P1304" i="32"/>
  <c r="X1304" i="32"/>
  <c r="AF1304" i="32"/>
  <c r="R1305" i="32"/>
  <c r="Z1305" i="32"/>
  <c r="AH1305" i="32"/>
  <c r="R1306" i="32"/>
  <c r="Z1306" i="32"/>
  <c r="AD1307" i="32"/>
  <c r="AN1307" i="32"/>
  <c r="AR1308" i="32"/>
  <c r="AR1309" i="32"/>
  <c r="AJ1326" i="32"/>
  <c r="AH1325" i="32"/>
  <c r="AJ1327" i="32"/>
  <c r="AD1324" i="32"/>
  <c r="T1326" i="32"/>
  <c r="R1325" i="32"/>
  <c r="T1327" i="32"/>
  <c r="N1324" i="32"/>
  <c r="R1324" i="32"/>
  <c r="AB1324" i="32"/>
  <c r="T1325" i="32"/>
  <c r="R1326" i="32"/>
  <c r="AD1326" i="32"/>
  <c r="AN1326" i="32"/>
  <c r="Z1327" i="32"/>
  <c r="AL1327" i="32"/>
  <c r="AN1328" i="32"/>
  <c r="X1329" i="32"/>
  <c r="AH1329" i="32"/>
  <c r="AR1329" i="32"/>
  <c r="Z1330" i="32"/>
  <c r="AJ1330" i="32"/>
  <c r="AF1349" i="32"/>
  <c r="Z1347" i="32"/>
  <c r="R1344" i="32"/>
  <c r="V1345" i="32"/>
  <c r="X1351" i="32"/>
  <c r="V1351" i="32"/>
  <c r="T1351" i="32"/>
  <c r="R1351" i="32"/>
  <c r="P1351" i="32"/>
  <c r="AR1307" i="32"/>
  <c r="AB1307" i="32"/>
  <c r="P1302" i="32"/>
  <c r="X1302" i="32"/>
  <c r="AF1302" i="32"/>
  <c r="N1303" i="32"/>
  <c r="V1303" i="32"/>
  <c r="AD1303" i="32"/>
  <c r="R1304" i="32"/>
  <c r="Z1304" i="32"/>
  <c r="AH1304" i="32"/>
  <c r="T1305" i="32"/>
  <c r="AB1305" i="32"/>
  <c r="AJ1305" i="32"/>
  <c r="T1306" i="32"/>
  <c r="AB1306" i="32"/>
  <c r="AF1307" i="32"/>
  <c r="AP1307" i="32"/>
  <c r="Z1308" i="32"/>
  <c r="AJ1308" i="32"/>
  <c r="AS1308" i="32"/>
  <c r="AJ1309" i="32"/>
  <c r="AS1309" i="32"/>
  <c r="AP1328" i="32"/>
  <c r="AN1330" i="32"/>
  <c r="AL1329" i="32"/>
  <c r="X1330" i="32"/>
  <c r="V1329" i="32"/>
  <c r="T1324" i="32"/>
  <c r="AF1324" i="32"/>
  <c r="V1325" i="32"/>
  <c r="AF1325" i="32"/>
  <c r="V1326" i="32"/>
  <c r="AF1326" i="32"/>
  <c r="AD1327" i="32"/>
  <c r="AN1327" i="32"/>
  <c r="V1328" i="32"/>
  <c r="AF1328" i="32"/>
  <c r="AR1328" i="32"/>
  <c r="Z1329" i="32"/>
  <c r="AJ1329" i="32"/>
  <c r="AB1330" i="32"/>
  <c r="AN1347" i="32"/>
  <c r="AL1346" i="32"/>
  <c r="AR1349" i="32"/>
  <c r="AT1351" i="32"/>
  <c r="AS1350" i="32"/>
  <c r="AP1348" i="32"/>
  <c r="AJ1345" i="32"/>
  <c r="AF1348" i="32"/>
  <c r="Z1345" i="32"/>
  <c r="AD1347" i="32"/>
  <c r="AL1351" i="32"/>
  <c r="AJ1350" i="32"/>
  <c r="AJ1351" i="32"/>
  <c r="AH1350" i="32"/>
  <c r="AD1349" i="32"/>
  <c r="X1347" i="32"/>
  <c r="V1346" i="32"/>
  <c r="T1344" i="32"/>
  <c r="AH1351" i="32"/>
  <c r="AF1350" i="32"/>
  <c r="AB1349" i="32"/>
  <c r="AD1348" i="32"/>
  <c r="AF1351" i="32"/>
  <c r="Z1348" i="32"/>
  <c r="T1345" i="32"/>
  <c r="X1344" i="32"/>
  <c r="X1345" i="32"/>
  <c r="AB1346" i="32"/>
  <c r="AP1309" i="32"/>
  <c r="AN1308" i="32"/>
  <c r="Z1309" i="32"/>
  <c r="X1308" i="32"/>
  <c r="R1302" i="32"/>
  <c r="Z1302" i="32"/>
  <c r="AH1302" i="32"/>
  <c r="P1303" i="32"/>
  <c r="X1303" i="32"/>
  <c r="AF1303" i="32"/>
  <c r="T1304" i="32"/>
  <c r="AB1304" i="32"/>
  <c r="AJ1304" i="32"/>
  <c r="V1305" i="32"/>
  <c r="AD1305" i="32"/>
  <c r="AL1305" i="32"/>
  <c r="V1306" i="32"/>
  <c r="AD1306" i="32"/>
  <c r="AN1306" i="32"/>
  <c r="X1307" i="32"/>
  <c r="AH1307" i="32"/>
  <c r="AB1308" i="32"/>
  <c r="AL1308" i="32"/>
  <c r="AL1309" i="32"/>
  <c r="AT1309" i="32"/>
  <c r="AB1326" i="32"/>
  <c r="Z1325" i="32"/>
  <c r="AB1327" i="32"/>
  <c r="V1324" i="32"/>
  <c r="X1324" i="32"/>
  <c r="AH1324" i="32"/>
  <c r="X1325" i="32"/>
  <c r="AJ1325" i="32"/>
  <c r="AH1326" i="32"/>
  <c r="AF1327" i="32"/>
  <c r="AP1327" i="32"/>
  <c r="AJ1328" i="32"/>
  <c r="AN1329" i="32"/>
  <c r="AD1330" i="32"/>
  <c r="AP1330" i="32"/>
  <c r="AR1351" i="32"/>
  <c r="AP1350" i="32"/>
  <c r="AL1348" i="32"/>
  <c r="AN1349" i="32"/>
  <c r="AD1344" i="32"/>
  <c r="AL1349" i="32"/>
  <c r="AB1344" i="32"/>
  <c r="AP1351" i="32"/>
  <c r="AN1350" i="32"/>
  <c r="AH1347" i="32"/>
  <c r="AF1346" i="32"/>
  <c r="AB1351" i="32"/>
  <c r="Z1350" i="32"/>
  <c r="V1348" i="32"/>
  <c r="X1349" i="32"/>
  <c r="N1344" i="32"/>
  <c r="V1349" i="32"/>
  <c r="L1344" i="32"/>
  <c r="Z1351" i="32"/>
  <c r="X1350" i="32"/>
  <c r="R1347" i="32"/>
  <c r="P1346" i="32"/>
  <c r="Z1344" i="32"/>
  <c r="N1345" i="32"/>
  <c r="AD1345" i="32"/>
  <c r="R1346" i="32"/>
  <c r="AH1346" i="32"/>
  <c r="T1347" i="32"/>
  <c r="AB1348" i="32"/>
  <c r="AH1349" i="32"/>
  <c r="N1250" i="32"/>
  <c r="P1251" i="32"/>
  <c r="N1253" i="32"/>
  <c r="R1254" i="32"/>
  <c r="T1255" i="32"/>
  <c r="T1256" i="32"/>
  <c r="R1257" i="32"/>
  <c r="N1258" i="32"/>
  <c r="AD1258" i="32"/>
  <c r="P1259" i="32"/>
  <c r="AF1259" i="32"/>
  <c r="X1260" i="32"/>
  <c r="N1261" i="32"/>
  <c r="AD1261" i="32"/>
  <c r="R1262" i="32"/>
  <c r="AH1262" i="32"/>
  <c r="N1266" i="32"/>
  <c r="AD1266" i="32"/>
  <c r="AS1266" i="32"/>
  <c r="T1274" i="32"/>
  <c r="Z1277" i="32"/>
  <c r="P1278" i="32"/>
  <c r="T1279" i="32"/>
  <c r="V1280" i="32"/>
  <c r="V1281" i="32"/>
  <c r="T1282" i="32"/>
  <c r="AJ1282" i="32"/>
  <c r="X1283" i="32"/>
  <c r="T1287" i="32"/>
  <c r="AJ1287" i="32"/>
  <c r="AJ1307" i="32"/>
  <c r="L1302" i="32"/>
  <c r="T1302" i="32"/>
  <c r="AB1302" i="32"/>
  <c r="T1307" i="32"/>
  <c r="R1303" i="32"/>
  <c r="Z1303" i="32"/>
  <c r="N1304" i="32"/>
  <c r="V1304" i="32"/>
  <c r="AD1304" i="32"/>
  <c r="AL1304" i="32"/>
  <c r="P1305" i="32"/>
  <c r="X1305" i="32"/>
  <c r="AF1305" i="32"/>
  <c r="AN1305" i="32"/>
  <c r="X1306" i="32"/>
  <c r="AP1306" i="32"/>
  <c r="Z1307" i="32"/>
  <c r="AL1307" i="32"/>
  <c r="AD1308" i="32"/>
  <c r="AP1308" i="32"/>
  <c r="AN1309" i="32"/>
  <c r="AT1330" i="32"/>
  <c r="AH1328" i="32"/>
  <c r="AF1330" i="32"/>
  <c r="P1324" i="32"/>
  <c r="Z1324" i="32"/>
  <c r="AJ1324" i="32"/>
  <c r="P1325" i="32"/>
  <c r="AB1325" i="32"/>
  <c r="AL1325" i="32"/>
  <c r="Z1326" i="32"/>
  <c r="AL1326" i="32"/>
  <c r="X1327" i="32"/>
  <c r="AH1327" i="32"/>
  <c r="AB1328" i="32"/>
  <c r="AL1328" i="32"/>
  <c r="AF1329" i="32"/>
  <c r="AP1329" i="32"/>
  <c r="AH1330" i="32"/>
  <c r="AR1330" i="32"/>
  <c r="AN1348" i="32"/>
  <c r="AH1345" i="32"/>
  <c r="AL1347" i="32"/>
  <c r="AJ1346" i="32"/>
  <c r="AS1351" i="32"/>
  <c r="AR1350" i="32"/>
  <c r="AF1347" i="32"/>
  <c r="AD1346" i="32"/>
  <c r="AJ1349" i="32"/>
  <c r="AN1351" i="32"/>
  <c r="AL1350" i="32"/>
  <c r="AH1348" i="32"/>
  <c r="AB1345" i="32"/>
  <c r="X1348" i="32"/>
  <c r="R1345" i="32"/>
  <c r="V1347" i="32"/>
  <c r="AD1351" i="32"/>
  <c r="AB1350" i="32"/>
  <c r="P1344" i="32"/>
  <c r="AF1344" i="32"/>
  <c r="P1345" i="32"/>
  <c r="AF1345" i="32"/>
  <c r="T1346" i="32"/>
  <c r="AB1347" i="32"/>
  <c r="AJ1348" i="32"/>
  <c r="AP1349" i="32"/>
  <c r="AD1350" i="32"/>
  <c r="AD1329" i="32"/>
  <c r="AS1329" i="32"/>
  <c r="V1344" i="32"/>
  <c r="L1345" i="32"/>
  <c r="X1346" i="32"/>
  <c r="R1348" i="32"/>
  <c r="AS1372" i="32"/>
  <c r="AR1371" i="32"/>
  <c r="L1357" i="32"/>
  <c r="R1358" i="32"/>
  <c r="V1359" i="32"/>
  <c r="P1360" i="32"/>
  <c r="X1360" i="32"/>
  <c r="P1361" i="32"/>
  <c r="X1361" i="32"/>
  <c r="N1362" i="32"/>
  <c r="V1362" i="32"/>
  <c r="AD1372" i="32"/>
  <c r="AB1371" i="32"/>
  <c r="R1363" i="32"/>
  <c r="Z1363" i="32"/>
  <c r="T1364" i="32"/>
  <c r="AB1364" i="32"/>
  <c r="L1365" i="32"/>
  <c r="T1365" i="32"/>
  <c r="AB1365" i="32"/>
  <c r="R1366" i="32"/>
  <c r="Z1366" i="32"/>
  <c r="AH1366" i="32"/>
  <c r="N1367" i="32"/>
  <c r="V1367" i="32"/>
  <c r="AD1367" i="32"/>
  <c r="AL1367" i="32"/>
  <c r="P1368" i="32"/>
  <c r="X1368" i="32"/>
  <c r="AN1368" i="32"/>
  <c r="P1369" i="32"/>
  <c r="X1369" i="32"/>
  <c r="AF1369" i="32"/>
  <c r="AN1369" i="32"/>
  <c r="V1370" i="32"/>
  <c r="AD1370" i="32"/>
  <c r="AL1370" i="32"/>
  <c r="N1372" i="32"/>
  <c r="R1371" i="32"/>
  <c r="AD1371" i="32"/>
  <c r="AN1371" i="32"/>
  <c r="AH1372" i="32"/>
  <c r="AR1372" i="32"/>
  <c r="AN1390" i="32"/>
  <c r="AF1389" i="32"/>
  <c r="X1390" i="32"/>
  <c r="P1389" i="32"/>
  <c r="T1387" i="32"/>
  <c r="AD1387" i="32"/>
  <c r="L1388" i="32"/>
  <c r="X1388" i="32"/>
  <c r="AH1388" i="32"/>
  <c r="N1389" i="32"/>
  <c r="Z1389" i="32"/>
  <c r="AJ1389" i="32"/>
  <c r="N1390" i="32"/>
  <c r="Z1390" i="32"/>
  <c r="AJ1390" i="32"/>
  <c r="L1391" i="32"/>
  <c r="X1391" i="32"/>
  <c r="AH1391" i="32"/>
  <c r="P1392" i="32"/>
  <c r="AB1392" i="32"/>
  <c r="AL1392" i="32"/>
  <c r="V1393" i="32"/>
  <c r="AF1393" i="32"/>
  <c r="AP1393" i="32"/>
  <c r="P1402" i="32"/>
  <c r="AD1412" i="32"/>
  <c r="AH1414" i="32"/>
  <c r="AF1413" i="32"/>
  <c r="AB1411" i="32"/>
  <c r="V1408" i="32"/>
  <c r="Z1410" i="32"/>
  <c r="X1409" i="32"/>
  <c r="T1407" i="32"/>
  <c r="R1406" i="32"/>
  <c r="P1405" i="32"/>
  <c r="N1404" i="32"/>
  <c r="T1405" i="32"/>
  <c r="AF1406" i="32"/>
  <c r="R1360" i="32"/>
  <c r="R1361" i="32"/>
  <c r="Z1361" i="32"/>
  <c r="P1362" i="32"/>
  <c r="X1362" i="32"/>
  <c r="T1363" i="32"/>
  <c r="AB1363" i="32"/>
  <c r="V1364" i="32"/>
  <c r="AD1364" i="32"/>
  <c r="V1365" i="32"/>
  <c r="AD1365" i="32"/>
  <c r="AB1366" i="32"/>
  <c r="AJ1366" i="32"/>
  <c r="X1367" i="32"/>
  <c r="AF1367" i="32"/>
  <c r="R1368" i="32"/>
  <c r="Z1368" i="32"/>
  <c r="AH1368" i="32"/>
  <c r="R1369" i="32"/>
  <c r="Z1369" i="32"/>
  <c r="AP1369" i="32"/>
  <c r="P1370" i="32"/>
  <c r="X1370" i="32"/>
  <c r="AF1370" i="32"/>
  <c r="AN1370" i="32"/>
  <c r="AF1371" i="32"/>
  <c r="AP1371" i="32"/>
  <c r="Z1372" i="32"/>
  <c r="AJ1372" i="32"/>
  <c r="AT1372" i="32"/>
  <c r="AJ1393" i="32"/>
  <c r="AH1392" i="32"/>
  <c r="V1387" i="32"/>
  <c r="AF1387" i="32"/>
  <c r="Z1388" i="32"/>
  <c r="AJ1388" i="32"/>
  <c r="AB1389" i="32"/>
  <c r="AL1389" i="32"/>
  <c r="AB1390" i="32"/>
  <c r="AL1390" i="32"/>
  <c r="Z1391" i="32"/>
  <c r="AH1393" i="32"/>
  <c r="AS1393" i="32"/>
  <c r="AR1413" i="32"/>
  <c r="AF1407" i="32"/>
  <c r="AS1414" i="32"/>
  <c r="AD1406" i="32"/>
  <c r="AB1405" i="32"/>
  <c r="AP1412" i="32"/>
  <c r="AN1411" i="32"/>
  <c r="AH1408" i="32"/>
  <c r="AL1410" i="32"/>
  <c r="AJ1409" i="32"/>
  <c r="V1402" i="32"/>
  <c r="AJ1412" i="32"/>
  <c r="AJ1411" i="32"/>
  <c r="AJ1410" i="32"/>
  <c r="AH1409" i="32"/>
  <c r="AD1408" i="32"/>
  <c r="AL1413" i="32"/>
  <c r="AH1411" i="32"/>
  <c r="AH1410" i="32"/>
  <c r="AF1409" i="32"/>
  <c r="AB1408" i="32"/>
  <c r="AD1407" i="32"/>
  <c r="AN1414" i="32"/>
  <c r="AF1410" i="32"/>
  <c r="AD1409" i="32"/>
  <c r="AB1407" i="32"/>
  <c r="AB1406" i="32"/>
  <c r="Z1405" i="32"/>
  <c r="V1404" i="32"/>
  <c r="Z1407" i="32"/>
  <c r="T1404" i="32"/>
  <c r="R1402" i="32"/>
  <c r="X1403" i="32"/>
  <c r="V1405" i="32"/>
  <c r="T1349" i="32"/>
  <c r="N1355" i="32"/>
  <c r="P1356" i="32"/>
  <c r="AL1372" i="32"/>
  <c r="AJ1371" i="32"/>
  <c r="R1359" i="32"/>
  <c r="L1360" i="32"/>
  <c r="T1360" i="32"/>
  <c r="L1361" i="32"/>
  <c r="T1361" i="32"/>
  <c r="R1362" i="32"/>
  <c r="Z1362" i="32"/>
  <c r="N1363" i="32"/>
  <c r="V1363" i="32"/>
  <c r="AD1363" i="32"/>
  <c r="P1364" i="32"/>
  <c r="X1364" i="32"/>
  <c r="AF1364" i="32"/>
  <c r="X1365" i="32"/>
  <c r="AF1365" i="32"/>
  <c r="V1366" i="32"/>
  <c r="AD1366" i="32"/>
  <c r="V1372" i="32"/>
  <c r="T1371" i="32"/>
  <c r="R1367" i="32"/>
  <c r="Z1367" i="32"/>
  <c r="AH1367" i="32"/>
  <c r="L1368" i="32"/>
  <c r="T1368" i="32"/>
  <c r="AB1368" i="32"/>
  <c r="AJ1368" i="32"/>
  <c r="T1369" i="32"/>
  <c r="AB1369" i="32"/>
  <c r="AJ1369" i="32"/>
  <c r="R1370" i="32"/>
  <c r="Z1370" i="32"/>
  <c r="AH1370" i="32"/>
  <c r="AP1370" i="32"/>
  <c r="AH1371" i="32"/>
  <c r="AS1371" i="32"/>
  <c r="R1372" i="32"/>
  <c r="AB1372" i="32"/>
  <c r="AN1372" i="32"/>
  <c r="AN1389" i="32"/>
  <c r="AL1388" i="32"/>
  <c r="AF1390" i="32"/>
  <c r="Z1387" i="32"/>
  <c r="X1389" i="32"/>
  <c r="V1388" i="32"/>
  <c r="X1387" i="32"/>
  <c r="AJ1387" i="32"/>
  <c r="R1388" i="32"/>
  <c r="AB1388" i="32"/>
  <c r="T1393" i="32"/>
  <c r="R1392" i="32"/>
  <c r="AD1389" i="32"/>
  <c r="T1390" i="32"/>
  <c r="AD1390" i="32"/>
  <c r="AP1390" i="32"/>
  <c r="R1391" i="32"/>
  <c r="AB1391" i="32"/>
  <c r="AN1391" i="32"/>
  <c r="AF1392" i="32"/>
  <c r="P1393" i="32"/>
  <c r="Z1393" i="32"/>
  <c r="AL1393" i="32"/>
  <c r="AT1393" i="32"/>
  <c r="AJ1414" i="32"/>
  <c r="AH1413" i="32"/>
  <c r="AB1410" i="32"/>
  <c r="Z1409" i="32"/>
  <c r="V1407" i="32"/>
  <c r="AF1412" i="32"/>
  <c r="T1406" i="32"/>
  <c r="R1405" i="32"/>
  <c r="AD1411" i="32"/>
  <c r="X1408" i="32"/>
  <c r="N1403" i="32"/>
  <c r="T1402" i="32"/>
  <c r="P1403" i="32"/>
  <c r="Z1403" i="32"/>
  <c r="N1346" i="32"/>
  <c r="L1354" i="32"/>
  <c r="R1357" i="32"/>
  <c r="P1358" i="32"/>
  <c r="T1359" i="32"/>
  <c r="N1360" i="32"/>
  <c r="V1360" i="32"/>
  <c r="N1361" i="32"/>
  <c r="V1361" i="32"/>
  <c r="T1362" i="32"/>
  <c r="AB1362" i="32"/>
  <c r="P1363" i="32"/>
  <c r="X1363" i="32"/>
  <c r="Z1364" i="32"/>
  <c r="R1365" i="32"/>
  <c r="Z1365" i="32"/>
  <c r="AH1365" i="32"/>
  <c r="P1366" i="32"/>
  <c r="X1366" i="32"/>
  <c r="AF1366" i="32"/>
  <c r="L1367" i="32"/>
  <c r="T1367" i="32"/>
  <c r="AB1367" i="32"/>
  <c r="AJ1367" i="32"/>
  <c r="N1368" i="32"/>
  <c r="V1368" i="32"/>
  <c r="AD1368" i="32"/>
  <c r="AL1368" i="32"/>
  <c r="N1369" i="32"/>
  <c r="V1369" i="32"/>
  <c r="T1370" i="32"/>
  <c r="AB1370" i="32"/>
  <c r="AJ1370" i="32"/>
  <c r="AL1371" i="32"/>
  <c r="AR1393" i="32"/>
  <c r="AP1392" i="32"/>
  <c r="AL1391" i="32"/>
  <c r="AB1393" i="32"/>
  <c r="Z1392" i="32"/>
  <c r="P1387" i="32"/>
  <c r="AB1387" i="32"/>
  <c r="P1390" i="32"/>
  <c r="T1388" i="32"/>
  <c r="AF1388" i="32"/>
  <c r="L1389" i="32"/>
  <c r="V1389" i="32"/>
  <c r="AH1389" i="32"/>
  <c r="L1390" i="32"/>
  <c r="V1390" i="32"/>
  <c r="AH1390" i="32"/>
  <c r="T1391" i="32"/>
  <c r="AF1391" i="32"/>
  <c r="AP1391" i="32"/>
  <c r="X1392" i="32"/>
  <c r="AJ1392" i="32"/>
  <c r="AS1392" i="32"/>
  <c r="R1393" i="32"/>
  <c r="AD1393" i="32"/>
  <c r="AN1393" i="32"/>
  <c r="AR1412" i="32"/>
  <c r="AT1414" i="32"/>
  <c r="AP1411" i="32"/>
  <c r="AJ1408" i="32"/>
  <c r="AN1410" i="32"/>
  <c r="AL1409" i="32"/>
  <c r="AS1413" i="32"/>
  <c r="AH1407" i="32"/>
  <c r="AB1404" i="32"/>
  <c r="X1407" i="32"/>
  <c r="AH1412" i="32"/>
  <c r="V1406" i="32"/>
  <c r="AJ1413" i="32"/>
  <c r="AF1411" i="32"/>
  <c r="Z1408" i="32"/>
  <c r="AL1414" i="32"/>
  <c r="AD1410" i="32"/>
  <c r="AB1409" i="32"/>
  <c r="N1402" i="32"/>
  <c r="L1402" i="32"/>
  <c r="X1402" i="32"/>
  <c r="R1403" i="32"/>
  <c r="AF1414" i="32"/>
  <c r="Z1411" i="32"/>
  <c r="T1408" i="32"/>
  <c r="X1410" i="32"/>
  <c r="V1409" i="32"/>
  <c r="AD1413" i="32"/>
  <c r="AB1412" i="32"/>
  <c r="R1407" i="32"/>
  <c r="L1404" i="32"/>
  <c r="X1404" i="32"/>
  <c r="N1405" i="32"/>
  <c r="X1406" i="32"/>
  <c r="R1387" i="32"/>
  <c r="AH1387" i="32"/>
  <c r="N1388" i="32"/>
  <c r="AD1388" i="32"/>
  <c r="AR1414" i="32"/>
  <c r="AP1413" i="32"/>
  <c r="AL1412" i="32"/>
  <c r="AP1414" i="32"/>
  <c r="AN1413" i="32"/>
  <c r="V1403" i="32"/>
  <c r="X1405" i="32"/>
  <c r="AB1414" i="32"/>
  <c r="Z1413" i="32"/>
  <c r="Z1406" i="32"/>
  <c r="Z1414" i="32"/>
  <c r="X1413" i="32"/>
  <c r="AF1408" i="32"/>
  <c r="L1409" i="32"/>
  <c r="T1409" i="32"/>
  <c r="N1410" i="32"/>
  <c r="V1410" i="32"/>
  <c r="V1411" i="32"/>
  <c r="AL1411" i="32"/>
  <c r="L1412" i="32"/>
  <c r="T1412" i="32"/>
  <c r="AN1412" i="32"/>
  <c r="N1413" i="32"/>
  <c r="V1414" i="32"/>
  <c r="AR1433" i="32"/>
  <c r="AJ1433" i="32"/>
  <c r="Z1428" i="32"/>
  <c r="T1425" i="32"/>
  <c r="AN1435" i="32"/>
  <c r="AL1434" i="32"/>
  <c r="X1427" i="32"/>
  <c r="V1426" i="32"/>
  <c r="N1421" i="32"/>
  <c r="AH1432" i="32"/>
  <c r="AH1431" i="32"/>
  <c r="AF1430" i="32"/>
  <c r="AB1429" i="32"/>
  <c r="AF1431" i="32"/>
  <c r="AD1430" i="32"/>
  <c r="AB1428" i="32"/>
  <c r="AD1431" i="32"/>
  <c r="V1422" i="32"/>
  <c r="AB1433" i="32"/>
  <c r="V1425" i="32"/>
  <c r="AB1426" i="32"/>
  <c r="T1428" i="32"/>
  <c r="N1409" i="32"/>
  <c r="P1410" i="32"/>
  <c r="P1411" i="32"/>
  <c r="X1411" i="32"/>
  <c r="V1412" i="32"/>
  <c r="T1413" i="32"/>
  <c r="X1414" i="32"/>
  <c r="AP1435" i="32"/>
  <c r="AD1432" i="32"/>
  <c r="X1429" i="32"/>
  <c r="N1424" i="32"/>
  <c r="AB1431" i="32"/>
  <c r="Z1430" i="32"/>
  <c r="AF1433" i="32"/>
  <c r="AJ1435" i="32"/>
  <c r="AH1434" i="32"/>
  <c r="Z1429" i="32"/>
  <c r="R1423" i="32"/>
  <c r="R1424" i="32"/>
  <c r="X1425" i="32"/>
  <c r="R1426" i="32"/>
  <c r="T1427" i="32"/>
  <c r="V1428" i="32"/>
  <c r="P1409" i="32"/>
  <c r="T1414" i="32"/>
  <c r="R1413" i="32"/>
  <c r="R1410" i="32"/>
  <c r="R1414" i="32"/>
  <c r="P1413" i="32"/>
  <c r="R1411" i="32"/>
  <c r="P1412" i="32"/>
  <c r="X1412" i="32"/>
  <c r="V1413" i="32"/>
  <c r="AD1414" i="32"/>
  <c r="AL1431" i="32"/>
  <c r="AJ1430" i="32"/>
  <c r="V1423" i="32"/>
  <c r="T1422" i="32"/>
  <c r="AP1433" i="32"/>
  <c r="AF1428" i="32"/>
  <c r="Z1425" i="32"/>
  <c r="P1420" i="32"/>
  <c r="AS1435" i="32"/>
  <c r="AR1434" i="32"/>
  <c r="AJ1429" i="32"/>
  <c r="AN1432" i="32"/>
  <c r="AL1430" i="32"/>
  <c r="AH1429" i="32"/>
  <c r="R1421" i="32"/>
  <c r="X1423" i="32"/>
  <c r="X1424" i="32"/>
  <c r="N1425" i="32"/>
  <c r="V1431" i="32"/>
  <c r="T1430" i="32"/>
  <c r="Z1433" i="32"/>
  <c r="P1428" i="32"/>
  <c r="AD1435" i="32"/>
  <c r="AB1434" i="32"/>
  <c r="Z1432" i="32"/>
  <c r="T1429" i="32"/>
  <c r="X1432" i="32"/>
  <c r="X1431" i="32"/>
  <c r="V1430" i="32"/>
  <c r="R1429" i="32"/>
  <c r="V1427" i="32"/>
  <c r="AD1428" i="32"/>
  <c r="R1409" i="32"/>
  <c r="T1410" i="32"/>
  <c r="Z1412" i="32"/>
  <c r="T1421" i="32"/>
  <c r="AH1435" i="32"/>
  <c r="AF1434" i="32"/>
  <c r="R1427" i="32"/>
  <c r="P1426" i="32"/>
  <c r="AB1432" i="32"/>
  <c r="V1429" i="32"/>
  <c r="L1424" i="32"/>
  <c r="Z1431" i="32"/>
  <c r="X1430" i="32"/>
  <c r="AD1433" i="32"/>
  <c r="Z1424" i="32"/>
  <c r="P1425" i="32"/>
  <c r="Z1426" i="32"/>
  <c r="AB1427" i="32"/>
  <c r="AN1431" i="32"/>
  <c r="AF1432" i="32"/>
  <c r="V1433" i="32"/>
  <c r="AL1433" i="32"/>
  <c r="R1434" i="32"/>
  <c r="Z1434" i="32"/>
  <c r="AP1434" i="32"/>
  <c r="T1435" i="32"/>
  <c r="AB1435" i="32"/>
  <c r="AR1435" i="32"/>
  <c r="R1441" i="32"/>
  <c r="P1442" i="32"/>
  <c r="T1443" i="32"/>
  <c r="V1444" i="32"/>
  <c r="V1445" i="32"/>
  <c r="AB1446" i="32"/>
  <c r="X1447" i="32"/>
  <c r="Z1448" i="32"/>
  <c r="R1449" i="32"/>
  <c r="Z1449" i="32"/>
  <c r="AH1449" i="32"/>
  <c r="P1450" i="32"/>
  <c r="X1450" i="32"/>
  <c r="AF1450" i="32"/>
  <c r="T1451" i="32"/>
  <c r="AB1451" i="32"/>
  <c r="AJ1451" i="32"/>
  <c r="V1452" i="32"/>
  <c r="AD1452" i="32"/>
  <c r="AL1452" i="32"/>
  <c r="V1453" i="32"/>
  <c r="AD1453" i="32"/>
  <c r="AL1453" i="32"/>
  <c r="AB1454" i="32"/>
  <c r="AJ1454" i="32"/>
  <c r="AR1454" i="32"/>
  <c r="P1455" i="32"/>
  <c r="X1455" i="32"/>
  <c r="AF1455" i="32"/>
  <c r="AN1455" i="32"/>
  <c r="R1456" i="32"/>
  <c r="Z1456" i="32"/>
  <c r="AH1456" i="32"/>
  <c r="AP1456" i="32"/>
  <c r="P1430" i="32"/>
  <c r="R1431" i="32"/>
  <c r="AP1432" i="32"/>
  <c r="X1433" i="32"/>
  <c r="AN1433" i="32"/>
  <c r="T1434" i="32"/>
  <c r="AJ1434" i="32"/>
  <c r="AL1435" i="32"/>
  <c r="R1442" i="32"/>
  <c r="V1443" i="32"/>
  <c r="X1444" i="32"/>
  <c r="X1445" i="32"/>
  <c r="V1446" i="32"/>
  <c r="Z1447" i="32"/>
  <c r="AB1448" i="32"/>
  <c r="L1449" i="32"/>
  <c r="T1449" i="32"/>
  <c r="AB1449" i="32"/>
  <c r="R1450" i="32"/>
  <c r="Z1450" i="32"/>
  <c r="AH1450" i="32"/>
  <c r="V1451" i="32"/>
  <c r="AD1451" i="32"/>
  <c r="AL1451" i="32"/>
  <c r="X1452" i="32"/>
  <c r="AF1452" i="32"/>
  <c r="AN1452" i="32"/>
  <c r="X1453" i="32"/>
  <c r="AF1453" i="32"/>
  <c r="AN1453" i="32"/>
  <c r="V1454" i="32"/>
  <c r="AD1454" i="32"/>
  <c r="AL1454" i="32"/>
  <c r="R1455" i="32"/>
  <c r="Z1455" i="32"/>
  <c r="AH1455" i="32"/>
  <c r="AP1455" i="32"/>
  <c r="T1456" i="32"/>
  <c r="AB1456" i="32"/>
  <c r="AJ1456" i="32"/>
  <c r="AR1456" i="32"/>
  <c r="R1422" i="32"/>
  <c r="T1423" i="32"/>
  <c r="T1424" i="32"/>
  <c r="R1425" i="32"/>
  <c r="AD1426" i="32"/>
  <c r="AF1427" i="32"/>
  <c r="X1428" i="32"/>
  <c r="N1429" i="32"/>
  <c r="AD1429" i="32"/>
  <c r="R1430" i="32"/>
  <c r="AH1430" i="32"/>
  <c r="T1431" i="32"/>
  <c r="AJ1431" i="32"/>
  <c r="T1432" i="32"/>
  <c r="AJ1432" i="32"/>
  <c r="AH1433" i="32"/>
  <c r="N1434" i="32"/>
  <c r="V1434" i="32"/>
  <c r="AD1434" i="32"/>
  <c r="AS1434" i="32"/>
  <c r="AF1435" i="32"/>
  <c r="AT1435" i="32"/>
  <c r="N1441" i="32"/>
  <c r="T1442" i="32"/>
  <c r="P1443" i="32"/>
  <c r="R1444" i="32"/>
  <c r="Z1445" i="32"/>
  <c r="X1446" i="32"/>
  <c r="AB1447" i="32"/>
  <c r="AD1448" i="32"/>
  <c r="N1449" i="32"/>
  <c r="V1449" i="32"/>
  <c r="AD1449" i="32"/>
  <c r="T1450" i="32"/>
  <c r="AB1450" i="32"/>
  <c r="AJ1450" i="32"/>
  <c r="P1451" i="32"/>
  <c r="X1451" i="32"/>
  <c r="AF1451" i="32"/>
  <c r="R1452" i="32"/>
  <c r="Z1452" i="32"/>
  <c r="AH1452" i="32"/>
  <c r="Z1453" i="32"/>
  <c r="AH1453" i="32"/>
  <c r="AP1453" i="32"/>
  <c r="X1454" i="32"/>
  <c r="AF1454" i="32"/>
  <c r="AN1454" i="32"/>
  <c r="L1455" i="32"/>
  <c r="T1455" i="32"/>
  <c r="AB1455" i="32"/>
  <c r="AJ1455" i="32"/>
  <c r="AR1455" i="32"/>
  <c r="AD1456" i="32"/>
  <c r="AL1456" i="32"/>
  <c r="AS1456" i="32"/>
  <c r="R1420" i="32"/>
  <c r="P1421" i="32"/>
  <c r="V1424" i="32"/>
  <c r="AB1425" i="32"/>
  <c r="X1426" i="32"/>
  <c r="Z1427" i="32"/>
  <c r="R1428" i="32"/>
  <c r="AH1428" i="32"/>
  <c r="P1429" i="32"/>
  <c r="AF1429" i="32"/>
  <c r="AB1430" i="32"/>
  <c r="P1434" i="32"/>
  <c r="X1434" i="32"/>
  <c r="AN1434" i="32"/>
  <c r="P1441" i="32"/>
  <c r="N1442" i="32"/>
  <c r="R1443" i="32"/>
  <c r="T1444" i="32"/>
  <c r="T1445" i="32"/>
  <c r="Z1446" i="32"/>
  <c r="AD1447" i="32"/>
  <c r="AF1448" i="32"/>
  <c r="P1449" i="32"/>
  <c r="X1449" i="32"/>
  <c r="AF1449" i="32"/>
  <c r="N1450" i="32"/>
  <c r="V1450" i="32"/>
  <c r="AD1450" i="32"/>
  <c r="R1451" i="32"/>
  <c r="Z1451" i="32"/>
  <c r="AH1451" i="32"/>
  <c r="N1455" i="32"/>
  <c r="V1455" i="32"/>
  <c r="AD1455" i="32"/>
  <c r="AL1455" i="32"/>
  <c r="AS1455" i="32"/>
  <c r="T739" i="32" l="1"/>
  <c r="AJ739" i="32"/>
  <c r="AS742" i="32"/>
  <c r="T742" i="32"/>
  <c r="AR740" i="32"/>
  <c r="Q57" i="29"/>
  <c r="S57" i="29" s="1"/>
  <c r="J57" i="31" s="1"/>
  <c r="Q56" i="29"/>
  <c r="S56" i="29" s="1"/>
  <c r="J56" i="31" s="1"/>
  <c r="Q55" i="29"/>
  <c r="S55" i="29" s="1"/>
  <c r="J55" i="31" s="1"/>
  <c r="Q54" i="29"/>
  <c r="S54" i="29" s="1"/>
  <c r="J54" i="31" s="1"/>
  <c r="Q53" i="29"/>
  <c r="S53" i="29" s="1"/>
  <c r="J53" i="31" s="1"/>
  <c r="Q49" i="29"/>
  <c r="S49" i="29" s="1"/>
  <c r="J49" i="31" s="1"/>
  <c r="Q48" i="29"/>
  <c r="S48" i="29" s="1"/>
  <c r="J48" i="31" s="1"/>
  <c r="Q47" i="29"/>
  <c r="S47" i="29" s="1"/>
  <c r="J47" i="31" s="1"/>
  <c r="Q46" i="29"/>
  <c r="S46" i="29" s="1"/>
  <c r="J46" i="31" s="1"/>
  <c r="Q45" i="29"/>
  <c r="S45" i="29" s="1"/>
  <c r="J45" i="31" s="1"/>
  <c r="Q44" i="29"/>
  <c r="S44" i="29" s="1"/>
  <c r="J44" i="31" s="1"/>
  <c r="Q43" i="29"/>
  <c r="S43" i="29" s="1"/>
  <c r="J43" i="31" s="1"/>
  <c r="Q42" i="29"/>
  <c r="S42" i="29" s="1"/>
  <c r="J42" i="31" s="1"/>
  <c r="Q41" i="29"/>
  <c r="S41" i="29" s="1"/>
  <c r="J41" i="31" s="1"/>
  <c r="Q40" i="29"/>
  <c r="S40" i="29" s="1"/>
  <c r="J40" i="31" s="1"/>
  <c r="Q39" i="29"/>
  <c r="S39" i="29" s="1"/>
  <c r="J39" i="31" s="1"/>
  <c r="Q38" i="29"/>
  <c r="S38" i="29" s="1"/>
  <c r="J38" i="31" s="1"/>
  <c r="Q34" i="29"/>
  <c r="S34" i="29" s="1"/>
  <c r="J34" i="31" s="1"/>
  <c r="Q33" i="29"/>
  <c r="S33" i="29" s="1"/>
  <c r="J33" i="31" s="1"/>
  <c r="Q32" i="29"/>
  <c r="S32" i="29" s="1"/>
  <c r="J32" i="31" s="1"/>
  <c r="Q31" i="29"/>
  <c r="S31" i="29" s="1"/>
  <c r="J31" i="31" s="1"/>
  <c r="Q30" i="29"/>
  <c r="S30" i="29" s="1"/>
  <c r="J30" i="31" s="1"/>
  <c r="Q26" i="29"/>
  <c r="S26" i="29" s="1"/>
  <c r="J26" i="31" s="1"/>
  <c r="Q25" i="29"/>
  <c r="S25" i="29" s="1"/>
  <c r="J25" i="31" s="1"/>
  <c r="Q24" i="29"/>
  <c r="S24" i="29" s="1"/>
  <c r="J24" i="31" s="1"/>
  <c r="Q23" i="29"/>
  <c r="S23" i="29" s="1"/>
  <c r="J23" i="31" s="1"/>
  <c r="Q22" i="29"/>
  <c r="S22" i="29" s="1"/>
  <c r="J22" i="31" s="1"/>
  <c r="Q21" i="29"/>
  <c r="S21" i="29" s="1"/>
  <c r="J21" i="31" s="1"/>
  <c r="Q20" i="29"/>
  <c r="S20" i="29" s="1"/>
  <c r="J20" i="31" s="1"/>
  <c r="Q19" i="29"/>
  <c r="S19" i="29" s="1"/>
  <c r="J19" i="31" s="1"/>
  <c r="Q18" i="29"/>
  <c r="S18" i="29" s="1"/>
  <c r="J18" i="31" s="1"/>
  <c r="Q17" i="29"/>
  <c r="S17" i="29" s="1"/>
  <c r="J17" i="31" s="1"/>
  <c r="Q16" i="29"/>
  <c r="S16" i="29" s="1"/>
  <c r="J16" i="31" s="1"/>
  <c r="Q15" i="29"/>
  <c r="S15" i="29" s="1"/>
  <c r="J15" i="31" s="1"/>
  <c r="Q14" i="29"/>
  <c r="S14" i="29" s="1"/>
  <c r="J14" i="31" s="1"/>
  <c r="Q13" i="29"/>
  <c r="S13" i="29" s="1"/>
  <c r="J13" i="31" s="1"/>
  <c r="Q12" i="29"/>
  <c r="S12" i="29" s="1"/>
  <c r="J12" i="31" s="1"/>
  <c r="G58" i="29"/>
  <c r="G50" i="29"/>
  <c r="G35" i="29"/>
  <c r="G27" i="29"/>
  <c r="E12" i="29"/>
  <c r="E57" i="29"/>
  <c r="E56" i="29"/>
  <c r="E55" i="29"/>
  <c r="E54" i="29"/>
  <c r="E53" i="29"/>
  <c r="E49" i="29"/>
  <c r="E48" i="29"/>
  <c r="E47" i="29"/>
  <c r="E46" i="29"/>
  <c r="E45" i="29"/>
  <c r="E44" i="29"/>
  <c r="E43" i="29"/>
  <c r="E42" i="29"/>
  <c r="E41" i="29"/>
  <c r="E40" i="29"/>
  <c r="E39" i="29"/>
  <c r="E38" i="29"/>
  <c r="E34" i="29"/>
  <c r="E33" i="29"/>
  <c r="E32" i="29"/>
  <c r="E31" i="29"/>
  <c r="E30" i="29"/>
  <c r="E26" i="29"/>
  <c r="E25" i="29"/>
  <c r="E24" i="29"/>
  <c r="E23" i="29"/>
  <c r="E22" i="29"/>
  <c r="E21" i="29"/>
  <c r="E20" i="29"/>
  <c r="E19" i="29"/>
  <c r="E18" i="29"/>
  <c r="E17" i="29"/>
  <c r="E16" i="29"/>
  <c r="E15" i="29"/>
  <c r="E14" i="29"/>
  <c r="E13" i="29"/>
  <c r="F58" i="31"/>
  <c r="D58" i="31"/>
  <c r="L57" i="31"/>
  <c r="N57" i="31" s="1"/>
  <c r="R57" i="31" s="1"/>
  <c r="L56" i="31"/>
  <c r="N56" i="31" s="1"/>
  <c r="R56" i="31" s="1"/>
  <c r="L55" i="31"/>
  <c r="N55" i="31" s="1"/>
  <c r="R55" i="31" s="1"/>
  <c r="L54" i="31"/>
  <c r="N54" i="31" s="1"/>
  <c r="R54" i="31" s="1"/>
  <c r="L53" i="31"/>
  <c r="N53" i="31" s="1"/>
  <c r="F50" i="31"/>
  <c r="D50" i="31"/>
  <c r="L49" i="31"/>
  <c r="N49" i="31" s="1"/>
  <c r="R49" i="31" s="1"/>
  <c r="L48" i="31"/>
  <c r="N48" i="31" s="1"/>
  <c r="R48" i="31" s="1"/>
  <c r="L47" i="31"/>
  <c r="N47" i="31" s="1"/>
  <c r="R47" i="31" s="1"/>
  <c r="L46" i="31"/>
  <c r="N46" i="31" s="1"/>
  <c r="R46" i="31" s="1"/>
  <c r="L45" i="31"/>
  <c r="N45" i="31" s="1"/>
  <c r="R45" i="31" s="1"/>
  <c r="L44" i="31"/>
  <c r="N44" i="31" s="1"/>
  <c r="R44" i="31" s="1"/>
  <c r="L43" i="31"/>
  <c r="N43" i="31" s="1"/>
  <c r="R43" i="31" s="1"/>
  <c r="L42" i="31"/>
  <c r="N42" i="31" s="1"/>
  <c r="R42" i="31" s="1"/>
  <c r="L41" i="31"/>
  <c r="N41" i="31" s="1"/>
  <c r="R41" i="31" s="1"/>
  <c r="L40" i="31"/>
  <c r="N40" i="31" s="1"/>
  <c r="R40" i="31" s="1"/>
  <c r="L39" i="31"/>
  <c r="N39" i="31" s="1"/>
  <c r="R39" i="31" s="1"/>
  <c r="L38" i="31"/>
  <c r="F35" i="31"/>
  <c r="D35" i="31"/>
  <c r="L34" i="31"/>
  <c r="N34" i="31" s="1"/>
  <c r="R34" i="31" s="1"/>
  <c r="L33" i="31"/>
  <c r="N33" i="31" s="1"/>
  <c r="R33" i="31" s="1"/>
  <c r="L32" i="31"/>
  <c r="N32" i="31" s="1"/>
  <c r="R32" i="31" s="1"/>
  <c r="L31" i="31"/>
  <c r="N31" i="31" s="1"/>
  <c r="R31" i="31" s="1"/>
  <c r="L30" i="31"/>
  <c r="F27" i="31"/>
  <c r="F59" i="31" s="1"/>
  <c r="D27" i="31"/>
  <c r="D59" i="31" s="1"/>
  <c r="L26" i="31"/>
  <c r="N26" i="31" s="1"/>
  <c r="R26" i="31" s="1"/>
  <c r="L25" i="31"/>
  <c r="N25" i="31" s="1"/>
  <c r="R25" i="31" s="1"/>
  <c r="L24" i="31"/>
  <c r="N24" i="31" s="1"/>
  <c r="R24" i="31" s="1"/>
  <c r="L23" i="31"/>
  <c r="N23" i="31" s="1"/>
  <c r="R23" i="31" s="1"/>
  <c r="L22" i="31"/>
  <c r="N22" i="31" s="1"/>
  <c r="R22" i="31" s="1"/>
  <c r="L21" i="31"/>
  <c r="N21" i="31" s="1"/>
  <c r="R21" i="31" s="1"/>
  <c r="L20" i="31"/>
  <c r="N20" i="31" s="1"/>
  <c r="R20" i="31" s="1"/>
  <c r="L19" i="31"/>
  <c r="N19" i="31" s="1"/>
  <c r="R19" i="31" s="1"/>
  <c r="L18" i="31"/>
  <c r="N18" i="31" s="1"/>
  <c r="R18" i="31" s="1"/>
  <c r="L17" i="31"/>
  <c r="N17" i="31" s="1"/>
  <c r="R17" i="31" s="1"/>
  <c r="L16" i="31"/>
  <c r="N16" i="31" s="1"/>
  <c r="R16" i="31" s="1"/>
  <c r="L15" i="31"/>
  <c r="N15" i="31" s="1"/>
  <c r="R15" i="31" s="1"/>
  <c r="L14" i="31"/>
  <c r="N14" i="31" s="1"/>
  <c r="R14" i="31" s="1"/>
  <c r="L13" i="31"/>
  <c r="N13" i="31" s="1"/>
  <c r="R13" i="31" s="1"/>
  <c r="L12" i="31"/>
  <c r="F57" i="30"/>
  <c r="D57" i="30"/>
  <c r="L56" i="30"/>
  <c r="P56" i="30" s="1"/>
  <c r="R56" i="30" s="1"/>
  <c r="J56" i="30"/>
  <c r="J55" i="30"/>
  <c r="L55" i="30" s="1"/>
  <c r="P55" i="30" s="1"/>
  <c r="R55" i="30" s="1"/>
  <c r="L54" i="30"/>
  <c r="P54" i="30" s="1"/>
  <c r="R54" i="30" s="1"/>
  <c r="J54" i="30"/>
  <c r="J53" i="30"/>
  <c r="L53" i="30" s="1"/>
  <c r="P53" i="30" s="1"/>
  <c r="R53" i="30" s="1"/>
  <c r="L52" i="30"/>
  <c r="P52" i="30" s="1"/>
  <c r="J52" i="30"/>
  <c r="J57" i="30" s="1"/>
  <c r="F49" i="30"/>
  <c r="D49" i="30"/>
  <c r="J48" i="30"/>
  <c r="L48" i="30" s="1"/>
  <c r="P48" i="30" s="1"/>
  <c r="R48" i="30" s="1"/>
  <c r="J47" i="30"/>
  <c r="L47" i="30" s="1"/>
  <c r="P47" i="30" s="1"/>
  <c r="R47" i="30" s="1"/>
  <c r="J46" i="30"/>
  <c r="L46" i="30" s="1"/>
  <c r="P46" i="30" s="1"/>
  <c r="R46" i="30" s="1"/>
  <c r="J45" i="30"/>
  <c r="L45" i="30" s="1"/>
  <c r="P45" i="30" s="1"/>
  <c r="R45" i="30" s="1"/>
  <c r="J44" i="30"/>
  <c r="L44" i="30" s="1"/>
  <c r="P44" i="30" s="1"/>
  <c r="R44" i="30" s="1"/>
  <c r="J43" i="30"/>
  <c r="L43" i="30" s="1"/>
  <c r="P43" i="30" s="1"/>
  <c r="R43" i="30" s="1"/>
  <c r="J42" i="30"/>
  <c r="L42" i="30" s="1"/>
  <c r="P42" i="30" s="1"/>
  <c r="R42" i="30" s="1"/>
  <c r="J41" i="30"/>
  <c r="L41" i="30" s="1"/>
  <c r="P41" i="30" s="1"/>
  <c r="R41" i="30" s="1"/>
  <c r="J40" i="30"/>
  <c r="L40" i="30" s="1"/>
  <c r="P40" i="30" s="1"/>
  <c r="R40" i="30" s="1"/>
  <c r="J39" i="30"/>
  <c r="L39" i="30" s="1"/>
  <c r="P39" i="30" s="1"/>
  <c r="R39" i="30" s="1"/>
  <c r="J38" i="30"/>
  <c r="L38" i="30" s="1"/>
  <c r="P38" i="30" s="1"/>
  <c r="R38" i="30" s="1"/>
  <c r="J37" i="30"/>
  <c r="F34" i="30"/>
  <c r="D34" i="30"/>
  <c r="J33" i="30"/>
  <c r="L33" i="30" s="1"/>
  <c r="P33" i="30" s="1"/>
  <c r="R33" i="30" s="1"/>
  <c r="J32" i="30"/>
  <c r="L32" i="30" s="1"/>
  <c r="P32" i="30" s="1"/>
  <c r="R32" i="30" s="1"/>
  <c r="J31" i="30"/>
  <c r="L31" i="30" s="1"/>
  <c r="P31" i="30" s="1"/>
  <c r="R31" i="30" s="1"/>
  <c r="J30" i="30"/>
  <c r="L30" i="30" s="1"/>
  <c r="P30" i="30" s="1"/>
  <c r="R30" i="30" s="1"/>
  <c r="J29" i="30"/>
  <c r="J34" i="30" s="1"/>
  <c r="F26" i="30"/>
  <c r="F58" i="30" s="1"/>
  <c r="D26" i="30"/>
  <c r="D58" i="30" s="1"/>
  <c r="J25" i="30"/>
  <c r="L25" i="30" s="1"/>
  <c r="P25" i="30" s="1"/>
  <c r="R25" i="30" s="1"/>
  <c r="J24" i="30"/>
  <c r="L24" i="30" s="1"/>
  <c r="P24" i="30" s="1"/>
  <c r="R24" i="30" s="1"/>
  <c r="J23" i="30"/>
  <c r="L23" i="30" s="1"/>
  <c r="P23" i="30" s="1"/>
  <c r="R23" i="30" s="1"/>
  <c r="J22" i="30"/>
  <c r="L22" i="30" s="1"/>
  <c r="P22" i="30" s="1"/>
  <c r="R22" i="30" s="1"/>
  <c r="J21" i="30"/>
  <c r="L21" i="30" s="1"/>
  <c r="P21" i="30" s="1"/>
  <c r="R21" i="30" s="1"/>
  <c r="J20" i="30"/>
  <c r="L20" i="30" s="1"/>
  <c r="P20" i="30" s="1"/>
  <c r="R20" i="30" s="1"/>
  <c r="J19" i="30"/>
  <c r="L19" i="30" s="1"/>
  <c r="P19" i="30" s="1"/>
  <c r="R19" i="30" s="1"/>
  <c r="J18" i="30"/>
  <c r="L18" i="30" s="1"/>
  <c r="P18" i="30" s="1"/>
  <c r="R18" i="30" s="1"/>
  <c r="J17" i="30"/>
  <c r="L17" i="30" s="1"/>
  <c r="P17" i="30" s="1"/>
  <c r="R17" i="30" s="1"/>
  <c r="J16" i="30"/>
  <c r="L16" i="30" s="1"/>
  <c r="P16" i="30" s="1"/>
  <c r="R16" i="30" s="1"/>
  <c r="J15" i="30"/>
  <c r="L15" i="30" s="1"/>
  <c r="P15" i="30" s="1"/>
  <c r="R15" i="30" s="1"/>
  <c r="J14" i="30"/>
  <c r="L14" i="30" s="1"/>
  <c r="P14" i="30" s="1"/>
  <c r="R14" i="30" s="1"/>
  <c r="J13" i="30"/>
  <c r="L13" i="30" s="1"/>
  <c r="P13" i="30" s="1"/>
  <c r="R13" i="30" s="1"/>
  <c r="J12" i="30"/>
  <c r="L12" i="30" s="1"/>
  <c r="P12" i="30" s="1"/>
  <c r="R12" i="30" s="1"/>
  <c r="J11" i="30"/>
  <c r="P57" i="30" l="1"/>
  <c r="R57" i="30" s="1"/>
  <c r="L29" i="30"/>
  <c r="P29" i="30" s="1"/>
  <c r="P34" i="30" s="1"/>
  <c r="R34" i="30" s="1"/>
  <c r="J49" i="30"/>
  <c r="J26" i="30"/>
  <c r="J58" i="30" s="1"/>
  <c r="L57" i="30"/>
  <c r="V43" i="31"/>
  <c r="L50" i="31"/>
  <c r="T34" i="31"/>
  <c r="V34" i="31"/>
  <c r="T55" i="31"/>
  <c r="V55" i="31"/>
  <c r="T32" i="31"/>
  <c r="V32" i="31"/>
  <c r="T57" i="31"/>
  <c r="V57" i="31"/>
  <c r="T24" i="31"/>
  <c r="V24" i="31"/>
  <c r="T25" i="31"/>
  <c r="V25" i="31"/>
  <c r="T15" i="31"/>
  <c r="V15" i="31"/>
  <c r="T19" i="31"/>
  <c r="V19" i="31"/>
  <c r="T23" i="31"/>
  <c r="V23" i="31"/>
  <c r="T31" i="31"/>
  <c r="V31" i="31"/>
  <c r="T33" i="31"/>
  <c r="V33" i="31"/>
  <c r="T41" i="31"/>
  <c r="V41" i="31"/>
  <c r="T44" i="31"/>
  <c r="V44" i="31"/>
  <c r="T48" i="31"/>
  <c r="V48" i="31"/>
  <c r="L58" i="31"/>
  <c r="T42" i="31"/>
  <c r="V42" i="31"/>
  <c r="T45" i="31"/>
  <c r="V45" i="31"/>
  <c r="T49" i="31"/>
  <c r="V49" i="31"/>
  <c r="T56" i="31"/>
  <c r="V56" i="31"/>
  <c r="T16" i="31"/>
  <c r="V16" i="31"/>
  <c r="T13" i="31"/>
  <c r="V13" i="31"/>
  <c r="L35" i="31"/>
  <c r="T39" i="31"/>
  <c r="V39" i="31"/>
  <c r="T46" i="31"/>
  <c r="V46" i="31"/>
  <c r="T54" i="31"/>
  <c r="V54" i="31"/>
  <c r="T20" i="31"/>
  <c r="V20" i="31"/>
  <c r="T17" i="31"/>
  <c r="V17" i="31"/>
  <c r="T21" i="31"/>
  <c r="V21" i="31"/>
  <c r="T14" i="31"/>
  <c r="V14" i="31"/>
  <c r="T18" i="31"/>
  <c r="V18" i="31"/>
  <c r="T22" i="31"/>
  <c r="V22" i="31"/>
  <c r="T26" i="31"/>
  <c r="V26" i="31"/>
  <c r="N30" i="31"/>
  <c r="N35" i="31" s="1"/>
  <c r="T40" i="31"/>
  <c r="V40" i="31"/>
  <c r="T43" i="31"/>
  <c r="T47" i="31"/>
  <c r="V47" i="31"/>
  <c r="G59" i="29"/>
  <c r="N58" i="31"/>
  <c r="R53" i="31"/>
  <c r="V53" i="31" s="1"/>
  <c r="L27" i="31"/>
  <c r="N12" i="31"/>
  <c r="N38" i="31"/>
  <c r="R29" i="30"/>
  <c r="L11" i="30"/>
  <c r="L34" i="30"/>
  <c r="L37" i="30"/>
  <c r="R52" i="30"/>
  <c r="R30" i="31" l="1"/>
  <c r="V30" i="31" s="1"/>
  <c r="V35" i="31"/>
  <c r="L59" i="31"/>
  <c r="V58" i="31"/>
  <c r="R38" i="31"/>
  <c r="N50" i="31"/>
  <c r="R58" i="31"/>
  <c r="T58" i="31" s="1"/>
  <c r="T53" i="31"/>
  <c r="R35" i="31"/>
  <c r="T35" i="31" s="1"/>
  <c r="T30" i="31"/>
  <c r="R12" i="31"/>
  <c r="N27" i="31"/>
  <c r="L26" i="30"/>
  <c r="P11" i="30"/>
  <c r="L49" i="30"/>
  <c r="P37" i="30"/>
  <c r="V12" i="31" l="1"/>
  <c r="V27" i="31" s="1"/>
  <c r="V38" i="31"/>
  <c r="V50" i="31" s="1"/>
  <c r="V59" i="31" s="1"/>
  <c r="R27" i="31"/>
  <c r="T12" i="31"/>
  <c r="R50" i="31"/>
  <c r="T50" i="31" s="1"/>
  <c r="T38" i="31"/>
  <c r="N59" i="31"/>
  <c r="P26" i="30"/>
  <c r="R11" i="30"/>
  <c r="L58" i="30"/>
  <c r="R37" i="30"/>
  <c r="P49" i="30"/>
  <c r="R49" i="30" s="1"/>
  <c r="T27" i="31" l="1"/>
  <c r="R59" i="31"/>
  <c r="P58" i="30"/>
  <c r="R26" i="30"/>
  <c r="R58" i="30" l="1"/>
  <c r="R64" i="31"/>
  <c r="R66" i="31" s="1"/>
  <c r="T59" i="31"/>
  <c r="S58" i="29" l="1"/>
  <c r="I11" i="28" l="1"/>
  <c r="I9" i="28"/>
  <c r="I13" i="28" s="1"/>
  <c r="I24" i="28"/>
  <c r="I19" i="28" l="1"/>
  <c r="I26" i="28" s="1"/>
  <c r="I30" i="28" s="1"/>
  <c r="H24" i="27" l="1"/>
  <c r="F24" i="27"/>
  <c r="F28" i="27"/>
  <c r="F20" i="27"/>
  <c r="J24" i="27" l="1"/>
  <c r="J28" i="27" s="1"/>
  <c r="L28" i="27" s="1"/>
  <c r="F42" i="8" s="1"/>
  <c r="J16" i="27"/>
  <c r="J20" i="27"/>
  <c r="L20" i="27" s="1"/>
  <c r="H11" i="1"/>
  <c r="D16" i="1" l="1"/>
  <c r="D27" i="8"/>
  <c r="D44" i="8" s="1"/>
  <c r="D26" i="8"/>
  <c r="D43" i="8" s="1"/>
  <c r="D25" i="8"/>
  <c r="D42" i="8" s="1"/>
  <c r="H32" i="8"/>
  <c r="D29" i="8" l="1"/>
  <c r="E26" i="8" s="1"/>
  <c r="G26" i="8" s="1"/>
  <c r="H26" i="8" s="1"/>
  <c r="D46" i="26"/>
  <c r="D14" i="26"/>
  <c r="E27" i="8" l="1"/>
  <c r="G27" i="8" s="1"/>
  <c r="E25" i="8"/>
  <c r="G25" i="8" s="1"/>
  <c r="G29" i="8" l="1"/>
  <c r="E29" i="8"/>
  <c r="H25" i="8"/>
  <c r="E18" i="23"/>
  <c r="E18" i="24"/>
  <c r="C25" i="25" l="1"/>
  <c r="D15" i="1" l="1"/>
  <c r="I24" i="22" l="1"/>
  <c r="I23" i="22"/>
  <c r="I22" i="22"/>
  <c r="I21" i="22"/>
  <c r="I20" i="22"/>
  <c r="I19" i="22"/>
  <c r="I18" i="22"/>
  <c r="I17" i="22"/>
  <c r="I16" i="22"/>
  <c r="A16" i="22"/>
  <c r="A17" i="22" s="1"/>
  <c r="A18" i="22" s="1"/>
  <c r="A19" i="22" s="1"/>
  <c r="A20" i="22" s="1"/>
  <c r="A21" i="22" s="1"/>
  <c r="A22" i="22" s="1"/>
  <c r="A23" i="22" s="1"/>
  <c r="A24" i="22" s="1"/>
  <c r="A25" i="22" s="1"/>
  <c r="A26" i="22" s="1"/>
  <c r="A27" i="22" s="1"/>
  <c r="A28" i="22" s="1"/>
  <c r="A29" i="22" s="1"/>
  <c r="E31" i="22"/>
  <c r="A30" i="22" l="1"/>
  <c r="A31" i="22" s="1"/>
  <c r="I15" i="22"/>
  <c r="I25" i="22" s="1"/>
  <c r="I31" i="22" s="1"/>
  <c r="K31" i="22" s="1"/>
  <c r="D17" i="7" l="1"/>
  <c r="D21" i="7" l="1"/>
  <c r="D22" i="1"/>
  <c r="D20" i="1"/>
  <c r="D24" i="12"/>
  <c r="D23" i="12"/>
  <c r="D22" i="12"/>
  <c r="D21" i="12"/>
  <c r="D20" i="12"/>
  <c r="D19" i="12"/>
  <c r="D18" i="12"/>
  <c r="D17" i="12"/>
  <c r="D16" i="12"/>
  <c r="D15" i="12"/>
  <c r="D14" i="12"/>
  <c r="D13" i="12"/>
  <c r="L51" i="24"/>
  <c r="L49" i="24"/>
  <c r="L47" i="24"/>
  <c r="L45" i="24"/>
  <c r="L43" i="24"/>
  <c r="L42" i="24"/>
  <c r="E42" i="24"/>
  <c r="L39" i="24"/>
  <c r="L38" i="24"/>
  <c r="E38" i="24"/>
  <c r="E35" i="24"/>
  <c r="L34" i="24"/>
  <c r="L33" i="24"/>
  <c r="D34" i="24"/>
  <c r="L30" i="24"/>
  <c r="L29" i="24"/>
  <c r="N29" i="24" s="1"/>
  <c r="D30" i="24"/>
  <c r="L26" i="24"/>
  <c r="L25" i="24"/>
  <c r="L24" i="24"/>
  <c r="L23" i="24"/>
  <c r="L22" i="24"/>
  <c r="N22" i="24" s="1"/>
  <c r="L21" i="24"/>
  <c r="L17" i="24"/>
  <c r="L16" i="24"/>
  <c r="L13" i="24"/>
  <c r="A12" i="24"/>
  <c r="L51" i="23"/>
  <c r="F51" i="23"/>
  <c r="L49" i="23"/>
  <c r="F49" i="23"/>
  <c r="L47" i="23"/>
  <c r="F47" i="23"/>
  <c r="L45" i="23"/>
  <c r="F45" i="23"/>
  <c r="L43" i="23"/>
  <c r="F43" i="23"/>
  <c r="L42" i="23"/>
  <c r="F39" i="23"/>
  <c r="L39" i="23"/>
  <c r="L38" i="23"/>
  <c r="E38" i="23"/>
  <c r="F38" i="23" s="1"/>
  <c r="L34" i="23"/>
  <c r="L33" i="23"/>
  <c r="D34" i="23"/>
  <c r="F34" i="23" s="1"/>
  <c r="L30" i="23"/>
  <c r="L29" i="23"/>
  <c r="F29" i="23"/>
  <c r="L26" i="23"/>
  <c r="F26" i="23"/>
  <c r="L25" i="23"/>
  <c r="F25" i="23"/>
  <c r="L24" i="23"/>
  <c r="F24" i="23"/>
  <c r="L23" i="23"/>
  <c r="F23" i="23"/>
  <c r="L22" i="23"/>
  <c r="L21" i="23"/>
  <c r="F21" i="23"/>
  <c r="L16" i="23"/>
  <c r="F16" i="23"/>
  <c r="L13" i="23"/>
  <c r="F13" i="23"/>
  <c r="A12" i="23"/>
  <c r="N30" i="24" l="1"/>
  <c r="N47" i="24"/>
  <c r="N16" i="24"/>
  <c r="N33" i="24"/>
  <c r="N26" i="24"/>
  <c r="N34" i="24"/>
  <c r="N13" i="24"/>
  <c r="N24" i="24"/>
  <c r="N21" i="24"/>
  <c r="N17" i="24"/>
  <c r="N23" i="24"/>
  <c r="N49" i="24"/>
  <c r="D25" i="7"/>
  <c r="D27" i="7" s="1"/>
  <c r="N25" i="24"/>
  <c r="N38" i="24"/>
  <c r="E53" i="24"/>
  <c r="N42" i="24"/>
  <c r="N45" i="23"/>
  <c r="N49" i="23"/>
  <c r="N51" i="23"/>
  <c r="N43" i="23"/>
  <c r="N39" i="23"/>
  <c r="N38" i="23"/>
  <c r="N25" i="23"/>
  <c r="N21" i="23"/>
  <c r="N23" i="23"/>
  <c r="N24" i="23"/>
  <c r="N16" i="23"/>
  <c r="N13" i="23"/>
  <c r="N29" i="23"/>
  <c r="N34" i="23"/>
  <c r="N47" i="23"/>
  <c r="N26" i="23"/>
  <c r="D30" i="23"/>
  <c r="F30" i="23" s="1"/>
  <c r="N30" i="23" s="1"/>
  <c r="F33" i="23"/>
  <c r="N33" i="23" s="1"/>
  <c r="E42" i="23"/>
  <c r="F22" i="23"/>
  <c r="N22" i="23" s="1"/>
  <c r="N18" i="24" l="1"/>
  <c r="L29" i="1"/>
  <c r="H29" i="1" s="1"/>
  <c r="L25" i="1"/>
  <c r="N35" i="24"/>
  <c r="N53" i="24" s="1"/>
  <c r="N59" i="24" s="1"/>
  <c r="I17" i="2" s="1"/>
  <c r="O20" i="1" s="1"/>
  <c r="N35" i="23"/>
  <c r="E35" i="23"/>
  <c r="F42" i="23"/>
  <c r="N42" i="23" s="1"/>
  <c r="I28" i="16" l="1"/>
  <c r="K28" i="16" s="1"/>
  <c r="I19" i="16"/>
  <c r="I18" i="16"/>
  <c r="I17" i="16"/>
  <c r="I16" i="16"/>
  <c r="I15" i="16"/>
  <c r="I14" i="16"/>
  <c r="H16" i="17"/>
  <c r="H15" i="17"/>
  <c r="H14" i="17"/>
  <c r="G49" i="16"/>
  <c r="K47" i="16"/>
  <c r="G30" i="16"/>
  <c r="K49" i="16" l="1"/>
  <c r="K30" i="16"/>
  <c r="I47" i="22" l="1"/>
  <c r="I45" i="22"/>
  <c r="I43" i="22"/>
  <c r="I42" i="22"/>
  <c r="I40" i="22"/>
  <c r="A39" i="22"/>
  <c r="A40" i="22" s="1"/>
  <c r="A41" i="22" s="1"/>
  <c r="A42" i="22" s="1"/>
  <c r="A43" i="22" s="1"/>
  <c r="A44" i="22" s="1"/>
  <c r="A45" i="22" s="1"/>
  <c r="A46" i="22" s="1"/>
  <c r="A47" i="22" s="1"/>
  <c r="A48" i="22" s="1"/>
  <c r="A49" i="22" s="1"/>
  <c r="A50" i="22" s="1"/>
  <c r="A51" i="22" s="1"/>
  <c r="A52" i="22" s="1"/>
  <c r="A53" i="22" s="1"/>
  <c r="A54" i="22" s="1"/>
  <c r="I41" i="22" l="1"/>
  <c r="I46" i="22"/>
  <c r="I38" i="22"/>
  <c r="I39" i="22"/>
  <c r="I44" i="22"/>
  <c r="E54" i="22"/>
  <c r="I48" i="22" l="1"/>
  <c r="I54" i="22" s="1"/>
  <c r="K54" i="22" s="1"/>
  <c r="F59" i="8" s="1"/>
  <c r="F44" i="8" l="1"/>
  <c r="F60" i="8" s="1"/>
  <c r="F43" i="8"/>
  <c r="F58" i="8"/>
  <c r="B17" i="7"/>
  <c r="B19" i="7" s="1"/>
  <c r="B21" i="7" l="1"/>
  <c r="B23" i="7" l="1"/>
  <c r="B25" i="7" s="1"/>
  <c r="B27" i="7" s="1"/>
  <c r="J15" i="8" s="1"/>
  <c r="F84" i="20" l="1"/>
  <c r="F80" i="20"/>
  <c r="F69" i="20"/>
  <c r="F65" i="20"/>
  <c r="F47" i="20"/>
  <c r="F43" i="20"/>
  <c r="F39" i="20"/>
  <c r="F28" i="20"/>
  <c r="F20" i="20"/>
  <c r="H86" i="20" l="1"/>
  <c r="H71" i="20"/>
  <c r="F24" i="20"/>
  <c r="H30" i="20" s="1"/>
  <c r="H49" i="20"/>
  <c r="H89" i="20" l="1"/>
  <c r="H52" i="20"/>
  <c r="K20" i="15" l="1"/>
  <c r="F74" i="8" l="1"/>
  <c r="D59" i="8"/>
  <c r="D75" i="8" s="1"/>
  <c r="F75" i="8"/>
  <c r="D60" i="8"/>
  <c r="D76" i="8" s="1"/>
  <c r="D58" i="8"/>
  <c r="D74" i="8" s="1"/>
  <c r="D18" i="1"/>
  <c r="G40" i="16"/>
  <c r="G21" i="16"/>
  <c r="K38" i="16"/>
  <c r="K19" i="16"/>
  <c r="F25" i="17"/>
  <c r="J25" i="17" s="1"/>
  <c r="F16" i="17"/>
  <c r="J16" i="17" s="1"/>
  <c r="F15" i="17"/>
  <c r="J15" i="17" s="1"/>
  <c r="F14" i="17"/>
  <c r="J14" i="17" s="1"/>
  <c r="D18" i="17"/>
  <c r="K18" i="16"/>
  <c r="K17" i="16"/>
  <c r="K16" i="16"/>
  <c r="K15" i="16"/>
  <c r="K14" i="16"/>
  <c r="K21" i="16" l="1"/>
  <c r="D46" i="8"/>
  <c r="E43" i="8" s="1"/>
  <c r="G43" i="8" s="1"/>
  <c r="H43" i="8" s="1"/>
  <c r="K37" i="16"/>
  <c r="K40" i="16" s="1"/>
  <c r="F18" i="17"/>
  <c r="J18" i="17"/>
  <c r="J31" i="17" s="1"/>
  <c r="K55" i="16" l="1"/>
  <c r="E44" i="8"/>
  <c r="G44" i="8" s="1"/>
  <c r="E42" i="8"/>
  <c r="G42" i="8" s="1"/>
  <c r="E46" i="8" l="1"/>
  <c r="G46" i="8"/>
  <c r="H42" i="8"/>
  <c r="D17" i="1" l="1"/>
  <c r="D19" i="1" l="1"/>
  <c r="K25" i="15"/>
  <c r="K27" i="15" s="1"/>
  <c r="K32" i="15" s="1"/>
  <c r="G24" i="14" l="1"/>
  <c r="G17" i="14"/>
  <c r="G26" i="14" s="1"/>
  <c r="D35" i="12" l="1"/>
  <c r="D46" i="12"/>
  <c r="D12" i="12"/>
  <c r="D44" i="12" l="1"/>
  <c r="D40" i="12"/>
  <c r="D36" i="12"/>
  <c r="B36" i="12" s="1"/>
  <c r="B37" i="12" s="1"/>
  <c r="D37" i="12"/>
  <c r="D41" i="12"/>
  <c r="D45" i="12"/>
  <c r="D39" i="12"/>
  <c r="D43" i="12"/>
  <c r="D47" i="12"/>
  <c r="D38" i="12"/>
  <c r="D42" i="12"/>
  <c r="B13" i="12"/>
  <c r="B14" i="12" s="1"/>
  <c r="D48" i="12" l="1"/>
  <c r="B38" i="12"/>
  <c r="B15" i="12"/>
  <c r="B16" i="12" s="1"/>
  <c r="B17" i="12" s="1"/>
  <c r="B18" i="12" s="1"/>
  <c r="B19" i="12" s="1"/>
  <c r="B20" i="12" s="1"/>
  <c r="B21" i="12" s="1"/>
  <c r="B22" i="12" s="1"/>
  <c r="B23" i="12" s="1"/>
  <c r="B24" i="12" s="1"/>
  <c r="D25" i="12"/>
  <c r="D53" i="12" l="1"/>
  <c r="N25" i="1" s="1"/>
  <c r="H25" i="1" s="1"/>
  <c r="B39" i="12"/>
  <c r="B40" i="12" s="1"/>
  <c r="B41" i="12" s="1"/>
  <c r="B42" i="12" s="1"/>
  <c r="B43" i="12" s="1"/>
  <c r="B44" i="12" s="1"/>
  <c r="B45" i="12" s="1"/>
  <c r="B46" i="12" s="1"/>
  <c r="B47" i="12" s="1"/>
  <c r="B25" i="12"/>
  <c r="B48" i="12" l="1"/>
  <c r="B53" i="12" s="1"/>
  <c r="I19" i="2" s="1"/>
  <c r="D62" i="8" l="1"/>
  <c r="E59" i="8" s="1"/>
  <c r="G59" i="8" l="1"/>
  <c r="H59" i="8" s="1"/>
  <c r="E60" i="8"/>
  <c r="G60" i="8" s="1"/>
  <c r="E58" i="8"/>
  <c r="E62" i="8" l="1"/>
  <c r="G58" i="8"/>
  <c r="G62" i="8" l="1"/>
  <c r="H58" i="8"/>
  <c r="D78" i="8" l="1"/>
  <c r="E76" i="8" s="1"/>
  <c r="G76" i="8" s="1"/>
  <c r="D17" i="8"/>
  <c r="E15" i="8" s="1"/>
  <c r="F17" i="7"/>
  <c r="F19" i="7" s="1"/>
  <c r="G15" i="8" l="1"/>
  <c r="H15" i="8" s="1"/>
  <c r="L32" i="8" s="1"/>
  <c r="E13" i="8"/>
  <c r="E74" i="8"/>
  <c r="E14" i="8"/>
  <c r="E75" i="8"/>
  <c r="G75" i="8" s="1"/>
  <c r="H75" i="8" s="1"/>
  <c r="F21" i="7"/>
  <c r="F23" i="7" s="1"/>
  <c r="G13" i="8" l="1"/>
  <c r="H13" i="8" s="1"/>
  <c r="G14" i="8"/>
  <c r="H14" i="8" s="1"/>
  <c r="E17" i="8"/>
  <c r="E78" i="8"/>
  <c r="G74" i="8"/>
  <c r="H74" i="8" s="1"/>
  <c r="F25" i="7"/>
  <c r="F27" i="7" s="1"/>
  <c r="J76" i="8" l="1"/>
  <c r="J27" i="8"/>
  <c r="H27" i="8"/>
  <c r="H29" i="8" s="1"/>
  <c r="H44" i="8"/>
  <c r="H60" i="8"/>
  <c r="H76" i="8"/>
  <c r="H78" i="8" s="1"/>
  <c r="G17" i="8"/>
  <c r="H46" i="8"/>
  <c r="H48" i="8" s="1"/>
  <c r="H62" i="8"/>
  <c r="G78" i="8"/>
  <c r="H17" i="8"/>
  <c r="H16" i="1" l="1"/>
  <c r="H15" i="1"/>
  <c r="H20" i="1"/>
  <c r="H22" i="1"/>
  <c r="H31" i="8"/>
  <c r="H33" i="8" s="1"/>
  <c r="G30" i="14"/>
  <c r="G39" i="14" s="1"/>
  <c r="O28" i="16"/>
  <c r="O30" i="16" s="1"/>
  <c r="O47" i="16"/>
  <c r="O49" i="16" s="1"/>
  <c r="H64" i="8"/>
  <c r="H80" i="8"/>
  <c r="K37" i="15"/>
  <c r="O18" i="16"/>
  <c r="O14" i="16"/>
  <c r="N15" i="17"/>
  <c r="O37" i="16"/>
  <c r="O16" i="16"/>
  <c r="N25" i="17"/>
  <c r="O15" i="16"/>
  <c r="O38" i="16"/>
  <c r="N16" i="17"/>
  <c r="O17" i="16"/>
  <c r="O19" i="16"/>
  <c r="N14" i="17"/>
  <c r="D30" i="26" l="1"/>
  <c r="H19" i="1"/>
  <c r="D21" i="26"/>
  <c r="H30" i="1"/>
  <c r="N18" i="17"/>
  <c r="N28" i="17" s="1"/>
  <c r="H18" i="1" s="1"/>
  <c r="O21" i="16"/>
  <c r="O40" i="16"/>
  <c r="O52" i="16" l="1"/>
  <c r="H17" i="1" l="1"/>
  <c r="D33" i="26"/>
  <c r="D36" i="26" s="1"/>
  <c r="I21" i="2"/>
  <c r="I23" i="2" s="1"/>
  <c r="F17" i="23"/>
  <c r="E53" i="23"/>
  <c r="L17" i="23"/>
  <c r="D40" i="26" l="1"/>
  <c r="D44" i="26" s="1"/>
  <c r="D48" i="26" s="1"/>
  <c r="D38" i="26"/>
  <c r="N17" i="23"/>
  <c r="N18" i="23" s="1"/>
  <c r="N53" i="23" s="1"/>
  <c r="H65" i="8"/>
  <c r="H66" i="8" s="1"/>
  <c r="H40" i="1" s="1"/>
  <c r="O40" i="1" s="1"/>
  <c r="H49" i="8"/>
  <c r="H50" i="8" s="1"/>
  <c r="H39" i="1" s="1"/>
  <c r="H81" i="8"/>
  <c r="H82" i="8" s="1"/>
  <c r="H31" i="1" l="1"/>
  <c r="D52" i="26"/>
  <c r="H41" i="1"/>
  <c r="H46" i="1" s="1"/>
  <c r="H48" i="1" s="1"/>
  <c r="H85" i="8"/>
</calcChain>
</file>

<file path=xl/sharedStrings.xml><?xml version="1.0" encoding="utf-8"?>
<sst xmlns="http://schemas.openxmlformats.org/spreadsheetml/2006/main" count="2088" uniqueCount="533">
  <si>
    <t>Long Term Debt</t>
  </si>
  <si>
    <t>Common Equity</t>
  </si>
  <si>
    <t>Capital</t>
  </si>
  <si>
    <t>Ratio</t>
  </si>
  <si>
    <t>Component</t>
  </si>
  <si>
    <t>Costs</t>
  </si>
  <si>
    <t>Weighted</t>
  </si>
  <si>
    <t>Avg Cost</t>
  </si>
  <si>
    <t>Grossed Up</t>
  </si>
  <si>
    <t>Total Capital</t>
  </si>
  <si>
    <t>Short Term Debt</t>
  </si>
  <si>
    <t>Cost</t>
  </si>
  <si>
    <t xml:space="preserve">     </t>
  </si>
  <si>
    <t>As Filed</t>
  </si>
  <si>
    <t>Amount</t>
  </si>
  <si>
    <t>Additional Revenue</t>
  </si>
  <si>
    <t>Atmos</t>
  </si>
  <si>
    <t>Atmos Energy Corporation - Kentucky/Mid States Division</t>
  </si>
  <si>
    <t>Summary of Attorney General Recommendations</t>
  </si>
  <si>
    <t>Gross Revenue Conversion Factor</t>
  </si>
  <si>
    <t>Less: Uncollectible Expense</t>
  </si>
  <si>
    <t xml:space="preserve">         KPSC Maintenance Fee</t>
  </si>
  <si>
    <t>Income Before Income Taxes</t>
  </si>
  <si>
    <t>Operating Income Percentage</t>
  </si>
  <si>
    <t>Income Before Federal Income Taxes</t>
  </si>
  <si>
    <t>Less: State Income Taxes 6%</t>
  </si>
  <si>
    <t>Change in Grossed Up Weighted Avg Cost of Capital</t>
  </si>
  <si>
    <t>Revenue Requirement Effect of Adjustment</t>
  </si>
  <si>
    <t>Cost of Capital - With AG Recommended Adjustments</t>
  </si>
  <si>
    <t>Rate Base Recommended by AG</t>
  </si>
  <si>
    <t>Net Change in Rate Base AG Recommendation</t>
  </si>
  <si>
    <t>Adjusted Rate Base AG Recommendation</t>
  </si>
  <si>
    <t>Every 1% ROE Change</t>
  </si>
  <si>
    <t>Type of Filing:___X____Original________Updated ________Revised</t>
  </si>
  <si>
    <t>Line</t>
  </si>
  <si>
    <t>No.</t>
  </si>
  <si>
    <t xml:space="preserve"> </t>
  </si>
  <si>
    <t>Description</t>
  </si>
  <si>
    <t>(13 Month Average)</t>
  </si>
  <si>
    <t>AS FILED</t>
  </si>
  <si>
    <t>Regulatory</t>
  </si>
  <si>
    <t>Asset Balance</t>
  </si>
  <si>
    <t>Amortization</t>
  </si>
  <si>
    <t>Expense</t>
  </si>
  <si>
    <t>AG Recommended</t>
  </si>
  <si>
    <t>Difference</t>
  </si>
  <si>
    <t>Rate Case Expense (2 Yr Amortization)</t>
  </si>
  <si>
    <t>Rate Case Expense (3 Yr Amortization)</t>
  </si>
  <si>
    <t>Recommended</t>
  </si>
  <si>
    <t>All Numbers Below are KY Div Only</t>
  </si>
  <si>
    <t>Change</t>
  </si>
  <si>
    <t>Power Operated Equipment</t>
  </si>
  <si>
    <t>See further calculations summarized on tab "Capital Spending."</t>
  </si>
  <si>
    <t xml:space="preserve">A/D 13 month Avg at 1.00 as Adjusted </t>
  </si>
  <si>
    <t>FD-NOL Credit Carryforward - Utility</t>
  </si>
  <si>
    <t>FD-NOL Credit Carryforward - Other</t>
  </si>
  <si>
    <t>13 Month</t>
  </si>
  <si>
    <t>Average</t>
  </si>
  <si>
    <t>KY Jurisdiction Allocation Factor</t>
  </si>
  <si>
    <t>Division 2 Balances as Filed in Account 190 ADIT (Positive Value = Debit Balance)</t>
  </si>
  <si>
    <t>KY Mid States Division Allocation</t>
  </si>
  <si>
    <t>KY Jurisdictional Percentage</t>
  </si>
  <si>
    <t>KY Jurisdictional Percentage of FD-NOL Credit Carryforward ADIT that Should be</t>
  </si>
  <si>
    <t>MIP/VPP Accrual</t>
  </si>
  <si>
    <t>Self Insurance Adjustment</t>
  </si>
  <si>
    <t>Restricted Stock Grant Plan</t>
  </si>
  <si>
    <t>Restricted Stock MIP</t>
  </si>
  <si>
    <t>Charitable Contribution Carryover</t>
  </si>
  <si>
    <t>Division 002 Balances as Filed in Account 190 ADIT (Positive Value = Debit Balance)</t>
  </si>
  <si>
    <t>$</t>
  </si>
  <si>
    <t>Division 091 Balances as Filed in Account 190 ADIT (Positive Value = Debit Balance)</t>
  </si>
  <si>
    <t>Reg Asset Benefit Accrual</t>
  </si>
  <si>
    <t>Adjustments:</t>
  </si>
  <si>
    <t>DTA</t>
  </si>
  <si>
    <t>Jurisdictional</t>
  </si>
  <si>
    <t>Allocator</t>
  </si>
  <si>
    <t>As-Filed</t>
  </si>
  <si>
    <t>Atmos Energy Corporation - Kentucky Division</t>
  </si>
  <si>
    <t>Allocation to</t>
  </si>
  <si>
    <t>KY Division</t>
  </si>
  <si>
    <t>Grossed-Up</t>
  </si>
  <si>
    <t>Rate of Return</t>
  </si>
  <si>
    <t>Revenue Req</t>
  </si>
  <si>
    <t xml:space="preserve">Temporary </t>
  </si>
  <si>
    <t>38.9% Tax Rate</t>
  </si>
  <si>
    <t>SEBP Adjustment</t>
  </si>
  <si>
    <t>Rabbi Trust</t>
  </si>
  <si>
    <t>Director's Stock Awards</t>
  </si>
  <si>
    <t>Temp Diff</t>
  </si>
  <si>
    <t>Total Division 002</t>
  </si>
  <si>
    <t xml:space="preserve">Total Division 091 </t>
  </si>
  <si>
    <t>Total Second Category Reduction to Revenue Requirement Related to Account 190 ADIT</t>
  </si>
  <si>
    <t>VA Charitable Contribution Carryover</t>
  </si>
  <si>
    <t>Total First Category Reduction to Revenue Requirement Related to Account 190 ADIT</t>
  </si>
  <si>
    <t>Remove Account 190 ADIT Not Associated With Cost of Service</t>
  </si>
  <si>
    <t>Include Temporary Differences Associated With 190 ADIT Included in Cost of Service</t>
  </si>
  <si>
    <t>See Schedule J-2</t>
  </si>
  <si>
    <t>FD-NOL Credit Carryforward - Non Reg - Removed in Filing So Not Considered</t>
  </si>
  <si>
    <t>Included in Filing:</t>
  </si>
  <si>
    <t>Total Division 2 Net NOL Credit Carryforward in Account 190 ADIT Before Filing Adjustment</t>
  </si>
  <si>
    <t>Removed from Rate Base Based on Booked Amounts</t>
  </si>
  <si>
    <t>Remove NOL ADIT in Acct 190</t>
  </si>
  <si>
    <t>KY Jurisdiction NOL Credit Carryforward ADIT in Account 190 to Remove from Rate Base</t>
  </si>
  <si>
    <t>Add: Forecasted Change in NOL Credit Carryforward ADIT Reflected in Filing (Sch B-5 F) - KY Juris.</t>
  </si>
  <si>
    <t>Effects on Increase of AG Rate Base Recommendations</t>
  </si>
  <si>
    <t>Effects on Increase of AG Operating Income Recommendations</t>
  </si>
  <si>
    <t>Effects on Increase of AG Rate of Return Recommendations</t>
  </si>
  <si>
    <t>Total AG Recommendations</t>
  </si>
  <si>
    <t>AG Recommendation to Reduce Base Rates</t>
  </si>
  <si>
    <t>Adjust Composite Allocation Factor Percentages</t>
  </si>
  <si>
    <t>By Removing Average Number of Customers and Changing Total O&amp;M Expense to Total Operating Expense</t>
  </si>
  <si>
    <t>As-Filed Composite Allocation Factors</t>
  </si>
  <si>
    <t>Allocation to KY/Mid States Division</t>
  </si>
  <si>
    <t xml:space="preserve">Gross Direct PPE - Total </t>
  </si>
  <si>
    <t>Gross Direct PPE - KY/MidStates Div</t>
  </si>
  <si>
    <t>Average Number of Customers - KY/MidStates Div</t>
  </si>
  <si>
    <t xml:space="preserve">Average Number of Customers - Total </t>
  </si>
  <si>
    <t>Total O&amp;M Expenses - KY/MidStates Div</t>
  </si>
  <si>
    <t>12 Months Ended</t>
  </si>
  <si>
    <t>9/30/2014</t>
  </si>
  <si>
    <t>KY/MidStates</t>
  </si>
  <si>
    <t>Allocation %</t>
  </si>
  <si>
    <t>Total O&amp;M Expenses - Total</t>
  </si>
  <si>
    <t>Total O&amp;M Expenses - KY/MidStates Div %</t>
  </si>
  <si>
    <t>Average Number of Customers - KY/Midstates Div %</t>
  </si>
  <si>
    <t>Gross Direct PPE - KY/MidStates Div %</t>
  </si>
  <si>
    <t>Simple Average of Three Factors - KY/Mid States Div %</t>
  </si>
  <si>
    <t>Allocation of KY/Mid States Division to KY</t>
  </si>
  <si>
    <t>Gross Direct PPE - KY</t>
  </si>
  <si>
    <t>Gross Direct PPE - KY Div %</t>
  </si>
  <si>
    <t>Average Number of Customers - KY Div %</t>
  </si>
  <si>
    <t>Total O&amp;M Expenses - KY Div %</t>
  </si>
  <si>
    <t>As-Filed Shared Services Percentages Allocated to KY</t>
  </si>
  <si>
    <t>Composite</t>
  </si>
  <si>
    <t>Allocation</t>
  </si>
  <si>
    <t>%</t>
  </si>
  <si>
    <t>AG Recommended Composite Allocation Factors</t>
  </si>
  <si>
    <t>Total Direct Operating Expenses - KY/MidStates Div</t>
  </si>
  <si>
    <t>Total Direct Operating Expenses - Total</t>
  </si>
  <si>
    <t>Average Number of Customers - KY</t>
  </si>
  <si>
    <t>Total O&amp;M Expenses - KY</t>
  </si>
  <si>
    <t>Gross Direct PPE - Total KY/TN/VA</t>
  </si>
  <si>
    <t>Average Number of Customers - KY/TN/VA</t>
  </si>
  <si>
    <t>Total O&amp;M Expenses - KY/TN/VA</t>
  </si>
  <si>
    <t>AG Recommendation to Exclude Certain DTAs from Rate Base</t>
  </si>
  <si>
    <t>AG Recommendation to Subtract Temporary Difference Associated with Certain DTAs</t>
  </si>
  <si>
    <t>Effects of Change In Composite Allocation Factor - All Aspects of Revenue Requirement</t>
  </si>
  <si>
    <t>Remove Capital Adds Escalation in Projected Year for KY-Div Non-PRP Plant</t>
  </si>
  <si>
    <t>Reduction in Revenue Requirement by Removing Fed NOL ADIT from Rate Base</t>
  </si>
  <si>
    <t>Attorney General Recommendation to Remove Fed NOL ADIT in Account 190</t>
  </si>
  <si>
    <t>KPSC Case No. 2017-00349</t>
  </si>
  <si>
    <t>Forecasted Test Period:  Twelve Months Ended March 31, 2019</t>
  </si>
  <si>
    <t>Atmos Requested Increase</t>
  </si>
  <si>
    <t>Test Year Ended March 31, 2019</t>
  </si>
  <si>
    <t>Rate Base per Atmos</t>
  </si>
  <si>
    <t>Source:  Schedule H-1</t>
  </si>
  <si>
    <t>Inc Tax Rate</t>
  </si>
  <si>
    <t>Less: Federal Income Taxes    (As Filed - 35%)</t>
  </si>
  <si>
    <t>Base Period: 12 Mos Ended December 31, 2017</t>
  </si>
  <si>
    <t>AVERAGE ANNUALIZED LONG-TERM DEBT</t>
  </si>
  <si>
    <t>FR 16(8)(j)</t>
  </si>
  <si>
    <t>Data:_____Base Period___X___Forecasted Period</t>
  </si>
  <si>
    <t>Schedule J-3</t>
  </si>
  <si>
    <t>Sheet 1 of 1</t>
  </si>
  <si>
    <t>Workpaper Reference No(s).____________________</t>
  </si>
  <si>
    <t>13 Mth Average</t>
  </si>
  <si>
    <t>Effective</t>
  </si>
  <si>
    <t>Interest</t>
  </si>
  <si>
    <t>Annual</t>
  </si>
  <si>
    <t>Issue</t>
  </si>
  <si>
    <t>Outstanding</t>
  </si>
  <si>
    <t>Rate</t>
  </si>
  <si>
    <t>(A)</t>
  </si>
  <si>
    <t>(B)</t>
  </si>
  <si>
    <t>(C)</t>
  </si>
  <si>
    <t>(D)</t>
  </si>
  <si>
    <t>(E=D/B)</t>
  </si>
  <si>
    <t>3% Sr Note due 6/15/2027</t>
  </si>
  <si>
    <t>$200MM 3YR Sr Credit Facility (Est. 9/22/16)</t>
  </si>
  <si>
    <t>Total</t>
  </si>
  <si>
    <t>Annualized Amortization of Debt Exp. &amp; Debt Dsct.</t>
  </si>
  <si>
    <t>Less Unamortized Debt Discount</t>
  </si>
  <si>
    <t>Less Unamortized Debt Expenses</t>
  </si>
  <si>
    <t>Total LONG-TERM DEBT</t>
  </si>
  <si>
    <t>Reduce Long Term Debt Rate by Reflecting Redemption and Reissue of High Interest Debt</t>
  </si>
  <si>
    <t>Division 009 Balances as Filed in Account 190 ADIT (Positive Value = Debit Balance)</t>
  </si>
  <si>
    <t>Division 012 Balances as Filed in Account 190 ADIT (Positive Value = Debit Balance)</t>
  </si>
  <si>
    <t>ATO-CWC1 A</t>
  </si>
  <si>
    <t>Cash Working Capital Lead/Lag Analysis</t>
  </si>
  <si>
    <t>CWC</t>
  </si>
  <si>
    <t>Test Year</t>
  </si>
  <si>
    <t>Daily Expense</t>
  </si>
  <si>
    <t>Revenue</t>
  </si>
  <si>
    <t>Net Lag</t>
  </si>
  <si>
    <t>Requirement</t>
  </si>
  <si>
    <t>Expenses</t>
  </si>
  <si>
    <t>(b) / 365 days</t>
  </si>
  <si>
    <t>Lag</t>
  </si>
  <si>
    <t>( d) - (e)</t>
  </si>
  <si>
    <t>(c) x (f)</t>
  </si>
  <si>
    <t>(a)</t>
  </si>
  <si>
    <t>(b)</t>
  </si>
  <si>
    <t>( c)</t>
  </si>
  <si>
    <t>(d)</t>
  </si>
  <si>
    <t>(e)</t>
  </si>
  <si>
    <t>(f)</t>
  </si>
  <si>
    <t>(g)</t>
  </si>
  <si>
    <t>Gas Supply Expense</t>
  </si>
  <si>
    <t>Purchased Gas</t>
  </si>
  <si>
    <t>CWC2</t>
  </si>
  <si>
    <t>CWC3</t>
  </si>
  <si>
    <t>Operation and Maintenance Expense</t>
  </si>
  <si>
    <t>O&amp;M, Labor</t>
  </si>
  <si>
    <t>CWC4</t>
  </si>
  <si>
    <t>O&amp;M, Non-Labor</t>
  </si>
  <si>
    <t>CWC5</t>
  </si>
  <si>
    <t>Total O&amp;M Expense</t>
  </si>
  <si>
    <t xml:space="preserve">Taxes Other Than Income </t>
  </si>
  <si>
    <t>Ad Valorem</t>
  </si>
  <si>
    <t>CWC6</t>
  </si>
  <si>
    <t>Taxes Property and Other</t>
  </si>
  <si>
    <t>Payroll Taxes</t>
  </si>
  <si>
    <t>Franchise and other pass through</t>
  </si>
  <si>
    <t>Public Service Commission</t>
  </si>
  <si>
    <t>N/A</t>
  </si>
  <si>
    <t>DOT</t>
  </si>
  <si>
    <t>Allocated Taxes-Shared Services</t>
  </si>
  <si>
    <t>Allocated Taxes-Business Unit</t>
  </si>
  <si>
    <t>Total Taxes Other Than Income</t>
  </si>
  <si>
    <t xml:space="preserve">Federal Income Tax </t>
  </si>
  <si>
    <t>Current Taxes</t>
  </si>
  <si>
    <t>CWC7</t>
  </si>
  <si>
    <t>Deferred Taxes</t>
  </si>
  <si>
    <t>State Income Tax</t>
  </si>
  <si>
    <t>CWC8</t>
  </si>
  <si>
    <t>Depreciation</t>
  </si>
  <si>
    <t>Interest Expense - STD</t>
  </si>
  <si>
    <t>(1)</t>
  </si>
  <si>
    <t>Interest Expense - LTD</t>
  </si>
  <si>
    <t>CWC9</t>
  </si>
  <si>
    <t>Return on Equity</t>
  </si>
  <si>
    <t>TOTAL</t>
  </si>
  <si>
    <t>(1) Please see relied file labeled "CWC1 STD Days Outstanding.pdf (Page 9)" for calculation of average days held</t>
  </si>
  <si>
    <t>Removed</t>
  </si>
  <si>
    <t>Company Filed CWC based on 1/8 O&amp;M</t>
  </si>
  <si>
    <t>AG Adjustment to Correctly Reflect CWC</t>
  </si>
  <si>
    <t xml:space="preserve">Reflect Cash Working Capital Based on Corrected Lead Lag Study  </t>
  </si>
  <si>
    <t>Non-Tax</t>
  </si>
  <si>
    <t>Gross-Up</t>
  </si>
  <si>
    <t>Adj Amount</t>
  </si>
  <si>
    <t>B/D and PSC</t>
  </si>
  <si>
    <t>Before</t>
  </si>
  <si>
    <t>Gross-up</t>
  </si>
  <si>
    <t>Gross Up</t>
  </si>
  <si>
    <t>WAS FILED AS 8.50%</t>
  </si>
  <si>
    <t>6.75% Debentures Unsecured due July 2028</t>
  </si>
  <si>
    <t>6.67% MTN A1 due Dec 2025</t>
  </si>
  <si>
    <t>5.95% Sr Note due 10/15/2034</t>
  </si>
  <si>
    <t>6.35% Sr Note due 6/15/2017</t>
  </si>
  <si>
    <t>Sr Note 5.50% Due 06/15/2041</t>
  </si>
  <si>
    <t>8.50% Sr Note due 3/15/2019</t>
  </si>
  <si>
    <t>4.15% Sr Note due 1/15/2043</t>
  </si>
  <si>
    <t>4.125% Sr Note due 10/15/2044</t>
  </si>
  <si>
    <t>8.50% Sr Note due 3/15/2019 - Reissue</t>
  </si>
  <si>
    <t>As Adjusted by AG</t>
  </si>
  <si>
    <t>Remove Commitment Fee and Administrative Expense from Cost of Short Term Debt</t>
  </si>
  <si>
    <t>See WP File - ADIT_for_KY_ -_2017 in Response to Staff Second Set</t>
  </si>
  <si>
    <t>Atmos Energy Corporation, Kentucky/Mid-States Division</t>
  </si>
  <si>
    <t>Forecasted Test Period: Twelve Months Ended March 31, 2019</t>
  </si>
  <si>
    <t>Attorney General Recommendation to Reduce PRP Capital Additions</t>
  </si>
  <si>
    <t>Sources: Responses to AG 1-48, XXX</t>
  </si>
  <si>
    <t>Reduce Depreciation Expense to Reflect Changes in Net Salvage</t>
  </si>
  <si>
    <t>Reduce Income Tax Expense to Reflect Reduction in Federal Income Tax Rate</t>
  </si>
  <si>
    <t>Reduce Income Tax Expense to Amortize Excess ADIT</t>
  </si>
  <si>
    <t>Reduce Forecast 12% Escalation on Capital Additions for Kentucky Non-PRP Oct 2018-Mar 2019</t>
  </si>
  <si>
    <t xml:space="preserve">Reduce Escalation in Ad Valorem Taxes </t>
  </si>
  <si>
    <t>Amortize Def Interest Expense from Annualizing March 2019 Refinancing Interest Savings</t>
  </si>
  <si>
    <t>Witness:  Christian</t>
  </si>
  <si>
    <t>Kentucky Jurisdiction Case No. 2017-00349</t>
  </si>
  <si>
    <t>Atmos Energy Corporation-Kentucky</t>
  </si>
  <si>
    <t>For Forecast Test Year Ended  March 31, 2019</t>
  </si>
  <si>
    <t>With 21% Fed</t>
  </si>
  <si>
    <t xml:space="preserve">AG Recommendation to Reduce Income Tax Expense and Amortize Excess ADIT </t>
  </si>
  <si>
    <t>Due to the Reduction of the Federal Income Tax Rate from 35% to 21%</t>
  </si>
  <si>
    <t>For the Test Year Ended March 31, 2019</t>
  </si>
  <si>
    <t>($)</t>
  </si>
  <si>
    <t>FEDERAL INCOME TAX RATE ASSUMPTIONS</t>
  </si>
  <si>
    <t>New Federal Income Tax Rate</t>
  </si>
  <si>
    <t>Old Federal Income Tax Rate</t>
  </si>
  <si>
    <t>Percentage Reduction in Federal Income Tax Rate</t>
  </si>
  <si>
    <t>REDUCTION IN FEDERAL INCOME TAX EXPENSE</t>
  </si>
  <si>
    <t>Computed as Decrease in Grossed-up Return on Capitalization</t>
  </si>
  <si>
    <t>From Reduction of Federal Income Tax Rate from 35% to 21%</t>
  </si>
  <si>
    <t>Reduction in Annual Revenue Requirement</t>
  </si>
  <si>
    <t>REDUCTION IN DEF INCOME TAX EXP DUE TO AMORT OF EXCESS ADIT</t>
  </si>
  <si>
    <t xml:space="preserve">Based On Federal Income Tax Rate of 35% </t>
  </si>
  <si>
    <t>Total ADIT @35%</t>
  </si>
  <si>
    <t>Total ADIT @21%</t>
  </si>
  <si>
    <t>Excess ADIT Due to Federal Rate Change</t>
  </si>
  <si>
    <t>Estimated Amortization Period (Years)</t>
  </si>
  <si>
    <t>Negative Deferred Income Tax Expense (Amortization)</t>
  </si>
  <si>
    <t>Gross-Up Factor Using 21% Federal Rate</t>
  </si>
  <si>
    <t xml:space="preserve">TOTAL REDUCTION IN ANNUAL REVENUE REQUIREMENT </t>
  </si>
  <si>
    <t>Case No.  2017-00349</t>
  </si>
  <si>
    <t>I.  Atmos Cost of Capital Per Filing - Reflects Federal Income Tax Rate of 35%</t>
  </si>
  <si>
    <t>II.  Atmos Cost of Capital Adjusted to Reflect Federal Income Tax Rate of 21%</t>
  </si>
  <si>
    <t>IV.  Atmos Cost of Capital Adjusted to Reflect Lower Long Term Debt Rate</t>
  </si>
  <si>
    <t>Rate Base As Filed by Atmos</t>
  </si>
  <si>
    <t>13-Month Average ADIT Forecasted by Company - All Accounts-Schedule B-5F</t>
  </si>
  <si>
    <t>Includes ADIT Allocated from All Divisions</t>
  </si>
  <si>
    <t>Remove NOL ADIT in Account 190 - See Separate AG Rate Base Recommendation</t>
  </si>
  <si>
    <t>ROE</t>
  </si>
  <si>
    <t>Atmos Request Based on Original Filing</t>
  </si>
  <si>
    <t>Atmos Modified Request Amount to Correct Filing Errors - Response to Staff 2-37</t>
  </si>
  <si>
    <t>Atmos Modification of Request to Correct Filing Errors - Response to Staff 2-37</t>
  </si>
  <si>
    <t>AVERAGE ANNUALIZED SHORT-TERM DEBT</t>
  </si>
  <si>
    <t>as of March 31, 2019</t>
  </si>
  <si>
    <t>Schedule J-2</t>
  </si>
  <si>
    <t>$000</t>
  </si>
  <si>
    <t>AVERAGE SHORT-TERM DEBT (1)</t>
  </si>
  <si>
    <t>COMMITMENT FEE</t>
  </si>
  <si>
    <t>TOTAL SHORT-TERM DEBT</t>
  </si>
  <si>
    <t>NOTES:</t>
  </si>
  <si>
    <t xml:space="preserve">   (1)  Interest Rate is the actual average rate for 12 Months Ended June 30, 2017. </t>
  </si>
  <si>
    <t>III.  Atmos Cost of Capital Adjusted to Reflect Lower Short Term Debt Rate by Removal of AEC</t>
  </si>
  <si>
    <t>Commitment and Banking Fees</t>
  </si>
  <si>
    <t xml:space="preserve">Include AEC Commitment and Banking Fees in Operating Income </t>
  </si>
  <si>
    <t>See Schedule J-3 F</t>
  </si>
  <si>
    <t>Current</t>
  </si>
  <si>
    <t>Replacement</t>
  </si>
  <si>
    <t>Assumed 4.0% Sr Note</t>
  </si>
  <si>
    <t>Date of Assumed Rate Change - Case No. 2017-00349</t>
  </si>
  <si>
    <t>Annual Interest Expense Savings</t>
  </si>
  <si>
    <t>Number of Months from Rate Change until March 15, 2019 Re-Issuance</t>
  </si>
  <si>
    <t>Interest Savings Deferral - Total Company</t>
  </si>
  <si>
    <t>Interest Savings Deferral - KY Jurisdiction</t>
  </si>
  <si>
    <t>Deferral Amortization Period in Years</t>
  </si>
  <si>
    <t>Attorney General Recommendation to Amortize Deferred Refinancing Interest Savings Until LTD Re-Issuance</t>
  </si>
  <si>
    <t>Remove Directors Stock Expense</t>
  </si>
  <si>
    <t>See response to AG 2-04</t>
  </si>
  <si>
    <t>Baudino Recommendation</t>
  </si>
  <si>
    <t>V.  Atmos Cost of Capital Adjusted to Include AG Recommended ROE of 8.80%</t>
  </si>
  <si>
    <t>Reflect Return on Equity of 8.80%</t>
  </si>
  <si>
    <t>AG Modified Interim Net Salvage Calculation</t>
  </si>
  <si>
    <t>CUMULATIVE</t>
  </si>
  <si>
    <t>COMPUTED NET</t>
  </si>
  <si>
    <t>AG COMPUTED</t>
  </si>
  <si>
    <t>INTERIM</t>
  </si>
  <si>
    <t>HISTORIC</t>
  </si>
  <si>
    <t>ANNUAL</t>
  </si>
  <si>
    <t>SALVAGE OVER</t>
  </si>
  <si>
    <t>NET</t>
  </si>
  <si>
    <t>COMPOSITE</t>
  </si>
  <si>
    <t>ACTUAL</t>
  </si>
  <si>
    <t>YEARS OF</t>
  </si>
  <si>
    <t>SALVAGE</t>
  </si>
  <si>
    <t xml:space="preserve">   </t>
  </si>
  <si>
    <t>ORIGINAL</t>
  </si>
  <si>
    <t>REMAINING</t>
  </si>
  <si>
    <t>HISTORICAL</t>
  </si>
  <si>
    <t xml:space="preserve">NET </t>
  </si>
  <si>
    <t>ACCOUNT</t>
  </si>
  <si>
    <t>PERCENT</t>
  </si>
  <si>
    <t>COST</t>
  </si>
  <si>
    <t>LIFE</t>
  </si>
  <si>
    <t>DATA</t>
  </si>
  <si>
    <t xml:space="preserve">SALVAGE </t>
  </si>
  <si>
    <t xml:space="preserve">    </t>
  </si>
  <si>
    <t>TRANSMISSION PLANT</t>
  </si>
  <si>
    <t>DISTRIBUTION PLANT</t>
  </si>
  <si>
    <t>Appendix B</t>
  </si>
  <si>
    <t>ATMOS ENERGY - KENTUCKY PROPERTIES</t>
  </si>
  <si>
    <t>COMPUTATION OF DEPRECIATION ACCRUAL RATE</t>
  </si>
  <si>
    <t>AT SEPTEMBER 30, 2014</t>
  </si>
  <si>
    <t>Using Equal Life Group</t>
  </si>
  <si>
    <t>Allocated</t>
  </si>
  <si>
    <t>Plant In Service</t>
  </si>
  <si>
    <t>Book Depreciation</t>
  </si>
  <si>
    <t xml:space="preserve">Net </t>
  </si>
  <si>
    <t>Net Salvage</t>
  </si>
  <si>
    <t>Unaccrued</t>
  </si>
  <si>
    <t xml:space="preserve">Remaining </t>
  </si>
  <si>
    <t>Accrual</t>
  </si>
  <si>
    <t>Account</t>
  </si>
  <si>
    <t>Salvage %</t>
  </si>
  <si>
    <t>Balance</t>
  </si>
  <si>
    <t>Life</t>
  </si>
  <si>
    <t>Accrual Rate</t>
  </si>
  <si>
    <t>STORAGE PLANT</t>
  </si>
  <si>
    <t>Rights-Of-Way</t>
  </si>
  <si>
    <t>Structures And Improvements</t>
  </si>
  <si>
    <t>Compressor Station Equipment</t>
  </si>
  <si>
    <t>Measuring And Reg. Station</t>
  </si>
  <si>
    <t>Other Structures</t>
  </si>
  <si>
    <t>Wells</t>
  </si>
  <si>
    <t>Well Construction</t>
  </si>
  <si>
    <t>Well Equipment</t>
  </si>
  <si>
    <t>Cushion Gas</t>
  </si>
  <si>
    <t>Storage Leaseholds An</t>
  </si>
  <si>
    <t>Storage Rights</t>
  </si>
  <si>
    <t>Storage Field Lines</t>
  </si>
  <si>
    <t>Measuring And Regulating</t>
  </si>
  <si>
    <t>Purification Equipment</t>
  </si>
  <si>
    <t>Total Storage</t>
  </si>
  <si>
    <t>Meas. &amp; Reg. Sta. Structures</t>
  </si>
  <si>
    <t>Mains - Cathodic Protection</t>
  </si>
  <si>
    <t>Mains - Steel</t>
  </si>
  <si>
    <t>Total Transmission</t>
  </si>
  <si>
    <t>Land Rights</t>
  </si>
  <si>
    <t>Structures &amp; Improvements</t>
  </si>
  <si>
    <t>37601-02</t>
  </si>
  <si>
    <t>Mains - Steel &amp; Plastic</t>
  </si>
  <si>
    <t>Meas. And Reg. Sta. Equipment</t>
  </si>
  <si>
    <t>Measuring &amp; Regulating Station Equipment</t>
  </si>
  <si>
    <t>Services</t>
  </si>
  <si>
    <t>Meters</t>
  </si>
  <si>
    <t>Meter Installations</t>
  </si>
  <si>
    <t>House Regulators</t>
  </si>
  <si>
    <t>House Regulator Installations</t>
  </si>
  <si>
    <t>Industrial Measuring</t>
  </si>
  <si>
    <t>Total Distribution</t>
  </si>
  <si>
    <t>GENERAL PLANT DEPRECIATED</t>
  </si>
  <si>
    <t>Improvements - Leased</t>
  </si>
  <si>
    <t>Transportation Equipment</t>
  </si>
  <si>
    <t>Wkg Trailers</t>
  </si>
  <si>
    <t>Total General Depreciated</t>
  </si>
  <si>
    <t>Total Study Depreciated</t>
  </si>
  <si>
    <t>Atmos Energy Corporation - KY Division</t>
  </si>
  <si>
    <t>Based on Company's Depreciation Study Data through September 30, 2014</t>
  </si>
  <si>
    <t>AS ADJUSTED BY AG IN CASE NO. 2017-00349</t>
  </si>
  <si>
    <t>Appendix D</t>
  </si>
  <si>
    <t>ATMOS ENERGY - KENTUCKY DIVISION</t>
  </si>
  <si>
    <t>Depreciation Study as of September 30, 2014</t>
  </si>
  <si>
    <t xml:space="preserve">NET SALVAGE HISTORY </t>
  </si>
  <si>
    <t>2- yr</t>
  </si>
  <si>
    <t>3- yr</t>
  </si>
  <si>
    <t>4- yr</t>
  </si>
  <si>
    <t>5- yr</t>
  </si>
  <si>
    <t>6- yr</t>
  </si>
  <si>
    <t>7- yr</t>
  </si>
  <si>
    <t>8- yr</t>
  </si>
  <si>
    <t>9- yr</t>
  </si>
  <si>
    <t>10- yr</t>
  </si>
  <si>
    <t>11- yr</t>
  </si>
  <si>
    <t>12- yr</t>
  </si>
  <si>
    <t>13- yr</t>
  </si>
  <si>
    <t>14- yr</t>
  </si>
  <si>
    <t>15- yr</t>
  </si>
  <si>
    <t>16- yr</t>
  </si>
  <si>
    <t>17- yr</t>
  </si>
  <si>
    <t>18- yr</t>
  </si>
  <si>
    <t>19- yr</t>
  </si>
  <si>
    <t>Net</t>
  </si>
  <si>
    <t>TY</t>
  </si>
  <si>
    <t>Retirements</t>
  </si>
  <si>
    <t>Salvage</t>
  </si>
  <si>
    <t>COR</t>
  </si>
  <si>
    <t>Salv. %</t>
  </si>
  <si>
    <t>352 Combined</t>
  </si>
  <si>
    <t>366 Combined</t>
  </si>
  <si>
    <t>367 Comb</t>
  </si>
  <si>
    <t>369 Combined</t>
  </si>
  <si>
    <t>375 Combined</t>
  </si>
  <si>
    <t>37601&amp;02</t>
  </si>
  <si>
    <t>376 Combined</t>
  </si>
  <si>
    <t>379 Combined</t>
  </si>
  <si>
    <t>381-382 C</t>
  </si>
  <si>
    <t>381-384</t>
  </si>
  <si>
    <t>390 Combined</t>
  </si>
  <si>
    <t>396 Combined</t>
  </si>
  <si>
    <t>397 Combined</t>
  </si>
  <si>
    <t>As Filed Depreciation Study Based on 9/30/2014 Plant Balances</t>
  </si>
  <si>
    <t>Decrease in Depreciation Expense Based on 9/30/2014 Plant Balances</t>
  </si>
  <si>
    <t>Diff</t>
  </si>
  <si>
    <t>Depr</t>
  </si>
  <si>
    <t>AG Adjusted</t>
  </si>
  <si>
    <t>Reduce Retirement Plan Expenses</t>
  </si>
  <si>
    <t>See Confidential WP Adjustment to Staff 2-24 Quantifications</t>
  </si>
  <si>
    <t>See AG WP File - "KY_Plant_Data - 2017" Adjusted for Changes In Net Salvage Ratios</t>
  </si>
  <si>
    <t>Restate Net Salvage Percentages Based on Actual Experience</t>
  </si>
  <si>
    <t xml:space="preserve">Depr Exp as Filed  </t>
  </si>
  <si>
    <t xml:space="preserve">Depr Exp as Adjusted </t>
  </si>
  <si>
    <t>See File KY Plant (Dic 009) Data under Reserve TAB</t>
  </si>
  <si>
    <t>Grossed Up Rate of Return - As Filed but with 21% Fed Rate Included</t>
  </si>
  <si>
    <t>Reduction in Revenue Requirement by Restating Net Salvage</t>
  </si>
  <si>
    <t>Revenue Requirement Reduction Due to Change in Depr Expense</t>
  </si>
  <si>
    <t xml:space="preserve">Net Change in A/D to Restate Depr Expense by Restating Net Salvage </t>
  </si>
  <si>
    <t>Taxes Only</t>
  </si>
  <si>
    <t>Net Change in ADIT (Combined 38.9% Tax Rate with Fed at 35%)</t>
  </si>
  <si>
    <t>Net Change in Rate Base by Restating Net Salvage</t>
  </si>
  <si>
    <t>Increase in Revenue Requirement by Restating Net Salvage - Rate Base</t>
  </si>
  <si>
    <t>Combined LTD Re-Issuance Savings</t>
  </si>
  <si>
    <t xml:space="preserve">Effects of Change in Capital Adds Escalation Rate for KY Non-PRP from 1.12 to 1.00 </t>
  </si>
  <si>
    <t>See AG WP File - "KY_Plant_Data - 2017" Adjusted for Changes In Non PRP Escalation</t>
  </si>
  <si>
    <t>Gross Plant 13 month Avg as Filed</t>
  </si>
  <si>
    <t>Gross Plant 13 month Avg at 1.00 for Non-PRP as Adjusted</t>
  </si>
  <si>
    <t>A/D 13 month Avg as Filed</t>
  </si>
  <si>
    <t>A/D 13 month Avg at 1.00 for Non-PRP as Adjusted</t>
  </si>
  <si>
    <t>Net Change in Rate Base to Remove 12% Escalation on Non-PRP Capital Adds</t>
  </si>
  <si>
    <t>Reduction in Revenue Requirement by Removing 12% Escalation on Non-PRP Capital Adds</t>
  </si>
  <si>
    <t>Depr Exp 13 month Avg at 1.00 for Non-PRP as Adjusted</t>
  </si>
  <si>
    <t>Rate Base</t>
  </si>
  <si>
    <t>Negative due to Fewer Retirements - Calculated as a Percentage of Adds</t>
  </si>
  <si>
    <t>Revenue Requirement Effect of Changes to Depreciation Expense</t>
  </si>
  <si>
    <t>Revenue Requirement Effect on Rate Base and Depreciation Expense</t>
  </si>
  <si>
    <t>Adjust Depreciation Expense to Remove Forecast 12% Escalation on Non-PRP Capital Additions</t>
  </si>
  <si>
    <t>A/D 13 month Avg After Adjustment #1 - 12% Escalation Removal</t>
  </si>
  <si>
    <t>Depr Exp After Adjustment #1 - 12% Escalation Removal</t>
  </si>
  <si>
    <t>Before Gross-Up of Expense</t>
  </si>
  <si>
    <t>Reflect Changes in Net Salvage - Effects on A/D Net of ADIT</t>
  </si>
  <si>
    <t>Attorney General Recommendation to Disallow Reg Asset and Amortization for Rate Case Expenses</t>
  </si>
  <si>
    <t xml:space="preserve">Remove Amortization Expense for Rate Case Regulatory Asset </t>
  </si>
  <si>
    <t xml:space="preserve">Remove Rate Case Regulatory Asset </t>
  </si>
  <si>
    <t>Using 21% Fed</t>
  </si>
  <si>
    <t>See Responses to AG 1-33, 1-34, 1-35</t>
  </si>
  <si>
    <t>AG Adjustments to As Filed ADIT</t>
  </si>
  <si>
    <t>April 1, 2018</t>
  </si>
  <si>
    <t>As Filed Grossed Up Rate of Return - Modified to Reflect 21% Federal Income Tax Rate</t>
  </si>
  <si>
    <t>Total Rate Base Reduction - All Divisions</t>
  </si>
  <si>
    <t>Rev Req</t>
  </si>
  <si>
    <t>at 35% As Filed</t>
  </si>
  <si>
    <t>See WP File - FY17_Composite_Factors_for_Rates_FINAL</t>
  </si>
  <si>
    <t>See also spreadsheet responses to AG 1-18 Att 3 - Summed</t>
  </si>
  <si>
    <t>Total Direct Operating Expenses - KY/MidStates Div %</t>
  </si>
  <si>
    <t>Simple Average of Two Factors - KY/Mid States Div %</t>
  </si>
  <si>
    <t>AG Adjusted Shared Services Percentages Allocated to KY</t>
  </si>
  <si>
    <t>Total Direct Operating Expenses - KY - Based on O&amp;M %</t>
  </si>
  <si>
    <t>Entire Model Recalculated with the new allocation factors computed on separate tab</t>
  </si>
  <si>
    <t>See updated model supplied with Staff 2-37, which shows revenue requirement as filed and with Composite Change without incremental changes recommended by AG.</t>
  </si>
  <si>
    <t>Reduce Kentucky Division O&amp;M Expense</t>
  </si>
  <si>
    <t>Reduce Mid-States Division O&amp;M Expense Allocated to Kentucky Division</t>
  </si>
  <si>
    <t>Remove Prepayments</t>
  </si>
  <si>
    <t>Sch B-4.1F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</si>
</sst>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2">
    <numFmt numFmtId="5" formatCode="&quot;$&quot;#,##0_);\(&quot;$&quot;#,##0\)"/>
    <numFmt numFmtId="6" formatCode="&quot;$&quot;#,##0_);[Red]\(&quot;$&quot;#,##0\)"/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_(&quot;$&quot;* #,##0_);_(&quot;$&quot;* \(#,##0\);_(&quot;$&quot;* &quot;-&quot;??_);_(@_)"/>
    <numFmt numFmtId="166" formatCode="0.000000%"/>
    <numFmt numFmtId="167" formatCode="#,##0.0"/>
    <numFmt numFmtId="168" formatCode="General;;"/>
    <numFmt numFmtId="169" formatCode="_(* #,##0.000_);_(* \(#,##0.000\);_(* &quot;-&quot;??_);_(@_)"/>
    <numFmt numFmtId="170" formatCode="_(* #,##0.000000_);_(* \(#,##0.000000\);_(* &quot;-&quot;??_);_(@_)"/>
    <numFmt numFmtId="171" formatCode="0.00000%"/>
    <numFmt numFmtId="172" formatCode="0.00_)"/>
    <numFmt numFmtId="173" formatCode="#,##0.0_);\(#,##0.0\)"/>
    <numFmt numFmtId="174" formatCode="[$-409]mmm\-yy;@"/>
    <numFmt numFmtId="175" formatCode="&quot;$&quot;#,##0.0_);[Red]\(&quot;$&quot;#,##0.0\)"/>
    <numFmt numFmtId="176" formatCode="&quot;$&quot;\ \ #,##0_);[Red]\(&quot;$&quot;\ \ #,##0\)"/>
    <numFmt numFmtId="177" formatCode="#,##0_);[Red]\(#,##0\);\-"/>
    <numFmt numFmtId="178" formatCode="#,##0.00000___;"/>
    <numFmt numFmtId="179" formatCode="&quot;$&quot;#,##0.00;\-&quot;$&quot;#,##0.00"/>
    <numFmt numFmtId="180" formatCode="0.0_%;\(0.0\)%;\ \-\ \ \ "/>
    <numFmt numFmtId="181" formatCode="#,###.000000_);\(#,##0.000000\);\ \-\ _ "/>
    <numFmt numFmtId="182" formatCode="&quot;$&quot;\ \ #,##0.0_);[Red]\(&quot;$&quot;\ \ #,##0.0\)"/>
    <numFmt numFmtId="183" formatCode="&quot;$&quot;\ \ #,##0.00_);[Red]\(&quot;$&quot;\ \ #,##0.00\)"/>
    <numFmt numFmtId="184" formatCode="#,##0_);\(#,##0\);_ \-\ \ "/>
    <numFmt numFmtId="185" formatCode="&quot;$&quot;#,##0;[Red]\-&quot;$&quot;#,##0"/>
    <numFmt numFmtId="186" formatCode="&quot;$&quot;#,##0.00;[Red]\-&quot;$&quot;#,##0.00"/>
    <numFmt numFmtId="187" formatCode="#,##0___);\(#,##0\);___-\ \ "/>
    <numFmt numFmtId="188" formatCode="0.000000"/>
    <numFmt numFmtId="189" formatCode="_ * #,##0_ ;_ * \-#,##0_ ;_ * &quot;-&quot;_ ;_ @_ "/>
    <numFmt numFmtId="190" formatCode="#,##0.0\ \ \ _);\(#,##0.0\)"/>
    <numFmt numFmtId="191" formatCode="0.000%"/>
    <numFmt numFmtId="192" formatCode="&quot;$&quot;#,##0.00"/>
    <numFmt numFmtId="193" formatCode="General_)"/>
    <numFmt numFmtId="194" formatCode="0.000_)"/>
    <numFmt numFmtId="195" formatCode="0.0000_)"/>
    <numFmt numFmtId="196" formatCode="0.0_);\(0.0\)"/>
    <numFmt numFmtId="197" formatCode="_(* #,##0.0_);_(* \(#,##0.0\);&quot;&quot;;_(@_)"/>
    <numFmt numFmtId="198" formatCode="&quot;$&quot;#,##0\ ;\(&quot;$&quot;#,##0\)"/>
    <numFmt numFmtId="199" formatCode="mmm\-d\-yyyy"/>
    <numFmt numFmtId="200" formatCode="#,##0.0_);[Red]\(#,##0.0\)"/>
    <numFmt numFmtId="201" formatCode="mmm\-yyyy"/>
    <numFmt numFmtId="202" formatCode="m/d"/>
    <numFmt numFmtId="203" formatCode="mmmm\ yyyy"/>
    <numFmt numFmtId="204" formatCode="_-* #,##0_-;\-* #,##0_-;_-* &quot;-&quot;_-;_-@_-"/>
    <numFmt numFmtId="205" formatCode="_-* #,##0.00_-;\-* #,##0.00_-;_-* &quot;-&quot;??_-;_-@_-"/>
    <numFmt numFmtId="206" formatCode="_([$€-2]* #,##0.00_);_([$€-2]* \(#,##0.00\);_([$€-2]* &quot;-&quot;??_)"/>
    <numFmt numFmtId="207" formatCode="###0_);\(###0\)"/>
    <numFmt numFmtId="208" formatCode="#."/>
    <numFmt numFmtId="209" formatCode="0.000000_)"/>
    <numFmt numFmtId="210" formatCode="dd\-mmm\-yy_)"/>
    <numFmt numFmtId="211" formatCode="d\ mmmm\ yyyy"/>
    <numFmt numFmtId="212" formatCode="mm/dd/yy_)"/>
    <numFmt numFmtId="213" formatCode="_-&quot;$&quot;* #,##0.00_-;\-&quot;$&quot;* #,##0.00_-;_-&quot;$&quot;* &quot;-&quot;??_-;_-@_-"/>
    <numFmt numFmtId="214" formatCode="#,##0.0\x_);\(#,##0.0\x\);#,##0.0\x_);@_)"/>
    <numFmt numFmtId="215" formatCode="#,##0.0_);[Red]\(#,##0.0\);&quot;N/A &quot;"/>
    <numFmt numFmtId="216" formatCode="#,##0.000_);[Red]\(#,##0.000\)"/>
    <numFmt numFmtId="217" formatCode="[$-409]mmmm\ d\,\ yyyy;@"/>
    <numFmt numFmtId="218" formatCode="#,##0.0_)\ \ ;[Red]\(#,##0.0\)\ \ "/>
    <numFmt numFmtId="219" formatCode="0.0%&quot;NetPPE/sales&quot;"/>
    <numFmt numFmtId="220" formatCode="[Blue]#,##0,_);[Red]\(#,##0,\)"/>
    <numFmt numFmtId="221" formatCode="0.0%&quot;NWI/Sls&quot;"/>
    <numFmt numFmtId="222" formatCode="0%;[Red]\(0%\)"/>
    <numFmt numFmtId="223" formatCode="0.0%;[Red]\(0.0%\)"/>
    <numFmt numFmtId="224" formatCode="0.00%;[Red]\(0.00%\)"/>
    <numFmt numFmtId="225" formatCode="0.0%"/>
    <numFmt numFmtId="226" formatCode="#,##0.0\%_);\(#,##0.0\%\);#,##0.0\%_);@_)"/>
    <numFmt numFmtId="227" formatCode="0.0%&quot;Sales&quot;"/>
    <numFmt numFmtId="228" formatCode="#,##0_ ;[Red]\(#,##0\)\ "/>
    <numFmt numFmtId="229" formatCode="dd\ mmm\ yyyy"/>
    <numFmt numFmtId="230" formatCode="&quot;TFCF: &quot;#,##0_);[Red]&quot;No! &quot;\(#,##0\)"/>
    <numFmt numFmtId="231" formatCode="#,##0.00&quot; $&quot;;\-#,##0.00&quot; $&quot;"/>
    <numFmt numFmtId="232" formatCode="_(&quot;$&quot;* #,##0.00_);_(&quot;$&quot;* \(#,##0.00\);_(&quot;$&quot;* &quot;-&quot;????_);_(@_)"/>
    <numFmt numFmtId="233" formatCode="_-#,##0&quot; years&quot;"/>
    <numFmt numFmtId="234" formatCode="0.0000%"/>
    <numFmt numFmtId="235" formatCode="_(* #,##0.0_);_(* \(#,##0.0\);_(* &quot;-&quot;?_);_(@_)"/>
    <numFmt numFmtId="236" formatCode="_(* #,##0_);_(* \(#,##0\);_(* &quot;-&quot;?_);_(@_)"/>
    <numFmt numFmtId="237" formatCode="_(* #,##0.0000_);_(* \(#,##0.0000\);_(* &quot;-&quot;??_);_(@_)"/>
    <numFmt numFmtId="238" formatCode="#,##0.00;[Red]\(#,##0.00\)"/>
  </numFmts>
  <fonts count="219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0"/>
      <name val="Times New Roman"/>
      <family val="1"/>
    </font>
    <font>
      <sz val="10"/>
      <name val="MS Sans Serif"/>
      <family val="2"/>
    </font>
    <font>
      <sz val="12"/>
      <name val="Tms Rmn"/>
    </font>
    <font>
      <b/>
      <sz val="12"/>
      <name val="Tms Rmn"/>
    </font>
    <font>
      <sz val="10"/>
      <color indexed="8"/>
      <name val="Arial"/>
      <family val="2"/>
    </font>
    <font>
      <sz val="12"/>
      <color indexed="13"/>
      <name val="Tms Rmn"/>
    </font>
    <font>
      <b/>
      <sz val="10"/>
      <name val="Times New Roman"/>
      <family val="1"/>
    </font>
    <font>
      <sz val="8"/>
      <name val="Arial"/>
      <family val="2"/>
    </font>
    <font>
      <b/>
      <sz val="10"/>
      <name val="Arial"/>
      <family val="2"/>
    </font>
    <font>
      <sz val="10"/>
      <color indexed="18"/>
      <name val="Arial"/>
      <family val="2"/>
    </font>
    <font>
      <b/>
      <sz val="11"/>
      <color indexed="12"/>
      <name val="Arial"/>
      <family val="2"/>
    </font>
    <font>
      <sz val="11"/>
      <color indexed="12"/>
      <name val="Book Antiqua"/>
      <family val="1"/>
    </font>
    <font>
      <sz val="11"/>
      <name val="??"/>
      <family val="3"/>
      <charset val="129"/>
    </font>
    <font>
      <sz val="8"/>
      <name val="Arial"/>
      <family val="2"/>
    </font>
    <font>
      <b/>
      <u/>
      <sz val="11"/>
      <color indexed="37"/>
      <name val="Arial"/>
      <family val="2"/>
    </font>
    <font>
      <b/>
      <sz val="12"/>
      <name val="Arial"/>
      <family val="2"/>
    </font>
    <font>
      <b/>
      <sz val="8"/>
      <name val="Palatino"/>
    </font>
    <font>
      <sz val="10"/>
      <color indexed="12"/>
      <name val="Arial"/>
      <family val="2"/>
    </font>
    <font>
      <b/>
      <sz val="22"/>
      <color indexed="16"/>
      <name val="Arial"/>
      <family val="2"/>
    </font>
    <font>
      <sz val="7"/>
      <name val="Small Fonts"/>
      <family val="2"/>
    </font>
    <font>
      <sz val="12"/>
      <color indexed="62"/>
      <name val="Arial"/>
      <family val="2"/>
    </font>
    <font>
      <b/>
      <i/>
      <sz val="11"/>
      <color indexed="8"/>
      <name val="Times New Roman"/>
      <family val="1"/>
    </font>
    <font>
      <b/>
      <sz val="11"/>
      <color indexed="16"/>
      <name val="Times New Roman"/>
      <family val="1"/>
    </font>
    <font>
      <b/>
      <sz val="22"/>
      <color indexed="8"/>
      <name val="Times New Roman"/>
      <family val="1"/>
    </font>
    <font>
      <b/>
      <sz val="16"/>
      <color indexed="16"/>
      <name val="Arial"/>
      <family val="2"/>
    </font>
    <font>
      <b/>
      <sz val="18"/>
      <name val="Palatino"/>
    </font>
    <font>
      <sz val="8"/>
      <color indexed="12"/>
      <name val="Arial"/>
      <family val="2"/>
    </font>
    <font>
      <sz val="12"/>
      <name val="新細明體"/>
      <family val="1"/>
      <charset val="136"/>
    </font>
    <font>
      <sz val="12"/>
      <name val="Arial MT"/>
      <family val="2"/>
    </font>
    <font>
      <sz val="12"/>
      <name val="Helvetica-Narrow"/>
      <family val="2"/>
    </font>
    <font>
      <sz val="12"/>
      <name val="Helvetica-Narrow"/>
    </font>
    <font>
      <sz val="12"/>
      <name val="Times New Roman"/>
      <family val="1"/>
    </font>
    <font>
      <b/>
      <sz val="12"/>
      <name val="Helvetica-Narrow"/>
    </font>
    <font>
      <sz val="12"/>
      <name val="Arial"/>
      <family val="2"/>
    </font>
    <font>
      <sz val="8"/>
      <name val="Helvetica-Narrow"/>
      <family val="2"/>
    </font>
    <font>
      <sz val="10"/>
      <color theme="1"/>
      <name val="Arial"/>
      <family val="2"/>
    </font>
    <font>
      <sz val="12"/>
      <name val="Arial MT"/>
    </font>
    <font>
      <i/>
      <sz val="12"/>
      <name val="Arial"/>
      <family val="2"/>
    </font>
    <font>
      <b/>
      <i/>
      <sz val="12"/>
      <name val="Arial"/>
      <family val="2"/>
    </font>
    <font>
      <b/>
      <sz val="12"/>
      <name val="Times New Roman"/>
      <family val="1"/>
    </font>
    <font>
      <sz val="12"/>
      <color rgb="FF002060"/>
      <name val="Arial"/>
      <family val="2"/>
    </font>
    <font>
      <i/>
      <sz val="11"/>
      <name val="Times New Roman"/>
      <family val="1"/>
    </font>
    <font>
      <b/>
      <i/>
      <sz val="11"/>
      <name val="Times New Roman"/>
      <family val="1"/>
    </font>
    <font>
      <i/>
      <sz val="11"/>
      <name val="Arial"/>
      <family val="2"/>
    </font>
    <font>
      <sz val="11"/>
      <color rgb="FF3F3F76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"/>
      <name val="Arial"/>
      <family val="2"/>
    </font>
    <font>
      <sz val="10"/>
      <name val="Helv"/>
      <family val="2"/>
    </font>
    <font>
      <sz val="12"/>
      <name val="___"/>
      <family val="1"/>
      <charset val="129"/>
    </font>
    <font>
      <sz val="12"/>
      <name val="___"/>
      <family val="3"/>
      <charset val="129"/>
    </font>
    <font>
      <sz val="11"/>
      <name val="__"/>
      <family val="3"/>
      <charset val="129"/>
    </font>
    <font>
      <sz val="10"/>
      <name val="___"/>
      <family val="3"/>
      <charset val="129"/>
    </font>
    <font>
      <sz val="11"/>
      <name val="___"/>
      <family val="1"/>
      <charset val="129"/>
    </font>
    <font>
      <sz val="11"/>
      <name val="___"/>
      <family val="3"/>
      <charset val="129"/>
    </font>
    <font>
      <b/>
      <sz val="18"/>
      <name val="Arial"/>
      <family val="2"/>
    </font>
    <font>
      <sz val="10"/>
      <name val="LJ Helvetica"/>
    </font>
    <font>
      <sz val="11"/>
      <color indexed="8"/>
      <name val="Calibri"/>
      <family val="2"/>
    </font>
    <font>
      <sz val="10"/>
      <color indexed="8"/>
      <name val="Tahoma"/>
      <family val="2"/>
    </font>
    <font>
      <sz val="11"/>
      <color indexed="9"/>
      <name val="Calibri"/>
      <family val="2"/>
    </font>
    <font>
      <sz val="10"/>
      <color indexed="9"/>
      <name val="Arial"/>
      <family val="2"/>
    </font>
    <font>
      <sz val="10"/>
      <color indexed="9"/>
      <name val="Tahoma"/>
      <family val="2"/>
    </font>
    <font>
      <sz val="10"/>
      <color indexed="8"/>
      <name val="Book Antiqua"/>
      <family val="1"/>
    </font>
    <font>
      <sz val="8"/>
      <name val="Times New Roman"/>
      <family val="1"/>
    </font>
    <font>
      <sz val="11"/>
      <color indexed="8"/>
      <name val="Arial"/>
      <family val="2"/>
    </font>
    <font>
      <sz val="11"/>
      <color indexed="20"/>
      <name val="Calibri"/>
      <family val="2"/>
    </font>
    <font>
      <sz val="10"/>
      <color indexed="20"/>
      <name val="Arial"/>
      <family val="2"/>
    </font>
    <font>
      <sz val="10"/>
      <color indexed="20"/>
      <name val="Tahoma"/>
      <family val="2"/>
    </font>
    <font>
      <sz val="9"/>
      <name val="Arial"/>
      <family val="2"/>
    </font>
    <font>
      <sz val="9"/>
      <name val="Helv"/>
    </font>
    <font>
      <b/>
      <sz val="12"/>
      <color indexed="9"/>
      <name val="Times New Roman"/>
      <family val="1"/>
    </font>
    <font>
      <b/>
      <sz val="14"/>
      <name val="Arial"/>
      <family val="2"/>
    </font>
    <font>
      <b/>
      <i/>
      <sz val="14"/>
      <name val="Arial"/>
      <family val="2"/>
    </font>
    <font>
      <b/>
      <sz val="11"/>
      <name val="Arial"/>
      <family val="2"/>
    </font>
    <font>
      <b/>
      <sz val="24"/>
      <name val="Arial Narrow"/>
      <family val="2"/>
    </font>
    <font>
      <i/>
      <sz val="10"/>
      <name val="Arial"/>
      <family val="2"/>
    </font>
    <font>
      <sz val="9"/>
      <color indexed="18"/>
      <name val="Arial"/>
      <family val="2"/>
    </font>
    <font>
      <i/>
      <sz val="10"/>
      <color indexed="18"/>
      <name val="Arial"/>
      <family val="2"/>
    </font>
    <font>
      <sz val="8"/>
      <color indexed="18"/>
      <name val="Arial"/>
      <family val="2"/>
    </font>
    <font>
      <i/>
      <sz val="9"/>
      <color indexed="18"/>
      <name val="Arial"/>
      <family val="2"/>
    </font>
    <font>
      <sz val="10"/>
      <name val="Courier"/>
      <family val="3"/>
    </font>
    <font>
      <b/>
      <sz val="11"/>
      <color indexed="52"/>
      <name val="Calibri"/>
      <family val="2"/>
    </font>
    <font>
      <b/>
      <sz val="10"/>
      <color indexed="10"/>
      <name val="Arial"/>
      <family val="2"/>
    </font>
    <font>
      <b/>
      <sz val="10"/>
      <color indexed="52"/>
      <name val="Arial"/>
      <family val="2"/>
    </font>
    <font>
      <b/>
      <sz val="10"/>
      <color indexed="52"/>
      <name val="Tahoma"/>
      <family val="2"/>
    </font>
    <font>
      <b/>
      <sz val="11"/>
      <color indexed="9"/>
      <name val="Calibri"/>
      <family val="2"/>
    </font>
    <font>
      <b/>
      <sz val="10"/>
      <color indexed="9"/>
      <name val="Arial"/>
      <family val="2"/>
    </font>
    <font>
      <b/>
      <sz val="10"/>
      <color indexed="9"/>
      <name val="Tahoma"/>
      <family val="2"/>
    </font>
    <font>
      <b/>
      <sz val="10"/>
      <name val="MS Sans Serif"/>
      <family val="2"/>
    </font>
    <font>
      <b/>
      <sz val="8"/>
      <color indexed="9"/>
      <name val="Arial"/>
      <family val="2"/>
    </font>
    <font>
      <b/>
      <sz val="8"/>
      <color indexed="8"/>
      <name val="Arial"/>
      <family val="2"/>
    </font>
    <font>
      <b/>
      <sz val="8"/>
      <color indexed="8"/>
      <name val="Courier New"/>
      <family val="3"/>
    </font>
    <font>
      <sz val="11"/>
      <name val="Tms Rmn"/>
      <family val="1"/>
    </font>
    <font>
      <b/>
      <sz val="10"/>
      <name val="Arial Unicode MS"/>
      <family val="2"/>
    </font>
    <font>
      <sz val="10"/>
      <color indexed="8"/>
      <name val="MS Sans Serif"/>
      <family val="2"/>
    </font>
    <font>
      <b/>
      <sz val="10"/>
      <color indexed="64"/>
      <name val="Arial"/>
      <family val="2"/>
    </font>
    <font>
      <sz val="12"/>
      <name val="Helv"/>
    </font>
    <font>
      <sz val="10"/>
      <name val="Helv"/>
    </font>
    <font>
      <sz val="10"/>
      <name val="Arial Unicode MS"/>
      <family val="2"/>
    </font>
    <font>
      <b/>
      <sz val="12"/>
      <color indexed="9"/>
      <name val="Arial"/>
      <family val="2"/>
    </font>
    <font>
      <b/>
      <sz val="8"/>
      <name val="Arial"/>
      <family val="2"/>
    </font>
    <font>
      <b/>
      <sz val="11"/>
      <name val="Optimum"/>
    </font>
    <font>
      <b/>
      <sz val="12"/>
      <name val="MS Sans Serif"/>
      <family val="2"/>
    </font>
    <font>
      <b/>
      <sz val="9"/>
      <color indexed="12"/>
      <name val="Arial"/>
      <family val="2"/>
    </font>
    <font>
      <i/>
      <sz val="11"/>
      <color indexed="23"/>
      <name val="Calibri"/>
      <family val="2"/>
    </font>
    <font>
      <i/>
      <sz val="10"/>
      <color indexed="23"/>
      <name val="Arial"/>
      <family val="2"/>
    </font>
    <font>
      <i/>
      <sz val="10"/>
      <color indexed="23"/>
      <name val="Tahoma"/>
      <family val="2"/>
    </font>
    <font>
      <sz val="6"/>
      <name val="Arial"/>
      <family val="2"/>
    </font>
    <font>
      <sz val="12"/>
      <color indexed="12"/>
      <name val="SWISS"/>
      <family val="2"/>
    </font>
    <font>
      <b/>
      <i/>
      <sz val="10"/>
      <name val="Arial"/>
      <family val="2"/>
    </font>
    <font>
      <sz val="11"/>
      <color indexed="17"/>
      <name val="Calibri"/>
      <family val="2"/>
    </font>
    <font>
      <sz val="10"/>
      <color indexed="17"/>
      <name val="Arial"/>
      <family val="2"/>
    </font>
    <font>
      <sz val="10"/>
      <color indexed="17"/>
      <name val="Tahoma"/>
      <family val="2"/>
    </font>
    <font>
      <b/>
      <sz val="15"/>
      <color indexed="62"/>
      <name val="Calibri"/>
      <family val="2"/>
    </font>
    <font>
      <b/>
      <sz val="15"/>
      <color indexed="56"/>
      <name val="Calibri"/>
      <family val="2"/>
    </font>
    <font>
      <b/>
      <sz val="15"/>
      <color indexed="62"/>
      <name val="Arial"/>
      <family val="2"/>
    </font>
    <font>
      <sz val="1"/>
      <color indexed="16"/>
      <name val="Courier"/>
      <family val="3"/>
    </font>
    <font>
      <b/>
      <sz val="15"/>
      <color indexed="56"/>
      <name val="Tahoma"/>
      <family val="2"/>
    </font>
    <font>
      <b/>
      <sz val="15"/>
      <color indexed="56"/>
      <name val="Arial"/>
      <family val="2"/>
    </font>
    <font>
      <b/>
      <sz val="13"/>
      <color indexed="62"/>
      <name val="Calibri"/>
      <family val="2"/>
    </font>
    <font>
      <b/>
      <sz val="13"/>
      <color indexed="56"/>
      <name val="Calibri"/>
      <family val="2"/>
    </font>
    <font>
      <b/>
      <sz val="13"/>
      <color indexed="62"/>
      <name val="Arial"/>
      <family val="2"/>
    </font>
    <font>
      <b/>
      <sz val="13"/>
      <color indexed="56"/>
      <name val="Tahoma"/>
      <family val="2"/>
    </font>
    <font>
      <b/>
      <sz val="13"/>
      <color indexed="56"/>
      <name val="Arial"/>
      <family val="2"/>
    </font>
    <font>
      <b/>
      <sz val="11"/>
      <color indexed="62"/>
      <name val="Calibri"/>
      <family val="2"/>
    </font>
    <font>
      <b/>
      <sz val="11"/>
      <color indexed="56"/>
      <name val="Calibri"/>
      <family val="2"/>
    </font>
    <font>
      <b/>
      <sz val="11"/>
      <color indexed="62"/>
      <name val="Arial"/>
      <family val="2"/>
    </font>
    <font>
      <b/>
      <sz val="11"/>
      <color indexed="56"/>
      <name val="Tahoma"/>
      <family val="2"/>
    </font>
    <font>
      <b/>
      <sz val="11"/>
      <color indexed="56"/>
      <name val="Arial"/>
      <family val="2"/>
    </font>
    <font>
      <b/>
      <u/>
      <sz val="14"/>
      <name val="Arial Narrow"/>
      <family val="2"/>
    </font>
    <font>
      <u/>
      <sz val="10"/>
      <color indexed="12"/>
      <name val="Arial"/>
      <family val="2"/>
    </font>
    <font>
      <sz val="12"/>
      <color indexed="8"/>
      <name val="Arial"/>
      <family val="2"/>
    </font>
    <font>
      <b/>
      <i/>
      <sz val="12"/>
      <color indexed="57"/>
      <name val="Swiss"/>
      <family val="2"/>
    </font>
    <font>
      <sz val="11"/>
      <color indexed="62"/>
      <name val="Calibri"/>
      <family val="2"/>
    </font>
    <font>
      <sz val="10"/>
      <color indexed="62"/>
      <name val="Arial"/>
      <family val="2"/>
    </font>
    <font>
      <sz val="10"/>
      <color indexed="62"/>
      <name val="Tahoma"/>
      <family val="2"/>
    </font>
    <font>
      <sz val="11"/>
      <color indexed="32"/>
      <name val="Arial"/>
      <family val="2"/>
    </font>
    <font>
      <b/>
      <sz val="12"/>
      <name val="Swiss"/>
      <family val="2"/>
    </font>
    <font>
      <sz val="12"/>
      <color indexed="37"/>
      <name val="swiss"/>
    </font>
    <font>
      <sz val="12"/>
      <color indexed="37"/>
      <name val="Swiss"/>
      <family val="2"/>
    </font>
    <font>
      <b/>
      <sz val="10"/>
      <color indexed="37"/>
      <name val="Arial MT"/>
    </font>
    <font>
      <b/>
      <sz val="12"/>
      <color indexed="12"/>
      <name val="Arial"/>
      <family val="2"/>
    </font>
    <font>
      <b/>
      <sz val="10"/>
      <color indexed="8"/>
      <name val="Arial"/>
      <family val="2"/>
    </font>
    <font>
      <sz val="11"/>
      <color indexed="52"/>
      <name val="Calibri"/>
      <family val="2"/>
    </font>
    <font>
      <sz val="10"/>
      <color indexed="10"/>
      <name val="Arial"/>
      <family val="2"/>
    </font>
    <font>
      <sz val="10"/>
      <color indexed="52"/>
      <name val="Arial"/>
      <family val="2"/>
    </font>
    <font>
      <sz val="10"/>
      <color indexed="52"/>
      <name val="Tahoma"/>
      <family val="2"/>
    </font>
    <font>
      <b/>
      <sz val="11"/>
      <color indexed="18"/>
      <name val="Arial"/>
      <family val="2"/>
    </font>
    <font>
      <sz val="10"/>
      <color indexed="56"/>
      <name val="Courier"/>
      <family val="3"/>
    </font>
    <font>
      <sz val="11"/>
      <color indexed="16"/>
      <name val="Arial"/>
      <family val="2"/>
    </font>
    <font>
      <sz val="8"/>
      <name val="Palatino"/>
      <family val="1"/>
    </font>
    <font>
      <i/>
      <sz val="12"/>
      <color indexed="38"/>
      <name val="Swiss"/>
      <family val="2"/>
    </font>
    <font>
      <sz val="11"/>
      <color indexed="60"/>
      <name val="Calibri"/>
      <family val="2"/>
    </font>
    <font>
      <sz val="10"/>
      <color indexed="19"/>
      <name val="Arial"/>
      <family val="2"/>
    </font>
    <font>
      <sz val="10"/>
      <color indexed="60"/>
      <name val="Arial"/>
      <family val="2"/>
    </font>
    <font>
      <sz val="10"/>
      <color indexed="60"/>
      <name val="Tahoma"/>
      <family val="2"/>
    </font>
    <font>
      <sz val="10"/>
      <color theme="1"/>
      <name val="Times New Roman"/>
      <family val="2"/>
    </font>
    <font>
      <sz val="11"/>
      <color indexed="8"/>
      <name val="Calibri"/>
      <family val="2"/>
      <scheme val="minor"/>
    </font>
    <font>
      <sz val="10"/>
      <name val="Zurich BT"/>
    </font>
    <font>
      <sz val="10"/>
      <color theme="1"/>
      <name val="MS Sans Serif"/>
      <family val="2"/>
    </font>
    <font>
      <sz val="10"/>
      <color theme="1"/>
      <name val="Calibri"/>
      <family val="2"/>
      <scheme val="minor"/>
    </font>
    <font>
      <sz val="10"/>
      <color indexed="64"/>
      <name val="Arial"/>
      <family val="2"/>
    </font>
    <font>
      <sz val="10"/>
      <color indexed="24"/>
      <name val="Times New Roman"/>
      <family val="1"/>
    </font>
    <font>
      <sz val="10"/>
      <name val="Calibri"/>
      <family val="1"/>
      <scheme val="minor"/>
    </font>
    <font>
      <sz val="11"/>
      <color theme="1"/>
      <name val="Times New Roman"/>
      <family val="2"/>
    </font>
    <font>
      <sz val="8"/>
      <color indexed="48"/>
      <name val="Arial"/>
      <family val="2"/>
    </font>
    <font>
      <b/>
      <sz val="11"/>
      <color indexed="63"/>
      <name val="Calibri"/>
      <family val="2"/>
    </font>
    <font>
      <b/>
      <sz val="10"/>
      <color indexed="63"/>
      <name val="Arial"/>
      <family val="2"/>
    </font>
    <font>
      <b/>
      <sz val="10"/>
      <color indexed="63"/>
      <name val="Tahoma"/>
      <family val="2"/>
    </font>
    <font>
      <b/>
      <sz val="26"/>
      <name val="Times New Roman"/>
      <family val="1"/>
    </font>
    <font>
      <b/>
      <sz val="18"/>
      <name val="Times New Roman"/>
      <family val="1"/>
    </font>
    <font>
      <sz val="10"/>
      <color indexed="55"/>
      <name val="Arial"/>
      <family val="2"/>
    </font>
    <font>
      <sz val="11"/>
      <name val="Times New Roman"/>
      <family val="1"/>
    </font>
    <font>
      <b/>
      <sz val="10"/>
      <name val="Book Antiqua"/>
      <family val="1"/>
    </font>
    <font>
      <sz val="14"/>
      <name val="Haettenschweiler"/>
      <family val="2"/>
    </font>
    <font>
      <sz val="10"/>
      <color indexed="18"/>
      <name val="Times New Roman"/>
      <family val="1"/>
    </font>
    <font>
      <sz val="8"/>
      <color indexed="38"/>
      <name val="Arial"/>
      <family val="2"/>
    </font>
    <font>
      <b/>
      <sz val="9"/>
      <name val="Arial"/>
      <family val="2"/>
    </font>
    <font>
      <b/>
      <i/>
      <sz val="16"/>
      <name val="Arial"/>
      <family val="2"/>
    </font>
    <font>
      <b/>
      <sz val="12"/>
      <color indexed="32"/>
      <name val="Arial"/>
      <family val="2"/>
    </font>
    <font>
      <sz val="11"/>
      <name val="Arial"/>
      <family val="2"/>
    </font>
    <font>
      <b/>
      <i/>
      <sz val="10"/>
      <color indexed="38"/>
      <name val="Arial"/>
      <family val="2"/>
    </font>
    <font>
      <b/>
      <sz val="12"/>
      <color indexed="38"/>
      <name val="Swiss"/>
      <family val="2"/>
    </font>
    <font>
      <sz val="8"/>
      <color indexed="10"/>
      <name val="Arial"/>
      <family val="2"/>
    </font>
    <font>
      <b/>
      <sz val="12"/>
      <color indexed="8"/>
      <name val="Arial"/>
      <family val="2"/>
    </font>
    <font>
      <sz val="8"/>
      <color indexed="8"/>
      <name val="Arial"/>
      <family val="2"/>
    </font>
    <font>
      <i/>
      <sz val="10"/>
      <name val="MS Sans Serif"/>
      <family val="2"/>
    </font>
    <font>
      <b/>
      <sz val="14"/>
      <color indexed="8"/>
      <name val="Helv"/>
    </font>
    <font>
      <b/>
      <sz val="12"/>
      <color indexed="18"/>
      <name val="Arial"/>
      <family val="2"/>
    </font>
    <font>
      <sz val="8"/>
      <name val="Arial Narrow"/>
      <family val="2"/>
    </font>
    <font>
      <b/>
      <u/>
      <sz val="12"/>
      <name val="Arial Narrow"/>
      <family val="2"/>
    </font>
    <font>
      <b/>
      <sz val="11"/>
      <color indexed="8"/>
      <name val="Arial"/>
      <family val="2"/>
    </font>
    <font>
      <b/>
      <u/>
      <sz val="10"/>
      <name val="Arial Narrow"/>
      <family val="2"/>
    </font>
    <font>
      <sz val="12"/>
      <color indexed="17"/>
      <name val="SWISS"/>
      <family val="2"/>
    </font>
    <font>
      <sz val="7"/>
      <name val="Times New Roman"/>
      <family val="1"/>
    </font>
    <font>
      <sz val="7"/>
      <name val="Arial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b/>
      <sz val="10"/>
      <color indexed="8"/>
      <name val="Tahoma"/>
      <family val="2"/>
    </font>
    <font>
      <i/>
      <sz val="12"/>
      <color indexed="50"/>
      <name val="Arial"/>
      <family val="2"/>
    </font>
    <font>
      <b/>
      <sz val="7"/>
      <color indexed="12"/>
      <name val="Arial"/>
      <family val="2"/>
    </font>
    <font>
      <sz val="12"/>
      <color indexed="8"/>
      <name val="Arial MT"/>
    </font>
    <font>
      <i/>
      <sz val="12"/>
      <color indexed="8"/>
      <name val="Arial MT"/>
    </font>
    <font>
      <sz val="8"/>
      <color indexed="8"/>
      <name val="Wingdings"/>
      <charset val="2"/>
    </font>
    <font>
      <sz val="11"/>
      <color indexed="10"/>
      <name val="Calibri"/>
      <family val="2"/>
    </font>
    <font>
      <sz val="10"/>
      <color indexed="10"/>
      <name val="Tahoma"/>
      <family val="2"/>
    </font>
    <font>
      <u/>
      <sz val="8.4"/>
      <color indexed="12"/>
      <name val="Arial"/>
      <family val="2"/>
    </font>
    <font>
      <u val="double"/>
      <sz val="12"/>
      <name val="Helvetica-Narrow"/>
      <family val="2"/>
    </font>
    <font>
      <b/>
      <sz val="12"/>
      <name val="Helvetica-Narrow"/>
      <family val="2"/>
    </font>
    <font>
      <b/>
      <u/>
      <sz val="10"/>
      <name val="Arial"/>
      <family val="2"/>
    </font>
    <font>
      <b/>
      <u/>
      <sz val="12"/>
      <name val="Arial"/>
      <family val="2"/>
    </font>
  </fonts>
  <fills count="72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indexed="9"/>
      </patternFill>
    </fill>
    <fill>
      <patternFill patternType="solid">
        <fgColor indexed="24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3"/>
      </patternFill>
    </fill>
    <fill>
      <patternFill patternType="solid">
        <fgColor indexed="9"/>
        <bgColor indexed="64"/>
      </patternFill>
    </fill>
    <fill>
      <patternFill patternType="solid">
        <fgColor indexed="12"/>
      </patternFill>
    </fill>
    <fill>
      <patternFill patternType="solid">
        <fgColor indexed="4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FFCC99"/>
      </patternFill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indexed="47"/>
      </patternFill>
    </fill>
    <fill>
      <patternFill patternType="solid">
        <fgColor indexed="31"/>
      </patternFill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29"/>
      </patternFill>
    </fill>
    <fill>
      <patternFill patternType="solid">
        <fgColor indexed="45"/>
      </patternFill>
    </fill>
    <fill>
      <patternFill patternType="solid">
        <fgColor indexed="26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23"/>
      </patternFill>
    </fill>
    <fill>
      <patternFill patternType="solid">
        <fgColor indexed="43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49"/>
      </patternFill>
    </fill>
    <fill>
      <patternFill patternType="solid">
        <fgColor indexed="30"/>
      </patternFill>
    </fill>
    <fill>
      <patternFill patternType="solid">
        <fgColor indexed="53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56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22"/>
        <bgColor indexed="55"/>
      </patternFill>
    </fill>
    <fill>
      <patternFill patternType="solid">
        <fgColor indexed="14"/>
      </patternFill>
    </fill>
    <fill>
      <patternFill patternType="solid">
        <fgColor indexed="56"/>
        <bgColor indexed="64"/>
      </patternFill>
    </fill>
    <fill>
      <patternFill patternType="solid">
        <fgColor indexed="55"/>
      </patternFill>
    </fill>
    <fill>
      <patternFill patternType="solid">
        <fgColor indexed="13"/>
        <bgColor indexed="13"/>
      </patternFill>
    </fill>
    <fill>
      <patternFill patternType="solid">
        <fgColor indexed="14"/>
        <bgColor indexed="14"/>
      </patternFill>
    </fill>
    <fill>
      <patternFill patternType="solid">
        <fgColor indexed="10"/>
        <bgColor indexed="10"/>
      </patternFill>
    </fill>
    <fill>
      <patternFill patternType="solid">
        <fgColor indexed="22"/>
        <bgColor indexed="22"/>
      </patternFill>
    </fill>
    <fill>
      <patternFill patternType="solid">
        <fgColor indexed="43"/>
        <bgColor indexed="8"/>
      </patternFill>
    </fill>
    <fill>
      <patternFill patternType="gray0625">
        <fgColor indexed="26"/>
        <bgColor indexed="43"/>
      </patternFill>
    </fill>
    <fill>
      <patternFill patternType="mediumGray">
        <fgColor indexed="22"/>
      </patternFill>
    </fill>
    <fill>
      <patternFill patternType="solid">
        <fgColor indexed="15"/>
      </patternFill>
    </fill>
    <fill>
      <patternFill patternType="gray0625"/>
    </fill>
    <fill>
      <patternFill patternType="solid">
        <fgColor indexed="6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58"/>
        <bgColor indexed="64"/>
      </patternFill>
    </fill>
    <fill>
      <patternFill patternType="solid">
        <fgColor indexed="15"/>
        <bgColor indexed="15"/>
      </patternFill>
    </fill>
    <fill>
      <patternFill patternType="solid">
        <fgColor indexed="8"/>
        <bgColor indexed="64"/>
      </patternFill>
    </fill>
    <fill>
      <patternFill patternType="solid">
        <fgColor theme="7" tint="0.59999389629810485"/>
        <bgColor indexed="64"/>
      </patternFill>
    </fill>
  </fills>
  <borders count="65">
    <border>
      <left/>
      <right/>
      <top/>
      <bottom/>
      <diagonal/>
    </border>
    <border>
      <left style="double">
        <color indexed="64"/>
      </left>
      <right/>
      <top/>
      <bottom style="hair">
        <color indexed="64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8"/>
      </left>
      <right style="thin">
        <color indexed="8"/>
      </right>
      <top style="double">
        <color indexed="8"/>
      </top>
      <bottom style="thin">
        <color indexed="8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/>
      <bottom style="thin">
        <color indexed="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dotted">
        <color indexed="23"/>
      </left>
      <right style="dotted">
        <color indexed="23"/>
      </right>
      <top style="dotted">
        <color indexed="23"/>
      </top>
      <bottom style="dotted">
        <color indexed="23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thin">
        <color indexed="44"/>
      </bottom>
      <diagonal/>
    </border>
    <border>
      <left/>
      <right/>
      <top style="double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dotted">
        <color indexed="10"/>
      </left>
      <right style="dotted">
        <color indexed="10"/>
      </right>
      <top style="dotted">
        <color indexed="10"/>
      </top>
      <bottom style="dotted">
        <color indexed="10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thick">
        <color indexed="23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27"/>
      </bottom>
      <diagonal/>
    </border>
    <border>
      <left style="hair">
        <color indexed="10"/>
      </left>
      <right style="hair">
        <color indexed="10"/>
      </right>
      <top style="hair">
        <color indexed="10"/>
      </top>
      <bottom style="hair">
        <color indexed="1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32"/>
      </left>
      <right style="thin">
        <color indexed="32"/>
      </right>
      <top style="thin">
        <color indexed="32"/>
      </top>
      <bottom style="thin">
        <color indexed="32"/>
      </bottom>
      <diagonal/>
    </border>
    <border>
      <left style="dotted">
        <color indexed="50"/>
      </left>
      <right/>
      <top style="dotted">
        <color indexed="50"/>
      </top>
      <bottom/>
      <diagonal/>
    </border>
    <border>
      <left/>
      <right/>
      <top style="medium">
        <color indexed="8"/>
      </top>
      <bottom/>
      <diagonal/>
    </border>
    <border>
      <left/>
      <right/>
      <top/>
      <bottom style="double">
        <color indexed="52"/>
      </bottom>
      <diagonal/>
    </border>
    <border>
      <left/>
      <right/>
      <top/>
      <bottom style="double">
        <color indexed="10"/>
      </bottom>
      <diagonal/>
    </border>
    <border>
      <left style="thin">
        <color indexed="56"/>
      </left>
      <right style="thin">
        <color indexed="56"/>
      </right>
      <top style="thin">
        <color indexed="56"/>
      </top>
      <bottom style="thin">
        <color indexed="56"/>
      </bottom>
      <diagonal/>
    </border>
    <border>
      <left style="dotted">
        <color indexed="16"/>
      </left>
      <right style="dotted">
        <color indexed="16"/>
      </right>
      <top style="dotted">
        <color indexed="16"/>
      </top>
      <bottom style="dotted">
        <color indexed="16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 style="medium">
        <color indexed="9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rgb="FFD0D7E5"/>
      </right>
      <top style="thin">
        <color rgb="FFD0D7E5"/>
      </top>
      <bottom style="thin">
        <color rgb="FFD0D7E5"/>
      </bottom>
      <diagonal/>
    </border>
    <border>
      <left style="thin">
        <color rgb="FFD0D7E5"/>
      </left>
      <right style="thin">
        <color rgb="FFD0D7E5"/>
      </right>
      <top/>
      <bottom style="thin">
        <color rgb="FFD0D7E5"/>
      </bottom>
      <diagonal/>
    </border>
  </borders>
  <cellStyleXfs count="48311">
    <xf numFmtId="0" fontId="0" fillId="0" borderId="0"/>
    <xf numFmtId="0" fontId="36" fillId="0" borderId="0"/>
    <xf numFmtId="0" fontId="16" fillId="2" borderId="1">
      <alignment horizontal="center" vertical="center"/>
    </xf>
    <xf numFmtId="3" fontId="17" fillId="3" borderId="0" applyBorder="0">
      <alignment horizontal="right"/>
      <protection locked="0"/>
    </xf>
    <xf numFmtId="0" fontId="10" fillId="0" borderId="0" applyNumberFormat="0" applyFill="0" applyBorder="0" applyAlignment="0" applyProtection="0"/>
    <xf numFmtId="43" fontId="5" fillId="0" borderId="0" applyFont="0" applyFill="0" applyBorder="0" applyAlignment="0" applyProtection="0"/>
    <xf numFmtId="0" fontId="18" fillId="0" borderId="0">
      <alignment horizontal="left" vertical="center" indent="1"/>
    </xf>
    <xf numFmtId="44" fontId="5" fillId="0" borderId="0" applyFont="0" applyFill="0" applyBorder="0" applyAlignment="0" applyProtection="0"/>
    <xf numFmtId="8" fontId="19" fillId="0" borderId="2">
      <protection locked="0"/>
    </xf>
    <xf numFmtId="0" fontId="10" fillId="0" borderId="0"/>
    <xf numFmtId="0" fontId="10" fillId="0" borderId="0"/>
    <xf numFmtId="0" fontId="10" fillId="0" borderId="3"/>
    <xf numFmtId="6" fontId="20" fillId="0" borderId="0">
      <protection locked="0"/>
    </xf>
    <xf numFmtId="0" fontId="21" fillId="0" borderId="0" applyNumberFormat="0">
      <protection locked="0"/>
    </xf>
    <xf numFmtId="167" fontId="6" fillId="4" borderId="0" applyFill="0" applyBorder="0" applyProtection="0"/>
    <xf numFmtId="0" fontId="5" fillId="0" borderId="0">
      <protection locked="0"/>
    </xf>
    <xf numFmtId="38" fontId="21" fillId="5" borderId="0" applyNumberFormat="0" applyBorder="0" applyAlignment="0" applyProtection="0"/>
    <xf numFmtId="0" fontId="22" fillId="0" borderId="0" applyNumberFormat="0" applyFill="0" applyBorder="0" applyAlignment="0" applyProtection="0"/>
    <xf numFmtId="0" fontId="23" fillId="0" borderId="4" applyNumberFormat="0" applyAlignment="0" applyProtection="0">
      <alignment horizontal="left" vertical="center"/>
    </xf>
    <xf numFmtId="0" fontId="23" fillId="0" borderId="5">
      <alignment horizontal="left" vertical="center"/>
    </xf>
    <xf numFmtId="0" fontId="24" fillId="0" borderId="0">
      <alignment horizontal="center"/>
    </xf>
    <xf numFmtId="0" fontId="5" fillId="0" borderId="0">
      <protection locked="0"/>
    </xf>
    <xf numFmtId="0" fontId="5" fillId="0" borderId="0">
      <protection locked="0"/>
    </xf>
    <xf numFmtId="0" fontId="25" fillId="0" borderId="6" applyNumberFormat="0" applyFill="0" applyAlignment="0" applyProtection="0"/>
    <xf numFmtId="10" fontId="21" fillId="6" borderId="7" applyNumberFormat="0" applyBorder="0" applyAlignment="0" applyProtection="0"/>
    <xf numFmtId="0" fontId="11" fillId="7" borderId="3"/>
    <xf numFmtId="0" fontId="26" fillId="0" borderId="0" applyNumberFormat="0">
      <alignment horizontal="left"/>
    </xf>
    <xf numFmtId="37" fontId="27" fillId="0" borderId="0"/>
    <xf numFmtId="3" fontId="21" fillId="5" borderId="0" applyNumberFormat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28" fillId="0" borderId="0"/>
    <xf numFmtId="4" fontId="12" fillId="8" borderId="0">
      <alignment horizontal="right"/>
    </xf>
    <xf numFmtId="0" fontId="29" fillId="8" borderId="0">
      <alignment horizontal="right"/>
    </xf>
    <xf numFmtId="0" fontId="30" fillId="8" borderId="8"/>
    <xf numFmtId="0" fontId="30" fillId="0" borderId="0" applyBorder="0">
      <alignment horizontal="centerContinuous"/>
    </xf>
    <xf numFmtId="0" fontId="31" fillId="0" borderId="0" applyBorder="0">
      <alignment horizontal="centerContinuous"/>
    </xf>
    <xf numFmtId="9" fontId="5" fillId="0" borderId="0" applyFont="0" applyFill="0" applyBorder="0" applyAlignment="0" applyProtection="0"/>
    <xf numFmtId="10" fontId="5" fillId="0" borderId="0" applyFont="0" applyFill="0" applyBorder="0" applyAlignment="0" applyProtection="0"/>
    <xf numFmtId="0" fontId="9" fillId="0" borderId="0" applyNumberFormat="0" applyFont="0" applyFill="0" applyBorder="0" applyAlignment="0" applyProtection="0">
      <alignment horizontal="left"/>
    </xf>
    <xf numFmtId="0" fontId="10" fillId="0" borderId="0"/>
    <xf numFmtId="0" fontId="10" fillId="0" borderId="0"/>
    <xf numFmtId="0" fontId="32" fillId="0" borderId="0" applyNumberFormat="0">
      <alignment horizontal="left"/>
    </xf>
    <xf numFmtId="0" fontId="10" fillId="0" borderId="3"/>
    <xf numFmtId="0" fontId="10" fillId="0" borderId="3"/>
    <xf numFmtId="0" fontId="13" fillId="9" borderId="0"/>
    <xf numFmtId="0" fontId="13" fillId="9" borderId="0"/>
    <xf numFmtId="168" fontId="33" fillId="0" borderId="0">
      <alignment horizontal="center"/>
    </xf>
    <xf numFmtId="0" fontId="5" fillId="0" borderId="9">
      <protection locked="0"/>
    </xf>
    <xf numFmtId="0" fontId="11" fillId="0" borderId="10"/>
    <xf numFmtId="0" fontId="11" fillId="0" borderId="10"/>
    <xf numFmtId="0" fontId="11" fillId="0" borderId="3"/>
    <xf numFmtId="0" fontId="11" fillId="0" borderId="3"/>
    <xf numFmtId="37" fontId="21" fillId="10" borderId="0" applyNumberFormat="0" applyBorder="0" applyAlignment="0" applyProtection="0"/>
    <xf numFmtId="37" fontId="15" fillId="0" borderId="0"/>
    <xf numFmtId="3" fontId="34" fillId="0" borderId="6" applyProtection="0"/>
    <xf numFmtId="0" fontId="35" fillId="0" borderId="0"/>
    <xf numFmtId="0" fontId="7" fillId="0" borderId="0"/>
    <xf numFmtId="43" fontId="7" fillId="0" borderId="0" applyFont="0" applyFill="0" applyBorder="0" applyAlignment="0" applyProtection="0"/>
    <xf numFmtId="37" fontId="37" fillId="0" borderId="0" applyProtection="0"/>
    <xf numFmtId="44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1" fontId="5" fillId="0" borderId="0" applyFont="0" applyFill="0" applyBorder="0" applyAlignment="0" applyProtection="0"/>
    <xf numFmtId="43" fontId="39" fillId="0" borderId="0" applyFont="0" applyFill="0" applyBorder="0" applyAlignment="0" applyProtection="0"/>
    <xf numFmtId="42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37" fontId="37" fillId="0" borderId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37" fontId="10" fillId="0" borderId="0"/>
    <xf numFmtId="37" fontId="10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6" fontId="55" fillId="0" borderId="0" applyFont="0" applyFill="0" applyBorder="0" applyAlignment="0" applyProtection="0"/>
    <xf numFmtId="38" fontId="55" fillId="0" borderId="0" applyFont="0" applyFill="0" applyBorder="0" applyAlignment="0" applyProtection="0"/>
    <xf numFmtId="38" fontId="55" fillId="0" borderId="0" applyFont="0" applyFill="0" applyBorder="0" applyAlignment="0" applyProtection="0"/>
    <xf numFmtId="6" fontId="55" fillId="0" borderId="0" applyFont="0" applyFill="0" applyBorder="0" applyAlignment="0" applyProtection="0"/>
    <xf numFmtId="38" fontId="55" fillId="0" borderId="0" applyFont="0" applyFill="0" applyBorder="0" applyAlignment="0" applyProtection="0"/>
    <xf numFmtId="38" fontId="55" fillId="0" borderId="0" applyFont="0" applyFill="0" applyBorder="0" applyAlignment="0" applyProtection="0"/>
    <xf numFmtId="6" fontId="55" fillId="0" borderId="0" applyFont="0" applyFill="0" applyBorder="0" applyAlignment="0" applyProtection="0"/>
    <xf numFmtId="38" fontId="5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0" fontId="56" fillId="0" borderId="0"/>
    <xf numFmtId="0" fontId="56" fillId="0" borderId="0"/>
    <xf numFmtId="0" fontId="56" fillId="0" borderId="0"/>
    <xf numFmtId="0" fontId="57" fillId="0" borderId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0" fontId="58" fillId="0" borderId="0"/>
    <xf numFmtId="0" fontId="59" fillId="0" borderId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0" fontId="59" fillId="0" borderId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0" fontId="59" fillId="0" borderId="0"/>
    <xf numFmtId="0" fontId="59" fillId="0" borderId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0" fontId="57" fillId="0" borderId="0"/>
    <xf numFmtId="0" fontId="57" fillId="0" borderId="0"/>
    <xf numFmtId="0" fontId="58" fillId="0" borderId="0"/>
    <xf numFmtId="0" fontId="57" fillId="0" borderId="0"/>
    <xf numFmtId="0" fontId="58" fillId="0" borderId="0"/>
    <xf numFmtId="0" fontId="58" fillId="0" borderId="0"/>
    <xf numFmtId="0" fontId="58" fillId="0" borderId="0"/>
    <xf numFmtId="0" fontId="56" fillId="0" borderId="0"/>
    <xf numFmtId="0" fontId="59" fillId="0" borderId="0"/>
    <xf numFmtId="0" fontId="56" fillId="0" borderId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0" fontId="56" fillId="0" borderId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0" fontId="56" fillId="0" borderId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0" fontId="56" fillId="0" borderId="0"/>
    <xf numFmtId="0" fontId="56" fillId="0" borderId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0" fontId="58" fillId="0" borderId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0" fontId="57" fillId="0" borderId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0" fontId="58" fillId="0" borderId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0" fontId="58" fillId="0" borderId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0" fontId="56" fillId="0" borderId="0"/>
    <xf numFmtId="0" fontId="56" fillId="0" borderId="0"/>
    <xf numFmtId="0" fontId="56" fillId="0" borderId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0" fontId="58" fillId="0" borderId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0" fontId="58" fillId="0" borderId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0" fontId="58" fillId="0" borderId="0"/>
    <xf numFmtId="0" fontId="58" fillId="0" borderId="0"/>
    <xf numFmtId="0" fontId="58" fillId="0" borderId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4" fontId="5" fillId="0" borderId="0" applyFont="0" applyFill="0" applyBorder="0" applyAlignment="0" applyProtection="0"/>
    <xf numFmtId="184" fontId="5" fillId="0" borderId="0" applyFont="0" applyFill="0" applyBorder="0" applyAlignment="0" applyProtection="0"/>
    <xf numFmtId="185" fontId="5" fillId="0" borderId="0" applyFont="0" applyFill="0" applyBorder="0" applyAlignment="0" applyProtection="0"/>
    <xf numFmtId="185" fontId="5" fillId="0" borderId="0" applyFont="0" applyFill="0" applyBorder="0" applyAlignment="0" applyProtection="0"/>
    <xf numFmtId="184" fontId="5" fillId="0" borderId="0" applyFont="0" applyFill="0" applyBorder="0" applyAlignment="0" applyProtection="0"/>
    <xf numFmtId="184" fontId="5" fillId="0" borderId="0" applyFont="0" applyFill="0" applyBorder="0" applyAlignment="0" applyProtection="0"/>
    <xf numFmtId="185" fontId="5" fillId="0" borderId="0" applyFont="0" applyFill="0" applyBorder="0" applyAlignment="0" applyProtection="0"/>
    <xf numFmtId="185" fontId="5" fillId="0" borderId="0" applyFont="0" applyFill="0" applyBorder="0" applyAlignment="0" applyProtection="0"/>
    <xf numFmtId="184" fontId="5" fillId="0" borderId="0" applyFont="0" applyFill="0" applyBorder="0" applyAlignment="0" applyProtection="0"/>
    <xf numFmtId="184" fontId="5" fillId="0" borderId="0" applyFont="0" applyFill="0" applyBorder="0" applyAlignment="0" applyProtection="0"/>
    <xf numFmtId="184" fontId="5" fillId="0" borderId="0" applyFont="0" applyFill="0" applyBorder="0" applyAlignment="0" applyProtection="0"/>
    <xf numFmtId="184" fontId="5" fillId="0" borderId="0" applyFont="0" applyFill="0" applyBorder="0" applyAlignment="0" applyProtection="0"/>
    <xf numFmtId="185" fontId="5" fillId="0" borderId="0" applyFont="0" applyFill="0" applyBorder="0" applyAlignment="0" applyProtection="0"/>
    <xf numFmtId="185" fontId="5" fillId="0" borderId="0" applyFont="0" applyFill="0" applyBorder="0" applyAlignment="0" applyProtection="0"/>
    <xf numFmtId="185" fontId="5" fillId="0" borderId="0" applyFont="0" applyFill="0" applyBorder="0" applyAlignment="0" applyProtection="0"/>
    <xf numFmtId="185" fontId="5" fillId="0" borderId="0" applyFont="0" applyFill="0" applyBorder="0" applyAlignment="0" applyProtection="0"/>
    <xf numFmtId="185" fontId="5" fillId="0" borderId="0" applyFont="0" applyFill="0" applyBorder="0" applyAlignment="0" applyProtection="0"/>
    <xf numFmtId="185" fontId="5" fillId="0" borderId="0" applyFont="0" applyFill="0" applyBorder="0" applyAlignment="0" applyProtection="0"/>
    <xf numFmtId="0" fontId="57" fillId="0" borderId="0"/>
    <xf numFmtId="0" fontId="9" fillId="0" borderId="0"/>
    <xf numFmtId="0" fontId="57" fillId="0" borderId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0" fontId="56" fillId="0" borderId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0" fontId="56" fillId="0" borderId="0"/>
    <xf numFmtId="0" fontId="56" fillId="0" borderId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0" fontId="57" fillId="0" borderId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8" fontId="55" fillId="0" borderId="0" applyFont="0" applyFill="0" applyBorder="0" applyAlignment="0" applyProtection="0"/>
    <xf numFmtId="0" fontId="56" fillId="0" borderId="0"/>
    <xf numFmtId="40" fontId="55" fillId="0" borderId="0" applyFont="0" applyFill="0" applyBorder="0" applyAlignment="0" applyProtection="0"/>
    <xf numFmtId="0" fontId="56" fillId="0" borderId="0"/>
    <xf numFmtId="40" fontId="55" fillId="0" borderId="0" applyFont="0" applyFill="0" applyBorder="0" applyAlignment="0" applyProtection="0"/>
    <xf numFmtId="8" fontId="55" fillId="0" borderId="0" applyFont="0" applyFill="0" applyBorder="0" applyAlignment="0" applyProtection="0"/>
    <xf numFmtId="8" fontId="55" fillId="0" borderId="0" applyFont="0" applyFill="0" applyBorder="0" applyAlignment="0" applyProtection="0"/>
    <xf numFmtId="8" fontId="55" fillId="0" borderId="0" applyFont="0" applyFill="0" applyBorder="0" applyAlignment="0" applyProtection="0"/>
    <xf numFmtId="0" fontId="56" fillId="0" borderId="0"/>
    <xf numFmtId="40" fontId="55" fillId="0" borderId="0" applyFont="0" applyFill="0" applyBorder="0" applyAlignment="0" applyProtection="0"/>
    <xf numFmtId="0" fontId="56" fillId="0" borderId="0"/>
    <xf numFmtId="0" fontId="56" fillId="0" borderId="0"/>
    <xf numFmtId="8" fontId="55" fillId="0" borderId="0" applyFont="0" applyFill="0" applyBorder="0" applyAlignment="0" applyProtection="0"/>
    <xf numFmtId="0" fontId="57" fillId="0" borderId="0"/>
    <xf numFmtId="186" fontId="5" fillId="0" borderId="0" applyFont="0" applyFill="0" applyBorder="0" applyAlignment="0" applyProtection="0"/>
    <xf numFmtId="186" fontId="5" fillId="0" borderId="0" applyFont="0" applyFill="0" applyBorder="0" applyAlignment="0" applyProtection="0"/>
    <xf numFmtId="0" fontId="57" fillId="0" borderId="0"/>
    <xf numFmtId="186" fontId="5" fillId="0" borderId="0" applyFont="0" applyFill="0" applyBorder="0" applyAlignment="0" applyProtection="0"/>
    <xf numFmtId="186" fontId="5" fillId="0" borderId="0" applyFont="0" applyFill="0" applyBorder="0" applyAlignment="0" applyProtection="0"/>
    <xf numFmtId="0" fontId="57" fillId="0" borderId="0"/>
    <xf numFmtId="0" fontId="57" fillId="0" borderId="0"/>
    <xf numFmtId="186" fontId="5" fillId="0" borderId="0" applyFont="0" applyFill="0" applyBorder="0" applyAlignment="0" applyProtection="0"/>
    <xf numFmtId="186" fontId="5" fillId="0" borderId="0" applyFont="0" applyFill="0" applyBorder="0" applyAlignment="0" applyProtection="0"/>
    <xf numFmtId="186" fontId="5" fillId="0" borderId="0" applyFont="0" applyFill="0" applyBorder="0" applyAlignment="0" applyProtection="0"/>
    <xf numFmtId="186" fontId="5" fillId="0" borderId="0" applyFont="0" applyFill="0" applyBorder="0" applyAlignment="0" applyProtection="0"/>
    <xf numFmtId="0" fontId="57" fillId="0" borderId="0"/>
    <xf numFmtId="186" fontId="5" fillId="0" borderId="0" applyFont="0" applyFill="0" applyBorder="0" applyAlignment="0" applyProtection="0"/>
    <xf numFmtId="186" fontId="5" fillId="0" borderId="0" applyFont="0" applyFill="0" applyBorder="0" applyAlignment="0" applyProtection="0"/>
    <xf numFmtId="0" fontId="59" fillId="0" borderId="0"/>
    <xf numFmtId="0" fontId="57" fillId="0" borderId="0"/>
    <xf numFmtId="0" fontId="55" fillId="0" borderId="0"/>
    <xf numFmtId="0" fontId="60" fillId="0" borderId="0"/>
    <xf numFmtId="0" fontId="61" fillId="0" borderId="0"/>
    <xf numFmtId="0" fontId="5" fillId="0" borderId="0"/>
    <xf numFmtId="0" fontId="5" fillId="0" borderId="0"/>
    <xf numFmtId="0" fontId="58" fillId="0" borderId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0" fontId="58" fillId="0" borderId="0"/>
    <xf numFmtId="0" fontId="58" fillId="0" borderId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0" fontId="58" fillId="0" borderId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0" fontId="58" fillId="0" borderId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0" fontId="58" fillId="0" borderId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0" fontId="58" fillId="0" borderId="0"/>
    <xf numFmtId="0" fontId="58" fillId="0" borderId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0" fontId="58" fillId="0" borderId="0"/>
    <xf numFmtId="0" fontId="5" fillId="0" borderId="0"/>
    <xf numFmtId="0" fontId="5" fillId="0" borderId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/>
    <xf numFmtId="0" fontId="5" fillId="0" borderId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0" fontId="56" fillId="0" borderId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0" fontId="56" fillId="0" borderId="0"/>
    <xf numFmtId="0" fontId="56" fillId="0" borderId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0" fontId="56" fillId="0" borderId="0"/>
    <xf numFmtId="0" fontId="57" fillId="0" borderId="0"/>
    <xf numFmtId="0" fontId="9" fillId="0" borderId="0"/>
    <xf numFmtId="185" fontId="5" fillId="0" borderId="0" applyFont="0" applyFill="0" applyBorder="0" applyAlignment="0" applyProtection="0"/>
    <xf numFmtId="185" fontId="5" fillId="0" borderId="0" applyFont="0" applyFill="0" applyBorder="0" applyAlignment="0" applyProtection="0"/>
    <xf numFmtId="0" fontId="9" fillId="0" borderId="0"/>
    <xf numFmtId="185" fontId="5" fillId="0" borderId="0" applyFont="0" applyFill="0" applyBorder="0" applyAlignment="0" applyProtection="0"/>
    <xf numFmtId="185" fontId="5" fillId="0" borderId="0" applyFont="0" applyFill="0" applyBorder="0" applyAlignment="0" applyProtection="0"/>
    <xf numFmtId="0" fontId="9" fillId="0" borderId="0"/>
    <xf numFmtId="0" fontId="9" fillId="0" borderId="0"/>
    <xf numFmtId="185" fontId="5" fillId="0" borderId="0" applyFont="0" applyFill="0" applyBorder="0" applyAlignment="0" applyProtection="0"/>
    <xf numFmtId="185" fontId="5" fillId="0" borderId="0" applyFont="0" applyFill="0" applyBorder="0" applyAlignment="0" applyProtection="0"/>
    <xf numFmtId="185" fontId="5" fillId="0" borderId="0" applyFont="0" applyFill="0" applyBorder="0" applyAlignment="0" applyProtection="0"/>
    <xf numFmtId="185" fontId="5" fillId="0" borderId="0" applyFont="0" applyFill="0" applyBorder="0" applyAlignment="0" applyProtection="0"/>
    <xf numFmtId="0" fontId="9" fillId="0" borderId="0"/>
    <xf numFmtId="0" fontId="9" fillId="0" borderId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0" fontId="9" fillId="0" borderId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0" fontId="5" fillId="0" borderId="0"/>
    <xf numFmtId="0" fontId="5" fillId="0" borderId="0"/>
    <xf numFmtId="0" fontId="60" fillId="0" borderId="0"/>
    <xf numFmtId="0" fontId="58" fillId="0" borderId="0"/>
    <xf numFmtId="0" fontId="57" fillId="0" borderId="0"/>
    <xf numFmtId="187" fontId="5" fillId="0" borderId="0" applyFont="0" applyFill="0" applyBorder="0" applyAlignment="0" applyProtection="0"/>
    <xf numFmtId="187" fontId="5" fillId="0" borderId="0" applyFont="0" applyFill="0" applyBorder="0" applyAlignment="0" applyProtection="0"/>
    <xf numFmtId="0" fontId="57" fillId="0" borderId="0"/>
    <xf numFmtId="187" fontId="5" fillId="0" borderId="0" applyFont="0" applyFill="0" applyBorder="0" applyAlignment="0" applyProtection="0"/>
    <xf numFmtId="187" fontId="5" fillId="0" borderId="0" applyFont="0" applyFill="0" applyBorder="0" applyAlignment="0" applyProtection="0"/>
    <xf numFmtId="187" fontId="5" fillId="0" borderId="0" applyFont="0" applyFill="0" applyBorder="0" applyAlignment="0" applyProtection="0"/>
    <xf numFmtId="187" fontId="5" fillId="0" borderId="0" applyFont="0" applyFill="0" applyBorder="0" applyAlignment="0" applyProtection="0"/>
    <xf numFmtId="0" fontId="57" fillId="0" borderId="0"/>
    <xf numFmtId="0" fontId="57" fillId="0" borderId="0"/>
    <xf numFmtId="0" fontId="57" fillId="0" borderId="0"/>
    <xf numFmtId="188" fontId="5" fillId="0" borderId="0">
      <alignment horizontal="left" wrapText="1"/>
    </xf>
    <xf numFmtId="188" fontId="5" fillId="0" borderId="0">
      <alignment horizontal="left" wrapText="1"/>
    </xf>
    <xf numFmtId="38" fontId="9" fillId="0" borderId="0" applyFont="0" applyFill="0" applyBorder="0" applyAlignment="0" applyProtection="0"/>
    <xf numFmtId="0" fontId="5" fillId="0" borderId="11">
      <alignment horizontal="center" wrapText="1"/>
    </xf>
    <xf numFmtId="38" fontId="9" fillId="0" borderId="0" applyFont="0" applyFill="0" applyBorder="0" applyAlignment="0" applyProtection="0"/>
    <xf numFmtId="43" fontId="25" fillId="0" borderId="0"/>
    <xf numFmtId="0" fontId="25" fillId="0" borderId="0"/>
    <xf numFmtId="38" fontId="9" fillId="0" borderId="0" applyFont="0" applyFill="0" applyBorder="0" applyAlignment="0" applyProtection="0"/>
    <xf numFmtId="43" fontId="5" fillId="0" borderId="9"/>
    <xf numFmtId="43" fontId="5" fillId="0" borderId="0"/>
    <xf numFmtId="0" fontId="5" fillId="0" borderId="0">
      <alignment horizontal="left" wrapText="1"/>
    </xf>
    <xf numFmtId="0" fontId="5" fillId="0" borderId="0">
      <alignment horizontal="left" wrapText="1"/>
    </xf>
    <xf numFmtId="188" fontId="5" fillId="0" borderId="0">
      <alignment horizontal="left" wrapText="1"/>
    </xf>
    <xf numFmtId="188" fontId="5" fillId="0" borderId="0">
      <alignment horizontal="left" wrapText="1"/>
    </xf>
    <xf numFmtId="188" fontId="5" fillId="0" borderId="0">
      <alignment horizontal="left" wrapText="1"/>
    </xf>
    <xf numFmtId="188" fontId="5" fillId="0" borderId="0">
      <alignment horizontal="left" wrapText="1"/>
    </xf>
    <xf numFmtId="38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0" fontId="5" fillId="0" borderId="0"/>
    <xf numFmtId="38" fontId="9" fillId="0" borderId="0" applyFont="0" applyFill="0" applyBorder="0" applyAlignment="0" applyProtection="0"/>
    <xf numFmtId="0" fontId="23" fillId="0" borderId="0"/>
    <xf numFmtId="0" fontId="6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37" fontId="63" fillId="0" borderId="0"/>
    <xf numFmtId="173" fontId="63" fillId="0" borderId="0"/>
    <xf numFmtId="39" fontId="63" fillId="0" borderId="0"/>
    <xf numFmtId="0" fontId="64" fillId="29" borderId="0" applyNumberFormat="0" applyBorder="0" applyAlignment="0" applyProtection="0"/>
    <xf numFmtId="0" fontId="64" fillId="29" borderId="0" applyNumberFormat="0" applyBorder="0" applyAlignment="0" applyProtection="0"/>
    <xf numFmtId="0" fontId="64" fillId="29" borderId="0" applyNumberFormat="0" applyBorder="0" applyAlignment="0" applyProtection="0"/>
    <xf numFmtId="0" fontId="64" fillId="29" borderId="0" applyNumberFormat="0" applyBorder="0" applyAlignment="0" applyProtection="0"/>
    <xf numFmtId="0" fontId="64" fillId="29" borderId="0" applyNumberFormat="0" applyBorder="0" applyAlignment="0" applyProtection="0"/>
    <xf numFmtId="0" fontId="64" fillId="29" borderId="0" applyNumberFormat="0" applyBorder="0" applyAlignment="0" applyProtection="0"/>
    <xf numFmtId="0" fontId="64" fillId="30" borderId="0" applyNumberFormat="0" applyBorder="0" applyAlignment="0" applyProtection="0"/>
    <xf numFmtId="0" fontId="64" fillId="30" borderId="0" applyNumberFormat="0" applyBorder="0" applyAlignment="0" applyProtection="0"/>
    <xf numFmtId="0" fontId="12" fillId="31" borderId="0" applyNumberFormat="0" applyBorder="0" applyAlignment="0" applyProtection="0"/>
    <xf numFmtId="0" fontId="64" fillId="30" borderId="0" applyNumberFormat="0" applyBorder="0" applyAlignment="0" applyProtection="0"/>
    <xf numFmtId="0" fontId="64" fillId="32" borderId="0" applyNumberFormat="0" applyBorder="0" applyAlignment="0" applyProtection="0"/>
    <xf numFmtId="0" fontId="43" fillId="17" borderId="0" applyNumberFormat="0" applyBorder="0" applyAlignment="0" applyProtection="0"/>
    <xf numFmtId="0" fontId="64" fillId="30" borderId="0" applyNumberFormat="0" applyBorder="0" applyAlignment="0" applyProtection="0"/>
    <xf numFmtId="0" fontId="64" fillId="30" borderId="0" applyNumberFormat="0" applyBorder="0" applyAlignment="0" applyProtection="0"/>
    <xf numFmtId="0" fontId="64" fillId="32" borderId="0" applyNumberFormat="0" applyBorder="0" applyAlignment="0" applyProtection="0"/>
    <xf numFmtId="0" fontId="64" fillId="32" borderId="0" applyNumberFormat="0" applyBorder="0" applyAlignment="0" applyProtection="0"/>
    <xf numFmtId="0" fontId="64" fillId="32" borderId="0" applyNumberFormat="0" applyBorder="0" applyAlignment="0" applyProtection="0"/>
    <xf numFmtId="0" fontId="43" fillId="17" borderId="0" applyNumberFormat="0" applyBorder="0" applyAlignment="0" applyProtection="0"/>
    <xf numFmtId="0" fontId="64" fillId="30" borderId="0" applyNumberFormat="0" applyBorder="0" applyAlignment="0" applyProtection="0"/>
    <xf numFmtId="0" fontId="12" fillId="32" borderId="0" applyNumberFormat="0" applyBorder="0" applyAlignment="0" applyProtection="0"/>
    <xf numFmtId="0" fontId="64" fillId="30" borderId="0" applyNumberFormat="0" applyBorder="0" applyAlignment="0" applyProtection="0"/>
    <xf numFmtId="0" fontId="64" fillId="30" borderId="0" applyNumberFormat="0" applyBorder="0" applyAlignment="0" applyProtection="0"/>
    <xf numFmtId="0" fontId="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64" fillId="30" borderId="0" applyNumberFormat="0" applyBorder="0" applyAlignment="0" applyProtection="0"/>
    <xf numFmtId="0" fontId="64" fillId="30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43" fillId="17" borderId="0" applyNumberFormat="0" applyBorder="0" applyAlignment="0" applyProtection="0"/>
    <xf numFmtId="0" fontId="64" fillId="30" borderId="0" applyNumberFormat="0" applyBorder="0" applyAlignment="0" applyProtection="0"/>
    <xf numFmtId="0" fontId="43" fillId="17" borderId="0" applyNumberFormat="0" applyBorder="0" applyAlignment="0" applyProtection="0"/>
    <xf numFmtId="0" fontId="12" fillId="32" borderId="0" applyNumberFormat="0" applyBorder="0" applyAlignment="0" applyProtection="0"/>
    <xf numFmtId="0" fontId="64" fillId="30" borderId="0" applyNumberFormat="0" applyBorder="0" applyAlignment="0" applyProtection="0"/>
    <xf numFmtId="0" fontId="64" fillId="30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43" fillId="17" borderId="0" applyNumberFormat="0" applyBorder="0" applyAlignment="0" applyProtection="0"/>
    <xf numFmtId="0" fontId="3" fillId="17" borderId="0" applyNumberFormat="0" applyBorder="0" applyAlignment="0" applyProtection="0"/>
    <xf numFmtId="0" fontId="43" fillId="17" borderId="0" applyNumberFormat="0" applyBorder="0" applyAlignment="0" applyProtection="0"/>
    <xf numFmtId="0" fontId="12" fillId="32" borderId="0" applyNumberFormat="0" applyBorder="0" applyAlignment="0" applyProtection="0"/>
    <xf numFmtId="0" fontId="64" fillId="30" borderId="0" applyNumberFormat="0" applyBorder="0" applyAlignment="0" applyProtection="0"/>
    <xf numFmtId="0" fontId="64" fillId="30" borderId="0" applyNumberFormat="0" applyBorder="0" applyAlignment="0" applyProtection="0"/>
    <xf numFmtId="0" fontId="3" fillId="17" borderId="0" applyNumberFormat="0" applyBorder="0" applyAlignment="0" applyProtection="0"/>
    <xf numFmtId="0" fontId="65" fillId="30" borderId="0" applyNumberFormat="0" applyBorder="0" applyAlignment="0" applyProtection="0"/>
    <xf numFmtId="0" fontId="64" fillId="30" borderId="0" applyNumberFormat="0" applyBorder="0" applyAlignment="0" applyProtection="0"/>
    <xf numFmtId="0" fontId="64" fillId="30" borderId="0" applyNumberFormat="0" applyBorder="0" applyAlignment="0" applyProtection="0"/>
    <xf numFmtId="0" fontId="12" fillId="30" borderId="0" applyNumberFormat="0" applyBorder="0" applyAlignment="0" applyProtection="0"/>
    <xf numFmtId="0" fontId="64" fillId="30" borderId="0" applyNumberFormat="0" applyBorder="0" applyAlignment="0" applyProtection="0"/>
    <xf numFmtId="0" fontId="64" fillId="30" borderId="0" applyNumberFormat="0" applyBorder="0" applyAlignment="0" applyProtection="0"/>
    <xf numFmtId="0" fontId="64" fillId="30" borderId="0" applyNumberFormat="0" applyBorder="0" applyAlignment="0" applyProtection="0"/>
    <xf numFmtId="0" fontId="64" fillId="29" borderId="0" applyNumberFormat="0" applyBorder="0" applyAlignment="0" applyProtection="0"/>
    <xf numFmtId="0" fontId="64" fillId="29" borderId="0" applyNumberFormat="0" applyBorder="0" applyAlignment="0" applyProtection="0"/>
    <xf numFmtId="0" fontId="64" fillId="30" borderId="0" applyNumberFormat="0" applyBorder="0" applyAlignment="0" applyProtection="0"/>
    <xf numFmtId="0" fontId="64" fillId="29" borderId="0" applyNumberFormat="0" applyBorder="0" applyAlignment="0" applyProtection="0"/>
    <xf numFmtId="0" fontId="64" fillId="29" borderId="0" applyNumberFormat="0" applyBorder="0" applyAlignment="0" applyProtection="0"/>
    <xf numFmtId="0" fontId="64" fillId="33" borderId="0" applyNumberFormat="0" applyBorder="0" applyAlignment="0" applyProtection="0"/>
    <xf numFmtId="0" fontId="64" fillId="33" borderId="0" applyNumberFormat="0" applyBorder="0" applyAlignment="0" applyProtection="0"/>
    <xf numFmtId="0" fontId="64" fillId="33" borderId="0" applyNumberFormat="0" applyBorder="0" applyAlignment="0" applyProtection="0"/>
    <xf numFmtId="0" fontId="64" fillId="33" borderId="0" applyNumberFormat="0" applyBorder="0" applyAlignment="0" applyProtection="0"/>
    <xf numFmtId="0" fontId="64" fillId="33" borderId="0" applyNumberFormat="0" applyBorder="0" applyAlignment="0" applyProtection="0"/>
    <xf numFmtId="0" fontId="64" fillId="33" borderId="0" applyNumberFormat="0" applyBorder="0" applyAlignment="0" applyProtection="0"/>
    <xf numFmtId="0" fontId="64" fillId="34" borderId="0" applyNumberFormat="0" applyBorder="0" applyAlignment="0" applyProtection="0"/>
    <xf numFmtId="0" fontId="64" fillId="34" borderId="0" applyNumberFormat="0" applyBorder="0" applyAlignment="0" applyProtection="0"/>
    <xf numFmtId="0" fontId="12" fillId="33" borderId="0" applyNumberFormat="0" applyBorder="0" applyAlignment="0" applyProtection="0"/>
    <xf numFmtId="0" fontId="64" fillId="34" borderId="0" applyNumberFormat="0" applyBorder="0" applyAlignment="0" applyProtection="0"/>
    <xf numFmtId="0" fontId="64" fillId="34" borderId="0" applyNumberFormat="0" applyBorder="0" applyAlignment="0" applyProtection="0"/>
    <xf numFmtId="0" fontId="43" fillId="19" borderId="0" applyNumberFormat="0" applyBorder="0" applyAlignment="0" applyProtection="0"/>
    <xf numFmtId="0" fontId="64" fillId="34" borderId="0" applyNumberFormat="0" applyBorder="0" applyAlignment="0" applyProtection="0"/>
    <xf numFmtId="0" fontId="43" fillId="19" borderId="0" applyNumberFormat="0" applyBorder="0" applyAlignment="0" applyProtection="0"/>
    <xf numFmtId="0" fontId="64" fillId="34" borderId="0" applyNumberFormat="0" applyBorder="0" applyAlignment="0" applyProtection="0"/>
    <xf numFmtId="0" fontId="64" fillId="34" borderId="0" applyNumberFormat="0" applyBorder="0" applyAlignment="0" applyProtection="0"/>
    <xf numFmtId="0" fontId="12" fillId="34" borderId="0" applyNumberFormat="0" applyBorder="0" applyAlignment="0" applyProtection="0"/>
    <xf numFmtId="0" fontId="64" fillId="34" borderId="0" applyNumberFormat="0" applyBorder="0" applyAlignment="0" applyProtection="0"/>
    <xf numFmtId="0" fontId="64" fillId="34" borderId="0" applyNumberFormat="0" applyBorder="0" applyAlignment="0" applyProtection="0"/>
    <xf numFmtId="0" fontId="3" fillId="19" borderId="0" applyNumberFormat="0" applyBorder="0" applyAlignment="0" applyProtection="0"/>
    <xf numFmtId="0" fontId="43" fillId="19" borderId="0" applyNumberFormat="0" applyBorder="0" applyAlignment="0" applyProtection="0"/>
    <xf numFmtId="0" fontId="43" fillId="19" borderId="0" applyNumberFormat="0" applyBorder="0" applyAlignment="0" applyProtection="0"/>
    <xf numFmtId="0" fontId="64" fillId="34" borderId="0" applyNumberFormat="0" applyBorder="0" applyAlignment="0" applyProtection="0"/>
    <xf numFmtId="0" fontId="64" fillId="34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43" fillId="19" borderId="0" applyNumberFormat="0" applyBorder="0" applyAlignment="0" applyProtection="0"/>
    <xf numFmtId="0" fontId="64" fillId="34" borderId="0" applyNumberFormat="0" applyBorder="0" applyAlignment="0" applyProtection="0"/>
    <xf numFmtId="0" fontId="43" fillId="19" borderId="0" applyNumberFormat="0" applyBorder="0" applyAlignment="0" applyProtection="0"/>
    <xf numFmtId="0" fontId="12" fillId="34" borderId="0" applyNumberFormat="0" applyBorder="0" applyAlignment="0" applyProtection="0"/>
    <xf numFmtId="0" fontId="64" fillId="34" borderId="0" applyNumberFormat="0" applyBorder="0" applyAlignment="0" applyProtection="0"/>
    <xf numFmtId="0" fontId="64" fillId="34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43" fillId="19" borderId="0" applyNumberFormat="0" applyBorder="0" applyAlignment="0" applyProtection="0"/>
    <xf numFmtId="0" fontId="3" fillId="19" borderId="0" applyNumberFormat="0" applyBorder="0" applyAlignment="0" applyProtection="0"/>
    <xf numFmtId="0" fontId="43" fillId="19" borderId="0" applyNumberFormat="0" applyBorder="0" applyAlignment="0" applyProtection="0"/>
    <xf numFmtId="0" fontId="12" fillId="34" borderId="0" applyNumberFormat="0" applyBorder="0" applyAlignment="0" applyProtection="0"/>
    <xf numFmtId="0" fontId="64" fillId="34" borderId="0" applyNumberFormat="0" applyBorder="0" applyAlignment="0" applyProtection="0"/>
    <xf numFmtId="0" fontId="64" fillId="34" borderId="0" applyNumberFormat="0" applyBorder="0" applyAlignment="0" applyProtection="0"/>
    <xf numFmtId="0" fontId="3" fillId="19" borderId="0" applyNumberFormat="0" applyBorder="0" applyAlignment="0" applyProtection="0"/>
    <xf numFmtId="0" fontId="65" fillId="34" borderId="0" applyNumberFormat="0" applyBorder="0" applyAlignment="0" applyProtection="0"/>
    <xf numFmtId="0" fontId="64" fillId="34" borderId="0" applyNumberFormat="0" applyBorder="0" applyAlignment="0" applyProtection="0"/>
    <xf numFmtId="0" fontId="64" fillId="34" borderId="0" applyNumberFormat="0" applyBorder="0" applyAlignment="0" applyProtection="0"/>
    <xf numFmtId="0" fontId="64" fillId="34" borderId="0" applyNumberFormat="0" applyBorder="0" applyAlignment="0" applyProtection="0"/>
    <xf numFmtId="0" fontId="64" fillId="34" borderId="0" applyNumberFormat="0" applyBorder="0" applyAlignment="0" applyProtection="0"/>
    <xf numFmtId="0" fontId="64" fillId="33" borderId="0" applyNumberFormat="0" applyBorder="0" applyAlignment="0" applyProtection="0"/>
    <xf numFmtId="0" fontId="64" fillId="33" borderId="0" applyNumberFormat="0" applyBorder="0" applyAlignment="0" applyProtection="0"/>
    <xf numFmtId="0" fontId="64" fillId="33" borderId="0" applyNumberFormat="0" applyBorder="0" applyAlignment="0" applyProtection="0"/>
    <xf numFmtId="0" fontId="64" fillId="33" borderId="0" applyNumberFormat="0" applyBorder="0" applyAlignment="0" applyProtection="0"/>
    <xf numFmtId="0" fontId="64" fillId="35" borderId="0" applyNumberFormat="0" applyBorder="0" applyAlignment="0" applyProtection="0"/>
    <xf numFmtId="0" fontId="64" fillId="35" borderId="0" applyNumberFormat="0" applyBorder="0" applyAlignment="0" applyProtection="0"/>
    <xf numFmtId="0" fontId="64" fillId="35" borderId="0" applyNumberFormat="0" applyBorder="0" applyAlignment="0" applyProtection="0"/>
    <xf numFmtId="0" fontId="64" fillId="35" borderId="0" applyNumberFormat="0" applyBorder="0" applyAlignment="0" applyProtection="0"/>
    <xf numFmtId="0" fontId="64" fillId="35" borderId="0" applyNumberFormat="0" applyBorder="0" applyAlignment="0" applyProtection="0"/>
    <xf numFmtId="0" fontId="64" fillId="35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5" borderId="0" applyNumberFormat="0" applyBorder="0" applyAlignment="0" applyProtection="0"/>
    <xf numFmtId="0" fontId="43" fillId="21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5" borderId="0" applyNumberFormat="0" applyBorder="0" applyAlignment="0" applyProtection="0"/>
    <xf numFmtId="0" fontId="64" fillId="35" borderId="0" applyNumberFormat="0" applyBorder="0" applyAlignment="0" applyProtection="0"/>
    <xf numFmtId="0" fontId="64" fillId="35" borderId="0" applyNumberFormat="0" applyBorder="0" applyAlignment="0" applyProtection="0"/>
    <xf numFmtId="0" fontId="43" fillId="21" borderId="0" applyNumberFormat="0" applyBorder="0" applyAlignment="0" applyProtection="0"/>
    <xf numFmtId="0" fontId="64" fillId="36" borderId="0" applyNumberFormat="0" applyBorder="0" applyAlignment="0" applyProtection="0"/>
    <xf numFmtId="0" fontId="12" fillId="35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43" fillId="21" borderId="0" applyNumberFormat="0" applyBorder="0" applyAlignment="0" applyProtection="0"/>
    <xf numFmtId="0" fontId="64" fillId="36" borderId="0" applyNumberFormat="0" applyBorder="0" applyAlignment="0" applyProtection="0"/>
    <xf numFmtId="0" fontId="43" fillId="21" borderId="0" applyNumberFormat="0" applyBorder="0" applyAlignment="0" applyProtection="0"/>
    <xf numFmtId="0" fontId="12" fillId="35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43" fillId="21" borderId="0" applyNumberFormat="0" applyBorder="0" applyAlignment="0" applyProtection="0"/>
    <xf numFmtId="0" fontId="3" fillId="21" borderId="0" applyNumberFormat="0" applyBorder="0" applyAlignment="0" applyProtection="0"/>
    <xf numFmtId="0" fontId="43" fillId="21" borderId="0" applyNumberFormat="0" applyBorder="0" applyAlignment="0" applyProtection="0"/>
    <xf numFmtId="0" fontId="12" fillId="35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3" fillId="21" borderId="0" applyNumberFormat="0" applyBorder="0" applyAlignment="0" applyProtection="0"/>
    <xf numFmtId="0" fontId="65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12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5" borderId="0" applyNumberFormat="0" applyBorder="0" applyAlignment="0" applyProtection="0"/>
    <xf numFmtId="0" fontId="64" fillId="35" borderId="0" applyNumberFormat="0" applyBorder="0" applyAlignment="0" applyProtection="0"/>
    <xf numFmtId="0" fontId="64" fillId="36" borderId="0" applyNumberFormat="0" applyBorder="0" applyAlignment="0" applyProtection="0"/>
    <xf numFmtId="0" fontId="64" fillId="35" borderId="0" applyNumberFormat="0" applyBorder="0" applyAlignment="0" applyProtection="0"/>
    <xf numFmtId="0" fontId="64" fillId="35" borderId="0" applyNumberFormat="0" applyBorder="0" applyAlignment="0" applyProtection="0"/>
    <xf numFmtId="0" fontId="64" fillId="29" borderId="0" applyNumberFormat="0" applyBorder="0" applyAlignment="0" applyProtection="0"/>
    <xf numFmtId="0" fontId="64" fillId="29" borderId="0" applyNumberFormat="0" applyBorder="0" applyAlignment="0" applyProtection="0"/>
    <xf numFmtId="0" fontId="64" fillId="29" borderId="0" applyNumberFormat="0" applyBorder="0" applyAlignment="0" applyProtection="0"/>
    <xf numFmtId="0" fontId="64" fillId="29" borderId="0" applyNumberFormat="0" applyBorder="0" applyAlignment="0" applyProtection="0"/>
    <xf numFmtId="0" fontId="64" fillId="29" borderId="0" applyNumberFormat="0" applyBorder="0" applyAlignment="0" applyProtection="0"/>
    <xf numFmtId="0" fontId="64" fillId="29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12" fillId="29" borderId="0" applyNumberFormat="0" applyBorder="0" applyAlignment="0" applyProtection="0"/>
    <xf numFmtId="0" fontId="64" fillId="37" borderId="0" applyNumberFormat="0" applyBorder="0" applyAlignment="0" applyProtection="0"/>
    <xf numFmtId="0" fontId="64" fillId="32" borderId="0" applyNumberFormat="0" applyBorder="0" applyAlignment="0" applyProtection="0"/>
    <xf numFmtId="0" fontId="43" fillId="23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2" borderId="0" applyNumberFormat="0" applyBorder="0" applyAlignment="0" applyProtection="0"/>
    <xf numFmtId="0" fontId="64" fillId="32" borderId="0" applyNumberFormat="0" applyBorder="0" applyAlignment="0" applyProtection="0"/>
    <xf numFmtId="0" fontId="64" fillId="32" borderId="0" applyNumberFormat="0" applyBorder="0" applyAlignment="0" applyProtection="0"/>
    <xf numFmtId="0" fontId="43" fillId="23" borderId="0" applyNumberFormat="0" applyBorder="0" applyAlignment="0" applyProtection="0"/>
    <xf numFmtId="0" fontId="64" fillId="37" borderId="0" applyNumberFormat="0" applyBorder="0" applyAlignment="0" applyProtection="0"/>
    <xf numFmtId="0" fontId="12" fillId="32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43" fillId="23" borderId="0" applyNumberFormat="0" applyBorder="0" applyAlignment="0" applyProtection="0"/>
    <xf numFmtId="0" fontId="64" fillId="37" borderId="0" applyNumberFormat="0" applyBorder="0" applyAlignment="0" applyProtection="0"/>
    <xf numFmtId="0" fontId="43" fillId="23" borderId="0" applyNumberFormat="0" applyBorder="0" applyAlignment="0" applyProtection="0"/>
    <xf numFmtId="0" fontId="12" fillId="32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43" fillId="23" borderId="0" applyNumberFormat="0" applyBorder="0" applyAlignment="0" applyProtection="0"/>
    <xf numFmtId="0" fontId="3" fillId="23" borderId="0" applyNumberFormat="0" applyBorder="0" applyAlignment="0" applyProtection="0"/>
    <xf numFmtId="0" fontId="43" fillId="23" borderId="0" applyNumberFormat="0" applyBorder="0" applyAlignment="0" applyProtection="0"/>
    <xf numFmtId="0" fontId="12" fillId="32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3" fillId="23" borderId="0" applyNumberFormat="0" applyBorder="0" applyAlignment="0" applyProtection="0"/>
    <xf numFmtId="0" fontId="65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12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29" borderId="0" applyNumberFormat="0" applyBorder="0" applyAlignment="0" applyProtection="0"/>
    <xf numFmtId="0" fontId="64" fillId="29" borderId="0" applyNumberFormat="0" applyBorder="0" applyAlignment="0" applyProtection="0"/>
    <xf numFmtId="0" fontId="64" fillId="37" borderId="0" applyNumberFormat="0" applyBorder="0" applyAlignment="0" applyProtection="0"/>
    <xf numFmtId="0" fontId="64" fillId="29" borderId="0" applyNumberFormat="0" applyBorder="0" applyAlignment="0" applyProtection="0"/>
    <xf numFmtId="0" fontId="64" fillId="29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43" fillId="25" borderId="0" applyNumberFormat="0" applyBorder="0" applyAlignment="0" applyProtection="0"/>
    <xf numFmtId="0" fontId="64" fillId="38" borderId="0" applyNumberFormat="0" applyBorder="0" applyAlignment="0" applyProtection="0"/>
    <xf numFmtId="0" fontId="43" fillId="25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12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43" fillId="25" borderId="0" applyNumberFormat="0" applyBorder="0" applyAlignment="0" applyProtection="0"/>
    <xf numFmtId="0" fontId="64" fillId="38" borderId="0" applyNumberFormat="0" applyBorder="0" applyAlignment="0" applyProtection="0"/>
    <xf numFmtId="0" fontId="43" fillId="25" borderId="0" applyNumberFormat="0" applyBorder="0" applyAlignment="0" applyProtection="0"/>
    <xf numFmtId="0" fontId="12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43" fillId="25" borderId="0" applyNumberFormat="0" applyBorder="0" applyAlignment="0" applyProtection="0"/>
    <xf numFmtId="0" fontId="3" fillId="25" borderId="0" applyNumberFormat="0" applyBorder="0" applyAlignment="0" applyProtection="0"/>
    <xf numFmtId="0" fontId="43" fillId="25" borderId="0" applyNumberFormat="0" applyBorder="0" applyAlignment="0" applyProtection="0"/>
    <xf numFmtId="0" fontId="12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3" fillId="25" borderId="0" applyNumberFormat="0" applyBorder="0" applyAlignment="0" applyProtection="0"/>
    <xf numFmtId="0" fontId="65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5" borderId="0" applyNumberFormat="0" applyBorder="0" applyAlignment="0" applyProtection="0"/>
    <xf numFmtId="0" fontId="64" fillId="35" borderId="0" applyNumberFormat="0" applyBorder="0" applyAlignment="0" applyProtection="0"/>
    <xf numFmtId="0" fontId="64" fillId="35" borderId="0" applyNumberFormat="0" applyBorder="0" applyAlignment="0" applyProtection="0"/>
    <xf numFmtId="0" fontId="64" fillId="35" borderId="0" applyNumberFormat="0" applyBorder="0" applyAlignment="0" applyProtection="0"/>
    <xf numFmtId="0" fontId="64" fillId="35" borderId="0" applyNumberFormat="0" applyBorder="0" applyAlignment="0" applyProtection="0"/>
    <xf numFmtId="0" fontId="64" fillId="35" borderId="0" applyNumberFormat="0" applyBorder="0" applyAlignment="0" applyProtection="0"/>
    <xf numFmtId="0" fontId="64" fillId="29" borderId="0" applyNumberFormat="0" applyBorder="0" applyAlignment="0" applyProtection="0"/>
    <xf numFmtId="0" fontId="64" fillId="29" borderId="0" applyNumberFormat="0" applyBorder="0" applyAlignment="0" applyProtection="0"/>
    <xf numFmtId="0" fontId="12" fillId="35" borderId="0" applyNumberFormat="0" applyBorder="0" applyAlignment="0" applyProtection="0"/>
    <xf numFmtId="0" fontId="64" fillId="29" borderId="0" applyNumberFormat="0" applyBorder="0" applyAlignment="0" applyProtection="0"/>
    <xf numFmtId="0" fontId="64" fillId="29" borderId="0" applyNumberFormat="0" applyBorder="0" applyAlignment="0" applyProtection="0"/>
    <xf numFmtId="0" fontId="43" fillId="27" borderId="0" applyNumberFormat="0" applyBorder="0" applyAlignment="0" applyProtection="0"/>
    <xf numFmtId="0" fontId="64" fillId="29" borderId="0" applyNumberFormat="0" applyBorder="0" applyAlignment="0" applyProtection="0"/>
    <xf numFmtId="0" fontId="43" fillId="27" borderId="0" applyNumberFormat="0" applyBorder="0" applyAlignment="0" applyProtection="0"/>
    <xf numFmtId="0" fontId="64" fillId="29" borderId="0" applyNumberFormat="0" applyBorder="0" applyAlignment="0" applyProtection="0"/>
    <xf numFmtId="0" fontId="64" fillId="29" borderId="0" applyNumberFormat="0" applyBorder="0" applyAlignment="0" applyProtection="0"/>
    <xf numFmtId="0" fontId="12" fillId="29" borderId="0" applyNumberFormat="0" applyBorder="0" applyAlignment="0" applyProtection="0"/>
    <xf numFmtId="0" fontId="64" fillId="29" borderId="0" applyNumberFormat="0" applyBorder="0" applyAlignment="0" applyProtection="0"/>
    <xf numFmtId="0" fontId="64" fillId="29" borderId="0" applyNumberFormat="0" applyBorder="0" applyAlignment="0" applyProtection="0"/>
    <xf numFmtId="0" fontId="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64" fillId="29" borderId="0" applyNumberFormat="0" applyBorder="0" applyAlignment="0" applyProtection="0"/>
    <xf numFmtId="0" fontId="64" fillId="29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43" fillId="27" borderId="0" applyNumberFormat="0" applyBorder="0" applyAlignment="0" applyProtection="0"/>
    <xf numFmtId="0" fontId="64" fillId="29" borderId="0" applyNumberFormat="0" applyBorder="0" applyAlignment="0" applyProtection="0"/>
    <xf numFmtId="0" fontId="43" fillId="27" borderId="0" applyNumberFormat="0" applyBorder="0" applyAlignment="0" applyProtection="0"/>
    <xf numFmtId="0" fontId="12" fillId="29" borderId="0" applyNumberFormat="0" applyBorder="0" applyAlignment="0" applyProtection="0"/>
    <xf numFmtId="0" fontId="64" fillId="29" borderId="0" applyNumberFormat="0" applyBorder="0" applyAlignment="0" applyProtection="0"/>
    <xf numFmtId="0" fontId="64" fillId="29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43" fillId="27" borderId="0" applyNumberFormat="0" applyBorder="0" applyAlignment="0" applyProtection="0"/>
    <xf numFmtId="0" fontId="3" fillId="27" borderId="0" applyNumberFormat="0" applyBorder="0" applyAlignment="0" applyProtection="0"/>
    <xf numFmtId="0" fontId="43" fillId="27" borderId="0" applyNumberFormat="0" applyBorder="0" applyAlignment="0" applyProtection="0"/>
    <xf numFmtId="0" fontId="12" fillId="29" borderId="0" applyNumberFormat="0" applyBorder="0" applyAlignment="0" applyProtection="0"/>
    <xf numFmtId="0" fontId="64" fillId="29" borderId="0" applyNumberFormat="0" applyBorder="0" applyAlignment="0" applyProtection="0"/>
    <xf numFmtId="0" fontId="64" fillId="29" borderId="0" applyNumberFormat="0" applyBorder="0" applyAlignment="0" applyProtection="0"/>
    <xf numFmtId="0" fontId="3" fillId="27" borderId="0" applyNumberFormat="0" applyBorder="0" applyAlignment="0" applyProtection="0"/>
    <xf numFmtId="0" fontId="65" fillId="29" borderId="0" applyNumberFormat="0" applyBorder="0" applyAlignment="0" applyProtection="0"/>
    <xf numFmtId="0" fontId="64" fillId="29" borderId="0" applyNumberFormat="0" applyBorder="0" applyAlignment="0" applyProtection="0"/>
    <xf numFmtId="0" fontId="64" fillId="29" borderId="0" applyNumberFormat="0" applyBorder="0" applyAlignment="0" applyProtection="0"/>
    <xf numFmtId="0" fontId="64" fillId="29" borderId="0" applyNumberFormat="0" applyBorder="0" applyAlignment="0" applyProtection="0"/>
    <xf numFmtId="0" fontId="64" fillId="29" borderId="0" applyNumberFormat="0" applyBorder="0" applyAlignment="0" applyProtection="0"/>
    <xf numFmtId="0" fontId="64" fillId="35" borderId="0" applyNumberFormat="0" applyBorder="0" applyAlignment="0" applyProtection="0"/>
    <xf numFmtId="0" fontId="64" fillId="35" borderId="0" applyNumberFormat="0" applyBorder="0" applyAlignment="0" applyProtection="0"/>
    <xf numFmtId="0" fontId="64" fillId="35" borderId="0" applyNumberFormat="0" applyBorder="0" applyAlignment="0" applyProtection="0"/>
    <xf numFmtId="0" fontId="64" fillId="35" borderId="0" applyNumberFormat="0" applyBorder="0" applyAlignment="0" applyProtection="0"/>
    <xf numFmtId="0" fontId="64" fillId="32" borderId="0" applyNumberFormat="0" applyBorder="0" applyAlignment="0" applyProtection="0"/>
    <xf numFmtId="0" fontId="64" fillId="32" borderId="0" applyNumberFormat="0" applyBorder="0" applyAlignment="0" applyProtection="0"/>
    <xf numFmtId="0" fontId="64" fillId="32" borderId="0" applyNumberFormat="0" applyBorder="0" applyAlignment="0" applyProtection="0"/>
    <xf numFmtId="0" fontId="64" fillId="32" borderId="0" applyNumberFormat="0" applyBorder="0" applyAlignment="0" applyProtection="0"/>
    <xf numFmtId="0" fontId="64" fillId="32" borderId="0" applyNumberFormat="0" applyBorder="0" applyAlignment="0" applyProtection="0"/>
    <xf numFmtId="0" fontId="64" fillId="32" borderId="0" applyNumberFormat="0" applyBorder="0" applyAlignment="0" applyProtection="0"/>
    <xf numFmtId="0" fontId="64" fillId="31" borderId="0" applyNumberFormat="0" applyBorder="0" applyAlignment="0" applyProtection="0"/>
    <xf numFmtId="0" fontId="64" fillId="31" borderId="0" applyNumberFormat="0" applyBorder="0" applyAlignment="0" applyProtection="0"/>
    <xf numFmtId="0" fontId="12" fillId="38" borderId="0" applyNumberFormat="0" applyBorder="0" applyAlignment="0" applyProtection="0"/>
    <xf numFmtId="0" fontId="64" fillId="31" borderId="0" applyNumberFormat="0" applyBorder="0" applyAlignment="0" applyProtection="0"/>
    <xf numFmtId="0" fontId="64" fillId="39" borderId="0" applyNumberFormat="0" applyBorder="0" applyAlignment="0" applyProtection="0"/>
    <xf numFmtId="0" fontId="43" fillId="18" borderId="0" applyNumberFormat="0" applyBorder="0" applyAlignment="0" applyProtection="0"/>
    <xf numFmtId="0" fontId="64" fillId="31" borderId="0" applyNumberFormat="0" applyBorder="0" applyAlignment="0" applyProtection="0"/>
    <xf numFmtId="0" fontId="64" fillId="31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43" fillId="18" borderId="0" applyNumberFormat="0" applyBorder="0" applyAlignment="0" applyProtection="0"/>
    <xf numFmtId="0" fontId="64" fillId="31" borderId="0" applyNumberFormat="0" applyBorder="0" applyAlignment="0" applyProtection="0"/>
    <xf numFmtId="0" fontId="12" fillId="39" borderId="0" applyNumberFormat="0" applyBorder="0" applyAlignment="0" applyProtection="0"/>
    <xf numFmtId="0" fontId="64" fillId="31" borderId="0" applyNumberFormat="0" applyBorder="0" applyAlignment="0" applyProtection="0"/>
    <xf numFmtId="0" fontId="64" fillId="31" borderId="0" applyNumberFormat="0" applyBorder="0" applyAlignment="0" applyProtection="0"/>
    <xf numFmtId="0" fontId="3" fillId="18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64" fillId="31" borderId="0" applyNumberFormat="0" applyBorder="0" applyAlignment="0" applyProtection="0"/>
    <xf numFmtId="0" fontId="64" fillId="31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43" fillId="18" borderId="0" applyNumberFormat="0" applyBorder="0" applyAlignment="0" applyProtection="0"/>
    <xf numFmtId="0" fontId="64" fillId="31" borderId="0" applyNumberFormat="0" applyBorder="0" applyAlignment="0" applyProtection="0"/>
    <xf numFmtId="0" fontId="43" fillId="18" borderId="0" applyNumberFormat="0" applyBorder="0" applyAlignment="0" applyProtection="0"/>
    <xf numFmtId="0" fontId="12" fillId="39" borderId="0" applyNumberFormat="0" applyBorder="0" applyAlignment="0" applyProtection="0"/>
    <xf numFmtId="0" fontId="64" fillId="31" borderId="0" applyNumberFormat="0" applyBorder="0" applyAlignment="0" applyProtection="0"/>
    <xf numFmtId="0" fontId="64" fillId="31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43" fillId="18" borderId="0" applyNumberFormat="0" applyBorder="0" applyAlignment="0" applyProtection="0"/>
    <xf numFmtId="0" fontId="3" fillId="18" borderId="0" applyNumberFormat="0" applyBorder="0" applyAlignment="0" applyProtection="0"/>
    <xf numFmtId="0" fontId="43" fillId="18" borderId="0" applyNumberFormat="0" applyBorder="0" applyAlignment="0" applyProtection="0"/>
    <xf numFmtId="0" fontId="12" fillId="39" borderId="0" applyNumberFormat="0" applyBorder="0" applyAlignment="0" applyProtection="0"/>
    <xf numFmtId="0" fontId="64" fillId="31" borderId="0" applyNumberFormat="0" applyBorder="0" applyAlignment="0" applyProtection="0"/>
    <xf numFmtId="0" fontId="64" fillId="31" borderId="0" applyNumberFormat="0" applyBorder="0" applyAlignment="0" applyProtection="0"/>
    <xf numFmtId="0" fontId="3" fillId="18" borderId="0" applyNumberFormat="0" applyBorder="0" applyAlignment="0" applyProtection="0"/>
    <xf numFmtId="0" fontId="65" fillId="31" borderId="0" applyNumberFormat="0" applyBorder="0" applyAlignment="0" applyProtection="0"/>
    <xf numFmtId="0" fontId="64" fillId="31" borderId="0" applyNumberFormat="0" applyBorder="0" applyAlignment="0" applyProtection="0"/>
    <xf numFmtId="0" fontId="64" fillId="31" borderId="0" applyNumberFormat="0" applyBorder="0" applyAlignment="0" applyProtection="0"/>
    <xf numFmtId="0" fontId="12" fillId="31" borderId="0" applyNumberFormat="0" applyBorder="0" applyAlignment="0" applyProtection="0"/>
    <xf numFmtId="0" fontId="64" fillId="31" borderId="0" applyNumberFormat="0" applyBorder="0" applyAlignment="0" applyProtection="0"/>
    <xf numFmtId="0" fontId="64" fillId="31" borderId="0" applyNumberFormat="0" applyBorder="0" applyAlignment="0" applyProtection="0"/>
    <xf numFmtId="0" fontId="64" fillId="31" borderId="0" applyNumberFormat="0" applyBorder="0" applyAlignment="0" applyProtection="0"/>
    <xf numFmtId="0" fontId="64" fillId="32" borderId="0" applyNumberFormat="0" applyBorder="0" applyAlignment="0" applyProtection="0"/>
    <xf numFmtId="0" fontId="64" fillId="32" borderId="0" applyNumberFormat="0" applyBorder="0" applyAlignment="0" applyProtection="0"/>
    <xf numFmtId="0" fontId="64" fillId="31" borderId="0" applyNumberFormat="0" applyBorder="0" applyAlignment="0" applyProtection="0"/>
    <xf numFmtId="0" fontId="64" fillId="32" borderId="0" applyNumberFormat="0" applyBorder="0" applyAlignment="0" applyProtection="0"/>
    <xf numFmtId="0" fontId="64" fillId="32" borderId="0" applyNumberFormat="0" applyBorder="0" applyAlignment="0" applyProtection="0"/>
    <xf numFmtId="0" fontId="64" fillId="33" borderId="0" applyNumberFormat="0" applyBorder="0" applyAlignment="0" applyProtection="0"/>
    <xf numFmtId="0" fontId="64" fillId="33" borderId="0" applyNumberFormat="0" applyBorder="0" applyAlignment="0" applyProtection="0"/>
    <xf numFmtId="0" fontId="64" fillId="33" borderId="0" applyNumberFormat="0" applyBorder="0" applyAlignment="0" applyProtection="0"/>
    <xf numFmtId="0" fontId="64" fillId="33" borderId="0" applyNumberFormat="0" applyBorder="0" applyAlignment="0" applyProtection="0"/>
    <xf numFmtId="0" fontId="64" fillId="33" borderId="0" applyNumberFormat="0" applyBorder="0" applyAlignment="0" applyProtection="0"/>
    <xf numFmtId="0" fontId="64" fillId="33" borderId="0" applyNumberFormat="0" applyBorder="0" applyAlignment="0" applyProtection="0"/>
    <xf numFmtId="0" fontId="64" fillId="33" borderId="0" applyNumberFormat="0" applyBorder="0" applyAlignment="0" applyProtection="0"/>
    <xf numFmtId="0" fontId="64" fillId="33" borderId="0" applyNumberFormat="0" applyBorder="0" applyAlignment="0" applyProtection="0"/>
    <xf numFmtId="0" fontId="64" fillId="33" borderId="0" applyNumberFormat="0" applyBorder="0" applyAlignment="0" applyProtection="0"/>
    <xf numFmtId="0" fontId="64" fillId="33" borderId="0" applyNumberFormat="0" applyBorder="0" applyAlignment="0" applyProtection="0"/>
    <xf numFmtId="0" fontId="43" fillId="20" borderId="0" applyNumberFormat="0" applyBorder="0" applyAlignment="0" applyProtection="0"/>
    <xf numFmtId="0" fontId="64" fillId="33" borderId="0" applyNumberFormat="0" applyBorder="0" applyAlignment="0" applyProtection="0"/>
    <xf numFmtId="0" fontId="43" fillId="20" borderId="0" applyNumberFormat="0" applyBorder="0" applyAlignment="0" applyProtection="0"/>
    <xf numFmtId="0" fontId="64" fillId="33" borderId="0" applyNumberFormat="0" applyBorder="0" applyAlignment="0" applyProtection="0"/>
    <xf numFmtId="0" fontId="64" fillId="33" borderId="0" applyNumberFormat="0" applyBorder="0" applyAlignment="0" applyProtection="0"/>
    <xf numFmtId="0" fontId="12" fillId="33" borderId="0" applyNumberFormat="0" applyBorder="0" applyAlignment="0" applyProtection="0"/>
    <xf numFmtId="0" fontId="64" fillId="33" borderId="0" applyNumberFormat="0" applyBorder="0" applyAlignment="0" applyProtection="0"/>
    <xf numFmtId="0" fontId="64" fillId="33" borderId="0" applyNumberFormat="0" applyBorder="0" applyAlignment="0" applyProtection="0"/>
    <xf numFmtId="0" fontId="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64" fillId="33" borderId="0" applyNumberFormat="0" applyBorder="0" applyAlignment="0" applyProtection="0"/>
    <xf numFmtId="0" fontId="64" fillId="33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43" fillId="20" borderId="0" applyNumberFormat="0" applyBorder="0" applyAlignment="0" applyProtection="0"/>
    <xf numFmtId="0" fontId="64" fillId="33" borderId="0" applyNumberFormat="0" applyBorder="0" applyAlignment="0" applyProtection="0"/>
    <xf numFmtId="0" fontId="43" fillId="20" borderId="0" applyNumberFormat="0" applyBorder="0" applyAlignment="0" applyProtection="0"/>
    <xf numFmtId="0" fontId="12" fillId="33" borderId="0" applyNumberFormat="0" applyBorder="0" applyAlignment="0" applyProtection="0"/>
    <xf numFmtId="0" fontId="64" fillId="33" borderId="0" applyNumberFormat="0" applyBorder="0" applyAlignment="0" applyProtection="0"/>
    <xf numFmtId="0" fontId="64" fillId="33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43" fillId="20" borderId="0" applyNumberFormat="0" applyBorder="0" applyAlignment="0" applyProtection="0"/>
    <xf numFmtId="0" fontId="3" fillId="20" borderId="0" applyNumberFormat="0" applyBorder="0" applyAlignment="0" applyProtection="0"/>
    <xf numFmtId="0" fontId="43" fillId="20" borderId="0" applyNumberFormat="0" applyBorder="0" applyAlignment="0" applyProtection="0"/>
    <xf numFmtId="0" fontId="12" fillId="33" borderId="0" applyNumberFormat="0" applyBorder="0" applyAlignment="0" applyProtection="0"/>
    <xf numFmtId="0" fontId="64" fillId="33" borderId="0" applyNumberFormat="0" applyBorder="0" applyAlignment="0" applyProtection="0"/>
    <xf numFmtId="0" fontId="64" fillId="33" borderId="0" applyNumberFormat="0" applyBorder="0" applyAlignment="0" applyProtection="0"/>
    <xf numFmtId="0" fontId="3" fillId="20" borderId="0" applyNumberFormat="0" applyBorder="0" applyAlignment="0" applyProtection="0"/>
    <xf numFmtId="0" fontId="65" fillId="33" borderId="0" applyNumberFormat="0" applyBorder="0" applyAlignment="0" applyProtection="0"/>
    <xf numFmtId="0" fontId="64" fillId="33" borderId="0" applyNumberFormat="0" applyBorder="0" applyAlignment="0" applyProtection="0"/>
    <xf numFmtId="0" fontId="64" fillId="33" borderId="0" applyNumberFormat="0" applyBorder="0" applyAlignment="0" applyProtection="0"/>
    <xf numFmtId="0" fontId="64" fillId="33" borderId="0" applyNumberFormat="0" applyBorder="0" applyAlignment="0" applyProtection="0"/>
    <xf numFmtId="0" fontId="64" fillId="33" borderId="0" applyNumberFormat="0" applyBorder="0" applyAlignment="0" applyProtection="0"/>
    <xf numFmtId="0" fontId="64" fillId="33" borderId="0" applyNumberFormat="0" applyBorder="0" applyAlignment="0" applyProtection="0"/>
    <xf numFmtId="0" fontId="64" fillId="33" borderId="0" applyNumberFormat="0" applyBorder="0" applyAlignment="0" applyProtection="0"/>
    <xf numFmtId="0" fontId="64" fillId="33" borderId="0" applyNumberFormat="0" applyBorder="0" applyAlignment="0" applyProtection="0"/>
    <xf numFmtId="0" fontId="64" fillId="33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0" borderId="0" applyNumberFormat="0" applyBorder="0" applyAlignment="0" applyProtection="0"/>
    <xf numFmtId="0" fontId="43" fillId="22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43" fillId="22" borderId="0" applyNumberFormat="0" applyBorder="0" applyAlignment="0" applyProtection="0"/>
    <xf numFmtId="0" fontId="64" fillId="41" borderId="0" applyNumberFormat="0" applyBorder="0" applyAlignment="0" applyProtection="0"/>
    <xf numFmtId="0" fontId="12" fillId="40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3" fillId="22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43" fillId="22" borderId="0" applyNumberFormat="0" applyBorder="0" applyAlignment="0" applyProtection="0"/>
    <xf numFmtId="0" fontId="64" fillId="41" borderId="0" applyNumberFormat="0" applyBorder="0" applyAlignment="0" applyProtection="0"/>
    <xf numFmtId="0" fontId="43" fillId="22" borderId="0" applyNumberFormat="0" applyBorder="0" applyAlignment="0" applyProtection="0"/>
    <xf numFmtId="0" fontId="12" fillId="40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43" fillId="22" borderId="0" applyNumberFormat="0" applyBorder="0" applyAlignment="0" applyProtection="0"/>
    <xf numFmtId="0" fontId="3" fillId="22" borderId="0" applyNumberFormat="0" applyBorder="0" applyAlignment="0" applyProtection="0"/>
    <xf numFmtId="0" fontId="43" fillId="22" borderId="0" applyNumberFormat="0" applyBorder="0" applyAlignment="0" applyProtection="0"/>
    <xf numFmtId="0" fontId="12" fillId="40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3" fillId="22" borderId="0" applyNumberFormat="0" applyBorder="0" applyAlignment="0" applyProtection="0"/>
    <xf numFmtId="0" fontId="65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12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1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32" borderId="0" applyNumberFormat="0" applyBorder="0" applyAlignment="0" applyProtection="0"/>
    <xf numFmtId="0" fontId="64" fillId="32" borderId="0" applyNumberFormat="0" applyBorder="0" applyAlignment="0" applyProtection="0"/>
    <xf numFmtId="0" fontId="64" fillId="32" borderId="0" applyNumberFormat="0" applyBorder="0" applyAlignment="0" applyProtection="0"/>
    <xf numFmtId="0" fontId="64" fillId="32" borderId="0" applyNumberFormat="0" applyBorder="0" applyAlignment="0" applyProtection="0"/>
    <xf numFmtId="0" fontId="64" fillId="32" borderId="0" applyNumberFormat="0" applyBorder="0" applyAlignment="0" applyProtection="0"/>
    <xf numFmtId="0" fontId="64" fillId="32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12" fillId="34" borderId="0" applyNumberFormat="0" applyBorder="0" applyAlignment="0" applyProtection="0"/>
    <xf numFmtId="0" fontId="64" fillId="37" borderId="0" applyNumberFormat="0" applyBorder="0" applyAlignment="0" applyProtection="0"/>
    <xf numFmtId="0" fontId="64" fillId="39" borderId="0" applyNumberFormat="0" applyBorder="0" applyAlignment="0" applyProtection="0"/>
    <xf numFmtId="0" fontId="43" fillId="24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43" fillId="24" borderId="0" applyNumberFormat="0" applyBorder="0" applyAlignment="0" applyProtection="0"/>
    <xf numFmtId="0" fontId="64" fillId="37" borderId="0" applyNumberFormat="0" applyBorder="0" applyAlignment="0" applyProtection="0"/>
    <xf numFmtId="0" fontId="12" fillId="39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43" fillId="24" borderId="0" applyNumberFormat="0" applyBorder="0" applyAlignment="0" applyProtection="0"/>
    <xf numFmtId="0" fontId="64" fillId="37" borderId="0" applyNumberFormat="0" applyBorder="0" applyAlignment="0" applyProtection="0"/>
    <xf numFmtId="0" fontId="43" fillId="24" borderId="0" applyNumberFormat="0" applyBorder="0" applyAlignment="0" applyProtection="0"/>
    <xf numFmtId="0" fontId="12" fillId="39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43" fillId="24" borderId="0" applyNumberFormat="0" applyBorder="0" applyAlignment="0" applyProtection="0"/>
    <xf numFmtId="0" fontId="3" fillId="24" borderId="0" applyNumberFormat="0" applyBorder="0" applyAlignment="0" applyProtection="0"/>
    <xf numFmtId="0" fontId="43" fillId="24" borderId="0" applyNumberFormat="0" applyBorder="0" applyAlignment="0" applyProtection="0"/>
    <xf numFmtId="0" fontId="12" fillId="39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3" fillId="24" borderId="0" applyNumberFormat="0" applyBorder="0" applyAlignment="0" applyProtection="0"/>
    <xf numFmtId="0" fontId="65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12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2" borderId="0" applyNumberFormat="0" applyBorder="0" applyAlignment="0" applyProtection="0"/>
    <xf numFmtId="0" fontId="64" fillId="32" borderId="0" applyNumberFormat="0" applyBorder="0" applyAlignment="0" applyProtection="0"/>
    <xf numFmtId="0" fontId="64" fillId="37" borderId="0" applyNumberFormat="0" applyBorder="0" applyAlignment="0" applyProtection="0"/>
    <xf numFmtId="0" fontId="64" fillId="32" borderId="0" applyNumberFormat="0" applyBorder="0" applyAlignment="0" applyProtection="0"/>
    <xf numFmtId="0" fontId="64" fillId="32" borderId="0" applyNumberFormat="0" applyBorder="0" applyAlignment="0" applyProtection="0"/>
    <xf numFmtId="0" fontId="64" fillId="31" borderId="0" applyNumberFormat="0" applyBorder="0" applyAlignment="0" applyProtection="0"/>
    <xf numFmtId="0" fontId="64" fillId="31" borderId="0" applyNumberFormat="0" applyBorder="0" applyAlignment="0" applyProtection="0"/>
    <xf numFmtId="0" fontId="64" fillId="31" borderId="0" applyNumberFormat="0" applyBorder="0" applyAlignment="0" applyProtection="0"/>
    <xf numFmtId="0" fontId="64" fillId="31" borderId="0" applyNumberFormat="0" applyBorder="0" applyAlignment="0" applyProtection="0"/>
    <xf numFmtId="0" fontId="64" fillId="31" borderId="0" applyNumberFormat="0" applyBorder="0" applyAlignment="0" applyProtection="0"/>
    <xf numFmtId="0" fontId="64" fillId="31" borderId="0" applyNumberFormat="0" applyBorder="0" applyAlignment="0" applyProtection="0"/>
    <xf numFmtId="0" fontId="64" fillId="31" borderId="0" applyNumberFormat="0" applyBorder="0" applyAlignment="0" applyProtection="0"/>
    <xf numFmtId="0" fontId="64" fillId="31" borderId="0" applyNumberFormat="0" applyBorder="0" applyAlignment="0" applyProtection="0"/>
    <xf numFmtId="0" fontId="12" fillId="38" borderId="0" applyNumberFormat="0" applyBorder="0" applyAlignment="0" applyProtection="0"/>
    <xf numFmtId="0" fontId="64" fillId="31" borderId="0" applyNumberFormat="0" applyBorder="0" applyAlignment="0" applyProtection="0"/>
    <xf numFmtId="0" fontId="64" fillId="31" borderId="0" applyNumberFormat="0" applyBorder="0" applyAlignment="0" applyProtection="0"/>
    <xf numFmtId="0" fontId="43" fillId="26" borderId="0" applyNumberFormat="0" applyBorder="0" applyAlignment="0" applyProtection="0"/>
    <xf numFmtId="0" fontId="64" fillId="31" borderId="0" applyNumberFormat="0" applyBorder="0" applyAlignment="0" applyProtection="0"/>
    <xf numFmtId="0" fontId="43" fillId="26" borderId="0" applyNumberFormat="0" applyBorder="0" applyAlignment="0" applyProtection="0"/>
    <xf numFmtId="0" fontId="64" fillId="31" borderId="0" applyNumberFormat="0" applyBorder="0" applyAlignment="0" applyProtection="0"/>
    <xf numFmtId="0" fontId="64" fillId="31" borderId="0" applyNumberFormat="0" applyBorder="0" applyAlignment="0" applyProtection="0"/>
    <xf numFmtId="0" fontId="12" fillId="31" borderId="0" applyNumberFormat="0" applyBorder="0" applyAlignment="0" applyProtection="0"/>
    <xf numFmtId="0" fontId="64" fillId="31" borderId="0" applyNumberFormat="0" applyBorder="0" applyAlignment="0" applyProtection="0"/>
    <xf numFmtId="0" fontId="64" fillId="31" borderId="0" applyNumberFormat="0" applyBorder="0" applyAlignment="0" applyProtection="0"/>
    <xf numFmtId="0" fontId="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64" fillId="31" borderId="0" applyNumberFormat="0" applyBorder="0" applyAlignment="0" applyProtection="0"/>
    <xf numFmtId="0" fontId="64" fillId="31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43" fillId="26" borderId="0" applyNumberFormat="0" applyBorder="0" applyAlignment="0" applyProtection="0"/>
    <xf numFmtId="0" fontId="64" fillId="31" borderId="0" applyNumberFormat="0" applyBorder="0" applyAlignment="0" applyProtection="0"/>
    <xf numFmtId="0" fontId="43" fillId="26" borderId="0" applyNumberFormat="0" applyBorder="0" applyAlignment="0" applyProtection="0"/>
    <xf numFmtId="0" fontId="12" fillId="31" borderId="0" applyNumberFormat="0" applyBorder="0" applyAlignment="0" applyProtection="0"/>
    <xf numFmtId="0" fontId="64" fillId="31" borderId="0" applyNumberFormat="0" applyBorder="0" applyAlignment="0" applyProtection="0"/>
    <xf numFmtId="0" fontId="64" fillId="31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43" fillId="26" borderId="0" applyNumberFormat="0" applyBorder="0" applyAlignment="0" applyProtection="0"/>
    <xf numFmtId="0" fontId="3" fillId="26" borderId="0" applyNumberFormat="0" applyBorder="0" applyAlignment="0" applyProtection="0"/>
    <xf numFmtId="0" fontId="43" fillId="26" borderId="0" applyNumberFormat="0" applyBorder="0" applyAlignment="0" applyProtection="0"/>
    <xf numFmtId="0" fontId="12" fillId="31" borderId="0" applyNumberFormat="0" applyBorder="0" applyAlignment="0" applyProtection="0"/>
    <xf numFmtId="0" fontId="64" fillId="31" borderId="0" applyNumberFormat="0" applyBorder="0" applyAlignment="0" applyProtection="0"/>
    <xf numFmtId="0" fontId="64" fillId="31" borderId="0" applyNumberFormat="0" applyBorder="0" applyAlignment="0" applyProtection="0"/>
    <xf numFmtId="0" fontId="3" fillId="26" borderId="0" applyNumberFormat="0" applyBorder="0" applyAlignment="0" applyProtection="0"/>
    <xf numFmtId="0" fontId="65" fillId="31" borderId="0" applyNumberFormat="0" applyBorder="0" applyAlignment="0" applyProtection="0"/>
    <xf numFmtId="0" fontId="64" fillId="31" borderId="0" applyNumberFormat="0" applyBorder="0" applyAlignment="0" applyProtection="0"/>
    <xf numFmtId="0" fontId="64" fillId="31" borderId="0" applyNumberFormat="0" applyBorder="0" applyAlignment="0" applyProtection="0"/>
    <xf numFmtId="0" fontId="64" fillId="31" borderId="0" applyNumberFormat="0" applyBorder="0" applyAlignment="0" applyProtection="0"/>
    <xf numFmtId="0" fontId="64" fillId="31" borderId="0" applyNumberFormat="0" applyBorder="0" applyAlignment="0" applyProtection="0"/>
    <xf numFmtId="0" fontId="64" fillId="31" borderId="0" applyNumberFormat="0" applyBorder="0" applyAlignment="0" applyProtection="0"/>
    <xf numFmtId="0" fontId="64" fillId="31" borderId="0" applyNumberFormat="0" applyBorder="0" applyAlignment="0" applyProtection="0"/>
    <xf numFmtId="0" fontId="64" fillId="31" borderId="0" applyNumberFormat="0" applyBorder="0" applyAlignment="0" applyProtection="0"/>
    <xf numFmtId="0" fontId="64" fillId="31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12" fillId="35" borderId="0" applyNumberFormat="0" applyBorder="0" applyAlignment="0" applyProtection="0"/>
    <xf numFmtId="0" fontId="64" fillId="42" borderId="0" applyNumberFormat="0" applyBorder="0" applyAlignment="0" applyProtection="0"/>
    <xf numFmtId="0" fontId="64" fillId="29" borderId="0" applyNumberFormat="0" applyBorder="0" applyAlignment="0" applyProtection="0"/>
    <xf numFmtId="0" fontId="43" fillId="28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29" borderId="0" applyNumberFormat="0" applyBorder="0" applyAlignment="0" applyProtection="0"/>
    <xf numFmtId="0" fontId="64" fillId="29" borderId="0" applyNumberFormat="0" applyBorder="0" applyAlignment="0" applyProtection="0"/>
    <xf numFmtId="0" fontId="64" fillId="29" borderId="0" applyNumberFormat="0" applyBorder="0" applyAlignment="0" applyProtection="0"/>
    <xf numFmtId="0" fontId="43" fillId="28" borderId="0" applyNumberFormat="0" applyBorder="0" applyAlignment="0" applyProtection="0"/>
    <xf numFmtId="0" fontId="64" fillId="42" borderId="0" applyNumberFormat="0" applyBorder="0" applyAlignment="0" applyProtection="0"/>
    <xf numFmtId="0" fontId="12" fillId="29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3" fillId="28" borderId="0" applyNumberFormat="0" applyBorder="0" applyAlignment="0" applyProtection="0"/>
    <xf numFmtId="0" fontId="43" fillId="28" borderId="0" applyNumberFormat="0" applyBorder="0" applyAlignment="0" applyProtection="0"/>
    <xf numFmtId="0" fontId="43" fillId="28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43" fillId="28" borderId="0" applyNumberFormat="0" applyBorder="0" applyAlignment="0" applyProtection="0"/>
    <xf numFmtId="0" fontId="64" fillId="42" borderId="0" applyNumberFormat="0" applyBorder="0" applyAlignment="0" applyProtection="0"/>
    <xf numFmtId="0" fontId="43" fillId="28" borderId="0" applyNumberFormat="0" applyBorder="0" applyAlignment="0" applyProtection="0"/>
    <xf numFmtId="0" fontId="12" fillId="29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43" fillId="28" borderId="0" applyNumberFormat="0" applyBorder="0" applyAlignment="0" applyProtection="0"/>
    <xf numFmtId="0" fontId="3" fillId="28" borderId="0" applyNumberFormat="0" applyBorder="0" applyAlignment="0" applyProtection="0"/>
    <xf numFmtId="0" fontId="43" fillId="28" borderId="0" applyNumberFormat="0" applyBorder="0" applyAlignment="0" applyProtection="0"/>
    <xf numFmtId="0" fontId="12" fillId="29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3" fillId="28" borderId="0" applyNumberFormat="0" applyBorder="0" applyAlignment="0" applyProtection="0"/>
    <xf numFmtId="0" fontId="65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12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2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6" fillId="43" borderId="0" applyNumberFormat="0" applyBorder="0" applyAlignment="0" applyProtection="0"/>
    <xf numFmtId="0" fontId="66" fillId="43" borderId="0" applyNumberFormat="0" applyBorder="0" applyAlignment="0" applyProtection="0"/>
    <xf numFmtId="0" fontId="66" fillId="43" borderId="0" applyNumberFormat="0" applyBorder="0" applyAlignment="0" applyProtection="0"/>
    <xf numFmtId="0" fontId="66" fillId="44" borderId="0" applyNumberFormat="0" applyBorder="0" applyAlignment="0" applyProtection="0"/>
    <xf numFmtId="0" fontId="67" fillId="38" borderId="0" applyNumberFormat="0" applyBorder="0" applyAlignment="0" applyProtection="0"/>
    <xf numFmtId="0" fontId="66" fillId="44" borderId="0" applyNumberFormat="0" applyBorder="0" applyAlignment="0" applyProtection="0"/>
    <xf numFmtId="0" fontId="66" fillId="43" borderId="0" applyNumberFormat="0" applyBorder="0" applyAlignment="0" applyProtection="0"/>
    <xf numFmtId="0" fontId="66" fillId="44" borderId="0" applyNumberFormat="0" applyBorder="0" applyAlignment="0" applyProtection="0"/>
    <xf numFmtId="0" fontId="67" fillId="43" borderId="0" applyNumberFormat="0" applyBorder="0" applyAlignment="0" applyProtection="0"/>
    <xf numFmtId="0" fontId="66" fillId="44" borderId="0" applyNumberFormat="0" applyBorder="0" applyAlignment="0" applyProtection="0"/>
    <xf numFmtId="0" fontId="66" fillId="44" borderId="0" applyNumberFormat="0" applyBorder="0" applyAlignment="0" applyProtection="0"/>
    <xf numFmtId="0" fontId="67" fillId="43" borderId="0" applyNumberFormat="0" applyBorder="0" applyAlignment="0" applyProtection="0"/>
    <xf numFmtId="0" fontId="66" fillId="44" borderId="0" applyNumberFormat="0" applyBorder="0" applyAlignment="0" applyProtection="0"/>
    <xf numFmtId="0" fontId="67" fillId="43" borderId="0" applyNumberFormat="0" applyBorder="0" applyAlignment="0" applyProtection="0"/>
    <xf numFmtId="0" fontId="66" fillId="44" borderId="0" applyNumberFormat="0" applyBorder="0" applyAlignment="0" applyProtection="0"/>
    <xf numFmtId="0" fontId="68" fillId="44" borderId="0" applyNumberFormat="0" applyBorder="0" applyAlignment="0" applyProtection="0"/>
    <xf numFmtId="0" fontId="66" fillId="44" borderId="0" applyNumberFormat="0" applyBorder="0" applyAlignment="0" applyProtection="0"/>
    <xf numFmtId="0" fontId="67" fillId="44" borderId="0" applyNumberFormat="0" applyBorder="0" applyAlignment="0" applyProtection="0"/>
    <xf numFmtId="0" fontId="66" fillId="44" borderId="0" applyNumberFormat="0" applyBorder="0" applyAlignment="0" applyProtection="0"/>
    <xf numFmtId="0" fontId="66" fillId="44" borderId="0" applyNumberFormat="0" applyBorder="0" applyAlignment="0" applyProtection="0"/>
    <xf numFmtId="0" fontId="66" fillId="43" borderId="0" applyNumberFormat="0" applyBorder="0" applyAlignment="0" applyProtection="0"/>
    <xf numFmtId="0" fontId="66" fillId="43" borderId="0" applyNumberFormat="0" applyBorder="0" applyAlignment="0" applyProtection="0"/>
    <xf numFmtId="0" fontId="66" fillId="33" borderId="0" applyNumberFormat="0" applyBorder="0" applyAlignment="0" applyProtection="0"/>
    <xf numFmtId="0" fontId="66" fillId="33" borderId="0" applyNumberFormat="0" applyBorder="0" applyAlignment="0" applyProtection="0"/>
    <xf numFmtId="0" fontId="66" fillId="33" borderId="0" applyNumberFormat="0" applyBorder="0" applyAlignment="0" applyProtection="0"/>
    <xf numFmtId="0" fontId="66" fillId="33" borderId="0" applyNumberFormat="0" applyBorder="0" applyAlignment="0" applyProtection="0"/>
    <xf numFmtId="0" fontId="67" fillId="45" borderId="0" applyNumberFormat="0" applyBorder="0" applyAlignment="0" applyProtection="0"/>
    <xf numFmtId="0" fontId="66" fillId="33" borderId="0" applyNumberFormat="0" applyBorder="0" applyAlignment="0" applyProtection="0"/>
    <xf numFmtId="0" fontId="66" fillId="33" borderId="0" applyNumberFormat="0" applyBorder="0" applyAlignment="0" applyProtection="0"/>
    <xf numFmtId="0" fontId="67" fillId="33" borderId="0" applyNumberFormat="0" applyBorder="0" applyAlignment="0" applyProtection="0"/>
    <xf numFmtId="0" fontId="66" fillId="33" borderId="0" applyNumberFormat="0" applyBorder="0" applyAlignment="0" applyProtection="0"/>
    <xf numFmtId="0" fontId="66" fillId="33" borderId="0" applyNumberFormat="0" applyBorder="0" applyAlignment="0" applyProtection="0"/>
    <xf numFmtId="0" fontId="67" fillId="33" borderId="0" applyNumberFormat="0" applyBorder="0" applyAlignment="0" applyProtection="0"/>
    <xf numFmtId="0" fontId="66" fillId="33" borderId="0" applyNumberFormat="0" applyBorder="0" applyAlignment="0" applyProtection="0"/>
    <xf numFmtId="0" fontId="67" fillId="33" borderId="0" applyNumberFormat="0" applyBorder="0" applyAlignment="0" applyProtection="0"/>
    <xf numFmtId="0" fontId="66" fillId="33" borderId="0" applyNumberFormat="0" applyBorder="0" applyAlignment="0" applyProtection="0"/>
    <xf numFmtId="0" fontId="68" fillId="33" borderId="0" applyNumberFormat="0" applyBorder="0" applyAlignment="0" applyProtection="0"/>
    <xf numFmtId="0" fontId="66" fillId="33" borderId="0" applyNumberFormat="0" applyBorder="0" applyAlignment="0" applyProtection="0"/>
    <xf numFmtId="0" fontId="66" fillId="33" borderId="0" applyNumberFormat="0" applyBorder="0" applyAlignment="0" applyProtection="0"/>
    <xf numFmtId="0" fontId="66" fillId="33" borderId="0" applyNumberFormat="0" applyBorder="0" applyAlignment="0" applyProtection="0"/>
    <xf numFmtId="0" fontId="66" fillId="33" borderId="0" applyNumberFormat="0" applyBorder="0" applyAlignment="0" applyProtection="0"/>
    <xf numFmtId="0" fontId="66" fillId="40" borderId="0" applyNumberFormat="0" applyBorder="0" applyAlignment="0" applyProtection="0"/>
    <xf numFmtId="0" fontId="66" fillId="40" borderId="0" applyNumberFormat="0" applyBorder="0" applyAlignment="0" applyProtection="0"/>
    <xf numFmtId="0" fontId="66" fillId="40" borderId="0" applyNumberFormat="0" applyBorder="0" applyAlignment="0" applyProtection="0"/>
    <xf numFmtId="0" fontId="66" fillId="41" borderId="0" applyNumberFormat="0" applyBorder="0" applyAlignment="0" applyProtection="0"/>
    <xf numFmtId="0" fontId="67" fillId="42" borderId="0" applyNumberFormat="0" applyBorder="0" applyAlignment="0" applyProtection="0"/>
    <xf numFmtId="0" fontId="66" fillId="41" borderId="0" applyNumberFormat="0" applyBorder="0" applyAlignment="0" applyProtection="0"/>
    <xf numFmtId="0" fontId="66" fillId="40" borderId="0" applyNumberFormat="0" applyBorder="0" applyAlignment="0" applyProtection="0"/>
    <xf numFmtId="0" fontId="66" fillId="41" borderId="0" applyNumberFormat="0" applyBorder="0" applyAlignment="0" applyProtection="0"/>
    <xf numFmtId="0" fontId="67" fillId="40" borderId="0" applyNumberFormat="0" applyBorder="0" applyAlignment="0" applyProtection="0"/>
    <xf numFmtId="0" fontId="66" fillId="41" borderId="0" applyNumberFormat="0" applyBorder="0" applyAlignment="0" applyProtection="0"/>
    <xf numFmtId="0" fontId="66" fillId="41" borderId="0" applyNumberFormat="0" applyBorder="0" applyAlignment="0" applyProtection="0"/>
    <xf numFmtId="0" fontId="67" fillId="40" borderId="0" applyNumberFormat="0" applyBorder="0" applyAlignment="0" applyProtection="0"/>
    <xf numFmtId="0" fontId="66" fillId="41" borderId="0" applyNumberFormat="0" applyBorder="0" applyAlignment="0" applyProtection="0"/>
    <xf numFmtId="0" fontId="67" fillId="40" borderId="0" applyNumberFormat="0" applyBorder="0" applyAlignment="0" applyProtection="0"/>
    <xf numFmtId="0" fontId="66" fillId="41" borderId="0" applyNumberFormat="0" applyBorder="0" applyAlignment="0" applyProtection="0"/>
    <xf numFmtId="0" fontId="68" fillId="41" borderId="0" applyNumberFormat="0" applyBorder="0" applyAlignment="0" applyProtection="0"/>
    <xf numFmtId="0" fontId="66" fillId="41" borderId="0" applyNumberFormat="0" applyBorder="0" applyAlignment="0" applyProtection="0"/>
    <xf numFmtId="0" fontId="67" fillId="41" borderId="0" applyNumberFormat="0" applyBorder="0" applyAlignment="0" applyProtection="0"/>
    <xf numFmtId="0" fontId="66" fillId="41" borderId="0" applyNumberFormat="0" applyBorder="0" applyAlignment="0" applyProtection="0"/>
    <xf numFmtId="0" fontId="66" fillId="41" borderId="0" applyNumberFormat="0" applyBorder="0" applyAlignment="0" applyProtection="0"/>
    <xf numFmtId="0" fontId="66" fillId="40" borderId="0" applyNumberFormat="0" applyBorder="0" applyAlignment="0" applyProtection="0"/>
    <xf numFmtId="0" fontId="66" fillId="40" borderId="0" applyNumberFormat="0" applyBorder="0" applyAlignment="0" applyProtection="0"/>
    <xf numFmtId="0" fontId="66" fillId="32" borderId="0" applyNumberFormat="0" applyBorder="0" applyAlignment="0" applyProtection="0"/>
    <xf numFmtId="0" fontId="66" fillId="32" borderId="0" applyNumberFormat="0" applyBorder="0" applyAlignment="0" applyProtection="0"/>
    <xf numFmtId="0" fontId="66" fillId="32" borderId="0" applyNumberFormat="0" applyBorder="0" applyAlignment="0" applyProtection="0"/>
    <xf numFmtId="0" fontId="66" fillId="46" borderId="0" applyNumberFormat="0" applyBorder="0" applyAlignment="0" applyProtection="0"/>
    <xf numFmtId="0" fontId="67" fillId="34" borderId="0" applyNumberFormat="0" applyBorder="0" applyAlignment="0" applyProtection="0"/>
    <xf numFmtId="0" fontId="66" fillId="46" borderId="0" applyNumberFormat="0" applyBorder="0" applyAlignment="0" applyProtection="0"/>
    <xf numFmtId="0" fontId="66" fillId="39" borderId="0" applyNumberFormat="0" applyBorder="0" applyAlignment="0" applyProtection="0"/>
    <xf numFmtId="0" fontId="66" fillId="46" borderId="0" applyNumberFormat="0" applyBorder="0" applyAlignment="0" applyProtection="0"/>
    <xf numFmtId="0" fontId="67" fillId="39" borderId="0" applyNumberFormat="0" applyBorder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67" fillId="39" borderId="0" applyNumberFormat="0" applyBorder="0" applyAlignment="0" applyProtection="0"/>
    <xf numFmtId="0" fontId="66" fillId="46" borderId="0" applyNumberFormat="0" applyBorder="0" applyAlignment="0" applyProtection="0"/>
    <xf numFmtId="0" fontId="67" fillId="39" borderId="0" applyNumberFormat="0" applyBorder="0" applyAlignment="0" applyProtection="0"/>
    <xf numFmtId="0" fontId="66" fillId="46" borderId="0" applyNumberFormat="0" applyBorder="0" applyAlignment="0" applyProtection="0"/>
    <xf numFmtId="0" fontId="68" fillId="46" borderId="0" applyNumberFormat="0" applyBorder="0" applyAlignment="0" applyProtection="0"/>
    <xf numFmtId="0" fontId="66" fillId="46" borderId="0" applyNumberFormat="0" applyBorder="0" applyAlignment="0" applyProtection="0"/>
    <xf numFmtId="0" fontId="67" fillId="46" borderId="0" applyNumberFormat="0" applyBorder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66" fillId="32" borderId="0" applyNumberFormat="0" applyBorder="0" applyAlignment="0" applyProtection="0"/>
    <xf numFmtId="0" fontId="66" fillId="32" borderId="0" applyNumberFormat="0" applyBorder="0" applyAlignment="0" applyProtection="0"/>
    <xf numFmtId="0" fontId="66" fillId="43" borderId="0" applyNumberFormat="0" applyBorder="0" applyAlignment="0" applyProtection="0"/>
    <xf numFmtId="0" fontId="66" fillId="43" borderId="0" applyNumberFormat="0" applyBorder="0" applyAlignment="0" applyProtection="0"/>
    <xf numFmtId="0" fontId="66" fillId="43" borderId="0" applyNumberFormat="0" applyBorder="0" applyAlignment="0" applyProtection="0"/>
    <xf numFmtId="0" fontId="66" fillId="43" borderId="0" applyNumberFormat="0" applyBorder="0" applyAlignment="0" applyProtection="0"/>
    <xf numFmtId="0" fontId="67" fillId="38" borderId="0" applyNumberFormat="0" applyBorder="0" applyAlignment="0" applyProtection="0"/>
    <xf numFmtId="0" fontId="66" fillId="43" borderId="0" applyNumberFormat="0" applyBorder="0" applyAlignment="0" applyProtection="0"/>
    <xf numFmtId="0" fontId="66" fillId="43" borderId="0" applyNumberFormat="0" applyBorder="0" applyAlignment="0" applyProtection="0"/>
    <xf numFmtId="0" fontId="67" fillId="43" borderId="0" applyNumberFormat="0" applyBorder="0" applyAlignment="0" applyProtection="0"/>
    <xf numFmtId="0" fontId="66" fillId="43" borderId="0" applyNumberFormat="0" applyBorder="0" applyAlignment="0" applyProtection="0"/>
    <xf numFmtId="0" fontId="66" fillId="43" borderId="0" applyNumberFormat="0" applyBorder="0" applyAlignment="0" applyProtection="0"/>
    <xf numFmtId="0" fontId="67" fillId="43" borderId="0" applyNumberFormat="0" applyBorder="0" applyAlignment="0" applyProtection="0"/>
    <xf numFmtId="0" fontId="66" fillId="43" borderId="0" applyNumberFormat="0" applyBorder="0" applyAlignment="0" applyProtection="0"/>
    <xf numFmtId="0" fontId="67" fillId="43" borderId="0" applyNumberFormat="0" applyBorder="0" applyAlignment="0" applyProtection="0"/>
    <xf numFmtId="0" fontId="66" fillId="43" borderId="0" applyNumberFormat="0" applyBorder="0" applyAlignment="0" applyProtection="0"/>
    <xf numFmtId="0" fontId="68" fillId="43" borderId="0" applyNumberFormat="0" applyBorder="0" applyAlignment="0" applyProtection="0"/>
    <xf numFmtId="0" fontId="66" fillId="43" borderId="0" applyNumberFormat="0" applyBorder="0" applyAlignment="0" applyProtection="0"/>
    <xf numFmtId="0" fontId="66" fillId="43" borderId="0" applyNumberFormat="0" applyBorder="0" applyAlignment="0" applyProtection="0"/>
    <xf numFmtId="0" fontId="66" fillId="43" borderId="0" applyNumberFormat="0" applyBorder="0" applyAlignment="0" applyProtection="0"/>
    <xf numFmtId="0" fontId="66" fillId="43" borderId="0" applyNumberFormat="0" applyBorder="0" applyAlignment="0" applyProtection="0"/>
    <xf numFmtId="0" fontId="66" fillId="33" borderId="0" applyNumberFormat="0" applyBorder="0" applyAlignment="0" applyProtection="0"/>
    <xf numFmtId="0" fontId="66" fillId="33" borderId="0" applyNumberFormat="0" applyBorder="0" applyAlignment="0" applyProtection="0"/>
    <xf numFmtId="0" fontId="66" fillId="33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33" borderId="0" applyNumberFormat="0" applyBorder="0" applyAlignment="0" applyProtection="0"/>
    <xf numFmtId="0" fontId="66" fillId="47" borderId="0" applyNumberFormat="0" applyBorder="0" applyAlignment="0" applyProtection="0"/>
    <xf numFmtId="0" fontId="67" fillId="33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7" fillId="33" borderId="0" applyNumberFormat="0" applyBorder="0" applyAlignment="0" applyProtection="0"/>
    <xf numFmtId="0" fontId="66" fillId="47" borderId="0" applyNumberFormat="0" applyBorder="0" applyAlignment="0" applyProtection="0"/>
    <xf numFmtId="0" fontId="67" fillId="33" borderId="0" applyNumberFormat="0" applyBorder="0" applyAlignment="0" applyProtection="0"/>
    <xf numFmtId="0" fontId="66" fillId="47" borderId="0" applyNumberFormat="0" applyBorder="0" applyAlignment="0" applyProtection="0"/>
    <xf numFmtId="0" fontId="68" fillId="47" borderId="0" applyNumberFormat="0" applyBorder="0" applyAlignment="0" applyProtection="0"/>
    <xf numFmtId="0" fontId="66" fillId="47" borderId="0" applyNumberFormat="0" applyBorder="0" applyAlignment="0" applyProtection="0"/>
    <xf numFmtId="0" fontId="67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33" borderId="0" applyNumberFormat="0" applyBorder="0" applyAlignment="0" applyProtection="0"/>
    <xf numFmtId="0" fontId="66" fillId="33" borderId="0" applyNumberFormat="0" applyBorder="0" applyAlignment="0" applyProtection="0"/>
    <xf numFmtId="2" fontId="5" fillId="0" borderId="5" applyNumberFormat="0" applyFont="0" applyFill="0" applyAlignment="0"/>
    <xf numFmtId="2" fontId="5" fillId="0" borderId="5" applyNumberFormat="0" applyFont="0" applyFill="0" applyAlignment="0"/>
    <xf numFmtId="2" fontId="5" fillId="0" borderId="5" applyNumberFormat="0" applyFont="0" applyFill="0" applyAlignment="0"/>
    <xf numFmtId="2" fontId="5" fillId="0" borderId="5" applyNumberFormat="0" applyFont="0" applyFill="0" applyAlignment="0"/>
    <xf numFmtId="2" fontId="5" fillId="0" borderId="5" applyNumberFormat="0" applyFont="0" applyFill="0" applyAlignment="0"/>
    <xf numFmtId="2" fontId="5" fillId="0" borderId="5" applyNumberFormat="0" applyFont="0" applyFill="0" applyAlignment="0"/>
    <xf numFmtId="2" fontId="5" fillId="0" borderId="5" applyNumberFormat="0" applyFont="0" applyFill="0" applyAlignment="0"/>
    <xf numFmtId="2" fontId="5" fillId="0" borderId="5" applyNumberFormat="0" applyFont="0" applyFill="0" applyAlignment="0"/>
    <xf numFmtId="2" fontId="5" fillId="0" borderId="5" applyNumberFormat="0" applyFont="0" applyFill="0" applyAlignment="0"/>
    <xf numFmtId="0" fontId="66" fillId="43" borderId="0" applyNumberFormat="0" applyBorder="0" applyAlignment="0" applyProtection="0"/>
    <xf numFmtId="0" fontId="66" fillId="43" borderId="0" applyNumberFormat="0" applyBorder="0" applyAlignment="0" applyProtection="0"/>
    <xf numFmtId="0" fontId="66" fillId="43" borderId="0" applyNumberFormat="0" applyBorder="0" applyAlignment="0" applyProtection="0"/>
    <xf numFmtId="0" fontId="66" fillId="48" borderId="0" applyNumberFormat="0" applyBorder="0" applyAlignment="0" applyProtection="0"/>
    <xf numFmtId="0" fontId="67" fillId="49" borderId="0" applyNumberFormat="0" applyBorder="0" applyAlignment="0" applyProtection="0"/>
    <xf numFmtId="0" fontId="66" fillId="48" borderId="0" applyNumberFormat="0" applyBorder="0" applyAlignment="0" applyProtection="0"/>
    <xf numFmtId="0" fontId="66" fillId="43" borderId="0" applyNumberFormat="0" applyBorder="0" applyAlignment="0" applyProtection="0"/>
    <xf numFmtId="0" fontId="66" fillId="48" borderId="0" applyNumberFormat="0" applyBorder="0" applyAlignment="0" applyProtection="0"/>
    <xf numFmtId="0" fontId="67" fillId="43" borderId="0" applyNumberFormat="0" applyBorder="0" applyAlignment="0" applyProtection="0"/>
    <xf numFmtId="0" fontId="66" fillId="48" borderId="0" applyNumberFormat="0" applyBorder="0" applyAlignment="0" applyProtection="0"/>
    <xf numFmtId="0" fontId="66" fillId="48" borderId="0" applyNumberFormat="0" applyBorder="0" applyAlignment="0" applyProtection="0"/>
    <xf numFmtId="0" fontId="67" fillId="43" borderId="0" applyNumberFormat="0" applyBorder="0" applyAlignment="0" applyProtection="0"/>
    <xf numFmtId="0" fontId="66" fillId="48" borderId="0" applyNumberFormat="0" applyBorder="0" applyAlignment="0" applyProtection="0"/>
    <xf numFmtId="0" fontId="67" fillId="43" borderId="0" applyNumberFormat="0" applyBorder="0" applyAlignment="0" applyProtection="0"/>
    <xf numFmtId="0" fontId="66" fillId="48" borderId="0" applyNumberFormat="0" applyBorder="0" applyAlignment="0" applyProtection="0"/>
    <xf numFmtId="0" fontId="68" fillId="48" borderId="0" applyNumberFormat="0" applyBorder="0" applyAlignment="0" applyProtection="0"/>
    <xf numFmtId="0" fontId="66" fillId="48" borderId="0" applyNumberFormat="0" applyBorder="0" applyAlignment="0" applyProtection="0"/>
    <xf numFmtId="0" fontId="67" fillId="48" borderId="0" applyNumberFormat="0" applyBorder="0" applyAlignment="0" applyProtection="0"/>
    <xf numFmtId="0" fontId="66" fillId="48" borderId="0" applyNumberFormat="0" applyBorder="0" applyAlignment="0" applyProtection="0"/>
    <xf numFmtId="0" fontId="66" fillId="48" borderId="0" applyNumberFormat="0" applyBorder="0" applyAlignment="0" applyProtection="0"/>
    <xf numFmtId="0" fontId="66" fillId="43" borderId="0" applyNumberFormat="0" applyBorder="0" applyAlignment="0" applyProtection="0"/>
    <xf numFmtId="0" fontId="66" fillId="43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7" fillId="45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7" fillId="50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7" fillId="50" borderId="0" applyNumberFormat="0" applyBorder="0" applyAlignment="0" applyProtection="0"/>
    <xf numFmtId="0" fontId="66" fillId="50" borderId="0" applyNumberFormat="0" applyBorder="0" applyAlignment="0" applyProtection="0"/>
    <xf numFmtId="0" fontId="67" fillId="50" borderId="0" applyNumberFormat="0" applyBorder="0" applyAlignment="0" applyProtection="0"/>
    <xf numFmtId="0" fontId="66" fillId="50" borderId="0" applyNumberFormat="0" applyBorder="0" applyAlignment="0" applyProtection="0"/>
    <xf numFmtId="0" fontId="68" fillId="50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6" fillId="51" borderId="0" applyNumberFormat="0" applyBorder="0" applyAlignment="0" applyProtection="0"/>
    <xf numFmtId="0" fontId="66" fillId="51" borderId="0" applyNumberFormat="0" applyBorder="0" applyAlignment="0" applyProtection="0"/>
    <xf numFmtId="0" fontId="66" fillId="51" borderId="0" applyNumberFormat="0" applyBorder="0" applyAlignment="0" applyProtection="0"/>
    <xf numFmtId="0" fontId="66" fillId="51" borderId="0" applyNumberFormat="0" applyBorder="0" applyAlignment="0" applyProtection="0"/>
    <xf numFmtId="0" fontId="67" fillId="42" borderId="0" applyNumberFormat="0" applyBorder="0" applyAlignment="0" applyProtection="0"/>
    <xf numFmtId="0" fontId="66" fillId="51" borderId="0" applyNumberFormat="0" applyBorder="0" applyAlignment="0" applyProtection="0"/>
    <xf numFmtId="0" fontId="66" fillId="51" borderId="0" applyNumberFormat="0" applyBorder="0" applyAlignment="0" applyProtection="0"/>
    <xf numFmtId="0" fontId="67" fillId="51" borderId="0" applyNumberFormat="0" applyBorder="0" applyAlignment="0" applyProtection="0"/>
    <xf numFmtId="0" fontId="66" fillId="51" borderId="0" applyNumberFormat="0" applyBorder="0" applyAlignment="0" applyProtection="0"/>
    <xf numFmtId="0" fontId="66" fillId="51" borderId="0" applyNumberFormat="0" applyBorder="0" applyAlignment="0" applyProtection="0"/>
    <xf numFmtId="0" fontId="67" fillId="51" borderId="0" applyNumberFormat="0" applyBorder="0" applyAlignment="0" applyProtection="0"/>
    <xf numFmtId="0" fontId="66" fillId="51" borderId="0" applyNumberFormat="0" applyBorder="0" applyAlignment="0" applyProtection="0"/>
    <xf numFmtId="0" fontId="67" fillId="51" borderId="0" applyNumberFormat="0" applyBorder="0" applyAlignment="0" applyProtection="0"/>
    <xf numFmtId="0" fontId="66" fillId="51" borderId="0" applyNumberFormat="0" applyBorder="0" applyAlignment="0" applyProtection="0"/>
    <xf numFmtId="0" fontId="68" fillId="51" borderId="0" applyNumberFormat="0" applyBorder="0" applyAlignment="0" applyProtection="0"/>
    <xf numFmtId="0" fontId="66" fillId="51" borderId="0" applyNumberFormat="0" applyBorder="0" applyAlignment="0" applyProtection="0"/>
    <xf numFmtId="0" fontId="66" fillId="51" borderId="0" applyNumberFormat="0" applyBorder="0" applyAlignment="0" applyProtection="0"/>
    <xf numFmtId="0" fontId="66" fillId="51" borderId="0" applyNumberFormat="0" applyBorder="0" applyAlignment="0" applyProtection="0"/>
    <xf numFmtId="0" fontId="66" fillId="51" borderId="0" applyNumberFormat="0" applyBorder="0" applyAlignment="0" applyProtection="0"/>
    <xf numFmtId="0" fontId="66" fillId="52" borderId="0" applyNumberFormat="0" applyBorder="0" applyAlignment="0" applyProtection="0"/>
    <xf numFmtId="0" fontId="66" fillId="52" borderId="0" applyNumberFormat="0" applyBorder="0" applyAlignment="0" applyProtection="0"/>
    <xf numFmtId="0" fontId="66" fillId="52" borderId="0" applyNumberFormat="0" applyBorder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66" fillId="52" borderId="0" applyNumberFormat="0" applyBorder="0" applyAlignment="0" applyProtection="0"/>
    <xf numFmtId="0" fontId="66" fillId="46" borderId="0" applyNumberFormat="0" applyBorder="0" applyAlignment="0" applyProtection="0"/>
    <xf numFmtId="0" fontId="67" fillId="52" borderId="0" applyNumberFormat="0" applyBorder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67" fillId="52" borderId="0" applyNumberFormat="0" applyBorder="0" applyAlignment="0" applyProtection="0"/>
    <xf numFmtId="0" fontId="66" fillId="46" borderId="0" applyNumberFormat="0" applyBorder="0" applyAlignment="0" applyProtection="0"/>
    <xf numFmtId="0" fontId="67" fillId="52" borderId="0" applyNumberFormat="0" applyBorder="0" applyAlignment="0" applyProtection="0"/>
    <xf numFmtId="0" fontId="66" fillId="46" borderId="0" applyNumberFormat="0" applyBorder="0" applyAlignment="0" applyProtection="0"/>
    <xf numFmtId="0" fontId="68" fillId="46" borderId="0" applyNumberFormat="0" applyBorder="0" applyAlignment="0" applyProtection="0"/>
    <xf numFmtId="0" fontId="66" fillId="46" borderId="0" applyNumberFormat="0" applyBorder="0" applyAlignment="0" applyProtection="0"/>
    <xf numFmtId="0" fontId="67" fillId="46" borderId="0" applyNumberFormat="0" applyBorder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66" fillId="52" borderId="0" applyNumberFormat="0" applyBorder="0" applyAlignment="0" applyProtection="0"/>
    <xf numFmtId="0" fontId="66" fillId="52" borderId="0" applyNumberFormat="0" applyBorder="0" applyAlignment="0" applyProtection="0"/>
    <xf numFmtId="0" fontId="66" fillId="43" borderId="0" applyNumberFormat="0" applyBorder="0" applyAlignment="0" applyProtection="0"/>
    <xf numFmtId="0" fontId="66" fillId="43" borderId="0" applyNumberFormat="0" applyBorder="0" applyAlignment="0" applyProtection="0"/>
    <xf numFmtId="0" fontId="66" fillId="43" borderId="0" applyNumberFormat="0" applyBorder="0" applyAlignment="0" applyProtection="0"/>
    <xf numFmtId="0" fontId="66" fillId="43" borderId="0" applyNumberFormat="0" applyBorder="0" applyAlignment="0" applyProtection="0"/>
    <xf numFmtId="0" fontId="66" fillId="43" borderId="0" applyNumberFormat="0" applyBorder="0" applyAlignment="0" applyProtection="0"/>
    <xf numFmtId="0" fontId="66" fillId="43" borderId="0" applyNumberFormat="0" applyBorder="0" applyAlignment="0" applyProtection="0"/>
    <xf numFmtId="0" fontId="67" fillId="43" borderId="0" applyNumberFormat="0" applyBorder="0" applyAlignment="0" applyProtection="0"/>
    <xf numFmtId="0" fontId="66" fillId="43" borderId="0" applyNumberFormat="0" applyBorder="0" applyAlignment="0" applyProtection="0"/>
    <xf numFmtId="0" fontId="66" fillId="43" borderId="0" applyNumberFormat="0" applyBorder="0" applyAlignment="0" applyProtection="0"/>
    <xf numFmtId="0" fontId="67" fillId="43" borderId="0" applyNumberFormat="0" applyBorder="0" applyAlignment="0" applyProtection="0"/>
    <xf numFmtId="0" fontId="66" fillId="43" borderId="0" applyNumberFormat="0" applyBorder="0" applyAlignment="0" applyProtection="0"/>
    <xf numFmtId="0" fontId="67" fillId="43" borderId="0" applyNumberFormat="0" applyBorder="0" applyAlignment="0" applyProtection="0"/>
    <xf numFmtId="0" fontId="66" fillId="43" borderId="0" applyNumberFormat="0" applyBorder="0" applyAlignment="0" applyProtection="0"/>
    <xf numFmtId="0" fontId="68" fillId="43" borderId="0" applyNumberFormat="0" applyBorder="0" applyAlignment="0" applyProtection="0"/>
    <xf numFmtId="0" fontId="66" fillId="43" borderId="0" applyNumberFormat="0" applyBorder="0" applyAlignment="0" applyProtection="0"/>
    <xf numFmtId="0" fontId="66" fillId="43" borderId="0" applyNumberFormat="0" applyBorder="0" applyAlignment="0" applyProtection="0"/>
    <xf numFmtId="0" fontId="66" fillId="43" borderId="0" applyNumberFormat="0" applyBorder="0" applyAlignment="0" applyProtection="0"/>
    <xf numFmtId="0" fontId="66" fillId="43" borderId="0" applyNumberFormat="0" applyBorder="0" applyAlignment="0" applyProtection="0"/>
    <xf numFmtId="0" fontId="66" fillId="45" borderId="0" applyNumberFormat="0" applyBorder="0" applyAlignment="0" applyProtection="0"/>
    <xf numFmtId="0" fontId="66" fillId="45" borderId="0" applyNumberFormat="0" applyBorder="0" applyAlignment="0" applyProtection="0"/>
    <xf numFmtId="0" fontId="66" fillId="45" borderId="0" applyNumberFormat="0" applyBorder="0" applyAlignment="0" applyProtection="0"/>
    <xf numFmtId="0" fontId="66" fillId="45" borderId="0" applyNumberFormat="0" applyBorder="0" applyAlignment="0" applyProtection="0"/>
    <xf numFmtId="0" fontId="67" fillId="50" borderId="0" applyNumberFormat="0" applyBorder="0" applyAlignment="0" applyProtection="0"/>
    <xf numFmtId="0" fontId="66" fillId="45" borderId="0" applyNumberFormat="0" applyBorder="0" applyAlignment="0" applyProtection="0"/>
    <xf numFmtId="0" fontId="66" fillId="45" borderId="0" applyNumberFormat="0" applyBorder="0" applyAlignment="0" applyProtection="0"/>
    <xf numFmtId="0" fontId="67" fillId="45" borderId="0" applyNumberFormat="0" applyBorder="0" applyAlignment="0" applyProtection="0"/>
    <xf numFmtId="0" fontId="66" fillId="45" borderId="0" applyNumberFormat="0" applyBorder="0" applyAlignment="0" applyProtection="0"/>
    <xf numFmtId="0" fontId="66" fillId="45" borderId="0" applyNumberFormat="0" applyBorder="0" applyAlignment="0" applyProtection="0"/>
    <xf numFmtId="0" fontId="67" fillId="45" borderId="0" applyNumberFormat="0" applyBorder="0" applyAlignment="0" applyProtection="0"/>
    <xf numFmtId="0" fontId="66" fillId="45" borderId="0" applyNumberFormat="0" applyBorder="0" applyAlignment="0" applyProtection="0"/>
    <xf numFmtId="0" fontId="67" fillId="45" borderId="0" applyNumberFormat="0" applyBorder="0" applyAlignment="0" applyProtection="0"/>
    <xf numFmtId="0" fontId="66" fillId="45" borderId="0" applyNumberFormat="0" applyBorder="0" applyAlignment="0" applyProtection="0"/>
    <xf numFmtId="0" fontId="68" fillId="45" borderId="0" applyNumberFormat="0" applyBorder="0" applyAlignment="0" applyProtection="0"/>
    <xf numFmtId="0" fontId="66" fillId="45" borderId="0" applyNumberFormat="0" applyBorder="0" applyAlignment="0" applyProtection="0"/>
    <xf numFmtId="0" fontId="66" fillId="45" borderId="0" applyNumberFormat="0" applyBorder="0" applyAlignment="0" applyProtection="0"/>
    <xf numFmtId="0" fontId="66" fillId="45" borderId="0" applyNumberFormat="0" applyBorder="0" applyAlignment="0" applyProtection="0"/>
    <xf numFmtId="0" fontId="66" fillId="45" borderId="0" applyNumberFormat="0" applyBorder="0" applyAlignment="0" applyProtection="0"/>
    <xf numFmtId="0" fontId="69" fillId="0" borderId="5"/>
    <xf numFmtId="0" fontId="69" fillId="0" borderId="5"/>
    <xf numFmtId="0" fontId="69" fillId="0" borderId="5"/>
    <xf numFmtId="0" fontId="69" fillId="0" borderId="5"/>
    <xf numFmtId="0" fontId="69" fillId="0" borderId="5"/>
    <xf numFmtId="0" fontId="69" fillId="0" borderId="5"/>
    <xf numFmtId="0" fontId="69" fillId="0" borderId="5"/>
    <xf numFmtId="0" fontId="69" fillId="0" borderId="5"/>
    <xf numFmtId="0" fontId="69" fillId="0" borderId="5"/>
    <xf numFmtId="189" fontId="5" fillId="2" borderId="1">
      <alignment horizontal="center" vertical="center"/>
    </xf>
    <xf numFmtId="190" fontId="70" fillId="0" borderId="0"/>
    <xf numFmtId="191" fontId="71" fillId="53" borderId="19" applyNumberFormat="0"/>
    <xf numFmtId="0" fontId="72" fillId="34" borderId="0" applyNumberFormat="0" applyBorder="0" applyAlignment="0" applyProtection="0"/>
    <xf numFmtId="0" fontId="72" fillId="34" borderId="0" applyNumberFormat="0" applyBorder="0" applyAlignment="0" applyProtection="0"/>
    <xf numFmtId="0" fontId="72" fillId="34" borderId="0" applyNumberFormat="0" applyBorder="0" applyAlignment="0" applyProtection="0"/>
    <xf numFmtId="0" fontId="72" fillId="34" borderId="0" applyNumberFormat="0" applyBorder="0" applyAlignment="0" applyProtection="0"/>
    <xf numFmtId="0" fontId="73" fillId="37" borderId="0" applyNumberFormat="0" applyBorder="0" applyAlignment="0" applyProtection="0"/>
    <xf numFmtId="0" fontId="72" fillId="34" borderId="0" applyNumberFormat="0" applyBorder="0" applyAlignment="0" applyProtection="0"/>
    <xf numFmtId="0" fontId="72" fillId="54" borderId="0" applyNumberFormat="0" applyBorder="0" applyAlignment="0" applyProtection="0"/>
    <xf numFmtId="0" fontId="72" fillId="34" borderId="0" applyNumberFormat="0" applyBorder="0" applyAlignment="0" applyProtection="0"/>
    <xf numFmtId="0" fontId="73" fillId="54" borderId="0" applyNumberFormat="0" applyBorder="0" applyAlignment="0" applyProtection="0"/>
    <xf numFmtId="0" fontId="72" fillId="34" borderId="0" applyNumberFormat="0" applyBorder="0" applyAlignment="0" applyProtection="0"/>
    <xf numFmtId="0" fontId="72" fillId="34" borderId="0" applyNumberFormat="0" applyBorder="0" applyAlignment="0" applyProtection="0"/>
    <xf numFmtId="0" fontId="73" fillId="54" borderId="0" applyNumberFormat="0" applyBorder="0" applyAlignment="0" applyProtection="0"/>
    <xf numFmtId="0" fontId="72" fillId="34" borderId="0" applyNumberFormat="0" applyBorder="0" applyAlignment="0" applyProtection="0"/>
    <xf numFmtId="0" fontId="73" fillId="54" borderId="0" applyNumberFormat="0" applyBorder="0" applyAlignment="0" applyProtection="0"/>
    <xf numFmtId="0" fontId="72" fillId="34" borderId="0" applyNumberFormat="0" applyBorder="0" applyAlignment="0" applyProtection="0"/>
    <xf numFmtId="0" fontId="74" fillId="34" borderId="0" applyNumberFormat="0" applyBorder="0" applyAlignment="0" applyProtection="0"/>
    <xf numFmtId="0" fontId="72" fillId="34" borderId="0" applyNumberFormat="0" applyBorder="0" applyAlignment="0" applyProtection="0"/>
    <xf numFmtId="0" fontId="73" fillId="34" borderId="0" applyNumberFormat="0" applyBorder="0" applyAlignment="0" applyProtection="0"/>
    <xf numFmtId="0" fontId="72" fillId="34" borderId="0" applyNumberFormat="0" applyBorder="0" applyAlignment="0" applyProtection="0"/>
    <xf numFmtId="0" fontId="72" fillId="34" borderId="0" applyNumberFormat="0" applyBorder="0" applyAlignment="0" applyProtection="0"/>
    <xf numFmtId="0" fontId="72" fillId="34" borderId="0" applyNumberFormat="0" applyBorder="0" applyAlignment="0" applyProtection="0"/>
    <xf numFmtId="37" fontId="75" fillId="0" borderId="0" applyFill="0" applyBorder="0" applyProtection="0"/>
    <xf numFmtId="0" fontId="76" fillId="0" borderId="0"/>
    <xf numFmtId="37" fontId="71" fillId="0" borderId="20">
      <protection locked="0"/>
    </xf>
    <xf numFmtId="0" fontId="77" fillId="55" borderId="21" applyNumberFormat="0" applyFont="0" applyFill="0" applyAlignment="0"/>
    <xf numFmtId="0" fontId="70" fillId="0" borderId="22" applyNumberFormat="0" applyFont="0" applyFill="0" applyAlignment="0" applyProtection="0"/>
    <xf numFmtId="0" fontId="70" fillId="0" borderId="23" applyNumberFormat="0" applyFont="0" applyFill="0" applyAlignment="0" applyProtection="0"/>
    <xf numFmtId="192" fontId="15" fillId="0" borderId="0" applyFill="0"/>
    <xf numFmtId="192" fontId="15" fillId="0" borderId="0">
      <alignment horizontal="center"/>
    </xf>
    <xf numFmtId="0" fontId="15" fillId="0" borderId="0" applyFill="0">
      <alignment horizontal="center"/>
    </xf>
    <xf numFmtId="192" fontId="78" fillId="0" borderId="24" applyFill="0"/>
    <xf numFmtId="0" fontId="5" fillId="0" borderId="0" applyFont="0" applyAlignment="0"/>
    <xf numFmtId="0" fontId="5" fillId="0" borderId="0" applyFont="0" applyAlignment="0"/>
    <xf numFmtId="0" fontId="79" fillId="0" borderId="0" applyFill="0">
      <alignment vertical="top"/>
    </xf>
    <xf numFmtId="0" fontId="78" fillId="0" borderId="0" applyFill="0">
      <alignment horizontal="left" vertical="top"/>
    </xf>
    <xf numFmtId="192" fontId="23" fillId="0" borderId="16" applyFill="0"/>
    <xf numFmtId="0" fontId="5" fillId="0" borderId="0" applyNumberFormat="0" applyFont="0" applyAlignment="0"/>
    <xf numFmtId="0" fontId="5" fillId="0" borderId="0" applyNumberFormat="0" applyFont="0" applyAlignment="0"/>
    <xf numFmtId="0" fontId="79" fillId="0" borderId="0" applyFill="0">
      <alignment wrapText="1"/>
    </xf>
    <xf numFmtId="0" fontId="78" fillId="0" borderId="0" applyFill="0">
      <alignment horizontal="left" vertical="top" wrapText="1"/>
    </xf>
    <xf numFmtId="192" fontId="80" fillId="0" borderId="0" applyFill="0"/>
    <xf numFmtId="0" fontId="81" fillId="0" borderId="0" applyNumberFormat="0" applyFont="0" applyAlignment="0">
      <alignment horizontal="center"/>
    </xf>
    <xf numFmtId="0" fontId="46" fillId="0" borderId="0" applyFill="0">
      <alignment vertical="top" wrapText="1"/>
    </xf>
    <xf numFmtId="0" fontId="23" fillId="0" borderId="0" applyFill="0">
      <alignment horizontal="left" vertical="top" wrapText="1"/>
    </xf>
    <xf numFmtId="192" fontId="5" fillId="0" borderId="0" applyFill="0"/>
    <xf numFmtId="192" fontId="5" fillId="0" borderId="0" applyFill="0"/>
    <xf numFmtId="0" fontId="81" fillId="0" borderId="0" applyNumberFormat="0" applyFont="0" applyAlignment="0">
      <alignment horizontal="center"/>
    </xf>
    <xf numFmtId="0" fontId="45" fillId="0" borderId="0" applyFill="0">
      <alignment vertical="center" wrapText="1"/>
    </xf>
    <xf numFmtId="0" fontId="41" fillId="0" borderId="0">
      <alignment horizontal="left" vertical="center" wrapText="1"/>
    </xf>
    <xf numFmtId="192" fontId="75" fillId="0" borderId="0" applyFill="0"/>
    <xf numFmtId="0" fontId="81" fillId="0" borderId="0" applyNumberFormat="0" applyFont="0" applyAlignment="0">
      <alignment horizontal="center"/>
    </xf>
    <xf numFmtId="0" fontId="82" fillId="0" borderId="0" applyFill="0">
      <alignment horizontal="center" vertical="center" wrapText="1"/>
    </xf>
    <xf numFmtId="0" fontId="5" fillId="0" borderId="0" applyFill="0">
      <alignment horizontal="center" vertical="center" wrapText="1"/>
    </xf>
    <xf numFmtId="0" fontId="5" fillId="0" borderId="0" applyFill="0">
      <alignment horizontal="center" vertical="center" wrapText="1"/>
    </xf>
    <xf numFmtId="192" fontId="83" fillId="0" borderId="0" applyFill="0"/>
    <xf numFmtId="0" fontId="81" fillId="0" borderId="0" applyNumberFormat="0" applyFont="0" applyAlignment="0">
      <alignment horizontal="center"/>
    </xf>
    <xf numFmtId="0" fontId="84" fillId="0" borderId="0" applyFill="0">
      <alignment horizontal="center" vertical="center" wrapText="1"/>
    </xf>
    <xf numFmtId="0" fontId="17" fillId="0" borderId="0" applyFill="0">
      <alignment horizontal="center" vertical="center" wrapText="1"/>
    </xf>
    <xf numFmtId="192" fontId="85" fillId="0" borderId="0" applyFill="0"/>
    <xf numFmtId="0" fontId="81" fillId="0" borderId="0" applyNumberFormat="0" applyFont="0" applyAlignment="0">
      <alignment horizontal="center"/>
    </xf>
    <xf numFmtId="0" fontId="86" fillId="0" borderId="0">
      <alignment horizontal="center" wrapText="1"/>
    </xf>
    <xf numFmtId="0" fontId="83" fillId="0" borderId="0" applyFill="0">
      <alignment horizontal="center" wrapText="1"/>
    </xf>
    <xf numFmtId="193" fontId="87" fillId="0" borderId="0" applyNumberFormat="0" applyFont="0" applyAlignment="0" applyProtection="0"/>
    <xf numFmtId="0" fontId="88" fillId="3" borderId="25" applyNumberFormat="0" applyAlignment="0" applyProtection="0"/>
    <xf numFmtId="0" fontId="88" fillId="3" borderId="25" applyNumberFormat="0" applyAlignment="0" applyProtection="0"/>
    <xf numFmtId="0" fontId="88" fillId="3" borderId="25" applyNumberFormat="0" applyAlignment="0" applyProtection="0"/>
    <xf numFmtId="0" fontId="88" fillId="32" borderId="25" applyNumberFormat="0" applyAlignment="0" applyProtection="0"/>
    <xf numFmtId="0" fontId="89" fillId="3" borderId="25" applyNumberFormat="0" applyAlignment="0" applyProtection="0"/>
    <xf numFmtId="0" fontId="88" fillId="32" borderId="25" applyNumberFormat="0" applyAlignment="0" applyProtection="0"/>
    <xf numFmtId="0" fontId="88" fillId="32" borderId="25" applyNumberFormat="0" applyAlignment="0" applyProtection="0"/>
    <xf numFmtId="0" fontId="90" fillId="32" borderId="25" applyNumberFormat="0" applyAlignment="0" applyProtection="0"/>
    <xf numFmtId="0" fontId="88" fillId="32" borderId="25" applyNumberFormat="0" applyAlignment="0" applyProtection="0"/>
    <xf numFmtId="0" fontId="88" fillId="32" borderId="25" applyNumberFormat="0" applyAlignment="0" applyProtection="0"/>
    <xf numFmtId="0" fontId="90" fillId="32" borderId="25" applyNumberFormat="0" applyAlignment="0" applyProtection="0"/>
    <xf numFmtId="0" fontId="88" fillId="32" borderId="25" applyNumberFormat="0" applyAlignment="0" applyProtection="0"/>
    <xf numFmtId="0" fontId="90" fillId="32" borderId="25" applyNumberFormat="0" applyAlignment="0" applyProtection="0"/>
    <xf numFmtId="0" fontId="88" fillId="32" borderId="25" applyNumberFormat="0" applyAlignment="0" applyProtection="0"/>
    <xf numFmtId="0" fontId="91" fillId="32" borderId="25" applyNumberFormat="0" applyAlignment="0" applyProtection="0"/>
    <xf numFmtId="0" fontId="88" fillId="32" borderId="25" applyNumberFormat="0" applyAlignment="0" applyProtection="0"/>
    <xf numFmtId="0" fontId="88" fillId="32" borderId="25" applyNumberFormat="0" applyAlignment="0" applyProtection="0"/>
    <xf numFmtId="0" fontId="88" fillId="3" borderId="25" applyNumberFormat="0" applyAlignment="0" applyProtection="0"/>
    <xf numFmtId="0" fontId="88" fillId="3" borderId="25" applyNumberFormat="0" applyAlignment="0" applyProtection="0"/>
    <xf numFmtId="0" fontId="87" fillId="0" borderId="3"/>
    <xf numFmtId="0" fontId="87" fillId="0" borderId="3"/>
    <xf numFmtId="0" fontId="87" fillId="0" borderId="3"/>
    <xf numFmtId="0" fontId="87" fillId="0" borderId="3"/>
    <xf numFmtId="0" fontId="87" fillId="0" borderId="3"/>
    <xf numFmtId="0" fontId="87" fillId="0" borderId="3"/>
    <xf numFmtId="0" fontId="87" fillId="0" borderId="3"/>
    <xf numFmtId="0" fontId="87" fillId="0" borderId="3"/>
    <xf numFmtId="0" fontId="87" fillId="0" borderId="3"/>
    <xf numFmtId="0" fontId="9" fillId="0" borderId="0">
      <alignment horizontal="centerContinuous"/>
    </xf>
    <xf numFmtId="0" fontId="92" fillId="56" borderId="26" applyNumberFormat="0" applyAlignment="0" applyProtection="0"/>
    <xf numFmtId="0" fontId="92" fillId="56" borderId="26" applyNumberFormat="0" applyAlignment="0" applyProtection="0"/>
    <xf numFmtId="0" fontId="92" fillId="56" borderId="26" applyNumberFormat="0" applyAlignment="0" applyProtection="0"/>
    <xf numFmtId="0" fontId="92" fillId="56" borderId="26" applyNumberFormat="0" applyAlignment="0" applyProtection="0"/>
    <xf numFmtId="0" fontId="92" fillId="56" borderId="26" applyNumberFormat="0" applyAlignment="0" applyProtection="0"/>
    <xf numFmtId="0" fontId="92" fillId="39" borderId="26" applyNumberFormat="0" applyAlignment="0" applyProtection="0"/>
    <xf numFmtId="0" fontId="92" fillId="56" borderId="26" applyNumberFormat="0" applyAlignment="0" applyProtection="0"/>
    <xf numFmtId="0" fontId="93" fillId="39" borderId="26" applyNumberFormat="0" applyAlignment="0" applyProtection="0"/>
    <xf numFmtId="0" fontId="92" fillId="56" borderId="26" applyNumberFormat="0" applyAlignment="0" applyProtection="0"/>
    <xf numFmtId="0" fontId="92" fillId="56" borderId="26" applyNumberFormat="0" applyAlignment="0" applyProtection="0"/>
    <xf numFmtId="0" fontId="93" fillId="39" borderId="26" applyNumberFormat="0" applyAlignment="0" applyProtection="0"/>
    <xf numFmtId="0" fontId="92" fillId="56" borderId="26" applyNumberFormat="0" applyAlignment="0" applyProtection="0"/>
    <xf numFmtId="0" fontId="93" fillId="39" borderId="26" applyNumberFormat="0" applyAlignment="0" applyProtection="0"/>
    <xf numFmtId="0" fontId="92" fillId="56" borderId="26" applyNumberFormat="0" applyAlignment="0" applyProtection="0"/>
    <xf numFmtId="0" fontId="94" fillId="56" borderId="26" applyNumberFormat="0" applyAlignment="0" applyProtection="0"/>
    <xf numFmtId="0" fontId="92" fillId="56" borderId="26" applyNumberFormat="0" applyAlignment="0" applyProtection="0"/>
    <xf numFmtId="0" fontId="93" fillId="56" borderId="26" applyNumberFormat="0" applyAlignment="0" applyProtection="0"/>
    <xf numFmtId="0" fontId="92" fillId="56" borderId="26" applyNumberFormat="0" applyAlignment="0" applyProtection="0"/>
    <xf numFmtId="0" fontId="92" fillId="56" borderId="26" applyNumberFormat="0" applyAlignment="0" applyProtection="0"/>
    <xf numFmtId="0" fontId="92" fillId="56" borderId="26" applyNumberFormat="0" applyAlignment="0" applyProtection="0"/>
    <xf numFmtId="0" fontId="95" fillId="0" borderId="0" applyNumberFormat="0" applyFill="0" applyBorder="0" applyAlignment="0" applyProtection="0"/>
    <xf numFmtId="0" fontId="15" fillId="0" borderId="0" applyBorder="0"/>
    <xf numFmtId="0" fontId="15" fillId="0" borderId="0" applyBorder="0"/>
    <xf numFmtId="0" fontId="15" fillId="0" borderId="0" applyBorder="0"/>
    <xf numFmtId="0" fontId="15" fillId="0" borderId="0" applyBorder="0"/>
    <xf numFmtId="0" fontId="15" fillId="0" borderId="0" applyBorder="0"/>
    <xf numFmtId="0" fontId="93" fillId="9" borderId="0">
      <alignment horizontal="left"/>
    </xf>
    <xf numFmtId="0" fontId="96" fillId="9" borderId="0">
      <alignment horizontal="right"/>
    </xf>
    <xf numFmtId="0" fontId="97" fillId="3" borderId="0">
      <alignment horizontal="center"/>
    </xf>
    <xf numFmtId="0" fontId="96" fillId="9" borderId="0">
      <alignment horizontal="right"/>
    </xf>
    <xf numFmtId="0" fontId="98" fillId="3" borderId="0">
      <alignment horizontal="left"/>
    </xf>
    <xf numFmtId="0" fontId="99" fillId="0" borderId="0"/>
    <xf numFmtId="194" fontId="99" fillId="0" borderId="0"/>
    <xf numFmtId="0" fontId="99" fillId="0" borderId="0"/>
    <xf numFmtId="194" fontId="99" fillId="0" borderId="0"/>
    <xf numFmtId="0" fontId="99" fillId="0" borderId="0"/>
    <xf numFmtId="194" fontId="99" fillId="0" borderId="0"/>
    <xf numFmtId="0" fontId="99" fillId="0" borderId="0"/>
    <xf numFmtId="194" fontId="99" fillId="0" borderId="0"/>
    <xf numFmtId="0" fontId="99" fillId="0" borderId="0"/>
    <xf numFmtId="194" fontId="99" fillId="0" borderId="0"/>
    <xf numFmtId="0" fontId="99" fillId="0" borderId="0"/>
    <xf numFmtId="194" fontId="99" fillId="0" borderId="0"/>
    <xf numFmtId="0" fontId="99" fillId="0" borderId="0"/>
    <xf numFmtId="194" fontId="99" fillId="0" borderId="0"/>
    <xf numFmtId="0" fontId="99" fillId="0" borderId="0"/>
    <xf numFmtId="194" fontId="99" fillId="0" borderId="0"/>
    <xf numFmtId="195" fontId="44" fillId="0" borderId="0" applyFont="0" applyFill="0" applyBorder="0" applyAlignment="0" applyProtection="0">
      <alignment horizontal="right"/>
    </xf>
    <xf numFmtId="40" fontId="5" fillId="0" borderId="0" applyBorder="0" applyProtection="0"/>
    <xf numFmtId="40" fontId="5" fillId="0" borderId="0" applyBorder="0" applyProtection="0"/>
    <xf numFmtId="40" fontId="5" fillId="0" borderId="0" applyBorder="0" applyProtection="0"/>
    <xf numFmtId="40" fontId="5" fillId="0" borderId="0" applyBorder="0" applyProtection="0"/>
    <xf numFmtId="40" fontId="5" fillId="0" borderId="0" applyBorder="0" applyProtection="0"/>
    <xf numFmtId="37" fontId="12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0" fontId="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0" fontId="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0" fontId="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0" fontId="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5" fillId="0" borderId="0" applyFont="0" applyFill="0" applyBorder="0" applyAlignment="0" applyProtection="0"/>
    <xf numFmtId="40" fontId="9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5" fillId="0" borderId="0" applyFont="0" applyFill="0" applyBorder="0" applyAlignment="0" applyProtection="0"/>
    <xf numFmtId="40" fontId="9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5" fillId="0" borderId="0" applyFont="0" applyFill="0" applyBorder="0" applyAlignment="0" applyProtection="0"/>
    <xf numFmtId="40" fontId="9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10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4" fillId="0" borderId="0" applyFont="0" applyFill="0" applyBorder="0" applyAlignment="0" applyProtection="0"/>
    <xf numFmtId="40" fontId="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0" fontId="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0" fontId="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>
      <alignment wrapText="1"/>
    </xf>
    <xf numFmtId="43" fontId="5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0" fontId="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>
      <alignment vertical="top"/>
    </xf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0" fontId="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>
      <alignment vertical="top"/>
    </xf>
    <xf numFmtId="43" fontId="12" fillId="0" borderId="0" applyFont="0" applyFill="0" applyBorder="0" applyAlignment="0" applyProtection="0">
      <alignment vertical="top"/>
    </xf>
    <xf numFmtId="43" fontId="12" fillId="0" borderId="0" applyFont="0" applyFill="0" applyBorder="0" applyAlignment="0" applyProtection="0">
      <alignment vertical="top"/>
    </xf>
    <xf numFmtId="43" fontId="12" fillId="0" borderId="0" applyFont="0" applyFill="0" applyBorder="0" applyAlignment="0" applyProtection="0">
      <alignment vertical="top"/>
    </xf>
    <xf numFmtId="43" fontId="12" fillId="0" borderId="0" applyFont="0" applyFill="0" applyBorder="0" applyAlignment="0" applyProtection="0">
      <alignment vertical="top"/>
    </xf>
    <xf numFmtId="43" fontId="5" fillId="0" borderId="0" applyFont="0" applyFill="0" applyBorder="0" applyAlignment="0" applyProtection="0"/>
    <xf numFmtId="43" fontId="10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0" fontId="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>
      <alignment vertical="top"/>
    </xf>
    <xf numFmtId="43" fontId="12" fillId="0" borderId="0" applyFont="0" applyFill="0" applyBorder="0" applyAlignment="0" applyProtection="0">
      <alignment vertical="top"/>
    </xf>
    <xf numFmtId="43" fontId="12" fillId="0" borderId="0" applyFont="0" applyFill="0" applyBorder="0" applyAlignment="0" applyProtection="0">
      <alignment vertical="top"/>
    </xf>
    <xf numFmtId="43" fontId="12" fillId="0" borderId="0" applyFont="0" applyFill="0" applyBorder="0" applyAlignment="0" applyProtection="0">
      <alignment vertical="top"/>
    </xf>
    <xf numFmtId="43" fontId="12" fillId="0" borderId="0" applyFont="0" applyFill="0" applyBorder="0" applyAlignment="0" applyProtection="0">
      <alignment vertical="top"/>
    </xf>
    <xf numFmtId="43" fontId="12" fillId="0" borderId="0" applyFont="0" applyFill="0" applyBorder="0" applyAlignment="0" applyProtection="0">
      <alignment vertical="top"/>
    </xf>
    <xf numFmtId="43" fontId="12" fillId="0" borderId="0" applyFont="0" applyFill="0" applyBorder="0" applyAlignment="0" applyProtection="0">
      <alignment vertical="top"/>
    </xf>
    <xf numFmtId="43" fontId="12" fillId="0" borderId="0" applyFont="0" applyFill="0" applyBorder="0" applyAlignment="0" applyProtection="0">
      <alignment vertical="top"/>
    </xf>
    <xf numFmtId="43" fontId="12" fillId="0" borderId="0" applyFont="0" applyFill="0" applyBorder="0" applyAlignment="0" applyProtection="0">
      <alignment vertical="top"/>
    </xf>
    <xf numFmtId="43" fontId="12" fillId="0" borderId="0" applyFont="0" applyFill="0" applyBorder="0" applyAlignment="0" applyProtection="0">
      <alignment vertical="top"/>
    </xf>
    <xf numFmtId="43" fontId="12" fillId="0" borderId="0" applyFont="0" applyFill="0" applyBorder="0" applyAlignment="0" applyProtection="0">
      <alignment vertical="top"/>
    </xf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0" fontId="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>
      <alignment vertical="top"/>
    </xf>
    <xf numFmtId="43" fontId="12" fillId="0" borderId="0" applyFont="0" applyFill="0" applyBorder="0" applyAlignment="0" applyProtection="0">
      <alignment vertical="top"/>
    </xf>
    <xf numFmtId="43" fontId="12" fillId="0" borderId="0" applyFont="0" applyFill="0" applyBorder="0" applyAlignment="0" applyProtection="0">
      <alignment vertical="top"/>
    </xf>
    <xf numFmtId="43" fontId="12" fillId="0" borderId="0" applyFont="0" applyFill="0" applyBorder="0" applyAlignment="0" applyProtection="0">
      <alignment vertical="top"/>
    </xf>
    <xf numFmtId="43" fontId="12" fillId="0" borderId="0" applyFont="0" applyFill="0" applyBorder="0" applyAlignment="0" applyProtection="0">
      <alignment vertical="top"/>
    </xf>
    <xf numFmtId="43" fontId="12" fillId="0" borderId="0" applyFont="0" applyFill="0" applyBorder="0" applyAlignment="0" applyProtection="0">
      <alignment vertical="top"/>
    </xf>
    <xf numFmtId="43" fontId="12" fillId="0" borderId="0" applyFont="0" applyFill="0" applyBorder="0" applyAlignment="0" applyProtection="0">
      <alignment vertical="top"/>
    </xf>
    <xf numFmtId="43" fontId="12" fillId="0" borderId="0" applyFont="0" applyFill="0" applyBorder="0" applyAlignment="0" applyProtection="0">
      <alignment vertical="top"/>
    </xf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0" fontId="103" fillId="0" borderId="0"/>
    <xf numFmtId="0" fontId="104" fillId="0" borderId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196" fontId="5" fillId="0" borderId="0"/>
    <xf numFmtId="0" fontId="104" fillId="0" borderId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37" fontId="71" fillId="32" borderId="27"/>
    <xf numFmtId="37" fontId="71" fillId="32" borderId="27"/>
    <xf numFmtId="37" fontId="71" fillId="32" borderId="27"/>
    <xf numFmtId="37" fontId="71" fillId="32" borderId="27"/>
    <xf numFmtId="37" fontId="71" fillId="32" borderId="27"/>
    <xf numFmtId="37" fontId="71" fillId="32" borderId="27"/>
    <xf numFmtId="37" fontId="71" fillId="32" borderId="27"/>
    <xf numFmtId="37" fontId="71" fillId="32" borderId="27"/>
    <xf numFmtId="37" fontId="71" fillId="32" borderId="27"/>
    <xf numFmtId="37" fontId="71" fillId="32" borderId="27"/>
    <xf numFmtId="175" fontId="15" fillId="0" borderId="0" applyFont="0" applyFill="0" applyBorder="0" applyAlignment="0"/>
    <xf numFmtId="8" fontId="5" fillId="0" borderId="0" applyFont="0" applyFill="0" applyBorder="0" applyAlignment="0"/>
    <xf numFmtId="44" fontId="64" fillId="0" borderId="0" applyFont="0" applyFill="0" applyBorder="0" applyAlignment="0" applyProtection="0"/>
    <xf numFmtId="44" fontId="64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64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64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64" fillId="0" borderId="0" applyFont="0" applyFill="0" applyBorder="0" applyAlignment="0" applyProtection="0"/>
    <xf numFmtId="44" fontId="64" fillId="0" borderId="0" applyFont="0" applyFill="0" applyBorder="0" applyAlignment="0" applyProtection="0"/>
    <xf numFmtId="44" fontId="64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64" fillId="0" borderId="0" applyFont="0" applyFill="0" applyBorder="0" applyAlignment="0" applyProtection="0"/>
    <xf numFmtId="44" fontId="64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64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64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64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64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64" fillId="0" borderId="0" applyFont="0" applyFill="0" applyBorder="0" applyAlignment="0" applyProtection="0"/>
    <xf numFmtId="44" fontId="64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64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64" fillId="0" borderId="0" applyFont="0" applyFill="0" applyBorder="0" applyAlignment="0" applyProtection="0"/>
    <xf numFmtId="44" fontId="64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64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64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64" fillId="0" borderId="0" applyFont="0" applyFill="0" applyBorder="0" applyAlignment="0" applyProtection="0"/>
    <xf numFmtId="44" fontId="64" fillId="0" borderId="0" applyFont="0" applyFill="0" applyBorder="0" applyAlignment="0" applyProtection="0"/>
    <xf numFmtId="44" fontId="64" fillId="0" borderId="0" applyFont="0" applyFill="0" applyBorder="0" applyAlignment="0" applyProtection="0"/>
    <xf numFmtId="44" fontId="64" fillId="0" borderId="0" applyFont="0" applyFill="0" applyBorder="0" applyAlignment="0" applyProtection="0"/>
    <xf numFmtId="44" fontId="64" fillId="0" borderId="0" applyFont="0" applyFill="0" applyBorder="0" applyAlignment="0" applyProtection="0"/>
    <xf numFmtId="44" fontId="64" fillId="0" borderId="0" applyFont="0" applyFill="0" applyBorder="0" applyAlignment="0" applyProtection="0"/>
    <xf numFmtId="44" fontId="64" fillId="0" borderId="0" applyFont="0" applyFill="0" applyBorder="0" applyAlignment="0" applyProtection="0"/>
    <xf numFmtId="44" fontId="64" fillId="0" borderId="0" applyFont="0" applyFill="0" applyBorder="0" applyAlignment="0" applyProtection="0"/>
    <xf numFmtId="44" fontId="64" fillId="0" borderId="0" applyFont="0" applyFill="0" applyBorder="0" applyAlignment="0" applyProtection="0"/>
    <xf numFmtId="44" fontId="64" fillId="0" borderId="0" applyFont="0" applyFill="0" applyBorder="0" applyAlignment="0" applyProtection="0"/>
    <xf numFmtId="44" fontId="64" fillId="0" borderId="0" applyFont="0" applyFill="0" applyBorder="0" applyAlignment="0" applyProtection="0"/>
    <xf numFmtId="44" fontId="64" fillId="0" borderId="0" applyFont="0" applyFill="0" applyBorder="0" applyAlignment="0" applyProtection="0"/>
    <xf numFmtId="44" fontId="64" fillId="0" borderId="0" applyFont="0" applyFill="0" applyBorder="0" applyAlignment="0" applyProtection="0"/>
    <xf numFmtId="44" fontId="64" fillId="0" borderId="0" applyFont="0" applyFill="0" applyBorder="0" applyAlignment="0" applyProtection="0"/>
    <xf numFmtId="44" fontId="64" fillId="0" borderId="0" applyFont="0" applyFill="0" applyBorder="0" applyAlignment="0" applyProtection="0"/>
    <xf numFmtId="44" fontId="64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8" fontId="9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10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105" fillId="0" borderId="0" applyFont="0" applyFill="0" applyBorder="0" applyAlignment="0" applyProtection="0"/>
    <xf numFmtId="44" fontId="105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64" fillId="0" borderId="0" applyFont="0" applyFill="0" applyBorder="0" applyAlignment="0" applyProtection="0"/>
    <xf numFmtId="44" fontId="64" fillId="0" borderId="0" applyFont="0" applyFill="0" applyBorder="0" applyAlignment="0" applyProtection="0"/>
    <xf numFmtId="44" fontId="64" fillId="0" borderId="0" applyFont="0" applyFill="0" applyBorder="0" applyAlignment="0" applyProtection="0"/>
    <xf numFmtId="44" fontId="64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64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05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05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64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64" fillId="0" borderId="0" applyFont="0" applyFill="0" applyBorder="0" applyAlignment="0" applyProtection="0"/>
    <xf numFmtId="44" fontId="64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64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64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64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64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64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64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64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64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64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64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64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64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64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43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64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64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8" fontId="9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8" fontId="9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98" fontId="5" fillId="0" borderId="0" applyFont="0" applyFill="0" applyBorder="0" applyAlignment="0" applyProtection="0"/>
    <xf numFmtId="198" fontId="5" fillId="0" borderId="0" applyFont="0" applyFill="0" applyBorder="0" applyAlignment="0" applyProtection="0"/>
    <xf numFmtId="41" fontId="5" fillId="0" borderId="0"/>
    <xf numFmtId="41" fontId="5" fillId="0" borderId="0"/>
    <xf numFmtId="41" fontId="5" fillId="0" borderId="0"/>
    <xf numFmtId="41" fontId="5" fillId="0" borderId="0"/>
    <xf numFmtId="0" fontId="5" fillId="0" borderId="0" applyFont="0" applyFill="0" applyBorder="0" applyAlignment="0" applyProtection="0"/>
    <xf numFmtId="43" fontId="5" fillId="0" borderId="0" applyBorder="0"/>
    <xf numFmtId="0" fontId="106" fillId="0" borderId="0" applyNumberFormat="0" applyFill="0" applyBorder="0"/>
    <xf numFmtId="199" fontId="34" fillId="6" borderId="28" applyFont="0" applyFill="0" applyBorder="0" applyAlignment="0" applyProtection="0"/>
    <xf numFmtId="200" fontId="15" fillId="6" borderId="0" applyFont="0" applyFill="0" applyBorder="0" applyAlignment="0" applyProtection="0"/>
    <xf numFmtId="201" fontId="107" fillId="0" borderId="11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02" fontId="5" fillId="0" borderId="0" applyFont="0" applyFill="0" applyBorder="0" applyAlignment="0" applyProtection="0"/>
    <xf numFmtId="199" fontId="107" fillId="0" borderId="0" applyFill="0" applyBorder="0">
      <alignment horizontal="right"/>
    </xf>
    <xf numFmtId="203" fontId="47" fillId="0" borderId="0">
      <alignment horizontal="left"/>
    </xf>
    <xf numFmtId="204" fontId="5" fillId="0" borderId="0" applyFont="0" applyFill="0" applyBorder="0" applyAlignment="0" applyProtection="0"/>
    <xf numFmtId="205" fontId="5" fillId="0" borderId="0" applyFont="0" applyFill="0" applyBorder="0" applyAlignment="0" applyProtection="0"/>
    <xf numFmtId="0" fontId="108" fillId="0" borderId="0" applyNumberFormat="0"/>
    <xf numFmtId="0" fontId="109" fillId="0" borderId="0">
      <alignment horizontal="centerContinuous"/>
    </xf>
    <xf numFmtId="0" fontId="109" fillId="0" borderId="0" applyNumberFormat="0"/>
    <xf numFmtId="0" fontId="110" fillId="0" borderId="11" applyFont="0" applyFill="0" applyBorder="0" applyAlignment="0" applyProtection="0"/>
    <xf numFmtId="0" fontId="89" fillId="5" borderId="0">
      <alignment horizontal="left"/>
    </xf>
    <xf numFmtId="37" fontId="71" fillId="0" borderId="0"/>
    <xf numFmtId="206" fontId="5" fillId="0" borderId="0" applyFont="0" applyFill="0" applyBorder="0" applyAlignment="0" applyProtection="0"/>
    <xf numFmtId="206" fontId="5" fillId="0" borderId="0" applyFon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165" fontId="5" fillId="0" borderId="0"/>
    <xf numFmtId="165" fontId="5" fillId="0" borderId="0"/>
    <xf numFmtId="0" fontId="6" fillId="0" borderId="0" applyProtection="0"/>
    <xf numFmtId="0" fontId="8" fillId="0" borderId="0" applyProtection="0"/>
    <xf numFmtId="0" fontId="78" fillId="0" borderId="0" applyProtection="0"/>
    <xf numFmtId="0" fontId="15" fillId="0" borderId="0" applyProtection="0"/>
    <xf numFmtId="0" fontId="5" fillId="0" borderId="0" applyProtection="0"/>
    <xf numFmtId="0" fontId="6" fillId="0" borderId="0" applyProtection="0"/>
    <xf numFmtId="0" fontId="114" fillId="0" borderId="0" applyProtection="0"/>
    <xf numFmtId="3" fontId="87" fillId="5" borderId="29">
      <protection locked="0"/>
    </xf>
    <xf numFmtId="207" fontId="5" fillId="6" borderId="0" applyFont="0" applyFill="0" applyBorder="0" applyAlignment="0"/>
    <xf numFmtId="207" fontId="5" fillId="6" borderId="0" applyFont="0" applyFill="0" applyBorder="0" applyAlignment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0" fontId="115" fillId="57" borderId="3"/>
    <xf numFmtId="0" fontId="115" fillId="57" borderId="3"/>
    <xf numFmtId="0" fontId="115" fillId="57" borderId="3"/>
    <xf numFmtId="0" fontId="115" fillId="57" borderId="3"/>
    <xf numFmtId="0" fontId="115" fillId="57" borderId="3"/>
    <xf numFmtId="0" fontId="115" fillId="57" borderId="3"/>
    <xf numFmtId="0" fontId="115" fillId="57" borderId="3"/>
    <xf numFmtId="0" fontId="115" fillId="57" borderId="3"/>
    <xf numFmtId="0" fontId="115" fillId="57" borderId="3"/>
    <xf numFmtId="2" fontId="5" fillId="0" borderId="0" applyFont="0" applyFill="0" applyBorder="0" applyAlignment="0" applyProtection="0"/>
    <xf numFmtId="0" fontId="103" fillId="0" borderId="0"/>
    <xf numFmtId="0" fontId="104" fillId="0" borderId="0"/>
    <xf numFmtId="0" fontId="116" fillId="0" borderId="0">
      <alignment horizontal="right"/>
    </xf>
    <xf numFmtId="0" fontId="116" fillId="0" borderId="0"/>
    <xf numFmtId="37" fontId="15" fillId="0" borderId="0"/>
    <xf numFmtId="0" fontId="117" fillId="36" borderId="0" applyNumberFormat="0" applyBorder="0" applyAlignment="0" applyProtection="0"/>
    <xf numFmtId="0" fontId="117" fillId="36" borderId="0" applyNumberFormat="0" applyBorder="0" applyAlignment="0" applyProtection="0"/>
    <xf numFmtId="0" fontId="117" fillId="36" borderId="0" applyNumberFormat="0" applyBorder="0" applyAlignment="0" applyProtection="0"/>
    <xf numFmtId="0" fontId="117" fillId="36" borderId="0" applyNumberFormat="0" applyBorder="0" applyAlignment="0" applyProtection="0"/>
    <xf numFmtId="0" fontId="118" fillId="38" borderId="0" applyNumberFormat="0" applyBorder="0" applyAlignment="0" applyProtection="0"/>
    <xf numFmtId="0" fontId="117" fillId="36" borderId="0" applyNumberFormat="0" applyBorder="0" applyAlignment="0" applyProtection="0"/>
    <xf numFmtId="0" fontId="117" fillId="36" borderId="0" applyNumberFormat="0" applyBorder="0" applyAlignment="0" applyProtection="0"/>
    <xf numFmtId="0" fontId="118" fillId="36" borderId="0" applyNumberFormat="0" applyBorder="0" applyAlignment="0" applyProtection="0"/>
    <xf numFmtId="0" fontId="117" fillId="36" borderId="0" applyNumberFormat="0" applyBorder="0" applyAlignment="0" applyProtection="0"/>
    <xf numFmtId="0" fontId="117" fillId="36" borderId="0" applyNumberFormat="0" applyBorder="0" applyAlignment="0" applyProtection="0"/>
    <xf numFmtId="0" fontId="118" fillId="36" borderId="0" applyNumberFormat="0" applyBorder="0" applyAlignment="0" applyProtection="0"/>
    <xf numFmtId="0" fontId="117" fillId="36" borderId="0" applyNumberFormat="0" applyBorder="0" applyAlignment="0" applyProtection="0"/>
    <xf numFmtId="0" fontId="118" fillId="36" borderId="0" applyNumberFormat="0" applyBorder="0" applyAlignment="0" applyProtection="0"/>
    <xf numFmtId="0" fontId="117" fillId="36" borderId="0" applyNumberFormat="0" applyBorder="0" applyAlignment="0" applyProtection="0"/>
    <xf numFmtId="0" fontId="119" fillId="36" borderId="0" applyNumberFormat="0" applyBorder="0" applyAlignment="0" applyProtection="0"/>
    <xf numFmtId="0" fontId="117" fillId="36" borderId="0" applyNumberFormat="0" applyBorder="0" applyAlignment="0" applyProtection="0"/>
    <xf numFmtId="0" fontId="117" fillId="36" borderId="0" applyNumberFormat="0" applyBorder="0" applyAlignment="0" applyProtection="0"/>
    <xf numFmtId="0" fontId="117" fillId="36" borderId="0" applyNumberFormat="0" applyBorder="0" applyAlignment="0" applyProtection="0"/>
    <xf numFmtId="0" fontId="117" fillId="36" borderId="0" applyNumberFormat="0" applyBorder="0" applyAlignment="0" applyProtection="0"/>
    <xf numFmtId="38" fontId="15" fillId="5" borderId="0" applyNumberFormat="0" applyBorder="0" applyAlignment="0" applyProtection="0"/>
    <xf numFmtId="38" fontId="15" fillId="5" borderId="0" applyNumberFormat="0" applyBorder="0" applyAlignment="0" applyProtection="0"/>
    <xf numFmtId="38" fontId="15" fillId="5" borderId="0" applyNumberFormat="0" applyBorder="0" applyAlignment="0" applyProtection="0"/>
    <xf numFmtId="38" fontId="15" fillId="5" borderId="0" applyNumberFormat="0" applyBorder="0" applyAlignment="0" applyProtection="0"/>
    <xf numFmtId="0" fontId="23" fillId="0" borderId="5">
      <alignment horizontal="left" vertical="center"/>
    </xf>
    <xf numFmtId="0" fontId="23" fillId="0" borderId="5">
      <alignment horizontal="left" vertical="center"/>
    </xf>
    <xf numFmtId="0" fontId="23" fillId="0" borderId="5">
      <alignment horizontal="left" vertical="center"/>
    </xf>
    <xf numFmtId="0" fontId="23" fillId="0" borderId="5">
      <alignment horizontal="left" vertical="center"/>
    </xf>
    <xf numFmtId="0" fontId="23" fillId="0" borderId="5">
      <alignment horizontal="left" vertical="center"/>
    </xf>
    <xf numFmtId="0" fontId="23" fillId="0" borderId="5">
      <alignment horizontal="left" vertical="center"/>
    </xf>
    <xf numFmtId="0" fontId="23" fillId="0" borderId="5">
      <alignment horizontal="left" vertical="center"/>
    </xf>
    <xf numFmtId="0" fontId="23" fillId="0" borderId="5">
      <alignment horizontal="left" vertical="center"/>
    </xf>
    <xf numFmtId="0" fontId="120" fillId="0" borderId="30" applyNumberFormat="0" applyFill="0" applyAlignment="0" applyProtection="0"/>
    <xf numFmtId="0" fontId="120" fillId="0" borderId="30" applyNumberFormat="0" applyFill="0" applyAlignment="0" applyProtection="0"/>
    <xf numFmtId="0" fontId="120" fillId="0" borderId="30" applyNumberFormat="0" applyFill="0" applyAlignment="0" applyProtection="0"/>
    <xf numFmtId="0" fontId="121" fillId="0" borderId="31" applyNumberFormat="0" applyFill="0" applyAlignment="0" applyProtection="0"/>
    <xf numFmtId="0" fontId="122" fillId="0" borderId="32" applyNumberFormat="0" applyFill="0" applyAlignment="0" applyProtection="0"/>
    <xf numFmtId="0" fontId="121" fillId="0" borderId="31" applyNumberFormat="0" applyFill="0" applyAlignment="0" applyProtection="0"/>
    <xf numFmtId="0" fontId="120" fillId="0" borderId="30" applyNumberFormat="0" applyFill="0" applyAlignment="0" applyProtection="0"/>
    <xf numFmtId="0" fontId="121" fillId="0" borderId="31" applyNumberFormat="0" applyFill="0" applyAlignment="0" applyProtection="0"/>
    <xf numFmtId="208" fontId="123" fillId="0" borderId="0">
      <protection locked="0"/>
    </xf>
    <xf numFmtId="0" fontId="122" fillId="0" borderId="30" applyNumberFormat="0" applyFill="0" applyAlignment="0" applyProtection="0"/>
    <xf numFmtId="0" fontId="121" fillId="0" borderId="31" applyNumberFormat="0" applyFill="0" applyAlignment="0" applyProtection="0"/>
    <xf numFmtId="0" fontId="121" fillId="0" borderId="31" applyNumberFormat="0" applyFill="0" applyAlignment="0" applyProtection="0"/>
    <xf numFmtId="0" fontId="122" fillId="0" borderId="30" applyNumberFormat="0" applyFill="0" applyAlignment="0" applyProtection="0"/>
    <xf numFmtId="0" fontId="121" fillId="0" borderId="31" applyNumberFormat="0" applyFill="0" applyAlignment="0" applyProtection="0"/>
    <xf numFmtId="0" fontId="122" fillId="0" borderId="30" applyNumberFormat="0" applyFill="0" applyAlignment="0" applyProtection="0"/>
    <xf numFmtId="0" fontId="121" fillId="0" borderId="31" applyNumberFormat="0" applyFill="0" applyAlignment="0" applyProtection="0"/>
    <xf numFmtId="0" fontId="124" fillId="0" borderId="31" applyNumberFormat="0" applyFill="0" applyAlignment="0" applyProtection="0"/>
    <xf numFmtId="0" fontId="121" fillId="0" borderId="31" applyNumberFormat="0" applyFill="0" applyAlignment="0" applyProtection="0"/>
    <xf numFmtId="0" fontId="125" fillId="0" borderId="31" applyNumberFormat="0" applyFill="0" applyAlignment="0" applyProtection="0"/>
    <xf numFmtId="0" fontId="121" fillId="0" borderId="31" applyNumberFormat="0" applyFill="0" applyAlignment="0" applyProtection="0"/>
    <xf numFmtId="0" fontId="121" fillId="0" borderId="31" applyNumberFormat="0" applyFill="0" applyAlignment="0" applyProtection="0"/>
    <xf numFmtId="0" fontId="120" fillId="0" borderId="30" applyNumberFormat="0" applyFill="0" applyAlignment="0" applyProtection="0"/>
    <xf numFmtId="0" fontId="120" fillId="0" borderId="30" applyNumberFormat="0" applyFill="0" applyAlignment="0" applyProtection="0"/>
    <xf numFmtId="0" fontId="126" fillId="0" borderId="33" applyNumberFormat="0" applyFill="0" applyAlignment="0" applyProtection="0"/>
    <xf numFmtId="0" fontId="126" fillId="0" borderId="33" applyNumberFormat="0" applyFill="0" applyAlignment="0" applyProtection="0"/>
    <xf numFmtId="0" fontId="126" fillId="0" borderId="33" applyNumberFormat="0" applyFill="0" applyAlignment="0" applyProtection="0"/>
    <xf numFmtId="0" fontId="127" fillId="0" borderId="33" applyNumberFormat="0" applyFill="0" applyAlignment="0" applyProtection="0"/>
    <xf numFmtId="0" fontId="128" fillId="0" borderId="34" applyNumberFormat="0" applyFill="0" applyAlignment="0" applyProtection="0"/>
    <xf numFmtId="0" fontId="127" fillId="0" borderId="33" applyNumberFormat="0" applyFill="0" applyAlignment="0" applyProtection="0"/>
    <xf numFmtId="0" fontId="126" fillId="0" borderId="35" applyNumberFormat="0" applyFill="0" applyAlignment="0" applyProtection="0"/>
    <xf numFmtId="0" fontId="127" fillId="0" borderId="33" applyNumberFormat="0" applyFill="0" applyAlignment="0" applyProtection="0"/>
    <xf numFmtId="208" fontId="123" fillId="0" borderId="0">
      <protection locked="0"/>
    </xf>
    <xf numFmtId="0" fontId="128" fillId="0" borderId="35" applyNumberFormat="0" applyFill="0" applyAlignment="0" applyProtection="0"/>
    <xf numFmtId="0" fontId="127" fillId="0" borderId="33" applyNumberFormat="0" applyFill="0" applyAlignment="0" applyProtection="0"/>
    <xf numFmtId="0" fontId="127" fillId="0" borderId="33" applyNumberFormat="0" applyFill="0" applyAlignment="0" applyProtection="0"/>
    <xf numFmtId="0" fontId="128" fillId="0" borderId="35" applyNumberFormat="0" applyFill="0" applyAlignment="0" applyProtection="0"/>
    <xf numFmtId="0" fontId="127" fillId="0" borderId="33" applyNumberFormat="0" applyFill="0" applyAlignment="0" applyProtection="0"/>
    <xf numFmtId="0" fontId="128" fillId="0" borderId="35" applyNumberFormat="0" applyFill="0" applyAlignment="0" applyProtection="0"/>
    <xf numFmtId="0" fontId="127" fillId="0" borderId="33" applyNumberFormat="0" applyFill="0" applyAlignment="0" applyProtection="0"/>
    <xf numFmtId="0" fontId="129" fillId="0" borderId="33" applyNumberFormat="0" applyFill="0" applyAlignment="0" applyProtection="0"/>
    <xf numFmtId="0" fontId="127" fillId="0" borderId="33" applyNumberFormat="0" applyFill="0" applyAlignment="0" applyProtection="0"/>
    <xf numFmtId="0" fontId="130" fillId="0" borderId="33" applyNumberFormat="0" applyFill="0" applyAlignment="0" applyProtection="0"/>
    <xf numFmtId="0" fontId="127" fillId="0" borderId="33" applyNumberFormat="0" applyFill="0" applyAlignment="0" applyProtection="0"/>
    <xf numFmtId="0" fontId="127" fillId="0" borderId="33" applyNumberFormat="0" applyFill="0" applyAlignment="0" applyProtection="0"/>
    <xf numFmtId="0" fontId="126" fillId="0" borderId="33" applyNumberFormat="0" applyFill="0" applyAlignment="0" applyProtection="0"/>
    <xf numFmtId="0" fontId="126" fillId="0" borderId="33" applyNumberFormat="0" applyFill="0" applyAlignment="0" applyProtection="0"/>
    <xf numFmtId="0" fontId="131" fillId="0" borderId="36" applyNumberFormat="0" applyFill="0" applyAlignment="0" applyProtection="0"/>
    <xf numFmtId="0" fontId="131" fillId="0" borderId="36" applyNumberFormat="0" applyFill="0" applyAlignment="0" applyProtection="0"/>
    <xf numFmtId="0" fontId="131" fillId="0" borderId="36" applyNumberFormat="0" applyFill="0" applyAlignment="0" applyProtection="0"/>
    <xf numFmtId="0" fontId="132" fillId="0" borderId="37" applyNumberFormat="0" applyFill="0" applyAlignment="0" applyProtection="0"/>
    <xf numFmtId="0" fontId="133" fillId="0" borderId="38" applyNumberFormat="0" applyFill="0" applyAlignment="0" applyProtection="0"/>
    <xf numFmtId="0" fontId="132" fillId="0" borderId="37" applyNumberFormat="0" applyFill="0" applyAlignment="0" applyProtection="0"/>
    <xf numFmtId="0" fontId="131" fillId="0" borderId="36" applyNumberFormat="0" applyFill="0" applyAlignment="0" applyProtection="0"/>
    <xf numFmtId="0" fontId="132" fillId="0" borderId="37" applyNumberFormat="0" applyFill="0" applyAlignment="0" applyProtection="0"/>
    <xf numFmtId="0" fontId="133" fillId="0" borderId="36" applyNumberFormat="0" applyFill="0" applyAlignment="0" applyProtection="0"/>
    <xf numFmtId="0" fontId="132" fillId="0" borderId="37" applyNumberFormat="0" applyFill="0" applyAlignment="0" applyProtection="0"/>
    <xf numFmtId="0" fontId="132" fillId="0" borderId="37" applyNumberFormat="0" applyFill="0" applyAlignment="0" applyProtection="0"/>
    <xf numFmtId="0" fontId="133" fillId="0" borderId="36" applyNumberFormat="0" applyFill="0" applyAlignment="0" applyProtection="0"/>
    <xf numFmtId="0" fontId="132" fillId="0" borderId="37" applyNumberFormat="0" applyFill="0" applyAlignment="0" applyProtection="0"/>
    <xf numFmtId="0" fontId="133" fillId="0" borderId="36" applyNumberFormat="0" applyFill="0" applyAlignment="0" applyProtection="0"/>
    <xf numFmtId="0" fontId="132" fillId="0" borderId="37" applyNumberFormat="0" applyFill="0" applyAlignment="0" applyProtection="0"/>
    <xf numFmtId="0" fontId="134" fillId="0" borderId="37" applyNumberFormat="0" applyFill="0" applyAlignment="0" applyProtection="0"/>
    <xf numFmtId="0" fontId="132" fillId="0" borderId="37" applyNumberFormat="0" applyFill="0" applyAlignment="0" applyProtection="0"/>
    <xf numFmtId="0" fontId="135" fillId="0" borderId="37" applyNumberFormat="0" applyFill="0" applyAlignment="0" applyProtection="0"/>
    <xf numFmtId="0" fontId="132" fillId="0" borderId="37" applyNumberFormat="0" applyFill="0" applyAlignment="0" applyProtection="0"/>
    <xf numFmtId="0" fontId="132" fillId="0" borderId="37" applyNumberFormat="0" applyFill="0" applyAlignment="0" applyProtection="0"/>
    <xf numFmtId="0" fontId="131" fillId="0" borderId="36" applyNumberFormat="0" applyFill="0" applyAlignment="0" applyProtection="0"/>
    <xf numFmtId="0" fontId="131" fillId="0" borderId="36" applyNumberFormat="0" applyFill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6" fillId="0" borderId="0"/>
    <xf numFmtId="0" fontId="25" fillId="0" borderId="6" applyNumberFormat="0" applyFill="0" applyAlignment="0" applyProtection="0"/>
    <xf numFmtId="0" fontId="87" fillId="58" borderId="20"/>
    <xf numFmtId="0" fontId="87" fillId="59" borderId="3"/>
    <xf numFmtId="0" fontId="87" fillId="59" borderId="3"/>
    <xf numFmtId="0" fontId="87" fillId="59" borderId="3"/>
    <xf numFmtId="0" fontId="87" fillId="59" borderId="3"/>
    <xf numFmtId="0" fontId="87" fillId="59" borderId="3"/>
    <xf numFmtId="0" fontId="87" fillId="59" borderId="3"/>
    <xf numFmtId="0" fontId="87" fillId="59" borderId="3"/>
    <xf numFmtId="0" fontId="87" fillId="59" borderId="3"/>
    <xf numFmtId="0" fontId="87" fillId="59" borderId="3"/>
    <xf numFmtId="0" fontId="137" fillId="0" borderId="0" applyNumberFormat="0" applyFill="0" applyBorder="0" applyAlignment="0" applyProtection="0">
      <alignment vertical="top"/>
      <protection locked="0"/>
    </xf>
    <xf numFmtId="0" fontId="87" fillId="57" borderId="3"/>
    <xf numFmtId="0" fontId="87" fillId="57" borderId="3"/>
    <xf numFmtId="0" fontId="87" fillId="57" borderId="3"/>
    <xf numFmtId="0" fontId="87" fillId="57" borderId="3"/>
    <xf numFmtId="0" fontId="87" fillId="57" borderId="3"/>
    <xf numFmtId="0" fontId="87" fillId="57" borderId="3"/>
    <xf numFmtId="0" fontId="87" fillId="57" borderId="3"/>
    <xf numFmtId="0" fontId="87" fillId="57" borderId="3"/>
    <xf numFmtId="0" fontId="87" fillId="57" borderId="3"/>
    <xf numFmtId="0" fontId="138" fillId="8" borderId="0"/>
    <xf numFmtId="209" fontId="139" fillId="60" borderId="39" applyAlignment="0"/>
    <xf numFmtId="10" fontId="15" fillId="6" borderId="40" applyNumberFormat="0" applyBorder="0" applyAlignment="0" applyProtection="0"/>
    <xf numFmtId="10" fontId="15" fillId="6" borderId="40" applyNumberFormat="0" applyBorder="0" applyAlignment="0" applyProtection="0"/>
    <xf numFmtId="10" fontId="15" fillId="6" borderId="40" applyNumberFormat="0" applyBorder="0" applyAlignment="0" applyProtection="0"/>
    <xf numFmtId="10" fontId="15" fillId="6" borderId="40" applyNumberFormat="0" applyBorder="0" applyAlignment="0" applyProtection="0"/>
    <xf numFmtId="10" fontId="15" fillId="6" borderId="40" applyNumberFormat="0" applyBorder="0" applyAlignment="0" applyProtection="0"/>
    <xf numFmtId="10" fontId="15" fillId="6" borderId="40" applyNumberFormat="0" applyBorder="0" applyAlignment="0" applyProtection="0"/>
    <xf numFmtId="10" fontId="15" fillId="6" borderId="40" applyNumberFormat="0" applyBorder="0" applyAlignment="0" applyProtection="0"/>
    <xf numFmtId="10" fontId="15" fillId="6" borderId="40" applyNumberFormat="0" applyBorder="0" applyAlignment="0" applyProtection="0"/>
    <xf numFmtId="10" fontId="15" fillId="6" borderId="40" applyNumberFormat="0" applyBorder="0" applyAlignment="0" applyProtection="0"/>
    <xf numFmtId="10" fontId="15" fillId="6" borderId="40" applyNumberFormat="0" applyBorder="0" applyAlignment="0" applyProtection="0"/>
    <xf numFmtId="10" fontId="15" fillId="6" borderId="40" applyNumberFormat="0" applyBorder="0" applyAlignment="0" applyProtection="0"/>
    <xf numFmtId="10" fontId="15" fillId="6" borderId="40" applyNumberFormat="0" applyBorder="0" applyAlignment="0" applyProtection="0"/>
    <xf numFmtId="10" fontId="15" fillId="6" borderId="40" applyNumberFormat="0" applyBorder="0" applyAlignment="0" applyProtection="0"/>
    <xf numFmtId="0" fontId="140" fillId="40" borderId="25" applyNumberFormat="0" applyAlignment="0" applyProtection="0"/>
    <xf numFmtId="0" fontId="140" fillId="40" borderId="25" applyNumberFormat="0" applyAlignment="0" applyProtection="0"/>
    <xf numFmtId="0" fontId="140" fillId="40" borderId="25" applyNumberFormat="0" applyAlignment="0" applyProtection="0"/>
    <xf numFmtId="0" fontId="140" fillId="29" borderId="25" applyNumberFormat="0" applyAlignment="0" applyProtection="0"/>
    <xf numFmtId="0" fontId="140" fillId="29" borderId="25" applyNumberFormat="0" applyAlignment="0" applyProtection="0"/>
    <xf numFmtId="0" fontId="141" fillId="40" borderId="25" applyNumberFormat="0" applyAlignment="0" applyProtection="0"/>
    <xf numFmtId="0" fontId="141" fillId="40" borderId="25" applyNumberFormat="0" applyAlignment="0" applyProtection="0"/>
    <xf numFmtId="0" fontId="52" fillId="15" borderId="17" applyNumberFormat="0" applyAlignment="0" applyProtection="0"/>
    <xf numFmtId="0" fontId="52" fillId="15" borderId="17" applyNumberFormat="0" applyAlignment="0" applyProtection="0"/>
    <xf numFmtId="0" fontId="52" fillId="15" borderId="17" applyNumberFormat="0" applyAlignment="0" applyProtection="0"/>
    <xf numFmtId="0" fontId="140" fillId="29" borderId="25" applyNumberFormat="0" applyAlignment="0" applyProtection="0"/>
    <xf numFmtId="0" fontId="140" fillId="29" borderId="25" applyNumberFormat="0" applyAlignment="0" applyProtection="0"/>
    <xf numFmtId="0" fontId="52" fillId="15" borderId="17" applyNumberFormat="0" applyAlignment="0" applyProtection="0"/>
    <xf numFmtId="0" fontId="52" fillId="15" borderId="17" applyNumberFormat="0" applyAlignment="0" applyProtection="0"/>
    <xf numFmtId="0" fontId="52" fillId="15" borderId="17" applyNumberFormat="0" applyAlignment="0" applyProtection="0"/>
    <xf numFmtId="0" fontId="141" fillId="29" borderId="25" applyNumberFormat="0" applyAlignment="0" applyProtection="0"/>
    <xf numFmtId="0" fontId="140" fillId="29" borderId="25" applyNumberFormat="0" applyAlignment="0" applyProtection="0"/>
    <xf numFmtId="0" fontId="140" fillId="29" borderId="25" applyNumberFormat="0" applyAlignment="0" applyProtection="0"/>
    <xf numFmtId="0" fontId="141" fillId="29" borderId="25" applyNumberFormat="0" applyAlignment="0" applyProtection="0"/>
    <xf numFmtId="0" fontId="140" fillId="29" borderId="25" applyNumberFormat="0" applyAlignment="0" applyProtection="0"/>
    <xf numFmtId="0" fontId="141" fillId="29" borderId="25" applyNumberFormat="0" applyAlignment="0" applyProtection="0"/>
    <xf numFmtId="0" fontId="140" fillId="29" borderId="25" applyNumberFormat="0" applyAlignment="0" applyProtection="0"/>
    <xf numFmtId="0" fontId="142" fillId="29" borderId="25" applyNumberFormat="0" applyAlignment="0" applyProtection="0"/>
    <xf numFmtId="0" fontId="140" fillId="29" borderId="25" applyNumberFormat="0" applyAlignment="0" applyProtection="0"/>
    <xf numFmtId="0" fontId="140" fillId="29" borderId="25" applyNumberFormat="0" applyAlignment="0" applyProtection="0"/>
    <xf numFmtId="0" fontId="140" fillId="40" borderId="25" applyNumberFormat="0" applyAlignment="0" applyProtection="0"/>
    <xf numFmtId="0" fontId="140" fillId="40" borderId="25" applyNumberFormat="0" applyAlignment="0" applyProtection="0"/>
    <xf numFmtId="10" fontId="143" fillId="0" borderId="41" applyFont="0" applyAlignment="0">
      <protection locked="0"/>
    </xf>
    <xf numFmtId="10" fontId="143" fillId="0" borderId="41" applyFont="0" applyAlignment="0">
      <protection locked="0"/>
    </xf>
    <xf numFmtId="10" fontId="143" fillId="0" borderId="41" applyFont="0" applyAlignment="0">
      <protection locked="0"/>
    </xf>
    <xf numFmtId="10" fontId="143" fillId="0" borderId="41" applyFont="0" applyAlignment="0">
      <protection locked="0"/>
    </xf>
    <xf numFmtId="10" fontId="143" fillId="0" borderId="41" applyFont="0" applyAlignment="0">
      <protection locked="0"/>
    </xf>
    <xf numFmtId="10" fontId="143" fillId="0" borderId="41" applyFont="0" applyAlignment="0">
      <protection locked="0"/>
    </xf>
    <xf numFmtId="10" fontId="143" fillId="0" borderId="41" applyFont="0" applyAlignment="0">
      <protection locked="0"/>
    </xf>
    <xf numFmtId="10" fontId="143" fillId="0" borderId="41" applyFont="0" applyAlignment="0">
      <protection locked="0"/>
    </xf>
    <xf numFmtId="10" fontId="143" fillId="0" borderId="41" applyFont="0" applyAlignment="0">
      <protection locked="0"/>
    </xf>
    <xf numFmtId="38" fontId="144" fillId="60" borderId="42" applyNumberFormat="0" applyFont="0" applyBorder="0" applyAlignment="0" applyProtection="0"/>
    <xf numFmtId="210" fontId="145" fillId="61" borderId="43" applyNumberFormat="0" applyBorder="0" applyAlignment="0" applyProtection="0"/>
    <xf numFmtId="210" fontId="145" fillId="61" borderId="43" applyNumberFormat="0" applyBorder="0" applyAlignment="0" applyProtection="0"/>
    <xf numFmtId="210" fontId="146" fillId="61" borderId="43" applyNumberFormat="0" applyBorder="0" applyAlignment="0" applyProtection="0"/>
    <xf numFmtId="0" fontId="147" fillId="62" borderId="0" applyNumberFormat="0"/>
    <xf numFmtId="41" fontId="148" fillId="0" borderId="0">
      <alignment horizontal="left"/>
    </xf>
    <xf numFmtId="0" fontId="93" fillId="9" borderId="0">
      <alignment horizontal="left"/>
    </xf>
    <xf numFmtId="0" fontId="149" fillId="3" borderId="0">
      <alignment horizontal="left"/>
    </xf>
    <xf numFmtId="0" fontId="15" fillId="5" borderId="0"/>
    <xf numFmtId="0" fontId="150" fillId="0" borderId="44" applyNumberFormat="0" applyFill="0" applyAlignment="0" applyProtection="0"/>
    <xf numFmtId="0" fontId="150" fillId="0" borderId="44" applyNumberFormat="0" applyFill="0" applyAlignment="0" applyProtection="0"/>
    <xf numFmtId="0" fontId="150" fillId="0" borderId="44" applyNumberFormat="0" applyFill="0" applyAlignment="0" applyProtection="0"/>
    <xf numFmtId="0" fontId="150" fillId="0" borderId="44" applyNumberFormat="0" applyFill="0" applyAlignment="0" applyProtection="0"/>
    <xf numFmtId="0" fontId="151" fillId="0" borderId="45" applyNumberFormat="0" applyFill="0" applyAlignment="0" applyProtection="0"/>
    <xf numFmtId="0" fontId="150" fillId="0" borderId="44" applyNumberFormat="0" applyFill="0" applyAlignment="0" applyProtection="0"/>
    <xf numFmtId="0" fontId="150" fillId="0" borderId="44" applyNumberFormat="0" applyFill="0" applyAlignment="0" applyProtection="0"/>
    <xf numFmtId="0" fontId="152" fillId="0" borderId="44" applyNumberFormat="0" applyFill="0" applyAlignment="0" applyProtection="0"/>
    <xf numFmtId="0" fontId="150" fillId="0" borderId="44" applyNumberFormat="0" applyFill="0" applyAlignment="0" applyProtection="0"/>
    <xf numFmtId="0" fontId="150" fillId="0" borderId="44" applyNumberFormat="0" applyFill="0" applyAlignment="0" applyProtection="0"/>
    <xf numFmtId="0" fontId="152" fillId="0" borderId="44" applyNumberFormat="0" applyFill="0" applyAlignment="0" applyProtection="0"/>
    <xf numFmtId="0" fontId="150" fillId="0" borderId="44" applyNumberFormat="0" applyFill="0" applyAlignment="0" applyProtection="0"/>
    <xf numFmtId="0" fontId="152" fillId="0" borderId="44" applyNumberFormat="0" applyFill="0" applyAlignment="0" applyProtection="0"/>
    <xf numFmtId="0" fontId="150" fillId="0" borderId="44" applyNumberFormat="0" applyFill="0" applyAlignment="0" applyProtection="0"/>
    <xf numFmtId="0" fontId="153" fillId="0" borderId="44" applyNumberFormat="0" applyFill="0" applyAlignment="0" applyProtection="0"/>
    <xf numFmtId="0" fontId="150" fillId="0" borderId="44" applyNumberFormat="0" applyFill="0" applyAlignment="0" applyProtection="0"/>
    <xf numFmtId="0" fontId="150" fillId="0" borderId="44" applyNumberFormat="0" applyFill="0" applyAlignment="0" applyProtection="0"/>
    <xf numFmtId="0" fontId="150" fillId="0" borderId="44" applyNumberFormat="0" applyFill="0" applyAlignment="0" applyProtection="0"/>
    <xf numFmtId="0" fontId="150" fillId="0" borderId="44" applyNumberFormat="0" applyFill="0" applyAlignment="0" applyProtection="0"/>
    <xf numFmtId="211" fontId="15" fillId="0" borderId="0" applyFont="0" applyFill="0" applyBorder="0" applyAlignment="0" applyProtection="0"/>
    <xf numFmtId="212" fontId="154" fillId="5" borderId="20" applyNumberFormat="0"/>
    <xf numFmtId="0" fontId="155" fillId="2" borderId="46"/>
    <xf numFmtId="0" fontId="155" fillId="2" borderId="46"/>
    <xf numFmtId="0" fontId="155" fillId="2" borderId="46"/>
    <xf numFmtId="0" fontId="155" fillId="2" borderId="46"/>
    <xf numFmtId="0" fontId="155" fillId="2" borderId="46"/>
    <xf numFmtId="0" fontId="155" fillId="2" borderId="46"/>
    <xf numFmtId="0" fontId="155" fillId="2" borderId="46"/>
    <xf numFmtId="0" fontId="155" fillId="2" borderId="46"/>
    <xf numFmtId="0" fontId="155" fillId="2" borderId="46"/>
    <xf numFmtId="0" fontId="144" fillId="0" borderId="3"/>
    <xf numFmtId="0" fontId="144" fillId="0" borderId="3"/>
    <xf numFmtId="0" fontId="144" fillId="0" borderId="3"/>
    <xf numFmtId="0" fontId="144" fillId="0" borderId="3"/>
    <xf numFmtId="0" fontId="144" fillId="0" borderId="3"/>
    <xf numFmtId="0" fontId="144" fillId="0" borderId="3"/>
    <xf numFmtId="0" fontId="144" fillId="0" borderId="3"/>
    <xf numFmtId="0" fontId="144" fillId="0" borderId="3"/>
    <xf numFmtId="0" fontId="144" fillId="0" borderId="3"/>
    <xf numFmtId="205" fontId="5" fillId="0" borderId="0" applyFont="0" applyFill="0" applyBorder="0" applyAlignment="0" applyProtection="0"/>
    <xf numFmtId="0" fontId="87" fillId="60" borderId="39"/>
    <xf numFmtId="37" fontId="156" fillId="0" borderId="47"/>
    <xf numFmtId="42" fontId="5" fillId="0" borderId="0" applyFont="0" applyFill="0" applyBorder="0" applyAlignment="0" applyProtection="0"/>
    <xf numFmtId="213" fontId="5" fillId="0" borderId="0" applyFont="0" applyFill="0" applyBorder="0" applyAlignment="0" applyProtection="0"/>
    <xf numFmtId="214" fontId="157" fillId="0" borderId="0" applyFont="0" applyFill="0" applyBorder="0" applyProtection="0">
      <alignment horizontal="right"/>
    </xf>
    <xf numFmtId="0" fontId="75" fillId="0" borderId="0" applyFont="0" applyFill="0" applyBorder="0" applyAlignment="0" applyProtection="0"/>
    <xf numFmtId="215" fontId="15" fillId="5" borderId="0" applyFont="0" applyBorder="0" applyAlignment="0" applyProtection="0">
      <alignment horizontal="right"/>
      <protection hidden="1"/>
    </xf>
    <xf numFmtId="38" fontId="158" fillId="0" borderId="0"/>
    <xf numFmtId="0" fontId="159" fillId="40" borderId="0" applyNumberFormat="0" applyBorder="0" applyAlignment="0" applyProtection="0"/>
    <xf numFmtId="0" fontId="159" fillId="40" borderId="0" applyNumberFormat="0" applyBorder="0" applyAlignment="0" applyProtection="0"/>
    <xf numFmtId="0" fontId="159" fillId="40" borderId="0" applyNumberFormat="0" applyBorder="0" applyAlignment="0" applyProtection="0"/>
    <xf numFmtId="0" fontId="159" fillId="40" borderId="0" applyNumberFormat="0" applyBorder="0" applyAlignment="0" applyProtection="0"/>
    <xf numFmtId="0" fontId="160" fillId="40" borderId="0" applyNumberFormat="0" applyBorder="0" applyAlignment="0" applyProtection="0"/>
    <xf numFmtId="0" fontId="159" fillId="40" borderId="0" applyNumberFormat="0" applyBorder="0" applyAlignment="0" applyProtection="0"/>
    <xf numFmtId="0" fontId="159" fillId="40" borderId="0" applyNumberFormat="0" applyBorder="0" applyAlignment="0" applyProtection="0"/>
    <xf numFmtId="0" fontId="161" fillId="40" borderId="0" applyNumberFormat="0" applyBorder="0" applyAlignment="0" applyProtection="0"/>
    <xf numFmtId="0" fontId="159" fillId="40" borderId="0" applyNumberFormat="0" applyBorder="0" applyAlignment="0" applyProtection="0"/>
    <xf numFmtId="0" fontId="159" fillId="40" borderId="0" applyNumberFormat="0" applyBorder="0" applyAlignment="0" applyProtection="0"/>
    <xf numFmtId="0" fontId="161" fillId="40" borderId="0" applyNumberFormat="0" applyBorder="0" applyAlignment="0" applyProtection="0"/>
    <xf numFmtId="0" fontId="159" fillId="40" borderId="0" applyNumberFormat="0" applyBorder="0" applyAlignment="0" applyProtection="0"/>
    <xf numFmtId="0" fontId="161" fillId="40" borderId="0" applyNumberFormat="0" applyBorder="0" applyAlignment="0" applyProtection="0"/>
    <xf numFmtId="0" fontId="159" fillId="40" borderId="0" applyNumberFormat="0" applyBorder="0" applyAlignment="0" applyProtection="0"/>
    <xf numFmtId="0" fontId="162" fillId="40" borderId="0" applyNumberFormat="0" applyBorder="0" applyAlignment="0" applyProtection="0"/>
    <xf numFmtId="0" fontId="159" fillId="40" borderId="0" applyNumberFormat="0" applyBorder="0" applyAlignment="0" applyProtection="0"/>
    <xf numFmtId="0" fontId="159" fillId="40" borderId="0" applyNumberFormat="0" applyBorder="0" applyAlignment="0" applyProtection="0"/>
    <xf numFmtId="0" fontId="159" fillId="40" borderId="0" applyNumberFormat="0" applyBorder="0" applyAlignment="0" applyProtection="0"/>
    <xf numFmtId="0" fontId="159" fillId="40" borderId="0" applyNumberFormat="0" applyBorder="0" applyAlignment="0" applyProtection="0"/>
    <xf numFmtId="38" fontId="15" fillId="0" borderId="0" applyFont="0" applyFill="0" applyBorder="0" applyAlignment="0"/>
    <xf numFmtId="200" fontId="5" fillId="0" borderId="0" applyFont="0" applyFill="0" applyBorder="0" applyAlignment="0"/>
    <xf numFmtId="200" fontId="5" fillId="0" borderId="0" applyFont="0" applyFill="0" applyBorder="0" applyAlignment="0"/>
    <xf numFmtId="40" fontId="15" fillId="0" borderId="0" applyFont="0" applyFill="0" applyBorder="0" applyAlignment="0"/>
    <xf numFmtId="216" fontId="15" fillId="0" borderId="0" applyFont="0" applyFill="0" applyBorder="0" applyAlignment="0"/>
    <xf numFmtId="0" fontId="4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/>
    <xf numFmtId="0" fontId="9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5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/>
    <xf numFmtId="0" fontId="3" fillId="0" borderId="0"/>
    <xf numFmtId="0" fontId="3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 applyNumberFormat="0" applyFill="0" applyBorder="0" applyAlignment="0" applyProtection="0"/>
    <xf numFmtId="0" fontId="3" fillId="0" borderId="0"/>
    <xf numFmtId="0" fontId="3" fillId="0" borderId="0"/>
    <xf numFmtId="0" fontId="5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" fillId="0" borderId="0"/>
    <xf numFmtId="0" fontId="3" fillId="0" borderId="0"/>
    <xf numFmtId="0" fontId="5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/>
    <xf numFmtId="0" fontId="3" fillId="0" borderId="0"/>
    <xf numFmtId="0" fontId="3" fillId="0" borderId="0"/>
    <xf numFmtId="0" fontId="5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/>
    <xf numFmtId="0" fontId="3" fillId="0" borderId="0"/>
    <xf numFmtId="0" fontId="3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3" fillId="0" borderId="0"/>
    <xf numFmtId="37" fontId="44" fillId="0" borderId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9" fillId="0" borderId="0"/>
    <xf numFmtId="0" fontId="5" fillId="0" borderId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/>
    <xf numFmtId="0" fontId="3" fillId="0" borderId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3" fillId="0" borderId="0"/>
    <xf numFmtId="0" fontId="5" fillId="0" borderId="0"/>
    <xf numFmtId="0" fontId="5" fillId="0" borderId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/>
    <xf numFmtId="0" fontId="5" fillId="0" borderId="0" applyNumberFormat="0" applyFill="0" applyBorder="0" applyAlignment="0" applyProtection="0"/>
    <xf numFmtId="0" fontId="5" fillId="0" borderId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/>
    <xf numFmtId="0" fontId="5" fillId="0" borderId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163" fillId="0" borderId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/>
    <xf numFmtId="0" fontId="5" fillId="0" borderId="0"/>
    <xf numFmtId="0" fontId="44" fillId="0" borderId="0"/>
    <xf numFmtId="0" fontId="9" fillId="0" borderId="0"/>
    <xf numFmtId="0" fontId="5" fillId="0" borderId="0"/>
    <xf numFmtId="0" fontId="5" fillId="0" borderId="0"/>
    <xf numFmtId="0" fontId="41" fillId="0" borderId="0"/>
    <xf numFmtId="0" fontId="3" fillId="0" borderId="0"/>
    <xf numFmtId="0" fontId="5" fillId="0" borderId="0"/>
    <xf numFmtId="0" fontId="5" fillId="0" borderId="0"/>
    <xf numFmtId="0" fontId="3" fillId="0" borderId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/>
    <xf numFmtId="0" fontId="5" fillId="0" borderId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4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3" fillId="0" borderId="0"/>
    <xf numFmtId="0" fontId="5" fillId="0" borderId="0"/>
    <xf numFmtId="38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5" fillId="0" borderId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/>
    <xf numFmtId="0" fontId="5" fillId="0" borderId="0"/>
    <xf numFmtId="0" fontId="5" fillId="0" borderId="0" applyNumberFormat="0" applyFill="0" applyBorder="0" applyAlignment="0" applyProtection="0"/>
    <xf numFmtId="0" fontId="3" fillId="0" borderId="0"/>
    <xf numFmtId="0" fontId="5" fillId="0" borderId="0" applyNumberFormat="0" applyFill="0" applyBorder="0" applyAlignment="0" applyProtection="0"/>
    <xf numFmtId="0" fontId="5" fillId="0" borderId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/>
    <xf numFmtId="0" fontId="5" fillId="0" borderId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9" fillId="0" borderId="0"/>
    <xf numFmtId="38" fontId="5" fillId="0" borderId="0"/>
    <xf numFmtId="217" fontId="41" fillId="0" borderId="0"/>
    <xf numFmtId="217" fontId="3" fillId="0" borderId="0"/>
    <xf numFmtId="0" fontId="164" fillId="0" borderId="0"/>
    <xf numFmtId="0" fontId="3" fillId="0" borderId="0"/>
    <xf numFmtId="0" fontId="3" fillId="0" borderId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3" fillId="0" borderId="0"/>
    <xf numFmtId="0" fontId="5" fillId="0" borderId="0"/>
    <xf numFmtId="0" fontId="5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3" fillId="0" borderId="0"/>
    <xf numFmtId="0" fontId="5" fillId="0" borderId="0" applyNumberFormat="0" applyFill="0" applyBorder="0" applyAlignment="0" applyProtection="0"/>
    <xf numFmtId="0" fontId="3" fillId="0" borderId="0"/>
    <xf numFmtId="0" fontId="5" fillId="0" borderId="0"/>
    <xf numFmtId="0" fontId="5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5" fillId="0" borderId="0" applyNumberFormat="0" applyFill="0" applyBorder="0" applyAlignment="0" applyProtection="0"/>
    <xf numFmtId="0" fontId="5" fillId="0" borderId="0"/>
    <xf numFmtId="0" fontId="3" fillId="0" borderId="0"/>
    <xf numFmtId="0" fontId="5" fillId="0" borderId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12" fillId="0" borderId="0">
      <alignment vertical="top"/>
    </xf>
    <xf numFmtId="0" fontId="9" fillId="0" borderId="0"/>
    <xf numFmtId="0" fontId="5" fillId="0" borderId="0"/>
    <xf numFmtId="0" fontId="5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3" fillId="0" borderId="0"/>
    <xf numFmtId="0" fontId="5" fillId="0" borderId="0" applyNumberFormat="0" applyFill="0" applyBorder="0" applyAlignment="0" applyProtection="0"/>
    <xf numFmtId="0" fontId="3" fillId="0" borderId="0"/>
    <xf numFmtId="0" fontId="5" fillId="0" borderId="0"/>
    <xf numFmtId="0" fontId="5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5" fillId="0" borderId="0" applyNumberFormat="0" applyFill="0" applyBorder="0" applyAlignment="0" applyProtection="0"/>
    <xf numFmtId="0" fontId="5" fillId="0" borderId="0"/>
    <xf numFmtId="0" fontId="3" fillId="0" borderId="0"/>
    <xf numFmtId="0" fontId="5" fillId="0" borderId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3" fillId="0" borderId="0"/>
    <xf numFmtId="0" fontId="5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3" fillId="0" borderId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38" fontId="5" fillId="0" borderId="0"/>
    <xf numFmtId="0" fontId="3" fillId="0" borderId="0"/>
    <xf numFmtId="0" fontId="5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5" fillId="0" borderId="0"/>
    <xf numFmtId="0" fontId="5" fillId="0" borderId="0"/>
    <xf numFmtId="0" fontId="5" fillId="0" borderId="0"/>
    <xf numFmtId="0" fontId="3" fillId="0" borderId="0"/>
    <xf numFmtId="0" fontId="3" fillId="0" borderId="0"/>
    <xf numFmtId="0" fontId="5" fillId="0" borderId="0"/>
    <xf numFmtId="0" fontId="5" fillId="0" borderId="0"/>
    <xf numFmtId="0" fontId="5" fillId="0" borderId="0"/>
    <xf numFmtId="0" fontId="3" fillId="0" borderId="0"/>
    <xf numFmtId="0" fontId="3" fillId="0" borderId="0"/>
    <xf numFmtId="0" fontId="3" fillId="0" borderId="0"/>
    <xf numFmtId="38" fontId="5" fillId="0" borderId="0"/>
    <xf numFmtId="38" fontId="5" fillId="0" borderId="0"/>
    <xf numFmtId="0" fontId="12" fillId="0" borderId="0">
      <alignment vertical="top"/>
    </xf>
    <xf numFmtId="38" fontId="5" fillId="0" borderId="0"/>
    <xf numFmtId="0" fontId="3" fillId="0" borderId="0"/>
    <xf numFmtId="0" fontId="5" fillId="0" borderId="0"/>
    <xf numFmtId="0" fontId="5" fillId="0" borderId="0"/>
    <xf numFmtId="0" fontId="3" fillId="0" borderId="0"/>
    <xf numFmtId="0" fontId="5" fillId="0" borderId="0"/>
    <xf numFmtId="0" fontId="3" fillId="0" borderId="0"/>
    <xf numFmtId="0" fontId="43" fillId="0" borderId="0"/>
    <xf numFmtId="0" fontId="43" fillId="0" borderId="0"/>
    <xf numFmtId="0" fontId="5" fillId="0" borderId="0"/>
    <xf numFmtId="0" fontId="5" fillId="0" borderId="0"/>
    <xf numFmtId="0" fontId="5" fillId="0" borderId="0"/>
    <xf numFmtId="0" fontId="5" fillId="0" borderId="0"/>
    <xf numFmtId="38" fontId="5" fillId="0" borderId="0"/>
    <xf numFmtId="38" fontId="5" fillId="0" borderId="0"/>
    <xf numFmtId="0" fontId="3" fillId="0" borderId="0"/>
    <xf numFmtId="0" fontId="43" fillId="0" borderId="0"/>
    <xf numFmtId="0" fontId="12" fillId="0" borderId="0">
      <alignment vertical="top"/>
    </xf>
    <xf numFmtId="0" fontId="43" fillId="0" borderId="0"/>
    <xf numFmtId="38" fontId="5" fillId="0" borderId="0"/>
    <xf numFmtId="5" fontId="4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38" fontId="5" fillId="0" borderId="0"/>
    <xf numFmtId="38" fontId="5" fillId="0" borderId="0"/>
    <xf numFmtId="38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38" fontId="5" fillId="0" borderId="0"/>
    <xf numFmtId="38" fontId="5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64" fillId="0" borderId="0"/>
    <xf numFmtId="0" fontId="64" fillId="0" borderId="0"/>
    <xf numFmtId="0" fontId="5" fillId="0" borderId="0"/>
    <xf numFmtId="0" fontId="5" fillId="0" borderId="0"/>
    <xf numFmtId="0" fontId="3" fillId="0" borderId="0"/>
    <xf numFmtId="0" fontId="5" fillId="0" borderId="0"/>
    <xf numFmtId="0" fontId="41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/>
    <xf numFmtId="0" fontId="5" fillId="0" borderId="0"/>
    <xf numFmtId="0" fontId="5" fillId="0" borderId="0"/>
    <xf numFmtId="0" fontId="10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5" fillId="0" borderId="0"/>
    <xf numFmtId="0" fontId="3" fillId="0" borderId="0"/>
    <xf numFmtId="0" fontId="5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5" fillId="0" borderId="0"/>
    <xf numFmtId="0" fontId="43" fillId="0" borderId="0"/>
    <xf numFmtId="0" fontId="5" fillId="0" borderId="0"/>
    <xf numFmtId="0" fontId="43" fillId="0" borderId="0"/>
    <xf numFmtId="0" fontId="43" fillId="0" borderId="0"/>
    <xf numFmtId="0" fontId="43" fillId="0" borderId="0"/>
    <xf numFmtId="0" fontId="3" fillId="0" borderId="0"/>
    <xf numFmtId="0" fontId="3" fillId="0" borderId="0"/>
    <xf numFmtId="0" fontId="43" fillId="0" borderId="0"/>
    <xf numFmtId="0" fontId="4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3" fillId="0" borderId="0"/>
    <xf numFmtId="0" fontId="43" fillId="0" borderId="0"/>
    <xf numFmtId="0" fontId="4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3" fillId="0" borderId="0"/>
    <xf numFmtId="0" fontId="43" fillId="0" borderId="0"/>
    <xf numFmtId="0" fontId="4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3" fillId="0" borderId="0"/>
    <xf numFmtId="0" fontId="4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3" fillId="0" borderId="0"/>
    <xf numFmtId="0" fontId="5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5" fillId="0" borderId="0"/>
    <xf numFmtId="0" fontId="43" fillId="0" borderId="0"/>
    <xf numFmtId="0" fontId="5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3" fillId="0" borderId="0"/>
    <xf numFmtId="0" fontId="43" fillId="0" borderId="0"/>
    <xf numFmtId="0" fontId="43" fillId="0" borderId="0"/>
    <xf numFmtId="0" fontId="3" fillId="0" borderId="0"/>
    <xf numFmtId="0" fontId="3" fillId="0" borderId="0"/>
    <xf numFmtId="0" fontId="43" fillId="0" borderId="0"/>
    <xf numFmtId="0" fontId="4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3" fillId="0" borderId="0"/>
    <xf numFmtId="0" fontId="3" fillId="0" borderId="0"/>
    <xf numFmtId="0" fontId="43" fillId="0" borderId="0"/>
    <xf numFmtId="0" fontId="3" fillId="0" borderId="0"/>
    <xf numFmtId="0" fontId="3" fillId="0" borderId="0"/>
    <xf numFmtId="0" fontId="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3" fillId="0" borderId="0"/>
    <xf numFmtId="0" fontId="43" fillId="0" borderId="0"/>
    <xf numFmtId="0" fontId="43" fillId="0" borderId="0"/>
    <xf numFmtId="0" fontId="3" fillId="0" borderId="0"/>
    <xf numFmtId="0" fontId="43" fillId="0" borderId="0"/>
    <xf numFmtId="0" fontId="43" fillId="0" borderId="0"/>
    <xf numFmtId="0" fontId="43" fillId="0" borderId="0"/>
    <xf numFmtId="0" fontId="3" fillId="0" borderId="0"/>
    <xf numFmtId="0" fontId="43" fillId="0" borderId="0"/>
    <xf numFmtId="0" fontId="43" fillId="0" borderId="0"/>
    <xf numFmtId="0" fontId="43" fillId="0" borderId="0"/>
    <xf numFmtId="0" fontId="3" fillId="0" borderId="0"/>
    <xf numFmtId="0" fontId="43" fillId="0" borderId="0"/>
    <xf numFmtId="0" fontId="43" fillId="0" borderId="0"/>
    <xf numFmtId="0" fontId="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3" fillId="0" borderId="0"/>
    <xf numFmtId="0" fontId="43" fillId="0" borderId="0"/>
    <xf numFmtId="0" fontId="43" fillId="0" borderId="0"/>
    <xf numFmtId="0" fontId="3" fillId="0" borderId="0"/>
    <xf numFmtId="0" fontId="43" fillId="0" borderId="0"/>
    <xf numFmtId="0" fontId="43" fillId="0" borderId="0"/>
    <xf numFmtId="0" fontId="43" fillId="0" borderId="0"/>
    <xf numFmtId="0" fontId="3" fillId="0" borderId="0"/>
    <xf numFmtId="0" fontId="43" fillId="0" borderId="0"/>
    <xf numFmtId="0" fontId="43" fillId="0" borderId="0"/>
    <xf numFmtId="0" fontId="43" fillId="0" borderId="0"/>
    <xf numFmtId="0" fontId="3" fillId="0" borderId="0"/>
    <xf numFmtId="0" fontId="43" fillId="0" borderId="0"/>
    <xf numFmtId="0" fontId="43" fillId="0" borderId="0"/>
    <xf numFmtId="0" fontId="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3" fillId="0" borderId="0"/>
    <xf numFmtId="0" fontId="43" fillId="0" borderId="0"/>
    <xf numFmtId="0" fontId="43" fillId="0" borderId="0"/>
    <xf numFmtId="0" fontId="3" fillId="0" borderId="0"/>
    <xf numFmtId="0" fontId="43" fillId="0" borderId="0"/>
    <xf numFmtId="0" fontId="43" fillId="0" borderId="0"/>
    <xf numFmtId="0" fontId="43" fillId="0" borderId="0"/>
    <xf numFmtId="0" fontId="3" fillId="0" borderId="0"/>
    <xf numFmtId="0" fontId="43" fillId="0" borderId="0"/>
    <xf numFmtId="0" fontId="43" fillId="0" borderId="0"/>
    <xf numFmtId="0" fontId="43" fillId="0" borderId="0"/>
    <xf numFmtId="0" fontId="3" fillId="0" borderId="0"/>
    <xf numFmtId="0" fontId="43" fillId="0" borderId="0"/>
    <xf numFmtId="0" fontId="43" fillId="0" borderId="0"/>
    <xf numFmtId="0" fontId="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3" fillId="0" borderId="0"/>
    <xf numFmtId="0" fontId="43" fillId="0" borderId="0"/>
    <xf numFmtId="0" fontId="43" fillId="0" borderId="0"/>
    <xf numFmtId="0" fontId="3" fillId="0" borderId="0"/>
    <xf numFmtId="0" fontId="43" fillId="0" borderId="0"/>
    <xf numFmtId="0" fontId="43" fillId="0" borderId="0"/>
    <xf numFmtId="0" fontId="43" fillId="0" borderId="0"/>
    <xf numFmtId="0" fontId="3" fillId="0" borderId="0"/>
    <xf numFmtId="0" fontId="3" fillId="0" borderId="0"/>
    <xf numFmtId="0" fontId="43" fillId="0" borderId="0"/>
    <xf numFmtId="0" fontId="43" fillId="0" borderId="0"/>
    <xf numFmtId="0" fontId="43" fillId="0" borderId="0"/>
    <xf numFmtId="0" fontId="3" fillId="0" borderId="0"/>
    <xf numFmtId="0" fontId="43" fillId="0" borderId="0"/>
    <xf numFmtId="0" fontId="43" fillId="0" borderId="0"/>
    <xf numFmtId="0" fontId="3" fillId="0" borderId="0"/>
    <xf numFmtId="0" fontId="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3" fillId="0" borderId="0"/>
    <xf numFmtId="0" fontId="43" fillId="0" borderId="0"/>
    <xf numFmtId="0" fontId="43" fillId="0" borderId="0"/>
    <xf numFmtId="0" fontId="3" fillId="0" borderId="0"/>
    <xf numFmtId="0" fontId="43" fillId="0" borderId="0"/>
    <xf numFmtId="0" fontId="43" fillId="0" borderId="0"/>
    <xf numFmtId="0" fontId="43" fillId="0" borderId="0"/>
    <xf numFmtId="0" fontId="3" fillId="0" borderId="0"/>
    <xf numFmtId="0" fontId="3" fillId="0" borderId="0"/>
    <xf numFmtId="0" fontId="43" fillId="0" borderId="0"/>
    <xf numFmtId="0" fontId="43" fillId="0" borderId="0"/>
    <xf numFmtId="0" fontId="43" fillId="0" borderId="0"/>
    <xf numFmtId="0" fontId="3" fillId="0" borderId="0"/>
    <xf numFmtId="0" fontId="43" fillId="0" borderId="0"/>
    <xf numFmtId="0" fontId="43" fillId="0" borderId="0"/>
    <xf numFmtId="0" fontId="3" fillId="0" borderId="0"/>
    <xf numFmtId="0" fontId="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3" fillId="0" borderId="0"/>
    <xf numFmtId="0" fontId="43" fillId="0" borderId="0"/>
    <xf numFmtId="0" fontId="43" fillId="0" borderId="0"/>
    <xf numFmtId="0" fontId="3" fillId="0" borderId="0"/>
    <xf numFmtId="0" fontId="43" fillId="0" borderId="0"/>
    <xf numFmtId="0" fontId="43" fillId="0" borderId="0"/>
    <xf numFmtId="0" fontId="43" fillId="0" borderId="0"/>
    <xf numFmtId="0" fontId="3" fillId="0" borderId="0"/>
    <xf numFmtId="0" fontId="3" fillId="0" borderId="0"/>
    <xf numFmtId="0" fontId="43" fillId="0" borderId="0"/>
    <xf numFmtId="0" fontId="43" fillId="0" borderId="0"/>
    <xf numFmtId="0" fontId="43" fillId="0" borderId="0"/>
    <xf numFmtId="0" fontId="3" fillId="0" borderId="0"/>
    <xf numFmtId="0" fontId="3" fillId="0" borderId="0"/>
    <xf numFmtId="0" fontId="43" fillId="0" borderId="0"/>
    <xf numFmtId="0" fontId="43" fillId="0" borderId="0"/>
    <xf numFmtId="0" fontId="3" fillId="0" borderId="0"/>
    <xf numFmtId="0" fontId="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3" fillId="0" borderId="0"/>
    <xf numFmtId="0" fontId="43" fillId="0" borderId="0"/>
    <xf numFmtId="0" fontId="43" fillId="0" borderId="0"/>
    <xf numFmtId="0" fontId="3" fillId="0" borderId="0"/>
    <xf numFmtId="0" fontId="43" fillId="0" borderId="0"/>
    <xf numFmtId="0" fontId="43" fillId="0" borderId="0"/>
    <xf numFmtId="0" fontId="43" fillId="0" borderId="0"/>
    <xf numFmtId="0" fontId="3" fillId="0" borderId="0"/>
    <xf numFmtId="0" fontId="3" fillId="0" borderId="0"/>
    <xf numFmtId="0" fontId="43" fillId="0" borderId="0"/>
    <xf numFmtId="0" fontId="43" fillId="0" borderId="0"/>
    <xf numFmtId="0" fontId="43" fillId="0" borderId="0"/>
    <xf numFmtId="0" fontId="3" fillId="0" borderId="0"/>
    <xf numFmtId="0" fontId="43" fillId="0" borderId="0"/>
    <xf numFmtId="0" fontId="43" fillId="0" borderId="0"/>
    <xf numFmtId="0" fontId="3" fillId="0" borderId="0"/>
    <xf numFmtId="0" fontId="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3" fillId="0" borderId="0"/>
    <xf numFmtId="0" fontId="43" fillId="0" borderId="0"/>
    <xf numFmtId="0" fontId="43" fillId="0" borderId="0"/>
    <xf numFmtId="0" fontId="3" fillId="0" borderId="0"/>
    <xf numFmtId="0" fontId="43" fillId="0" borderId="0"/>
    <xf numFmtId="0" fontId="43" fillId="0" borderId="0"/>
    <xf numFmtId="0" fontId="43" fillId="0" borderId="0"/>
    <xf numFmtId="0" fontId="3" fillId="0" borderId="0"/>
    <xf numFmtId="0" fontId="3" fillId="0" borderId="0"/>
    <xf numFmtId="0" fontId="43" fillId="0" borderId="0"/>
    <xf numFmtId="0" fontId="43" fillId="0" borderId="0"/>
    <xf numFmtId="0" fontId="43" fillId="0" borderId="0"/>
    <xf numFmtId="0" fontId="3" fillId="0" borderId="0"/>
    <xf numFmtId="0" fontId="3" fillId="0" borderId="0"/>
    <xf numFmtId="0" fontId="43" fillId="0" borderId="0"/>
    <xf numFmtId="0" fontId="43" fillId="0" borderId="0"/>
    <xf numFmtId="0" fontId="3" fillId="0" borderId="0"/>
    <xf numFmtId="0" fontId="3" fillId="0" borderId="0"/>
    <xf numFmtId="0" fontId="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3" fillId="0" borderId="0"/>
    <xf numFmtId="0" fontId="3" fillId="0" borderId="0"/>
    <xf numFmtId="0" fontId="43" fillId="0" borderId="0"/>
    <xf numFmtId="0" fontId="4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3" fillId="0" borderId="0"/>
    <xf numFmtId="0" fontId="43" fillId="0" borderId="0"/>
    <xf numFmtId="0" fontId="4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3" fillId="0" borderId="0"/>
    <xf numFmtId="0" fontId="43" fillId="0" borderId="0"/>
    <xf numFmtId="0" fontId="43" fillId="0" borderId="0"/>
    <xf numFmtId="0" fontId="3" fillId="0" borderId="0"/>
    <xf numFmtId="0" fontId="3" fillId="0" borderId="0"/>
    <xf numFmtId="0" fontId="43" fillId="0" borderId="0"/>
    <xf numFmtId="0" fontId="4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3" fillId="0" borderId="0"/>
    <xf numFmtId="0" fontId="3" fillId="0" borderId="0"/>
    <xf numFmtId="0" fontId="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3" fillId="0" borderId="0"/>
    <xf numFmtId="0" fontId="43" fillId="0" borderId="0"/>
    <xf numFmtId="0" fontId="43" fillId="0" borderId="0"/>
    <xf numFmtId="0" fontId="3" fillId="0" borderId="0"/>
    <xf numFmtId="0" fontId="43" fillId="0" borderId="0"/>
    <xf numFmtId="0" fontId="43" fillId="0" borderId="0"/>
    <xf numFmtId="0" fontId="43" fillId="0" borderId="0"/>
    <xf numFmtId="0" fontId="3" fillId="0" borderId="0"/>
    <xf numFmtId="0" fontId="3" fillId="0" borderId="0"/>
    <xf numFmtId="0" fontId="43" fillId="0" borderId="0"/>
    <xf numFmtId="0" fontId="43" fillId="0" borderId="0"/>
    <xf numFmtId="0" fontId="43" fillId="0" borderId="0"/>
    <xf numFmtId="0" fontId="3" fillId="0" borderId="0"/>
    <xf numFmtId="0" fontId="43" fillId="0" borderId="0"/>
    <xf numFmtId="0" fontId="43" fillId="0" borderId="0"/>
    <xf numFmtId="0" fontId="3" fillId="0" borderId="0"/>
    <xf numFmtId="0" fontId="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3" fillId="0" borderId="0"/>
    <xf numFmtId="0" fontId="43" fillId="0" borderId="0"/>
    <xf numFmtId="0" fontId="43" fillId="0" borderId="0"/>
    <xf numFmtId="0" fontId="3" fillId="0" borderId="0"/>
    <xf numFmtId="0" fontId="43" fillId="0" borderId="0"/>
    <xf numFmtId="0" fontId="43" fillId="0" borderId="0"/>
    <xf numFmtId="0" fontId="43" fillId="0" borderId="0"/>
    <xf numFmtId="0" fontId="3" fillId="0" borderId="0"/>
    <xf numFmtId="0" fontId="3" fillId="0" borderId="0"/>
    <xf numFmtId="0" fontId="43" fillId="0" borderId="0"/>
    <xf numFmtId="0" fontId="43" fillId="0" borderId="0"/>
    <xf numFmtId="0" fontId="43" fillId="0" borderId="0"/>
    <xf numFmtId="0" fontId="3" fillId="0" borderId="0"/>
    <xf numFmtId="0" fontId="3" fillId="0" borderId="0"/>
    <xf numFmtId="0" fontId="43" fillId="0" borderId="0"/>
    <xf numFmtId="0" fontId="43" fillId="0" borderId="0"/>
    <xf numFmtId="0" fontId="3" fillId="0" borderId="0"/>
    <xf numFmtId="0" fontId="3" fillId="0" borderId="0"/>
    <xf numFmtId="0" fontId="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3" fillId="0" borderId="0"/>
    <xf numFmtId="0" fontId="3" fillId="0" borderId="0"/>
    <xf numFmtId="0" fontId="43" fillId="0" borderId="0"/>
    <xf numFmtId="0" fontId="4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3" fillId="0" borderId="0"/>
    <xf numFmtId="0" fontId="43" fillId="0" borderId="0"/>
    <xf numFmtId="0" fontId="4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3" fillId="0" borderId="0"/>
    <xf numFmtId="0" fontId="43" fillId="0" borderId="0"/>
    <xf numFmtId="0" fontId="43" fillId="0" borderId="0"/>
    <xf numFmtId="0" fontId="3" fillId="0" borderId="0"/>
    <xf numFmtId="0" fontId="3" fillId="0" borderId="0"/>
    <xf numFmtId="0" fontId="43" fillId="0" borderId="0"/>
    <xf numFmtId="0" fontId="4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3" fillId="0" borderId="0"/>
    <xf numFmtId="0" fontId="43" fillId="0" borderId="0"/>
    <xf numFmtId="0" fontId="43" fillId="0" borderId="0"/>
    <xf numFmtId="0" fontId="3" fillId="0" borderId="0"/>
    <xf numFmtId="0" fontId="43" fillId="0" borderId="0"/>
    <xf numFmtId="0" fontId="43" fillId="0" borderId="0"/>
    <xf numFmtId="0" fontId="43" fillId="0" borderId="0"/>
    <xf numFmtId="0" fontId="3" fillId="0" borderId="0"/>
    <xf numFmtId="0" fontId="43" fillId="0" borderId="0"/>
    <xf numFmtId="0" fontId="43" fillId="0" borderId="0"/>
    <xf numFmtId="0" fontId="43" fillId="0" borderId="0"/>
    <xf numFmtId="0" fontId="3" fillId="0" borderId="0"/>
    <xf numFmtId="0" fontId="43" fillId="0" borderId="0"/>
    <xf numFmtId="0" fontId="43" fillId="0" borderId="0"/>
    <xf numFmtId="0" fontId="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3" fillId="0" borderId="0"/>
    <xf numFmtId="0" fontId="43" fillId="0" borderId="0"/>
    <xf numFmtId="0" fontId="43" fillId="0" borderId="0"/>
    <xf numFmtId="0" fontId="3" fillId="0" borderId="0"/>
    <xf numFmtId="0" fontId="43" fillId="0" borderId="0"/>
    <xf numFmtId="0" fontId="43" fillId="0" borderId="0"/>
    <xf numFmtId="0" fontId="43" fillId="0" borderId="0"/>
    <xf numFmtId="0" fontId="3" fillId="0" borderId="0"/>
    <xf numFmtId="0" fontId="3" fillId="0" borderId="0"/>
    <xf numFmtId="0" fontId="43" fillId="0" borderId="0"/>
    <xf numFmtId="0" fontId="43" fillId="0" borderId="0"/>
    <xf numFmtId="0" fontId="43" fillId="0" borderId="0"/>
    <xf numFmtId="0" fontId="3" fillId="0" borderId="0"/>
    <xf numFmtId="0" fontId="43" fillId="0" borderId="0"/>
    <xf numFmtId="0" fontId="43" fillId="0" borderId="0"/>
    <xf numFmtId="0" fontId="3" fillId="0" borderId="0"/>
    <xf numFmtId="0" fontId="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3" fillId="0" borderId="0"/>
    <xf numFmtId="0" fontId="43" fillId="0" borderId="0"/>
    <xf numFmtId="0" fontId="43" fillId="0" borderId="0"/>
    <xf numFmtId="0" fontId="3" fillId="0" borderId="0"/>
    <xf numFmtId="0" fontId="43" fillId="0" borderId="0"/>
    <xf numFmtId="0" fontId="43" fillId="0" borderId="0"/>
    <xf numFmtId="0" fontId="43" fillId="0" borderId="0"/>
    <xf numFmtId="0" fontId="3" fillId="0" borderId="0"/>
    <xf numFmtId="0" fontId="3" fillId="0" borderId="0"/>
    <xf numFmtId="0" fontId="43" fillId="0" borderId="0"/>
    <xf numFmtId="0" fontId="43" fillId="0" borderId="0"/>
    <xf numFmtId="0" fontId="43" fillId="0" borderId="0"/>
    <xf numFmtId="0" fontId="3" fillId="0" borderId="0"/>
    <xf numFmtId="0" fontId="3" fillId="0" borderId="0"/>
    <xf numFmtId="0" fontId="43" fillId="0" borderId="0"/>
    <xf numFmtId="0" fontId="43" fillId="0" borderId="0"/>
    <xf numFmtId="0" fontId="3" fillId="0" borderId="0"/>
    <xf numFmtId="0" fontId="3" fillId="0" borderId="0"/>
    <xf numFmtId="0" fontId="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3" fillId="0" borderId="0"/>
    <xf numFmtId="0" fontId="3" fillId="0" borderId="0"/>
    <xf numFmtId="0" fontId="43" fillId="0" borderId="0"/>
    <xf numFmtId="0" fontId="4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3" fillId="0" borderId="0"/>
    <xf numFmtId="0" fontId="43" fillId="0" borderId="0"/>
    <xf numFmtId="0" fontId="43" fillId="0" borderId="0"/>
    <xf numFmtId="0" fontId="3" fillId="0" borderId="0"/>
    <xf numFmtId="0" fontId="3" fillId="0" borderId="0"/>
    <xf numFmtId="0" fontId="43" fillId="0" borderId="0"/>
    <xf numFmtId="0" fontId="3" fillId="0" borderId="0"/>
    <xf numFmtId="0" fontId="4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3" fillId="0" borderId="0"/>
    <xf numFmtId="0" fontId="43" fillId="0" borderId="0"/>
    <xf numFmtId="0" fontId="3" fillId="0" borderId="0"/>
    <xf numFmtId="0" fontId="3" fillId="0" borderId="0"/>
    <xf numFmtId="0" fontId="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3" fillId="0" borderId="0"/>
    <xf numFmtId="0" fontId="43" fillId="0" borderId="0"/>
    <xf numFmtId="0" fontId="43" fillId="0" borderId="0"/>
    <xf numFmtId="0" fontId="3" fillId="0" borderId="0"/>
    <xf numFmtId="0" fontId="43" fillId="0" borderId="0"/>
    <xf numFmtId="0" fontId="43" fillId="0" borderId="0"/>
    <xf numFmtId="0" fontId="43" fillId="0" borderId="0"/>
    <xf numFmtId="0" fontId="3" fillId="0" borderId="0"/>
    <xf numFmtId="0" fontId="3" fillId="0" borderId="0"/>
    <xf numFmtId="0" fontId="43" fillId="0" borderId="0"/>
    <xf numFmtId="0" fontId="43" fillId="0" borderId="0"/>
    <xf numFmtId="0" fontId="43" fillId="0" borderId="0"/>
    <xf numFmtId="0" fontId="3" fillId="0" borderId="0"/>
    <xf numFmtId="0" fontId="43" fillId="0" borderId="0"/>
    <xf numFmtId="0" fontId="43" fillId="0" borderId="0"/>
    <xf numFmtId="0" fontId="3" fillId="0" borderId="0"/>
    <xf numFmtId="0" fontId="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3" fillId="0" borderId="0"/>
    <xf numFmtId="0" fontId="43" fillId="0" borderId="0"/>
    <xf numFmtId="0" fontId="43" fillId="0" borderId="0"/>
    <xf numFmtId="0" fontId="3" fillId="0" borderId="0"/>
    <xf numFmtId="0" fontId="43" fillId="0" borderId="0"/>
    <xf numFmtId="0" fontId="43" fillId="0" borderId="0"/>
    <xf numFmtId="0" fontId="43" fillId="0" borderId="0"/>
    <xf numFmtId="0" fontId="3" fillId="0" borderId="0"/>
    <xf numFmtId="0" fontId="3" fillId="0" borderId="0"/>
    <xf numFmtId="0" fontId="43" fillId="0" borderId="0"/>
    <xf numFmtId="0" fontId="43" fillId="0" borderId="0"/>
    <xf numFmtId="0" fontId="43" fillId="0" borderId="0"/>
    <xf numFmtId="0" fontId="3" fillId="0" borderId="0"/>
    <xf numFmtId="0" fontId="3" fillId="0" borderId="0"/>
    <xf numFmtId="0" fontId="43" fillId="0" borderId="0"/>
    <xf numFmtId="0" fontId="43" fillId="0" borderId="0"/>
    <xf numFmtId="0" fontId="3" fillId="0" borderId="0"/>
    <xf numFmtId="0" fontId="3" fillId="0" borderId="0"/>
    <xf numFmtId="0" fontId="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3" fillId="0" borderId="0"/>
    <xf numFmtId="0" fontId="3" fillId="0" borderId="0"/>
    <xf numFmtId="0" fontId="43" fillId="0" borderId="0"/>
    <xf numFmtId="0" fontId="4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3" fillId="0" borderId="0"/>
    <xf numFmtId="0" fontId="43" fillId="0" borderId="0"/>
    <xf numFmtId="0" fontId="4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3" fillId="0" borderId="0"/>
    <xf numFmtId="0" fontId="43" fillId="0" borderId="0"/>
    <xf numFmtId="0" fontId="4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3" fillId="0" borderId="0"/>
    <xf numFmtId="0" fontId="4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3" fillId="0" borderId="0"/>
    <xf numFmtId="0" fontId="3" fillId="0" borderId="0"/>
    <xf numFmtId="0" fontId="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3" fillId="0" borderId="0"/>
    <xf numFmtId="0" fontId="43" fillId="0" borderId="0"/>
    <xf numFmtId="0" fontId="43" fillId="0" borderId="0"/>
    <xf numFmtId="0" fontId="3" fillId="0" borderId="0"/>
    <xf numFmtId="0" fontId="43" fillId="0" borderId="0"/>
    <xf numFmtId="0" fontId="43" fillId="0" borderId="0"/>
    <xf numFmtId="0" fontId="43" fillId="0" borderId="0"/>
    <xf numFmtId="0" fontId="3" fillId="0" borderId="0"/>
    <xf numFmtId="0" fontId="3" fillId="0" borderId="0"/>
    <xf numFmtId="0" fontId="43" fillId="0" borderId="0"/>
    <xf numFmtId="0" fontId="43" fillId="0" borderId="0"/>
    <xf numFmtId="0" fontId="43" fillId="0" borderId="0"/>
    <xf numFmtId="0" fontId="3" fillId="0" borderId="0"/>
    <xf numFmtId="0" fontId="43" fillId="0" borderId="0"/>
    <xf numFmtId="0" fontId="43" fillId="0" borderId="0"/>
    <xf numFmtId="0" fontId="3" fillId="0" borderId="0"/>
    <xf numFmtId="0" fontId="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3" fillId="0" borderId="0"/>
    <xf numFmtId="0" fontId="43" fillId="0" borderId="0"/>
    <xf numFmtId="0" fontId="43" fillId="0" borderId="0"/>
    <xf numFmtId="0" fontId="3" fillId="0" borderId="0"/>
    <xf numFmtId="0" fontId="43" fillId="0" borderId="0"/>
    <xf numFmtId="0" fontId="43" fillId="0" borderId="0"/>
    <xf numFmtId="0" fontId="43" fillId="0" borderId="0"/>
    <xf numFmtId="0" fontId="3" fillId="0" borderId="0"/>
    <xf numFmtId="0" fontId="3" fillId="0" borderId="0"/>
    <xf numFmtId="0" fontId="43" fillId="0" borderId="0"/>
    <xf numFmtId="0" fontId="43" fillId="0" borderId="0"/>
    <xf numFmtId="0" fontId="43" fillId="0" borderId="0"/>
    <xf numFmtId="0" fontId="3" fillId="0" borderId="0"/>
    <xf numFmtId="0" fontId="3" fillId="0" borderId="0"/>
    <xf numFmtId="0" fontId="43" fillId="0" borderId="0"/>
    <xf numFmtId="0" fontId="43" fillId="0" borderId="0"/>
    <xf numFmtId="0" fontId="3" fillId="0" borderId="0"/>
    <xf numFmtId="0" fontId="3" fillId="0" borderId="0"/>
    <xf numFmtId="0" fontId="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3" fillId="0" borderId="0"/>
    <xf numFmtId="0" fontId="3" fillId="0" borderId="0"/>
    <xf numFmtId="0" fontId="43" fillId="0" borderId="0"/>
    <xf numFmtId="0" fontId="4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3" fillId="0" borderId="0"/>
    <xf numFmtId="0" fontId="43" fillId="0" borderId="0"/>
    <xf numFmtId="0" fontId="4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3" fillId="0" borderId="0"/>
    <xf numFmtId="0" fontId="43" fillId="0" borderId="0"/>
    <xf numFmtId="0" fontId="43" fillId="0" borderId="0"/>
    <xf numFmtId="0" fontId="3" fillId="0" borderId="0"/>
    <xf numFmtId="0" fontId="3" fillId="0" borderId="0"/>
    <xf numFmtId="0" fontId="43" fillId="0" borderId="0"/>
    <xf numFmtId="0" fontId="4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3" fillId="0" borderId="0"/>
    <xf numFmtId="0" fontId="3" fillId="0" borderId="0"/>
    <xf numFmtId="0" fontId="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3" fillId="0" borderId="0"/>
    <xf numFmtId="0" fontId="43" fillId="0" borderId="0"/>
    <xf numFmtId="0" fontId="43" fillId="0" borderId="0"/>
    <xf numFmtId="0" fontId="3" fillId="0" borderId="0"/>
    <xf numFmtId="0" fontId="43" fillId="0" borderId="0"/>
    <xf numFmtId="0" fontId="43" fillId="0" borderId="0"/>
    <xf numFmtId="0" fontId="43" fillId="0" borderId="0"/>
    <xf numFmtId="0" fontId="3" fillId="0" borderId="0"/>
    <xf numFmtId="0" fontId="3" fillId="0" borderId="0"/>
    <xf numFmtId="0" fontId="43" fillId="0" borderId="0"/>
    <xf numFmtId="0" fontId="43" fillId="0" borderId="0"/>
    <xf numFmtId="0" fontId="43" fillId="0" borderId="0"/>
    <xf numFmtId="0" fontId="3" fillId="0" borderId="0"/>
    <xf numFmtId="0" fontId="43" fillId="0" borderId="0"/>
    <xf numFmtId="0" fontId="43" fillId="0" borderId="0"/>
    <xf numFmtId="0" fontId="3" fillId="0" borderId="0"/>
    <xf numFmtId="0" fontId="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3" fillId="0" borderId="0"/>
    <xf numFmtId="0" fontId="43" fillId="0" borderId="0"/>
    <xf numFmtId="0" fontId="43" fillId="0" borderId="0"/>
    <xf numFmtId="0" fontId="3" fillId="0" borderId="0"/>
    <xf numFmtId="0" fontId="43" fillId="0" borderId="0"/>
    <xf numFmtId="0" fontId="43" fillId="0" borderId="0"/>
    <xf numFmtId="0" fontId="43" fillId="0" borderId="0"/>
    <xf numFmtId="0" fontId="3" fillId="0" borderId="0"/>
    <xf numFmtId="0" fontId="3" fillId="0" borderId="0"/>
    <xf numFmtId="0" fontId="43" fillId="0" borderId="0"/>
    <xf numFmtId="0" fontId="43" fillId="0" borderId="0"/>
    <xf numFmtId="0" fontId="43" fillId="0" borderId="0"/>
    <xf numFmtId="0" fontId="3" fillId="0" borderId="0"/>
    <xf numFmtId="0" fontId="3" fillId="0" borderId="0"/>
    <xf numFmtId="0" fontId="43" fillId="0" borderId="0"/>
    <xf numFmtId="0" fontId="43" fillId="0" borderId="0"/>
    <xf numFmtId="0" fontId="3" fillId="0" borderId="0"/>
    <xf numFmtId="0" fontId="3" fillId="0" borderId="0"/>
    <xf numFmtId="0" fontId="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3" fillId="0" borderId="0"/>
    <xf numFmtId="0" fontId="3" fillId="0" borderId="0"/>
    <xf numFmtId="0" fontId="43" fillId="0" borderId="0"/>
    <xf numFmtId="0" fontId="4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3" fillId="0" borderId="0"/>
    <xf numFmtId="0" fontId="43" fillId="0" borderId="0"/>
    <xf numFmtId="0" fontId="4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3" fillId="0" borderId="0"/>
    <xf numFmtId="0" fontId="43" fillId="0" borderId="0"/>
    <xf numFmtId="0" fontId="43" fillId="0" borderId="0"/>
    <xf numFmtId="0" fontId="3" fillId="0" borderId="0"/>
    <xf numFmtId="0" fontId="3" fillId="0" borderId="0"/>
    <xf numFmtId="0" fontId="43" fillId="0" borderId="0"/>
    <xf numFmtId="0" fontId="4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3" fillId="0" borderId="0"/>
    <xf numFmtId="0" fontId="43" fillId="0" borderId="0"/>
    <xf numFmtId="0" fontId="43" fillId="0" borderId="0"/>
    <xf numFmtId="0" fontId="3" fillId="0" borderId="0"/>
    <xf numFmtId="0" fontId="43" fillId="0" borderId="0"/>
    <xf numFmtId="0" fontId="43" fillId="0" borderId="0"/>
    <xf numFmtId="0" fontId="43" fillId="0" borderId="0"/>
    <xf numFmtId="0" fontId="3" fillId="0" borderId="0"/>
    <xf numFmtId="0" fontId="3" fillId="0" borderId="0"/>
    <xf numFmtId="0" fontId="43" fillId="0" borderId="0"/>
    <xf numFmtId="0" fontId="43" fillId="0" borderId="0"/>
    <xf numFmtId="0" fontId="43" fillId="0" borderId="0"/>
    <xf numFmtId="0" fontId="3" fillId="0" borderId="0"/>
    <xf numFmtId="0" fontId="43" fillId="0" borderId="0"/>
    <xf numFmtId="0" fontId="43" fillId="0" borderId="0"/>
    <xf numFmtId="0" fontId="3" fillId="0" borderId="0"/>
    <xf numFmtId="0" fontId="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3" fillId="0" borderId="0"/>
    <xf numFmtId="0" fontId="43" fillId="0" borderId="0"/>
    <xf numFmtId="0" fontId="43" fillId="0" borderId="0"/>
    <xf numFmtId="0" fontId="3" fillId="0" borderId="0"/>
    <xf numFmtId="0" fontId="43" fillId="0" borderId="0"/>
    <xf numFmtId="0" fontId="43" fillId="0" borderId="0"/>
    <xf numFmtId="0" fontId="43" fillId="0" borderId="0"/>
    <xf numFmtId="0" fontId="3" fillId="0" borderId="0"/>
    <xf numFmtId="0" fontId="3" fillId="0" borderId="0"/>
    <xf numFmtId="0" fontId="43" fillId="0" borderId="0"/>
    <xf numFmtId="0" fontId="43" fillId="0" borderId="0"/>
    <xf numFmtId="0" fontId="43" fillId="0" borderId="0"/>
    <xf numFmtId="0" fontId="3" fillId="0" borderId="0"/>
    <xf numFmtId="0" fontId="3" fillId="0" borderId="0"/>
    <xf numFmtId="0" fontId="43" fillId="0" borderId="0"/>
    <xf numFmtId="0" fontId="43" fillId="0" borderId="0"/>
    <xf numFmtId="0" fontId="3" fillId="0" borderId="0"/>
    <xf numFmtId="0" fontId="3" fillId="0" borderId="0"/>
    <xf numFmtId="0" fontId="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3" fillId="0" borderId="0"/>
    <xf numFmtId="0" fontId="3" fillId="0" borderId="0"/>
    <xf numFmtId="0" fontId="43" fillId="0" borderId="0"/>
    <xf numFmtId="0" fontId="4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3" fillId="0" borderId="0"/>
    <xf numFmtId="0" fontId="43" fillId="0" borderId="0"/>
    <xf numFmtId="0" fontId="4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3" fillId="0" borderId="0"/>
    <xf numFmtId="0" fontId="43" fillId="0" borderId="0"/>
    <xf numFmtId="0" fontId="43" fillId="0" borderId="0"/>
    <xf numFmtId="0" fontId="3" fillId="0" borderId="0"/>
    <xf numFmtId="0" fontId="3" fillId="0" borderId="0"/>
    <xf numFmtId="0" fontId="43" fillId="0" borderId="0"/>
    <xf numFmtId="0" fontId="4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3" fillId="0" borderId="0"/>
    <xf numFmtId="0" fontId="43" fillId="0" borderId="0"/>
    <xf numFmtId="0" fontId="3" fillId="0" borderId="0"/>
    <xf numFmtId="0" fontId="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3" fillId="0" borderId="0"/>
    <xf numFmtId="0" fontId="43" fillId="0" borderId="0"/>
    <xf numFmtId="0" fontId="43" fillId="0" borderId="0"/>
    <xf numFmtId="0" fontId="3" fillId="0" borderId="0"/>
    <xf numFmtId="0" fontId="43" fillId="0" borderId="0"/>
    <xf numFmtId="0" fontId="43" fillId="0" borderId="0"/>
    <xf numFmtId="0" fontId="43" fillId="0" borderId="0"/>
    <xf numFmtId="0" fontId="3" fillId="0" borderId="0"/>
    <xf numFmtId="0" fontId="3" fillId="0" borderId="0"/>
    <xf numFmtId="0" fontId="43" fillId="0" borderId="0"/>
    <xf numFmtId="0" fontId="43" fillId="0" borderId="0"/>
    <xf numFmtId="0" fontId="43" fillId="0" borderId="0"/>
    <xf numFmtId="0" fontId="3" fillId="0" borderId="0"/>
    <xf numFmtId="0" fontId="3" fillId="0" borderId="0"/>
    <xf numFmtId="0" fontId="43" fillId="0" borderId="0"/>
    <xf numFmtId="0" fontId="43" fillId="0" borderId="0"/>
    <xf numFmtId="0" fontId="3" fillId="0" borderId="0"/>
    <xf numFmtId="0" fontId="3" fillId="0" borderId="0"/>
    <xf numFmtId="0" fontId="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3" fillId="0" borderId="0"/>
    <xf numFmtId="0" fontId="3" fillId="0" borderId="0"/>
    <xf numFmtId="0" fontId="43" fillId="0" borderId="0"/>
    <xf numFmtId="0" fontId="4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3" fillId="0" borderId="0"/>
    <xf numFmtId="0" fontId="43" fillId="0" borderId="0"/>
    <xf numFmtId="0" fontId="4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3" fillId="0" borderId="0"/>
    <xf numFmtId="0" fontId="43" fillId="0" borderId="0"/>
    <xf numFmtId="0" fontId="4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3" fillId="0" borderId="0"/>
    <xf numFmtId="0" fontId="4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3" fillId="0" borderId="0"/>
    <xf numFmtId="0" fontId="3" fillId="0" borderId="0"/>
    <xf numFmtId="0" fontId="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3" fillId="0" borderId="0"/>
    <xf numFmtId="0" fontId="3" fillId="0" borderId="0"/>
    <xf numFmtId="0" fontId="43" fillId="0" borderId="0"/>
    <xf numFmtId="0" fontId="4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3" fillId="0" borderId="0"/>
    <xf numFmtId="0" fontId="43" fillId="0" borderId="0"/>
    <xf numFmtId="0" fontId="4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3" fillId="0" borderId="0"/>
    <xf numFmtId="0" fontId="43" fillId="0" borderId="0"/>
    <xf numFmtId="0" fontId="4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3" fillId="0" borderId="0"/>
    <xf numFmtId="0" fontId="4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3" fillId="0" borderId="0"/>
    <xf numFmtId="0" fontId="43" fillId="0" borderId="0"/>
    <xf numFmtId="0" fontId="43" fillId="0" borderId="0"/>
    <xf numFmtId="0" fontId="3" fillId="0" borderId="0"/>
    <xf numFmtId="0" fontId="3" fillId="0" borderId="0"/>
    <xf numFmtId="0" fontId="43" fillId="0" borderId="0"/>
    <xf numFmtId="0" fontId="4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3" fillId="0" borderId="0"/>
    <xf numFmtId="0" fontId="43" fillId="0" borderId="0"/>
    <xf numFmtId="0" fontId="4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3" fillId="0" borderId="0"/>
    <xf numFmtId="0" fontId="43" fillId="0" borderId="0"/>
    <xf numFmtId="0" fontId="4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3" fillId="0" borderId="0"/>
    <xf numFmtId="0" fontId="4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3" fillId="0" borderId="0"/>
    <xf numFmtId="0" fontId="3" fillId="0" borderId="0"/>
    <xf numFmtId="0" fontId="3" fillId="0" borderId="0"/>
    <xf numFmtId="0" fontId="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3" fillId="0" borderId="0"/>
    <xf numFmtId="0" fontId="43" fillId="0" borderId="0"/>
    <xf numFmtId="0" fontId="43" fillId="0" borderId="0"/>
    <xf numFmtId="0" fontId="3" fillId="0" borderId="0"/>
    <xf numFmtId="0" fontId="43" fillId="0" borderId="0"/>
    <xf numFmtId="0" fontId="43" fillId="0" borderId="0"/>
    <xf numFmtId="0" fontId="43" fillId="0" borderId="0"/>
    <xf numFmtId="0" fontId="3" fillId="0" borderId="0"/>
    <xf numFmtId="0" fontId="3" fillId="0" borderId="0"/>
    <xf numFmtId="0" fontId="43" fillId="0" borderId="0"/>
    <xf numFmtId="0" fontId="43" fillId="0" borderId="0"/>
    <xf numFmtId="0" fontId="43" fillId="0" borderId="0"/>
    <xf numFmtId="0" fontId="3" fillId="0" borderId="0"/>
    <xf numFmtId="0" fontId="43" fillId="0" borderId="0"/>
    <xf numFmtId="0" fontId="43" fillId="0" borderId="0"/>
    <xf numFmtId="0" fontId="3" fillId="0" borderId="0"/>
    <xf numFmtId="0" fontId="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3" fillId="0" borderId="0"/>
    <xf numFmtId="0" fontId="43" fillId="0" borderId="0"/>
    <xf numFmtId="0" fontId="43" fillId="0" borderId="0"/>
    <xf numFmtId="0" fontId="3" fillId="0" borderId="0"/>
    <xf numFmtId="0" fontId="43" fillId="0" borderId="0"/>
    <xf numFmtId="0" fontId="43" fillId="0" borderId="0"/>
    <xf numFmtId="0" fontId="43" fillId="0" borderId="0"/>
    <xf numFmtId="0" fontId="3" fillId="0" borderId="0"/>
    <xf numFmtId="0" fontId="3" fillId="0" borderId="0"/>
    <xf numFmtId="0" fontId="43" fillId="0" borderId="0"/>
    <xf numFmtId="0" fontId="43" fillId="0" borderId="0"/>
    <xf numFmtId="0" fontId="43" fillId="0" borderId="0"/>
    <xf numFmtId="0" fontId="3" fillId="0" borderId="0"/>
    <xf numFmtId="0" fontId="3" fillId="0" borderId="0"/>
    <xf numFmtId="0" fontId="43" fillId="0" borderId="0"/>
    <xf numFmtId="0" fontId="43" fillId="0" borderId="0"/>
    <xf numFmtId="0" fontId="3" fillId="0" borderId="0"/>
    <xf numFmtId="0" fontId="3" fillId="0" borderId="0"/>
    <xf numFmtId="0" fontId="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3" fillId="0" borderId="0"/>
    <xf numFmtId="0" fontId="3" fillId="0" borderId="0"/>
    <xf numFmtId="0" fontId="43" fillId="0" borderId="0"/>
    <xf numFmtId="0" fontId="4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3" fillId="0" borderId="0"/>
    <xf numFmtId="0" fontId="43" fillId="0" borderId="0"/>
    <xf numFmtId="0" fontId="4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3" fillId="0" borderId="0"/>
    <xf numFmtId="0" fontId="43" fillId="0" borderId="0"/>
    <xf numFmtId="0" fontId="4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3" fillId="0" borderId="0"/>
    <xf numFmtId="0" fontId="4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3" fillId="0" borderId="0"/>
    <xf numFmtId="0" fontId="3" fillId="0" borderId="0"/>
    <xf numFmtId="0" fontId="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3" fillId="0" borderId="0"/>
    <xf numFmtId="0" fontId="43" fillId="0" borderId="0"/>
    <xf numFmtId="0" fontId="43" fillId="0" borderId="0"/>
    <xf numFmtId="0" fontId="3" fillId="0" borderId="0"/>
    <xf numFmtId="0" fontId="43" fillId="0" borderId="0"/>
    <xf numFmtId="0" fontId="43" fillId="0" borderId="0"/>
    <xf numFmtId="0" fontId="43" fillId="0" borderId="0"/>
    <xf numFmtId="0" fontId="3" fillId="0" borderId="0"/>
    <xf numFmtId="0" fontId="3" fillId="0" borderId="0"/>
    <xf numFmtId="0" fontId="43" fillId="0" borderId="0"/>
    <xf numFmtId="0" fontId="43" fillId="0" borderId="0"/>
    <xf numFmtId="0" fontId="43" fillId="0" borderId="0"/>
    <xf numFmtId="0" fontId="3" fillId="0" borderId="0"/>
    <xf numFmtId="0" fontId="43" fillId="0" borderId="0"/>
    <xf numFmtId="0" fontId="43" fillId="0" borderId="0"/>
    <xf numFmtId="0" fontId="3" fillId="0" borderId="0"/>
    <xf numFmtId="0" fontId="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3" fillId="0" borderId="0"/>
    <xf numFmtId="0" fontId="43" fillId="0" borderId="0"/>
    <xf numFmtId="0" fontId="43" fillId="0" borderId="0"/>
    <xf numFmtId="0" fontId="3" fillId="0" borderId="0"/>
    <xf numFmtId="0" fontId="43" fillId="0" borderId="0"/>
    <xf numFmtId="0" fontId="43" fillId="0" borderId="0"/>
    <xf numFmtId="0" fontId="43" fillId="0" borderId="0"/>
    <xf numFmtId="0" fontId="3" fillId="0" borderId="0"/>
    <xf numFmtId="0" fontId="3" fillId="0" borderId="0"/>
    <xf numFmtId="0" fontId="43" fillId="0" borderId="0"/>
    <xf numFmtId="0" fontId="43" fillId="0" borderId="0"/>
    <xf numFmtId="0" fontId="43" fillId="0" borderId="0"/>
    <xf numFmtId="0" fontId="3" fillId="0" borderId="0"/>
    <xf numFmtId="0" fontId="3" fillId="0" borderId="0"/>
    <xf numFmtId="0" fontId="43" fillId="0" borderId="0"/>
    <xf numFmtId="0" fontId="43" fillId="0" borderId="0"/>
    <xf numFmtId="0" fontId="3" fillId="0" borderId="0"/>
    <xf numFmtId="0" fontId="3" fillId="0" borderId="0"/>
    <xf numFmtId="0" fontId="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3" fillId="0" borderId="0"/>
    <xf numFmtId="0" fontId="3" fillId="0" borderId="0"/>
    <xf numFmtId="0" fontId="43" fillId="0" borderId="0"/>
    <xf numFmtId="0" fontId="4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3" fillId="0" borderId="0"/>
    <xf numFmtId="0" fontId="43" fillId="0" borderId="0"/>
    <xf numFmtId="0" fontId="4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3" fillId="0" borderId="0"/>
    <xf numFmtId="0" fontId="43" fillId="0" borderId="0"/>
    <xf numFmtId="0" fontId="43" fillId="0" borderId="0"/>
    <xf numFmtId="0" fontId="3" fillId="0" borderId="0"/>
    <xf numFmtId="0" fontId="3" fillId="0" borderId="0"/>
    <xf numFmtId="0" fontId="43" fillId="0" borderId="0"/>
    <xf numFmtId="0" fontId="4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3" fillId="0" borderId="0"/>
    <xf numFmtId="0" fontId="3" fillId="0" borderId="0"/>
    <xf numFmtId="0" fontId="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3" fillId="0" borderId="0"/>
    <xf numFmtId="0" fontId="43" fillId="0" borderId="0"/>
    <xf numFmtId="0" fontId="43" fillId="0" borderId="0"/>
    <xf numFmtId="0" fontId="3" fillId="0" borderId="0"/>
    <xf numFmtId="0" fontId="43" fillId="0" borderId="0"/>
    <xf numFmtId="0" fontId="43" fillId="0" borderId="0"/>
    <xf numFmtId="0" fontId="43" fillId="0" borderId="0"/>
    <xf numFmtId="0" fontId="3" fillId="0" borderId="0"/>
    <xf numFmtId="0" fontId="3" fillId="0" borderId="0"/>
    <xf numFmtId="0" fontId="43" fillId="0" borderId="0"/>
    <xf numFmtId="0" fontId="43" fillId="0" borderId="0"/>
    <xf numFmtId="0" fontId="43" fillId="0" borderId="0"/>
    <xf numFmtId="0" fontId="3" fillId="0" borderId="0"/>
    <xf numFmtId="0" fontId="3" fillId="0" borderId="0"/>
    <xf numFmtId="0" fontId="43" fillId="0" borderId="0"/>
    <xf numFmtId="0" fontId="43" fillId="0" borderId="0"/>
    <xf numFmtId="0" fontId="3" fillId="0" borderId="0"/>
    <xf numFmtId="0" fontId="3" fillId="0" borderId="0"/>
    <xf numFmtId="0" fontId="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3" fillId="0" borderId="0"/>
    <xf numFmtId="0" fontId="3" fillId="0" borderId="0"/>
    <xf numFmtId="0" fontId="43" fillId="0" borderId="0"/>
    <xf numFmtId="0" fontId="4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3" fillId="0" borderId="0"/>
    <xf numFmtId="0" fontId="43" fillId="0" borderId="0"/>
    <xf numFmtId="0" fontId="4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3" fillId="0" borderId="0"/>
    <xf numFmtId="0" fontId="43" fillId="0" borderId="0"/>
    <xf numFmtId="0" fontId="4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3" fillId="0" borderId="0"/>
    <xf numFmtId="0" fontId="4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3" fillId="0" borderId="0"/>
    <xf numFmtId="0" fontId="43" fillId="0" borderId="0"/>
    <xf numFmtId="0" fontId="43" fillId="0" borderId="0"/>
    <xf numFmtId="0" fontId="3" fillId="0" borderId="0"/>
    <xf numFmtId="0" fontId="43" fillId="0" borderId="0"/>
    <xf numFmtId="0" fontId="43" fillId="0" borderId="0"/>
    <xf numFmtId="0" fontId="43" fillId="0" borderId="0"/>
    <xf numFmtId="0" fontId="3" fillId="0" borderId="0"/>
    <xf numFmtId="0" fontId="3" fillId="0" borderId="0"/>
    <xf numFmtId="0" fontId="43" fillId="0" borderId="0"/>
    <xf numFmtId="0" fontId="43" fillId="0" borderId="0"/>
    <xf numFmtId="0" fontId="43" fillId="0" borderId="0"/>
    <xf numFmtId="0" fontId="3" fillId="0" borderId="0"/>
    <xf numFmtId="0" fontId="3" fillId="0" borderId="0"/>
    <xf numFmtId="0" fontId="43" fillId="0" borderId="0"/>
    <xf numFmtId="0" fontId="43" fillId="0" borderId="0"/>
    <xf numFmtId="0" fontId="3" fillId="0" borderId="0"/>
    <xf numFmtId="0" fontId="3" fillId="0" borderId="0"/>
    <xf numFmtId="0" fontId="3" fillId="0" borderId="0"/>
    <xf numFmtId="0" fontId="43" fillId="0" borderId="0"/>
    <xf numFmtId="0" fontId="5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5" fillId="0" borderId="0"/>
    <xf numFmtId="0" fontId="43" fillId="0" borderId="0"/>
    <xf numFmtId="0" fontId="5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5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5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5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5" fillId="0" borderId="0"/>
    <xf numFmtId="0" fontId="43" fillId="0" borderId="0"/>
    <xf numFmtId="0" fontId="5" fillId="0" borderId="0"/>
    <xf numFmtId="0" fontId="43" fillId="0" borderId="0"/>
    <xf numFmtId="0" fontId="43" fillId="0" borderId="0"/>
    <xf numFmtId="0" fontId="5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5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4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5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5" fillId="0" borderId="0"/>
    <xf numFmtId="0" fontId="9" fillId="0" borderId="0"/>
    <xf numFmtId="0" fontId="64" fillId="0" borderId="0"/>
    <xf numFmtId="0" fontId="64" fillId="0" borderId="0"/>
    <xf numFmtId="0" fontId="3" fillId="0" borderId="0"/>
    <xf numFmtId="0" fontId="3" fillId="0" borderId="0"/>
    <xf numFmtId="0" fontId="3" fillId="0" borderId="0"/>
    <xf numFmtId="0" fontId="64" fillId="0" borderId="0"/>
    <xf numFmtId="0" fontId="64" fillId="0" borderId="0"/>
    <xf numFmtId="0" fontId="3" fillId="0" borderId="0"/>
    <xf numFmtId="0" fontId="3" fillId="0" borderId="0"/>
    <xf numFmtId="0" fontId="43" fillId="0" borderId="0"/>
    <xf numFmtId="0" fontId="64" fillId="0" borderId="0"/>
    <xf numFmtId="0" fontId="64" fillId="0" borderId="0"/>
    <xf numFmtId="0" fontId="3" fillId="0" borderId="0"/>
    <xf numFmtId="0" fontId="3" fillId="0" borderId="0"/>
    <xf numFmtId="0" fontId="64" fillId="0" borderId="0"/>
    <xf numFmtId="0" fontId="64" fillId="0" borderId="0"/>
    <xf numFmtId="0" fontId="3" fillId="0" borderId="0"/>
    <xf numFmtId="0" fontId="3" fillId="0" borderId="0"/>
    <xf numFmtId="0" fontId="3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37" fontId="4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0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4" fillId="0" borderId="0"/>
    <xf numFmtId="0" fontId="3" fillId="0" borderId="0"/>
    <xf numFmtId="0" fontId="6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4" fillId="0" borderId="0"/>
    <xf numFmtId="0" fontId="6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4" fillId="0" borderId="0"/>
    <xf numFmtId="0" fontId="3" fillId="0" borderId="0"/>
    <xf numFmtId="0" fontId="3" fillId="0" borderId="0"/>
    <xf numFmtId="0" fontId="3" fillId="0" borderId="0"/>
    <xf numFmtId="0" fontId="6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4" fillId="0" borderId="0"/>
    <xf numFmtId="0" fontId="3" fillId="0" borderId="0"/>
    <xf numFmtId="0" fontId="6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/>
    <xf numFmtId="0" fontId="3" fillId="0" borderId="0"/>
    <xf numFmtId="0" fontId="3" fillId="0" borderId="0"/>
    <xf numFmtId="0" fontId="3" fillId="0" borderId="0"/>
    <xf numFmtId="0" fontId="5" fillId="0" borderId="0"/>
    <xf numFmtId="0" fontId="16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/>
    <xf numFmtId="0" fontId="3" fillId="0" borderId="0"/>
    <xf numFmtId="0" fontId="64" fillId="0" borderId="0"/>
    <xf numFmtId="0" fontId="64" fillId="0" borderId="0"/>
    <xf numFmtId="0" fontId="6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4" fillId="0" borderId="0"/>
    <xf numFmtId="0" fontId="6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4" fillId="0" borderId="0"/>
    <xf numFmtId="0" fontId="6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66" fillId="0" borderId="0"/>
    <xf numFmtId="0" fontId="5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38" fontId="5" fillId="0" borderId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38" fontId="5" fillId="0" borderId="0"/>
    <xf numFmtId="38" fontId="5" fillId="0" borderId="0"/>
    <xf numFmtId="38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/>
    <xf numFmtId="0" fontId="5" fillId="0" borderId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38" fontId="5" fillId="0" borderId="0"/>
    <xf numFmtId="38" fontId="5" fillId="0" borderId="0"/>
    <xf numFmtId="38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/>
    <xf numFmtId="0" fontId="5" fillId="0" borderId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38" fontId="5" fillId="0" borderId="0"/>
    <xf numFmtId="38" fontId="5" fillId="0" borderId="0"/>
    <xf numFmtId="38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/>
    <xf numFmtId="0" fontId="5" fillId="0" borderId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38" fontId="5" fillId="0" borderId="0"/>
    <xf numFmtId="38" fontId="5" fillId="0" borderId="0"/>
    <xf numFmtId="38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38" fontId="5" fillId="0" borderId="0"/>
    <xf numFmtId="38" fontId="5" fillId="0" borderId="0"/>
    <xf numFmtId="38" fontId="5" fillId="0" borderId="0"/>
    <xf numFmtId="0" fontId="5" fillId="0" borderId="0"/>
    <xf numFmtId="0" fontId="5" fillId="0" borderId="0"/>
    <xf numFmtId="0" fontId="3" fillId="0" borderId="0"/>
    <xf numFmtId="0" fontId="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38" fontId="5" fillId="0" borderId="0"/>
    <xf numFmtId="38" fontId="5" fillId="0" borderId="0"/>
    <xf numFmtId="38" fontId="5" fillId="0" borderId="0"/>
    <xf numFmtId="0" fontId="5" fillId="0" borderId="0"/>
    <xf numFmtId="0" fontId="5" fillId="0" borderId="0"/>
    <xf numFmtId="0" fontId="3" fillId="0" borderId="0"/>
    <xf numFmtId="0" fontId="3" fillId="0" borderId="0"/>
    <xf numFmtId="0" fontId="5" fillId="0" borderId="0"/>
    <xf numFmtId="0" fontId="5" fillId="0" borderId="0"/>
    <xf numFmtId="0" fontId="5" fillId="0" borderId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/>
    <xf numFmtId="0" fontId="5" fillId="0" borderId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38" fontId="5" fillId="0" borderId="0"/>
    <xf numFmtId="38" fontId="5" fillId="0" borderId="0"/>
    <xf numFmtId="38" fontId="5" fillId="0" borderId="0"/>
    <xf numFmtId="0" fontId="5" fillId="0" borderId="0"/>
    <xf numFmtId="0" fontId="5" fillId="0" borderId="0"/>
    <xf numFmtId="0" fontId="3" fillId="0" borderId="0"/>
    <xf numFmtId="0" fontId="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38" fontId="5" fillId="0" borderId="0"/>
    <xf numFmtId="38" fontId="5" fillId="0" borderId="0"/>
    <xf numFmtId="38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/>
    <xf numFmtId="0" fontId="5" fillId="0" borderId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38" fontId="5" fillId="0" borderId="0"/>
    <xf numFmtId="38" fontId="5" fillId="0" borderId="0"/>
    <xf numFmtId="38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/>
    <xf numFmtId="0" fontId="5" fillId="0" borderId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38" fontId="5" fillId="0" borderId="0"/>
    <xf numFmtId="38" fontId="5" fillId="0" borderId="0"/>
    <xf numFmtId="0" fontId="5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10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6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/>
    <xf numFmtId="0" fontId="16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/>
    <xf numFmtId="0" fontId="5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/>
    <xf numFmtId="0" fontId="9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 applyNumberFormat="0" applyFill="0" applyBorder="0" applyAlignment="0" applyProtection="0"/>
    <xf numFmtId="0" fontId="9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/>
    <xf numFmtId="0" fontId="167" fillId="0" borderId="0"/>
    <xf numFmtId="0" fontId="16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37" fontId="4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0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 applyNumberFormat="0" applyFill="0" applyBorder="0" applyAlignment="0" applyProtection="0"/>
    <xf numFmtId="0" fontId="3" fillId="0" borderId="0"/>
    <xf numFmtId="0" fontId="5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 applyNumberFormat="0" applyFill="0" applyBorder="0" applyAlignment="0" applyProtection="0"/>
    <xf numFmtId="0" fontId="3" fillId="0" borderId="0"/>
    <xf numFmtId="0" fontId="5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05" fillId="0" borderId="0"/>
    <xf numFmtId="0" fontId="3" fillId="0" borderId="0"/>
    <xf numFmtId="0" fontId="3" fillId="0" borderId="0"/>
    <xf numFmtId="0" fontId="3" fillId="0" borderId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05" fillId="0" borderId="0"/>
    <xf numFmtId="0" fontId="3" fillId="0" borderId="0"/>
    <xf numFmtId="0" fontId="3" fillId="0" borderId="0"/>
    <xf numFmtId="0" fontId="3" fillId="0" borderId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/>
    <xf numFmtId="0" fontId="3" fillId="0" borderId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68" fillId="0" borderId="0"/>
    <xf numFmtId="38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38" fontId="5" fillId="0" borderId="0"/>
    <xf numFmtId="38" fontId="5" fillId="0" borderId="0"/>
    <xf numFmtId="38" fontId="5" fillId="0" borderId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38" fontId="5" fillId="0" borderId="0"/>
    <xf numFmtId="38" fontId="5" fillId="0" borderId="0"/>
    <xf numFmtId="38" fontId="5" fillId="0" borderId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38" fontId="5" fillId="0" borderId="0"/>
    <xf numFmtId="38" fontId="5" fillId="0" borderId="0"/>
    <xf numFmtId="38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38" fontId="5" fillId="0" borderId="0"/>
    <xf numFmtId="38" fontId="5" fillId="0" borderId="0"/>
    <xf numFmtId="38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38" fontId="5" fillId="0" borderId="0"/>
    <xf numFmtId="38" fontId="5" fillId="0" borderId="0"/>
    <xf numFmtId="0" fontId="3" fillId="0" borderId="0"/>
    <xf numFmtId="0" fontId="3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/>
    <xf numFmtId="0" fontId="5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5" fillId="0" borderId="0" applyNumberFormat="0" applyFill="0" applyBorder="0" applyAlignment="0" applyProtection="0"/>
    <xf numFmtId="0" fontId="5" fillId="0" borderId="0"/>
    <xf numFmtId="0" fontId="3" fillId="0" borderId="0"/>
    <xf numFmtId="0" fontId="5" fillId="0" borderId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/>
    <xf numFmtId="0" fontId="5" fillId="0" borderId="0"/>
    <xf numFmtId="0" fontId="5" fillId="0" borderId="0" applyNumberForma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9" fillId="0" borderId="0"/>
    <xf numFmtId="0" fontId="169" fillId="0" borderId="0"/>
    <xf numFmtId="0" fontId="5" fillId="0" borderId="0">
      <alignment wrapText="1"/>
    </xf>
    <xf numFmtId="0" fontId="5" fillId="0" borderId="0"/>
    <xf numFmtId="0" fontId="43" fillId="0" borderId="0"/>
    <xf numFmtId="0" fontId="5" fillId="0" borderId="0"/>
    <xf numFmtId="0" fontId="5" fillId="0" borderId="0"/>
    <xf numFmtId="0" fontId="3" fillId="0" borderId="0"/>
    <xf numFmtId="0" fontId="10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3" fillId="0" borderId="0"/>
    <xf numFmtId="0" fontId="5" fillId="0" borderId="0">
      <alignment wrapText="1"/>
    </xf>
    <xf numFmtId="0" fontId="5" fillId="0" borderId="0"/>
    <xf numFmtId="0" fontId="5" fillId="0" borderId="0"/>
    <xf numFmtId="0" fontId="3" fillId="0" borderId="0"/>
    <xf numFmtId="0" fontId="3" fillId="0" borderId="0"/>
    <xf numFmtId="0" fontId="9" fillId="0" borderId="0"/>
    <xf numFmtId="0" fontId="5" fillId="0" borderId="0"/>
    <xf numFmtId="0" fontId="5" fillId="0" borderId="0">
      <alignment wrapText="1"/>
    </xf>
    <xf numFmtId="0" fontId="105" fillId="0" borderId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/>
    <xf numFmtId="0" fontId="105" fillId="0" borderId="0"/>
    <xf numFmtId="0" fontId="43" fillId="0" borderId="0"/>
    <xf numFmtId="0" fontId="3" fillId="0" borderId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3" fillId="0" borderId="0"/>
    <xf numFmtId="0" fontId="5" fillId="0" borderId="0">
      <alignment wrapText="1"/>
    </xf>
    <xf numFmtId="0" fontId="5" fillId="0" borderId="0"/>
    <xf numFmtId="0" fontId="5" fillId="0" borderId="0"/>
    <xf numFmtId="0" fontId="3" fillId="0" borderId="0"/>
    <xf numFmtId="217" fontId="41" fillId="0" borderId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/>
    <xf numFmtId="0" fontId="5" fillId="0" borderId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/>
    <xf numFmtId="0" fontId="5" fillId="0" borderId="0"/>
    <xf numFmtId="0" fontId="5" fillId="0" borderId="0" applyNumberFormat="0" applyFill="0" applyBorder="0" applyAlignment="0" applyProtection="0"/>
    <xf numFmtId="0" fontId="5" fillId="0" borderId="0"/>
    <xf numFmtId="0" fontId="5" fillId="0" borderId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/>
    <xf numFmtId="0" fontId="5" fillId="0" borderId="0"/>
    <xf numFmtId="0" fontId="5" fillId="0" borderId="0" applyNumberForma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 applyNumberForma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/>
    <xf numFmtId="0" fontId="5" fillId="0" borderId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/>
    <xf numFmtId="0" fontId="5" fillId="0" borderId="0"/>
    <xf numFmtId="0" fontId="5" fillId="0" borderId="0" applyNumberForma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4" fillId="0" borderId="0"/>
    <xf numFmtId="0" fontId="6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4" fillId="0" borderId="0"/>
    <xf numFmtId="0" fontId="6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4" fillId="0" borderId="0"/>
    <xf numFmtId="0" fontId="3" fillId="0" borderId="0"/>
    <xf numFmtId="0" fontId="3" fillId="0" borderId="0"/>
    <xf numFmtId="0" fontId="3" fillId="0" borderId="0"/>
    <xf numFmtId="0" fontId="5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/>
    <xf numFmtId="0" fontId="3" fillId="0" borderId="0"/>
    <xf numFmtId="0" fontId="3" fillId="0" borderId="0"/>
    <xf numFmtId="0" fontId="9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/>
    <xf numFmtId="0" fontId="3" fillId="0" borderId="0"/>
    <xf numFmtId="0" fontId="3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/>
    <xf numFmtId="0" fontId="3" fillId="0" borderId="0"/>
    <xf numFmtId="0" fontId="3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4" fillId="0" borderId="0"/>
    <xf numFmtId="0" fontId="3" fillId="0" borderId="0"/>
    <xf numFmtId="0" fontId="3" fillId="0" borderId="0"/>
    <xf numFmtId="0" fontId="3" fillId="0" borderId="0"/>
    <xf numFmtId="0" fontId="64" fillId="0" borderId="0"/>
    <xf numFmtId="0" fontId="64" fillId="0" borderId="0"/>
    <xf numFmtId="0" fontId="64" fillId="0" borderId="0"/>
    <xf numFmtId="0" fontId="3" fillId="0" borderId="0"/>
    <xf numFmtId="0" fontId="6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4" fillId="0" borderId="0"/>
    <xf numFmtId="0" fontId="6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4" fillId="0" borderId="0"/>
    <xf numFmtId="0" fontId="3" fillId="0" borderId="0"/>
    <xf numFmtId="0" fontId="3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4" fillId="0" borderId="0"/>
    <xf numFmtId="0" fontId="6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4" fillId="0" borderId="0"/>
    <xf numFmtId="0" fontId="3" fillId="0" borderId="0"/>
    <xf numFmtId="0" fontId="3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4" fillId="0" borderId="0"/>
    <xf numFmtId="0" fontId="6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2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2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2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/>
    <xf numFmtId="0" fontId="5" fillId="0" borderId="0"/>
    <xf numFmtId="0" fontId="5" fillId="0" borderId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3" fillId="0" borderId="0"/>
    <xf numFmtId="0" fontId="3" fillId="0" borderId="0"/>
    <xf numFmtId="0" fontId="44" fillId="0" borderId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/>
    <xf numFmtId="0" fontId="3" fillId="0" borderId="0"/>
    <xf numFmtId="0" fontId="3" fillId="0" borderId="0"/>
    <xf numFmtId="0" fontId="12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 applyNumberFormat="0" applyFill="0" applyBorder="0" applyAlignment="0" applyProtection="0"/>
    <xf numFmtId="0" fontId="3" fillId="0" borderId="0"/>
    <xf numFmtId="0" fontId="3" fillId="0" borderId="0"/>
    <xf numFmtId="0" fontId="5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/>
    <xf numFmtId="0" fontId="3" fillId="0" borderId="0"/>
    <xf numFmtId="0" fontId="3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/>
    <xf numFmtId="0" fontId="3" fillId="0" borderId="0"/>
    <xf numFmtId="0" fontId="3" fillId="0" borderId="0"/>
    <xf numFmtId="0" fontId="5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 applyNumberFormat="0" applyFill="0" applyBorder="0" applyAlignment="0" applyProtection="0"/>
    <xf numFmtId="0" fontId="3" fillId="0" borderId="0"/>
    <xf numFmtId="0" fontId="3" fillId="0" borderId="0"/>
    <xf numFmtId="0" fontId="5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/>
    <xf numFmtId="0" fontId="3" fillId="0" borderId="0"/>
    <xf numFmtId="0" fontId="3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/>
    <xf numFmtId="0" fontId="3" fillId="0" borderId="0"/>
    <xf numFmtId="0" fontId="5" fillId="0" borderId="0"/>
    <xf numFmtId="0" fontId="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4" fillId="0" borderId="0"/>
    <xf numFmtId="0" fontId="64" fillId="0" borderId="0"/>
    <xf numFmtId="0" fontId="64" fillId="0" borderId="0"/>
    <xf numFmtId="0" fontId="64" fillId="0" borderId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04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5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 applyNumberFormat="0" applyFill="0" applyBorder="0" applyAlignment="0" applyProtection="0"/>
    <xf numFmtId="0" fontId="3" fillId="0" borderId="0"/>
    <xf numFmtId="0" fontId="3" fillId="0" borderId="0"/>
    <xf numFmtId="0" fontId="5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/>
    <xf numFmtId="0" fontId="3" fillId="0" borderId="0"/>
    <xf numFmtId="0" fontId="3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5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/>
    <xf numFmtId="0" fontId="3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5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70" fillId="0" borderId="0"/>
    <xf numFmtId="0" fontId="4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5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 applyNumberFormat="0" applyFill="0" applyBorder="0" applyAlignment="0" applyProtection="0"/>
    <xf numFmtId="0" fontId="3" fillId="0" borderId="0"/>
    <xf numFmtId="0" fontId="3" fillId="0" borderId="0"/>
    <xf numFmtId="0" fontId="5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 applyNumberFormat="0" applyFill="0" applyBorder="0" applyAlignment="0" applyProtection="0"/>
    <xf numFmtId="0" fontId="3" fillId="0" borderId="0"/>
    <xf numFmtId="0" fontId="3" fillId="0" borderId="0"/>
    <xf numFmtId="0" fontId="5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5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5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5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 applyNumberFormat="0" applyFill="0" applyBorder="0" applyAlignment="0" applyProtection="0"/>
    <xf numFmtId="0" fontId="3" fillId="0" borderId="0"/>
    <xf numFmtId="0" fontId="5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/>
    <xf numFmtId="0" fontId="3" fillId="0" borderId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3" fillId="0" borderId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171" fillId="0" borderId="0"/>
    <xf numFmtId="0" fontId="43" fillId="0" borderId="0"/>
    <xf numFmtId="0" fontId="5" fillId="0" borderId="0"/>
    <xf numFmtId="0" fontId="5" fillId="0" borderId="0"/>
    <xf numFmtId="0" fontId="3" fillId="0" borderId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3" fillId="0" borderId="0"/>
    <xf numFmtId="0" fontId="3" fillId="0" borderId="0"/>
    <xf numFmtId="0" fontId="3" fillId="0" borderId="0"/>
    <xf numFmtId="0" fontId="3" fillId="0" borderId="0"/>
    <xf numFmtId="0" fontId="163" fillId="0" borderId="0"/>
    <xf numFmtId="0" fontId="43" fillId="0" borderId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3" fillId="0" borderId="0"/>
    <xf numFmtId="0" fontId="3" fillId="0" borderId="0"/>
    <xf numFmtId="0" fontId="5" fillId="0" borderId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171" fillId="0" borderId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171" fillId="0" borderId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171" fillId="0" borderId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171" fillId="0" borderId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/>
    <xf numFmtId="0" fontId="4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 applyNumberFormat="0" applyFill="0" applyBorder="0" applyAlignment="0" applyProtection="0"/>
    <xf numFmtId="0" fontId="3" fillId="0" borderId="0"/>
    <xf numFmtId="0" fontId="3" fillId="0" borderId="0"/>
    <xf numFmtId="0" fontId="5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5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/>
    <xf numFmtId="0" fontId="3" fillId="0" borderId="0"/>
    <xf numFmtId="0" fontId="3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 applyNumberFormat="0" applyFill="0" applyBorder="0" applyAlignment="0" applyProtection="0"/>
    <xf numFmtId="0" fontId="3" fillId="0" borderId="0"/>
    <xf numFmtId="0" fontId="3" fillId="0" borderId="0"/>
    <xf numFmtId="0" fontId="5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/>
    <xf numFmtId="0" fontId="5" fillId="0" borderId="0"/>
    <xf numFmtId="200" fontId="107" fillId="0" borderId="0" applyNumberFormat="0" applyFill="0" applyBorder="0" applyAlignment="0" applyProtection="0"/>
    <xf numFmtId="218" fontId="15" fillId="0" borderId="0" applyFont="0" applyFill="0" applyBorder="0" applyAlignment="0" applyProtection="0"/>
    <xf numFmtId="0" fontId="5" fillId="35" borderId="48" applyNumberFormat="0" applyFont="0" applyAlignment="0" applyProtection="0"/>
    <xf numFmtId="0" fontId="64" fillId="35" borderId="48" applyNumberFormat="0" applyFont="0" applyAlignment="0" applyProtection="0"/>
    <xf numFmtId="0" fontId="64" fillId="35" borderId="48" applyNumberFormat="0" applyFont="0" applyAlignment="0" applyProtection="0"/>
    <xf numFmtId="0" fontId="64" fillId="35" borderId="48" applyNumberFormat="0" applyFont="0" applyAlignment="0" applyProtection="0"/>
    <xf numFmtId="0" fontId="64" fillId="35" borderId="48" applyNumberFormat="0" applyFont="0" applyAlignment="0" applyProtection="0"/>
    <xf numFmtId="0" fontId="64" fillId="35" borderId="48" applyNumberFormat="0" applyFont="0" applyAlignment="0" applyProtection="0"/>
    <xf numFmtId="0" fontId="64" fillId="35" borderId="48" applyNumberFormat="0" applyFont="0" applyAlignment="0" applyProtection="0"/>
    <xf numFmtId="0" fontId="64" fillId="35" borderId="48" applyNumberFormat="0" applyFont="0" applyAlignment="0" applyProtection="0"/>
    <xf numFmtId="0" fontId="64" fillId="35" borderId="48" applyNumberFormat="0" applyFont="0" applyAlignment="0" applyProtection="0"/>
    <xf numFmtId="0" fontId="5" fillId="35" borderId="48" applyNumberFormat="0" applyFont="0" applyAlignment="0" applyProtection="0"/>
    <xf numFmtId="0" fontId="5" fillId="35" borderId="48" applyNumberFormat="0" applyFont="0" applyAlignment="0" applyProtection="0"/>
    <xf numFmtId="0" fontId="5" fillId="35" borderId="48" applyNumberFormat="0" applyFont="0" applyAlignment="0" applyProtection="0"/>
    <xf numFmtId="0" fontId="5" fillId="35" borderId="48" applyNumberFormat="0" applyFont="0" applyAlignment="0" applyProtection="0"/>
    <xf numFmtId="0" fontId="5" fillId="35" borderId="25" applyNumberFormat="0" applyFont="0" applyAlignment="0" applyProtection="0"/>
    <xf numFmtId="0" fontId="64" fillId="35" borderId="48" applyNumberFormat="0" applyFont="0" applyAlignment="0" applyProtection="0"/>
    <xf numFmtId="0" fontId="64" fillId="35" borderId="48" applyNumberFormat="0" applyFont="0" applyAlignment="0" applyProtection="0"/>
    <xf numFmtId="0" fontId="64" fillId="35" borderId="48" applyNumberFormat="0" applyFont="0" applyAlignment="0" applyProtection="0"/>
    <xf numFmtId="0" fontId="64" fillId="35" borderId="48" applyNumberFormat="0" applyFont="0" applyAlignment="0" applyProtection="0"/>
    <xf numFmtId="0" fontId="64" fillId="35" borderId="48" applyNumberFormat="0" applyFont="0" applyAlignment="0" applyProtection="0"/>
    <xf numFmtId="0" fontId="64" fillId="35" borderId="48" applyNumberFormat="0" applyFont="0" applyAlignment="0" applyProtection="0"/>
    <xf numFmtId="0" fontId="64" fillId="35" borderId="48" applyNumberFormat="0" applyFont="0" applyAlignment="0" applyProtection="0"/>
    <xf numFmtId="0" fontId="64" fillId="35" borderId="48" applyNumberFormat="0" applyFont="0" applyAlignment="0" applyProtection="0"/>
    <xf numFmtId="0" fontId="5" fillId="35" borderId="48" applyNumberFormat="0" applyFont="0" applyAlignment="0" applyProtection="0"/>
    <xf numFmtId="0" fontId="5" fillId="35" borderId="48" applyNumberFormat="0" applyFont="0" applyAlignment="0" applyProtection="0"/>
    <xf numFmtId="0" fontId="5" fillId="35" borderId="48" applyNumberFormat="0" applyFont="0" applyAlignment="0" applyProtection="0"/>
    <xf numFmtId="0" fontId="5" fillId="35" borderId="48" applyNumberFormat="0" applyFont="0" applyAlignment="0" applyProtection="0"/>
    <xf numFmtId="0" fontId="5" fillId="35" borderId="25" applyNumberFormat="0" applyFont="0" applyAlignment="0" applyProtection="0"/>
    <xf numFmtId="0" fontId="5" fillId="35" borderId="25" applyNumberFormat="0" applyFont="0" applyAlignment="0" applyProtection="0"/>
    <xf numFmtId="0" fontId="5" fillId="35" borderId="48" applyNumberFormat="0" applyFont="0" applyAlignment="0" applyProtection="0"/>
    <xf numFmtId="0" fontId="64" fillId="35" borderId="48" applyNumberFormat="0" applyFont="0" applyAlignment="0" applyProtection="0"/>
    <xf numFmtId="0" fontId="64" fillId="35" borderId="48" applyNumberFormat="0" applyFont="0" applyAlignment="0" applyProtection="0"/>
    <xf numFmtId="0" fontId="64" fillId="35" borderId="48" applyNumberFormat="0" applyFont="0" applyAlignment="0" applyProtection="0"/>
    <xf numFmtId="0" fontId="64" fillId="35" borderId="48" applyNumberFormat="0" applyFont="0" applyAlignment="0" applyProtection="0"/>
    <xf numFmtId="0" fontId="64" fillId="35" borderId="48" applyNumberFormat="0" applyFont="0" applyAlignment="0" applyProtection="0"/>
    <xf numFmtId="0" fontId="64" fillId="35" borderId="48" applyNumberFormat="0" applyFont="0" applyAlignment="0" applyProtection="0"/>
    <xf numFmtId="0" fontId="64" fillId="35" borderId="48" applyNumberFormat="0" applyFont="0" applyAlignment="0" applyProtection="0"/>
    <xf numFmtId="0" fontId="64" fillId="35" borderId="48" applyNumberFormat="0" applyFont="0" applyAlignment="0" applyProtection="0"/>
    <xf numFmtId="0" fontId="5" fillId="35" borderId="48" applyNumberFormat="0" applyFont="0" applyAlignment="0" applyProtection="0"/>
    <xf numFmtId="0" fontId="5" fillId="35" borderId="48" applyNumberFormat="0" applyFont="0" applyAlignment="0" applyProtection="0"/>
    <xf numFmtId="0" fontId="5" fillId="35" borderId="48" applyNumberFormat="0" applyFont="0" applyAlignment="0" applyProtection="0"/>
    <xf numFmtId="0" fontId="5" fillId="35" borderId="48" applyNumberFormat="0" applyFont="0" applyAlignment="0" applyProtection="0"/>
    <xf numFmtId="0" fontId="64" fillId="35" borderId="48" applyNumberFormat="0" applyFont="0" applyAlignment="0" applyProtection="0"/>
    <xf numFmtId="0" fontId="64" fillId="35" borderId="48" applyNumberFormat="0" applyFont="0" applyAlignment="0" applyProtection="0"/>
    <xf numFmtId="0" fontId="64" fillId="35" borderId="48" applyNumberFormat="0" applyFont="0" applyAlignment="0" applyProtection="0"/>
    <xf numFmtId="0" fontId="64" fillId="35" borderId="48" applyNumberFormat="0" applyFont="0" applyAlignment="0" applyProtection="0"/>
    <xf numFmtId="0" fontId="64" fillId="35" borderId="48" applyNumberFormat="0" applyFont="0" applyAlignment="0" applyProtection="0"/>
    <xf numFmtId="0" fontId="64" fillId="35" borderId="48" applyNumberFormat="0" applyFont="0" applyAlignment="0" applyProtection="0"/>
    <xf numFmtId="0" fontId="64" fillId="35" borderId="48" applyNumberFormat="0" applyFont="0" applyAlignment="0" applyProtection="0"/>
    <xf numFmtId="0" fontId="64" fillId="35" borderId="48" applyNumberFormat="0" applyFont="0" applyAlignment="0" applyProtection="0"/>
    <xf numFmtId="0" fontId="5" fillId="35" borderId="48" applyNumberFormat="0" applyFont="0" applyAlignment="0" applyProtection="0"/>
    <xf numFmtId="0" fontId="64" fillId="16" borderId="18" applyNumberFormat="0" applyFont="0" applyAlignment="0" applyProtection="0"/>
    <xf numFmtId="0" fontId="64" fillId="35" borderId="48" applyNumberFormat="0" applyFont="0" applyAlignment="0" applyProtection="0"/>
    <xf numFmtId="0" fontId="64" fillId="35" borderId="48" applyNumberFormat="0" applyFont="0" applyAlignment="0" applyProtection="0"/>
    <xf numFmtId="0" fontId="64" fillId="35" borderId="48" applyNumberFormat="0" applyFont="0" applyAlignment="0" applyProtection="0"/>
    <xf numFmtId="0" fontId="64" fillId="35" borderId="48" applyNumberFormat="0" applyFont="0" applyAlignment="0" applyProtection="0"/>
    <xf numFmtId="0" fontId="64" fillId="35" borderId="48" applyNumberFormat="0" applyFont="0" applyAlignment="0" applyProtection="0"/>
    <xf numFmtId="0" fontId="64" fillId="35" borderId="48" applyNumberFormat="0" applyFont="0" applyAlignment="0" applyProtection="0"/>
    <xf numFmtId="0" fontId="64" fillId="35" borderId="48" applyNumberFormat="0" applyFont="0" applyAlignment="0" applyProtection="0"/>
    <xf numFmtId="0" fontId="64" fillId="35" borderId="48" applyNumberFormat="0" applyFont="0" applyAlignment="0" applyProtection="0"/>
    <xf numFmtId="0" fontId="64" fillId="16" borderId="18" applyNumberFormat="0" applyFont="0" applyAlignment="0" applyProtection="0"/>
    <xf numFmtId="0" fontId="5" fillId="35" borderId="48" applyNumberFormat="0" applyFont="0" applyAlignment="0" applyProtection="0"/>
    <xf numFmtId="0" fontId="5" fillId="35" borderId="48" applyNumberFormat="0" applyFont="0" applyAlignment="0" applyProtection="0"/>
    <xf numFmtId="0" fontId="5" fillId="35" borderId="48" applyNumberFormat="0" applyFont="0" applyAlignment="0" applyProtection="0"/>
    <xf numFmtId="0" fontId="5" fillId="35" borderId="25" applyNumberFormat="0" applyFont="0" applyAlignment="0" applyProtection="0"/>
    <xf numFmtId="0" fontId="12" fillId="16" borderId="18" applyNumberFormat="0" applyFont="0" applyAlignment="0" applyProtection="0"/>
    <xf numFmtId="0" fontId="3" fillId="16" borderId="18" applyNumberFormat="0" applyFont="0" applyAlignment="0" applyProtection="0"/>
    <xf numFmtId="0" fontId="43" fillId="16" borderId="18" applyNumberFormat="0" applyFont="0" applyAlignment="0" applyProtection="0"/>
    <xf numFmtId="0" fontId="43" fillId="16" borderId="18" applyNumberFormat="0" applyFont="0" applyAlignment="0" applyProtection="0"/>
    <xf numFmtId="0" fontId="5" fillId="35" borderId="25" applyNumberFormat="0" applyFont="0" applyAlignment="0" applyProtection="0"/>
    <xf numFmtId="0" fontId="43" fillId="16" borderId="18" applyNumberFormat="0" applyFont="0" applyAlignment="0" applyProtection="0"/>
    <xf numFmtId="0" fontId="43" fillId="16" borderId="18" applyNumberFormat="0" applyFont="0" applyAlignment="0" applyProtection="0"/>
    <xf numFmtId="0" fontId="12" fillId="16" borderId="18" applyNumberFormat="0" applyFont="0" applyAlignment="0" applyProtection="0"/>
    <xf numFmtId="0" fontId="3" fillId="16" borderId="18" applyNumberFormat="0" applyFont="0" applyAlignment="0" applyProtection="0"/>
    <xf numFmtId="0" fontId="43" fillId="16" borderId="18" applyNumberFormat="0" applyFont="0" applyAlignment="0" applyProtection="0"/>
    <xf numFmtId="0" fontId="43" fillId="16" borderId="18" applyNumberFormat="0" applyFont="0" applyAlignment="0" applyProtection="0"/>
    <xf numFmtId="0" fontId="64" fillId="35" borderId="48" applyNumberFormat="0" applyFont="0" applyAlignment="0" applyProtection="0"/>
    <xf numFmtId="0" fontId="64" fillId="35" borderId="48" applyNumberFormat="0" applyFont="0" applyAlignment="0" applyProtection="0"/>
    <xf numFmtId="0" fontId="5" fillId="35" borderId="25" applyNumberFormat="0" applyFont="0" applyAlignment="0" applyProtection="0"/>
    <xf numFmtId="0" fontId="43" fillId="16" borderId="18" applyNumberFormat="0" applyFont="0" applyAlignment="0" applyProtection="0"/>
    <xf numFmtId="0" fontId="43" fillId="16" borderId="18" applyNumberFormat="0" applyFont="0" applyAlignment="0" applyProtection="0"/>
    <xf numFmtId="0" fontId="5" fillId="35" borderId="48" applyNumberFormat="0" applyFont="0" applyAlignment="0" applyProtection="0"/>
    <xf numFmtId="0" fontId="5" fillId="35" borderId="48" applyNumberFormat="0" applyFont="0" applyAlignment="0" applyProtection="0"/>
    <xf numFmtId="0" fontId="43" fillId="16" borderId="18" applyNumberFormat="0" applyFont="0" applyAlignment="0" applyProtection="0"/>
    <xf numFmtId="0" fontId="5" fillId="35" borderId="25" applyNumberFormat="0" applyFont="0" applyAlignment="0" applyProtection="0"/>
    <xf numFmtId="0" fontId="12" fillId="16" borderId="18" applyNumberFormat="0" applyFont="0" applyAlignment="0" applyProtection="0"/>
    <xf numFmtId="0" fontId="64" fillId="35" borderId="48" applyNumberFormat="0" applyFont="0" applyAlignment="0" applyProtection="0"/>
    <xf numFmtId="0" fontId="64" fillId="35" borderId="48" applyNumberFormat="0" applyFont="0" applyAlignment="0" applyProtection="0"/>
    <xf numFmtId="0" fontId="5" fillId="35" borderId="25" applyNumberFormat="0" applyFont="0" applyAlignment="0" applyProtection="0"/>
    <xf numFmtId="0" fontId="12" fillId="16" borderId="18" applyNumberFormat="0" applyFont="0" applyAlignment="0" applyProtection="0"/>
    <xf numFmtId="0" fontId="64" fillId="35" borderId="48" applyNumberFormat="0" applyFont="0" applyAlignment="0" applyProtection="0"/>
    <xf numFmtId="0" fontId="64" fillId="35" borderId="48" applyNumberFormat="0" applyFont="0" applyAlignment="0" applyProtection="0"/>
    <xf numFmtId="0" fontId="64" fillId="35" borderId="48" applyNumberFormat="0" applyFont="0" applyAlignment="0" applyProtection="0"/>
    <xf numFmtId="0" fontId="64" fillId="35" borderId="48" applyNumberFormat="0" applyFont="0" applyAlignment="0" applyProtection="0"/>
    <xf numFmtId="0" fontId="64" fillId="35" borderId="48" applyNumberFormat="0" applyFont="0" applyAlignment="0" applyProtection="0"/>
    <xf numFmtId="0" fontId="64" fillId="35" borderId="48" applyNumberFormat="0" applyFont="0" applyAlignment="0" applyProtection="0"/>
    <xf numFmtId="0" fontId="5" fillId="35" borderId="25" applyNumberFormat="0" applyFont="0" applyAlignment="0" applyProtection="0"/>
    <xf numFmtId="0" fontId="5" fillId="35" borderId="48" applyNumberFormat="0" applyFont="0" applyAlignment="0" applyProtection="0"/>
    <xf numFmtId="0" fontId="5" fillId="35" borderId="25" applyNumberFormat="0" applyFont="0" applyAlignment="0" applyProtection="0"/>
    <xf numFmtId="0" fontId="5" fillId="35" borderId="48" applyNumberFormat="0" applyFont="0" applyAlignment="0" applyProtection="0"/>
    <xf numFmtId="0" fontId="5" fillId="35" borderId="48" applyNumberFormat="0" applyFont="0" applyAlignment="0" applyProtection="0"/>
    <xf numFmtId="0" fontId="5" fillId="35" borderId="25" applyNumberFormat="0" applyFont="0" applyAlignment="0" applyProtection="0"/>
    <xf numFmtId="0" fontId="5" fillId="35" borderId="48" applyNumberFormat="0" applyFont="0" applyAlignment="0" applyProtection="0"/>
    <xf numFmtId="0" fontId="5" fillId="35" borderId="25" applyNumberFormat="0" applyFont="0" applyAlignment="0" applyProtection="0"/>
    <xf numFmtId="0" fontId="64" fillId="35" borderId="48" applyNumberFormat="0" applyFont="0" applyAlignment="0" applyProtection="0"/>
    <xf numFmtId="0" fontId="64" fillId="35" borderId="48" applyNumberFormat="0" applyFont="0" applyAlignment="0" applyProtection="0"/>
    <xf numFmtId="0" fontId="5" fillId="35" borderId="25" applyNumberFormat="0" applyFont="0" applyAlignment="0" applyProtection="0"/>
    <xf numFmtId="0" fontId="5" fillId="35" borderId="25" applyNumberFormat="0" applyFont="0" applyAlignment="0" applyProtection="0"/>
    <xf numFmtId="0" fontId="64" fillId="35" borderId="48" applyNumberFormat="0" applyFont="0" applyAlignment="0" applyProtection="0"/>
    <xf numFmtId="0" fontId="64" fillId="35" borderId="48" applyNumberFormat="0" applyFont="0" applyAlignment="0" applyProtection="0"/>
    <xf numFmtId="0" fontId="5" fillId="35" borderId="25" applyNumberFormat="0" applyFont="0" applyAlignment="0" applyProtection="0"/>
    <xf numFmtId="0" fontId="5" fillId="35" borderId="25" applyNumberFormat="0" applyFont="0" applyAlignment="0" applyProtection="0"/>
    <xf numFmtId="0" fontId="5" fillId="35" borderId="25" applyNumberFormat="0" applyFont="0" applyAlignment="0" applyProtection="0"/>
    <xf numFmtId="0" fontId="64" fillId="35" borderId="48" applyNumberFormat="0" applyFont="0" applyAlignment="0" applyProtection="0"/>
    <xf numFmtId="0" fontId="64" fillId="35" borderId="48" applyNumberFormat="0" applyFont="0" applyAlignment="0" applyProtection="0"/>
    <xf numFmtId="0" fontId="5" fillId="35" borderId="25" applyNumberFormat="0" applyFont="0" applyAlignment="0" applyProtection="0"/>
    <xf numFmtId="0" fontId="64" fillId="35" borderId="48" applyNumberFormat="0" applyFont="0" applyAlignment="0" applyProtection="0"/>
    <xf numFmtId="0" fontId="64" fillId="35" borderId="48" applyNumberFormat="0" applyFont="0" applyAlignment="0" applyProtection="0"/>
    <xf numFmtId="0" fontId="64" fillId="35" borderId="48" applyNumberFormat="0" applyFont="0" applyAlignment="0" applyProtection="0"/>
    <xf numFmtId="0" fontId="64" fillId="35" borderId="48" applyNumberFormat="0" applyFont="0" applyAlignment="0" applyProtection="0"/>
    <xf numFmtId="0" fontId="5" fillId="35" borderId="25" applyNumberFormat="0" applyFont="0" applyAlignment="0" applyProtection="0"/>
    <xf numFmtId="0" fontId="5" fillId="35" borderId="25" applyNumberFormat="0" applyFont="0" applyAlignment="0" applyProtection="0"/>
    <xf numFmtId="0" fontId="5" fillId="35" borderId="48" applyNumberFormat="0" applyFont="0" applyAlignment="0" applyProtection="0"/>
    <xf numFmtId="0" fontId="5" fillId="35" borderId="48" applyNumberFormat="0" applyFont="0" applyAlignment="0" applyProtection="0"/>
    <xf numFmtId="0" fontId="5" fillId="35" borderId="25" applyNumberFormat="0" applyFont="0" applyAlignment="0" applyProtection="0"/>
    <xf numFmtId="0" fontId="5" fillId="35" borderId="48" applyNumberFormat="0" applyFont="0" applyAlignment="0" applyProtection="0"/>
    <xf numFmtId="0" fontId="5" fillId="35" borderId="25" applyNumberFormat="0" applyFont="0" applyAlignment="0" applyProtection="0"/>
    <xf numFmtId="0" fontId="64" fillId="35" borderId="48" applyNumberFormat="0" applyFont="0" applyAlignment="0" applyProtection="0"/>
    <xf numFmtId="0" fontId="64" fillId="35" borderId="48" applyNumberFormat="0" applyFont="0" applyAlignment="0" applyProtection="0"/>
    <xf numFmtId="0" fontId="5" fillId="35" borderId="25" applyNumberFormat="0" applyFont="0" applyAlignment="0" applyProtection="0"/>
    <xf numFmtId="0" fontId="5" fillId="35" borderId="25" applyNumberFormat="0" applyFont="0" applyAlignment="0" applyProtection="0"/>
    <xf numFmtId="0" fontId="64" fillId="35" borderId="48" applyNumberFormat="0" applyFont="0" applyAlignment="0" applyProtection="0"/>
    <xf numFmtId="0" fontId="64" fillId="35" borderId="48" applyNumberFormat="0" applyFont="0" applyAlignment="0" applyProtection="0"/>
    <xf numFmtId="0" fontId="5" fillId="35" borderId="25" applyNumberFormat="0" applyFont="0" applyAlignment="0" applyProtection="0"/>
    <xf numFmtId="0" fontId="64" fillId="35" borderId="48" applyNumberFormat="0" applyFont="0" applyAlignment="0" applyProtection="0"/>
    <xf numFmtId="0" fontId="64" fillId="35" borderId="48" applyNumberFormat="0" applyFont="0" applyAlignment="0" applyProtection="0"/>
    <xf numFmtId="0" fontId="64" fillId="35" borderId="48" applyNumberFormat="0" applyFont="0" applyAlignment="0" applyProtection="0"/>
    <xf numFmtId="0" fontId="64" fillId="35" borderId="48" applyNumberFormat="0" applyFont="0" applyAlignment="0" applyProtection="0"/>
    <xf numFmtId="0" fontId="64" fillId="35" borderId="48" applyNumberFormat="0" applyFont="0" applyAlignment="0" applyProtection="0"/>
    <xf numFmtId="0" fontId="64" fillId="35" borderId="48" applyNumberFormat="0" applyFont="0" applyAlignment="0" applyProtection="0"/>
    <xf numFmtId="0" fontId="5" fillId="35" borderId="25" applyNumberFormat="0" applyFont="0" applyAlignment="0" applyProtection="0"/>
    <xf numFmtId="0" fontId="5" fillId="35" borderId="25" applyNumberFormat="0" applyFont="0" applyAlignment="0" applyProtection="0"/>
    <xf numFmtId="0" fontId="5" fillId="35" borderId="48" applyNumberFormat="0" applyFont="0" applyAlignment="0" applyProtection="0"/>
    <xf numFmtId="0" fontId="5" fillId="35" borderId="25" applyNumberFormat="0" applyFont="0" applyAlignment="0" applyProtection="0"/>
    <xf numFmtId="0" fontId="64" fillId="35" borderId="48" applyNumberFormat="0" applyFont="0" applyAlignment="0" applyProtection="0"/>
    <xf numFmtId="0" fontId="64" fillId="35" borderId="48" applyNumberFormat="0" applyFont="0" applyAlignment="0" applyProtection="0"/>
    <xf numFmtId="0" fontId="5" fillId="35" borderId="25" applyNumberFormat="0" applyFont="0" applyAlignment="0" applyProtection="0"/>
    <xf numFmtId="0" fontId="64" fillId="35" borderId="48" applyNumberFormat="0" applyFont="0" applyAlignment="0" applyProtection="0"/>
    <xf numFmtId="0" fontId="64" fillId="35" borderId="48" applyNumberFormat="0" applyFont="0" applyAlignment="0" applyProtection="0"/>
    <xf numFmtId="0" fontId="64" fillId="35" borderId="48" applyNumberFormat="0" applyFont="0" applyAlignment="0" applyProtection="0"/>
    <xf numFmtId="0" fontId="64" fillId="35" borderId="48" applyNumberFormat="0" applyFont="0" applyAlignment="0" applyProtection="0"/>
    <xf numFmtId="0" fontId="64" fillId="35" borderId="48" applyNumberFormat="0" applyFont="0" applyAlignment="0" applyProtection="0"/>
    <xf numFmtId="0" fontId="64" fillId="35" borderId="48" applyNumberFormat="0" applyFont="0" applyAlignment="0" applyProtection="0"/>
    <xf numFmtId="0" fontId="64" fillId="35" borderId="48" applyNumberFormat="0" applyFont="0" applyAlignment="0" applyProtection="0"/>
    <xf numFmtId="0" fontId="64" fillId="35" borderId="48" applyNumberFormat="0" applyFont="0" applyAlignment="0" applyProtection="0"/>
    <xf numFmtId="0" fontId="5" fillId="35" borderId="25" applyNumberFormat="0" applyFont="0" applyAlignment="0" applyProtection="0"/>
    <xf numFmtId="0" fontId="5" fillId="35" borderId="48" applyNumberFormat="0" applyFont="0" applyAlignment="0" applyProtection="0"/>
    <xf numFmtId="0" fontId="5" fillId="35" borderId="25" applyNumberFormat="0" applyFont="0" applyAlignment="0" applyProtection="0"/>
    <xf numFmtId="0" fontId="5" fillId="35" borderId="25" applyNumberFormat="0" applyFont="0" applyAlignment="0" applyProtection="0"/>
    <xf numFmtId="0" fontId="64" fillId="35" borderId="48" applyNumberFormat="0" applyFont="0" applyAlignment="0" applyProtection="0"/>
    <xf numFmtId="0" fontId="64" fillId="35" borderId="48" applyNumberFormat="0" applyFont="0" applyAlignment="0" applyProtection="0"/>
    <xf numFmtId="0" fontId="5" fillId="35" borderId="25" applyNumberFormat="0" applyFont="0" applyAlignment="0" applyProtection="0"/>
    <xf numFmtId="0" fontId="3" fillId="16" borderId="18" applyNumberFormat="0" applyFont="0" applyAlignment="0" applyProtection="0"/>
    <xf numFmtId="0" fontId="3" fillId="16" borderId="18" applyNumberFormat="0" applyFont="0" applyAlignment="0" applyProtection="0"/>
    <xf numFmtId="0" fontId="5" fillId="35" borderId="25" applyNumberFormat="0" applyFont="0" applyAlignment="0" applyProtection="0"/>
    <xf numFmtId="0" fontId="64" fillId="35" borderId="48" applyNumberFormat="0" applyFont="0" applyAlignment="0" applyProtection="0"/>
    <xf numFmtId="0" fontId="64" fillId="35" borderId="48" applyNumberFormat="0" applyFont="0" applyAlignment="0" applyProtection="0"/>
    <xf numFmtId="0" fontId="64" fillId="35" borderId="48" applyNumberFormat="0" applyFont="0" applyAlignment="0" applyProtection="0"/>
    <xf numFmtId="0" fontId="64" fillId="35" borderId="48" applyNumberFormat="0" applyFont="0" applyAlignment="0" applyProtection="0"/>
    <xf numFmtId="0" fontId="64" fillId="35" borderId="48" applyNumberFormat="0" applyFont="0" applyAlignment="0" applyProtection="0"/>
    <xf numFmtId="0" fontId="64" fillId="35" borderId="48" applyNumberFormat="0" applyFont="0" applyAlignment="0" applyProtection="0"/>
    <xf numFmtId="0" fontId="64" fillId="35" borderId="48" applyNumberFormat="0" applyFont="0" applyAlignment="0" applyProtection="0"/>
    <xf numFmtId="0" fontId="64" fillId="35" borderId="48" applyNumberFormat="0" applyFont="0" applyAlignment="0" applyProtection="0"/>
    <xf numFmtId="0" fontId="5" fillId="35" borderId="25" applyNumberFormat="0" applyFont="0" applyAlignment="0" applyProtection="0"/>
    <xf numFmtId="0" fontId="5" fillId="35" borderId="25" applyNumberFormat="0" applyFont="0" applyAlignment="0" applyProtection="0"/>
    <xf numFmtId="0" fontId="5" fillId="35" borderId="25" applyNumberFormat="0" applyFont="0" applyAlignment="0" applyProtection="0"/>
    <xf numFmtId="0" fontId="5" fillId="35" borderId="25" applyNumberFormat="0" applyFont="0" applyAlignment="0" applyProtection="0"/>
    <xf numFmtId="0" fontId="5" fillId="35" borderId="25" applyNumberFormat="0" applyFont="0" applyAlignment="0" applyProtection="0"/>
    <xf numFmtId="0" fontId="64" fillId="35" borderId="48" applyNumberFormat="0" applyFont="0" applyAlignment="0" applyProtection="0"/>
    <xf numFmtId="0" fontId="64" fillId="35" borderId="48" applyNumberFormat="0" applyFont="0" applyAlignment="0" applyProtection="0"/>
    <xf numFmtId="0" fontId="5" fillId="35" borderId="25" applyNumberFormat="0" applyFont="0" applyAlignment="0" applyProtection="0"/>
    <xf numFmtId="0" fontId="5" fillId="35" borderId="25" applyNumberFormat="0" applyFont="0" applyAlignment="0" applyProtection="0"/>
    <xf numFmtId="0" fontId="64" fillId="35" borderId="48" applyNumberFormat="0" applyFont="0" applyAlignment="0" applyProtection="0"/>
    <xf numFmtId="0" fontId="64" fillId="35" borderId="48" applyNumberFormat="0" applyFont="0" applyAlignment="0" applyProtection="0"/>
    <xf numFmtId="0" fontId="64" fillId="35" borderId="48" applyNumberFormat="0" applyFont="0" applyAlignment="0" applyProtection="0"/>
    <xf numFmtId="0" fontId="64" fillId="35" borderId="48" applyNumberFormat="0" applyFont="0" applyAlignment="0" applyProtection="0"/>
    <xf numFmtId="0" fontId="64" fillId="35" borderId="48" applyNumberFormat="0" applyFont="0" applyAlignment="0" applyProtection="0"/>
    <xf numFmtId="0" fontId="64" fillId="35" borderId="48" applyNumberFormat="0" applyFont="0" applyAlignment="0" applyProtection="0"/>
    <xf numFmtId="0" fontId="64" fillId="35" borderId="48" applyNumberFormat="0" applyFont="0" applyAlignment="0" applyProtection="0"/>
    <xf numFmtId="0" fontId="64" fillId="35" borderId="48" applyNumberFormat="0" applyFont="0" applyAlignment="0" applyProtection="0"/>
    <xf numFmtId="0" fontId="5" fillId="35" borderId="25" applyNumberFormat="0" applyFont="0" applyAlignment="0" applyProtection="0"/>
    <xf numFmtId="0" fontId="5" fillId="35" borderId="25" applyNumberFormat="0" applyFont="0" applyAlignment="0" applyProtection="0"/>
    <xf numFmtId="0" fontId="5" fillId="35" borderId="25" applyNumberFormat="0" applyFont="0" applyAlignment="0" applyProtection="0"/>
    <xf numFmtId="0" fontId="64" fillId="35" borderId="48" applyNumberFormat="0" applyFont="0" applyAlignment="0" applyProtection="0"/>
    <xf numFmtId="0" fontId="64" fillId="35" borderId="48" applyNumberFormat="0" applyFont="0" applyAlignment="0" applyProtection="0"/>
    <xf numFmtId="0" fontId="64" fillId="35" borderId="48" applyNumberFormat="0" applyFont="0" applyAlignment="0" applyProtection="0"/>
    <xf numFmtId="0" fontId="64" fillId="35" borderId="48" applyNumberFormat="0" applyFont="0" applyAlignment="0" applyProtection="0"/>
    <xf numFmtId="0" fontId="64" fillId="35" borderId="48" applyNumberFormat="0" applyFont="0" applyAlignment="0" applyProtection="0"/>
    <xf numFmtId="0" fontId="64" fillId="35" borderId="48" applyNumberFormat="0" applyFont="0" applyAlignment="0" applyProtection="0"/>
    <xf numFmtId="0" fontId="64" fillId="35" borderId="48" applyNumberFormat="0" applyFont="0" applyAlignment="0" applyProtection="0"/>
    <xf numFmtId="0" fontId="64" fillId="35" borderId="48" applyNumberFormat="0" applyFont="0" applyAlignment="0" applyProtection="0"/>
    <xf numFmtId="0" fontId="5" fillId="35" borderId="48" applyNumberFormat="0" applyFont="0" applyAlignment="0" applyProtection="0"/>
    <xf numFmtId="0" fontId="5" fillId="35" borderId="48" applyNumberFormat="0" applyFont="0" applyAlignment="0" applyProtection="0"/>
    <xf numFmtId="0" fontId="5" fillId="35" borderId="48" applyNumberFormat="0" applyFont="0" applyAlignment="0" applyProtection="0"/>
    <xf numFmtId="0" fontId="5" fillId="35" borderId="48" applyNumberFormat="0" applyFont="0" applyAlignment="0" applyProtection="0"/>
    <xf numFmtId="0" fontId="5" fillId="35" borderId="25" applyNumberFormat="0" applyFont="0" applyAlignment="0" applyProtection="0"/>
    <xf numFmtId="0" fontId="5" fillId="35" borderId="25" applyNumberFormat="0" applyFont="0" applyAlignment="0" applyProtection="0"/>
    <xf numFmtId="0" fontId="5" fillId="35" borderId="25" applyNumberFormat="0" applyFont="0" applyAlignment="0" applyProtection="0"/>
    <xf numFmtId="0" fontId="64" fillId="35" borderId="48" applyNumberFormat="0" applyFont="0" applyAlignment="0" applyProtection="0"/>
    <xf numFmtId="0" fontId="64" fillId="35" borderId="48" applyNumberFormat="0" applyFont="0" applyAlignment="0" applyProtection="0"/>
    <xf numFmtId="0" fontId="64" fillId="35" borderId="48" applyNumberFormat="0" applyFont="0" applyAlignment="0" applyProtection="0"/>
    <xf numFmtId="0" fontId="64" fillId="35" borderId="48" applyNumberFormat="0" applyFont="0" applyAlignment="0" applyProtection="0"/>
    <xf numFmtId="0" fontId="64" fillId="35" borderId="48" applyNumberFormat="0" applyFont="0" applyAlignment="0" applyProtection="0"/>
    <xf numFmtId="0" fontId="64" fillId="35" borderId="48" applyNumberFormat="0" applyFont="0" applyAlignment="0" applyProtection="0"/>
    <xf numFmtId="0" fontId="64" fillId="35" borderId="48" applyNumberFormat="0" applyFont="0" applyAlignment="0" applyProtection="0"/>
    <xf numFmtId="0" fontId="64" fillId="35" borderId="48" applyNumberFormat="0" applyFont="0" applyAlignment="0" applyProtection="0"/>
    <xf numFmtId="0" fontId="5" fillId="35" borderId="48" applyNumberFormat="0" applyFont="0" applyAlignment="0" applyProtection="0"/>
    <xf numFmtId="0" fontId="5" fillId="35" borderId="48" applyNumberFormat="0" applyFont="0" applyAlignment="0" applyProtection="0"/>
    <xf numFmtId="0" fontId="5" fillId="35" borderId="48" applyNumberFormat="0" applyFont="0" applyAlignment="0" applyProtection="0"/>
    <xf numFmtId="0" fontId="5" fillId="35" borderId="48" applyNumberFormat="0" applyFont="0" applyAlignment="0" applyProtection="0"/>
    <xf numFmtId="0" fontId="5" fillId="35" borderId="25" applyNumberFormat="0" applyFont="0" applyAlignment="0" applyProtection="0"/>
    <xf numFmtId="0" fontId="5" fillId="35" borderId="25" applyNumberFormat="0" applyFont="0" applyAlignment="0" applyProtection="0"/>
    <xf numFmtId="219" fontId="15" fillId="0" borderId="0" applyFont="0" applyFill="0" applyBorder="0" applyAlignment="0" applyProtection="0"/>
    <xf numFmtId="193" fontId="104" fillId="0" borderId="0" applyProtection="0"/>
    <xf numFmtId="220" fontId="172" fillId="0" borderId="0"/>
    <xf numFmtId="221" fontId="15" fillId="0" borderId="0" applyFont="0" applyFill="0" applyBorder="0" applyAlignment="0" applyProtection="0"/>
    <xf numFmtId="0" fontId="173" fillId="3" borderId="49" applyNumberFormat="0" applyAlignment="0" applyProtection="0"/>
    <xf numFmtId="0" fontId="173" fillId="3" borderId="49" applyNumberFormat="0" applyAlignment="0" applyProtection="0"/>
    <xf numFmtId="0" fontId="173" fillId="3" borderId="49" applyNumberFormat="0" applyAlignment="0" applyProtection="0"/>
    <xf numFmtId="0" fontId="173" fillId="32" borderId="49" applyNumberFormat="0" applyAlignment="0" applyProtection="0"/>
    <xf numFmtId="0" fontId="174" fillId="3" borderId="49" applyNumberFormat="0" applyAlignment="0" applyProtection="0"/>
    <xf numFmtId="0" fontId="173" fillId="32" borderId="49" applyNumberFormat="0" applyAlignment="0" applyProtection="0"/>
    <xf numFmtId="0" fontId="173" fillId="32" borderId="49" applyNumberFormat="0" applyAlignment="0" applyProtection="0"/>
    <xf numFmtId="0" fontId="174" fillId="32" borderId="49" applyNumberFormat="0" applyAlignment="0" applyProtection="0"/>
    <xf numFmtId="0" fontId="173" fillId="32" borderId="49" applyNumberFormat="0" applyAlignment="0" applyProtection="0"/>
    <xf numFmtId="0" fontId="173" fillId="32" borderId="49" applyNumberFormat="0" applyAlignment="0" applyProtection="0"/>
    <xf numFmtId="0" fontId="174" fillId="32" borderId="49" applyNumberFormat="0" applyAlignment="0" applyProtection="0"/>
    <xf numFmtId="0" fontId="173" fillId="32" borderId="49" applyNumberFormat="0" applyAlignment="0" applyProtection="0"/>
    <xf numFmtId="0" fontId="174" fillId="32" borderId="49" applyNumberFormat="0" applyAlignment="0" applyProtection="0"/>
    <xf numFmtId="0" fontId="173" fillId="32" borderId="49" applyNumberFormat="0" applyAlignment="0" applyProtection="0"/>
    <xf numFmtId="0" fontId="175" fillId="32" borderId="49" applyNumberFormat="0" applyAlignment="0" applyProtection="0"/>
    <xf numFmtId="0" fontId="173" fillId="32" borderId="49" applyNumberFormat="0" applyAlignment="0" applyProtection="0"/>
    <xf numFmtId="0" fontId="173" fillId="32" borderId="49" applyNumberFormat="0" applyAlignment="0" applyProtection="0"/>
    <xf numFmtId="0" fontId="173" fillId="3" borderId="49" applyNumberFormat="0" applyAlignment="0" applyProtection="0"/>
    <xf numFmtId="0" fontId="173" fillId="3" borderId="49" applyNumberFormat="0" applyAlignment="0" applyProtection="0"/>
    <xf numFmtId="0" fontId="176" fillId="0" borderId="0" applyFill="0" applyBorder="0" applyProtection="0">
      <alignment horizontal="left"/>
    </xf>
    <xf numFmtId="0" fontId="177" fillId="0" borderId="0" applyFill="0" applyBorder="0" applyProtection="0">
      <alignment horizontal="left"/>
    </xf>
    <xf numFmtId="0" fontId="103" fillId="0" borderId="0"/>
    <xf numFmtId="0" fontId="104" fillId="0" borderId="0"/>
    <xf numFmtId="222" fontId="5" fillId="0" borderId="0" applyFont="0" applyFill="0" applyBorder="0" applyAlignment="0"/>
    <xf numFmtId="222" fontId="5" fillId="0" borderId="0" applyFont="0" applyFill="0" applyBorder="0" applyAlignment="0"/>
    <xf numFmtId="223" fontId="15" fillId="0" borderId="0" applyFont="0" applyFill="0" applyBorder="0" applyAlignment="0"/>
    <xf numFmtId="224" fontId="5" fillId="0" borderId="0" applyFont="0" applyFill="0" applyBorder="0" applyAlignment="0"/>
    <xf numFmtId="225" fontId="178" fillId="0" borderId="0"/>
    <xf numFmtId="9" fontId="9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2" fillId="0" borderId="0" applyFont="0" applyFill="0" applyBorder="0" applyAlignment="0" applyProtection="0">
      <alignment vertical="top"/>
    </xf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8" fontId="104" fillId="0" borderId="0" applyNumberFormat="0" applyFill="0" applyBorder="0" applyAlignment="0" applyProtection="0"/>
    <xf numFmtId="9" fontId="5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00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179" fillId="0" borderId="0" applyFont="0" applyFill="0" applyBorder="0" applyAlignment="0" applyProtection="0"/>
    <xf numFmtId="9" fontId="100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79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226" fontId="70" fillId="0" borderId="0" applyFont="0" applyFill="0" applyBorder="0" applyProtection="0">
      <alignment horizontal="right"/>
    </xf>
    <xf numFmtId="227" fontId="15" fillId="0" borderId="0" applyFont="0" applyFill="0" applyBorder="0" applyAlignment="0" applyProtection="0"/>
    <xf numFmtId="0" fontId="180" fillId="6" borderId="0" applyNumberFormat="0" applyBorder="0" applyAlignment="0" applyProtection="0"/>
    <xf numFmtId="0" fontId="181" fillId="0" borderId="0"/>
    <xf numFmtId="0" fontId="9" fillId="0" borderId="0" applyNumberFormat="0" applyFont="0" applyFill="0" applyBorder="0" applyAlignment="0" applyProtection="0">
      <alignment horizontal="left"/>
    </xf>
    <xf numFmtId="0" fontId="9" fillId="0" borderId="0" applyNumberFormat="0" applyFont="0" applyFill="0" applyBorder="0" applyAlignment="0" applyProtection="0">
      <alignment horizontal="left"/>
    </xf>
    <xf numFmtId="0" fontId="9" fillId="0" borderId="0" applyNumberFormat="0" applyFont="0" applyFill="0" applyBorder="0" applyAlignment="0" applyProtection="0">
      <alignment horizontal="left"/>
    </xf>
    <xf numFmtId="0" fontId="9" fillId="0" borderId="0" applyNumberFormat="0" applyFont="0" applyFill="0" applyBorder="0" applyAlignment="0" applyProtection="0">
      <alignment horizontal="left"/>
    </xf>
    <xf numFmtId="0" fontId="9" fillId="0" borderId="0" applyNumberFormat="0" applyFont="0" applyFill="0" applyBorder="0" applyAlignment="0" applyProtection="0">
      <alignment horizontal="left"/>
    </xf>
    <xf numFmtId="0" fontId="9" fillId="0" borderId="0" applyNumberFormat="0" applyFont="0" applyFill="0" applyBorder="0" applyAlignment="0" applyProtection="0">
      <alignment horizontal="left"/>
    </xf>
    <xf numFmtId="0" fontId="9" fillId="0" borderId="0" applyNumberFormat="0" applyFont="0" applyFill="0" applyBorder="0" applyAlignment="0" applyProtection="0">
      <alignment horizontal="left"/>
    </xf>
    <xf numFmtId="0" fontId="9" fillId="0" borderId="0" applyNumberFormat="0" applyFont="0" applyFill="0" applyBorder="0" applyAlignment="0" applyProtection="0">
      <alignment horizontal="left"/>
    </xf>
    <xf numFmtId="0" fontId="9" fillId="0" borderId="0" applyNumberFormat="0" applyFont="0" applyFill="0" applyBorder="0" applyAlignment="0" applyProtection="0">
      <alignment horizontal="left"/>
    </xf>
    <xf numFmtId="0" fontId="9" fillId="0" borderId="0" applyNumberFormat="0" applyFont="0" applyFill="0" applyBorder="0" applyAlignment="0" applyProtection="0">
      <alignment horizontal="left"/>
    </xf>
    <xf numFmtId="0" fontId="9" fillId="0" borderId="0" applyNumberFormat="0" applyFont="0" applyFill="0" applyBorder="0" applyAlignment="0" applyProtection="0">
      <alignment horizontal="left"/>
    </xf>
    <xf numFmtId="0" fontId="9" fillId="0" borderId="0" applyNumberFormat="0" applyFont="0" applyFill="0" applyBorder="0" applyAlignment="0" applyProtection="0">
      <alignment horizontal="left"/>
    </xf>
    <xf numFmtId="0" fontId="9" fillId="0" borderId="0" applyNumberFormat="0" applyFont="0" applyFill="0" applyBorder="0" applyAlignment="0" applyProtection="0">
      <alignment horizontal="left"/>
    </xf>
    <xf numFmtId="0" fontId="9" fillId="0" borderId="0" applyNumberFormat="0" applyFont="0" applyFill="0" applyBorder="0" applyAlignment="0" applyProtection="0">
      <alignment horizontal="left"/>
    </xf>
    <xf numFmtId="0" fontId="9" fillId="0" borderId="0" applyNumberFormat="0" applyFont="0" applyFill="0" applyBorder="0" applyAlignment="0" applyProtection="0">
      <alignment horizontal="left"/>
    </xf>
    <xf numFmtId="0" fontId="9" fillId="0" borderId="0" applyNumberFormat="0" applyFont="0" applyFill="0" applyBorder="0" applyAlignment="0" applyProtection="0">
      <alignment horizontal="left"/>
    </xf>
    <xf numFmtId="0" fontId="9" fillId="0" borderId="0" applyNumberFormat="0" applyFont="0" applyFill="0" applyBorder="0" applyAlignment="0" applyProtection="0">
      <alignment horizontal="left"/>
    </xf>
    <xf numFmtId="0" fontId="9" fillId="0" borderId="0" applyNumberFormat="0" applyFont="0" applyFill="0" applyBorder="0" applyAlignment="0" applyProtection="0">
      <alignment horizontal="left"/>
    </xf>
    <xf numFmtId="0" fontId="9" fillId="0" borderId="0" applyNumberFormat="0" applyFont="0" applyFill="0" applyBorder="0" applyAlignment="0" applyProtection="0">
      <alignment horizontal="left"/>
    </xf>
    <xf numFmtId="0" fontId="9" fillId="0" borderId="0" applyNumberFormat="0" applyFont="0" applyFill="0" applyBorder="0" applyAlignment="0" applyProtection="0">
      <alignment horizontal="left"/>
    </xf>
    <xf numFmtId="0" fontId="9" fillId="0" borderId="0" applyNumberFormat="0" applyFont="0" applyFill="0" applyBorder="0" applyAlignment="0" applyProtection="0">
      <alignment horizontal="left"/>
    </xf>
    <xf numFmtId="0" fontId="9" fillId="0" borderId="0" applyNumberFormat="0" applyFont="0" applyFill="0" applyBorder="0" applyAlignment="0" applyProtection="0">
      <alignment horizontal="left"/>
    </xf>
    <xf numFmtId="0" fontId="9" fillId="0" borderId="0" applyNumberFormat="0" applyFont="0" applyFill="0" applyBorder="0" applyAlignment="0" applyProtection="0">
      <alignment horizontal="left"/>
    </xf>
    <xf numFmtId="0" fontId="9" fillId="0" borderId="0" applyNumberFormat="0" applyFont="0" applyFill="0" applyBorder="0" applyAlignment="0" applyProtection="0">
      <alignment horizontal="left"/>
    </xf>
    <xf numFmtId="0" fontId="9" fillId="0" borderId="0" applyNumberFormat="0" applyFont="0" applyFill="0" applyBorder="0" applyAlignment="0" applyProtection="0">
      <alignment horizontal="left"/>
    </xf>
    <xf numFmtId="0" fontId="9" fillId="0" borderId="0" applyNumberFormat="0" applyFont="0" applyFill="0" applyBorder="0" applyAlignment="0" applyProtection="0">
      <alignment horizontal="left"/>
    </xf>
    <xf numFmtId="0" fontId="9" fillId="0" borderId="0" applyNumberFormat="0" applyFont="0" applyFill="0" applyBorder="0" applyAlignment="0" applyProtection="0">
      <alignment horizontal="left"/>
    </xf>
    <xf numFmtId="0" fontId="9" fillId="0" borderId="0" applyNumberFormat="0" applyFont="0" applyFill="0" applyBorder="0" applyAlignment="0" applyProtection="0">
      <alignment horizontal="left"/>
    </xf>
    <xf numFmtId="15" fontId="9" fillId="0" borderId="0" applyFont="0" applyFill="0" applyBorder="0" applyAlignment="0" applyProtection="0"/>
    <xf numFmtId="15" fontId="9" fillId="0" borderId="0" applyFont="0" applyFill="0" applyBorder="0" applyAlignment="0" applyProtection="0"/>
    <xf numFmtId="15" fontId="9" fillId="0" borderId="0" applyFont="0" applyFill="0" applyBorder="0" applyAlignment="0" applyProtection="0"/>
    <xf numFmtId="15" fontId="9" fillId="0" borderId="0" applyFont="0" applyFill="0" applyBorder="0" applyAlignment="0" applyProtection="0"/>
    <xf numFmtId="15" fontId="9" fillId="0" borderId="0" applyFont="0" applyFill="0" applyBorder="0" applyAlignment="0" applyProtection="0"/>
    <xf numFmtId="15" fontId="9" fillId="0" borderId="0" applyFont="0" applyFill="0" applyBorder="0" applyAlignment="0" applyProtection="0"/>
    <xf numFmtId="15" fontId="9" fillId="0" borderId="0" applyFont="0" applyFill="0" applyBorder="0" applyAlignment="0" applyProtection="0"/>
    <xf numFmtId="15" fontId="9" fillId="0" borderId="0" applyFont="0" applyFill="0" applyBorder="0" applyAlignment="0" applyProtection="0"/>
    <xf numFmtId="15" fontId="9" fillId="0" borderId="0" applyFont="0" applyFill="0" applyBorder="0" applyAlignment="0" applyProtection="0"/>
    <xf numFmtId="15" fontId="9" fillId="0" borderId="0" applyFont="0" applyFill="0" applyBorder="0" applyAlignment="0" applyProtection="0"/>
    <xf numFmtId="15" fontId="9" fillId="0" borderId="0" applyFont="0" applyFill="0" applyBorder="0" applyAlignment="0" applyProtection="0"/>
    <xf numFmtId="15" fontId="9" fillId="0" borderId="0" applyFont="0" applyFill="0" applyBorder="0" applyAlignment="0" applyProtection="0"/>
    <xf numFmtId="15" fontId="9" fillId="0" borderId="0" applyFont="0" applyFill="0" applyBorder="0" applyAlignment="0" applyProtection="0"/>
    <xf numFmtId="15" fontId="9" fillId="0" borderId="0" applyFont="0" applyFill="0" applyBorder="0" applyAlignment="0" applyProtection="0"/>
    <xf numFmtId="15" fontId="9" fillId="0" borderId="0" applyFont="0" applyFill="0" applyBorder="0" applyAlignment="0" applyProtection="0"/>
    <xf numFmtId="15" fontId="9" fillId="0" borderId="0" applyFont="0" applyFill="0" applyBorder="0" applyAlignment="0" applyProtection="0"/>
    <xf numFmtId="15" fontId="9" fillId="0" borderId="0" applyFont="0" applyFill="0" applyBorder="0" applyAlignment="0" applyProtection="0"/>
    <xf numFmtId="15" fontId="9" fillId="0" borderId="0" applyFont="0" applyFill="0" applyBorder="0" applyAlignment="0" applyProtection="0"/>
    <xf numFmtId="15" fontId="9" fillId="0" borderId="0" applyFont="0" applyFill="0" applyBorder="0" applyAlignment="0" applyProtection="0"/>
    <xf numFmtId="15" fontId="9" fillId="0" borderId="0" applyFont="0" applyFill="0" applyBorder="0" applyAlignment="0" applyProtection="0"/>
    <xf numFmtId="15" fontId="9" fillId="0" borderId="0" applyFont="0" applyFill="0" applyBorder="0" applyAlignment="0" applyProtection="0"/>
    <xf numFmtId="15" fontId="9" fillId="0" borderId="0" applyFont="0" applyFill="0" applyBorder="0" applyAlignment="0" applyProtection="0"/>
    <xf numFmtId="15" fontId="9" fillId="0" borderId="0" applyFont="0" applyFill="0" applyBorder="0" applyAlignment="0" applyProtection="0"/>
    <xf numFmtId="15" fontId="9" fillId="0" borderId="0" applyFont="0" applyFill="0" applyBorder="0" applyAlignment="0" applyProtection="0"/>
    <xf numFmtId="15" fontId="9" fillId="0" borderId="0" applyFont="0" applyFill="0" applyBorder="0" applyAlignment="0" applyProtection="0"/>
    <xf numFmtId="15" fontId="9" fillId="0" borderId="0" applyFont="0" applyFill="0" applyBorder="0" applyAlignment="0" applyProtection="0"/>
    <xf numFmtId="15" fontId="9" fillId="0" borderId="0" applyFont="0" applyFill="0" applyBorder="0" applyAlignment="0" applyProtection="0"/>
    <xf numFmtId="4" fontId="9" fillId="0" borderId="0" applyFont="0" applyFill="0" applyBorder="0" applyAlignment="0" applyProtection="0"/>
    <xf numFmtId="4" fontId="9" fillId="0" borderId="0" applyFont="0" applyFill="0" applyBorder="0" applyAlignment="0" applyProtection="0"/>
    <xf numFmtId="4" fontId="9" fillId="0" borderId="0" applyFont="0" applyFill="0" applyBorder="0" applyAlignment="0" applyProtection="0"/>
    <xf numFmtId="4" fontId="9" fillId="0" borderId="0" applyFont="0" applyFill="0" applyBorder="0" applyAlignment="0" applyProtection="0"/>
    <xf numFmtId="4" fontId="9" fillId="0" borderId="0" applyFont="0" applyFill="0" applyBorder="0" applyAlignment="0" applyProtection="0"/>
    <xf numFmtId="4" fontId="9" fillId="0" borderId="0" applyFont="0" applyFill="0" applyBorder="0" applyAlignment="0" applyProtection="0"/>
    <xf numFmtId="4" fontId="9" fillId="0" borderId="0" applyFont="0" applyFill="0" applyBorder="0" applyAlignment="0" applyProtection="0"/>
    <xf numFmtId="4" fontId="9" fillId="0" borderId="0" applyFont="0" applyFill="0" applyBorder="0" applyAlignment="0" applyProtection="0"/>
    <xf numFmtId="4" fontId="9" fillId="0" borderId="0" applyFont="0" applyFill="0" applyBorder="0" applyAlignment="0" applyProtection="0"/>
    <xf numFmtId="4" fontId="9" fillId="0" borderId="0" applyFont="0" applyFill="0" applyBorder="0" applyAlignment="0" applyProtection="0"/>
    <xf numFmtId="4" fontId="9" fillId="0" borderId="0" applyFont="0" applyFill="0" applyBorder="0" applyAlignment="0" applyProtection="0"/>
    <xf numFmtId="4" fontId="9" fillId="0" borderId="0" applyFont="0" applyFill="0" applyBorder="0" applyAlignment="0" applyProtection="0"/>
    <xf numFmtId="4" fontId="9" fillId="0" borderId="0" applyFont="0" applyFill="0" applyBorder="0" applyAlignment="0" applyProtection="0"/>
    <xf numFmtId="4" fontId="9" fillId="0" borderId="0" applyFont="0" applyFill="0" applyBorder="0" applyAlignment="0" applyProtection="0"/>
    <xf numFmtId="4" fontId="9" fillId="0" borderId="0" applyFont="0" applyFill="0" applyBorder="0" applyAlignment="0" applyProtection="0"/>
    <xf numFmtId="4" fontId="9" fillId="0" borderId="0" applyFont="0" applyFill="0" applyBorder="0" applyAlignment="0" applyProtection="0"/>
    <xf numFmtId="4" fontId="9" fillId="0" borderId="0" applyFont="0" applyFill="0" applyBorder="0" applyAlignment="0" applyProtection="0"/>
    <xf numFmtId="4" fontId="9" fillId="0" borderId="0" applyFont="0" applyFill="0" applyBorder="0" applyAlignment="0" applyProtection="0"/>
    <xf numFmtId="4" fontId="9" fillId="0" borderId="0" applyFont="0" applyFill="0" applyBorder="0" applyAlignment="0" applyProtection="0"/>
    <xf numFmtId="4" fontId="9" fillId="0" borderId="0" applyFont="0" applyFill="0" applyBorder="0" applyAlignment="0" applyProtection="0"/>
    <xf numFmtId="4" fontId="9" fillId="0" borderId="0" applyFont="0" applyFill="0" applyBorder="0" applyAlignment="0" applyProtection="0"/>
    <xf numFmtId="4" fontId="9" fillId="0" borderId="0" applyFont="0" applyFill="0" applyBorder="0" applyAlignment="0" applyProtection="0"/>
    <xf numFmtId="4" fontId="9" fillId="0" borderId="0" applyFont="0" applyFill="0" applyBorder="0" applyAlignment="0" applyProtection="0"/>
    <xf numFmtId="4" fontId="9" fillId="0" borderId="0" applyFont="0" applyFill="0" applyBorder="0" applyAlignment="0" applyProtection="0"/>
    <xf numFmtId="4" fontId="9" fillId="0" borderId="0" applyFont="0" applyFill="0" applyBorder="0" applyAlignment="0" applyProtection="0"/>
    <xf numFmtId="4" fontId="9" fillId="0" borderId="0" applyFont="0" applyFill="0" applyBorder="0" applyAlignment="0" applyProtection="0"/>
    <xf numFmtId="4" fontId="9" fillId="0" borderId="0" applyFont="0" applyFill="0" applyBorder="0" applyAlignment="0" applyProtection="0"/>
    <xf numFmtId="4" fontId="9" fillId="0" borderId="0" applyFont="0" applyFill="0" applyBorder="0" applyAlignment="0" applyProtection="0"/>
    <xf numFmtId="4" fontId="9" fillId="0" borderId="0" applyFont="0" applyFill="0" applyBorder="0" applyAlignment="0" applyProtection="0"/>
    <xf numFmtId="3" fontId="5" fillId="0" borderId="0">
      <alignment horizontal="left" vertical="top"/>
    </xf>
    <xf numFmtId="3" fontId="5" fillId="0" borderId="0">
      <alignment horizontal="left" vertical="top"/>
    </xf>
    <xf numFmtId="228" fontId="182" fillId="0" borderId="50"/>
    <xf numFmtId="0" fontId="95" fillId="0" borderId="22">
      <alignment horizontal="center"/>
    </xf>
    <xf numFmtId="0" fontId="95" fillId="0" borderId="22">
      <alignment horizontal="center"/>
    </xf>
    <xf numFmtId="0" fontId="95" fillId="0" borderId="22">
      <alignment horizontal="center"/>
    </xf>
    <xf numFmtId="0" fontId="95" fillId="0" borderId="22">
      <alignment horizontal="center"/>
    </xf>
    <xf numFmtId="0" fontId="95" fillId="0" borderId="22">
      <alignment horizontal="center"/>
    </xf>
    <xf numFmtId="0" fontId="95" fillId="0" borderId="22">
      <alignment horizontal="center"/>
    </xf>
    <xf numFmtId="0" fontId="95" fillId="0" borderId="22">
      <alignment horizontal="center"/>
    </xf>
    <xf numFmtId="0" fontId="95" fillId="0" borderId="22">
      <alignment horizontal="center"/>
    </xf>
    <xf numFmtId="0" fontId="95" fillId="0" borderId="22">
      <alignment horizontal="center"/>
    </xf>
    <xf numFmtId="0" fontId="95" fillId="0" borderId="22">
      <alignment horizontal="center"/>
    </xf>
    <xf numFmtId="0" fontId="95" fillId="0" borderId="22">
      <alignment horizontal="center"/>
    </xf>
    <xf numFmtId="0" fontId="95" fillId="0" borderId="22">
      <alignment horizontal="center"/>
    </xf>
    <xf numFmtId="0" fontId="95" fillId="0" borderId="22">
      <alignment horizontal="center"/>
    </xf>
    <xf numFmtId="0" fontId="95" fillId="0" borderId="22">
      <alignment horizontal="center"/>
    </xf>
    <xf numFmtId="0" fontId="95" fillId="0" borderId="22">
      <alignment horizontal="center"/>
    </xf>
    <xf numFmtId="0" fontId="95" fillId="0" borderId="22">
      <alignment horizontal="center"/>
    </xf>
    <xf numFmtId="0" fontId="95" fillId="0" borderId="22">
      <alignment horizontal="center"/>
    </xf>
    <xf numFmtId="0" fontId="95" fillId="0" borderId="22">
      <alignment horizontal="center"/>
    </xf>
    <xf numFmtId="0" fontId="95" fillId="0" borderId="22">
      <alignment horizontal="center"/>
    </xf>
    <xf numFmtId="0" fontId="95" fillId="0" borderId="22">
      <alignment horizontal="center"/>
    </xf>
    <xf numFmtId="0" fontId="95" fillId="0" borderId="22">
      <alignment horizontal="center"/>
    </xf>
    <xf numFmtId="0" fontId="95" fillId="0" borderId="22">
      <alignment horizontal="center"/>
    </xf>
    <xf numFmtId="0" fontId="95" fillId="0" borderId="22">
      <alignment horizontal="center"/>
    </xf>
    <xf numFmtId="0" fontId="95" fillId="0" borderId="22">
      <alignment horizontal="center"/>
    </xf>
    <xf numFmtId="0" fontId="95" fillId="0" borderId="22">
      <alignment horizontal="center"/>
    </xf>
    <xf numFmtId="0" fontId="95" fillId="0" borderId="22">
      <alignment horizontal="center"/>
    </xf>
    <xf numFmtId="0" fontId="95" fillId="0" borderId="22">
      <alignment horizontal="center"/>
    </xf>
    <xf numFmtId="0" fontId="95" fillId="0" borderId="22">
      <alignment horizontal="center"/>
    </xf>
    <xf numFmtId="0" fontId="95" fillId="0" borderId="22">
      <alignment horizontal="center"/>
    </xf>
    <xf numFmtId="0" fontId="95" fillId="0" borderId="22">
      <alignment horizontal="center"/>
    </xf>
    <xf numFmtId="0" fontId="95" fillId="0" borderId="22">
      <alignment horizontal="center"/>
    </xf>
    <xf numFmtId="0" fontId="95" fillId="0" borderId="22">
      <alignment horizontal="center"/>
    </xf>
    <xf numFmtId="3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0" fontId="9" fillId="63" borderId="0" applyNumberFormat="0" applyFont="0" applyBorder="0" applyAlignment="0" applyProtection="0"/>
    <xf numFmtId="0" fontId="9" fillId="63" borderId="0" applyNumberFormat="0" applyFont="0" applyBorder="0" applyAlignment="0" applyProtection="0"/>
    <xf numFmtId="0" fontId="9" fillId="63" borderId="0" applyNumberFormat="0" applyFont="0" applyBorder="0" applyAlignment="0" applyProtection="0"/>
    <xf numFmtId="0" fontId="9" fillId="63" borderId="0" applyNumberFormat="0" applyFont="0" applyBorder="0" applyAlignment="0" applyProtection="0"/>
    <xf numFmtId="0" fontId="9" fillId="63" borderId="0" applyNumberFormat="0" applyFont="0" applyBorder="0" applyAlignment="0" applyProtection="0"/>
    <xf numFmtId="0" fontId="9" fillId="63" borderId="0" applyNumberFormat="0" applyFont="0" applyBorder="0" applyAlignment="0" applyProtection="0"/>
    <xf numFmtId="0" fontId="9" fillId="63" borderId="0" applyNumberFormat="0" applyFont="0" applyBorder="0" applyAlignment="0" applyProtection="0"/>
    <xf numFmtId="0" fontId="9" fillId="63" borderId="0" applyNumberFormat="0" applyFont="0" applyBorder="0" applyAlignment="0" applyProtection="0"/>
    <xf numFmtId="0" fontId="9" fillId="63" borderId="0" applyNumberFormat="0" applyFont="0" applyBorder="0" applyAlignment="0" applyProtection="0"/>
    <xf numFmtId="0" fontId="9" fillId="63" borderId="0" applyNumberFormat="0" applyFont="0" applyBorder="0" applyAlignment="0" applyProtection="0"/>
    <xf numFmtId="0" fontId="9" fillId="63" borderId="0" applyNumberFormat="0" applyFont="0" applyBorder="0" applyAlignment="0" applyProtection="0"/>
    <xf numFmtId="0" fontId="9" fillId="63" borderId="0" applyNumberFormat="0" applyFont="0" applyBorder="0" applyAlignment="0" applyProtection="0"/>
    <xf numFmtId="0" fontId="9" fillId="63" borderId="0" applyNumberFormat="0" applyFont="0" applyBorder="0" applyAlignment="0" applyProtection="0"/>
    <xf numFmtId="0" fontId="9" fillId="63" borderId="0" applyNumberFormat="0" applyFont="0" applyBorder="0" applyAlignment="0" applyProtection="0"/>
    <xf numFmtId="0" fontId="9" fillId="63" borderId="0" applyNumberFormat="0" applyFont="0" applyBorder="0" applyAlignment="0" applyProtection="0"/>
    <xf numFmtId="0" fontId="9" fillId="63" borderId="0" applyNumberFormat="0" applyFont="0" applyBorder="0" applyAlignment="0" applyProtection="0"/>
    <xf numFmtId="0" fontId="9" fillId="63" borderId="0" applyNumberFormat="0" applyFont="0" applyBorder="0" applyAlignment="0" applyProtection="0"/>
    <xf numFmtId="0" fontId="9" fillId="63" borderId="0" applyNumberFormat="0" applyFont="0" applyBorder="0" applyAlignment="0" applyProtection="0"/>
    <xf numFmtId="0" fontId="9" fillId="63" borderId="0" applyNumberFormat="0" applyFont="0" applyBorder="0" applyAlignment="0" applyProtection="0"/>
    <xf numFmtId="0" fontId="9" fillId="63" borderId="0" applyNumberFormat="0" applyFont="0" applyBorder="0" applyAlignment="0" applyProtection="0"/>
    <xf numFmtId="0" fontId="9" fillId="63" borderId="0" applyNumberFormat="0" applyFont="0" applyBorder="0" applyAlignment="0" applyProtection="0"/>
    <xf numFmtId="0" fontId="9" fillId="63" borderId="0" applyNumberFormat="0" applyFont="0" applyBorder="0" applyAlignment="0" applyProtection="0"/>
    <xf numFmtId="0" fontId="9" fillId="63" borderId="0" applyNumberFormat="0" applyFont="0" applyBorder="0" applyAlignment="0" applyProtection="0"/>
    <xf numFmtId="0" fontId="9" fillId="63" borderId="0" applyNumberFormat="0" applyFont="0" applyBorder="0" applyAlignment="0" applyProtection="0"/>
    <xf numFmtId="0" fontId="9" fillId="63" borderId="0" applyNumberFormat="0" applyFont="0" applyBorder="0" applyAlignment="0" applyProtection="0"/>
    <xf numFmtId="0" fontId="9" fillId="63" borderId="0" applyNumberFormat="0" applyFont="0" applyBorder="0" applyAlignment="0" applyProtection="0"/>
    <xf numFmtId="3" fontId="5" fillId="0" borderId="0">
      <alignment horizontal="right" vertical="top"/>
    </xf>
    <xf numFmtId="3" fontId="5" fillId="0" borderId="0">
      <alignment horizontal="right" vertical="top"/>
    </xf>
    <xf numFmtId="41" fontId="41" fillId="5" borderId="50" applyFill="0"/>
    <xf numFmtId="0" fontId="183" fillId="0" borderId="0">
      <alignment horizontal="left" indent="7"/>
    </xf>
    <xf numFmtId="41" fontId="41" fillId="0" borderId="50" applyFill="0">
      <alignment horizontal="left" indent="2"/>
    </xf>
    <xf numFmtId="192" fontId="184" fillId="0" borderId="11" applyFill="0">
      <alignment horizontal="right"/>
    </xf>
    <xf numFmtId="0" fontId="6" fillId="0" borderId="7" applyNumberFormat="0" applyFont="0" applyBorder="0">
      <alignment horizontal="right"/>
    </xf>
    <xf numFmtId="0" fontId="185" fillId="0" borderId="0" applyFill="0"/>
    <xf numFmtId="0" fontId="23" fillId="0" borderId="0" applyFill="0"/>
    <xf numFmtId="4" fontId="184" fillId="0" borderId="11" applyFill="0"/>
    <xf numFmtId="0" fontId="5" fillId="0" borderId="0" applyNumberFormat="0" applyFont="0" applyBorder="0" applyAlignment="0"/>
    <xf numFmtId="0" fontId="5" fillId="0" borderId="0" applyNumberFormat="0" applyFont="0" applyBorder="0" applyAlignment="0"/>
    <xf numFmtId="0" fontId="46" fillId="0" borderId="0" applyFill="0">
      <alignment horizontal="left" indent="1"/>
    </xf>
    <xf numFmtId="0" fontId="186" fillId="0" borderId="0" applyFill="0">
      <alignment horizontal="left" indent="1"/>
    </xf>
    <xf numFmtId="4" fontId="75" fillId="0" borderId="0" applyFill="0"/>
    <xf numFmtId="0" fontId="5" fillId="0" borderId="0" applyNumberFormat="0" applyFont="0" applyFill="0" applyBorder="0" applyAlignment="0"/>
    <xf numFmtId="0" fontId="5" fillId="0" borderId="0" applyNumberFormat="0" applyFont="0" applyFill="0" applyBorder="0" applyAlignment="0"/>
    <xf numFmtId="0" fontId="46" fillId="0" borderId="0" applyFill="0">
      <alignment horizontal="left" indent="2"/>
    </xf>
    <xf numFmtId="0" fontId="23" fillId="0" borderId="0" applyFill="0">
      <alignment horizontal="left" indent="2"/>
    </xf>
    <xf numFmtId="4" fontId="75" fillId="0" borderId="0" applyFill="0"/>
    <xf numFmtId="0" fontId="5" fillId="0" borderId="0" applyNumberFormat="0" applyFont="0" applyBorder="0" applyAlignment="0"/>
    <xf numFmtId="0" fontId="5" fillId="0" borderId="0" applyNumberFormat="0" applyFont="0" applyBorder="0" applyAlignment="0"/>
    <xf numFmtId="0" fontId="51" fillId="0" borderId="0">
      <alignment horizontal="left" indent="3"/>
    </xf>
    <xf numFmtId="0" fontId="187" fillId="0" borderId="0" applyFill="0">
      <alignment horizontal="left" indent="3"/>
    </xf>
    <xf numFmtId="4" fontId="75" fillId="0" borderId="0" applyFill="0"/>
    <xf numFmtId="0" fontId="5" fillId="0" borderId="0" applyNumberFormat="0" applyFont="0" applyBorder="0" applyAlignment="0"/>
    <xf numFmtId="0" fontId="5" fillId="0" borderId="0" applyNumberFormat="0" applyFont="0" applyBorder="0" applyAlignment="0"/>
    <xf numFmtId="0" fontId="82" fillId="0" borderId="0">
      <alignment horizontal="left" indent="4"/>
    </xf>
    <xf numFmtId="0" fontId="5" fillId="0" borderId="0" applyFill="0">
      <alignment horizontal="left" indent="4"/>
    </xf>
    <xf numFmtId="0" fontId="5" fillId="0" borderId="0" applyFill="0">
      <alignment horizontal="left" indent="4"/>
    </xf>
    <xf numFmtId="4" fontId="83" fillId="0" borderId="0" applyFill="0"/>
    <xf numFmtId="0" fontId="5" fillId="0" borderId="0" applyNumberFormat="0" applyFont="0" applyBorder="0" applyAlignment="0"/>
    <xf numFmtId="0" fontId="5" fillId="0" borderId="0" applyNumberFormat="0" applyFont="0" applyBorder="0" applyAlignment="0"/>
    <xf numFmtId="0" fontId="84" fillId="0" borderId="0">
      <alignment horizontal="left" indent="5"/>
    </xf>
    <xf numFmtId="0" fontId="17" fillId="0" borderId="0" applyFill="0">
      <alignment horizontal="left" indent="5"/>
    </xf>
    <xf numFmtId="4" fontId="85" fillId="0" borderId="0" applyFill="0"/>
    <xf numFmtId="0" fontId="5" fillId="0" borderId="0" applyNumberFormat="0" applyFont="0" applyFill="0" applyBorder="0" applyAlignment="0"/>
    <xf numFmtId="0" fontId="5" fillId="0" borderId="0" applyNumberFormat="0" applyFont="0" applyFill="0" applyBorder="0" applyAlignment="0"/>
    <xf numFmtId="0" fontId="86" fillId="0" borderId="0" applyFill="0">
      <alignment horizontal="left" indent="6"/>
    </xf>
    <xf numFmtId="0" fontId="83" fillId="0" borderId="0" applyFill="0">
      <alignment horizontal="left" indent="6"/>
    </xf>
    <xf numFmtId="3" fontId="188" fillId="0" borderId="0" applyNumberFormat="0"/>
    <xf numFmtId="3" fontId="189" fillId="0" borderId="0" applyNumberFormat="0" applyFill="0" applyBorder="0" applyAlignment="0"/>
    <xf numFmtId="200" fontId="190" fillId="0" borderId="0" applyNumberFormat="0" applyFill="0" applyBorder="0" applyAlignment="0" applyProtection="0">
      <alignment horizontal="left"/>
    </xf>
    <xf numFmtId="0" fontId="15" fillId="0" borderId="0" applyNumberFormat="0" applyBorder="0" applyAlignment="0" applyProtection="0"/>
    <xf numFmtId="0" fontId="149" fillId="40" borderId="0">
      <alignment horizontal="center"/>
    </xf>
    <xf numFmtId="49" fontId="191" fillId="3" borderId="0">
      <alignment horizontal="center"/>
    </xf>
    <xf numFmtId="0" fontId="115" fillId="0" borderId="0"/>
    <xf numFmtId="0" fontId="115" fillId="0" borderId="0"/>
    <xf numFmtId="0" fontId="115" fillId="0" borderId="0"/>
    <xf numFmtId="0" fontId="96" fillId="9" borderId="0">
      <alignment horizontal="center"/>
    </xf>
    <xf numFmtId="0" fontId="96" fillId="9" borderId="0">
      <alignment horizontal="centerContinuous"/>
    </xf>
    <xf numFmtId="0" fontId="192" fillId="3" borderId="0">
      <alignment horizontal="left"/>
    </xf>
    <xf numFmtId="49" fontId="192" fillId="3" borderId="0">
      <alignment horizontal="center"/>
    </xf>
    <xf numFmtId="0" fontId="93" fillId="9" borderId="0">
      <alignment horizontal="left"/>
    </xf>
    <xf numFmtId="49" fontId="192" fillId="3" borderId="0">
      <alignment horizontal="left"/>
    </xf>
    <xf numFmtId="0" fontId="93" fillId="9" borderId="0">
      <alignment horizontal="centerContinuous"/>
    </xf>
    <xf numFmtId="0" fontId="93" fillId="9" borderId="0">
      <alignment horizontal="right"/>
    </xf>
    <xf numFmtId="49" fontId="149" fillId="3" borderId="0">
      <alignment horizontal="left"/>
    </xf>
    <xf numFmtId="0" fontId="96" fillId="9" borderId="0">
      <alignment horizontal="right"/>
    </xf>
    <xf numFmtId="0" fontId="193" fillId="0" borderId="0" applyNumberFormat="0" applyFill="0" applyBorder="0" applyAlignment="0" applyProtection="0"/>
    <xf numFmtId="0" fontId="192" fillId="29" borderId="0">
      <alignment horizontal="center"/>
    </xf>
    <xf numFmtId="0" fontId="34" fillId="29" borderId="0">
      <alignment horizontal="center"/>
    </xf>
    <xf numFmtId="37" fontId="194" fillId="0" borderId="0"/>
    <xf numFmtId="37" fontId="194" fillId="64" borderId="20"/>
    <xf numFmtId="0" fontId="195" fillId="5" borderId="20">
      <alignment horizontal="center"/>
    </xf>
    <xf numFmtId="38" fontId="5" fillId="65" borderId="0" applyNumberFormat="0" applyFont="0" applyBorder="0" applyAlignment="0" applyProtection="0"/>
    <xf numFmtId="0" fontId="8" fillId="66" borderId="0" applyNumberFormat="0" applyFont="0" applyBorder="0" applyAlignment="0" applyProtection="0"/>
    <xf numFmtId="0" fontId="196" fillId="67" borderId="0" applyNumberFormat="0" applyFont="0" applyBorder="0" applyAlignment="0" applyProtection="0">
      <alignment horizontal="center"/>
    </xf>
    <xf numFmtId="229" fontId="15" fillId="0" borderId="0" applyFont="0" applyFill="0" applyBorder="0" applyAlignment="0" applyProtection="0"/>
    <xf numFmtId="0" fontId="197" fillId="0" borderId="0"/>
    <xf numFmtId="37" fontId="42" fillId="0" borderId="51">
      <alignment horizontal="left"/>
    </xf>
    <xf numFmtId="0" fontId="5" fillId="68" borderId="0"/>
    <xf numFmtId="0" fontId="5" fillId="0" borderId="0"/>
    <xf numFmtId="0" fontId="5" fillId="0" borderId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2" fontId="5" fillId="0" borderId="0" applyFont="0" applyFill="0" applyBorder="0" applyProtection="0">
      <alignment horizontal="right"/>
    </xf>
    <xf numFmtId="2" fontId="5" fillId="0" borderId="0" applyFont="0" applyFill="0" applyBorder="0" applyProtection="0">
      <alignment horizontal="right"/>
    </xf>
    <xf numFmtId="2" fontId="5" fillId="0" borderId="0" applyFont="0" applyFill="0" applyBorder="0" applyProtection="0">
      <alignment horizontal="right"/>
    </xf>
    <xf numFmtId="2" fontId="5" fillId="0" borderId="0" applyFont="0" applyFill="0" applyBorder="0" applyProtection="0">
      <alignment horizontal="right"/>
    </xf>
    <xf numFmtId="0" fontId="6" fillId="0" borderId="0" applyNumberFormat="0" applyFill="0" applyBorder="0" applyProtection="0">
      <alignment horizontal="right"/>
    </xf>
    <xf numFmtId="0" fontId="6" fillId="0" borderId="0" applyNumberFormat="0" applyFill="0" applyBorder="0" applyProtection="0">
      <alignment horizontal="right"/>
    </xf>
    <xf numFmtId="0" fontId="71" fillId="0" borderId="0" applyNumberFormat="0" applyBorder="0" applyAlignment="0"/>
    <xf numFmtId="0" fontId="5" fillId="0" borderId="0"/>
    <xf numFmtId="0" fontId="192" fillId="0" borderId="0" applyNumberFormat="0" applyBorder="0" applyAlignment="0"/>
    <xf numFmtId="0" fontId="5" fillId="0" borderId="0"/>
    <xf numFmtId="0" fontId="198" fillId="0" borderId="0" applyNumberFormat="0" applyBorder="0" applyAlignment="0"/>
    <xf numFmtId="0" fontId="5" fillId="0" borderId="0"/>
    <xf numFmtId="0" fontId="149" fillId="0" borderId="0" applyNumberFormat="0" applyBorder="0" applyAlignment="0"/>
    <xf numFmtId="0" fontId="5" fillId="0" borderId="0"/>
    <xf numFmtId="0" fontId="199" fillId="0" borderId="0"/>
    <xf numFmtId="0" fontId="47" fillId="0" borderId="0">
      <alignment horizontal="left"/>
    </xf>
    <xf numFmtId="0" fontId="115" fillId="0" borderId="0"/>
    <xf numFmtId="0" fontId="115" fillId="0" borderId="0"/>
    <xf numFmtId="0" fontId="115" fillId="0" borderId="0"/>
    <xf numFmtId="173" fontId="200" fillId="0" borderId="0"/>
    <xf numFmtId="0" fontId="184" fillId="0" borderId="0" applyFill="0" applyBorder="0" applyProtection="0">
      <alignment horizontal="center" vertical="center"/>
    </xf>
    <xf numFmtId="0" fontId="184" fillId="0" borderId="0" applyFill="0" applyBorder="0" applyProtection="0"/>
    <xf numFmtId="0" fontId="6" fillId="0" borderId="0" applyFill="0" applyBorder="0" applyProtection="0">
      <alignment horizontal="left"/>
    </xf>
    <xf numFmtId="0" fontId="201" fillId="0" borderId="0" applyFill="0" applyBorder="0" applyProtection="0">
      <alignment horizontal="left" vertical="top"/>
    </xf>
    <xf numFmtId="230" fontId="202" fillId="0" borderId="0" applyFill="0" applyBorder="0" applyAlignment="0" applyProtection="0">
      <alignment horizontal="right"/>
    </xf>
    <xf numFmtId="0" fontId="203" fillId="0" borderId="0" applyNumberFormat="0" applyFill="0" applyBorder="0" applyAlignment="0" applyProtection="0"/>
    <xf numFmtId="0" fontId="203" fillId="0" borderId="0" applyNumberFormat="0" applyFill="0" applyBorder="0" applyAlignment="0" applyProtection="0"/>
    <xf numFmtId="0" fontId="203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3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3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3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3" fillId="0" borderId="0" applyNumberFormat="0" applyFill="0" applyBorder="0" applyAlignment="0" applyProtection="0"/>
    <xf numFmtId="0" fontId="203" fillId="0" borderId="0" applyNumberFormat="0" applyFill="0" applyBorder="0" applyAlignment="0" applyProtection="0"/>
    <xf numFmtId="0" fontId="205" fillId="0" borderId="52" applyNumberFormat="0" applyFill="0" applyAlignment="0" applyProtection="0"/>
    <xf numFmtId="0" fontId="205" fillId="0" borderId="52" applyNumberFormat="0" applyFill="0" applyAlignment="0" applyProtection="0"/>
    <xf numFmtId="0" fontId="205" fillId="0" borderId="52" applyNumberFormat="0" applyFill="0" applyAlignment="0" applyProtection="0"/>
    <xf numFmtId="0" fontId="205" fillId="0" borderId="52" applyNumberFormat="0" applyFill="0" applyAlignment="0" applyProtection="0"/>
    <xf numFmtId="0" fontId="205" fillId="0" borderId="52" applyNumberFormat="0" applyFill="0" applyAlignment="0" applyProtection="0"/>
    <xf numFmtId="0" fontId="205" fillId="0" borderId="52" applyNumberFormat="0" applyFill="0" applyAlignment="0" applyProtection="0"/>
    <xf numFmtId="0" fontId="205" fillId="0" borderId="53" applyNumberFormat="0" applyFill="0" applyAlignment="0" applyProtection="0"/>
    <xf numFmtId="0" fontId="205" fillId="0" borderId="53" applyNumberFormat="0" applyFill="0" applyAlignment="0" applyProtection="0"/>
    <xf numFmtId="0" fontId="149" fillId="0" borderId="54" applyNumberFormat="0" applyFill="0" applyAlignment="0" applyProtection="0"/>
    <xf numFmtId="0" fontId="205" fillId="0" borderId="53" applyNumberFormat="0" applyFill="0" applyAlignment="0" applyProtection="0"/>
    <xf numFmtId="0" fontId="205" fillId="0" borderId="52" applyNumberFormat="0" applyFill="0" applyAlignment="0" applyProtection="0"/>
    <xf numFmtId="0" fontId="205" fillId="0" borderId="53" applyNumberFormat="0" applyFill="0" applyAlignment="0" applyProtection="0"/>
    <xf numFmtId="0" fontId="205" fillId="0" borderId="53" applyNumberFormat="0" applyFill="0" applyAlignment="0" applyProtection="0"/>
    <xf numFmtId="0" fontId="205" fillId="0" borderId="52" applyNumberFormat="0" applyFill="0" applyAlignment="0" applyProtection="0"/>
    <xf numFmtId="0" fontId="205" fillId="0" borderId="53" applyNumberFormat="0" applyFill="0" applyAlignment="0" applyProtection="0"/>
    <xf numFmtId="231" fontId="5" fillId="0" borderId="9">
      <protection locked="0"/>
    </xf>
    <xf numFmtId="231" fontId="5" fillId="0" borderId="9">
      <protection locked="0"/>
    </xf>
    <xf numFmtId="208" fontId="123" fillId="0" borderId="24">
      <protection locked="0"/>
    </xf>
    <xf numFmtId="0" fontId="149" fillId="0" borderId="52" applyNumberFormat="0" applyFill="0" applyAlignment="0" applyProtection="0"/>
    <xf numFmtId="0" fontId="205" fillId="0" borderId="53" applyNumberFormat="0" applyFill="0" applyAlignment="0" applyProtection="0"/>
    <xf numFmtId="0" fontId="205" fillId="0" borderId="53" applyNumberFormat="0" applyFill="0" applyAlignment="0" applyProtection="0"/>
    <xf numFmtId="0" fontId="205" fillId="0" borderId="53" applyNumberFormat="0" applyFill="0" applyAlignment="0" applyProtection="0"/>
    <xf numFmtId="0" fontId="205" fillId="0" borderId="53" applyNumberFormat="0" applyFill="0" applyAlignment="0" applyProtection="0"/>
    <xf numFmtId="0" fontId="149" fillId="0" borderId="52" applyNumberFormat="0" applyFill="0" applyAlignment="0" applyProtection="0"/>
    <xf numFmtId="0" fontId="205" fillId="0" borderId="53" applyNumberFormat="0" applyFill="0" applyAlignment="0" applyProtection="0"/>
    <xf numFmtId="0" fontId="205" fillId="0" borderId="53" applyNumberFormat="0" applyFill="0" applyAlignment="0" applyProtection="0"/>
    <xf numFmtId="0" fontId="149" fillId="0" borderId="52" applyNumberFormat="0" applyFill="0" applyAlignment="0" applyProtection="0"/>
    <xf numFmtId="0" fontId="205" fillId="0" borderId="53" applyNumberFormat="0" applyFill="0" applyAlignment="0" applyProtection="0"/>
    <xf numFmtId="0" fontId="205" fillId="0" borderId="53" applyNumberFormat="0" applyFill="0" applyAlignment="0" applyProtection="0"/>
    <xf numFmtId="0" fontId="206" fillId="0" borderId="53" applyNumberFormat="0" applyFill="0" applyAlignment="0" applyProtection="0"/>
    <xf numFmtId="0" fontId="205" fillId="0" borderId="53" applyNumberFormat="0" applyFill="0" applyAlignment="0" applyProtection="0"/>
    <xf numFmtId="0" fontId="205" fillId="0" borderId="53" applyNumberFormat="0" applyFill="0" applyAlignment="0" applyProtection="0"/>
    <xf numFmtId="0" fontId="149" fillId="0" borderId="53" applyNumberFormat="0" applyFill="0" applyAlignment="0" applyProtection="0"/>
    <xf numFmtId="0" fontId="205" fillId="0" borderId="53" applyNumberFormat="0" applyFill="0" applyAlignment="0" applyProtection="0"/>
    <xf numFmtId="0" fontId="205" fillId="0" borderId="53" applyNumberFormat="0" applyFill="0" applyAlignment="0" applyProtection="0"/>
    <xf numFmtId="0" fontId="205" fillId="0" borderId="53" applyNumberFormat="0" applyFill="0" applyAlignment="0" applyProtection="0"/>
    <xf numFmtId="0" fontId="205" fillId="0" borderId="52" applyNumberFormat="0" applyFill="0" applyAlignment="0" applyProtection="0"/>
    <xf numFmtId="0" fontId="205" fillId="0" borderId="52" applyNumberFormat="0" applyFill="0" applyAlignment="0" applyProtection="0"/>
    <xf numFmtId="0" fontId="205" fillId="0" borderId="53" applyNumberFormat="0" applyFill="0" applyAlignment="0" applyProtection="0"/>
    <xf numFmtId="0" fontId="205" fillId="0" borderId="52" applyNumberFormat="0" applyFill="0" applyAlignment="0" applyProtection="0"/>
    <xf numFmtId="0" fontId="205" fillId="0" borderId="52" applyNumberFormat="0" applyFill="0" applyAlignment="0" applyProtection="0"/>
    <xf numFmtId="37" fontId="207" fillId="0" borderId="0" applyNumberFormat="0"/>
    <xf numFmtId="193" fontId="208" fillId="0" borderId="0">
      <alignment horizontal="left"/>
      <protection locked="0"/>
    </xf>
    <xf numFmtId="232" fontId="5" fillId="0" borderId="0"/>
    <xf numFmtId="232" fontId="5" fillId="0" borderId="0"/>
    <xf numFmtId="38" fontId="15" fillId="10" borderId="0" applyNumberFormat="0" applyBorder="0" applyAlignment="0" applyProtection="0"/>
    <xf numFmtId="193" fontId="209" fillId="0" borderId="0"/>
    <xf numFmtId="0" fontId="210" fillId="0" borderId="0" applyNumberFormat="0" applyFont="0" applyFill="0"/>
    <xf numFmtId="37" fontId="15" fillId="10" borderId="0" applyNumberFormat="0" applyBorder="0" applyAlignment="0" applyProtection="0"/>
    <xf numFmtId="37" fontId="15" fillId="10" borderId="0" applyNumberFormat="0" applyBorder="0" applyAlignment="0" applyProtection="0"/>
    <xf numFmtId="37" fontId="15" fillId="10" borderId="0" applyNumberFormat="0" applyBorder="0" applyAlignment="0" applyProtection="0"/>
    <xf numFmtId="37" fontId="15" fillId="10" borderId="0" applyNumberFormat="0" applyBorder="0" applyAlignment="0" applyProtection="0"/>
    <xf numFmtId="37" fontId="15" fillId="0" borderId="0"/>
    <xf numFmtId="37" fontId="15" fillId="0" borderId="0"/>
    <xf numFmtId="37" fontId="15" fillId="0" borderId="0"/>
    <xf numFmtId="37" fontId="15" fillId="0" borderId="0"/>
    <xf numFmtId="37" fontId="15" fillId="10" borderId="0" applyNumberFormat="0" applyBorder="0" applyAlignment="0" applyProtection="0"/>
    <xf numFmtId="14" fontId="196" fillId="0" borderId="0" applyNumberFormat="0" applyFont="0" applyBorder="0" applyAlignment="0" applyProtection="0">
      <alignment horizontal="center"/>
    </xf>
    <xf numFmtId="0" fontId="211" fillId="3" borderId="0">
      <alignment horizontal="center"/>
    </xf>
    <xf numFmtId="0" fontId="87" fillId="69" borderId="3"/>
    <xf numFmtId="0" fontId="87" fillId="69" borderId="3"/>
    <xf numFmtId="0" fontId="87" fillId="69" borderId="3"/>
    <xf numFmtId="0" fontId="87" fillId="69" borderId="3"/>
    <xf numFmtId="0" fontId="87" fillId="69" borderId="3"/>
    <xf numFmtId="0" fontId="87" fillId="69" borderId="3"/>
    <xf numFmtId="0" fontId="87" fillId="69" borderId="3"/>
    <xf numFmtId="0" fontId="87" fillId="69" borderId="3"/>
    <xf numFmtId="0" fontId="87" fillId="69" borderId="3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212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213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193" fontId="70" fillId="0" borderId="0" applyFont="0" applyFill="0" applyBorder="0" applyProtection="0">
      <alignment horizontal="right"/>
    </xf>
    <xf numFmtId="0" fontId="106" fillId="70" borderId="55">
      <alignment horizontal="center" vertical="top"/>
    </xf>
    <xf numFmtId="233" fontId="15" fillId="0" borderId="0" applyFill="0" applyProtection="0"/>
    <xf numFmtId="178" fontId="5" fillId="0" borderId="0" applyFont="0" applyFill="0" applyBorder="0" applyAlignment="0" applyProtection="0"/>
    <xf numFmtId="185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84" fontId="5" fillId="0" borderId="0" applyFont="0" applyFill="0" applyBorder="0" applyAlignment="0" applyProtection="0"/>
    <xf numFmtId="0" fontId="5" fillId="0" borderId="0"/>
    <xf numFmtId="0" fontId="214" fillId="0" borderId="0" applyNumberFormat="0" applyFill="0" applyBorder="0" applyAlignment="0" applyProtection="0">
      <alignment vertical="top"/>
      <protection locked="0"/>
    </xf>
    <xf numFmtId="44" fontId="2" fillId="0" borderId="0" applyFont="0" applyFill="0" applyBorder="0" applyAlignment="0" applyProtection="0"/>
    <xf numFmtId="0" fontId="5" fillId="0" borderId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2" fillId="0" borderId="0"/>
  </cellStyleXfs>
  <cellXfs count="548">
    <xf numFmtId="0" fontId="0" fillId="0" borderId="0" xfId="0"/>
    <xf numFmtId="0" fontId="6" fillId="0" borderId="0" xfId="0" quotePrefix="1" applyFont="1" applyAlignment="1">
      <alignment horizontal="left"/>
    </xf>
    <xf numFmtId="0" fontId="6" fillId="0" borderId="0" xfId="0" applyFont="1"/>
    <xf numFmtId="0" fontId="7" fillId="0" borderId="0" xfId="0" applyFont="1"/>
    <xf numFmtId="5" fontId="7" fillId="0" borderId="0" xfId="0" applyNumberFormat="1" applyFont="1"/>
    <xf numFmtId="0" fontId="7" fillId="0" borderId="0" xfId="0" quotePrefix="1" applyFont="1" applyAlignment="1">
      <alignment horizontal="left"/>
    </xf>
    <xf numFmtId="164" fontId="7" fillId="0" borderId="0" xfId="5" applyNumberFormat="1" applyFont="1"/>
    <xf numFmtId="0" fontId="7" fillId="0" borderId="0" xfId="0" applyFont="1" applyAlignment="1">
      <alignment horizontal="center"/>
    </xf>
    <xf numFmtId="10" fontId="7" fillId="0" borderId="0" xfId="0" applyNumberFormat="1" applyFont="1"/>
    <xf numFmtId="0" fontId="8" fillId="0" borderId="0" xfId="0" applyFont="1"/>
    <xf numFmtId="0" fontId="14" fillId="0" borderId="0" xfId="0" applyFont="1" applyAlignment="1">
      <alignment horizontal="centerContinuous"/>
    </xf>
    <xf numFmtId="0" fontId="8" fillId="0" borderId="0" xfId="0" applyFont="1" applyAlignment="1">
      <alignment horizontal="centerContinuous"/>
    </xf>
    <xf numFmtId="0" fontId="7" fillId="0" borderId="0" xfId="0" applyFont="1" applyAlignment="1"/>
    <xf numFmtId="164" fontId="7" fillId="0" borderId="0" xfId="5" applyNumberFormat="1" applyFont="1" applyFill="1"/>
    <xf numFmtId="0" fontId="0" fillId="0" borderId="0" xfId="0" applyFill="1"/>
    <xf numFmtId="0" fontId="7" fillId="0" borderId="0" xfId="0" applyFont="1" applyBorder="1" applyAlignment="1">
      <alignment horizontal="center"/>
    </xf>
    <xf numFmtId="0" fontId="0" fillId="0" borderId="0" xfId="0" applyAlignment="1">
      <alignment horizontal="center"/>
    </xf>
    <xf numFmtId="164" fontId="5" fillId="0" borderId="0" xfId="5" applyNumberFormat="1"/>
    <xf numFmtId="10" fontId="0" fillId="0" borderId="0" xfId="0" applyNumberFormat="1"/>
    <xf numFmtId="0" fontId="0" fillId="0" borderId="11" xfId="0" applyBorder="1" applyAlignment="1">
      <alignment horizontal="center"/>
    </xf>
    <xf numFmtId="165" fontId="7" fillId="0" borderId="11" xfId="7" applyNumberFormat="1" applyFont="1" applyBorder="1"/>
    <xf numFmtId="165" fontId="7" fillId="0" borderId="12" xfId="7" applyNumberFormat="1" applyFont="1" applyBorder="1"/>
    <xf numFmtId="0" fontId="7" fillId="0" borderId="0" xfId="0" applyFont="1" applyFill="1"/>
    <xf numFmtId="164" fontId="0" fillId="0" borderId="12" xfId="5" applyNumberFormat="1" applyFont="1" applyBorder="1"/>
    <xf numFmtId="164" fontId="0" fillId="0" borderId="0" xfId="5" applyNumberFormat="1" applyFont="1" applyBorder="1"/>
    <xf numFmtId="10" fontId="7" fillId="0" borderId="0" xfId="0" applyNumberFormat="1" applyFont="1" applyFill="1"/>
    <xf numFmtId="0" fontId="0" fillId="0" borderId="0" xfId="0" applyBorder="1"/>
    <xf numFmtId="164" fontId="0" fillId="0" borderId="0" xfId="0" applyNumberFormat="1" applyBorder="1"/>
    <xf numFmtId="164" fontId="7" fillId="0" borderId="11" xfId="5" applyNumberFormat="1" applyFont="1" applyFill="1" applyBorder="1"/>
    <xf numFmtId="10" fontId="7" fillId="0" borderId="0" xfId="43" applyNumberFormat="1" applyFont="1" applyFill="1"/>
    <xf numFmtId="0" fontId="6" fillId="0" borderId="0" xfId="0" quotePrefix="1" applyFont="1" applyFill="1" applyAlignment="1">
      <alignment horizontal="left"/>
    </xf>
    <xf numFmtId="0" fontId="6" fillId="0" borderId="0" xfId="0" applyFont="1" applyFill="1"/>
    <xf numFmtId="0" fontId="7" fillId="0" borderId="0" xfId="0" applyFont="1" applyFill="1" applyAlignment="1">
      <alignment horizontal="center"/>
    </xf>
    <xf numFmtId="10" fontId="7" fillId="0" borderId="0" xfId="0" applyNumberFormat="1" applyFont="1" applyFill="1" applyAlignment="1">
      <alignment horizontal="center"/>
    </xf>
    <xf numFmtId="165" fontId="7" fillId="0" borderId="0" xfId="7" applyNumberFormat="1" applyFont="1" applyFill="1"/>
    <xf numFmtId="164" fontId="7" fillId="0" borderId="11" xfId="5" applyNumberFormat="1" applyFont="1" applyBorder="1"/>
    <xf numFmtId="164" fontId="7" fillId="0" borderId="12" xfId="5" applyNumberFormat="1" applyFont="1" applyBorder="1"/>
    <xf numFmtId="0" fontId="7" fillId="0" borderId="11" xfId="0" applyFont="1" applyBorder="1" applyAlignment="1">
      <alignment horizontal="center"/>
    </xf>
    <xf numFmtId="170" fontId="7" fillId="0" borderId="12" xfId="5" applyNumberFormat="1" applyFont="1" applyBorder="1" applyAlignment="1"/>
    <xf numFmtId="166" fontId="7" fillId="0" borderId="0" xfId="0" applyNumberFormat="1" applyFont="1" applyFill="1" applyAlignment="1"/>
    <xf numFmtId="166" fontId="7" fillId="0" borderId="11" xfId="0" applyNumberFormat="1" applyFont="1" applyFill="1" applyBorder="1" applyAlignment="1"/>
    <xf numFmtId="166" fontId="7" fillId="0" borderId="0" xfId="0" applyNumberFormat="1" applyFont="1" applyFill="1" applyBorder="1" applyAlignment="1"/>
    <xf numFmtId="166" fontId="7" fillId="0" borderId="0" xfId="43" applyNumberFormat="1" applyFont="1" applyFill="1" applyBorder="1" applyAlignment="1"/>
    <xf numFmtId="166" fontId="7" fillId="0" borderId="11" xfId="43" applyNumberFormat="1" applyFont="1" applyFill="1" applyBorder="1" applyAlignment="1"/>
    <xf numFmtId="166" fontId="7" fillId="0" borderId="0" xfId="0" applyNumberFormat="1" applyFont="1" applyAlignment="1"/>
    <xf numFmtId="0" fontId="7" fillId="0" borderId="11" xfId="0" quotePrefix="1" applyFont="1" applyBorder="1" applyAlignment="1">
      <alignment horizontal="center"/>
    </xf>
    <xf numFmtId="10" fontId="7" fillId="0" borderId="11" xfId="0" applyNumberFormat="1" applyFont="1" applyFill="1" applyBorder="1"/>
    <xf numFmtId="10" fontId="7" fillId="0" borderId="12" xfId="0" applyNumberFormat="1" applyFont="1" applyFill="1" applyBorder="1"/>
    <xf numFmtId="10" fontId="7" fillId="0" borderId="0" xfId="0" applyNumberFormat="1" applyFont="1" applyFill="1" applyBorder="1"/>
    <xf numFmtId="0" fontId="7" fillId="0" borderId="0" xfId="63" applyFill="1"/>
    <xf numFmtId="10" fontId="7" fillId="0" borderId="0" xfId="63" applyNumberFormat="1" applyFill="1"/>
    <xf numFmtId="0" fontId="7" fillId="0" borderId="0" xfId="63" applyFont="1" applyFill="1"/>
    <xf numFmtId="169" fontId="7" fillId="0" borderId="0" xfId="63" applyNumberFormat="1" applyFill="1" applyBorder="1"/>
    <xf numFmtId="37" fontId="0" fillId="0" borderId="11" xfId="64" applyNumberFormat="1" applyFont="1" applyFill="1" applyBorder="1"/>
    <xf numFmtId="164" fontId="7" fillId="0" borderId="9" xfId="5" applyNumberFormat="1" applyFont="1" applyFill="1" applyBorder="1"/>
    <xf numFmtId="43" fontId="0" fillId="0" borderId="0" xfId="5" applyFont="1" applyBorder="1"/>
    <xf numFmtId="37" fontId="37" fillId="0" borderId="0" xfId="65" applyFont="1" applyFill="1"/>
    <xf numFmtId="164" fontId="7" fillId="0" borderId="0" xfId="5" applyNumberFormat="1" applyFont="1" applyBorder="1"/>
    <xf numFmtId="0" fontId="7" fillId="0" borderId="0" xfId="0" applyFont="1" applyFill="1" applyBorder="1" applyAlignment="1">
      <alignment horizontal="center"/>
    </xf>
    <xf numFmtId="0" fontId="7" fillId="0" borderId="11" xfId="0" applyFont="1" applyFill="1" applyBorder="1" applyAlignment="1">
      <alignment horizontal="center"/>
    </xf>
    <xf numFmtId="0" fontId="5" fillId="0" borderId="0" xfId="0" applyFont="1"/>
    <xf numFmtId="0" fontId="0" fillId="0" borderId="0" xfId="0" applyFill="1" applyBorder="1"/>
    <xf numFmtId="164" fontId="7" fillId="0" borderId="0" xfId="5" applyNumberFormat="1" applyFont="1" applyFill="1" applyBorder="1"/>
    <xf numFmtId="0" fontId="7" fillId="0" borderId="0" xfId="0" applyFont="1" applyFill="1" applyBorder="1"/>
    <xf numFmtId="165" fontId="7" fillId="0" borderId="0" xfId="7" applyNumberFormat="1" applyFont="1" applyFill="1" applyBorder="1"/>
    <xf numFmtId="5" fontId="7" fillId="0" borderId="0" xfId="0" applyNumberFormat="1" applyFont="1" applyFill="1" applyBorder="1"/>
    <xf numFmtId="0" fontId="0" fillId="11" borderId="0" xfId="0" applyFill="1"/>
    <xf numFmtId="0" fontId="43" fillId="0" borderId="0" xfId="0" applyFont="1" applyFill="1"/>
    <xf numFmtId="0" fontId="5" fillId="0" borderId="0" xfId="0" applyFont="1" applyAlignment="1">
      <alignment horizontal="center"/>
    </xf>
    <xf numFmtId="0" fontId="5" fillId="0" borderId="11" xfId="0" applyFont="1" applyBorder="1" applyAlignment="1">
      <alignment horizontal="center"/>
    </xf>
    <xf numFmtId="0" fontId="43" fillId="0" borderId="0" xfId="0" applyFont="1" applyFill="1" applyBorder="1"/>
    <xf numFmtId="0" fontId="5" fillId="0" borderId="0" xfId="0" applyFont="1" applyFill="1"/>
    <xf numFmtId="0" fontId="5" fillId="0" borderId="0" xfId="0" applyFont="1" applyFill="1" applyBorder="1"/>
    <xf numFmtId="0" fontId="6" fillId="0" borderId="0" xfId="0" applyFont="1" applyFill="1" applyBorder="1"/>
    <xf numFmtId="164" fontId="7" fillId="0" borderId="12" xfId="5" applyNumberFormat="1" applyFont="1" applyFill="1" applyBorder="1"/>
    <xf numFmtId="10" fontId="7" fillId="0" borderId="0" xfId="43" applyNumberFormat="1" applyFont="1" applyFill="1" applyBorder="1"/>
    <xf numFmtId="0" fontId="5" fillId="0" borderId="0" xfId="0" applyFont="1" applyBorder="1" applyAlignment="1">
      <alignment horizontal="center"/>
    </xf>
    <xf numFmtId="0" fontId="5" fillId="0" borderId="0" xfId="0" applyFont="1" applyFill="1" applyBorder="1" applyAlignment="1">
      <alignment horizontal="center"/>
    </xf>
    <xf numFmtId="0" fontId="5" fillId="0" borderId="11" xfId="0" applyFont="1" applyFill="1" applyBorder="1" applyAlignment="1">
      <alignment horizontal="center"/>
    </xf>
    <xf numFmtId="165" fontId="5" fillId="0" borderId="0" xfId="7" applyNumberFormat="1" applyFont="1" applyFill="1" applyBorder="1" applyAlignment="1">
      <alignment horizontal="center"/>
    </xf>
    <xf numFmtId="165" fontId="5" fillId="0" borderId="11" xfId="7" applyNumberFormat="1" applyFont="1" applyFill="1" applyBorder="1"/>
    <xf numFmtId="165" fontId="5" fillId="0" borderId="11" xfId="7" applyNumberFormat="1" applyFont="1" applyFill="1" applyBorder="1" applyAlignment="1">
      <alignment horizontal="center"/>
    </xf>
    <xf numFmtId="165" fontId="7" fillId="0" borderId="12" xfId="7" applyNumberFormat="1" applyFont="1" applyFill="1" applyBorder="1"/>
    <xf numFmtId="0" fontId="5" fillId="0" borderId="11" xfId="0" quotePrefix="1" applyFont="1" applyFill="1" applyBorder="1" applyAlignment="1">
      <alignment horizontal="center"/>
    </xf>
    <xf numFmtId="10" fontId="0" fillId="0" borderId="0" xfId="0" applyNumberFormat="1" applyBorder="1"/>
    <xf numFmtId="0" fontId="7" fillId="0" borderId="11" xfId="0" quotePrefix="1" applyFont="1" applyFill="1" applyBorder="1" applyAlignment="1">
      <alignment horizontal="center"/>
    </xf>
    <xf numFmtId="0" fontId="5" fillId="0" borderId="0" xfId="0" quotePrefix="1" applyFont="1" applyFill="1" applyBorder="1"/>
    <xf numFmtId="0" fontId="5" fillId="11" borderId="0" xfId="0" applyFont="1" applyFill="1"/>
    <xf numFmtId="0" fontId="0" fillId="12" borderId="0" xfId="0" applyFill="1"/>
    <xf numFmtId="0" fontId="0" fillId="12" borderId="0" xfId="0" applyFill="1" applyBorder="1" applyAlignment="1">
      <alignment horizontal="center"/>
    </xf>
    <xf numFmtId="0" fontId="0" fillId="12" borderId="11" xfId="0" applyFill="1" applyBorder="1" applyAlignment="1">
      <alignment horizontal="center"/>
    </xf>
    <xf numFmtId="164" fontId="0" fillId="12" borderId="0" xfId="5" applyNumberFormat="1" applyFont="1" applyFill="1"/>
    <xf numFmtId="164" fontId="7" fillId="12" borderId="0" xfId="5" applyNumberFormat="1" applyFont="1" applyFill="1"/>
    <xf numFmtId="0" fontId="5" fillId="0" borderId="0" xfId="0" applyFont="1" applyAlignment="1">
      <alignment horizontal="left"/>
    </xf>
    <xf numFmtId="0" fontId="5" fillId="0" borderId="0" xfId="0" applyFont="1" applyAlignment="1"/>
    <xf numFmtId="43" fontId="0" fillId="0" borderId="0" xfId="5" applyFont="1" applyFill="1" applyBorder="1"/>
    <xf numFmtId="37" fontId="37" fillId="0" borderId="0" xfId="65" applyFont="1" applyFill="1" applyAlignment="1">
      <alignment horizontal="center"/>
    </xf>
    <xf numFmtId="37" fontId="37" fillId="0" borderId="0" xfId="65" applyFont="1" applyFill="1" applyAlignment="1">
      <alignment horizontal="right"/>
    </xf>
    <xf numFmtId="37" fontId="37" fillId="0" borderId="0" xfId="65" applyFont="1" applyFill="1" applyAlignment="1" applyProtection="1">
      <alignment horizontal="left"/>
    </xf>
    <xf numFmtId="37" fontId="37" fillId="0" borderId="0" xfId="65" applyFont="1" applyFill="1" applyAlignment="1" applyProtection="1">
      <alignment horizontal="right"/>
    </xf>
    <xf numFmtId="37" fontId="38" fillId="0" borderId="0" xfId="65" applyFont="1" applyFill="1" applyAlignment="1" applyProtection="1">
      <alignment horizontal="left"/>
    </xf>
    <xf numFmtId="37" fontId="37" fillId="0" borderId="13" xfId="65" applyFont="1" applyFill="1" applyBorder="1" applyAlignment="1" applyProtection="1">
      <alignment horizontal="left"/>
    </xf>
    <xf numFmtId="37" fontId="37" fillId="0" borderId="13" xfId="65" applyFont="1" applyFill="1" applyBorder="1"/>
    <xf numFmtId="37" fontId="37" fillId="0" borderId="11" xfId="65" applyFont="1" applyFill="1" applyBorder="1"/>
    <xf numFmtId="37" fontId="37" fillId="0" borderId="13" xfId="65" applyFont="1" applyFill="1" applyBorder="1" applyAlignment="1" applyProtection="1">
      <alignment horizontal="right"/>
    </xf>
    <xf numFmtId="37" fontId="37" fillId="0" borderId="0" xfId="65" applyFont="1" applyFill="1" applyAlignment="1" applyProtection="1">
      <alignment horizontal="center"/>
    </xf>
    <xf numFmtId="37" fontId="37" fillId="0" borderId="13" xfId="65" applyFont="1" applyFill="1" applyBorder="1" applyAlignment="1" applyProtection="1">
      <alignment horizontal="center"/>
    </xf>
    <xf numFmtId="165" fontId="38" fillId="0" borderId="0" xfId="66" applyNumberFormat="1" applyFont="1" applyFill="1" applyProtection="1"/>
    <xf numFmtId="37" fontId="37" fillId="0" borderId="0" xfId="65" applyNumberFormat="1" applyFont="1" applyFill="1" applyProtection="1"/>
    <xf numFmtId="10" fontId="44" fillId="0" borderId="0" xfId="67" applyNumberFormat="1" applyFont="1" applyFill="1"/>
    <xf numFmtId="172" fontId="37" fillId="0" borderId="0" xfId="65" applyNumberFormat="1" applyFont="1" applyFill="1" applyProtection="1"/>
    <xf numFmtId="37" fontId="38" fillId="0" borderId="0" xfId="65" applyNumberFormat="1" applyFont="1" applyFill="1" applyProtection="1"/>
    <xf numFmtId="37" fontId="37" fillId="12" borderId="0" xfId="65" applyFont="1" applyFill="1" applyAlignment="1" applyProtection="1">
      <alignment horizontal="left"/>
    </xf>
    <xf numFmtId="37" fontId="37" fillId="12" borderId="0" xfId="65" applyFont="1" applyFill="1"/>
    <xf numFmtId="37" fontId="38" fillId="12" borderId="0" xfId="65" applyNumberFormat="1" applyFont="1" applyFill="1" applyProtection="1"/>
    <xf numFmtId="10" fontId="44" fillId="12" borderId="0" xfId="67" applyNumberFormat="1" applyFont="1" applyFill="1"/>
    <xf numFmtId="172" fontId="37" fillId="12" borderId="0" xfId="65" applyNumberFormat="1" applyFont="1" applyFill="1" applyProtection="1"/>
    <xf numFmtId="37" fontId="37" fillId="0" borderId="11" xfId="65" applyNumberFormat="1" applyFont="1" applyFill="1" applyBorder="1" applyProtection="1"/>
    <xf numFmtId="165" fontId="38" fillId="0" borderId="16" xfId="66" applyNumberFormat="1" applyFont="1" applyFill="1" applyBorder="1" applyProtection="1"/>
    <xf numFmtId="10" fontId="38" fillId="0" borderId="0" xfId="65" applyNumberFormat="1" applyFont="1" applyFill="1" applyProtection="1"/>
    <xf numFmtId="37" fontId="38" fillId="0" borderId="0" xfId="65" applyFont="1" applyFill="1"/>
    <xf numFmtId="164" fontId="38" fillId="0" borderId="0" xfId="68" applyNumberFormat="1" applyFont="1" applyFill="1" applyProtection="1"/>
    <xf numFmtId="5" fontId="38" fillId="0" borderId="0" xfId="65" applyNumberFormat="1" applyFont="1" applyFill="1" applyProtection="1"/>
    <xf numFmtId="9" fontId="37" fillId="0" borderId="0" xfId="65" applyNumberFormat="1" applyFont="1" applyFill="1"/>
    <xf numFmtId="165" fontId="41" fillId="0" borderId="0" xfId="66" applyNumberFormat="1" applyFont="1" applyFill="1" applyProtection="1"/>
    <xf numFmtId="10" fontId="41" fillId="0" borderId="0" xfId="67" applyNumberFormat="1" applyFont="1" applyFill="1" applyProtection="1"/>
    <xf numFmtId="164" fontId="41" fillId="0" borderId="0" xfId="68" applyNumberFormat="1" applyFont="1" applyFill="1" applyProtection="1"/>
    <xf numFmtId="164" fontId="41" fillId="12" borderId="0" xfId="68" applyNumberFormat="1" applyFont="1" applyFill="1" applyProtection="1"/>
    <xf numFmtId="10" fontId="41" fillId="0" borderId="0" xfId="67" applyNumberFormat="1" applyFont="1" applyFill="1"/>
    <xf numFmtId="165" fontId="41" fillId="0" borderId="16" xfId="66" applyNumberFormat="1" applyFont="1" applyFill="1" applyBorder="1" applyProtection="1"/>
    <xf numFmtId="165" fontId="41" fillId="0" borderId="9" xfId="66" applyNumberFormat="1" applyFont="1" applyFill="1" applyBorder="1"/>
    <xf numFmtId="10" fontId="41" fillId="12" borderId="12" xfId="67" applyNumberFormat="1" applyFont="1" applyFill="1" applyBorder="1"/>
    <xf numFmtId="164" fontId="7" fillId="0" borderId="5" xfId="5" applyNumberFormat="1" applyFont="1" applyFill="1" applyBorder="1"/>
    <xf numFmtId="0" fontId="6" fillId="0" borderId="0" xfId="0" applyFont="1" applyFill="1" applyAlignment="1">
      <alignment horizontal="center"/>
    </xf>
    <xf numFmtId="0" fontId="5" fillId="0" borderId="0" xfId="0" applyFont="1" applyFill="1" applyAlignment="1">
      <alignment horizontal="center"/>
    </xf>
    <xf numFmtId="0" fontId="0" fillId="0" borderId="0" xfId="0" applyFill="1" applyAlignment="1">
      <alignment horizontal="center"/>
    </xf>
    <xf numFmtId="10" fontId="7" fillId="0" borderId="11" xfId="43" applyNumberFormat="1" applyFont="1" applyFill="1" applyBorder="1"/>
    <xf numFmtId="171" fontId="7" fillId="0" borderId="0" xfId="43" applyNumberFormat="1" applyFont="1" applyFill="1" applyBorder="1"/>
    <xf numFmtId="164" fontId="0" fillId="0" borderId="12" xfId="0" applyNumberFormat="1" applyFill="1" applyBorder="1"/>
    <xf numFmtId="164" fontId="0" fillId="0" borderId="0" xfId="0" applyNumberFormat="1" applyFill="1" applyBorder="1"/>
    <xf numFmtId="10" fontId="0" fillId="0" borderId="11" xfId="0" applyNumberFormat="1" applyFill="1" applyBorder="1"/>
    <xf numFmtId="37" fontId="41" fillId="0" borderId="0" xfId="84" applyFont="1"/>
    <xf numFmtId="37" fontId="45" fillId="0" borderId="0" xfId="84" applyFont="1" applyFill="1" applyBorder="1"/>
    <xf numFmtId="37" fontId="41" fillId="0" borderId="0" xfId="84" applyFont="1" applyAlignment="1">
      <alignment horizontal="center"/>
    </xf>
    <xf numFmtId="37" fontId="41" fillId="0" borderId="0" xfId="84" applyFont="1" applyFill="1" applyBorder="1"/>
    <xf numFmtId="37" fontId="41" fillId="0" borderId="0" xfId="84" applyNumberFormat="1" applyFont="1" applyFill="1" applyAlignment="1" applyProtection="1">
      <alignment horizontal="right"/>
    </xf>
    <xf numFmtId="37" fontId="39" fillId="0" borderId="0" xfId="84" applyFont="1" applyFill="1" applyBorder="1"/>
    <xf numFmtId="37" fontId="39" fillId="0" borderId="0" xfId="84" applyFont="1"/>
    <xf numFmtId="37" fontId="23" fillId="0" borderId="0" xfId="85" applyFont="1" applyAlignment="1">
      <alignment horizontal="centerContinuous"/>
    </xf>
    <xf numFmtId="37" fontId="41" fillId="0" borderId="0" xfId="84" applyNumberFormat="1" applyFont="1" applyAlignment="1" applyProtection="1">
      <alignment horizontal="centerContinuous"/>
    </xf>
    <xf numFmtId="37" fontId="45" fillId="0" borderId="0" xfId="84" applyNumberFormat="1" applyFont="1" applyFill="1" applyBorder="1" applyAlignment="1" applyProtection="1">
      <alignment horizontal="centerContinuous"/>
    </xf>
    <xf numFmtId="37" fontId="41" fillId="0" borderId="0" xfId="84" applyNumberFormat="1" applyFont="1" applyFill="1" applyBorder="1" applyAlignment="1" applyProtection="1">
      <alignment horizontal="centerContinuous"/>
    </xf>
    <xf numFmtId="37" fontId="41" fillId="0" borderId="0" xfId="84" applyFont="1" applyAlignment="1">
      <alignment horizontal="centerContinuous"/>
    </xf>
    <xf numFmtId="37" fontId="39" fillId="0" borderId="0" xfId="84" applyNumberFormat="1" applyFont="1" applyFill="1" applyBorder="1" applyAlignment="1" applyProtection="1">
      <alignment horizontal="centerContinuous"/>
    </xf>
    <xf numFmtId="37" fontId="39" fillId="0" borderId="0" xfId="84" applyNumberFormat="1" applyFont="1" applyProtection="1"/>
    <xf numFmtId="37" fontId="23" fillId="0" borderId="0" xfId="84" applyNumberFormat="1" applyFont="1" applyAlignment="1" applyProtection="1">
      <alignment horizontal="centerContinuous"/>
    </xf>
    <xf numFmtId="37" fontId="23" fillId="0" borderId="0" xfId="84" applyFont="1" applyAlignment="1">
      <alignment horizontal="centerContinuous"/>
    </xf>
    <xf numFmtId="37" fontId="41" fillId="0" borderId="0" xfId="84" applyNumberFormat="1" applyFont="1" applyProtection="1"/>
    <xf numFmtId="37" fontId="45" fillId="0" borderId="0" xfId="84" applyNumberFormat="1" applyFont="1" applyFill="1" applyBorder="1" applyProtection="1"/>
    <xf numFmtId="37" fontId="41" fillId="0" borderId="0" xfId="84" applyNumberFormat="1" applyFont="1" applyAlignment="1" applyProtection="1">
      <alignment horizontal="center"/>
    </xf>
    <xf numFmtId="37" fontId="41" fillId="0" borderId="0" xfId="84" applyNumberFormat="1" applyFont="1" applyFill="1" applyBorder="1" applyProtection="1"/>
    <xf numFmtId="37" fontId="39" fillId="0" borderId="0" xfId="84" applyNumberFormat="1" applyFont="1" applyFill="1" applyBorder="1" applyProtection="1"/>
    <xf numFmtId="37" fontId="23" fillId="0" borderId="0" xfId="84" applyNumberFormat="1" applyFont="1" applyFill="1" applyBorder="1" applyProtection="1"/>
    <xf numFmtId="37" fontId="23" fillId="0" borderId="0" xfId="84" applyNumberFormat="1" applyFont="1" applyFill="1" applyBorder="1" applyAlignment="1" applyProtection="1">
      <alignment horizontal="center"/>
    </xf>
    <xf numFmtId="37" fontId="46" fillId="0" borderId="0" xfId="84" applyNumberFormat="1" applyFont="1" applyFill="1" applyBorder="1" applyProtection="1"/>
    <xf numFmtId="37" fontId="47" fillId="0" borderId="0" xfId="84" applyNumberFormat="1" applyFont="1" applyFill="1" applyBorder="1" applyProtection="1"/>
    <xf numFmtId="37" fontId="41" fillId="0" borderId="0" xfId="84" applyNumberFormat="1" applyFont="1" applyFill="1" applyBorder="1" applyAlignment="1" applyProtection="1">
      <alignment horizontal="center"/>
    </xf>
    <xf numFmtId="37" fontId="23" fillId="0" borderId="0" xfId="84" applyFont="1" applyFill="1" applyBorder="1" applyAlignment="1">
      <alignment horizontal="center"/>
    </xf>
    <xf numFmtId="37" fontId="46" fillId="0" borderId="0" xfId="84" applyNumberFormat="1" applyFont="1" applyFill="1" applyBorder="1" applyAlignment="1" applyProtection="1">
      <alignment horizontal="center"/>
    </xf>
    <xf numFmtId="37" fontId="23" fillId="0" borderId="0" xfId="84" applyFont="1" applyFill="1" applyBorder="1"/>
    <xf numFmtId="37" fontId="47" fillId="0" borderId="0" xfId="84" applyNumberFormat="1" applyFont="1" applyFill="1" applyBorder="1" applyAlignment="1" applyProtection="1">
      <alignment horizontal="center"/>
    </xf>
    <xf numFmtId="37" fontId="41" fillId="0" borderId="11" xfId="84" applyNumberFormat="1" applyFont="1" applyFill="1" applyBorder="1" applyAlignment="1" applyProtection="1">
      <alignment horizontal="center"/>
    </xf>
    <xf numFmtId="37" fontId="23" fillId="0" borderId="11" xfId="84" applyNumberFormat="1" applyFont="1" applyFill="1" applyBorder="1" applyAlignment="1" applyProtection="1">
      <alignment horizontal="centerContinuous"/>
    </xf>
    <xf numFmtId="37" fontId="23" fillId="0" borderId="11" xfId="84" applyNumberFormat="1" applyFont="1" applyFill="1" applyBorder="1" applyAlignment="1" applyProtection="1">
      <alignment horizontal="center"/>
    </xf>
    <xf numFmtId="37" fontId="23" fillId="0" borderId="11" xfId="84" quotePrefix="1" applyNumberFormat="1" applyFont="1" applyFill="1" applyBorder="1" applyAlignment="1" applyProtection="1">
      <alignment horizontal="center"/>
    </xf>
    <xf numFmtId="37" fontId="46" fillId="0" borderId="11" xfId="84" applyNumberFormat="1" applyFont="1" applyFill="1" applyBorder="1" applyAlignment="1" applyProtection="1">
      <alignment horizontal="center"/>
    </xf>
    <xf numFmtId="37" fontId="41" fillId="0" borderId="0" xfId="84" quotePrefix="1" applyFont="1" applyAlignment="1">
      <alignment horizontal="center"/>
    </xf>
    <xf numFmtId="37" fontId="45" fillId="0" borderId="0" xfId="84" applyNumberFormat="1" applyFont="1" applyFill="1" applyBorder="1" applyAlignment="1" applyProtection="1">
      <alignment horizontal="center"/>
    </xf>
    <xf numFmtId="37" fontId="41" fillId="0" borderId="0" xfId="84" quotePrefix="1" applyNumberFormat="1" applyFont="1" applyAlignment="1" applyProtection="1">
      <alignment horizontal="center"/>
    </xf>
    <xf numFmtId="37" fontId="39" fillId="0" borderId="0" xfId="84" applyNumberFormat="1" applyFont="1" applyFill="1" applyBorder="1" applyAlignment="1" applyProtection="1">
      <alignment horizontal="center"/>
    </xf>
    <xf numFmtId="37" fontId="41" fillId="0" borderId="0" xfId="84" applyNumberFormat="1" applyFont="1" applyFill="1" applyProtection="1"/>
    <xf numFmtId="37" fontId="41" fillId="0" borderId="0" xfId="84" applyFont="1" applyFill="1"/>
    <xf numFmtId="37" fontId="48" fillId="0" borderId="0" xfId="84" applyNumberFormat="1" applyFont="1" applyFill="1" applyBorder="1" applyProtection="1"/>
    <xf numFmtId="39" fontId="41" fillId="0" borderId="0" xfId="84" applyNumberFormat="1" applyFont="1" applyAlignment="1" applyProtection="1">
      <alignment horizontal="center"/>
    </xf>
    <xf numFmtId="39" fontId="41" fillId="0" borderId="0" xfId="84" applyNumberFormat="1" applyFont="1" applyFill="1" applyAlignment="1" applyProtection="1">
      <alignment horizontal="center"/>
    </xf>
    <xf numFmtId="39" fontId="41" fillId="0" borderId="0" xfId="84" applyNumberFormat="1" applyFont="1" applyFill="1" applyBorder="1" applyProtection="1"/>
    <xf numFmtId="37" fontId="41" fillId="0" borderId="0" xfId="84" applyNumberFormat="1" applyFont="1" applyBorder="1" applyProtection="1"/>
    <xf numFmtId="39" fontId="39" fillId="0" borderId="0" xfId="84" applyNumberFormat="1" applyFont="1" applyAlignment="1" applyProtection="1">
      <alignment horizontal="center"/>
    </xf>
    <xf numFmtId="39" fontId="39" fillId="0" borderId="0" xfId="84" applyNumberFormat="1" applyFont="1" applyProtection="1"/>
    <xf numFmtId="39" fontId="41" fillId="0" borderId="0" xfId="84" applyNumberFormat="1" applyFont="1" applyAlignment="1">
      <alignment horizontal="center"/>
    </xf>
    <xf numFmtId="39" fontId="39" fillId="0" borderId="0" xfId="84" applyNumberFormat="1" applyFont="1" applyAlignment="1">
      <alignment horizontal="center"/>
    </xf>
    <xf numFmtId="37" fontId="41" fillId="0" borderId="11" xfId="84" applyNumberFormat="1" applyFont="1" applyFill="1" applyBorder="1" applyProtection="1"/>
    <xf numFmtId="39" fontId="41" fillId="0" borderId="0" xfId="84" applyNumberFormat="1" applyFont="1" applyFill="1" applyBorder="1" applyAlignment="1" applyProtection="1">
      <alignment horizontal="center"/>
    </xf>
    <xf numFmtId="37" fontId="41" fillId="0" borderId="11" xfId="84" applyNumberFormat="1" applyFont="1" applyBorder="1" applyProtection="1"/>
    <xf numFmtId="39" fontId="41" fillId="0" borderId="0" xfId="84" applyNumberFormat="1" applyFont="1" applyBorder="1" applyAlignment="1" applyProtection="1">
      <alignment horizontal="center"/>
    </xf>
    <xf numFmtId="37" fontId="45" fillId="0" borderId="0" xfId="84" applyNumberFormat="1" applyFont="1" applyFill="1" applyProtection="1"/>
    <xf numFmtId="9" fontId="41" fillId="0" borderId="0" xfId="43" applyNumberFormat="1" applyFont="1" applyFill="1" applyProtection="1"/>
    <xf numFmtId="39" fontId="39" fillId="0" borderId="0" xfId="84" applyNumberFormat="1" applyFont="1" applyAlignment="1" applyProtection="1">
      <alignment horizontal="left"/>
    </xf>
    <xf numFmtId="10" fontId="39" fillId="0" borderId="0" xfId="43" applyNumberFormat="1" applyFont="1" applyProtection="1"/>
    <xf numFmtId="9" fontId="41" fillId="0" borderId="0" xfId="84" applyNumberFormat="1" applyFont="1" applyFill="1"/>
    <xf numFmtId="37" fontId="39" fillId="0" borderId="0" xfId="84" applyFont="1" applyAlignment="1">
      <alignment horizontal="center"/>
    </xf>
    <xf numFmtId="37" fontId="41" fillId="0" borderId="16" xfId="84" applyNumberFormat="1" applyFont="1" applyFill="1" applyBorder="1" applyProtection="1"/>
    <xf numFmtId="37" fontId="45" fillId="0" borderId="0" xfId="84" applyFont="1" applyFill="1"/>
    <xf numFmtId="37" fontId="45" fillId="0" borderId="0" xfId="84" quotePrefix="1" applyNumberFormat="1" applyFont="1" applyFill="1" applyBorder="1" applyAlignment="1" applyProtection="1">
      <alignment horizontal="center"/>
    </xf>
    <xf numFmtId="37" fontId="39" fillId="0" borderId="0" xfId="84" quotePrefix="1" applyFont="1" applyFill="1"/>
    <xf numFmtId="37" fontId="41" fillId="0" borderId="12" xfId="84" applyNumberFormat="1" applyFont="1" applyFill="1" applyBorder="1" applyProtection="1"/>
    <xf numFmtId="37" fontId="39" fillId="0" borderId="0" xfId="84" applyNumberFormat="1" applyFont="1" applyFill="1" applyProtection="1"/>
    <xf numFmtId="37" fontId="49" fillId="0" borderId="0" xfId="84" applyNumberFormat="1" applyFont="1" applyFill="1" applyBorder="1" applyProtection="1"/>
    <xf numFmtId="37" fontId="39" fillId="0" borderId="0" xfId="84" applyNumberFormat="1" applyFont="1" applyAlignment="1" applyProtection="1">
      <alignment horizontal="center"/>
    </xf>
    <xf numFmtId="37" fontId="39" fillId="0" borderId="0" xfId="84" applyNumberFormat="1" applyFont="1" applyBorder="1" applyProtection="1"/>
    <xf numFmtId="37" fontId="41" fillId="0" borderId="0" xfId="84" quotePrefix="1" applyFont="1"/>
    <xf numFmtId="37" fontId="10" fillId="0" borderId="0" xfId="84" applyFill="1"/>
    <xf numFmtId="37" fontId="49" fillId="0" borderId="0" xfId="84" applyFont="1" applyFill="1" applyBorder="1"/>
    <xf numFmtId="37" fontId="50" fillId="0" borderId="0" xfId="84" applyNumberFormat="1" applyFont="1" applyFill="1" applyBorder="1" applyProtection="1"/>
    <xf numFmtId="39" fontId="47" fillId="0" borderId="0" xfId="84" applyNumberFormat="1" applyFont="1" applyFill="1" applyBorder="1" applyAlignment="1" applyProtection="1">
      <alignment horizontal="center"/>
    </xf>
    <xf numFmtId="173" fontId="47" fillId="0" borderId="0" xfId="84" applyNumberFormat="1" applyFont="1" applyFill="1" applyBorder="1" applyAlignment="1" applyProtection="1">
      <alignment horizontal="center"/>
    </xf>
    <xf numFmtId="37" fontId="39" fillId="0" borderId="0" xfId="84" quotePrefix="1" applyFont="1"/>
    <xf numFmtId="37" fontId="39" fillId="0" borderId="0" xfId="84" applyFont="1" applyFill="1"/>
    <xf numFmtId="37" fontId="41" fillId="12" borderId="0" xfId="84" applyNumberFormat="1" applyFont="1" applyFill="1" applyBorder="1" applyProtection="1"/>
    <xf numFmtId="37" fontId="41" fillId="12" borderId="11" xfId="84" applyNumberFormat="1" applyFont="1" applyFill="1" applyBorder="1" applyProtection="1"/>
    <xf numFmtId="39" fontId="41" fillId="12" borderId="0" xfId="84" applyNumberFormat="1" applyFont="1" applyFill="1" applyAlignment="1" applyProtection="1">
      <alignment horizontal="center"/>
    </xf>
    <xf numFmtId="37" fontId="41" fillId="0" borderId="0" xfId="84" quotePrefix="1" applyFont="1" applyFill="1"/>
    <xf numFmtId="37" fontId="51" fillId="0" borderId="0" xfId="84" applyFont="1" applyFill="1" applyBorder="1"/>
    <xf numFmtId="37" fontId="41" fillId="0" borderId="11" xfId="84" applyFont="1" applyBorder="1"/>
    <xf numFmtId="37" fontId="41" fillId="0" borderId="12" xfId="84" applyFont="1" applyBorder="1"/>
    <xf numFmtId="0" fontId="6" fillId="0" borderId="0" xfId="0" applyFont="1" applyFill="1" applyAlignment="1">
      <alignment horizontal="centerContinuous"/>
    </xf>
    <xf numFmtId="0" fontId="6" fillId="0" borderId="0" xfId="0" applyFont="1" applyFill="1" applyBorder="1" applyAlignment="1">
      <alignment horizontal="left"/>
    </xf>
    <xf numFmtId="37" fontId="6" fillId="0" borderId="0" xfId="65" applyFont="1" applyFill="1"/>
    <xf numFmtId="37" fontId="5" fillId="0" borderId="0" xfId="65" applyFont="1" applyFill="1"/>
    <xf numFmtId="37" fontId="5" fillId="0" borderId="0" xfId="65" applyFont="1" applyFill="1" applyAlignment="1">
      <alignment horizontal="center"/>
    </xf>
    <xf numFmtId="37" fontId="5" fillId="0" borderId="11" xfId="65" applyFont="1" applyFill="1" applyBorder="1" applyAlignment="1">
      <alignment horizontal="center"/>
    </xf>
    <xf numFmtId="37" fontId="5" fillId="0" borderId="0" xfId="65" applyFont="1" applyFill="1" applyBorder="1" applyAlignment="1">
      <alignment horizontal="center"/>
    </xf>
    <xf numFmtId="174" fontId="0" fillId="0" borderId="0" xfId="0" quotePrefix="1" applyNumberFormat="1" applyFill="1" applyAlignment="1">
      <alignment horizontal="center"/>
    </xf>
    <xf numFmtId="37" fontId="5" fillId="0" borderId="0" xfId="65" applyFont="1" applyFill="1" applyBorder="1"/>
    <xf numFmtId="37" fontId="5" fillId="0" borderId="11" xfId="65" applyFont="1" applyFill="1" applyBorder="1"/>
    <xf numFmtId="37" fontId="0" fillId="0" borderId="12" xfId="0" applyNumberFormat="1" applyFill="1" applyBorder="1"/>
    <xf numFmtId="37" fontId="0" fillId="0" borderId="0" xfId="0" applyNumberFormat="1" applyFill="1" applyBorder="1"/>
    <xf numFmtId="0" fontId="0" fillId="0" borderId="0" xfId="0" applyFill="1" applyBorder="1" applyAlignment="1">
      <alignment horizontal="center"/>
    </xf>
    <xf numFmtId="0" fontId="0" fillId="0" borderId="11" xfId="0" applyFill="1" applyBorder="1" applyAlignment="1">
      <alignment horizontal="center"/>
    </xf>
    <xf numFmtId="37" fontId="37" fillId="14" borderId="0" xfId="65" applyFont="1" applyFill="1"/>
    <xf numFmtId="37" fontId="40" fillId="0" borderId="0" xfId="65" applyFont="1" applyFill="1"/>
    <xf numFmtId="0" fontId="6" fillId="0" borderId="0" xfId="0" applyFont="1" applyFill="1" applyAlignment="1">
      <alignment horizontal="center"/>
    </xf>
    <xf numFmtId="0" fontId="0" fillId="13" borderId="0" xfId="0" applyFill="1"/>
    <xf numFmtId="0" fontId="6" fillId="13" borderId="0" xfId="0" applyFont="1" applyFill="1"/>
    <xf numFmtId="0" fontId="6" fillId="0" borderId="0" xfId="0" applyFont="1" applyFill="1" applyAlignment="1">
      <alignment horizontal="center"/>
    </xf>
    <xf numFmtId="164" fontId="0" fillId="0" borderId="0" xfId="5" applyNumberFormat="1" applyFont="1"/>
    <xf numFmtId="164" fontId="0" fillId="0" borderId="11" xfId="5" applyNumberFormat="1" applyFont="1" applyBorder="1"/>
    <xf numFmtId="9" fontId="7" fillId="0" borderId="0" xfId="0" applyNumberFormat="1" applyFont="1" applyAlignment="1">
      <alignment horizontal="center"/>
    </xf>
    <xf numFmtId="9" fontId="5" fillId="0" borderId="0" xfId="0" applyNumberFormat="1" applyFont="1" applyAlignment="1">
      <alignment horizontal="center"/>
    </xf>
    <xf numFmtId="0" fontId="3" fillId="0" borderId="0" xfId="86"/>
    <xf numFmtId="0" fontId="53" fillId="0" borderId="0" xfId="86" applyFont="1" applyAlignment="1">
      <alignment horizontal="center"/>
    </xf>
    <xf numFmtId="0" fontId="43" fillId="0" borderId="0" xfId="86" applyFont="1" applyAlignment="1"/>
    <xf numFmtId="0" fontId="43" fillId="0" borderId="0" xfId="86" applyFont="1"/>
    <xf numFmtId="0" fontId="54" fillId="0" borderId="0" xfId="86" applyFont="1" applyAlignment="1">
      <alignment horizontal="center" wrapText="1"/>
    </xf>
    <xf numFmtId="0" fontId="54" fillId="0" borderId="11" xfId="86" applyFont="1" applyBorder="1" applyAlignment="1">
      <alignment horizontal="center" wrapText="1"/>
    </xf>
    <xf numFmtId="0" fontId="43" fillId="0" borderId="0" xfId="86" applyFont="1" applyFill="1"/>
    <xf numFmtId="0" fontId="43" fillId="0" borderId="0" xfId="86" applyFont="1" applyFill="1" applyAlignment="1">
      <alignment horizontal="right"/>
    </xf>
    <xf numFmtId="0" fontId="54" fillId="0" borderId="0" xfId="86" applyFont="1" applyFill="1"/>
    <xf numFmtId="9" fontId="5" fillId="0" borderId="0" xfId="87" applyFont="1" applyFill="1"/>
    <xf numFmtId="164" fontId="5" fillId="0" borderId="0" xfId="88" applyNumberFormat="1" applyFont="1" applyFill="1"/>
    <xf numFmtId="164" fontId="43" fillId="0" borderId="0" xfId="86" applyNumberFormat="1" applyFont="1" applyFill="1"/>
    <xf numFmtId="43" fontId="43" fillId="0" borderId="0" xfId="86" applyNumberFormat="1" applyFont="1" applyFill="1"/>
    <xf numFmtId="164" fontId="54" fillId="0" borderId="0" xfId="88" applyNumberFormat="1" applyFont="1" applyFill="1"/>
    <xf numFmtId="164" fontId="54" fillId="0" borderId="12" xfId="88" applyNumberFormat="1" applyFont="1" applyFill="1" applyBorder="1"/>
    <xf numFmtId="0" fontId="43" fillId="0" borderId="0" xfId="86" applyFont="1" applyAlignment="1">
      <alignment horizontal="center"/>
    </xf>
    <xf numFmtId="164" fontId="5" fillId="0" borderId="0" xfId="88" applyNumberFormat="1" applyFont="1" applyFill="1" applyBorder="1"/>
    <xf numFmtId="0" fontId="43" fillId="0" borderId="0" xfId="86" applyFont="1" applyFill="1" applyBorder="1"/>
    <xf numFmtId="164" fontId="5" fillId="0" borderId="11" xfId="88" applyNumberFormat="1" applyFont="1" applyFill="1" applyBorder="1"/>
    <xf numFmtId="41" fontId="5" fillId="0" borderId="0" xfId="88" applyNumberFormat="1" applyFont="1" applyFill="1"/>
    <xf numFmtId="39" fontId="5" fillId="0" borderId="0" xfId="88" applyNumberFormat="1" applyFont="1" applyFill="1"/>
    <xf numFmtId="37" fontId="5" fillId="0" borderId="0" xfId="88" applyNumberFormat="1" applyFont="1" applyFill="1"/>
    <xf numFmtId="37" fontId="54" fillId="0" borderId="0" xfId="88" applyNumberFormat="1" applyFont="1" applyFill="1"/>
    <xf numFmtId="37" fontId="54" fillId="0" borderId="12" xfId="88" applyNumberFormat="1" applyFont="1" applyFill="1" applyBorder="1"/>
    <xf numFmtId="37" fontId="54" fillId="0" borderId="0" xfId="88" applyNumberFormat="1" applyFont="1" applyFill="1" applyBorder="1"/>
    <xf numFmtId="0" fontId="6" fillId="0" borderId="0" xfId="0" quotePrefix="1" applyFont="1" applyAlignment="1"/>
    <xf numFmtId="0" fontId="5" fillId="0" borderId="0" xfId="63" applyFont="1" applyFill="1"/>
    <xf numFmtId="0" fontId="6" fillId="0" borderId="0" xfId="0" applyFont="1" applyBorder="1" applyAlignment="1">
      <alignment horizontal="centerContinuous"/>
    </xf>
    <xf numFmtId="0" fontId="6" fillId="0" borderId="60" xfId="0" applyFont="1" applyBorder="1" applyAlignment="1">
      <alignment horizontal="centerContinuous"/>
    </xf>
    <xf numFmtId="0" fontId="0" fillId="0" borderId="59" xfId="0" applyBorder="1"/>
    <xf numFmtId="0" fontId="0" fillId="0" borderId="60" xfId="0" applyBorder="1" applyAlignment="1">
      <alignment horizontal="center"/>
    </xf>
    <xf numFmtId="165" fontId="0" fillId="0" borderId="60" xfId="7" applyNumberFormat="1" applyFont="1" applyFill="1" applyBorder="1" applyAlignment="1">
      <alignment horizontal="center"/>
    </xf>
    <xf numFmtId="0" fontId="7" fillId="0" borderId="0" xfId="0" applyFont="1" applyBorder="1"/>
    <xf numFmtId="164" fontId="7" fillId="0" borderId="60" xfId="5" applyNumberFormat="1" applyFont="1" applyBorder="1"/>
    <xf numFmtId="164" fontId="7" fillId="0" borderId="60" xfId="5" applyNumberFormat="1" applyFont="1" applyFill="1" applyBorder="1"/>
    <xf numFmtId="0" fontId="7" fillId="0" borderId="60" xfId="0" applyFont="1" applyBorder="1"/>
    <xf numFmtId="165" fontId="7" fillId="0" borderId="60" xfId="0" applyNumberFormat="1" applyFont="1" applyBorder="1"/>
    <xf numFmtId="0" fontId="0" fillId="0" borderId="60" xfId="0" applyBorder="1"/>
    <xf numFmtId="0" fontId="0" fillId="0" borderId="61" xfId="0" applyBorder="1"/>
    <xf numFmtId="0" fontId="0" fillId="0" borderId="22" xfId="0" applyBorder="1"/>
    <xf numFmtId="0" fontId="0" fillId="0" borderId="62" xfId="0" applyBorder="1"/>
    <xf numFmtId="0" fontId="0" fillId="0" borderId="0" xfId="0" applyBorder="1" applyAlignment="1">
      <alignment horizontal="center"/>
    </xf>
    <xf numFmtId="0" fontId="6" fillId="0" borderId="0" xfId="0" applyFont="1" applyBorder="1"/>
    <xf numFmtId="165" fontId="0" fillId="0" borderId="0" xfId="7" applyNumberFormat="1" applyFont="1" applyFill="1" applyBorder="1" applyAlignment="1">
      <alignment horizontal="center"/>
    </xf>
    <xf numFmtId="164" fontId="0" fillId="0" borderId="0" xfId="5" applyNumberFormat="1" applyFont="1" applyBorder="1" applyAlignment="1">
      <alignment horizontal="center"/>
    </xf>
    <xf numFmtId="164" fontId="7" fillId="12" borderId="0" xfId="5" applyNumberFormat="1" applyFont="1" applyFill="1" applyBorder="1"/>
    <xf numFmtId="0" fontId="6" fillId="0" borderId="0" xfId="0" applyFont="1" applyBorder="1" applyAlignment="1">
      <alignment horizontal="left"/>
    </xf>
    <xf numFmtId="165" fontId="7" fillId="0" borderId="0" xfId="0" applyNumberFormat="1" applyFont="1" applyBorder="1"/>
    <xf numFmtId="0" fontId="0" fillId="0" borderId="56" xfId="0" applyBorder="1"/>
    <xf numFmtId="0" fontId="0" fillId="0" borderId="57" xfId="0" applyBorder="1"/>
    <xf numFmtId="0" fontId="0" fillId="0" borderId="58" xfId="0" applyBorder="1"/>
    <xf numFmtId="0" fontId="0" fillId="0" borderId="60" xfId="0" applyBorder="1" applyAlignment="1">
      <alignment horizontal="centerContinuous"/>
    </xf>
    <xf numFmtId="164" fontId="0" fillId="0" borderId="60" xfId="5" applyNumberFormat="1" applyFont="1" applyFill="1" applyBorder="1" applyAlignment="1">
      <alignment horizontal="center"/>
    </xf>
    <xf numFmtId="165" fontId="7" fillId="0" borderId="60" xfId="7" applyNumberFormat="1" applyFont="1" applyBorder="1"/>
    <xf numFmtId="10" fontId="7" fillId="71" borderId="0" xfId="43" applyNumberFormat="1" applyFont="1" applyFill="1"/>
    <xf numFmtId="0" fontId="7" fillId="71" borderId="0" xfId="0" applyFont="1" applyFill="1"/>
    <xf numFmtId="43" fontId="0" fillId="0" borderId="0" xfId="5" applyFont="1" applyFill="1"/>
    <xf numFmtId="43" fontId="0" fillId="0" borderId="0" xfId="0" applyNumberFormat="1" applyFill="1"/>
    <xf numFmtId="0" fontId="6" fillId="0" borderId="0" xfId="0" applyFont="1" applyFill="1" applyAlignment="1">
      <alignment horizontal="center"/>
    </xf>
    <xf numFmtId="234" fontId="0" fillId="0" borderId="0" xfId="67" applyNumberFormat="1" applyFont="1" applyFill="1" applyProtection="1"/>
    <xf numFmtId="10" fontId="37" fillId="0" borderId="0" xfId="65" applyNumberFormat="1" applyFont="1" applyFill="1" applyProtection="1"/>
    <xf numFmtId="37" fontId="215" fillId="0" borderId="0" xfId="65" applyNumberFormat="1" applyFont="1" applyFill="1" applyProtection="1"/>
    <xf numFmtId="10" fontId="215" fillId="0" borderId="0" xfId="65" applyNumberFormat="1" applyFont="1" applyFill="1" applyProtection="1"/>
    <xf numFmtId="37" fontId="216" fillId="0" borderId="0" xfId="65" applyFont="1" applyFill="1"/>
    <xf numFmtId="10" fontId="5" fillId="0" borderId="0" xfId="0" applyNumberFormat="1" applyFont="1" applyFill="1"/>
    <xf numFmtId="164" fontId="5" fillId="0" borderId="11" xfId="5" applyNumberFormat="1" applyFont="1" applyFill="1" applyBorder="1" applyAlignment="1">
      <alignment horizontal="center"/>
    </xf>
    <xf numFmtId="164" fontId="0" fillId="0" borderId="0" xfId="5" applyNumberFormat="1" applyFont="1" applyFill="1" applyAlignment="1">
      <alignment horizontal="center"/>
    </xf>
    <xf numFmtId="164" fontId="5" fillId="0" borderId="0" xfId="5" applyNumberFormat="1" applyFont="1" applyFill="1" applyBorder="1" applyAlignment="1">
      <alignment horizontal="center"/>
    </xf>
    <xf numFmtId="37" fontId="5" fillId="0" borderId="0" xfId="65" applyFont="1" applyFill="1" applyAlignment="1" applyProtection="1">
      <alignment horizontal="left"/>
    </xf>
    <xf numFmtId="37" fontId="5" fillId="0" borderId="0" xfId="65" applyNumberFormat="1" applyFont="1" applyFill="1" applyProtection="1"/>
    <xf numFmtId="10" fontId="5" fillId="0" borderId="0" xfId="67" applyNumberFormat="1" applyFont="1" applyFill="1"/>
    <xf numFmtId="172" fontId="5" fillId="0" borderId="0" xfId="65" applyNumberFormat="1" applyFont="1" applyFill="1" applyProtection="1"/>
    <xf numFmtId="164" fontId="5" fillId="0" borderId="12" xfId="5" applyNumberFormat="1" applyFont="1" applyFill="1" applyBorder="1" applyAlignment="1">
      <alignment horizontal="center"/>
    </xf>
    <xf numFmtId="2" fontId="23" fillId="0" borderId="0" xfId="12594" applyNumberFormat="1" applyFont="1" applyAlignment="1">
      <alignment horizontal="centerContinuous"/>
    </xf>
    <xf numFmtId="2" fontId="23" fillId="0" borderId="0" xfId="12594" applyNumberFormat="1" applyFont="1" applyAlignment="1">
      <alignment horizontal="center"/>
    </xf>
    <xf numFmtId="0" fontId="41" fillId="0" borderId="0" xfId="12594" applyFont="1" applyAlignment="1"/>
    <xf numFmtId="0" fontId="41" fillId="0" borderId="0" xfId="12594" applyNumberFormat="1" applyFont="1" applyAlignment="1"/>
    <xf numFmtId="1" fontId="23" fillId="0" borderId="0" xfId="12594" applyNumberFormat="1" applyFont="1" applyAlignment="1">
      <alignment horizontal="centerContinuous"/>
    </xf>
    <xf numFmtId="0" fontId="41" fillId="0" borderId="0" xfId="12594" applyNumberFormat="1" applyFont="1" applyAlignment="1">
      <alignment horizontal="centerContinuous"/>
    </xf>
    <xf numFmtId="0" fontId="41" fillId="0" borderId="0" xfId="12594" applyNumberFormat="1" applyFont="1" applyFill="1" applyAlignment="1">
      <alignment horizontal="centerContinuous"/>
    </xf>
    <xf numFmtId="39" fontId="23" fillId="0" borderId="0" xfId="12594" applyNumberFormat="1" applyFont="1" applyAlignment="1">
      <alignment horizontal="center"/>
    </xf>
    <xf numFmtId="39" fontId="41" fillId="0" borderId="0" xfId="12594" applyNumberFormat="1" applyFont="1" applyAlignment="1">
      <alignment horizontal="centerContinuous"/>
    </xf>
    <xf numFmtId="196" fontId="41" fillId="0" borderId="0" xfId="12594" applyNumberFormat="1" applyFont="1" applyAlignment="1">
      <alignment horizontal="centerContinuous"/>
    </xf>
    <xf numFmtId="196" fontId="23" fillId="0" borderId="0" xfId="12594" applyNumberFormat="1" applyFont="1" applyAlignment="1">
      <alignment horizontal="center"/>
    </xf>
    <xf numFmtId="196" fontId="41" fillId="0" borderId="0" xfId="12594" applyNumberFormat="1" applyFont="1" applyAlignment="1"/>
    <xf numFmtId="1" fontId="41" fillId="0" borderId="0" xfId="12594" applyNumberFormat="1" applyFont="1" applyAlignment="1"/>
    <xf numFmtId="0" fontId="41" fillId="0" borderId="0" xfId="12594" applyNumberFormat="1" applyFont="1" applyFill="1" applyAlignment="1">
      <alignment horizontal="center"/>
    </xf>
    <xf numFmtId="37" fontId="23" fillId="0" borderId="0" xfId="12594" applyNumberFormat="1" applyFont="1" applyFill="1" applyAlignment="1">
      <alignment horizontal="center"/>
    </xf>
    <xf numFmtId="39" fontId="41" fillId="0" borderId="0" xfId="12594" applyNumberFormat="1" applyFont="1" applyAlignment="1"/>
    <xf numFmtId="39" fontId="23" fillId="0" borderId="0" xfId="12594" applyNumberFormat="1" applyFont="1" applyAlignment="1">
      <alignment horizontal="centerContinuous"/>
    </xf>
    <xf numFmtId="0" fontId="23" fillId="0" borderId="0" xfId="12594" applyNumberFormat="1" applyFont="1" applyAlignment="1">
      <alignment horizontal="center"/>
    </xf>
    <xf numFmtId="37" fontId="23" fillId="0" borderId="11" xfId="12594" applyNumberFormat="1" applyFont="1" applyFill="1" applyBorder="1" applyAlignment="1">
      <alignment horizontal="center"/>
    </xf>
    <xf numFmtId="39" fontId="23" fillId="0" borderId="11" xfId="12594" applyNumberFormat="1" applyFont="1" applyBorder="1" applyAlignment="1">
      <alignment horizontal="centerContinuous"/>
    </xf>
    <xf numFmtId="39" fontId="23" fillId="0" borderId="0" xfId="12594" applyNumberFormat="1" applyFont="1" applyBorder="1" applyAlignment="1">
      <alignment horizontal="centerContinuous"/>
    </xf>
    <xf numFmtId="196" fontId="23" fillId="0" borderId="11" xfId="12594" applyNumberFormat="1" applyFont="1" applyBorder="1" applyAlignment="1">
      <alignment horizontal="center"/>
    </xf>
    <xf numFmtId="196" fontId="23" fillId="0" borderId="0" xfId="12594" applyNumberFormat="1" applyFont="1" applyBorder="1" applyAlignment="1">
      <alignment horizontal="center"/>
    </xf>
    <xf numFmtId="37" fontId="41" fillId="0" borderId="0" xfId="12594" applyNumberFormat="1" applyFont="1" applyFill="1" applyAlignment="1"/>
    <xf numFmtId="0" fontId="23" fillId="0" borderId="0" xfId="12594" applyFont="1" applyAlignment="1">
      <alignment horizontal="left"/>
    </xf>
    <xf numFmtId="0" fontId="41" fillId="0" borderId="0" xfId="12594" applyFont="1" applyFill="1" applyAlignment="1"/>
    <xf numFmtId="235" fontId="41" fillId="0" borderId="0" xfId="12594" applyNumberFormat="1" applyFont="1" applyAlignment="1"/>
    <xf numFmtId="0" fontId="41" fillId="0" borderId="0" xfId="12594" applyNumberFormat="1" applyFont="1" applyFill="1" applyAlignment="1">
      <alignment horizontal="left" indent="2"/>
    </xf>
    <xf numFmtId="37" fontId="41" fillId="0" borderId="0" xfId="12594" applyNumberFormat="1" applyFont="1" applyAlignment="1"/>
    <xf numFmtId="236" fontId="41" fillId="0" borderId="0" xfId="12594" applyNumberFormat="1" applyFont="1" applyAlignment="1"/>
    <xf numFmtId="235" fontId="41" fillId="0" borderId="0" xfId="12594" applyNumberFormat="1" applyFont="1" applyBorder="1" applyAlignment="1"/>
    <xf numFmtId="2" fontId="41" fillId="0" borderId="0" xfId="12594" applyNumberFormat="1" applyFont="1" applyFill="1" applyAlignment="1"/>
    <xf numFmtId="1" fontId="23" fillId="0" borderId="0" xfId="12594" applyNumberFormat="1" applyFont="1" applyAlignment="1"/>
    <xf numFmtId="0" fontId="23" fillId="0" borderId="0" xfId="12594" applyNumberFormat="1" applyFont="1" applyAlignment="1"/>
    <xf numFmtId="37" fontId="23" fillId="0" borderId="0" xfId="12594" applyNumberFormat="1" applyFont="1" applyAlignment="1"/>
    <xf numFmtId="39" fontId="23" fillId="0" borderId="0" xfId="12594" applyNumberFormat="1" applyFont="1" applyAlignment="1"/>
    <xf numFmtId="235" fontId="23" fillId="0" borderId="0" xfId="12594" applyNumberFormat="1" applyFont="1" applyAlignment="1"/>
    <xf numFmtId="0" fontId="23" fillId="0" borderId="0" xfId="12594" applyFont="1" applyAlignment="1"/>
    <xf numFmtId="37" fontId="41" fillId="0" borderId="0" xfId="12594" applyNumberFormat="1" applyFont="1" applyAlignment="1">
      <alignment horizontal="center"/>
    </xf>
    <xf numFmtId="0" fontId="5" fillId="0" borderId="0" xfId="12594" applyFont="1"/>
    <xf numFmtId="0" fontId="23" fillId="0" borderId="0" xfId="12594" applyFont="1" applyBorder="1" applyAlignment="1"/>
    <xf numFmtId="0" fontId="41" fillId="0" borderId="0" xfId="12594"/>
    <xf numFmtId="4" fontId="41" fillId="0" borderId="0" xfId="48306" applyNumberFormat="1" applyFont="1" applyBorder="1"/>
    <xf numFmtId="4" fontId="41" fillId="0" borderId="0" xfId="48306" applyNumberFormat="1" applyFont="1"/>
    <xf numFmtId="4" fontId="23" fillId="0" borderId="0" xfId="48306" applyNumberFormat="1" applyFont="1"/>
    <xf numFmtId="0" fontId="41" fillId="0" borderId="0" xfId="12594" applyFont="1" applyBorder="1" applyAlignment="1"/>
    <xf numFmtId="39" fontId="41" fillId="0" borderId="0" xfId="12594" applyNumberFormat="1" applyFont="1"/>
    <xf numFmtId="0" fontId="41" fillId="0" borderId="0" xfId="12594" applyFill="1"/>
    <xf numFmtId="0" fontId="5" fillId="0" borderId="0" xfId="12594" applyFont="1" applyFill="1"/>
    <xf numFmtId="39" fontId="41" fillId="0" borderId="0" xfId="12594" applyNumberFormat="1" applyFont="1" applyFill="1"/>
    <xf numFmtId="0" fontId="41" fillId="0" borderId="0" xfId="12594" applyFont="1" applyFill="1" applyBorder="1" applyAlignment="1"/>
    <xf numFmtId="0" fontId="5" fillId="0" borderId="0" xfId="11344"/>
    <xf numFmtId="0" fontId="23" fillId="0" borderId="0" xfId="11344" applyFont="1" applyAlignment="1">
      <alignment horizontal="center"/>
    </xf>
    <xf numFmtId="0" fontId="6" fillId="0" borderId="0" xfId="11344" applyFont="1"/>
    <xf numFmtId="0" fontId="5" fillId="0" borderId="0" xfId="11344" applyBorder="1"/>
    <xf numFmtId="0" fontId="6" fillId="0" borderId="0" xfId="11344" applyFont="1" applyAlignment="1">
      <alignment horizontal="center"/>
    </xf>
    <xf numFmtId="14" fontId="6" fillId="0" borderId="0" xfId="11344" applyNumberFormat="1" applyFont="1" applyBorder="1" applyAlignment="1">
      <alignment horizontal="center"/>
    </xf>
    <xf numFmtId="10" fontId="6" fillId="0" borderId="0" xfId="11344" applyNumberFormat="1" applyFont="1" applyBorder="1" applyAlignment="1">
      <alignment horizontal="center"/>
    </xf>
    <xf numFmtId="0" fontId="6" fillId="0" borderId="0" xfId="11344" applyFont="1" applyBorder="1" applyAlignment="1">
      <alignment horizontal="center"/>
    </xf>
    <xf numFmtId="0" fontId="6" fillId="0" borderId="11" xfId="11344" applyFont="1" applyBorder="1" applyAlignment="1">
      <alignment horizontal="center"/>
    </xf>
    <xf numFmtId="0" fontId="6" fillId="0" borderId="11" xfId="11344" applyFont="1" applyBorder="1"/>
    <xf numFmtId="0" fontId="6" fillId="0" borderId="0" xfId="11344" applyFont="1" applyBorder="1"/>
    <xf numFmtId="14" fontId="6" fillId="0" borderId="11" xfId="11344" applyNumberFormat="1" applyFont="1" applyBorder="1" applyAlignment="1">
      <alignment horizontal="center"/>
    </xf>
    <xf numFmtId="10" fontId="6" fillId="0" borderId="11" xfId="11344" applyNumberFormat="1" applyFont="1" applyBorder="1" applyAlignment="1">
      <alignment horizontal="center"/>
    </xf>
    <xf numFmtId="10" fontId="5" fillId="0" borderId="0" xfId="11344" applyNumberFormat="1"/>
    <xf numFmtId="0" fontId="5" fillId="0" borderId="0" xfId="11344" applyBorder="1" applyAlignment="1">
      <alignment horizontal="center"/>
    </xf>
    <xf numFmtId="43" fontId="0" fillId="0" borderId="0" xfId="5" applyFont="1"/>
    <xf numFmtId="39" fontId="5" fillId="0" borderId="0" xfId="11344" applyNumberFormat="1" applyFont="1" applyBorder="1"/>
    <xf numFmtId="10" fontId="5" fillId="0" borderId="0" xfId="11344" applyNumberFormat="1" applyBorder="1"/>
    <xf numFmtId="0" fontId="5" fillId="0" borderId="0" xfId="11344" applyFill="1" applyAlignment="1">
      <alignment horizontal="right"/>
    </xf>
    <xf numFmtId="0" fontId="5" fillId="0" borderId="0" xfId="11344" applyFill="1"/>
    <xf numFmtId="0" fontId="5" fillId="0" borderId="0" xfId="11344" applyFill="1" applyBorder="1"/>
    <xf numFmtId="44" fontId="0" fillId="0" borderId="0" xfId="48307" applyFont="1" applyFill="1" applyAlignment="1">
      <alignment horizontal="center"/>
    </xf>
    <xf numFmtId="44" fontId="0" fillId="0" borderId="0" xfId="48307" applyFont="1" applyFill="1"/>
    <xf numFmtId="9" fontId="5" fillId="0" borderId="0" xfId="11344" applyNumberFormat="1" applyFill="1" applyBorder="1"/>
    <xf numFmtId="44" fontId="0" fillId="0" borderId="0" xfId="48307" applyFont="1" applyFill="1" applyBorder="1"/>
    <xf numFmtId="43" fontId="5" fillId="0" borderId="0" xfId="11344" applyNumberFormat="1" applyFill="1"/>
    <xf numFmtId="10" fontId="5" fillId="0" borderId="0" xfId="11344" applyNumberFormat="1" applyFill="1" applyBorder="1"/>
    <xf numFmtId="0" fontId="5" fillId="0" borderId="0" xfId="11344" applyFont="1" applyFill="1"/>
    <xf numFmtId="0" fontId="5" fillId="0" borderId="0" xfId="11344" applyFont="1" applyFill="1" applyBorder="1"/>
    <xf numFmtId="43" fontId="0" fillId="0" borderId="0" xfId="5" applyFont="1" applyFill="1" applyAlignment="1">
      <alignment horizontal="center"/>
    </xf>
    <xf numFmtId="39" fontId="5" fillId="0" borderId="0" xfId="11344" applyNumberFormat="1" applyFill="1" applyBorder="1"/>
    <xf numFmtId="237" fontId="5" fillId="0" borderId="0" xfId="11344" applyNumberFormat="1" applyFill="1"/>
    <xf numFmtId="0" fontId="5" fillId="0" borderId="0" xfId="11344" applyAlignment="1">
      <alignment horizontal="right"/>
    </xf>
    <xf numFmtId="43" fontId="0" fillId="0" borderId="0" xfId="5" applyFont="1" applyAlignment="1">
      <alignment horizontal="center"/>
    </xf>
    <xf numFmtId="43" fontId="5" fillId="0" borderId="0" xfId="11344" applyNumberFormat="1"/>
    <xf numFmtId="9" fontId="5" fillId="0" borderId="0" xfId="11344" applyNumberFormat="1" applyBorder="1"/>
    <xf numFmtId="39" fontId="5" fillId="0" borderId="0" xfId="11344" applyNumberFormat="1" applyBorder="1"/>
    <xf numFmtId="0" fontId="5" fillId="0" borderId="0" xfId="11344" applyFont="1" applyAlignment="1">
      <alignment horizontal="right"/>
    </xf>
    <xf numFmtId="0" fontId="5" fillId="0" borderId="0" xfId="11344" applyFont="1"/>
    <xf numFmtId="0" fontId="5" fillId="0" borderId="0" xfId="11344" applyFont="1" applyBorder="1"/>
    <xf numFmtId="0" fontId="5" fillId="0" borderId="0" xfId="11344" applyAlignment="1">
      <alignment horizontal="center"/>
    </xf>
    <xf numFmtId="0" fontId="6" fillId="0" borderId="0" xfId="11344" applyFont="1" applyAlignment="1">
      <alignment horizontal="right"/>
    </xf>
    <xf numFmtId="0" fontId="6" fillId="0" borderId="0" xfId="11344" applyFont="1" applyBorder="1" applyAlignment="1">
      <alignment horizontal="right"/>
    </xf>
    <xf numFmtId="43" fontId="0" fillId="0" borderId="5" xfId="5" applyFont="1" applyBorder="1" applyAlignment="1">
      <alignment horizontal="center"/>
    </xf>
    <xf numFmtId="10" fontId="5" fillId="0" borderId="5" xfId="11344" applyNumberFormat="1" applyBorder="1"/>
    <xf numFmtId="1" fontId="5" fillId="0" borderId="0" xfId="11344" applyNumberFormat="1" applyBorder="1"/>
    <xf numFmtId="9" fontId="0" fillId="0" borderId="0" xfId="43" applyFont="1" applyBorder="1"/>
    <xf numFmtId="43" fontId="0" fillId="0" borderId="5" xfId="5" applyFont="1" applyBorder="1"/>
    <xf numFmtId="39" fontId="6" fillId="0" borderId="0" xfId="11344" applyNumberFormat="1" applyFont="1" applyBorder="1" applyAlignment="1">
      <alignment horizontal="center"/>
    </xf>
    <xf numFmtId="0" fontId="5" fillId="0" borderId="0" xfId="11344" applyBorder="1" applyAlignment="1">
      <alignment horizontal="right"/>
    </xf>
    <xf numFmtId="43" fontId="5" fillId="0" borderId="0" xfId="11344" applyNumberFormat="1" applyBorder="1"/>
    <xf numFmtId="10" fontId="0" fillId="0" borderId="0" xfId="43" applyNumberFormat="1" applyFont="1" applyBorder="1"/>
    <xf numFmtId="44" fontId="0" fillId="0" borderId="0" xfId="48307" applyFont="1" applyBorder="1"/>
    <xf numFmtId="0" fontId="0" fillId="0" borderId="0" xfId="12590" quotePrefix="1" applyFont="1"/>
    <xf numFmtId="0" fontId="5" fillId="0" borderId="0" xfId="12590" quotePrefix="1" applyFont="1"/>
    <xf numFmtId="0" fontId="41" fillId="0" borderId="0" xfId="11344" applyFont="1" applyFill="1" applyAlignment="1">
      <alignment horizontal="right"/>
    </xf>
    <xf numFmtId="0" fontId="41" fillId="0" borderId="0" xfId="11344" applyFont="1" applyFill="1"/>
    <xf numFmtId="0" fontId="41" fillId="0" borderId="0" xfId="11344" applyFont="1" applyAlignment="1">
      <alignment horizontal="right"/>
    </xf>
    <xf numFmtId="0" fontId="41" fillId="0" borderId="0" xfId="11344" applyFont="1"/>
    <xf numFmtId="0" fontId="41" fillId="0" borderId="0" xfId="11344" applyFont="1" applyAlignment="1">
      <alignment horizontal="center"/>
    </xf>
    <xf numFmtId="0" fontId="23" fillId="0" borderId="0" xfId="11344" applyFont="1" applyAlignment="1">
      <alignment horizontal="right"/>
    </xf>
    <xf numFmtId="43" fontId="41" fillId="0" borderId="0" xfId="5" applyFont="1" applyFill="1" applyAlignment="1">
      <alignment horizontal="center"/>
    </xf>
    <xf numFmtId="164" fontId="41" fillId="0" borderId="0" xfId="5" applyNumberFormat="1" applyFont="1" applyFill="1" applyAlignment="1">
      <alignment horizontal="center"/>
    </xf>
    <xf numFmtId="236" fontId="41" fillId="0" borderId="0" xfId="12594" applyNumberFormat="1" applyFont="1" applyFill="1" applyAlignment="1"/>
    <xf numFmtId="235" fontId="41" fillId="0" borderId="0" xfId="12594" applyNumberFormat="1" applyFont="1" applyFill="1" applyAlignment="1"/>
    <xf numFmtId="44" fontId="41" fillId="0" borderId="0" xfId="48307" applyFont="1" applyFill="1" applyAlignment="1">
      <alignment horizontal="center"/>
    </xf>
    <xf numFmtId="43" fontId="41" fillId="0" borderId="0" xfId="5" applyFont="1" applyAlignment="1">
      <alignment horizontal="center"/>
    </xf>
    <xf numFmtId="43" fontId="41" fillId="0" borderId="5" xfId="5" applyFont="1" applyBorder="1" applyAlignment="1">
      <alignment horizontal="center"/>
    </xf>
    <xf numFmtId="43" fontId="41" fillId="0" borderId="0" xfId="5" applyFont="1"/>
    <xf numFmtId="43" fontId="41" fillId="0" borderId="5" xfId="5" applyFont="1" applyBorder="1"/>
    <xf numFmtId="43" fontId="41" fillId="0" borderId="0" xfId="11344" applyNumberFormat="1" applyFont="1" applyFill="1"/>
    <xf numFmtId="43" fontId="41" fillId="0" borderId="0" xfId="11344" applyNumberFormat="1" applyFont="1"/>
    <xf numFmtId="39" fontId="41" fillId="0" borderId="0" xfId="11344" applyNumberFormat="1" applyFont="1" applyBorder="1"/>
    <xf numFmtId="0" fontId="23" fillId="0" borderId="0" xfId="11344" applyFont="1" applyBorder="1"/>
    <xf numFmtId="0" fontId="41" fillId="0" borderId="0" xfId="11344" applyFont="1" applyBorder="1"/>
    <xf numFmtId="9" fontId="5" fillId="14" borderId="0" xfId="11344" applyNumberFormat="1" applyFill="1" applyBorder="1"/>
    <xf numFmtId="0" fontId="41" fillId="0" borderId="0" xfId="48308" applyFont="1"/>
    <xf numFmtId="43" fontId="41" fillId="0" borderId="0" xfId="48309" applyFont="1" applyAlignment="1">
      <alignment horizontal="right"/>
    </xf>
    <xf numFmtId="43" fontId="41" fillId="0" borderId="0" xfId="48309" applyFont="1"/>
    <xf numFmtId="10" fontId="41" fillId="0" borderId="0" xfId="48308" applyNumberFormat="1" applyFont="1"/>
    <xf numFmtId="10" fontId="41" fillId="0" borderId="0" xfId="48308" applyNumberFormat="1" applyFont="1" applyFill="1"/>
    <xf numFmtId="0" fontId="41" fillId="0" borderId="0" xfId="48308" applyFont="1" applyFill="1"/>
    <xf numFmtId="10" fontId="46" fillId="0" borderId="0" xfId="48308" applyNumberFormat="1" applyFont="1" applyFill="1" applyAlignment="1"/>
    <xf numFmtId="43" fontId="41" fillId="0" borderId="0" xfId="48309" applyFont="1" applyFill="1" applyAlignment="1">
      <alignment horizontal="right"/>
    </xf>
    <xf numFmtId="43" fontId="41" fillId="0" borderId="0" xfId="48309" applyFont="1" applyFill="1"/>
    <xf numFmtId="43" fontId="23" fillId="0" borderId="0" xfId="48309" applyFont="1" applyFill="1" applyBorder="1" applyAlignment="1">
      <alignment horizontal="center"/>
    </xf>
    <xf numFmtId="10" fontId="23" fillId="0" borderId="0" xfId="48308" applyNumberFormat="1" applyFont="1" applyFill="1" applyAlignment="1">
      <alignment horizontal="center"/>
    </xf>
    <xf numFmtId="0" fontId="23" fillId="0" borderId="11" xfId="48308" applyFont="1" applyFill="1" applyBorder="1" applyAlignment="1" applyProtection="1">
      <alignment horizontal="center" vertical="center"/>
    </xf>
    <xf numFmtId="0" fontId="23" fillId="0" borderId="0" xfId="48308" applyFont="1" applyFill="1" applyBorder="1"/>
    <xf numFmtId="43" fontId="23" fillId="0" borderId="11" xfId="48309" applyFont="1" applyFill="1" applyBorder="1" applyAlignment="1" applyProtection="1">
      <alignment horizontal="right" vertical="center"/>
    </xf>
    <xf numFmtId="43" fontId="23" fillId="0" borderId="0" xfId="48309" applyFont="1" applyFill="1" applyBorder="1"/>
    <xf numFmtId="43" fontId="23" fillId="0" borderId="11" xfId="48309" applyFont="1" applyFill="1" applyBorder="1" applyAlignment="1">
      <alignment horizontal="center"/>
    </xf>
    <xf numFmtId="10" fontId="23" fillId="0" borderId="11" xfId="48308" applyNumberFormat="1" applyFont="1" applyFill="1" applyBorder="1" applyAlignment="1">
      <alignment horizontal="center"/>
    </xf>
    <xf numFmtId="0" fontId="41" fillId="0" borderId="0" xfId="48308" applyFont="1" applyBorder="1"/>
    <xf numFmtId="0" fontId="41" fillId="0" borderId="0" xfId="48308" applyFont="1" applyFill="1" applyBorder="1" applyAlignment="1" applyProtection="1">
      <alignment horizontal="right" vertical="center" wrapText="1"/>
    </xf>
    <xf numFmtId="39" fontId="41" fillId="0" borderId="0" xfId="48309" applyNumberFormat="1" applyFont="1" applyBorder="1" applyAlignment="1">
      <alignment horizontal="right"/>
    </xf>
    <xf numFmtId="39" fontId="41" fillId="0" borderId="0" xfId="48309" applyNumberFormat="1" applyFont="1" applyBorder="1"/>
    <xf numFmtId="238" fontId="41" fillId="0" borderId="0" xfId="48309" applyNumberFormat="1" applyFont="1"/>
    <xf numFmtId="10" fontId="41" fillId="0" borderId="0" xfId="48309" applyNumberFormat="1" applyFont="1" applyFill="1" applyBorder="1" applyAlignment="1">
      <alignment horizontal="right"/>
    </xf>
    <xf numFmtId="10" fontId="41" fillId="0" borderId="0" xfId="48308" applyNumberFormat="1" applyFont="1" applyFill="1" applyBorder="1"/>
    <xf numFmtId="10" fontId="41" fillId="0" borderId="0" xfId="48308" applyNumberFormat="1" applyFont="1" applyFill="1" applyBorder="1" applyAlignment="1">
      <alignment horizontal="right"/>
    </xf>
    <xf numFmtId="10" fontId="41" fillId="0" borderId="0" xfId="48310" applyNumberFormat="1" applyFont="1" applyFill="1" applyBorder="1" applyAlignment="1">
      <alignment horizontal="right" wrapText="1"/>
    </xf>
    <xf numFmtId="10" fontId="41" fillId="0" borderId="0" xfId="48310" applyNumberFormat="1" applyFont="1" applyFill="1" applyBorder="1"/>
    <xf numFmtId="43" fontId="41" fillId="0" borderId="0" xfId="48309" applyFont="1" applyFill="1" applyBorder="1" applyAlignment="1" applyProtection="1">
      <alignment horizontal="right" vertical="center" wrapText="1"/>
    </xf>
    <xf numFmtId="43" fontId="41" fillId="0" borderId="0" xfId="48309" applyFont="1" applyBorder="1" applyAlignment="1">
      <alignment horizontal="right"/>
    </xf>
    <xf numFmtId="43" fontId="41" fillId="0" borderId="0" xfId="48309" applyFont="1" applyBorder="1"/>
    <xf numFmtId="238" fontId="41" fillId="0" borderId="0" xfId="48308" applyNumberFormat="1" applyFont="1" applyFill="1" applyBorder="1" applyAlignment="1" applyProtection="1">
      <alignment horizontal="right" vertical="center" wrapText="1"/>
    </xf>
    <xf numFmtId="238" fontId="41" fillId="0" borderId="0" xfId="48309" applyNumberFormat="1" applyFont="1" applyBorder="1" applyAlignment="1">
      <alignment horizontal="right"/>
    </xf>
    <xf numFmtId="238" fontId="41" fillId="0" borderId="0" xfId="48309" applyNumberFormat="1" applyFont="1" applyBorder="1"/>
    <xf numFmtId="43" fontId="41" fillId="0" borderId="0" xfId="48307" applyNumberFormat="1" applyFont="1" applyFill="1" applyBorder="1" applyAlignment="1" applyProtection="1">
      <alignment horizontal="right" vertical="center" wrapText="1"/>
    </xf>
    <xf numFmtId="238" fontId="41" fillId="0" borderId="63" xfId="48308" applyNumberFormat="1" applyFont="1" applyFill="1" applyBorder="1" applyAlignment="1" applyProtection="1">
      <alignment horizontal="right" vertical="center" wrapText="1"/>
    </xf>
    <xf numFmtId="0" fontId="41" fillId="0" borderId="0" xfId="48308" applyFont="1" applyBorder="1" applyAlignment="1">
      <alignment horizontal="right"/>
    </xf>
    <xf numFmtId="0" fontId="41" fillId="0" borderId="64" xfId="48308" applyFont="1" applyFill="1" applyBorder="1" applyAlignment="1" applyProtection="1">
      <alignment horizontal="right" vertical="center" wrapText="1"/>
    </xf>
    <xf numFmtId="238" fontId="41" fillId="0" borderId="64" xfId="48308" applyNumberFormat="1" applyFont="1" applyFill="1" applyBorder="1" applyAlignment="1" applyProtection="1">
      <alignment horizontal="right" vertical="center" wrapText="1"/>
    </xf>
    <xf numFmtId="0" fontId="41" fillId="14" borderId="0" xfId="48308" applyFont="1" applyFill="1" applyBorder="1" applyAlignment="1" applyProtection="1">
      <alignment horizontal="right" vertical="center" wrapText="1"/>
    </xf>
    <xf numFmtId="43" fontId="41" fillId="14" borderId="0" xfId="48309" applyFont="1" applyFill="1"/>
    <xf numFmtId="43" fontId="5" fillId="0" borderId="11" xfId="11344" applyNumberFormat="1" applyBorder="1"/>
    <xf numFmtId="43" fontId="5" fillId="0" borderId="12" xfId="11344" applyNumberFormat="1" applyBorder="1"/>
    <xf numFmtId="44" fontId="5" fillId="0" borderId="0" xfId="11344" applyNumberFormat="1" applyFill="1"/>
    <xf numFmtId="0" fontId="6" fillId="0" borderId="0" xfId="0" quotePrefix="1" applyFont="1" applyFill="1" applyAlignment="1">
      <alignment horizontal="center"/>
    </xf>
    <xf numFmtId="0" fontId="6" fillId="0" borderId="0" xfId="0" applyFont="1" applyFill="1" applyAlignment="1">
      <alignment horizontal="center"/>
    </xf>
    <xf numFmtId="0" fontId="41" fillId="0" borderId="0" xfId="12594" applyNumberFormat="1" applyFont="1" applyFill="1" applyAlignment="1"/>
    <xf numFmtId="0" fontId="6" fillId="0" borderId="0" xfId="0" applyFont="1" applyBorder="1" applyAlignment="1">
      <alignment horizontal="center"/>
    </xf>
    <xf numFmtId="166" fontId="8" fillId="0" borderId="0" xfId="0" applyNumberFormat="1" applyFont="1"/>
    <xf numFmtId="0" fontId="41" fillId="0" borderId="0" xfId="0" applyFont="1" applyFill="1"/>
    <xf numFmtId="0" fontId="23" fillId="0" borderId="0" xfId="0" applyFont="1" applyFill="1"/>
    <xf numFmtId="164" fontId="0" fillId="0" borderId="0" xfId="0" applyNumberFormat="1" applyFill="1"/>
    <xf numFmtId="164" fontId="0" fillId="0" borderId="0" xfId="5" applyNumberFormat="1" applyFont="1" applyFill="1"/>
    <xf numFmtId="164" fontId="0" fillId="0" borderId="11" xfId="5" applyNumberFormat="1" applyFont="1" applyFill="1" applyBorder="1"/>
    <xf numFmtId="164" fontId="0" fillId="0" borderId="14" xfId="0" applyNumberFormat="1" applyFill="1" applyBorder="1"/>
    <xf numFmtId="0" fontId="15" fillId="0" borderId="0" xfId="0" applyFont="1" applyFill="1"/>
    <xf numFmtId="164" fontId="0" fillId="0" borderId="0" xfId="5" applyNumberFormat="1" applyFont="1" applyFill="1" applyBorder="1"/>
    <xf numFmtId="164" fontId="0" fillId="0" borderId="14" xfId="5" applyNumberFormat="1" applyFont="1" applyFill="1" applyBorder="1"/>
    <xf numFmtId="0" fontId="0" fillId="0" borderId="11" xfId="0" applyFill="1" applyBorder="1"/>
    <xf numFmtId="164" fontId="0" fillId="0" borderId="12" xfId="5" applyNumberFormat="1" applyFont="1" applyFill="1" applyBorder="1"/>
    <xf numFmtId="164" fontId="0" fillId="0" borderId="0" xfId="0" applyNumberFormat="1"/>
    <xf numFmtId="164" fontId="0" fillId="12" borderId="0" xfId="5" applyNumberFormat="1" applyFont="1" applyFill="1" applyBorder="1" applyAlignment="1">
      <alignment horizontal="center"/>
    </xf>
    <xf numFmtId="15" fontId="5" fillId="0" borderId="0" xfId="0" quotePrefix="1" applyNumberFormat="1" applyFont="1" applyFill="1" applyBorder="1"/>
    <xf numFmtId="164" fontId="7" fillId="0" borderId="0" xfId="0" applyNumberFormat="1" applyFont="1" applyFill="1" applyBorder="1"/>
    <xf numFmtId="0" fontId="6" fillId="0" borderId="0" xfId="0" applyFont="1" applyFill="1" applyAlignment="1"/>
    <xf numFmtId="0" fontId="5" fillId="0" borderId="0" xfId="0" quotePrefix="1" applyFont="1" applyFill="1" applyBorder="1" applyAlignment="1">
      <alignment horizontal="center"/>
    </xf>
    <xf numFmtId="10" fontId="0" fillId="0" borderId="0" xfId="43" applyNumberFormat="1" applyFont="1" applyFill="1"/>
    <xf numFmtId="10" fontId="0" fillId="0" borderId="11" xfId="43" applyNumberFormat="1" applyFont="1" applyFill="1" applyBorder="1"/>
    <xf numFmtId="10" fontId="0" fillId="0" borderId="0" xfId="43" applyNumberFormat="1" applyFont="1" applyFill="1" applyBorder="1"/>
    <xf numFmtId="10" fontId="0" fillId="0" borderId="12" xfId="43" applyNumberFormat="1" applyFont="1" applyFill="1" applyBorder="1"/>
    <xf numFmtId="164" fontId="5" fillId="12" borderId="0" xfId="5" applyNumberFormat="1" applyFont="1" applyFill="1"/>
    <xf numFmtId="0" fontId="5" fillId="11" borderId="0" xfId="0" applyFont="1" applyFill="1" applyBorder="1"/>
    <xf numFmtId="43" fontId="0" fillId="11" borderId="0" xfId="5" applyFont="1" applyFill="1" applyBorder="1"/>
    <xf numFmtId="0" fontId="6" fillId="0" borderId="0" xfId="0" quotePrefix="1" applyFont="1" applyBorder="1" applyAlignment="1">
      <alignment horizontal="center"/>
    </xf>
    <xf numFmtId="0" fontId="6" fillId="0" borderId="0" xfId="0" applyFont="1" applyBorder="1" applyAlignment="1">
      <alignment horizontal="center"/>
    </xf>
    <xf numFmtId="0" fontId="6" fillId="0" borderId="0" xfId="0" quotePrefix="1" applyFont="1" applyAlignment="1">
      <alignment horizontal="center"/>
    </xf>
    <xf numFmtId="0" fontId="6" fillId="0" borderId="0" xfId="0" applyFont="1" applyAlignment="1">
      <alignment horizontal="center"/>
    </xf>
    <xf numFmtId="37" fontId="37" fillId="0" borderId="0" xfId="65" applyFont="1" applyFill="1" applyAlignment="1">
      <alignment horizontal="center"/>
    </xf>
    <xf numFmtId="0" fontId="6" fillId="0" borderId="0" xfId="0" quotePrefix="1" applyFont="1" applyFill="1" applyAlignment="1">
      <alignment horizontal="center"/>
    </xf>
    <xf numFmtId="0" fontId="6" fillId="0" borderId="0" xfId="0" applyFont="1" applyFill="1" applyAlignment="1">
      <alignment horizontal="center"/>
    </xf>
    <xf numFmtId="0" fontId="23" fillId="0" borderId="0" xfId="0" applyFont="1" applyFill="1" applyAlignment="1">
      <alignment horizontal="center"/>
    </xf>
    <xf numFmtId="0" fontId="23" fillId="0" borderId="0" xfId="0" quotePrefix="1" applyFont="1" applyAlignment="1">
      <alignment horizontal="center"/>
    </xf>
    <xf numFmtId="37" fontId="39" fillId="0" borderId="0" xfId="84" quotePrefix="1" applyFont="1" applyBorder="1" applyAlignment="1">
      <alignment horizontal="center"/>
    </xf>
    <xf numFmtId="0" fontId="6" fillId="0" borderId="15" xfId="0" applyFont="1" applyFill="1" applyBorder="1" applyAlignment="1">
      <alignment horizontal="center"/>
    </xf>
    <xf numFmtId="0" fontId="6" fillId="0" borderId="4" xfId="0" applyFont="1" applyFill="1" applyBorder="1" applyAlignment="1">
      <alignment horizontal="center"/>
    </xf>
    <xf numFmtId="0" fontId="6" fillId="0" borderId="11" xfId="11344" applyFont="1" applyBorder="1" applyAlignment="1">
      <alignment horizontal="center"/>
    </xf>
    <xf numFmtId="0" fontId="217" fillId="0" borderId="0" xfId="11344" applyFont="1" applyAlignment="1">
      <alignment horizontal="center"/>
    </xf>
    <xf numFmtId="0" fontId="217" fillId="0" borderId="0" xfId="11344" applyFont="1" applyBorder="1" applyAlignment="1">
      <alignment horizontal="center"/>
    </xf>
    <xf numFmtId="0" fontId="6" fillId="0" borderId="0" xfId="11344" applyFont="1" applyAlignment="1">
      <alignment horizontal="center"/>
    </xf>
    <xf numFmtId="0" fontId="23" fillId="0" borderId="0" xfId="11344" applyFont="1" applyAlignment="1">
      <alignment horizontal="center"/>
    </xf>
    <xf numFmtId="0" fontId="23" fillId="0" borderId="11" xfId="11344" applyFont="1" applyBorder="1" applyAlignment="1">
      <alignment horizontal="center"/>
    </xf>
    <xf numFmtId="0" fontId="218" fillId="0" borderId="0" xfId="11344" applyFont="1" applyAlignment="1">
      <alignment horizontal="center"/>
    </xf>
    <xf numFmtId="0" fontId="23" fillId="0" borderId="0" xfId="48308" applyFont="1" applyFill="1" applyAlignment="1">
      <alignment horizontal="center"/>
    </xf>
    <xf numFmtId="164" fontId="0" fillId="0" borderId="11" xfId="5" applyNumberFormat="1" applyFont="1" applyFill="1" applyBorder="1" applyAlignment="1">
      <alignment horizontal="center"/>
    </xf>
    <xf numFmtId="164" fontId="0" fillId="0" borderId="0" xfId="5" applyNumberFormat="1" applyFont="1" applyFill="1" applyBorder="1" applyAlignment="1">
      <alignment horizontal="center"/>
    </xf>
    <xf numFmtId="0" fontId="6" fillId="0" borderId="0" xfId="0" applyFont="1" applyFill="1" applyBorder="1" applyAlignment="1">
      <alignment horizontal="center"/>
    </xf>
    <xf numFmtId="0" fontId="6" fillId="0" borderId="22" xfId="0" applyFont="1" applyFill="1" applyBorder="1"/>
    <xf numFmtId="0" fontId="7" fillId="0" borderId="22" xfId="0" applyFont="1" applyFill="1" applyBorder="1"/>
    <xf numFmtId="164" fontId="7" fillId="0" borderId="22" xfId="0" applyNumberFormat="1" applyFont="1" applyFill="1" applyBorder="1"/>
    <xf numFmtId="165" fontId="7" fillId="0" borderId="22" xfId="7" applyNumberFormat="1" applyFont="1" applyFill="1" applyBorder="1"/>
  </cellXfs>
  <cellStyles count="48311">
    <cellStyle name="__ [0]___" xfId="89"/>
    <cellStyle name="__ [0]___ 2" xfId="90"/>
    <cellStyle name="__ [0]____" xfId="91"/>
    <cellStyle name="__ [0]____ 2" xfId="92"/>
    <cellStyle name="__ [0]______" xfId="93"/>
    <cellStyle name="__ [0]______ 2" xfId="94"/>
    <cellStyle name="__ [0]__________" xfId="95"/>
    <cellStyle name="__ [0]__________ 2" xfId="96"/>
    <cellStyle name="__ [0]___________ClearSky_AEP_Min_04.04.02_Bank" xfId="97"/>
    <cellStyle name="__ [0]___________ClearSky_AEP_Min_04.04.02_Bank 2" xfId="98"/>
    <cellStyle name="__ [0]___________Clearsky_internal_050301" xfId="99"/>
    <cellStyle name="__ [0]___________Clearsky_internal_050301 2" xfId="100"/>
    <cellStyle name="__ [0]___________Clearsky_internal_050301_1" xfId="101"/>
    <cellStyle name="__ [0]___________Clearsky_internal_050301_1 2" xfId="102"/>
    <cellStyle name="__ [0]___________Clearsky_internal_070201" xfId="103"/>
    <cellStyle name="__ [0]___________Clearsky_internal_070201 2" xfId="104"/>
    <cellStyle name="__ [0]___________Clearsky_internal_070201.xls Chart 2" xfId="105"/>
    <cellStyle name="__ [0]___________Clearsky_internal_070201.xls Chart 2 2" xfId="106"/>
    <cellStyle name="__ [0]___________Clearsky_internal_070201_1" xfId="107"/>
    <cellStyle name="__ [0]___________Clearsky_internal_070201_1 2" xfId="108"/>
    <cellStyle name="__ [0]___________Clearsky_internal_070201_Clearsky_internal_070201" xfId="109"/>
    <cellStyle name="__ [0]___________Clearsky_internal_070201_Clearsky_internal_070201 2" xfId="110"/>
    <cellStyle name="__ [0]___________Clearsky_internal_070201_Clearsky_Outside_070201.xls Chart 2" xfId="111"/>
    <cellStyle name="__ [0]___________Clearsky_internal_070201_Clearsky_Outside_070201.xls Chart 2 2" xfId="112"/>
    <cellStyle name="__ [0]___________Clearsky_Outside_070201.xls Chart 2" xfId="113"/>
    <cellStyle name="__ [0]___________Clearsky_Outside_070201.xls Chart 2 2" xfId="114"/>
    <cellStyle name="__ [0]_______ClearSky_AEP_Min_04.04.02_Bank" xfId="115"/>
    <cellStyle name="__ [0]_______ClearSky_AEP_Min_04.04.02_Bank 2" xfId="116"/>
    <cellStyle name="__ [0]_______Clearsky_internal_050301" xfId="117"/>
    <cellStyle name="__ [0]_______Clearsky_internal_050301 2" xfId="118"/>
    <cellStyle name="__ [0]_______Clearsky_internal_070201" xfId="119"/>
    <cellStyle name="__ [0]_______Clearsky_internal_070201 2" xfId="120"/>
    <cellStyle name="__ [0]_______Clearsky_internal_070201.xls Chart 2" xfId="121"/>
    <cellStyle name="__ [0]_______Clearsky_internal_070201.xls Chart 2 2" xfId="122"/>
    <cellStyle name="__ [0]_______Clearsky_Outside_070201.xls Chart 2" xfId="123"/>
    <cellStyle name="__ [0]_______Clearsky_Outside_070201.xls Chart 2 2" xfId="124"/>
    <cellStyle name="__ [0]_____ClearSky_AEP_Min_04.04.02_Bank" xfId="125"/>
    <cellStyle name="__ [0]_____ClearSky_AEP_Min_04.04.02_Bank 2" xfId="126"/>
    <cellStyle name="__ [0]_____Clearsky_internal_050301" xfId="127"/>
    <cellStyle name="__ [0]_____Clearsky_internal_050301 2" xfId="128"/>
    <cellStyle name="__ [0]_____Clearsky_internal_050301_1" xfId="129"/>
    <cellStyle name="__ [0]_____Clearsky_internal_050301_1 2" xfId="130"/>
    <cellStyle name="__ [0]_____Clearsky_internal_070201" xfId="131"/>
    <cellStyle name="__ [0]_____Clearsky_internal_070201 2" xfId="132"/>
    <cellStyle name="__ [0]_____Clearsky_internal_070201.xls Chart 2" xfId="133"/>
    <cellStyle name="__ [0]_____Clearsky_internal_070201.xls Chart 2 2" xfId="134"/>
    <cellStyle name="__ [0]_____Clearsky_internal_070201_1" xfId="135"/>
    <cellStyle name="__ [0]_____Clearsky_internal_070201_1 2" xfId="136"/>
    <cellStyle name="__ [0]_____Clearsky_internal_070201_Clearsky_internal_070201" xfId="137"/>
    <cellStyle name="__ [0]_____Clearsky_internal_070201_Clearsky_internal_070201 2" xfId="138"/>
    <cellStyle name="__ [0]_____Clearsky_internal_070201_Clearsky_Outside_070201.xls Chart 2" xfId="139"/>
    <cellStyle name="__ [0]_____Clearsky_internal_070201_Clearsky_Outside_070201.xls Chart 2 2" xfId="140"/>
    <cellStyle name="__ [0]_____Clearsky_Outside_070201.xls Chart 2" xfId="141"/>
    <cellStyle name="__ [0]_____Clearsky_Outside_070201.xls Chart 2 2" xfId="142"/>
    <cellStyle name="__ [0]____ClearSky_AEP_Min_04.04.02_Bank" xfId="143"/>
    <cellStyle name="__ [0]____ClearSky_AEP_Min_04.04.02_Bank 2" xfId="144"/>
    <cellStyle name="__ [0]____Clearsky_internal_050301" xfId="145"/>
    <cellStyle name="__ [0]____Clearsky_internal_050301 2" xfId="146"/>
    <cellStyle name="__ [0]____Clearsky_internal_070201" xfId="147"/>
    <cellStyle name="__ [0]____Clearsky_internal_070201 2" xfId="148"/>
    <cellStyle name="__ [0]____Clearsky_internal_070201.xls Chart 2" xfId="149"/>
    <cellStyle name="__ [0]____Clearsky_internal_070201.xls Chart 2 2" xfId="150"/>
    <cellStyle name="__ [0]____Clearsky_Outside_070201.xls Chart 2" xfId="151"/>
    <cellStyle name="__ [0]____Clearsky_Outside_070201.xls Chart 2 2" xfId="152"/>
    <cellStyle name="__ [0]_94___" xfId="153"/>
    <cellStyle name="__ [0]_94___ 2" xfId="154"/>
    <cellStyle name="__ [0]_94____ClearSky_AEP_Min_04.04.02_Bank" xfId="155"/>
    <cellStyle name="__ [0]_94____ClearSky_AEP_Min_04.04.02_Bank 2" xfId="156"/>
    <cellStyle name="__ [0]_94____Clearsky_internal_050301" xfId="157"/>
    <cellStyle name="__ [0]_94____Clearsky_internal_050301 2" xfId="158"/>
    <cellStyle name="__ [0]_94____Clearsky_internal_070201" xfId="159"/>
    <cellStyle name="__ [0]_94____Clearsky_internal_070201 2" xfId="160"/>
    <cellStyle name="__ [0]_94____Clearsky_internal_070201.xls Chart 2" xfId="161"/>
    <cellStyle name="__ [0]_94____Clearsky_internal_070201.xls Chart 2 2" xfId="162"/>
    <cellStyle name="__ [0]_94____Clearsky_internal_070201_Clearsky_Outside_070201.xls Chart 2" xfId="163"/>
    <cellStyle name="__ [0]_94____Clearsky_internal_070201_Clearsky_Outside_070201.xls Chart 2 2" xfId="164"/>
    <cellStyle name="__ [0]_94____Clearsky_Outside_070201.xls Chart 2" xfId="165"/>
    <cellStyle name="__ [0]_94____Clearsky_Outside_070201.xls Chart 2 2" xfId="166"/>
    <cellStyle name="__ [0]_dimon" xfId="167"/>
    <cellStyle name="__ [0]_dimon 2" xfId="168"/>
    <cellStyle name="__ [0]_form" xfId="169"/>
    <cellStyle name="__ [0]_form 2" xfId="170"/>
    <cellStyle name="__ [0]_form_ClearSky_AEP_Min_04.04.02_Bank" xfId="171"/>
    <cellStyle name="__ [0]_form_ClearSky_AEP_Min_04.04.02_Bank 2" xfId="172"/>
    <cellStyle name="__ [0]_form_Clearsky_internal_050301" xfId="173"/>
    <cellStyle name="__ [0]_form_Clearsky_internal_050301 2" xfId="174"/>
    <cellStyle name="__ [0]_form_Clearsky_internal_050301_1" xfId="175"/>
    <cellStyle name="__ [0]_form_Clearsky_internal_050301_1 2" xfId="176"/>
    <cellStyle name="__ [0]_form_Clearsky_internal_070201" xfId="177"/>
    <cellStyle name="__ [0]_form_Clearsky_internal_070201 2" xfId="178"/>
    <cellStyle name="__ [0]_form_Clearsky_internal_070201.xls Chart 2" xfId="179"/>
    <cellStyle name="__ [0]_form_Clearsky_internal_070201.xls Chart 2 2" xfId="180"/>
    <cellStyle name="__ [0]_form_Clearsky_internal_070201_Clearsky_Outside_070201.xls Chart 2" xfId="181"/>
    <cellStyle name="__ [0]_form_Clearsky_internal_070201_Clearsky_Outside_070201.xls Chart 2 2" xfId="182"/>
    <cellStyle name="__ [0]_form_Clearsky_Outside_070201.xls Chart 2" xfId="183"/>
    <cellStyle name="__ [0]_form_Clearsky_Outside_070201.xls Chart 2 2" xfId="184"/>
    <cellStyle name="__ [0]_laroux" xfId="185"/>
    <cellStyle name="__ [0]_laroux 2" xfId="186"/>
    <cellStyle name="__ [0]_laroux_1" xfId="187"/>
    <cellStyle name="__ [0]_laroux_1_ClearSky_AEP_Min_04.04.02_Bank" xfId="188"/>
    <cellStyle name="__ [0]_laroux_1_Clearsky_internal_050301" xfId="189"/>
    <cellStyle name="__ [0]_laroux_1_Clearsky_internal_050301_1" xfId="190"/>
    <cellStyle name="__ [0]_laroux_1_Clearsky_internal_070201" xfId="191"/>
    <cellStyle name="__ [0]_laroux_1_Clearsky_internal_070201.xls Chart 2" xfId="192"/>
    <cellStyle name="__ [0]_laroux_1_Clearsky_internal_070201_1" xfId="193"/>
    <cellStyle name="__ [0]_laroux_1_Clearsky_Outside_070201.xls Chart 2" xfId="194"/>
    <cellStyle name="__ [0]_laroux_2" xfId="195"/>
    <cellStyle name="__ [0]_laroux_2 2" xfId="196"/>
    <cellStyle name="__ [0]_laroux_ClearSky_AEP_Min_04.04.02_Bank" xfId="197"/>
    <cellStyle name="__ [0]_laroux_ClearSky_AEP_Min_04.04.02_Bank 2" xfId="198"/>
    <cellStyle name="__ [0]_laroux_Clearsky_internal_050301" xfId="199"/>
    <cellStyle name="__ [0]_laroux_Clearsky_internal_050301 2" xfId="200"/>
    <cellStyle name="__ [0]_laroux_Clearsky_internal_070201" xfId="201"/>
    <cellStyle name="__ [0]_laroux_Clearsky_internal_070201 2" xfId="202"/>
    <cellStyle name="__ [0]_laroux_Clearsky_internal_070201.xls Chart 2" xfId="203"/>
    <cellStyle name="__ [0]_laroux_Clearsky_internal_070201.xls Chart 2 2" xfId="204"/>
    <cellStyle name="__ [0]_laroux_Clearsky_internal_070201_1" xfId="205"/>
    <cellStyle name="__ [0]_laroux_Clearsky_internal_070201_1 2" xfId="206"/>
    <cellStyle name="__ [0]_laroux_Clearsky_internal_070201_Clearsky_Outside_070201.xls Chart 2" xfId="207"/>
    <cellStyle name="__ [0]_laroux_Clearsky_internal_070201_Clearsky_Outside_070201.xls Chart 2 2" xfId="208"/>
    <cellStyle name="__ [0]_laroux_Clearsky_Outside_070201.xls Chart 2" xfId="209"/>
    <cellStyle name="__ [0]_laroux_Clearsky_Outside_070201.xls Chart 2 2" xfId="210"/>
    <cellStyle name="__ [0]_PERSONAL" xfId="211"/>
    <cellStyle name="__ [0]_PERSONAL 2" xfId="212"/>
    <cellStyle name="__ [0]_PERSONAL_1" xfId="213"/>
    <cellStyle name="__ [0]_PERSONAL_1 2" xfId="214"/>
    <cellStyle name="__ [0]_PERSONAL_1_ClearSky_AEP_Min_04.04.02_Bank" xfId="215"/>
    <cellStyle name="__ [0]_PERSONAL_1_ClearSky_AEP_Min_04.04.02_Bank 2" xfId="216"/>
    <cellStyle name="__ [0]_PERSONAL_1_Clearsky_internal_050301" xfId="217"/>
    <cellStyle name="__ [0]_PERSONAL_1_Clearsky_internal_050301 2" xfId="218"/>
    <cellStyle name="__ [0]_PERSONAL_1_Clearsky_internal_070201" xfId="219"/>
    <cellStyle name="__ [0]_PERSONAL_1_Clearsky_internal_070201 2" xfId="220"/>
    <cellStyle name="__ [0]_PERSONAL_1_Clearsky_internal_070201.xls Chart 2" xfId="221"/>
    <cellStyle name="__ [0]_PERSONAL_1_Clearsky_internal_070201.xls Chart 2 2" xfId="222"/>
    <cellStyle name="__ [0]_PERSONAL_1_Clearsky_internal_070201_1" xfId="223"/>
    <cellStyle name="__ [0]_PERSONAL_1_Clearsky_internal_070201_1 2" xfId="224"/>
    <cellStyle name="__ [0]_PERSONAL_1_Clearsky_internal_070201_Clearsky_internal_070201" xfId="225"/>
    <cellStyle name="__ [0]_PERSONAL_1_Clearsky_internal_070201_Clearsky_internal_070201 2" xfId="226"/>
    <cellStyle name="__ [0]_PERSONAL_1_Clearsky_internal_070201_Clearsky_Outside_070201.xls Chart 2" xfId="227"/>
    <cellStyle name="__ [0]_PERSONAL_1_Clearsky_internal_070201_Clearsky_Outside_070201.xls Chart 2 2" xfId="228"/>
    <cellStyle name="__ [0]_PERSONAL_1_Clearsky_Outside_070201.xls Chart 2" xfId="229"/>
    <cellStyle name="__ [0]_PERSONAL_1_Clearsky_Outside_070201.xls Chart 2 2" xfId="230"/>
    <cellStyle name="__ [0]_PERSONAL_2" xfId="231"/>
    <cellStyle name="__ [0]_PERSONAL_2 2" xfId="232"/>
    <cellStyle name="__ [0]_PERSONAL_2_ClearSky_AEP_Min_04.04.02_Bank" xfId="233"/>
    <cellStyle name="__ [0]_PERSONAL_2_ClearSky_AEP_Min_04.04.02_Bank 2" xfId="234"/>
    <cellStyle name="__ [0]_PERSONAL_2_Clearsky_internal_050301" xfId="235"/>
    <cellStyle name="__ [0]_PERSONAL_2_Clearsky_internal_050301 2" xfId="236"/>
    <cellStyle name="__ [0]_PERSONAL_2_Clearsky_internal_070201" xfId="237"/>
    <cellStyle name="__ [0]_PERSONAL_2_Clearsky_internal_070201 2" xfId="238"/>
    <cellStyle name="__ [0]_PERSONAL_2_Clearsky_internal_070201.xls Chart 2" xfId="239"/>
    <cellStyle name="__ [0]_PERSONAL_2_Clearsky_internal_070201.xls Chart 2 2" xfId="240"/>
    <cellStyle name="__ [0]_PERSONAL_2_Clearsky_internal_070201_1" xfId="241"/>
    <cellStyle name="__ [0]_PERSONAL_2_Clearsky_internal_070201_1 2" xfId="242"/>
    <cellStyle name="__ [0]_PERSONAL_2_Clearsky_internal_070201_Clearsky_internal_070201" xfId="243"/>
    <cellStyle name="__ [0]_PERSONAL_2_Clearsky_internal_070201_Clearsky_internal_070201 2" xfId="244"/>
    <cellStyle name="__ [0]_PERSONAL_2_Clearsky_internal_070201_Clearsky_Outside_070201.xls Chart 2" xfId="245"/>
    <cellStyle name="__ [0]_PERSONAL_2_Clearsky_internal_070201_Clearsky_Outside_070201.xls Chart 2 2" xfId="246"/>
    <cellStyle name="__ [0]_PERSONAL_2_Clearsky_Outside_070201.xls Chart 2" xfId="247"/>
    <cellStyle name="__ [0]_PERSONAL_2_Clearsky_Outside_070201.xls Chart 2 2" xfId="248"/>
    <cellStyle name="__ [0]_PERSONAL_3" xfId="249"/>
    <cellStyle name="__ [0]_PERSONAL_3 2" xfId="250"/>
    <cellStyle name="__ [0]_PERSONAL_ClearSky_AEP_Min_04.04.02_Bank" xfId="251"/>
    <cellStyle name="__ [0]_PERSONAL_ClearSky_AEP_Min_04.04.02_Bank 2" xfId="252"/>
    <cellStyle name="__ [0]_PERSONAL_Clearsky_internal_050301" xfId="253"/>
    <cellStyle name="__ [0]_PERSONAL_Clearsky_internal_050301 2" xfId="254"/>
    <cellStyle name="__ [0]_PERSONAL_Clearsky_internal_070201" xfId="255"/>
    <cellStyle name="__ [0]_PERSONAL_Clearsky_internal_070201 2" xfId="256"/>
    <cellStyle name="__ [0]_PERSONAL_Clearsky_internal_070201.xls Chart 2" xfId="257"/>
    <cellStyle name="__ [0]_PERSONAL_Clearsky_internal_070201.xls Chart 2 2" xfId="258"/>
    <cellStyle name="__ [0]_PERSONAL_Clearsky_internal_070201_1" xfId="259"/>
    <cellStyle name="__ [0]_PERSONAL_Clearsky_internal_070201_1 2" xfId="260"/>
    <cellStyle name="__ [0]_PERSONAL_Clearsky_internal_070201_Clearsky_Outside_070201.xls Chart 2" xfId="261"/>
    <cellStyle name="__ [0]_PERSONAL_Clearsky_internal_070201_Clearsky_Outside_070201.xls Chart 2 2" xfId="262"/>
    <cellStyle name="__ [0]_PERSONAL_Clearsky_Outside_070201.xls Chart 2" xfId="263"/>
    <cellStyle name="__ [0]_PERSONAL_Clearsky_Outside_070201.xls Chart 2 2" xfId="264"/>
    <cellStyle name="__ [0]_Sheet2" xfId="265"/>
    <cellStyle name="__ [0]_Sheet2 2" xfId="266"/>
    <cellStyle name="____.____" xfId="267"/>
    <cellStyle name="_____" xfId="268"/>
    <cellStyle name="______" xfId="269"/>
    <cellStyle name="_______" xfId="270"/>
    <cellStyle name="________" xfId="271"/>
    <cellStyle name="________ 2" xfId="272"/>
    <cellStyle name="__________" xfId="273"/>
    <cellStyle name="____________" xfId="274"/>
    <cellStyle name="_____________ClearSky_AEP_Min_04.04.02_Bank" xfId="275"/>
    <cellStyle name="_____________ClearSky_AEP_Min_04.04.02_Bank 2" xfId="276"/>
    <cellStyle name="_____________ClearSky_AEP_Min_04.04.02_Bank_1" xfId="277"/>
    <cellStyle name="_____________ClearSky_AEP_Min_04.04.02_Bank_1 2" xfId="278"/>
    <cellStyle name="_____________Clearsky_internal_050301" xfId="279"/>
    <cellStyle name="_____________Clearsky_internal_050301_1" xfId="280"/>
    <cellStyle name="_____________Clearsky_internal_050301_1 2" xfId="281"/>
    <cellStyle name="_____________Clearsky_internal_050301_2" xfId="282"/>
    <cellStyle name="_____________Clearsky_internal_050301_2 2" xfId="283"/>
    <cellStyle name="_____________Clearsky_internal_070201" xfId="284"/>
    <cellStyle name="_____________Clearsky_internal_070201.xls Chart 2" xfId="285"/>
    <cellStyle name="_____________Clearsky_internal_070201.xls Chart 2_1" xfId="286"/>
    <cellStyle name="_____________Clearsky_internal_070201.xls Chart 2_1 2" xfId="287"/>
    <cellStyle name="_____________Clearsky_internal_070201_1" xfId="288"/>
    <cellStyle name="_____________Clearsky_internal_070201_1 2" xfId="289"/>
    <cellStyle name="_____________Clearsky_internal_070201_2" xfId="290"/>
    <cellStyle name="_____________Clearsky_internal_070201_2 2" xfId="291"/>
    <cellStyle name="_____________Clearsky_Outside_070201.xls Chart 2" xfId="292"/>
    <cellStyle name="_____________Clearsky_Outside_070201.xls Chart 2 2" xfId="293"/>
    <cellStyle name="_____________Clearsky_Outside_070201.xls Chart 2_1" xfId="294"/>
    <cellStyle name="_____________Clearsky_Outside_070201.xls Chart 2_1 2" xfId="295"/>
    <cellStyle name="___________ClearSky_AEP_Min_04.04.02_Bank" xfId="296"/>
    <cellStyle name="___________Clearsky_internal_050301" xfId="297"/>
    <cellStyle name="___________Clearsky_internal_050301_1" xfId="298"/>
    <cellStyle name="___________Clearsky_internal_070201" xfId="299"/>
    <cellStyle name="___________Clearsky_internal_070201.xls Chart 2" xfId="300"/>
    <cellStyle name="___________Clearsky_internal_070201_1" xfId="301"/>
    <cellStyle name="___________Clearsky_Outside_070201.xls Chart 2" xfId="302"/>
    <cellStyle name="_________1" xfId="303"/>
    <cellStyle name="_________2" xfId="304"/>
    <cellStyle name="_________ClearSky_AEP_Min_04.04.02_Bank" xfId="305"/>
    <cellStyle name="_________ClearSky_AEP_Min_04.04.02_Bank_1" xfId="306"/>
    <cellStyle name="_________ClearSky_AEP_Min_04.04.02_Bank_1 2" xfId="307"/>
    <cellStyle name="_________Clearsky_internal_050301" xfId="308"/>
    <cellStyle name="_________Clearsky_internal_050301_1" xfId="309"/>
    <cellStyle name="_________Clearsky_internal_050301_1 2" xfId="310"/>
    <cellStyle name="_________Clearsky_internal_050301_2" xfId="311"/>
    <cellStyle name="_________Clearsky_internal_050301_2 2" xfId="312"/>
    <cellStyle name="_________Clearsky_internal_070201" xfId="313"/>
    <cellStyle name="_________Clearsky_internal_070201 2" xfId="314"/>
    <cellStyle name="_________Clearsky_internal_070201.xls Chart 2" xfId="315"/>
    <cellStyle name="_________Clearsky_internal_070201.xls Chart 2_1" xfId="316"/>
    <cellStyle name="_________Clearsky_internal_070201.xls Chart 2_1 2" xfId="317"/>
    <cellStyle name="_________Clearsky_internal_070201_1" xfId="318"/>
    <cellStyle name="_________Clearsky_internal_070201_1 2" xfId="319"/>
    <cellStyle name="_________Clearsky_internal_070201_2" xfId="320"/>
    <cellStyle name="_________Clearsky_Outside_070201.xls Chart 2" xfId="321"/>
    <cellStyle name="_________Clearsky_Outside_070201.xls Chart 2_1" xfId="322"/>
    <cellStyle name="_________Clearsky_Outside_070201.xls Chart 2_1 2" xfId="323"/>
    <cellStyle name="________1" xfId="324"/>
    <cellStyle name="_______ClearSky_AEP_Min_04.04.02_Bank" xfId="325"/>
    <cellStyle name="_______ClearSky_AEP_Min_04.04.02_Bank 2" xfId="326"/>
    <cellStyle name="_______ClearSky_AEP_Min_04.04.02_Bank_1" xfId="327"/>
    <cellStyle name="_______ClearSky_AEP_Min_04.04.02_Bank_1 2" xfId="328"/>
    <cellStyle name="_______Clearsky_internal_050301" xfId="329"/>
    <cellStyle name="_______Clearsky_internal_050301 2" xfId="330"/>
    <cellStyle name="_______Clearsky_internal_050301_1" xfId="331"/>
    <cellStyle name="_______Clearsky_internal_050301_1 2" xfId="332"/>
    <cellStyle name="_______Clearsky_internal_070201" xfId="333"/>
    <cellStyle name="_______Clearsky_internal_070201 2" xfId="334"/>
    <cellStyle name="_______Clearsky_internal_070201.xls Chart 2" xfId="335"/>
    <cellStyle name="_______Clearsky_internal_070201.xls Chart 2 2" xfId="336"/>
    <cellStyle name="_______Clearsky_internal_070201.xls Chart 2_1" xfId="337"/>
    <cellStyle name="_______Clearsky_internal_070201.xls Chart 2_1 2" xfId="338"/>
    <cellStyle name="_______Clearsky_internal_070201_1" xfId="339"/>
    <cellStyle name="_______Clearsky_internal_070201_1 2" xfId="340"/>
    <cellStyle name="_______Clearsky_Outside_070201.xls Chart 2" xfId="341"/>
    <cellStyle name="_______Clearsky_Outside_070201.xls Chart 2 2" xfId="342"/>
    <cellStyle name="_______Clearsky_Outside_070201.xls Chart 2_1" xfId="343"/>
    <cellStyle name="_______Clearsky_Outside_070201.xls Chart 2_1 2" xfId="344"/>
    <cellStyle name="______1" xfId="345"/>
    <cellStyle name="______ClearSky_AEP_Min_04.04.02_Bank" xfId="346"/>
    <cellStyle name="______ClearSky_AEP_Min_04.04.02_Bank 2" xfId="347"/>
    <cellStyle name="______ClearSky_AEP_Min_04.04.02_Bank_1" xfId="348"/>
    <cellStyle name="______ClearSky_AEP_Min_04.04.02_Bank_2" xfId="349"/>
    <cellStyle name="______ClearSky_AEP_Min_04.04.02_Bank_2 2" xfId="350"/>
    <cellStyle name="______Clearsky_internal_050301" xfId="351"/>
    <cellStyle name="______Clearsky_internal_050301 2" xfId="352"/>
    <cellStyle name="______Clearsky_internal_050301_1" xfId="353"/>
    <cellStyle name="______Clearsky_internal_050301_2" xfId="354"/>
    <cellStyle name="______Clearsky_internal_050301_2 2" xfId="355"/>
    <cellStyle name="______Clearsky_internal_050301_3" xfId="356"/>
    <cellStyle name="______Clearsky_internal_070201" xfId="357"/>
    <cellStyle name="______Clearsky_internal_070201.xls Chart 2" xfId="358"/>
    <cellStyle name="______Clearsky_internal_070201.xls Chart 2_1" xfId="359"/>
    <cellStyle name="______Clearsky_internal_070201.xls Chart 2_1 2" xfId="360"/>
    <cellStyle name="______Clearsky_internal_070201.xls Chart 2_2" xfId="361"/>
    <cellStyle name="______Clearsky_internal_070201_1" xfId="362"/>
    <cellStyle name="______Clearsky_internal_070201_1 2" xfId="363"/>
    <cellStyle name="______Clearsky_internal_070201_2" xfId="364"/>
    <cellStyle name="______Clearsky_internal_070201_2_Clearsky_Outside_070201.xls Chart 2" xfId="365"/>
    <cellStyle name="______Clearsky_internal_070201_2_Clearsky_Outside_070201.xls Chart 2 2" xfId="366"/>
    <cellStyle name="______Clearsky_internal_070201_3" xfId="367"/>
    <cellStyle name="______Clearsky_internal_070201_3 2" xfId="368"/>
    <cellStyle name="______Clearsky_internal_070201_Clearsky_internal_070201" xfId="369"/>
    <cellStyle name="______Clearsky_internal_070201_Clearsky_Outside_070201.xls Chart 2" xfId="370"/>
    <cellStyle name="______Clearsky_Outside_070201.xls Chart 2" xfId="371"/>
    <cellStyle name="______Clearsky_Outside_070201.xls Chart 2_1" xfId="372"/>
    <cellStyle name="______Clearsky_Outside_070201.xls Chart 2_1 2" xfId="373"/>
    <cellStyle name="______Clearsky_Outside_070201.xls Chart 2_2" xfId="374"/>
    <cellStyle name="______Clearsky_Outside_070201.xls Chart 2_2 2" xfId="375"/>
    <cellStyle name="___94___" xfId="376"/>
    <cellStyle name="___94___ 2" xfId="377"/>
    <cellStyle name="___94____ClearSky_AEP_Min_04.04.02_Bank" xfId="378"/>
    <cellStyle name="___94____ClearSky_AEP_Min_04.04.02_Bank 2" xfId="379"/>
    <cellStyle name="___94____Clearsky_internal_050301" xfId="380"/>
    <cellStyle name="___94____Clearsky_internal_050301 2" xfId="381"/>
    <cellStyle name="___94____Clearsky_internal_050301_1" xfId="382"/>
    <cellStyle name="___94____Clearsky_internal_050301_1 2" xfId="383"/>
    <cellStyle name="___94____Clearsky_internal_070201" xfId="384"/>
    <cellStyle name="___94____Clearsky_internal_070201 2" xfId="385"/>
    <cellStyle name="___94____Clearsky_internal_070201.xls Chart 2" xfId="386"/>
    <cellStyle name="___94____Clearsky_internal_070201.xls Chart 2 2" xfId="387"/>
    <cellStyle name="___94____Clearsky_internal_070201_1" xfId="388"/>
    <cellStyle name="___94____Clearsky_internal_070201_1 2" xfId="389"/>
    <cellStyle name="___94____Clearsky_internal_070201_Clearsky_Outside_070201.xls Chart 2" xfId="390"/>
    <cellStyle name="___94____Clearsky_internal_070201_Clearsky_Outside_070201.xls Chart 2 2" xfId="391"/>
    <cellStyle name="___94____Clearsky_Outside_070201.xls Chart 2" xfId="392"/>
    <cellStyle name="___94____Clearsky_Outside_070201.xls Chart 2 2" xfId="393"/>
    <cellStyle name="___97___" xfId="394"/>
    <cellStyle name="___970120" xfId="395"/>
    <cellStyle name="___BEBU_GI" xfId="396"/>
    <cellStyle name="___dimon" xfId="397"/>
    <cellStyle name="___dimon 2" xfId="398"/>
    <cellStyle name="___dimon_ClearSky_AEP_Min_04.04.02_Bank" xfId="399"/>
    <cellStyle name="___dimon_ClearSky_AEP_Min_04.04.02_Bank 2" xfId="400"/>
    <cellStyle name="___dimon_Clearsky_internal_050301" xfId="401"/>
    <cellStyle name="___dimon_Clearsky_internal_050301 2" xfId="402"/>
    <cellStyle name="___dimon_Clearsky_internal_070201" xfId="403"/>
    <cellStyle name="___dimon_Clearsky_internal_070201 2" xfId="404"/>
    <cellStyle name="___dimon_Clearsky_internal_070201.xls Chart 2" xfId="405"/>
    <cellStyle name="___dimon_Clearsky_internal_070201.xls Chart 2 2" xfId="406"/>
    <cellStyle name="___dimon_Clearsky_internal_070201_1" xfId="407"/>
    <cellStyle name="___dimon_Clearsky_internal_070201_1 2" xfId="408"/>
    <cellStyle name="___dimon_Clearsky_Outside_070201.xls Chart 2" xfId="409"/>
    <cellStyle name="___dimon_Clearsky_Outside_070201.xls Chart 2 2" xfId="410"/>
    <cellStyle name="___form" xfId="411"/>
    <cellStyle name="___form_ClearSky_AEP_Min_04.04.02_Bank" xfId="412"/>
    <cellStyle name="___form_ClearSky_AEP_Min_04.04.02_Bank 2" xfId="413"/>
    <cellStyle name="___form_ClearSky_AEP_Min_04.04.02_Bank_1" xfId="414"/>
    <cellStyle name="___form_ClearSky_AEP_Min_04.04.02_Bank_1 2" xfId="415"/>
    <cellStyle name="___form_Clearsky_internal_050301" xfId="416"/>
    <cellStyle name="___form_Clearsky_internal_050301 2" xfId="417"/>
    <cellStyle name="___form_Clearsky_internal_050301_1" xfId="418"/>
    <cellStyle name="___form_Clearsky_internal_050301_1 2" xfId="419"/>
    <cellStyle name="___form_Clearsky_internal_070201" xfId="420"/>
    <cellStyle name="___form_Clearsky_internal_070201 2" xfId="421"/>
    <cellStyle name="___form_Clearsky_internal_070201.xls Chart 2" xfId="422"/>
    <cellStyle name="___form_Clearsky_internal_070201.xls Chart 2 2" xfId="423"/>
    <cellStyle name="___form_Clearsky_internal_070201.xls Chart 2_1" xfId="424"/>
    <cellStyle name="___form_Clearsky_internal_070201_1" xfId="425"/>
    <cellStyle name="___form_Clearsky_internal_070201_2" xfId="426"/>
    <cellStyle name="___form_Clearsky_internal_070201_2 2" xfId="427"/>
    <cellStyle name="___form_Clearsky_Outside_070201.xls Chart 2" xfId="428"/>
    <cellStyle name="___form_Clearsky_Outside_070201.xls Chart 2 2" xfId="429"/>
    <cellStyle name="___form_Clearsky_Outside_070201.xls Chart 2_1" xfId="430"/>
    <cellStyle name="___form_Clearsky_Outside_070201.xls Chart 2_1 2" xfId="431"/>
    <cellStyle name="___ga_PB" xfId="432"/>
    <cellStyle name="___laroux" xfId="433"/>
    <cellStyle name="___laroux 2" xfId="434"/>
    <cellStyle name="___laroux_1" xfId="435"/>
    <cellStyle name="___laroux_1_ClearSky_AEP_Min_04.04.02_Bank" xfId="436"/>
    <cellStyle name="___laroux_1_ClearSky_AEP_Min_04.04.02_Bank_1" xfId="437"/>
    <cellStyle name="___laroux_1_Clearsky_internal_050301" xfId="438"/>
    <cellStyle name="___laroux_1_Clearsky_internal_050301_1" xfId="439"/>
    <cellStyle name="___laroux_1_Clearsky_internal_050301_2" xfId="440"/>
    <cellStyle name="___laroux_1_Clearsky_internal_070201" xfId="441"/>
    <cellStyle name="___laroux_1_Clearsky_internal_070201.xls Chart 2" xfId="442"/>
    <cellStyle name="___laroux_1_Clearsky_internal_070201.xls Chart 2_1" xfId="443"/>
    <cellStyle name="___laroux_1_Clearsky_internal_070201_1" xfId="444"/>
    <cellStyle name="___laroux_1_Clearsky_internal_070201_2" xfId="445"/>
    <cellStyle name="___laroux_1_Clearsky_Outside_070201.xls Chart 2" xfId="446"/>
    <cellStyle name="___laroux_1_Clearsky_Outside_070201.xls Chart 2_1" xfId="447"/>
    <cellStyle name="___laroux_2" xfId="448"/>
    <cellStyle name="___laroux_2_ClearSky_AEP_Min_04.04.02_Bank" xfId="449"/>
    <cellStyle name="___laroux_2_ClearSky_AEP_Min_04.04.02_Bank 2" xfId="450"/>
    <cellStyle name="___laroux_2_Clearsky_internal_050301" xfId="451"/>
    <cellStyle name="___laroux_2_Clearsky_internal_050301_1" xfId="452"/>
    <cellStyle name="___laroux_2_Clearsky_internal_050301_1 2" xfId="453"/>
    <cellStyle name="___laroux_2_Clearsky_internal_070201" xfId="454"/>
    <cellStyle name="___laroux_2_Clearsky_internal_070201.xls Chart 2" xfId="455"/>
    <cellStyle name="___laroux_2_Clearsky_internal_070201.xls Chart 2_1" xfId="456"/>
    <cellStyle name="___laroux_2_Clearsky_internal_070201.xls Chart 2_1 2" xfId="457"/>
    <cellStyle name="___laroux_2_Clearsky_internal_070201_1" xfId="458"/>
    <cellStyle name="___laroux_2_Clearsky_internal_070201_1 2" xfId="459"/>
    <cellStyle name="___laroux_2_Clearsky_Outside_070201.xls Chart 2" xfId="460"/>
    <cellStyle name="___laroux_2_Clearsky_Outside_070201.xls Chart 2_1" xfId="461"/>
    <cellStyle name="___laroux_2_Clearsky_Outside_070201.xls Chart 2_1 2" xfId="462"/>
    <cellStyle name="___laroux_3" xfId="463"/>
    <cellStyle name="___laroux_4" xfId="464"/>
    <cellStyle name="___laroux_5" xfId="465"/>
    <cellStyle name="___laroux_6" xfId="466"/>
    <cellStyle name="___laroux_7" xfId="467"/>
    <cellStyle name="___laroux_8" xfId="468"/>
    <cellStyle name="___laroux_8 2" xfId="469"/>
    <cellStyle name="___laroux_ClearSky_AEP_Min_04.04.02_Bank" xfId="470"/>
    <cellStyle name="___laroux_ClearSky_AEP_Min_04.04.02_Bank_1" xfId="471"/>
    <cellStyle name="___laroux_ClearSky_AEP_Min_04.04.02_Bank_1 2" xfId="472"/>
    <cellStyle name="___laroux_Clearsky_internal_050301" xfId="473"/>
    <cellStyle name="___laroux_Clearsky_internal_050301 2" xfId="474"/>
    <cellStyle name="___laroux_Clearsky_internal_050301_1" xfId="475"/>
    <cellStyle name="___laroux_Clearsky_internal_050301_1 2" xfId="476"/>
    <cellStyle name="___laroux_Clearsky_internal_070201" xfId="477"/>
    <cellStyle name="___laroux_Clearsky_internal_070201 2" xfId="478"/>
    <cellStyle name="___laroux_Clearsky_internal_070201.xls Chart 2" xfId="479"/>
    <cellStyle name="___laroux_Clearsky_internal_070201.xls Chart 2 2" xfId="480"/>
    <cellStyle name="___laroux_Clearsky_internal_070201.xls Chart 2_1" xfId="481"/>
    <cellStyle name="___laroux_Clearsky_internal_070201.xls Chart 2_1 2" xfId="482"/>
    <cellStyle name="___laroux_Clearsky_internal_070201.xls Chart 2_2" xfId="483"/>
    <cellStyle name="___laroux_Clearsky_internal_070201_1" xfId="484"/>
    <cellStyle name="___laroux_Clearsky_internal_070201_2" xfId="485"/>
    <cellStyle name="___laroux_Clearsky_internal_070201_2 2" xfId="486"/>
    <cellStyle name="___laroux_Clearsky_Outside_070201.xls Chart 2" xfId="487"/>
    <cellStyle name="___laroux_Clearsky_Outside_070201.xls Chart 2 2" xfId="488"/>
    <cellStyle name="___laroux_Clearsky_Outside_070201.xls Chart 2_1" xfId="489"/>
    <cellStyle name="___PERSONAL" xfId="490"/>
    <cellStyle name="___PERSONAL 2" xfId="491"/>
    <cellStyle name="___PERSONAL_1" xfId="492"/>
    <cellStyle name="___PERSONAL_1_ClearSky_AEP_Min_04.04.02_Bank" xfId="493"/>
    <cellStyle name="___PERSONAL_1_ClearSky_AEP_Min_04.04.02_Bank 2" xfId="494"/>
    <cellStyle name="___PERSONAL_1_ClearSky_AEP_Min_04.04.02_Bank_1" xfId="495"/>
    <cellStyle name="___PERSONAL_1_ClearSky_AEP_Min_04.04.02_Bank_1 2" xfId="496"/>
    <cellStyle name="___PERSONAL_1_Clearsky_internal_050301" xfId="497"/>
    <cellStyle name="___PERSONAL_1_Clearsky_internal_050301 2" xfId="498"/>
    <cellStyle name="___PERSONAL_1_Clearsky_internal_050301_1" xfId="499"/>
    <cellStyle name="___PERSONAL_1_Clearsky_internal_050301_1 2" xfId="500"/>
    <cellStyle name="___PERSONAL_1_Clearsky_internal_070201" xfId="501"/>
    <cellStyle name="___PERSONAL_1_Clearsky_internal_070201 2" xfId="502"/>
    <cellStyle name="___PERSONAL_1_Clearsky_internal_070201.xls Chart 2" xfId="503"/>
    <cellStyle name="___PERSONAL_1_Clearsky_internal_070201.xls Chart 2_1" xfId="504"/>
    <cellStyle name="___PERSONAL_1_Clearsky_internal_070201.xls Chart 2_1 2" xfId="505"/>
    <cellStyle name="___PERSONAL_1_Clearsky_internal_070201_1" xfId="506"/>
    <cellStyle name="___PERSONAL_1_Clearsky_internal_070201_1 2" xfId="507"/>
    <cellStyle name="___PERSONAL_1_Clearsky_internal_070201_1_Clearsky_Outside_070201.xls Chart 2" xfId="508"/>
    <cellStyle name="___PERSONAL_1_Clearsky_internal_070201_1_Clearsky_Outside_070201.xls Chart 2 2" xfId="509"/>
    <cellStyle name="___PERSONAL_1_Clearsky_internal_070201_2" xfId="510"/>
    <cellStyle name="___PERSONAL_1_Clearsky_internal_070201_Clearsky_Outside_070201.xls Chart 2" xfId="511"/>
    <cellStyle name="___PERSONAL_1_Clearsky_Outside_070201.xls Chart 2" xfId="512"/>
    <cellStyle name="___PERSONAL_1_Clearsky_Outside_070201.xls Chart 2 2" xfId="513"/>
    <cellStyle name="___PERSONAL_1_Clearsky_Outside_070201.xls Chart 2_1" xfId="514"/>
    <cellStyle name="___PERSONAL_2" xfId="515"/>
    <cellStyle name="___PERSONAL_2 2" xfId="516"/>
    <cellStyle name="___PERSONAL_2_ClearSky_AEP_Min_04.04.02_Bank" xfId="517"/>
    <cellStyle name="___PERSONAL_2_ClearSky_AEP_Min_04.04.02_Bank 2" xfId="518"/>
    <cellStyle name="___PERSONAL_2_ClearSky_AEP_Min_04.04.02_Bank_1" xfId="519"/>
    <cellStyle name="___PERSONAL_2_ClearSky_AEP_Min_04.04.02_Bank_1 2" xfId="520"/>
    <cellStyle name="___PERSONAL_2_Clearsky_internal_050301" xfId="521"/>
    <cellStyle name="___PERSONAL_2_Clearsky_internal_050301 2" xfId="522"/>
    <cellStyle name="___PERSONAL_2_Clearsky_internal_050301_1" xfId="523"/>
    <cellStyle name="___PERSONAL_2_Clearsky_internal_050301_1 2" xfId="524"/>
    <cellStyle name="___PERSONAL_2_Clearsky_internal_070201" xfId="525"/>
    <cellStyle name="___PERSONAL_2_Clearsky_internal_070201 2" xfId="526"/>
    <cellStyle name="___PERSONAL_2_Clearsky_internal_070201.xls Chart 2" xfId="527"/>
    <cellStyle name="___PERSONAL_2_Clearsky_internal_070201.xls Chart 2 2" xfId="528"/>
    <cellStyle name="___PERSONAL_2_Clearsky_internal_070201.xls Chart 2_1" xfId="529"/>
    <cellStyle name="___PERSONAL_2_Clearsky_internal_070201.xls Chart 2_1 2" xfId="530"/>
    <cellStyle name="___PERSONAL_2_Clearsky_internal_070201_1" xfId="531"/>
    <cellStyle name="___PERSONAL_2_Clearsky_internal_070201_1 2" xfId="532"/>
    <cellStyle name="___PERSONAL_2_Clearsky_internal_070201_1_Clearsky_internal_070201" xfId="533"/>
    <cellStyle name="___PERSONAL_2_Clearsky_internal_070201_1_Clearsky_internal_070201 2" xfId="534"/>
    <cellStyle name="___PERSONAL_2_Clearsky_internal_070201_1_Clearsky_Outside_070201.xls Chart 2" xfId="535"/>
    <cellStyle name="___PERSONAL_2_Clearsky_internal_070201_1_Clearsky_Outside_070201.xls Chart 2 2" xfId="536"/>
    <cellStyle name="___PERSONAL_2_Clearsky_internal_070201_2" xfId="537"/>
    <cellStyle name="___PERSONAL_2_Clearsky_internal_070201_2 2" xfId="538"/>
    <cellStyle name="___PERSONAL_2_Clearsky_internal_070201_Clearsky_Outside_070201.xls Chart 2" xfId="539"/>
    <cellStyle name="___PERSONAL_2_Clearsky_internal_070201_Clearsky_Outside_070201.xls Chart 2 2" xfId="540"/>
    <cellStyle name="___PERSONAL_2_Clearsky_Outside_070201.xls Chart 2" xfId="541"/>
    <cellStyle name="___PERSONAL_2_Clearsky_Outside_070201.xls Chart 2 2" xfId="542"/>
    <cellStyle name="___PERSONAL_2_Clearsky_Outside_070201.xls Chart 2_1" xfId="543"/>
    <cellStyle name="___PERSONAL_2_Clearsky_Outside_070201.xls Chart 2_1 2" xfId="544"/>
    <cellStyle name="___PERSONAL_2_Clearsky_Outside_070201.xls Chart 2_2" xfId="545"/>
    <cellStyle name="___PERSONAL_2_Clearsky_Outside_070201.xls Chart 2_2 2" xfId="546"/>
    <cellStyle name="___PERSONAL_3" xfId="547"/>
    <cellStyle name="___PERSONAL_3_ClearSky_AEP_Min_04.04.02_Bank" xfId="548"/>
    <cellStyle name="___PERSONAL_3_ClearSky_AEP_Min_04.04.02_Bank 2" xfId="549"/>
    <cellStyle name="___PERSONAL_3_Clearsky_internal_050301" xfId="550"/>
    <cellStyle name="___PERSONAL_3_Clearsky_internal_070201" xfId="551"/>
    <cellStyle name="___PERSONAL_3_Clearsky_internal_070201.xls Chart 2" xfId="552"/>
    <cellStyle name="___PERSONAL_3_Clearsky_internal_070201.xls Chart 2 2" xfId="553"/>
    <cellStyle name="___PERSONAL_3_Clearsky_internal_070201_1" xfId="554"/>
    <cellStyle name="___PERSONAL_3_Clearsky_internal_070201_1 2" xfId="555"/>
    <cellStyle name="___PERSONAL_3_Clearsky_internal_070201_Clearsky_Outside_070201.xls Chart 2" xfId="556"/>
    <cellStyle name="___PERSONAL_3_Clearsky_internal_070201_Clearsky_Outside_070201.xls Chart 2 2" xfId="557"/>
    <cellStyle name="___PERSONAL_3_Clearsky_Outside_070201.xls Chart 2" xfId="558"/>
    <cellStyle name="___PERSONAL_4" xfId="559"/>
    <cellStyle name="___PERSONAL_ClearSky_AEP_Min_04.04.02_Bank" xfId="560"/>
    <cellStyle name="___PERSONAL_ClearSky_AEP_Min_04.04.02_Bank_1" xfId="561"/>
    <cellStyle name="___PERSONAL_ClearSky_AEP_Min_04.04.02_Bank_1 2" xfId="562"/>
    <cellStyle name="___PERSONAL_Clearsky_internal_050301" xfId="563"/>
    <cellStyle name="___PERSONAL_Clearsky_internal_050301_1" xfId="564"/>
    <cellStyle name="___PERSONAL_Clearsky_internal_050301_1 2" xfId="565"/>
    <cellStyle name="___PERSONAL_Clearsky_internal_070201" xfId="566"/>
    <cellStyle name="___PERSONAL_Clearsky_internal_070201.xls Chart 2" xfId="567"/>
    <cellStyle name="___PERSONAL_Clearsky_internal_070201.xls Chart 2_1" xfId="568"/>
    <cellStyle name="___PERSONAL_Clearsky_internal_070201.xls Chart 2_1 2" xfId="569"/>
    <cellStyle name="___PERSONAL_Clearsky_internal_070201_1" xfId="570"/>
    <cellStyle name="___PERSONAL_Clearsky_internal_070201_1 2" xfId="571"/>
    <cellStyle name="___PERSONAL_Clearsky_internal_070201_1_Clearsky_internal_070201" xfId="572"/>
    <cellStyle name="___PERSONAL_Clearsky_internal_070201_1_Clearsky_Outside_070201.xls Chart 2" xfId="573"/>
    <cellStyle name="___PERSONAL_Clearsky_internal_070201_2" xfId="574"/>
    <cellStyle name="___PERSONAL_Clearsky_internal_070201_2 2" xfId="575"/>
    <cellStyle name="___PERSONAL_Clearsky_internal_070201_Clearsky_Outside_070201.xls Chart 2" xfId="576"/>
    <cellStyle name="___PERSONAL_Clearsky_internal_070201_Clearsky_Outside_070201.xls Chart 2 2" xfId="577"/>
    <cellStyle name="___PERSONAL_Clearsky_Outside_070201.xls Chart 2" xfId="578"/>
    <cellStyle name="___PERSONAL_Clearsky_Outside_070201.xls Chart 2_1" xfId="579"/>
    <cellStyle name="___PERSONAL_Clearsky_Outside_070201.xls Chart 2_1 2" xfId="580"/>
    <cellStyle name="___Query11" xfId="581"/>
    <cellStyle name="___Query11 2" xfId="582"/>
    <cellStyle name="___Sheet1" xfId="583"/>
    <cellStyle name="___Sheet1 (2)" xfId="584"/>
    <cellStyle name="___Sheet2" xfId="585"/>
    <cellStyle name="___Sheet2_ClearSky_AEP_Min_04.04.02_Bank" xfId="586"/>
    <cellStyle name="___Sheet2_ClearSky_AEP_Min_04.04.02_Bank 2" xfId="587"/>
    <cellStyle name="___Sheet2_Clearsky_internal_050301" xfId="588"/>
    <cellStyle name="___Sheet2_Clearsky_internal_070201" xfId="589"/>
    <cellStyle name="___Sheet2_Clearsky_internal_070201 2" xfId="590"/>
    <cellStyle name="___Sheet2_Clearsky_internal_070201.xls Chart 2" xfId="591"/>
    <cellStyle name="___Sheet2_Clearsky_internal_070201.xls Chart 2 2" xfId="592"/>
    <cellStyle name="___Sheet2_Clearsky_internal_070201_1" xfId="593"/>
    <cellStyle name="___Sheet2_Clearsky_internal_070201_Clearsky_Outside_070201.xls Chart 2" xfId="594"/>
    <cellStyle name="___Sheet2_Clearsky_Outside_070201.xls Chart 2" xfId="595"/>
    <cellStyle name="_020122 TIM MITCHELL" xfId="596"/>
    <cellStyle name="_020122 TIM MITCHELL 2" xfId="597"/>
    <cellStyle name="_APS Financial Model v1.0" xfId="598"/>
    <cellStyle name="_ColumnHeaderUL" xfId="599"/>
    <cellStyle name="_Cumberland Coal Financial Model v2.1" xfId="600"/>
    <cellStyle name="_EditableNumber" xfId="601"/>
    <cellStyle name="_EditableRowText" xfId="602"/>
    <cellStyle name="_enXco NSP IV (mdf) v3.7" xfId="603"/>
    <cellStyle name="_GrandTotal" xfId="604"/>
    <cellStyle name="_Number" xfId="605"/>
    <cellStyle name="_Orange-Mulberry Res. 061201a" xfId="606"/>
    <cellStyle name="_Orange-Mulberry Res. 061201a 2" xfId="607"/>
    <cellStyle name="_Project List 021810 for TIS V2" xfId="608"/>
    <cellStyle name="_Project List 021810 for TIS V2 2" xfId="609"/>
    <cellStyle name="_PSEG asset valuation 1.1" xfId="610"/>
    <cellStyle name="_PSEG asset valuation 1.1 2" xfId="611"/>
    <cellStyle name="_PSEG Swap v3.5 PSEG Assets" xfId="612"/>
    <cellStyle name="_River Operations 09-18-06 v2" xfId="613"/>
    <cellStyle name="_RowText" xfId="614"/>
    <cellStyle name="_SA Financial Model v1.0" xfId="615"/>
    <cellStyle name="_Subtitle" xfId="616"/>
    <cellStyle name="_Title" xfId="617"/>
    <cellStyle name="=C:\WINNT40\SYSTEM32\COMMAND.COM" xfId="618"/>
    <cellStyle name="=C:\WINNT40\SYSTEM32\COMMAND.COM 10" xfId="619"/>
    <cellStyle name="=C:\WINNT40\SYSTEM32\COMMAND.COM 10 2" xfId="620"/>
    <cellStyle name="=C:\WINNT40\SYSTEM32\COMMAND.COM 10 2 2" xfId="621"/>
    <cellStyle name="=C:\WINNT40\SYSTEM32\COMMAND.COM 10 3" xfId="622"/>
    <cellStyle name="=C:\WINNT40\SYSTEM32\COMMAND.COM 11" xfId="623"/>
    <cellStyle name="=C:\WINNT40\SYSTEM32\COMMAND.COM 2" xfId="624"/>
    <cellStyle name="=C:\WINNT40\SYSTEM32\COMMAND.COM 2 2" xfId="625"/>
    <cellStyle name="=C:\WINNT40\SYSTEM32\COMMAND.COM 3" xfId="626"/>
    <cellStyle name="=C:\WINNT40\SYSTEM32\COMMAND.COM 3 2" xfId="627"/>
    <cellStyle name="=C:\WINNT40\SYSTEM32\COMMAND.COM 4" xfId="628"/>
    <cellStyle name="=C:\WINNT40\SYSTEM32\COMMAND.COM 4 2" xfId="629"/>
    <cellStyle name="=C:\WINNT40\SYSTEM32\COMMAND.COM 5" xfId="630"/>
    <cellStyle name="=C:\WINNT40\SYSTEM32\COMMAND.COM 5 2" xfId="631"/>
    <cellStyle name="=C:\WINNT40\SYSTEM32\COMMAND.COM 6" xfId="632"/>
    <cellStyle name="=C:\WINNT40\SYSTEM32\COMMAND.COM 6 2" xfId="633"/>
    <cellStyle name="=C:\WINNT40\SYSTEM32\COMMAND.COM 6 2 2" xfId="634"/>
    <cellStyle name="=C:\WINNT40\SYSTEM32\COMMAND.COM 6 3" xfId="635"/>
    <cellStyle name="=C:\WINNT40\SYSTEM32\COMMAND.COM 7" xfId="636"/>
    <cellStyle name="=C:\WINNT40\SYSTEM32\COMMAND.COM 7 2" xfId="637"/>
    <cellStyle name="=C:\WINNT40\SYSTEM32\COMMAND.COM 7 2 2" xfId="638"/>
    <cellStyle name="=C:\WINNT40\SYSTEM32\COMMAND.COM 7 3" xfId="639"/>
    <cellStyle name="=C:\WINNT40\SYSTEM32\COMMAND.COM 8" xfId="640"/>
    <cellStyle name="=C:\WINNT40\SYSTEM32\COMMAND.COM 8 2" xfId="641"/>
    <cellStyle name="=C:\WINNT40\SYSTEM32\COMMAND.COM 8 2 2" xfId="642"/>
    <cellStyle name="=C:\WINNT40\SYSTEM32\COMMAND.COM 8 3" xfId="643"/>
    <cellStyle name="=C:\WINNT40\SYSTEM32\COMMAND.COM 9" xfId="644"/>
    <cellStyle name="=C:\WINNT40\SYSTEM32\COMMAND.COM 9 2" xfId="645"/>
    <cellStyle name="=C:\WINNT40\SYSTEM32\COMMAND.COM 9 2 2" xfId="646"/>
    <cellStyle name="=C:\WINNT40\SYSTEM32\COMMAND.COM 9 3" xfId="647"/>
    <cellStyle name="=C:\WINNT40\SYSTEM32\COMMAND.COM_2D - MAY 24 2010 Ten Year ATRR Forecast for Stakeholders - Updated to SL Rev 12 for PowerPoint" xfId="648"/>
    <cellStyle name="0 Decimals" xfId="649"/>
    <cellStyle name="1 Decimal" xfId="650"/>
    <cellStyle name="2 Decimals" xfId="651"/>
    <cellStyle name="20% - Accent1 10" xfId="652"/>
    <cellStyle name="20% - Accent1 10 2" xfId="653"/>
    <cellStyle name="20% - Accent1 11" xfId="654"/>
    <cellStyle name="20% - Accent1 11 2" xfId="655"/>
    <cellStyle name="20% - Accent1 12" xfId="656"/>
    <cellStyle name="20% - Accent1 12 2" xfId="657"/>
    <cellStyle name="20% - Accent1 13" xfId="658"/>
    <cellStyle name="20% - Accent1 13 2" xfId="659"/>
    <cellStyle name="20% - Accent1 14" xfId="660"/>
    <cellStyle name="20% - Accent1 2" xfId="661"/>
    <cellStyle name="20% - Accent1 2 2" xfId="662"/>
    <cellStyle name="20% - Accent1 2 2 2" xfId="663"/>
    <cellStyle name="20% - Accent1 2 2 3" xfId="664"/>
    <cellStyle name="20% - Accent1 2 2 3 2" xfId="665"/>
    <cellStyle name="20% - Accent1 2 2 4" xfId="666"/>
    <cellStyle name="20% - Accent1 2 3" xfId="667"/>
    <cellStyle name="20% - Accent1 2 3 2" xfId="668"/>
    <cellStyle name="20% - Accent1 2 4" xfId="669"/>
    <cellStyle name="20% - Accent1 2 5" xfId="670"/>
    <cellStyle name="20% - Accent1 3" xfId="671"/>
    <cellStyle name="20% - Accent1 3 2" xfId="672"/>
    <cellStyle name="20% - Accent1 3 2 2" xfId="673"/>
    <cellStyle name="20% - Accent1 3 2 3" xfId="674"/>
    <cellStyle name="20% - Accent1 3 2 4" xfId="675"/>
    <cellStyle name="20% - Accent1 3 2 5" xfId="676"/>
    <cellStyle name="20% - Accent1 3 3" xfId="677"/>
    <cellStyle name="20% - Accent1 3 3 2" xfId="678"/>
    <cellStyle name="20% - Accent1 3 4" xfId="679"/>
    <cellStyle name="20% - Accent1 3 5" xfId="680"/>
    <cellStyle name="20% - Accent1 3 6" xfId="681"/>
    <cellStyle name="20% - Accent1 3 6 2" xfId="682"/>
    <cellStyle name="20% - Accent1 3 7" xfId="683"/>
    <cellStyle name="20% - Accent1 4" xfId="684"/>
    <cellStyle name="20% - Accent1 4 2" xfId="685"/>
    <cellStyle name="20% - Accent1 4 2 2" xfId="686"/>
    <cellStyle name="20% - Accent1 4 3" xfId="687"/>
    <cellStyle name="20% - Accent1 4 4" xfId="688"/>
    <cellStyle name="20% - Accent1 4 5" xfId="689"/>
    <cellStyle name="20% - Accent1 4 5 2" xfId="690"/>
    <cellStyle name="20% - Accent1 4 6" xfId="691"/>
    <cellStyle name="20% - Accent1 5" xfId="692"/>
    <cellStyle name="20% - Accent1 5 2" xfId="693"/>
    <cellStyle name="20% - Accent1 5 2 2" xfId="694"/>
    <cellStyle name="20% - Accent1 5 3" xfId="695"/>
    <cellStyle name="20% - Accent1 6" xfId="696"/>
    <cellStyle name="20% - Accent1 6 2" xfId="697"/>
    <cellStyle name="20% - Accent1 6 2 2" xfId="698"/>
    <cellStyle name="20% - Accent1 7" xfId="699"/>
    <cellStyle name="20% - Accent1 7 2" xfId="700"/>
    <cellStyle name="20% - Accent1 7 2 2" xfId="701"/>
    <cellStyle name="20% - Accent1 8" xfId="702"/>
    <cellStyle name="20% - Accent1 8 2" xfId="703"/>
    <cellStyle name="20% - Accent1 8 2 2" xfId="704"/>
    <cellStyle name="20% - Accent1 8 3" xfId="705"/>
    <cellStyle name="20% - Accent1 9" xfId="706"/>
    <cellStyle name="20% - Accent1 9 2" xfId="707"/>
    <cellStyle name="20% - Accent2 10" xfId="708"/>
    <cellStyle name="20% - Accent2 10 2" xfId="709"/>
    <cellStyle name="20% - Accent2 11" xfId="710"/>
    <cellStyle name="20% - Accent2 11 2" xfId="711"/>
    <cellStyle name="20% - Accent2 12" xfId="712"/>
    <cellStyle name="20% - Accent2 12 2" xfId="713"/>
    <cellStyle name="20% - Accent2 13" xfId="714"/>
    <cellStyle name="20% - Accent2 13 2" xfId="715"/>
    <cellStyle name="20% - Accent2 14" xfId="716"/>
    <cellStyle name="20% - Accent2 2" xfId="717"/>
    <cellStyle name="20% - Accent2 2 2" xfId="718"/>
    <cellStyle name="20% - Accent2 2 2 2" xfId="719"/>
    <cellStyle name="20% - Accent2 2 2 3" xfId="720"/>
    <cellStyle name="20% - Accent2 2 3" xfId="721"/>
    <cellStyle name="20% - Accent2 2 4" xfId="722"/>
    <cellStyle name="20% - Accent2 2 5" xfId="723"/>
    <cellStyle name="20% - Accent2 3" xfId="724"/>
    <cellStyle name="20% - Accent2 3 2" xfId="725"/>
    <cellStyle name="20% - Accent2 3 2 2" xfId="726"/>
    <cellStyle name="20% - Accent2 3 2 3" xfId="727"/>
    <cellStyle name="20% - Accent2 3 2 4" xfId="728"/>
    <cellStyle name="20% - Accent2 3 2 5" xfId="729"/>
    <cellStyle name="20% - Accent2 3 3" xfId="730"/>
    <cellStyle name="20% - Accent2 3 3 2" xfId="731"/>
    <cellStyle name="20% - Accent2 3 4" xfId="732"/>
    <cellStyle name="20% - Accent2 3 5" xfId="733"/>
    <cellStyle name="20% - Accent2 3 6" xfId="734"/>
    <cellStyle name="20% - Accent2 3 6 2" xfId="735"/>
    <cellStyle name="20% - Accent2 3 7" xfId="736"/>
    <cellStyle name="20% - Accent2 4" xfId="737"/>
    <cellStyle name="20% - Accent2 4 2" xfId="738"/>
    <cellStyle name="20% - Accent2 4 2 2" xfId="739"/>
    <cellStyle name="20% - Accent2 4 3" xfId="740"/>
    <cellStyle name="20% - Accent2 4 4" xfId="741"/>
    <cellStyle name="20% - Accent2 4 5" xfId="742"/>
    <cellStyle name="20% - Accent2 4 5 2" xfId="743"/>
    <cellStyle name="20% - Accent2 4 6" xfId="744"/>
    <cellStyle name="20% - Accent2 5" xfId="745"/>
    <cellStyle name="20% - Accent2 5 2" xfId="746"/>
    <cellStyle name="20% - Accent2 5 2 2" xfId="747"/>
    <cellStyle name="20% - Accent2 5 3" xfId="748"/>
    <cellStyle name="20% - Accent2 6" xfId="749"/>
    <cellStyle name="20% - Accent2 6 2" xfId="750"/>
    <cellStyle name="20% - Accent2 6 2 2" xfId="751"/>
    <cellStyle name="20% - Accent2 7" xfId="752"/>
    <cellStyle name="20% - Accent2 7 2" xfId="753"/>
    <cellStyle name="20% - Accent2 8" xfId="754"/>
    <cellStyle name="20% - Accent2 8 2" xfId="755"/>
    <cellStyle name="20% - Accent2 9" xfId="756"/>
    <cellStyle name="20% - Accent2 9 2" xfId="757"/>
    <cellStyle name="20% - Accent3 10" xfId="758"/>
    <cellStyle name="20% - Accent3 10 2" xfId="759"/>
    <cellStyle name="20% - Accent3 11" xfId="760"/>
    <cellStyle name="20% - Accent3 11 2" xfId="761"/>
    <cellStyle name="20% - Accent3 12" xfId="762"/>
    <cellStyle name="20% - Accent3 12 2" xfId="763"/>
    <cellStyle name="20% - Accent3 13" xfId="764"/>
    <cellStyle name="20% - Accent3 13 2" xfId="765"/>
    <cellStyle name="20% - Accent3 2" xfId="766"/>
    <cellStyle name="20% - Accent3 2 2" xfId="767"/>
    <cellStyle name="20% - Accent3 2 2 2" xfId="768"/>
    <cellStyle name="20% - Accent3 2 2 3" xfId="769"/>
    <cellStyle name="20% - Accent3 2 2 3 2" xfId="770"/>
    <cellStyle name="20% - Accent3 2 2 4" xfId="771"/>
    <cellStyle name="20% - Accent3 2 3" xfId="772"/>
    <cellStyle name="20% - Accent3 2 3 2" xfId="773"/>
    <cellStyle name="20% - Accent3 2 4" xfId="774"/>
    <cellStyle name="20% - Accent3 2 5" xfId="775"/>
    <cellStyle name="20% - Accent3 3" xfId="776"/>
    <cellStyle name="20% - Accent3 3 2" xfId="777"/>
    <cellStyle name="20% - Accent3 3 2 2" xfId="778"/>
    <cellStyle name="20% - Accent3 3 2 3" xfId="779"/>
    <cellStyle name="20% - Accent3 3 2 4" xfId="780"/>
    <cellStyle name="20% - Accent3 3 2 5" xfId="781"/>
    <cellStyle name="20% - Accent3 3 3" xfId="782"/>
    <cellStyle name="20% - Accent3 3 3 2" xfId="783"/>
    <cellStyle name="20% - Accent3 3 4" xfId="784"/>
    <cellStyle name="20% - Accent3 3 5" xfId="785"/>
    <cellStyle name="20% - Accent3 3 6" xfId="786"/>
    <cellStyle name="20% - Accent3 3 6 2" xfId="787"/>
    <cellStyle name="20% - Accent3 3 7" xfId="788"/>
    <cellStyle name="20% - Accent3 4" xfId="789"/>
    <cellStyle name="20% - Accent3 4 2" xfId="790"/>
    <cellStyle name="20% - Accent3 4 2 2" xfId="791"/>
    <cellStyle name="20% - Accent3 4 3" xfId="792"/>
    <cellStyle name="20% - Accent3 4 4" xfId="793"/>
    <cellStyle name="20% - Accent3 4 5" xfId="794"/>
    <cellStyle name="20% - Accent3 4 5 2" xfId="795"/>
    <cellStyle name="20% - Accent3 4 6" xfId="796"/>
    <cellStyle name="20% - Accent3 5" xfId="797"/>
    <cellStyle name="20% - Accent3 5 2" xfId="798"/>
    <cellStyle name="20% - Accent3 5 2 2" xfId="799"/>
    <cellStyle name="20% - Accent3 5 3" xfId="800"/>
    <cellStyle name="20% - Accent3 6" xfId="801"/>
    <cellStyle name="20% - Accent3 6 2" xfId="802"/>
    <cellStyle name="20% - Accent3 6 2 2" xfId="803"/>
    <cellStyle name="20% - Accent3 7" xfId="804"/>
    <cellStyle name="20% - Accent3 7 2" xfId="805"/>
    <cellStyle name="20% - Accent3 7 2 2" xfId="806"/>
    <cellStyle name="20% - Accent3 8" xfId="807"/>
    <cellStyle name="20% - Accent3 8 2" xfId="808"/>
    <cellStyle name="20% - Accent3 8 2 2" xfId="809"/>
    <cellStyle name="20% - Accent3 8 3" xfId="810"/>
    <cellStyle name="20% - Accent3 9" xfId="811"/>
    <cellStyle name="20% - Accent3 9 2" xfId="812"/>
    <cellStyle name="20% - Accent4 10" xfId="813"/>
    <cellStyle name="20% - Accent4 10 2" xfId="814"/>
    <cellStyle name="20% - Accent4 11" xfId="815"/>
    <cellStyle name="20% - Accent4 11 2" xfId="816"/>
    <cellStyle name="20% - Accent4 12" xfId="817"/>
    <cellStyle name="20% - Accent4 12 2" xfId="818"/>
    <cellStyle name="20% - Accent4 13" xfId="819"/>
    <cellStyle name="20% - Accent4 13 2" xfId="820"/>
    <cellStyle name="20% - Accent4 14" xfId="821"/>
    <cellStyle name="20% - Accent4 2" xfId="822"/>
    <cellStyle name="20% - Accent4 2 2" xfId="823"/>
    <cellStyle name="20% - Accent4 2 2 2" xfId="824"/>
    <cellStyle name="20% - Accent4 2 2 3" xfId="825"/>
    <cellStyle name="20% - Accent4 2 2 3 2" xfId="826"/>
    <cellStyle name="20% - Accent4 2 2 4" xfId="827"/>
    <cellStyle name="20% - Accent4 2 3" xfId="828"/>
    <cellStyle name="20% - Accent4 2 3 2" xfId="829"/>
    <cellStyle name="20% - Accent4 2 4" xfId="830"/>
    <cellStyle name="20% - Accent4 2 5" xfId="831"/>
    <cellStyle name="20% - Accent4 3" xfId="832"/>
    <cellStyle name="20% - Accent4 3 2" xfId="833"/>
    <cellStyle name="20% - Accent4 3 2 2" xfId="834"/>
    <cellStyle name="20% - Accent4 3 2 3" xfId="835"/>
    <cellStyle name="20% - Accent4 3 2 4" xfId="836"/>
    <cellStyle name="20% - Accent4 3 2 5" xfId="837"/>
    <cellStyle name="20% - Accent4 3 3" xfId="838"/>
    <cellStyle name="20% - Accent4 3 3 2" xfId="839"/>
    <cellStyle name="20% - Accent4 3 4" xfId="840"/>
    <cellStyle name="20% - Accent4 3 5" xfId="841"/>
    <cellStyle name="20% - Accent4 3 6" xfId="842"/>
    <cellStyle name="20% - Accent4 3 6 2" xfId="843"/>
    <cellStyle name="20% - Accent4 3 7" xfId="844"/>
    <cellStyle name="20% - Accent4 4" xfId="845"/>
    <cellStyle name="20% - Accent4 4 2" xfId="846"/>
    <cellStyle name="20% - Accent4 4 2 2" xfId="847"/>
    <cellStyle name="20% - Accent4 4 3" xfId="848"/>
    <cellStyle name="20% - Accent4 4 4" xfId="849"/>
    <cellStyle name="20% - Accent4 4 5" xfId="850"/>
    <cellStyle name="20% - Accent4 4 5 2" xfId="851"/>
    <cellStyle name="20% - Accent4 4 6" xfId="852"/>
    <cellStyle name="20% - Accent4 5" xfId="853"/>
    <cellStyle name="20% - Accent4 5 2" xfId="854"/>
    <cellStyle name="20% - Accent4 5 2 2" xfId="855"/>
    <cellStyle name="20% - Accent4 5 3" xfId="856"/>
    <cellStyle name="20% - Accent4 6" xfId="857"/>
    <cellStyle name="20% - Accent4 6 2" xfId="858"/>
    <cellStyle name="20% - Accent4 6 2 2" xfId="859"/>
    <cellStyle name="20% - Accent4 7" xfId="860"/>
    <cellStyle name="20% - Accent4 7 2" xfId="861"/>
    <cellStyle name="20% - Accent4 7 2 2" xfId="862"/>
    <cellStyle name="20% - Accent4 8" xfId="863"/>
    <cellStyle name="20% - Accent4 8 2" xfId="864"/>
    <cellStyle name="20% - Accent4 8 2 2" xfId="865"/>
    <cellStyle name="20% - Accent4 8 3" xfId="866"/>
    <cellStyle name="20% - Accent4 9" xfId="867"/>
    <cellStyle name="20% - Accent4 9 2" xfId="868"/>
    <cellStyle name="20% - Accent5 10" xfId="869"/>
    <cellStyle name="20% - Accent5 10 2" xfId="870"/>
    <cellStyle name="20% - Accent5 11" xfId="871"/>
    <cellStyle name="20% - Accent5 11 2" xfId="872"/>
    <cellStyle name="20% - Accent5 12" xfId="873"/>
    <cellStyle name="20% - Accent5 12 2" xfId="874"/>
    <cellStyle name="20% - Accent5 13" xfId="875"/>
    <cellStyle name="20% - Accent5 13 2" xfId="876"/>
    <cellStyle name="20% - Accent5 2" xfId="877"/>
    <cellStyle name="20% - Accent5 2 2" xfId="878"/>
    <cellStyle name="20% - Accent5 2 2 2" xfId="879"/>
    <cellStyle name="20% - Accent5 2 2 3" xfId="880"/>
    <cellStyle name="20% - Accent5 2 3" xfId="881"/>
    <cellStyle name="20% - Accent5 2 4" xfId="882"/>
    <cellStyle name="20% - Accent5 2 5" xfId="883"/>
    <cellStyle name="20% - Accent5 3" xfId="884"/>
    <cellStyle name="20% - Accent5 3 2" xfId="885"/>
    <cellStyle name="20% - Accent5 3 2 2" xfId="886"/>
    <cellStyle name="20% - Accent5 3 2 3" xfId="887"/>
    <cellStyle name="20% - Accent5 3 2 4" xfId="888"/>
    <cellStyle name="20% - Accent5 3 2 5" xfId="889"/>
    <cellStyle name="20% - Accent5 3 3" xfId="890"/>
    <cellStyle name="20% - Accent5 3 3 2" xfId="891"/>
    <cellStyle name="20% - Accent5 3 4" xfId="892"/>
    <cellStyle name="20% - Accent5 3 5" xfId="893"/>
    <cellStyle name="20% - Accent5 3 6" xfId="894"/>
    <cellStyle name="20% - Accent5 3 6 2" xfId="895"/>
    <cellStyle name="20% - Accent5 3 7" xfId="896"/>
    <cellStyle name="20% - Accent5 4" xfId="897"/>
    <cellStyle name="20% - Accent5 4 2" xfId="898"/>
    <cellStyle name="20% - Accent5 4 2 2" xfId="899"/>
    <cellStyle name="20% - Accent5 4 3" xfId="900"/>
    <cellStyle name="20% - Accent5 4 4" xfId="901"/>
    <cellStyle name="20% - Accent5 4 5" xfId="902"/>
    <cellStyle name="20% - Accent5 4 5 2" xfId="903"/>
    <cellStyle name="20% - Accent5 4 6" xfId="904"/>
    <cellStyle name="20% - Accent5 5" xfId="905"/>
    <cellStyle name="20% - Accent5 5 2" xfId="906"/>
    <cellStyle name="20% - Accent5 5 2 2" xfId="907"/>
    <cellStyle name="20% - Accent5 5 3" xfId="908"/>
    <cellStyle name="20% - Accent5 6" xfId="909"/>
    <cellStyle name="20% - Accent5 6 2" xfId="910"/>
    <cellStyle name="20% - Accent5 6 2 2" xfId="911"/>
    <cellStyle name="20% - Accent5 7" xfId="912"/>
    <cellStyle name="20% - Accent5 7 2" xfId="913"/>
    <cellStyle name="20% - Accent5 8" xfId="914"/>
    <cellStyle name="20% - Accent5 8 2" xfId="915"/>
    <cellStyle name="20% - Accent5 9" xfId="916"/>
    <cellStyle name="20% - Accent5 9 2" xfId="917"/>
    <cellStyle name="20% - Accent6 10" xfId="918"/>
    <cellStyle name="20% - Accent6 10 2" xfId="919"/>
    <cellStyle name="20% - Accent6 11" xfId="920"/>
    <cellStyle name="20% - Accent6 11 2" xfId="921"/>
    <cellStyle name="20% - Accent6 12" xfId="922"/>
    <cellStyle name="20% - Accent6 12 2" xfId="923"/>
    <cellStyle name="20% - Accent6 13" xfId="924"/>
    <cellStyle name="20% - Accent6 13 2" xfId="925"/>
    <cellStyle name="20% - Accent6 14" xfId="926"/>
    <cellStyle name="20% - Accent6 2" xfId="927"/>
    <cellStyle name="20% - Accent6 2 2" xfId="928"/>
    <cellStyle name="20% - Accent6 2 2 2" xfId="929"/>
    <cellStyle name="20% - Accent6 2 2 3" xfId="930"/>
    <cellStyle name="20% - Accent6 2 3" xfId="931"/>
    <cellStyle name="20% - Accent6 2 4" xfId="932"/>
    <cellStyle name="20% - Accent6 2 5" xfId="933"/>
    <cellStyle name="20% - Accent6 3" xfId="934"/>
    <cellStyle name="20% - Accent6 3 2" xfId="935"/>
    <cellStyle name="20% - Accent6 3 2 2" xfId="936"/>
    <cellStyle name="20% - Accent6 3 2 3" xfId="937"/>
    <cellStyle name="20% - Accent6 3 2 4" xfId="938"/>
    <cellStyle name="20% - Accent6 3 2 5" xfId="939"/>
    <cellStyle name="20% - Accent6 3 3" xfId="940"/>
    <cellStyle name="20% - Accent6 3 3 2" xfId="941"/>
    <cellStyle name="20% - Accent6 3 4" xfId="942"/>
    <cellStyle name="20% - Accent6 3 5" xfId="943"/>
    <cellStyle name="20% - Accent6 3 6" xfId="944"/>
    <cellStyle name="20% - Accent6 3 6 2" xfId="945"/>
    <cellStyle name="20% - Accent6 3 7" xfId="946"/>
    <cellStyle name="20% - Accent6 4" xfId="947"/>
    <cellStyle name="20% - Accent6 4 2" xfId="948"/>
    <cellStyle name="20% - Accent6 4 2 2" xfId="949"/>
    <cellStyle name="20% - Accent6 4 3" xfId="950"/>
    <cellStyle name="20% - Accent6 4 4" xfId="951"/>
    <cellStyle name="20% - Accent6 4 5" xfId="952"/>
    <cellStyle name="20% - Accent6 4 5 2" xfId="953"/>
    <cellStyle name="20% - Accent6 4 6" xfId="954"/>
    <cellStyle name="20% - Accent6 5" xfId="955"/>
    <cellStyle name="20% - Accent6 5 2" xfId="956"/>
    <cellStyle name="20% - Accent6 5 2 2" xfId="957"/>
    <cellStyle name="20% - Accent6 5 3" xfId="958"/>
    <cellStyle name="20% - Accent6 6" xfId="959"/>
    <cellStyle name="20% - Accent6 6 2" xfId="960"/>
    <cellStyle name="20% - Accent6 6 2 2" xfId="961"/>
    <cellStyle name="20% - Accent6 7" xfId="962"/>
    <cellStyle name="20% - Accent6 7 2" xfId="963"/>
    <cellStyle name="20% - Accent6 8" xfId="964"/>
    <cellStyle name="20% - Accent6 8 2" xfId="965"/>
    <cellStyle name="20% - Accent6 9" xfId="966"/>
    <cellStyle name="20% - Accent6 9 2" xfId="967"/>
    <cellStyle name="40% - Accent1 10" xfId="968"/>
    <cellStyle name="40% - Accent1 10 2" xfId="969"/>
    <cellStyle name="40% - Accent1 11" xfId="970"/>
    <cellStyle name="40% - Accent1 11 2" xfId="971"/>
    <cellStyle name="40% - Accent1 12" xfId="972"/>
    <cellStyle name="40% - Accent1 12 2" xfId="973"/>
    <cellStyle name="40% - Accent1 13" xfId="974"/>
    <cellStyle name="40% - Accent1 13 2" xfId="975"/>
    <cellStyle name="40% - Accent1 14" xfId="976"/>
    <cellStyle name="40% - Accent1 2" xfId="977"/>
    <cellStyle name="40% - Accent1 2 2" xfId="978"/>
    <cellStyle name="40% - Accent1 2 2 2" xfId="979"/>
    <cellStyle name="40% - Accent1 2 2 3" xfId="980"/>
    <cellStyle name="40% - Accent1 2 2 3 2" xfId="981"/>
    <cellStyle name="40% - Accent1 2 2 4" xfId="982"/>
    <cellStyle name="40% - Accent1 2 3" xfId="983"/>
    <cellStyle name="40% - Accent1 2 3 2" xfId="984"/>
    <cellStyle name="40% - Accent1 2 4" xfId="985"/>
    <cellStyle name="40% - Accent1 2 5" xfId="986"/>
    <cellStyle name="40% - Accent1 3" xfId="987"/>
    <cellStyle name="40% - Accent1 3 2" xfId="988"/>
    <cellStyle name="40% - Accent1 3 2 2" xfId="989"/>
    <cellStyle name="40% - Accent1 3 2 3" xfId="990"/>
    <cellStyle name="40% - Accent1 3 2 4" xfId="991"/>
    <cellStyle name="40% - Accent1 3 2 5" xfId="992"/>
    <cellStyle name="40% - Accent1 3 3" xfId="993"/>
    <cellStyle name="40% - Accent1 3 3 2" xfId="994"/>
    <cellStyle name="40% - Accent1 3 4" xfId="995"/>
    <cellStyle name="40% - Accent1 3 5" xfId="996"/>
    <cellStyle name="40% - Accent1 3 6" xfId="997"/>
    <cellStyle name="40% - Accent1 3 6 2" xfId="998"/>
    <cellStyle name="40% - Accent1 3 7" xfId="999"/>
    <cellStyle name="40% - Accent1 4" xfId="1000"/>
    <cellStyle name="40% - Accent1 4 2" xfId="1001"/>
    <cellStyle name="40% - Accent1 4 2 2" xfId="1002"/>
    <cellStyle name="40% - Accent1 4 3" xfId="1003"/>
    <cellStyle name="40% - Accent1 4 4" xfId="1004"/>
    <cellStyle name="40% - Accent1 4 5" xfId="1005"/>
    <cellStyle name="40% - Accent1 4 5 2" xfId="1006"/>
    <cellStyle name="40% - Accent1 4 6" xfId="1007"/>
    <cellStyle name="40% - Accent1 5" xfId="1008"/>
    <cellStyle name="40% - Accent1 5 2" xfId="1009"/>
    <cellStyle name="40% - Accent1 5 2 2" xfId="1010"/>
    <cellStyle name="40% - Accent1 5 3" xfId="1011"/>
    <cellStyle name="40% - Accent1 6" xfId="1012"/>
    <cellStyle name="40% - Accent1 6 2" xfId="1013"/>
    <cellStyle name="40% - Accent1 6 2 2" xfId="1014"/>
    <cellStyle name="40% - Accent1 7" xfId="1015"/>
    <cellStyle name="40% - Accent1 7 2" xfId="1016"/>
    <cellStyle name="40% - Accent1 7 2 2" xfId="1017"/>
    <cellStyle name="40% - Accent1 8" xfId="1018"/>
    <cellStyle name="40% - Accent1 8 2" xfId="1019"/>
    <cellStyle name="40% - Accent1 8 2 2" xfId="1020"/>
    <cellStyle name="40% - Accent1 8 3" xfId="1021"/>
    <cellStyle name="40% - Accent1 9" xfId="1022"/>
    <cellStyle name="40% - Accent1 9 2" xfId="1023"/>
    <cellStyle name="40% - Accent2 10" xfId="1024"/>
    <cellStyle name="40% - Accent2 10 2" xfId="1025"/>
    <cellStyle name="40% - Accent2 11" xfId="1026"/>
    <cellStyle name="40% - Accent2 11 2" xfId="1027"/>
    <cellStyle name="40% - Accent2 12" xfId="1028"/>
    <cellStyle name="40% - Accent2 12 2" xfId="1029"/>
    <cellStyle name="40% - Accent2 13" xfId="1030"/>
    <cellStyle name="40% - Accent2 13 2" xfId="1031"/>
    <cellStyle name="40% - Accent2 2" xfId="1032"/>
    <cellStyle name="40% - Accent2 2 2" xfId="1033"/>
    <cellStyle name="40% - Accent2 2 2 2" xfId="1034"/>
    <cellStyle name="40% - Accent2 2 2 3" xfId="1035"/>
    <cellStyle name="40% - Accent2 2 3" xfId="1036"/>
    <cellStyle name="40% - Accent2 2 4" xfId="1037"/>
    <cellStyle name="40% - Accent2 2 5" xfId="1038"/>
    <cellStyle name="40% - Accent2 3" xfId="1039"/>
    <cellStyle name="40% - Accent2 3 2" xfId="1040"/>
    <cellStyle name="40% - Accent2 3 2 2" xfId="1041"/>
    <cellStyle name="40% - Accent2 3 2 3" xfId="1042"/>
    <cellStyle name="40% - Accent2 3 2 4" xfId="1043"/>
    <cellStyle name="40% - Accent2 3 2 5" xfId="1044"/>
    <cellStyle name="40% - Accent2 3 3" xfId="1045"/>
    <cellStyle name="40% - Accent2 3 3 2" xfId="1046"/>
    <cellStyle name="40% - Accent2 3 4" xfId="1047"/>
    <cellStyle name="40% - Accent2 3 5" xfId="1048"/>
    <cellStyle name="40% - Accent2 3 6" xfId="1049"/>
    <cellStyle name="40% - Accent2 3 6 2" xfId="1050"/>
    <cellStyle name="40% - Accent2 3 7" xfId="1051"/>
    <cellStyle name="40% - Accent2 4" xfId="1052"/>
    <cellStyle name="40% - Accent2 4 2" xfId="1053"/>
    <cellStyle name="40% - Accent2 4 2 2" xfId="1054"/>
    <cellStyle name="40% - Accent2 4 3" xfId="1055"/>
    <cellStyle name="40% - Accent2 4 4" xfId="1056"/>
    <cellStyle name="40% - Accent2 4 5" xfId="1057"/>
    <cellStyle name="40% - Accent2 4 5 2" xfId="1058"/>
    <cellStyle name="40% - Accent2 4 6" xfId="1059"/>
    <cellStyle name="40% - Accent2 5" xfId="1060"/>
    <cellStyle name="40% - Accent2 5 2" xfId="1061"/>
    <cellStyle name="40% - Accent2 5 2 2" xfId="1062"/>
    <cellStyle name="40% - Accent2 5 3" xfId="1063"/>
    <cellStyle name="40% - Accent2 6" xfId="1064"/>
    <cellStyle name="40% - Accent2 6 2" xfId="1065"/>
    <cellStyle name="40% - Accent2 6 2 2" xfId="1066"/>
    <cellStyle name="40% - Accent2 7" xfId="1067"/>
    <cellStyle name="40% - Accent2 7 2" xfId="1068"/>
    <cellStyle name="40% - Accent2 8" xfId="1069"/>
    <cellStyle name="40% - Accent2 8 2" xfId="1070"/>
    <cellStyle name="40% - Accent2 9" xfId="1071"/>
    <cellStyle name="40% - Accent2 9 2" xfId="1072"/>
    <cellStyle name="40% - Accent3 10" xfId="1073"/>
    <cellStyle name="40% - Accent3 10 2" xfId="1074"/>
    <cellStyle name="40% - Accent3 11" xfId="1075"/>
    <cellStyle name="40% - Accent3 11 2" xfId="1076"/>
    <cellStyle name="40% - Accent3 12" xfId="1077"/>
    <cellStyle name="40% - Accent3 12 2" xfId="1078"/>
    <cellStyle name="40% - Accent3 13" xfId="1079"/>
    <cellStyle name="40% - Accent3 13 2" xfId="1080"/>
    <cellStyle name="40% - Accent3 2" xfId="1081"/>
    <cellStyle name="40% - Accent3 2 2" xfId="1082"/>
    <cellStyle name="40% - Accent3 2 2 2" xfId="1083"/>
    <cellStyle name="40% - Accent3 2 2 3" xfId="1084"/>
    <cellStyle name="40% - Accent3 2 2 3 2" xfId="1085"/>
    <cellStyle name="40% - Accent3 2 2 4" xfId="1086"/>
    <cellStyle name="40% - Accent3 2 3" xfId="1087"/>
    <cellStyle name="40% - Accent3 2 3 2" xfId="1088"/>
    <cellStyle name="40% - Accent3 2 4" xfId="1089"/>
    <cellStyle name="40% - Accent3 2 5" xfId="1090"/>
    <cellStyle name="40% - Accent3 3" xfId="1091"/>
    <cellStyle name="40% - Accent3 3 2" xfId="1092"/>
    <cellStyle name="40% - Accent3 3 2 2" xfId="1093"/>
    <cellStyle name="40% - Accent3 3 2 3" xfId="1094"/>
    <cellStyle name="40% - Accent3 3 2 4" xfId="1095"/>
    <cellStyle name="40% - Accent3 3 2 5" xfId="1096"/>
    <cellStyle name="40% - Accent3 3 3" xfId="1097"/>
    <cellStyle name="40% - Accent3 3 3 2" xfId="1098"/>
    <cellStyle name="40% - Accent3 3 4" xfId="1099"/>
    <cellStyle name="40% - Accent3 3 5" xfId="1100"/>
    <cellStyle name="40% - Accent3 3 6" xfId="1101"/>
    <cellStyle name="40% - Accent3 3 6 2" xfId="1102"/>
    <cellStyle name="40% - Accent3 3 7" xfId="1103"/>
    <cellStyle name="40% - Accent3 4" xfId="1104"/>
    <cellStyle name="40% - Accent3 4 2" xfId="1105"/>
    <cellStyle name="40% - Accent3 4 2 2" xfId="1106"/>
    <cellStyle name="40% - Accent3 4 3" xfId="1107"/>
    <cellStyle name="40% - Accent3 4 4" xfId="1108"/>
    <cellStyle name="40% - Accent3 4 5" xfId="1109"/>
    <cellStyle name="40% - Accent3 4 5 2" xfId="1110"/>
    <cellStyle name="40% - Accent3 4 6" xfId="1111"/>
    <cellStyle name="40% - Accent3 5" xfId="1112"/>
    <cellStyle name="40% - Accent3 5 2" xfId="1113"/>
    <cellStyle name="40% - Accent3 5 2 2" xfId="1114"/>
    <cellStyle name="40% - Accent3 5 3" xfId="1115"/>
    <cellStyle name="40% - Accent3 6" xfId="1116"/>
    <cellStyle name="40% - Accent3 6 2" xfId="1117"/>
    <cellStyle name="40% - Accent3 6 2 2" xfId="1118"/>
    <cellStyle name="40% - Accent3 7" xfId="1119"/>
    <cellStyle name="40% - Accent3 7 2" xfId="1120"/>
    <cellStyle name="40% - Accent3 7 2 2" xfId="1121"/>
    <cellStyle name="40% - Accent3 8" xfId="1122"/>
    <cellStyle name="40% - Accent3 8 2" xfId="1123"/>
    <cellStyle name="40% - Accent3 8 2 2" xfId="1124"/>
    <cellStyle name="40% - Accent3 8 3" xfId="1125"/>
    <cellStyle name="40% - Accent3 9" xfId="1126"/>
    <cellStyle name="40% - Accent3 9 2" xfId="1127"/>
    <cellStyle name="40% - Accent4 10" xfId="1128"/>
    <cellStyle name="40% - Accent4 10 2" xfId="1129"/>
    <cellStyle name="40% - Accent4 11" xfId="1130"/>
    <cellStyle name="40% - Accent4 11 2" xfId="1131"/>
    <cellStyle name="40% - Accent4 12" xfId="1132"/>
    <cellStyle name="40% - Accent4 12 2" xfId="1133"/>
    <cellStyle name="40% - Accent4 13" xfId="1134"/>
    <cellStyle name="40% - Accent4 13 2" xfId="1135"/>
    <cellStyle name="40% - Accent4 14" xfId="1136"/>
    <cellStyle name="40% - Accent4 2" xfId="1137"/>
    <cellStyle name="40% - Accent4 2 2" xfId="1138"/>
    <cellStyle name="40% - Accent4 2 2 2" xfId="1139"/>
    <cellStyle name="40% - Accent4 2 2 3" xfId="1140"/>
    <cellStyle name="40% - Accent4 2 2 3 2" xfId="1141"/>
    <cellStyle name="40% - Accent4 2 2 4" xfId="1142"/>
    <cellStyle name="40% - Accent4 2 3" xfId="1143"/>
    <cellStyle name="40% - Accent4 2 3 2" xfId="1144"/>
    <cellStyle name="40% - Accent4 2 4" xfId="1145"/>
    <cellStyle name="40% - Accent4 2 5" xfId="1146"/>
    <cellStyle name="40% - Accent4 3" xfId="1147"/>
    <cellStyle name="40% - Accent4 3 2" xfId="1148"/>
    <cellStyle name="40% - Accent4 3 2 2" xfId="1149"/>
    <cellStyle name="40% - Accent4 3 2 3" xfId="1150"/>
    <cellStyle name="40% - Accent4 3 2 4" xfId="1151"/>
    <cellStyle name="40% - Accent4 3 2 5" xfId="1152"/>
    <cellStyle name="40% - Accent4 3 3" xfId="1153"/>
    <cellStyle name="40% - Accent4 3 3 2" xfId="1154"/>
    <cellStyle name="40% - Accent4 3 4" xfId="1155"/>
    <cellStyle name="40% - Accent4 3 5" xfId="1156"/>
    <cellStyle name="40% - Accent4 3 6" xfId="1157"/>
    <cellStyle name="40% - Accent4 3 6 2" xfId="1158"/>
    <cellStyle name="40% - Accent4 3 7" xfId="1159"/>
    <cellStyle name="40% - Accent4 4" xfId="1160"/>
    <cellStyle name="40% - Accent4 4 2" xfId="1161"/>
    <cellStyle name="40% - Accent4 4 2 2" xfId="1162"/>
    <cellStyle name="40% - Accent4 4 3" xfId="1163"/>
    <cellStyle name="40% - Accent4 4 4" xfId="1164"/>
    <cellStyle name="40% - Accent4 4 5" xfId="1165"/>
    <cellStyle name="40% - Accent4 4 5 2" xfId="1166"/>
    <cellStyle name="40% - Accent4 4 6" xfId="1167"/>
    <cellStyle name="40% - Accent4 5" xfId="1168"/>
    <cellStyle name="40% - Accent4 5 2" xfId="1169"/>
    <cellStyle name="40% - Accent4 5 2 2" xfId="1170"/>
    <cellStyle name="40% - Accent4 5 3" xfId="1171"/>
    <cellStyle name="40% - Accent4 6" xfId="1172"/>
    <cellStyle name="40% - Accent4 6 2" xfId="1173"/>
    <cellStyle name="40% - Accent4 6 2 2" xfId="1174"/>
    <cellStyle name="40% - Accent4 7" xfId="1175"/>
    <cellStyle name="40% - Accent4 7 2" xfId="1176"/>
    <cellStyle name="40% - Accent4 7 2 2" xfId="1177"/>
    <cellStyle name="40% - Accent4 8" xfId="1178"/>
    <cellStyle name="40% - Accent4 8 2" xfId="1179"/>
    <cellStyle name="40% - Accent4 8 2 2" xfId="1180"/>
    <cellStyle name="40% - Accent4 8 3" xfId="1181"/>
    <cellStyle name="40% - Accent4 9" xfId="1182"/>
    <cellStyle name="40% - Accent4 9 2" xfId="1183"/>
    <cellStyle name="40% - Accent5 10" xfId="1184"/>
    <cellStyle name="40% - Accent5 10 2" xfId="1185"/>
    <cellStyle name="40% - Accent5 11" xfId="1186"/>
    <cellStyle name="40% - Accent5 11 2" xfId="1187"/>
    <cellStyle name="40% - Accent5 12" xfId="1188"/>
    <cellStyle name="40% - Accent5 12 2" xfId="1189"/>
    <cellStyle name="40% - Accent5 13" xfId="1190"/>
    <cellStyle name="40% - Accent5 13 2" xfId="1191"/>
    <cellStyle name="40% - Accent5 14" xfId="1192"/>
    <cellStyle name="40% - Accent5 2" xfId="1193"/>
    <cellStyle name="40% - Accent5 2 2" xfId="1194"/>
    <cellStyle name="40% - Accent5 2 2 2" xfId="1195"/>
    <cellStyle name="40% - Accent5 2 2 3" xfId="1196"/>
    <cellStyle name="40% - Accent5 2 3" xfId="1197"/>
    <cellStyle name="40% - Accent5 2 4" xfId="1198"/>
    <cellStyle name="40% - Accent5 2 5" xfId="1199"/>
    <cellStyle name="40% - Accent5 3" xfId="1200"/>
    <cellStyle name="40% - Accent5 3 2" xfId="1201"/>
    <cellStyle name="40% - Accent5 3 2 2" xfId="1202"/>
    <cellStyle name="40% - Accent5 3 2 3" xfId="1203"/>
    <cellStyle name="40% - Accent5 3 2 4" xfId="1204"/>
    <cellStyle name="40% - Accent5 3 2 5" xfId="1205"/>
    <cellStyle name="40% - Accent5 3 3" xfId="1206"/>
    <cellStyle name="40% - Accent5 3 3 2" xfId="1207"/>
    <cellStyle name="40% - Accent5 3 4" xfId="1208"/>
    <cellStyle name="40% - Accent5 3 5" xfId="1209"/>
    <cellStyle name="40% - Accent5 3 6" xfId="1210"/>
    <cellStyle name="40% - Accent5 3 6 2" xfId="1211"/>
    <cellStyle name="40% - Accent5 3 7" xfId="1212"/>
    <cellStyle name="40% - Accent5 4" xfId="1213"/>
    <cellStyle name="40% - Accent5 4 2" xfId="1214"/>
    <cellStyle name="40% - Accent5 4 2 2" xfId="1215"/>
    <cellStyle name="40% - Accent5 4 3" xfId="1216"/>
    <cellStyle name="40% - Accent5 4 4" xfId="1217"/>
    <cellStyle name="40% - Accent5 4 5" xfId="1218"/>
    <cellStyle name="40% - Accent5 4 5 2" xfId="1219"/>
    <cellStyle name="40% - Accent5 4 6" xfId="1220"/>
    <cellStyle name="40% - Accent5 5" xfId="1221"/>
    <cellStyle name="40% - Accent5 5 2" xfId="1222"/>
    <cellStyle name="40% - Accent5 5 2 2" xfId="1223"/>
    <cellStyle name="40% - Accent5 5 3" xfId="1224"/>
    <cellStyle name="40% - Accent5 6" xfId="1225"/>
    <cellStyle name="40% - Accent5 6 2" xfId="1226"/>
    <cellStyle name="40% - Accent5 6 2 2" xfId="1227"/>
    <cellStyle name="40% - Accent5 7" xfId="1228"/>
    <cellStyle name="40% - Accent5 7 2" xfId="1229"/>
    <cellStyle name="40% - Accent5 8" xfId="1230"/>
    <cellStyle name="40% - Accent5 8 2" xfId="1231"/>
    <cellStyle name="40% - Accent5 9" xfId="1232"/>
    <cellStyle name="40% - Accent5 9 2" xfId="1233"/>
    <cellStyle name="40% - Accent6 10" xfId="1234"/>
    <cellStyle name="40% - Accent6 10 2" xfId="1235"/>
    <cellStyle name="40% - Accent6 11" xfId="1236"/>
    <cellStyle name="40% - Accent6 11 2" xfId="1237"/>
    <cellStyle name="40% - Accent6 12" xfId="1238"/>
    <cellStyle name="40% - Accent6 12 2" xfId="1239"/>
    <cellStyle name="40% - Accent6 13" xfId="1240"/>
    <cellStyle name="40% - Accent6 13 2" xfId="1241"/>
    <cellStyle name="40% - Accent6 14" xfId="1242"/>
    <cellStyle name="40% - Accent6 2" xfId="1243"/>
    <cellStyle name="40% - Accent6 2 2" xfId="1244"/>
    <cellStyle name="40% - Accent6 2 2 2" xfId="1245"/>
    <cellStyle name="40% - Accent6 2 2 3" xfId="1246"/>
    <cellStyle name="40% - Accent6 2 2 3 2" xfId="1247"/>
    <cellStyle name="40% - Accent6 2 2 4" xfId="1248"/>
    <cellStyle name="40% - Accent6 2 3" xfId="1249"/>
    <cellStyle name="40% - Accent6 2 3 2" xfId="1250"/>
    <cellStyle name="40% - Accent6 2 4" xfId="1251"/>
    <cellStyle name="40% - Accent6 2 5" xfId="1252"/>
    <cellStyle name="40% - Accent6 3" xfId="1253"/>
    <cellStyle name="40% - Accent6 3 2" xfId="1254"/>
    <cellStyle name="40% - Accent6 3 2 2" xfId="1255"/>
    <cellStyle name="40% - Accent6 3 2 3" xfId="1256"/>
    <cellStyle name="40% - Accent6 3 2 4" xfId="1257"/>
    <cellStyle name="40% - Accent6 3 2 5" xfId="1258"/>
    <cellStyle name="40% - Accent6 3 3" xfId="1259"/>
    <cellStyle name="40% - Accent6 3 3 2" xfId="1260"/>
    <cellStyle name="40% - Accent6 3 4" xfId="1261"/>
    <cellStyle name="40% - Accent6 3 5" xfId="1262"/>
    <cellStyle name="40% - Accent6 3 6" xfId="1263"/>
    <cellStyle name="40% - Accent6 3 6 2" xfId="1264"/>
    <cellStyle name="40% - Accent6 3 7" xfId="1265"/>
    <cellStyle name="40% - Accent6 4" xfId="1266"/>
    <cellStyle name="40% - Accent6 4 2" xfId="1267"/>
    <cellStyle name="40% - Accent6 4 2 2" xfId="1268"/>
    <cellStyle name="40% - Accent6 4 3" xfId="1269"/>
    <cellStyle name="40% - Accent6 4 4" xfId="1270"/>
    <cellStyle name="40% - Accent6 4 5" xfId="1271"/>
    <cellStyle name="40% - Accent6 4 5 2" xfId="1272"/>
    <cellStyle name="40% - Accent6 4 6" xfId="1273"/>
    <cellStyle name="40% - Accent6 5" xfId="1274"/>
    <cellStyle name="40% - Accent6 5 2" xfId="1275"/>
    <cellStyle name="40% - Accent6 5 2 2" xfId="1276"/>
    <cellStyle name="40% - Accent6 5 3" xfId="1277"/>
    <cellStyle name="40% - Accent6 6" xfId="1278"/>
    <cellStyle name="40% - Accent6 6 2" xfId="1279"/>
    <cellStyle name="40% - Accent6 6 2 2" xfId="1280"/>
    <cellStyle name="40% - Accent6 7" xfId="1281"/>
    <cellStyle name="40% - Accent6 7 2" xfId="1282"/>
    <cellStyle name="40% - Accent6 7 2 2" xfId="1283"/>
    <cellStyle name="40% - Accent6 8" xfId="1284"/>
    <cellStyle name="40% - Accent6 8 2" xfId="1285"/>
    <cellStyle name="40% - Accent6 8 2 2" xfId="1286"/>
    <cellStyle name="40% - Accent6 8 3" xfId="1287"/>
    <cellStyle name="40% - Accent6 9" xfId="1288"/>
    <cellStyle name="40% - Accent6 9 2" xfId="1289"/>
    <cellStyle name="60% - Accent1 10" xfId="1290"/>
    <cellStyle name="60% - Accent1 11" xfId="1291"/>
    <cellStyle name="60% - Accent1 12" xfId="1292"/>
    <cellStyle name="60% - Accent1 13" xfId="1293"/>
    <cellStyle name="60% - Accent1 14" xfId="1294"/>
    <cellStyle name="60% - Accent1 2" xfId="1295"/>
    <cellStyle name="60% - Accent1 2 2" xfId="1296"/>
    <cellStyle name="60% - Accent1 2 2 2" xfId="1297"/>
    <cellStyle name="60% - Accent1 3" xfId="1298"/>
    <cellStyle name="60% - Accent1 3 2" xfId="1299"/>
    <cellStyle name="60% - Accent1 3 3" xfId="1300"/>
    <cellStyle name="60% - Accent1 4" xfId="1301"/>
    <cellStyle name="60% - Accent1 4 2" xfId="1302"/>
    <cellStyle name="60% - Accent1 5" xfId="1303"/>
    <cellStyle name="60% - Accent1 5 2" xfId="1304"/>
    <cellStyle name="60% - Accent1 6" xfId="1305"/>
    <cellStyle name="60% - Accent1 6 2" xfId="1306"/>
    <cellStyle name="60% - Accent1 7" xfId="1307"/>
    <cellStyle name="60% - Accent1 7 2" xfId="1308"/>
    <cellStyle name="60% - Accent1 8" xfId="1309"/>
    <cellStyle name="60% - Accent1 8 2" xfId="1310"/>
    <cellStyle name="60% - Accent1 9" xfId="1311"/>
    <cellStyle name="60% - Accent2 10" xfId="1312"/>
    <cellStyle name="60% - Accent2 11" xfId="1313"/>
    <cellStyle name="60% - Accent2 12" xfId="1314"/>
    <cellStyle name="60% - Accent2 13" xfId="1315"/>
    <cellStyle name="60% - Accent2 14" xfId="1316"/>
    <cellStyle name="60% - Accent2 2" xfId="1317"/>
    <cellStyle name="60% - Accent2 2 2" xfId="1318"/>
    <cellStyle name="60% - Accent2 3" xfId="1319"/>
    <cellStyle name="60% - Accent2 3 2" xfId="1320"/>
    <cellStyle name="60% - Accent2 3 3" xfId="1321"/>
    <cellStyle name="60% - Accent2 4" xfId="1322"/>
    <cellStyle name="60% - Accent2 4 2" xfId="1323"/>
    <cellStyle name="60% - Accent2 5" xfId="1324"/>
    <cellStyle name="60% - Accent2 5 2" xfId="1325"/>
    <cellStyle name="60% - Accent2 6" xfId="1326"/>
    <cellStyle name="60% - Accent2 6 2" xfId="1327"/>
    <cellStyle name="60% - Accent2 7" xfId="1328"/>
    <cellStyle name="60% - Accent2 8" xfId="1329"/>
    <cellStyle name="60% - Accent2 9" xfId="1330"/>
    <cellStyle name="60% - Accent3 10" xfId="1331"/>
    <cellStyle name="60% - Accent3 11" xfId="1332"/>
    <cellStyle name="60% - Accent3 12" xfId="1333"/>
    <cellStyle name="60% - Accent3 13" xfId="1334"/>
    <cellStyle name="60% - Accent3 14" xfId="1335"/>
    <cellStyle name="60% - Accent3 2" xfId="1336"/>
    <cellStyle name="60% - Accent3 2 2" xfId="1337"/>
    <cellStyle name="60% - Accent3 2 2 2" xfId="1338"/>
    <cellStyle name="60% - Accent3 3" xfId="1339"/>
    <cellStyle name="60% - Accent3 3 2" xfId="1340"/>
    <cellStyle name="60% - Accent3 3 3" xfId="1341"/>
    <cellStyle name="60% - Accent3 4" xfId="1342"/>
    <cellStyle name="60% - Accent3 4 2" xfId="1343"/>
    <cellStyle name="60% - Accent3 5" xfId="1344"/>
    <cellStyle name="60% - Accent3 5 2" xfId="1345"/>
    <cellStyle name="60% - Accent3 6" xfId="1346"/>
    <cellStyle name="60% - Accent3 6 2" xfId="1347"/>
    <cellStyle name="60% - Accent3 7" xfId="1348"/>
    <cellStyle name="60% - Accent3 7 2" xfId="1349"/>
    <cellStyle name="60% - Accent3 8" xfId="1350"/>
    <cellStyle name="60% - Accent3 8 2" xfId="1351"/>
    <cellStyle name="60% - Accent3 9" xfId="1352"/>
    <cellStyle name="60% - Accent4 10" xfId="1353"/>
    <cellStyle name="60% - Accent4 11" xfId="1354"/>
    <cellStyle name="60% - Accent4 12" xfId="1355"/>
    <cellStyle name="60% - Accent4 13" xfId="1356"/>
    <cellStyle name="60% - Accent4 14" xfId="1357"/>
    <cellStyle name="60% - Accent4 2" xfId="1358"/>
    <cellStyle name="60% - Accent4 2 2" xfId="1359"/>
    <cellStyle name="60% - Accent4 2 2 2" xfId="1360"/>
    <cellStyle name="60% - Accent4 3" xfId="1361"/>
    <cellStyle name="60% - Accent4 3 2" xfId="1362"/>
    <cellStyle name="60% - Accent4 3 3" xfId="1363"/>
    <cellStyle name="60% - Accent4 4" xfId="1364"/>
    <cellStyle name="60% - Accent4 4 2" xfId="1365"/>
    <cellStyle name="60% - Accent4 5" xfId="1366"/>
    <cellStyle name="60% - Accent4 5 2" xfId="1367"/>
    <cellStyle name="60% - Accent4 6" xfId="1368"/>
    <cellStyle name="60% - Accent4 6 2" xfId="1369"/>
    <cellStyle name="60% - Accent4 7" xfId="1370"/>
    <cellStyle name="60% - Accent4 7 2" xfId="1371"/>
    <cellStyle name="60% - Accent4 8" xfId="1372"/>
    <cellStyle name="60% - Accent4 8 2" xfId="1373"/>
    <cellStyle name="60% - Accent4 9" xfId="1374"/>
    <cellStyle name="60% - Accent5 10" xfId="1375"/>
    <cellStyle name="60% - Accent5 11" xfId="1376"/>
    <cellStyle name="60% - Accent5 12" xfId="1377"/>
    <cellStyle name="60% - Accent5 13" xfId="1378"/>
    <cellStyle name="60% - Accent5 14" xfId="1379"/>
    <cellStyle name="60% - Accent5 2" xfId="1380"/>
    <cellStyle name="60% - Accent5 2 2" xfId="1381"/>
    <cellStyle name="60% - Accent5 3" xfId="1382"/>
    <cellStyle name="60% - Accent5 3 2" xfId="1383"/>
    <cellStyle name="60% - Accent5 3 3" xfId="1384"/>
    <cellStyle name="60% - Accent5 4" xfId="1385"/>
    <cellStyle name="60% - Accent5 4 2" xfId="1386"/>
    <cellStyle name="60% - Accent5 5" xfId="1387"/>
    <cellStyle name="60% - Accent5 5 2" xfId="1388"/>
    <cellStyle name="60% - Accent5 6" xfId="1389"/>
    <cellStyle name="60% - Accent5 6 2" xfId="1390"/>
    <cellStyle name="60% - Accent5 7" xfId="1391"/>
    <cellStyle name="60% - Accent5 8" xfId="1392"/>
    <cellStyle name="60% - Accent5 9" xfId="1393"/>
    <cellStyle name="60% - Accent6 10" xfId="1394"/>
    <cellStyle name="60% - Accent6 11" xfId="1395"/>
    <cellStyle name="60% - Accent6 12" xfId="1396"/>
    <cellStyle name="60% - Accent6 13" xfId="1397"/>
    <cellStyle name="60% - Accent6 2" xfId="1398"/>
    <cellStyle name="60% - Accent6 2 2" xfId="1399"/>
    <cellStyle name="60% - Accent6 2 2 2" xfId="1400"/>
    <cellStyle name="60% - Accent6 3" xfId="1401"/>
    <cellStyle name="60% - Accent6 3 2" xfId="1402"/>
    <cellStyle name="60% - Accent6 3 3" xfId="1403"/>
    <cellStyle name="60% - Accent6 4" xfId="1404"/>
    <cellStyle name="60% - Accent6 4 2" xfId="1405"/>
    <cellStyle name="60% - Accent6 5" xfId="1406"/>
    <cellStyle name="60% - Accent6 5 2" xfId="1407"/>
    <cellStyle name="60% - Accent6 6" xfId="1408"/>
    <cellStyle name="60% - Accent6 6 2" xfId="1409"/>
    <cellStyle name="60% - Accent6 7" xfId="1410"/>
    <cellStyle name="60% - Accent6 7 2" xfId="1411"/>
    <cellStyle name="60% - Accent6 8" xfId="1412"/>
    <cellStyle name="60% - Accent6 8 2" xfId="1413"/>
    <cellStyle name="60% - Accent6 9" xfId="1414"/>
    <cellStyle name="7" xfId="1"/>
    <cellStyle name="a125body" xfId="1415"/>
    <cellStyle name="a125body 2" xfId="1416"/>
    <cellStyle name="a125body 3" xfId="1417"/>
    <cellStyle name="a125body 4" xfId="1418"/>
    <cellStyle name="a125body 5" xfId="1419"/>
    <cellStyle name="a125body 6" xfId="1420"/>
    <cellStyle name="a125body 7" xfId="1421"/>
    <cellStyle name="a125body 8" xfId="1422"/>
    <cellStyle name="a125body 9" xfId="1423"/>
    <cellStyle name="Accent1 10" xfId="1424"/>
    <cellStyle name="Accent1 11" xfId="1425"/>
    <cellStyle name="Accent1 12" xfId="1426"/>
    <cellStyle name="Accent1 13" xfId="1427"/>
    <cellStyle name="Accent1 14" xfId="1428"/>
    <cellStyle name="Accent1 2" xfId="1429"/>
    <cellStyle name="Accent1 2 2" xfId="1430"/>
    <cellStyle name="Accent1 2 2 2" xfId="1431"/>
    <cellStyle name="Accent1 3" xfId="1432"/>
    <cellStyle name="Accent1 3 2" xfId="1433"/>
    <cellStyle name="Accent1 3 3" xfId="1434"/>
    <cellStyle name="Accent1 4" xfId="1435"/>
    <cellStyle name="Accent1 4 2" xfId="1436"/>
    <cellStyle name="Accent1 5" xfId="1437"/>
    <cellStyle name="Accent1 5 2" xfId="1438"/>
    <cellStyle name="Accent1 6" xfId="1439"/>
    <cellStyle name="Accent1 6 2" xfId="1440"/>
    <cellStyle name="Accent1 7" xfId="1441"/>
    <cellStyle name="Accent1 7 2" xfId="1442"/>
    <cellStyle name="Accent1 8" xfId="1443"/>
    <cellStyle name="Accent1 8 2" xfId="1444"/>
    <cellStyle name="Accent1 9" xfId="1445"/>
    <cellStyle name="Accent2 10" xfId="1446"/>
    <cellStyle name="Accent2 11" xfId="1447"/>
    <cellStyle name="Accent2 12" xfId="1448"/>
    <cellStyle name="Accent2 13" xfId="1449"/>
    <cellStyle name="Accent2 14" xfId="1450"/>
    <cellStyle name="Accent2 2" xfId="1451"/>
    <cellStyle name="Accent2 2 2" xfId="1452"/>
    <cellStyle name="Accent2 3" xfId="1453"/>
    <cellStyle name="Accent2 3 2" xfId="1454"/>
    <cellStyle name="Accent2 3 3" xfId="1455"/>
    <cellStyle name="Accent2 4" xfId="1456"/>
    <cellStyle name="Accent2 4 2" xfId="1457"/>
    <cellStyle name="Accent2 5" xfId="1458"/>
    <cellStyle name="Accent2 5 2" xfId="1459"/>
    <cellStyle name="Accent2 6" xfId="1460"/>
    <cellStyle name="Accent2 6 2" xfId="1461"/>
    <cellStyle name="Accent2 7" xfId="1462"/>
    <cellStyle name="Accent2 8" xfId="1463"/>
    <cellStyle name="Accent2 9" xfId="1464"/>
    <cellStyle name="Accent3 10" xfId="1465"/>
    <cellStyle name="Accent3 11" xfId="1466"/>
    <cellStyle name="Accent3 12" xfId="1467"/>
    <cellStyle name="Accent3 13" xfId="1468"/>
    <cellStyle name="Accent3 14" xfId="1469"/>
    <cellStyle name="Accent3 2" xfId="1470"/>
    <cellStyle name="Accent3 2 2" xfId="1471"/>
    <cellStyle name="Accent3 3" xfId="1472"/>
    <cellStyle name="Accent3 3 2" xfId="1473"/>
    <cellStyle name="Accent3 3 3" xfId="1474"/>
    <cellStyle name="Accent3 4" xfId="1475"/>
    <cellStyle name="Accent3 4 2" xfId="1476"/>
    <cellStyle name="Accent3 5" xfId="1477"/>
    <cellStyle name="Accent3 5 2" xfId="1478"/>
    <cellStyle name="Accent3 6" xfId="1479"/>
    <cellStyle name="Accent3 6 2" xfId="1480"/>
    <cellStyle name="Accent3 7" xfId="1481"/>
    <cellStyle name="Accent3 8" xfId="1482"/>
    <cellStyle name="Accent3 9" xfId="1483"/>
    <cellStyle name="Accent4 10" xfId="1484"/>
    <cellStyle name="Accent4 11" xfId="1485"/>
    <cellStyle name="Accent4 12" xfId="1486"/>
    <cellStyle name="Accent4 13" xfId="1487"/>
    <cellStyle name="Accent4 2" xfId="1488"/>
    <cellStyle name="Accent4 2 2" xfId="1489"/>
    <cellStyle name="Accent4 2 2 2" xfId="1490"/>
    <cellStyle name="Accent4 3" xfId="1491"/>
    <cellStyle name="Accent4 3 2" xfId="1492"/>
    <cellStyle name="Accent4 3 3" xfId="1493"/>
    <cellStyle name="Accent4 4" xfId="1494"/>
    <cellStyle name="Accent4 4 2" xfId="1495"/>
    <cellStyle name="Accent4 5" xfId="1496"/>
    <cellStyle name="Accent4 5 2" xfId="1497"/>
    <cellStyle name="Accent4 6" xfId="1498"/>
    <cellStyle name="Accent4 6 2" xfId="1499"/>
    <cellStyle name="Accent4 7" xfId="1500"/>
    <cellStyle name="Accent4 7 2" xfId="1501"/>
    <cellStyle name="Accent4 8" xfId="1502"/>
    <cellStyle name="Accent4 8 2" xfId="1503"/>
    <cellStyle name="Accent4 9" xfId="1504"/>
    <cellStyle name="Accent5 10" xfId="1505"/>
    <cellStyle name="Accent5 11" xfId="1506"/>
    <cellStyle name="Accent5 12" xfId="1507"/>
    <cellStyle name="Accent5 13" xfId="1508"/>
    <cellStyle name="Accent5 2" xfId="1509"/>
    <cellStyle name="Accent5 2 2" xfId="1510"/>
    <cellStyle name="Accent5 3" xfId="1511"/>
    <cellStyle name="Accent5 3 2" xfId="1512"/>
    <cellStyle name="Accent5 3 3" xfId="1513"/>
    <cellStyle name="Accent5 4" xfId="1514"/>
    <cellStyle name="Accent5 4 2" xfId="1515"/>
    <cellStyle name="Accent5 5" xfId="1516"/>
    <cellStyle name="Accent5 5 2" xfId="1517"/>
    <cellStyle name="Accent5 6" xfId="1518"/>
    <cellStyle name="Accent5 6 2" xfId="1519"/>
    <cellStyle name="Accent5 7" xfId="1520"/>
    <cellStyle name="Accent5 8" xfId="1521"/>
    <cellStyle name="Accent5 9" xfId="1522"/>
    <cellStyle name="Accent6 10" xfId="1523"/>
    <cellStyle name="Accent6 11" xfId="1524"/>
    <cellStyle name="Accent6 12" xfId="1525"/>
    <cellStyle name="Accent6 13" xfId="1526"/>
    <cellStyle name="Accent6 14" xfId="1527"/>
    <cellStyle name="Accent6 2" xfId="1528"/>
    <cellStyle name="Accent6 2 2" xfId="1529"/>
    <cellStyle name="Accent6 3" xfId="1530"/>
    <cellStyle name="Accent6 3 2" xfId="1531"/>
    <cellStyle name="Accent6 3 3" xfId="1532"/>
    <cellStyle name="Accent6 4" xfId="1533"/>
    <cellStyle name="Accent6 4 2" xfId="1534"/>
    <cellStyle name="Accent6 5" xfId="1535"/>
    <cellStyle name="Accent6 5 2" xfId="1536"/>
    <cellStyle name="Accent6 6" xfId="1537"/>
    <cellStyle name="Accent6 6 2" xfId="1538"/>
    <cellStyle name="Accent6 7" xfId="1539"/>
    <cellStyle name="Accent6 8" xfId="1540"/>
    <cellStyle name="Accent6 9" xfId="1541"/>
    <cellStyle name="Activity" xfId="1542"/>
    <cellStyle name="Activity 2" xfId="1543"/>
    <cellStyle name="Activity 3" xfId="1544"/>
    <cellStyle name="Activity 4" xfId="1545"/>
    <cellStyle name="Activity 5" xfId="1546"/>
    <cellStyle name="Activity 6" xfId="1547"/>
    <cellStyle name="Activity 7" xfId="1548"/>
    <cellStyle name="Activity 8" xfId="1549"/>
    <cellStyle name="Activity 9" xfId="1550"/>
    <cellStyle name="Actual Date" xfId="2"/>
    <cellStyle name="Actual Date 2" xfId="1551"/>
    <cellStyle name="adjusted" xfId="1552"/>
    <cellStyle name="Affinity Input" xfId="3"/>
    <cellStyle name="Assumption" xfId="1553"/>
    <cellStyle name="Bad 10" xfId="1554"/>
    <cellStyle name="Bad 11" xfId="1555"/>
    <cellStyle name="Bad 12" xfId="1556"/>
    <cellStyle name="Bad 13" xfId="1557"/>
    <cellStyle name="Bad 14" xfId="1558"/>
    <cellStyle name="Bad 2" xfId="1559"/>
    <cellStyle name="Bad 2 2" xfId="1560"/>
    <cellStyle name="Bad 2 2 2" xfId="1561"/>
    <cellStyle name="Bad 3" xfId="1562"/>
    <cellStyle name="Bad 3 2" xfId="1563"/>
    <cellStyle name="Bad 3 3" xfId="1564"/>
    <cellStyle name="Bad 4" xfId="1565"/>
    <cellStyle name="Bad 4 2" xfId="1566"/>
    <cellStyle name="Bad 5" xfId="1567"/>
    <cellStyle name="Bad 5 2" xfId="1568"/>
    <cellStyle name="Bad 6" xfId="1569"/>
    <cellStyle name="Bad 6 2" xfId="1570"/>
    <cellStyle name="Bad 7" xfId="1571"/>
    <cellStyle name="Bad 7 2" xfId="1572"/>
    <cellStyle name="Bad 8" xfId="1573"/>
    <cellStyle name="Bad 9" xfId="1574"/>
    <cellStyle name="Basic" xfId="1575"/>
    <cellStyle name="Basic - Style1" xfId="1576"/>
    <cellStyle name="BegBal" xfId="1577"/>
    <cellStyle name="BIM" xfId="1578"/>
    <cellStyle name="Body" xfId="4"/>
    <cellStyle name="Border Heavy" xfId="1579"/>
    <cellStyle name="Border Thin" xfId="1580"/>
    <cellStyle name="C00A" xfId="1581"/>
    <cellStyle name="C00B" xfId="1582"/>
    <cellStyle name="C00L" xfId="1583"/>
    <cellStyle name="C01A" xfId="1584"/>
    <cellStyle name="C01B" xfId="1585"/>
    <cellStyle name="C01B 2" xfId="1586"/>
    <cellStyle name="C01H" xfId="1587"/>
    <cellStyle name="C01L" xfId="1588"/>
    <cellStyle name="C02A" xfId="1589"/>
    <cellStyle name="C02B" xfId="1590"/>
    <cellStyle name="C02B 2" xfId="1591"/>
    <cellStyle name="C02H" xfId="1592"/>
    <cellStyle name="C02L" xfId="1593"/>
    <cellStyle name="C03A" xfId="1594"/>
    <cellStyle name="C03B" xfId="1595"/>
    <cellStyle name="C03H" xfId="1596"/>
    <cellStyle name="C03L" xfId="1597"/>
    <cellStyle name="C04A" xfId="1598"/>
    <cellStyle name="C04A 2" xfId="1599"/>
    <cellStyle name="C04B" xfId="1600"/>
    <cellStyle name="C04H" xfId="1601"/>
    <cellStyle name="C04L" xfId="1602"/>
    <cellStyle name="C05A" xfId="1603"/>
    <cellStyle name="C05B" xfId="1604"/>
    <cellStyle name="C05H" xfId="1605"/>
    <cellStyle name="C05L" xfId="1606"/>
    <cellStyle name="C05L 2" xfId="1607"/>
    <cellStyle name="C06A" xfId="1608"/>
    <cellStyle name="C06B" xfId="1609"/>
    <cellStyle name="C06H" xfId="1610"/>
    <cellStyle name="C06L" xfId="1611"/>
    <cellStyle name="C07A" xfId="1612"/>
    <cellStyle name="C07B" xfId="1613"/>
    <cellStyle name="C07H" xfId="1614"/>
    <cellStyle name="C07L" xfId="1615"/>
    <cellStyle name="cajun" xfId="1616"/>
    <cellStyle name="Calculation 10" xfId="1617"/>
    <cellStyle name="Calculation 11" xfId="1618"/>
    <cellStyle name="Calculation 12" xfId="1619"/>
    <cellStyle name="Calculation 13" xfId="1620"/>
    <cellStyle name="Calculation 14" xfId="1621"/>
    <cellStyle name="Calculation 2" xfId="1622"/>
    <cellStyle name="Calculation 2 2" xfId="1623"/>
    <cellStyle name="Calculation 3" xfId="1624"/>
    <cellStyle name="Calculation 3 2" xfId="1625"/>
    <cellStyle name="Calculation 3 3" xfId="1626"/>
    <cellStyle name="Calculation 4" xfId="1627"/>
    <cellStyle name="Calculation 4 2" xfId="1628"/>
    <cellStyle name="Calculation 5" xfId="1629"/>
    <cellStyle name="Calculation 5 2" xfId="1630"/>
    <cellStyle name="Calculation 6" xfId="1631"/>
    <cellStyle name="Calculation 6 2" xfId="1632"/>
    <cellStyle name="Calculation 7" xfId="1633"/>
    <cellStyle name="Calculation 8" xfId="1634"/>
    <cellStyle name="Calculation 9" xfId="1635"/>
    <cellStyle name="Calculation in Model" xfId="1636"/>
    <cellStyle name="Calculation in Model 2" xfId="1637"/>
    <cellStyle name="Calculation in Model 3" xfId="1638"/>
    <cellStyle name="Calculation in Model 4" xfId="1639"/>
    <cellStyle name="Calculation in Model 5" xfId="1640"/>
    <cellStyle name="Calculation in Model 6" xfId="1641"/>
    <cellStyle name="Calculation in Model 7" xfId="1642"/>
    <cellStyle name="Calculation in Model 8" xfId="1643"/>
    <cellStyle name="Calculation in Model 9" xfId="1644"/>
    <cellStyle name="cd" xfId="1645"/>
    <cellStyle name="Check Cell 10" xfId="1646"/>
    <cellStyle name="Check Cell 11" xfId="1647"/>
    <cellStyle name="Check Cell 12" xfId="1648"/>
    <cellStyle name="Check Cell 13" xfId="1649"/>
    <cellStyle name="Check Cell 2" xfId="1650"/>
    <cellStyle name="Check Cell 2 2" xfId="1651"/>
    <cellStyle name="Check Cell 2 2 2" xfId="1652"/>
    <cellStyle name="Check Cell 3" xfId="1653"/>
    <cellStyle name="Check Cell 3 2" xfId="1654"/>
    <cellStyle name="Check Cell 3 3" xfId="1655"/>
    <cellStyle name="Check Cell 4" xfId="1656"/>
    <cellStyle name="Check Cell 4 2" xfId="1657"/>
    <cellStyle name="Check Cell 5" xfId="1658"/>
    <cellStyle name="Check Cell 5 2" xfId="1659"/>
    <cellStyle name="Check Cell 6" xfId="1660"/>
    <cellStyle name="Check Cell 6 2" xfId="1661"/>
    <cellStyle name="Check Cell 7" xfId="1662"/>
    <cellStyle name="Check Cell 7 2" xfId="1663"/>
    <cellStyle name="Check Cell 8" xfId="1664"/>
    <cellStyle name="Check Cell 9" xfId="1665"/>
    <cellStyle name="ColLevel_" xfId="1666"/>
    <cellStyle name="column1" xfId="1667"/>
    <cellStyle name="column1 2" xfId="1668"/>
    <cellStyle name="column1 3" xfId="1669"/>
    <cellStyle name="column1 4" xfId="1670"/>
    <cellStyle name="column1 5" xfId="1671"/>
    <cellStyle name="ColumnAttributeAbovePrompt" xfId="1672"/>
    <cellStyle name="ColumnAttributePrompt" xfId="1673"/>
    <cellStyle name="ColumnAttributeValue" xfId="1674"/>
    <cellStyle name="ColumnHeadingPrompt" xfId="1675"/>
    <cellStyle name="ColumnHeadingValue" xfId="1676"/>
    <cellStyle name="Comma" xfId="5" builtinId="3"/>
    <cellStyle name="Comma  - Style1" xfId="1677"/>
    <cellStyle name="Comma  - Style1 2" xfId="1678"/>
    <cellStyle name="Comma  - Style2" xfId="1679"/>
    <cellStyle name="Comma  - Style2 2" xfId="1680"/>
    <cellStyle name="Comma  - Style3" xfId="1681"/>
    <cellStyle name="Comma  - Style3 2" xfId="1682"/>
    <cellStyle name="Comma  - Style4" xfId="1683"/>
    <cellStyle name="Comma  - Style4 2" xfId="1684"/>
    <cellStyle name="Comma  - Style5" xfId="1685"/>
    <cellStyle name="Comma  - Style5 2" xfId="1686"/>
    <cellStyle name="Comma  - Style6" xfId="1687"/>
    <cellStyle name="Comma  - Style6 2" xfId="1688"/>
    <cellStyle name="Comma  - Style7" xfId="1689"/>
    <cellStyle name="Comma  - Style7 2" xfId="1690"/>
    <cellStyle name="Comma  - Style8" xfId="1691"/>
    <cellStyle name="Comma  - Style8 2" xfId="1692"/>
    <cellStyle name="Comma [0] 2" xfId="69"/>
    <cellStyle name="Comma [1]" xfId="1693"/>
    <cellStyle name="Comma [2]" xfId="1694"/>
    <cellStyle name="Comma [2] 2" xfId="1695"/>
    <cellStyle name="Comma [2] 3" xfId="1696"/>
    <cellStyle name="Comma [2] 4" xfId="1697"/>
    <cellStyle name="Comma [2] 5" xfId="1698"/>
    <cellStyle name="Comma 0 [0]" xfId="1699"/>
    <cellStyle name="Comma 10" xfId="1700"/>
    <cellStyle name="Comma 10 2" xfId="1701"/>
    <cellStyle name="Comma 10 2 2" xfId="1702"/>
    <cellStyle name="Comma 10 3" xfId="1703"/>
    <cellStyle name="Comma 10 3 2" xfId="1704"/>
    <cellStyle name="Comma 10 3 3" xfId="1705"/>
    <cellStyle name="Comma 10 4" xfId="1706"/>
    <cellStyle name="Comma 10 4 2" xfId="1707"/>
    <cellStyle name="Comma 10 4 3" xfId="1708"/>
    <cellStyle name="Comma 10 4 4" xfId="1709"/>
    <cellStyle name="Comma 10 5" xfId="1710"/>
    <cellStyle name="Comma 10 5 2" xfId="1711"/>
    <cellStyle name="Comma 10 5 2 2" xfId="1712"/>
    <cellStyle name="Comma 10 5 2 3" xfId="1713"/>
    <cellStyle name="Comma 10 5 2 3 2" xfId="1714"/>
    <cellStyle name="Comma 10 5 3" xfId="1715"/>
    <cellStyle name="Comma 10 6" xfId="1716"/>
    <cellStyle name="Comma 10 6 2" xfId="1717"/>
    <cellStyle name="Comma 10 6 3" xfId="1718"/>
    <cellStyle name="Comma 10 6 3 2" xfId="1719"/>
    <cellStyle name="Comma 10 7" xfId="1720"/>
    <cellStyle name="Comma 10 8" xfId="1721"/>
    <cellStyle name="Comma 10 8 2" xfId="1722"/>
    <cellStyle name="Comma 10 9" xfId="1723"/>
    <cellStyle name="Comma 11" xfId="1724"/>
    <cellStyle name="Comma 11 10" xfId="1725"/>
    <cellStyle name="Comma 11 11" xfId="1726"/>
    <cellStyle name="Comma 11 11 2" xfId="1727"/>
    <cellStyle name="Comma 11 11 2 2" xfId="1728"/>
    <cellStyle name="Comma 11 11 2 3" xfId="1729"/>
    <cellStyle name="Comma 11 11 2 3 2" xfId="1730"/>
    <cellStyle name="Comma 11 12" xfId="1731"/>
    <cellStyle name="Comma 11 13" xfId="1732"/>
    <cellStyle name="Comma 11 13 2" xfId="1733"/>
    <cellStyle name="Comma 11 13 2 2" xfId="1734"/>
    <cellStyle name="Comma 11 13 2 3" xfId="1735"/>
    <cellStyle name="Comma 11 13 2 3 2" xfId="1736"/>
    <cellStyle name="Comma 11 2" xfId="1737"/>
    <cellStyle name="Comma 11 2 2" xfId="1738"/>
    <cellStyle name="Comma 11 3" xfId="1739"/>
    <cellStyle name="Comma 11 3 2" xfId="1740"/>
    <cellStyle name="Comma 11 4" xfId="1741"/>
    <cellStyle name="Comma 11 5" xfId="1742"/>
    <cellStyle name="Comma 11 6" xfId="1743"/>
    <cellStyle name="Comma 11 7" xfId="1744"/>
    <cellStyle name="Comma 11 7 2" xfId="1745"/>
    <cellStyle name="Comma 11 7 2 2" xfId="1746"/>
    <cellStyle name="Comma 11 7 2 3" xfId="1747"/>
    <cellStyle name="Comma 11 8" xfId="1748"/>
    <cellStyle name="Comma 11 9" xfId="1749"/>
    <cellStyle name="Comma 12" xfId="1750"/>
    <cellStyle name="Comma 12 10" xfId="1751"/>
    <cellStyle name="Comma 12 10 2" xfId="1752"/>
    <cellStyle name="Comma 12 10 2 2" xfId="1753"/>
    <cellStyle name="Comma 12 10 2 3" xfId="1754"/>
    <cellStyle name="Comma 12 10 2 3 2" xfId="1755"/>
    <cellStyle name="Comma 12 11" xfId="1756"/>
    <cellStyle name="Comma 12 12" xfId="1757"/>
    <cellStyle name="Comma 12 12 2" xfId="1758"/>
    <cellStyle name="Comma 12 12 2 2" xfId="1759"/>
    <cellStyle name="Comma 12 12 2 3" xfId="1760"/>
    <cellStyle name="Comma 12 12 2 3 2" xfId="1761"/>
    <cellStyle name="Comma 12 13" xfId="1762"/>
    <cellStyle name="Comma 12 2" xfId="1763"/>
    <cellStyle name="Comma 12 2 2" xfId="1764"/>
    <cellStyle name="Comma 12 3" xfId="1765"/>
    <cellStyle name="Comma 12 4" xfId="1766"/>
    <cellStyle name="Comma 12 5" xfId="1767"/>
    <cellStyle name="Comma 12 6" xfId="1768"/>
    <cellStyle name="Comma 12 6 2" xfId="1769"/>
    <cellStyle name="Comma 12 6 2 2" xfId="1770"/>
    <cellStyle name="Comma 12 6 2 3" xfId="1771"/>
    <cellStyle name="Comma 12 7" xfId="1772"/>
    <cellStyle name="Comma 12 8" xfId="1773"/>
    <cellStyle name="Comma 12 9" xfId="1774"/>
    <cellStyle name="Comma 13" xfId="1775"/>
    <cellStyle name="Comma 13 10" xfId="1776"/>
    <cellStyle name="Comma 13 2" xfId="1777"/>
    <cellStyle name="Comma 13 2 2" xfId="1778"/>
    <cellStyle name="Comma 13 2 2 2" xfId="1779"/>
    <cellStyle name="Comma 13 2 2 2 2" xfId="1780"/>
    <cellStyle name="Comma 13 2 2 3" xfId="1781"/>
    <cellStyle name="Comma 13 2 3" xfId="1782"/>
    <cellStyle name="Comma 13 2 3 2" xfId="1783"/>
    <cellStyle name="Comma 13 2 4" xfId="1784"/>
    <cellStyle name="Comma 13 3" xfId="1785"/>
    <cellStyle name="Comma 13 3 2" xfId="1786"/>
    <cellStyle name="Comma 13 3 2 2" xfId="1787"/>
    <cellStyle name="Comma 13 3 3" xfId="1788"/>
    <cellStyle name="Comma 13 4" xfId="1789"/>
    <cellStyle name="Comma 13 4 2" xfId="1790"/>
    <cellStyle name="Comma 13 4 2 2" xfId="1791"/>
    <cellStyle name="Comma 13 4 3" xfId="1792"/>
    <cellStyle name="Comma 13 5" xfId="1793"/>
    <cellStyle name="Comma 13 5 2" xfId="1794"/>
    <cellStyle name="Comma 13 6" xfId="1795"/>
    <cellStyle name="Comma 13 6 2" xfId="1796"/>
    <cellStyle name="Comma 13 7" xfId="1797"/>
    <cellStyle name="Comma 13 7 2" xfId="1798"/>
    <cellStyle name="Comma 13 7 2 2" xfId="1799"/>
    <cellStyle name="Comma 13 7 3" xfId="1800"/>
    <cellStyle name="Comma 13 8" xfId="1801"/>
    <cellStyle name="Comma 13 8 2" xfId="1802"/>
    <cellStyle name="Comma 13 9" xfId="1803"/>
    <cellStyle name="Comma 14" xfId="1804"/>
    <cellStyle name="Comma 14 2" xfId="1805"/>
    <cellStyle name="Comma 14 2 2" xfId="1806"/>
    <cellStyle name="Comma 14 2 2 2" xfId="1807"/>
    <cellStyle name="Comma 14 2 3" xfId="1808"/>
    <cellStyle name="Comma 14 3" xfId="1809"/>
    <cellStyle name="Comma 14 3 2" xfId="1810"/>
    <cellStyle name="Comma 14 4" xfId="1811"/>
    <cellStyle name="Comma 14 4 2" xfId="1812"/>
    <cellStyle name="Comma 14 5" xfId="1813"/>
    <cellStyle name="Comma 15" xfId="1814"/>
    <cellStyle name="Comma 15 2" xfId="1815"/>
    <cellStyle name="Comma 15 2 2" xfId="1816"/>
    <cellStyle name="Comma 15 3" xfId="1817"/>
    <cellStyle name="Comma 15 3 2" xfId="1818"/>
    <cellStyle name="Comma 15 4" xfId="1819"/>
    <cellStyle name="Comma 15 5" xfId="1820"/>
    <cellStyle name="Comma 16" xfId="1821"/>
    <cellStyle name="Comma 16 2" xfId="1822"/>
    <cellStyle name="Comma 16 2 2" xfId="1823"/>
    <cellStyle name="Comma 16 3" xfId="1824"/>
    <cellStyle name="Comma 16 3 2" xfId="1825"/>
    <cellStyle name="Comma 16 3 3" xfId="1826"/>
    <cellStyle name="Comma 16 3 3 2" xfId="1827"/>
    <cellStyle name="Comma 16 4" xfId="1828"/>
    <cellStyle name="Comma 17" xfId="1829"/>
    <cellStyle name="Comma 17 2" xfId="1830"/>
    <cellStyle name="Comma 17 2 2" xfId="1831"/>
    <cellStyle name="Comma 17 2 2 2" xfId="1832"/>
    <cellStyle name="Comma 17 2 2 2 2" xfId="1833"/>
    <cellStyle name="Comma 17 2 2 2 2 2" xfId="1834"/>
    <cellStyle name="Comma 17 2 2 2 3" xfId="1835"/>
    <cellStyle name="Comma 17 2 2 3" xfId="1836"/>
    <cellStyle name="Comma 17 2 2 3 2" xfId="1837"/>
    <cellStyle name="Comma 17 2 2 4" xfId="1838"/>
    <cellStyle name="Comma 17 2 3" xfId="1839"/>
    <cellStyle name="Comma 17 2 3 2" xfId="1840"/>
    <cellStyle name="Comma 17 2 3 2 2" xfId="1841"/>
    <cellStyle name="Comma 17 2 3 3" xfId="1842"/>
    <cellStyle name="Comma 17 2 4" xfId="1843"/>
    <cellStyle name="Comma 17 2 4 2" xfId="1844"/>
    <cellStyle name="Comma 17 2 5" xfId="1845"/>
    <cellStyle name="Comma 17 3" xfId="1846"/>
    <cellStyle name="Comma 17 3 2" xfId="1847"/>
    <cellStyle name="Comma 17 3 2 2" xfId="1848"/>
    <cellStyle name="Comma 17 3 2 2 2" xfId="1849"/>
    <cellStyle name="Comma 17 3 2 2 2 2" xfId="1850"/>
    <cellStyle name="Comma 17 3 2 2 3" xfId="1851"/>
    <cellStyle name="Comma 17 3 2 3" xfId="1852"/>
    <cellStyle name="Comma 17 3 2 3 2" xfId="1853"/>
    <cellStyle name="Comma 17 3 2 4" xfId="1854"/>
    <cellStyle name="Comma 17 3 3" xfId="1855"/>
    <cellStyle name="Comma 17 3 3 2" xfId="1856"/>
    <cellStyle name="Comma 17 3 3 2 2" xfId="1857"/>
    <cellStyle name="Comma 17 3 3 3" xfId="1858"/>
    <cellStyle name="Comma 17 3 4" xfId="1859"/>
    <cellStyle name="Comma 17 3 4 2" xfId="1860"/>
    <cellStyle name="Comma 17 3 5" xfId="1861"/>
    <cellStyle name="Comma 17 3 6" xfId="1862"/>
    <cellStyle name="Comma 17 4" xfId="1863"/>
    <cellStyle name="Comma 17 4 2" xfId="1864"/>
    <cellStyle name="Comma 17 4 2 2" xfId="1865"/>
    <cellStyle name="Comma 17 4 2 2 2" xfId="1866"/>
    <cellStyle name="Comma 17 4 2 3" xfId="1867"/>
    <cellStyle name="Comma 17 4 3" xfId="1868"/>
    <cellStyle name="Comma 17 4 3 2" xfId="1869"/>
    <cellStyle name="Comma 17 4 4" xfId="1870"/>
    <cellStyle name="Comma 17 5" xfId="1871"/>
    <cellStyle name="Comma 17 5 2" xfId="1872"/>
    <cellStyle name="Comma 17 5 2 2" xfId="1873"/>
    <cellStyle name="Comma 17 5 3" xfId="1874"/>
    <cellStyle name="Comma 17 6" xfId="1875"/>
    <cellStyle name="Comma 17 6 2" xfId="1876"/>
    <cellStyle name="Comma 17 7" xfId="1877"/>
    <cellStyle name="Comma 18" xfId="1878"/>
    <cellStyle name="Comma 18 2" xfId="1879"/>
    <cellStyle name="Comma 18 2 2" xfId="1880"/>
    <cellStyle name="Comma 18 2 2 2" xfId="1881"/>
    <cellStyle name="Comma 18 2 3" xfId="1882"/>
    <cellStyle name="Comma 18 3" xfId="1883"/>
    <cellStyle name="Comma 18 3 2" xfId="1884"/>
    <cellStyle name="Comma 18 3 3" xfId="1885"/>
    <cellStyle name="Comma 18 4" xfId="1886"/>
    <cellStyle name="Comma 18 4 2" xfId="1887"/>
    <cellStyle name="Comma 18 5" xfId="1888"/>
    <cellStyle name="Comma 18 6" xfId="1889"/>
    <cellStyle name="Comma 19" xfId="1890"/>
    <cellStyle name="Comma 19 2" xfId="1891"/>
    <cellStyle name="Comma 19 2 2" xfId="1892"/>
    <cellStyle name="Comma 19 3" xfId="1893"/>
    <cellStyle name="Comma 19 3 2" xfId="1894"/>
    <cellStyle name="Comma 19 4" xfId="1895"/>
    <cellStyle name="Comma 2" xfId="68"/>
    <cellStyle name="Comma 2 2" xfId="1896"/>
    <cellStyle name="Comma 2 2 2" xfId="1897"/>
    <cellStyle name="Comma 2 2 2 2" xfId="1898"/>
    <cellStyle name="Comma 2 2 2 2 2" xfId="1899"/>
    <cellStyle name="Comma 2 2 2 3" xfId="1900"/>
    <cellStyle name="Comma 2 2 3" xfId="1901"/>
    <cellStyle name="Comma 2 2 3 2" xfId="1902"/>
    <cellStyle name="Comma 2 2 3 2 2" xfId="1903"/>
    <cellStyle name="Comma 2 2 3 3" xfId="1904"/>
    <cellStyle name="Comma 2 2 3 3 2" xfId="1905"/>
    <cellStyle name="Comma 2 2 4" xfId="1906"/>
    <cellStyle name="Comma 2 2 4 2" xfId="1907"/>
    <cellStyle name="Comma 2 2 4 2 2" xfId="1908"/>
    <cellStyle name="Comma 2 2 4 3" xfId="1909"/>
    <cellStyle name="Comma 2 2 5" xfId="1910"/>
    <cellStyle name="Comma 2 2 5 2" xfId="1911"/>
    <cellStyle name="Comma 2 2 6" xfId="1912"/>
    <cellStyle name="Comma 2 2 6 2" xfId="1913"/>
    <cellStyle name="Comma 2 2 7" xfId="1914"/>
    <cellStyle name="Comma 2 2 8" xfId="1915"/>
    <cellStyle name="Comma 2 3" xfId="1916"/>
    <cellStyle name="Comma 2 3 2" xfId="1917"/>
    <cellStyle name="Comma 2 3 2 2" xfId="1918"/>
    <cellStyle name="Comma 2 3 2 2 2" xfId="1919"/>
    <cellStyle name="Comma 2 3 2 3" xfId="1920"/>
    <cellStyle name="Comma 2 3 3" xfId="1921"/>
    <cellStyle name="Comma 2 3 3 2" xfId="1922"/>
    <cellStyle name="Comma 2 3 3 2 2" xfId="1923"/>
    <cellStyle name="Comma 2 3 3 3" xfId="1924"/>
    <cellStyle name="Comma 2 3 4" xfId="1925"/>
    <cellStyle name="Comma 2 3 4 2" xfId="1926"/>
    <cellStyle name="Comma 2 3 4 2 2" xfId="1927"/>
    <cellStyle name="Comma 2 3 4 2 3" xfId="1928"/>
    <cellStyle name="Comma 2 3 4 3" xfId="1929"/>
    <cellStyle name="Comma 2 3 4 4" xfId="1930"/>
    <cellStyle name="Comma 2 3 4 5" xfId="1931"/>
    <cellStyle name="Comma 2 3 4 5 2" xfId="1932"/>
    <cellStyle name="Comma 2 3 4 6" xfId="1933"/>
    <cellStyle name="Comma 2 3 5" xfId="1934"/>
    <cellStyle name="Comma 2 4" xfId="1935"/>
    <cellStyle name="Comma 2 4 2" xfId="1936"/>
    <cellStyle name="Comma 2 4 2 2" xfId="1937"/>
    <cellStyle name="Comma 2 4 2 2 2" xfId="1938"/>
    <cellStyle name="Comma 2 4 2 3" xfId="1939"/>
    <cellStyle name="Comma 2 4 2 3 2" xfId="1940"/>
    <cellStyle name="Comma 2 4 2 4" xfId="1941"/>
    <cellStyle name="Comma 2 4 3" xfId="1942"/>
    <cellStyle name="Comma 2 4 3 2" xfId="1943"/>
    <cellStyle name="Comma 2 4 3 2 2" xfId="1944"/>
    <cellStyle name="Comma 2 4 4" xfId="1945"/>
    <cellStyle name="Comma 2 4 4 2" xfId="1946"/>
    <cellStyle name="Comma 2 4 5" xfId="1947"/>
    <cellStyle name="Comma 2 5" xfId="1948"/>
    <cellStyle name="Comma 2 5 2" xfId="1949"/>
    <cellStyle name="Comma 2 5 2 2" xfId="1950"/>
    <cellStyle name="Comma 2 5 2 2 2" xfId="1951"/>
    <cellStyle name="Comma 2 5 2 3" xfId="1952"/>
    <cellStyle name="Comma 2 5 2 3 2" xfId="1953"/>
    <cellStyle name="Comma 2 5 2 4" xfId="1954"/>
    <cellStyle name="Comma 2 5 3" xfId="1955"/>
    <cellStyle name="Comma 2 5 3 2" xfId="1956"/>
    <cellStyle name="Comma 2 5 3 2 2" xfId="1957"/>
    <cellStyle name="Comma 2 5 4" xfId="1958"/>
    <cellStyle name="Comma 2 5 4 2" xfId="1959"/>
    <cellStyle name="Comma 2 5 5" xfId="1960"/>
    <cellStyle name="Comma 2 6" xfId="1961"/>
    <cellStyle name="Comma 2 6 2" xfId="1962"/>
    <cellStyle name="Comma 2 6 2 2" xfId="1963"/>
    <cellStyle name="Comma 2 6 2 2 2" xfId="1964"/>
    <cellStyle name="Comma 2 6 2 3" xfId="1965"/>
    <cellStyle name="Comma 2 6 2 3 2" xfId="1966"/>
    <cellStyle name="Comma 2 6 2 4" xfId="1967"/>
    <cellStyle name="Comma 2 6 3" xfId="1968"/>
    <cellStyle name="Comma 2 6 3 2" xfId="1969"/>
    <cellStyle name="Comma 2 6 4" xfId="1970"/>
    <cellStyle name="Comma 2 6 4 2" xfId="1971"/>
    <cellStyle name="Comma 2 6 5" xfId="1972"/>
    <cellStyle name="Comma 2 7" xfId="1973"/>
    <cellStyle name="Comma 2 7 2" xfId="1974"/>
    <cellStyle name="Comma 2 7 2 2" xfId="1975"/>
    <cellStyle name="Comma 2 7 3" xfId="1976"/>
    <cellStyle name="Comma 2 7 3 2" xfId="1977"/>
    <cellStyle name="Comma 2 7 4" xfId="1978"/>
    <cellStyle name="Comma 2 8" xfId="1979"/>
    <cellStyle name="Comma 2 8 2" xfId="1980"/>
    <cellStyle name="Comma 2 8 2 2" xfId="1981"/>
    <cellStyle name="Comma 2 9" xfId="1982"/>
    <cellStyle name="Comma 2_Allocators" xfId="1983"/>
    <cellStyle name="Comma 20" xfId="1984"/>
    <cellStyle name="Comma 20 2" xfId="1985"/>
    <cellStyle name="Comma 20 2 2" xfId="1986"/>
    <cellStyle name="Comma 20 2 2 2" xfId="1987"/>
    <cellStyle name="Comma 20 2 2 2 2" xfId="1988"/>
    <cellStyle name="Comma 20 2 2 2 2 2" xfId="1989"/>
    <cellStyle name="Comma 20 2 2 2 3" xfId="1990"/>
    <cellStyle name="Comma 20 2 2 3" xfId="1991"/>
    <cellStyle name="Comma 20 2 2 3 2" xfId="1992"/>
    <cellStyle name="Comma 20 2 2 4" xfId="1993"/>
    <cellStyle name="Comma 20 2 3" xfId="1994"/>
    <cellStyle name="Comma 20 2 3 2" xfId="1995"/>
    <cellStyle name="Comma 20 2 3 2 2" xfId="1996"/>
    <cellStyle name="Comma 20 2 3 3" xfId="1997"/>
    <cellStyle name="Comma 20 2 4" xfId="1998"/>
    <cellStyle name="Comma 20 2 4 2" xfId="1999"/>
    <cellStyle name="Comma 20 2 5" xfId="2000"/>
    <cellStyle name="Comma 20 3" xfId="2001"/>
    <cellStyle name="Comma 20 3 2" xfId="2002"/>
    <cellStyle name="Comma 20 3 2 2" xfId="2003"/>
    <cellStyle name="Comma 20 3 2 2 2" xfId="2004"/>
    <cellStyle name="Comma 20 3 2 2 2 2" xfId="2005"/>
    <cellStyle name="Comma 20 3 2 2 3" xfId="2006"/>
    <cellStyle name="Comma 20 3 2 3" xfId="2007"/>
    <cellStyle name="Comma 20 3 2 3 2" xfId="2008"/>
    <cellStyle name="Comma 20 3 2 4" xfId="2009"/>
    <cellStyle name="Comma 20 3 3" xfId="2010"/>
    <cellStyle name="Comma 20 3 3 2" xfId="2011"/>
    <cellStyle name="Comma 20 3 3 2 2" xfId="2012"/>
    <cellStyle name="Comma 20 3 3 3" xfId="2013"/>
    <cellStyle name="Comma 20 3 4" xfId="2014"/>
    <cellStyle name="Comma 20 3 4 2" xfId="2015"/>
    <cellStyle name="Comma 20 3 5" xfId="2016"/>
    <cellStyle name="Comma 20 4" xfId="2017"/>
    <cellStyle name="Comma 20 4 2" xfId="2018"/>
    <cellStyle name="Comma 20 4 2 2" xfId="2019"/>
    <cellStyle name="Comma 20 4 2 2 2" xfId="2020"/>
    <cellStyle name="Comma 20 4 2 3" xfId="2021"/>
    <cellStyle name="Comma 20 4 3" xfId="2022"/>
    <cellStyle name="Comma 20 4 3 2" xfId="2023"/>
    <cellStyle name="Comma 20 4 4" xfId="2024"/>
    <cellStyle name="Comma 20 5" xfId="2025"/>
    <cellStyle name="Comma 20 5 2" xfId="2026"/>
    <cellStyle name="Comma 20 5 2 2" xfId="2027"/>
    <cellStyle name="Comma 20 5 3" xfId="2028"/>
    <cellStyle name="Comma 20 6" xfId="2029"/>
    <cellStyle name="Comma 20 6 2" xfId="2030"/>
    <cellStyle name="Comma 20 7" xfId="2031"/>
    <cellStyle name="Comma 21" xfId="2032"/>
    <cellStyle name="Comma 21 2" xfId="2033"/>
    <cellStyle name="Comma 21 3" xfId="2034"/>
    <cellStyle name="Comma 21 3 2" xfId="2035"/>
    <cellStyle name="Comma 22" xfId="2036"/>
    <cellStyle name="Comma 22 2" xfId="2037"/>
    <cellStyle name="Comma 22 3" xfId="2038"/>
    <cellStyle name="Comma 22 3 2" xfId="2039"/>
    <cellStyle name="Comma 22 4" xfId="2040"/>
    <cellStyle name="Comma 23" xfId="2041"/>
    <cellStyle name="Comma 23 2" xfId="2042"/>
    <cellStyle name="Comma 23 3" xfId="2043"/>
    <cellStyle name="Comma 23 3 2" xfId="2044"/>
    <cellStyle name="Comma 24" xfId="2045"/>
    <cellStyle name="Comma 24 2" xfId="2046"/>
    <cellStyle name="Comma 24 3" xfId="2047"/>
    <cellStyle name="Comma 24 3 2" xfId="2048"/>
    <cellStyle name="Comma 25" xfId="2049"/>
    <cellStyle name="Comma 25 2" xfId="2050"/>
    <cellStyle name="Comma 25 3" xfId="2051"/>
    <cellStyle name="Comma 25 3 2" xfId="2052"/>
    <cellStyle name="Comma 25 4" xfId="2053"/>
    <cellStyle name="Comma 26" xfId="2054"/>
    <cellStyle name="Comma 26 2" xfId="2055"/>
    <cellStyle name="Comma 26 3" xfId="2056"/>
    <cellStyle name="Comma 26 3 2" xfId="2057"/>
    <cellStyle name="Comma 27" xfId="2058"/>
    <cellStyle name="Comma 27 2" xfId="2059"/>
    <cellStyle name="Comma 27 3" xfId="2060"/>
    <cellStyle name="Comma 27 3 2" xfId="2061"/>
    <cellStyle name="Comma 28" xfId="2062"/>
    <cellStyle name="Comma 28 2" xfId="2063"/>
    <cellStyle name="Comma 28 3" xfId="2064"/>
    <cellStyle name="Comma 29" xfId="2065"/>
    <cellStyle name="Comma 29 2" xfId="2066"/>
    <cellStyle name="Comma 3" xfId="64"/>
    <cellStyle name="Comma 3 10" xfId="2067"/>
    <cellStyle name="Comma 3 10 2" xfId="2068"/>
    <cellStyle name="Comma 3 10 2 2" xfId="2069"/>
    <cellStyle name="Comma 3 10 2 2 2" xfId="2070"/>
    <cellStyle name="Comma 3 10 2 2 2 2" xfId="2071"/>
    <cellStyle name="Comma 3 10 2 2 2 2 2" xfId="2072"/>
    <cellStyle name="Comma 3 10 2 2 2 3" xfId="2073"/>
    <cellStyle name="Comma 3 10 2 2 3" xfId="2074"/>
    <cellStyle name="Comma 3 10 2 2 3 2" xfId="2075"/>
    <cellStyle name="Comma 3 10 2 2 4" xfId="2076"/>
    <cellStyle name="Comma 3 10 2 3" xfId="2077"/>
    <cellStyle name="Comma 3 10 2 3 2" xfId="2078"/>
    <cellStyle name="Comma 3 10 2 3 2 2" xfId="2079"/>
    <cellStyle name="Comma 3 10 2 3 3" xfId="2080"/>
    <cellStyle name="Comma 3 10 2 4" xfId="2081"/>
    <cellStyle name="Comma 3 10 2 4 2" xfId="2082"/>
    <cellStyle name="Comma 3 10 2 5" xfId="2083"/>
    <cellStyle name="Comma 3 10 3" xfId="2084"/>
    <cellStyle name="Comma 3 10 3 2" xfId="2085"/>
    <cellStyle name="Comma 3 10 3 2 2" xfId="2086"/>
    <cellStyle name="Comma 3 10 3 2 2 2" xfId="2087"/>
    <cellStyle name="Comma 3 10 3 2 2 2 2" xfId="2088"/>
    <cellStyle name="Comma 3 10 3 2 2 3" xfId="2089"/>
    <cellStyle name="Comma 3 10 3 2 3" xfId="2090"/>
    <cellStyle name="Comma 3 10 3 2 3 2" xfId="2091"/>
    <cellStyle name="Comma 3 10 3 2 4" xfId="2092"/>
    <cellStyle name="Comma 3 10 3 3" xfId="2093"/>
    <cellStyle name="Comma 3 10 3 3 2" xfId="2094"/>
    <cellStyle name="Comma 3 10 3 3 2 2" xfId="2095"/>
    <cellStyle name="Comma 3 10 3 3 3" xfId="2096"/>
    <cellStyle name="Comma 3 10 3 4" xfId="2097"/>
    <cellStyle name="Comma 3 10 3 4 2" xfId="2098"/>
    <cellStyle name="Comma 3 10 3 5" xfId="2099"/>
    <cellStyle name="Comma 3 10 4" xfId="2100"/>
    <cellStyle name="Comma 3 10 4 2" xfId="2101"/>
    <cellStyle name="Comma 3 10 4 2 2" xfId="2102"/>
    <cellStyle name="Comma 3 10 4 2 2 2" xfId="2103"/>
    <cellStyle name="Comma 3 10 4 2 3" xfId="2104"/>
    <cellStyle name="Comma 3 10 4 3" xfId="2105"/>
    <cellStyle name="Comma 3 10 4 3 2" xfId="2106"/>
    <cellStyle name="Comma 3 10 4 4" xfId="2107"/>
    <cellStyle name="Comma 3 10 5" xfId="2108"/>
    <cellStyle name="Comma 3 10 5 2" xfId="2109"/>
    <cellStyle name="Comma 3 10 5 2 2" xfId="2110"/>
    <cellStyle name="Comma 3 10 5 3" xfId="2111"/>
    <cellStyle name="Comma 3 10 6" xfId="2112"/>
    <cellStyle name="Comma 3 10 6 2" xfId="2113"/>
    <cellStyle name="Comma 3 10 7" xfId="2114"/>
    <cellStyle name="Comma 3 11" xfId="2115"/>
    <cellStyle name="Comma 3 11 2" xfId="2116"/>
    <cellStyle name="Comma 3 11 3" xfId="2117"/>
    <cellStyle name="Comma 3 12" xfId="2118"/>
    <cellStyle name="Comma 3 12 2" xfId="2119"/>
    <cellStyle name="Comma 3 12 2 2" xfId="2120"/>
    <cellStyle name="Comma 3 12 2 2 2" xfId="2121"/>
    <cellStyle name="Comma 3 12 2 2 2 2" xfId="2122"/>
    <cellStyle name="Comma 3 12 2 2 3" xfId="2123"/>
    <cellStyle name="Comma 3 12 2 3" xfId="2124"/>
    <cellStyle name="Comma 3 12 2 3 2" xfId="2125"/>
    <cellStyle name="Comma 3 12 2 4" xfId="2126"/>
    <cellStyle name="Comma 3 12 3" xfId="2127"/>
    <cellStyle name="Comma 3 12 3 2" xfId="2128"/>
    <cellStyle name="Comma 3 12 3 2 2" xfId="2129"/>
    <cellStyle name="Comma 3 12 3 3" xfId="2130"/>
    <cellStyle name="Comma 3 12 4" xfId="2131"/>
    <cellStyle name="Comma 3 12 4 2" xfId="2132"/>
    <cellStyle name="Comma 3 12 5" xfId="2133"/>
    <cellStyle name="Comma 3 13" xfId="2134"/>
    <cellStyle name="Comma 3 13 2" xfId="2135"/>
    <cellStyle name="Comma 3 13 2 2" xfId="2136"/>
    <cellStyle name="Comma 3 13 3" xfId="2137"/>
    <cellStyle name="Comma 3 14" xfId="2138"/>
    <cellStyle name="Comma 3 14 2" xfId="2139"/>
    <cellStyle name="Comma 3 15" xfId="2140"/>
    <cellStyle name="Comma 3 16" xfId="2141"/>
    <cellStyle name="Comma 3 2" xfId="2142"/>
    <cellStyle name="Comma 3 2 10" xfId="2143"/>
    <cellStyle name="Comma 3 2 10 2" xfId="2144"/>
    <cellStyle name="Comma 3 2 10 2 2" xfId="2145"/>
    <cellStyle name="Comma 3 2 10 3" xfId="2146"/>
    <cellStyle name="Comma 3 2 10 3 2" xfId="2147"/>
    <cellStyle name="Comma 3 2 10 4" xfId="2148"/>
    <cellStyle name="Comma 3 2 10 4 2" xfId="2149"/>
    <cellStyle name="Comma 3 2 10 5" xfId="2150"/>
    <cellStyle name="Comma 3 2 10 6" xfId="2151"/>
    <cellStyle name="Comma 3 2 11" xfId="2152"/>
    <cellStyle name="Comma 3 2 11 2" xfId="2153"/>
    <cellStyle name="Comma 3 2 11 2 2" xfId="2154"/>
    <cellStyle name="Comma 3 2 11 3" xfId="2155"/>
    <cellStyle name="Comma 3 2 11 3 2" xfId="2156"/>
    <cellStyle name="Comma 3 2 11 4" xfId="2157"/>
    <cellStyle name="Comma 3 2 11 5" xfId="2158"/>
    <cellStyle name="Comma 3 2 12" xfId="2159"/>
    <cellStyle name="Comma 3 2 12 2" xfId="2160"/>
    <cellStyle name="Comma 3 2 13" xfId="2161"/>
    <cellStyle name="Comma 3 2 13 2" xfId="2162"/>
    <cellStyle name="Comma 3 2 14" xfId="2163"/>
    <cellStyle name="Comma 3 2 14 2" xfId="2164"/>
    <cellStyle name="Comma 3 2 15" xfId="2165"/>
    <cellStyle name="Comma 3 2 16" xfId="2166"/>
    <cellStyle name="Comma 3 2 17" xfId="2167"/>
    <cellStyle name="Comma 3 2 18" xfId="2168"/>
    <cellStyle name="Comma 3 2 2" xfId="2169"/>
    <cellStyle name="Comma 3 2 2 10" xfId="2170"/>
    <cellStyle name="Comma 3 2 2 10 2" xfId="2171"/>
    <cellStyle name="Comma 3 2 2 11" xfId="2172"/>
    <cellStyle name="Comma 3 2 2 11 2" xfId="2173"/>
    <cellStyle name="Comma 3 2 2 12" xfId="2174"/>
    <cellStyle name="Comma 3 2 2 13" xfId="2175"/>
    <cellStyle name="Comma 3 2 2 2" xfId="2176"/>
    <cellStyle name="Comma 3 2 2 2 10" xfId="2177"/>
    <cellStyle name="Comma 3 2 2 2 11" xfId="2178"/>
    <cellStyle name="Comma 3 2 2 2 2" xfId="2179"/>
    <cellStyle name="Comma 3 2 2 2 2 2" xfId="2180"/>
    <cellStyle name="Comma 3 2 2 2 2 2 2" xfId="2181"/>
    <cellStyle name="Comma 3 2 2 2 2 3" xfId="2182"/>
    <cellStyle name="Comma 3 2 2 2 2 3 2" xfId="2183"/>
    <cellStyle name="Comma 3 2 2 2 2 4" xfId="2184"/>
    <cellStyle name="Comma 3 2 2 2 2 4 2" xfId="2185"/>
    <cellStyle name="Comma 3 2 2 2 2 5" xfId="2186"/>
    <cellStyle name="Comma 3 2 2 2 2 6" xfId="2187"/>
    <cellStyle name="Comma 3 2 2 2 3" xfId="2188"/>
    <cellStyle name="Comma 3 2 2 2 3 2" xfId="2189"/>
    <cellStyle name="Comma 3 2 2 2 3 2 2" xfId="2190"/>
    <cellStyle name="Comma 3 2 2 2 3 3" xfId="2191"/>
    <cellStyle name="Comma 3 2 2 2 3 3 2" xfId="2192"/>
    <cellStyle name="Comma 3 2 2 2 3 4" xfId="2193"/>
    <cellStyle name="Comma 3 2 2 2 3 4 2" xfId="2194"/>
    <cellStyle name="Comma 3 2 2 2 3 5" xfId="2195"/>
    <cellStyle name="Comma 3 2 2 2 3 6" xfId="2196"/>
    <cellStyle name="Comma 3 2 2 2 4" xfId="2197"/>
    <cellStyle name="Comma 3 2 2 2 4 2" xfId="2198"/>
    <cellStyle name="Comma 3 2 2 2 4 2 2" xfId="2199"/>
    <cellStyle name="Comma 3 2 2 2 4 3" xfId="2200"/>
    <cellStyle name="Comma 3 2 2 2 4 3 2" xfId="2201"/>
    <cellStyle name="Comma 3 2 2 2 4 4" xfId="2202"/>
    <cellStyle name="Comma 3 2 2 2 4 4 2" xfId="2203"/>
    <cellStyle name="Comma 3 2 2 2 4 5" xfId="2204"/>
    <cellStyle name="Comma 3 2 2 2 4 6" xfId="2205"/>
    <cellStyle name="Comma 3 2 2 2 5" xfId="2206"/>
    <cellStyle name="Comma 3 2 2 2 5 2" xfId="2207"/>
    <cellStyle name="Comma 3 2 2 2 5 2 2" xfId="2208"/>
    <cellStyle name="Comma 3 2 2 2 5 3" xfId="2209"/>
    <cellStyle name="Comma 3 2 2 2 5 3 2" xfId="2210"/>
    <cellStyle name="Comma 3 2 2 2 5 4" xfId="2211"/>
    <cellStyle name="Comma 3 2 2 2 5 4 2" xfId="2212"/>
    <cellStyle name="Comma 3 2 2 2 5 5" xfId="2213"/>
    <cellStyle name="Comma 3 2 2 2 5 6" xfId="2214"/>
    <cellStyle name="Comma 3 2 2 2 6" xfId="2215"/>
    <cellStyle name="Comma 3 2 2 2 6 2" xfId="2216"/>
    <cellStyle name="Comma 3 2 2 2 6 2 2" xfId="2217"/>
    <cellStyle name="Comma 3 2 2 2 6 3" xfId="2218"/>
    <cellStyle name="Comma 3 2 2 2 6 3 2" xfId="2219"/>
    <cellStyle name="Comma 3 2 2 2 6 4" xfId="2220"/>
    <cellStyle name="Comma 3 2 2 2 6 5" xfId="2221"/>
    <cellStyle name="Comma 3 2 2 2 7" xfId="2222"/>
    <cellStyle name="Comma 3 2 2 2 7 2" xfId="2223"/>
    <cellStyle name="Comma 3 2 2 2 8" xfId="2224"/>
    <cellStyle name="Comma 3 2 2 2 8 2" xfId="2225"/>
    <cellStyle name="Comma 3 2 2 2 9" xfId="2226"/>
    <cellStyle name="Comma 3 2 2 2 9 2" xfId="2227"/>
    <cellStyle name="Comma 3 2 2 3" xfId="2228"/>
    <cellStyle name="Comma 3 2 2 3 10" xfId="2229"/>
    <cellStyle name="Comma 3 2 2 3 2" xfId="2230"/>
    <cellStyle name="Comma 3 2 2 3 2 2" xfId="2231"/>
    <cellStyle name="Comma 3 2 2 3 2 2 2" xfId="2232"/>
    <cellStyle name="Comma 3 2 2 3 2 3" xfId="2233"/>
    <cellStyle name="Comma 3 2 2 3 2 3 2" xfId="2234"/>
    <cellStyle name="Comma 3 2 2 3 2 4" xfId="2235"/>
    <cellStyle name="Comma 3 2 2 3 2 4 2" xfId="2236"/>
    <cellStyle name="Comma 3 2 2 3 2 5" xfId="2237"/>
    <cellStyle name="Comma 3 2 2 3 2 6" xfId="2238"/>
    <cellStyle name="Comma 3 2 2 3 3" xfId="2239"/>
    <cellStyle name="Comma 3 2 2 3 3 2" xfId="2240"/>
    <cellStyle name="Comma 3 2 2 3 3 2 2" xfId="2241"/>
    <cellStyle name="Comma 3 2 2 3 3 3" xfId="2242"/>
    <cellStyle name="Comma 3 2 2 3 3 3 2" xfId="2243"/>
    <cellStyle name="Comma 3 2 2 3 3 4" xfId="2244"/>
    <cellStyle name="Comma 3 2 2 3 3 4 2" xfId="2245"/>
    <cellStyle name="Comma 3 2 2 3 3 5" xfId="2246"/>
    <cellStyle name="Comma 3 2 2 3 3 6" xfId="2247"/>
    <cellStyle name="Comma 3 2 2 3 4" xfId="2248"/>
    <cellStyle name="Comma 3 2 2 3 4 2" xfId="2249"/>
    <cellStyle name="Comma 3 2 2 3 4 2 2" xfId="2250"/>
    <cellStyle name="Comma 3 2 2 3 4 3" xfId="2251"/>
    <cellStyle name="Comma 3 2 2 3 4 3 2" xfId="2252"/>
    <cellStyle name="Comma 3 2 2 3 4 4" xfId="2253"/>
    <cellStyle name="Comma 3 2 2 3 4 4 2" xfId="2254"/>
    <cellStyle name="Comma 3 2 2 3 4 5" xfId="2255"/>
    <cellStyle name="Comma 3 2 2 3 4 6" xfId="2256"/>
    <cellStyle name="Comma 3 2 2 3 5" xfId="2257"/>
    <cellStyle name="Comma 3 2 2 3 5 2" xfId="2258"/>
    <cellStyle name="Comma 3 2 2 3 5 2 2" xfId="2259"/>
    <cellStyle name="Comma 3 2 2 3 5 3" xfId="2260"/>
    <cellStyle name="Comma 3 2 2 3 5 3 2" xfId="2261"/>
    <cellStyle name="Comma 3 2 2 3 5 4" xfId="2262"/>
    <cellStyle name="Comma 3 2 2 3 5 5" xfId="2263"/>
    <cellStyle name="Comma 3 2 2 3 6" xfId="2264"/>
    <cellStyle name="Comma 3 2 2 3 6 2" xfId="2265"/>
    <cellStyle name="Comma 3 2 2 3 7" xfId="2266"/>
    <cellStyle name="Comma 3 2 2 3 7 2" xfId="2267"/>
    <cellStyle name="Comma 3 2 2 3 8" xfId="2268"/>
    <cellStyle name="Comma 3 2 2 3 8 2" xfId="2269"/>
    <cellStyle name="Comma 3 2 2 3 9" xfId="2270"/>
    <cellStyle name="Comma 3 2 2 4" xfId="2271"/>
    <cellStyle name="Comma 3 2 2 4 10" xfId="2272"/>
    <cellStyle name="Comma 3 2 2 4 2" xfId="2273"/>
    <cellStyle name="Comma 3 2 2 4 2 2" xfId="2274"/>
    <cellStyle name="Comma 3 2 2 4 2 2 2" xfId="2275"/>
    <cellStyle name="Comma 3 2 2 4 2 3" xfId="2276"/>
    <cellStyle name="Comma 3 2 2 4 2 3 2" xfId="2277"/>
    <cellStyle name="Comma 3 2 2 4 2 4" xfId="2278"/>
    <cellStyle name="Comma 3 2 2 4 2 4 2" xfId="2279"/>
    <cellStyle name="Comma 3 2 2 4 2 5" xfId="2280"/>
    <cellStyle name="Comma 3 2 2 4 2 6" xfId="2281"/>
    <cellStyle name="Comma 3 2 2 4 3" xfId="2282"/>
    <cellStyle name="Comma 3 2 2 4 3 2" xfId="2283"/>
    <cellStyle name="Comma 3 2 2 4 3 2 2" xfId="2284"/>
    <cellStyle name="Comma 3 2 2 4 3 3" xfId="2285"/>
    <cellStyle name="Comma 3 2 2 4 3 3 2" xfId="2286"/>
    <cellStyle name="Comma 3 2 2 4 3 4" xfId="2287"/>
    <cellStyle name="Comma 3 2 2 4 3 4 2" xfId="2288"/>
    <cellStyle name="Comma 3 2 2 4 3 5" xfId="2289"/>
    <cellStyle name="Comma 3 2 2 4 3 6" xfId="2290"/>
    <cellStyle name="Comma 3 2 2 4 4" xfId="2291"/>
    <cellStyle name="Comma 3 2 2 4 4 2" xfId="2292"/>
    <cellStyle name="Comma 3 2 2 4 4 2 2" xfId="2293"/>
    <cellStyle name="Comma 3 2 2 4 4 3" xfId="2294"/>
    <cellStyle name="Comma 3 2 2 4 4 3 2" xfId="2295"/>
    <cellStyle name="Comma 3 2 2 4 4 4" xfId="2296"/>
    <cellStyle name="Comma 3 2 2 4 4 4 2" xfId="2297"/>
    <cellStyle name="Comma 3 2 2 4 4 5" xfId="2298"/>
    <cellStyle name="Comma 3 2 2 4 4 6" xfId="2299"/>
    <cellStyle name="Comma 3 2 2 4 5" xfId="2300"/>
    <cellStyle name="Comma 3 2 2 4 5 2" xfId="2301"/>
    <cellStyle name="Comma 3 2 2 4 5 2 2" xfId="2302"/>
    <cellStyle name="Comma 3 2 2 4 5 3" xfId="2303"/>
    <cellStyle name="Comma 3 2 2 4 5 3 2" xfId="2304"/>
    <cellStyle name="Comma 3 2 2 4 5 4" xfId="2305"/>
    <cellStyle name="Comma 3 2 2 4 5 5" xfId="2306"/>
    <cellStyle name="Comma 3 2 2 4 6" xfId="2307"/>
    <cellStyle name="Comma 3 2 2 4 6 2" xfId="2308"/>
    <cellStyle name="Comma 3 2 2 4 7" xfId="2309"/>
    <cellStyle name="Comma 3 2 2 4 7 2" xfId="2310"/>
    <cellStyle name="Comma 3 2 2 4 8" xfId="2311"/>
    <cellStyle name="Comma 3 2 2 4 8 2" xfId="2312"/>
    <cellStyle name="Comma 3 2 2 4 9" xfId="2313"/>
    <cellStyle name="Comma 3 2 2 5" xfId="2314"/>
    <cellStyle name="Comma 3 2 2 5 2" xfId="2315"/>
    <cellStyle name="Comma 3 2 2 5 2 2" xfId="2316"/>
    <cellStyle name="Comma 3 2 2 5 3" xfId="2317"/>
    <cellStyle name="Comma 3 2 2 5 3 2" xfId="2318"/>
    <cellStyle name="Comma 3 2 2 5 4" xfId="2319"/>
    <cellStyle name="Comma 3 2 2 5 4 2" xfId="2320"/>
    <cellStyle name="Comma 3 2 2 5 5" xfId="2321"/>
    <cellStyle name="Comma 3 2 2 5 6" xfId="2322"/>
    <cellStyle name="Comma 3 2 2 6" xfId="2323"/>
    <cellStyle name="Comma 3 2 2 6 2" xfId="2324"/>
    <cellStyle name="Comma 3 2 2 6 2 2" xfId="2325"/>
    <cellStyle name="Comma 3 2 2 6 3" xfId="2326"/>
    <cellStyle name="Comma 3 2 2 6 3 2" xfId="2327"/>
    <cellStyle name="Comma 3 2 2 6 4" xfId="2328"/>
    <cellStyle name="Comma 3 2 2 6 4 2" xfId="2329"/>
    <cellStyle name="Comma 3 2 2 6 5" xfId="2330"/>
    <cellStyle name="Comma 3 2 2 6 6" xfId="2331"/>
    <cellStyle name="Comma 3 2 2 7" xfId="2332"/>
    <cellStyle name="Comma 3 2 2 7 2" xfId="2333"/>
    <cellStyle name="Comma 3 2 2 7 2 2" xfId="2334"/>
    <cellStyle name="Comma 3 2 2 7 3" xfId="2335"/>
    <cellStyle name="Comma 3 2 2 7 3 2" xfId="2336"/>
    <cellStyle name="Comma 3 2 2 7 4" xfId="2337"/>
    <cellStyle name="Comma 3 2 2 7 4 2" xfId="2338"/>
    <cellStyle name="Comma 3 2 2 7 5" xfId="2339"/>
    <cellStyle name="Comma 3 2 2 7 6" xfId="2340"/>
    <cellStyle name="Comma 3 2 2 8" xfId="2341"/>
    <cellStyle name="Comma 3 2 2 8 2" xfId="2342"/>
    <cellStyle name="Comma 3 2 2 8 2 2" xfId="2343"/>
    <cellStyle name="Comma 3 2 2 8 3" xfId="2344"/>
    <cellStyle name="Comma 3 2 2 8 3 2" xfId="2345"/>
    <cellStyle name="Comma 3 2 2 8 4" xfId="2346"/>
    <cellStyle name="Comma 3 2 2 8 5" xfId="2347"/>
    <cellStyle name="Comma 3 2 2 9" xfId="2348"/>
    <cellStyle name="Comma 3 2 2 9 2" xfId="2349"/>
    <cellStyle name="Comma 3 2 3" xfId="2350"/>
    <cellStyle name="Comma 3 2 3 10" xfId="2351"/>
    <cellStyle name="Comma 3 2 3 10 2" xfId="2352"/>
    <cellStyle name="Comma 3 2 3 11" xfId="2353"/>
    <cellStyle name="Comma 3 2 3 11 2" xfId="2354"/>
    <cellStyle name="Comma 3 2 3 12" xfId="2355"/>
    <cellStyle name="Comma 3 2 3 13" xfId="2356"/>
    <cellStyle name="Comma 3 2 3 2" xfId="2357"/>
    <cellStyle name="Comma 3 2 3 2 10" xfId="2358"/>
    <cellStyle name="Comma 3 2 3 2 11" xfId="2359"/>
    <cellStyle name="Comma 3 2 3 2 2" xfId="2360"/>
    <cellStyle name="Comma 3 2 3 2 2 2" xfId="2361"/>
    <cellStyle name="Comma 3 2 3 2 2 2 2" xfId="2362"/>
    <cellStyle name="Comma 3 2 3 2 2 3" xfId="2363"/>
    <cellStyle name="Comma 3 2 3 2 2 3 2" xfId="2364"/>
    <cellStyle name="Comma 3 2 3 2 2 4" xfId="2365"/>
    <cellStyle name="Comma 3 2 3 2 2 4 2" xfId="2366"/>
    <cellStyle name="Comma 3 2 3 2 2 5" xfId="2367"/>
    <cellStyle name="Comma 3 2 3 2 2 6" xfId="2368"/>
    <cellStyle name="Comma 3 2 3 2 3" xfId="2369"/>
    <cellStyle name="Comma 3 2 3 2 3 2" xfId="2370"/>
    <cellStyle name="Comma 3 2 3 2 3 2 2" xfId="2371"/>
    <cellStyle name="Comma 3 2 3 2 3 3" xfId="2372"/>
    <cellStyle name="Comma 3 2 3 2 3 3 2" xfId="2373"/>
    <cellStyle name="Comma 3 2 3 2 3 4" xfId="2374"/>
    <cellStyle name="Comma 3 2 3 2 3 4 2" xfId="2375"/>
    <cellStyle name="Comma 3 2 3 2 3 5" xfId="2376"/>
    <cellStyle name="Comma 3 2 3 2 3 6" xfId="2377"/>
    <cellStyle name="Comma 3 2 3 2 4" xfId="2378"/>
    <cellStyle name="Comma 3 2 3 2 4 2" xfId="2379"/>
    <cellStyle name="Comma 3 2 3 2 4 2 2" xfId="2380"/>
    <cellStyle name="Comma 3 2 3 2 4 3" xfId="2381"/>
    <cellStyle name="Comma 3 2 3 2 4 3 2" xfId="2382"/>
    <cellStyle name="Comma 3 2 3 2 4 4" xfId="2383"/>
    <cellStyle name="Comma 3 2 3 2 4 4 2" xfId="2384"/>
    <cellStyle name="Comma 3 2 3 2 4 5" xfId="2385"/>
    <cellStyle name="Comma 3 2 3 2 4 6" xfId="2386"/>
    <cellStyle name="Comma 3 2 3 2 5" xfId="2387"/>
    <cellStyle name="Comma 3 2 3 2 5 2" xfId="2388"/>
    <cellStyle name="Comma 3 2 3 2 5 2 2" xfId="2389"/>
    <cellStyle name="Comma 3 2 3 2 5 3" xfId="2390"/>
    <cellStyle name="Comma 3 2 3 2 5 3 2" xfId="2391"/>
    <cellStyle name="Comma 3 2 3 2 5 4" xfId="2392"/>
    <cellStyle name="Comma 3 2 3 2 5 4 2" xfId="2393"/>
    <cellStyle name="Comma 3 2 3 2 5 5" xfId="2394"/>
    <cellStyle name="Comma 3 2 3 2 5 6" xfId="2395"/>
    <cellStyle name="Comma 3 2 3 2 6" xfId="2396"/>
    <cellStyle name="Comma 3 2 3 2 6 2" xfId="2397"/>
    <cellStyle name="Comma 3 2 3 2 6 2 2" xfId="2398"/>
    <cellStyle name="Comma 3 2 3 2 6 3" xfId="2399"/>
    <cellStyle name="Comma 3 2 3 2 6 3 2" xfId="2400"/>
    <cellStyle name="Comma 3 2 3 2 6 4" xfId="2401"/>
    <cellStyle name="Comma 3 2 3 2 6 5" xfId="2402"/>
    <cellStyle name="Comma 3 2 3 2 7" xfId="2403"/>
    <cellStyle name="Comma 3 2 3 2 7 2" xfId="2404"/>
    <cellStyle name="Comma 3 2 3 2 8" xfId="2405"/>
    <cellStyle name="Comma 3 2 3 2 8 2" xfId="2406"/>
    <cellStyle name="Comma 3 2 3 2 9" xfId="2407"/>
    <cellStyle name="Comma 3 2 3 2 9 2" xfId="2408"/>
    <cellStyle name="Comma 3 2 3 3" xfId="2409"/>
    <cellStyle name="Comma 3 2 3 3 10" xfId="2410"/>
    <cellStyle name="Comma 3 2 3 3 2" xfId="2411"/>
    <cellStyle name="Comma 3 2 3 3 2 2" xfId="2412"/>
    <cellStyle name="Comma 3 2 3 3 2 2 2" xfId="2413"/>
    <cellStyle name="Comma 3 2 3 3 2 3" xfId="2414"/>
    <cellStyle name="Comma 3 2 3 3 2 3 2" xfId="2415"/>
    <cellStyle name="Comma 3 2 3 3 2 4" xfId="2416"/>
    <cellStyle name="Comma 3 2 3 3 2 4 2" xfId="2417"/>
    <cellStyle name="Comma 3 2 3 3 2 5" xfId="2418"/>
    <cellStyle name="Comma 3 2 3 3 2 6" xfId="2419"/>
    <cellStyle name="Comma 3 2 3 3 3" xfId="2420"/>
    <cellStyle name="Comma 3 2 3 3 3 2" xfId="2421"/>
    <cellStyle name="Comma 3 2 3 3 3 2 2" xfId="2422"/>
    <cellStyle name="Comma 3 2 3 3 3 3" xfId="2423"/>
    <cellStyle name="Comma 3 2 3 3 3 3 2" xfId="2424"/>
    <cellStyle name="Comma 3 2 3 3 3 4" xfId="2425"/>
    <cellStyle name="Comma 3 2 3 3 3 4 2" xfId="2426"/>
    <cellStyle name="Comma 3 2 3 3 3 5" xfId="2427"/>
    <cellStyle name="Comma 3 2 3 3 3 6" xfId="2428"/>
    <cellStyle name="Comma 3 2 3 3 4" xfId="2429"/>
    <cellStyle name="Comma 3 2 3 3 4 2" xfId="2430"/>
    <cellStyle name="Comma 3 2 3 3 4 2 2" xfId="2431"/>
    <cellStyle name="Comma 3 2 3 3 4 3" xfId="2432"/>
    <cellStyle name="Comma 3 2 3 3 4 3 2" xfId="2433"/>
    <cellStyle name="Comma 3 2 3 3 4 4" xfId="2434"/>
    <cellStyle name="Comma 3 2 3 3 4 4 2" xfId="2435"/>
    <cellStyle name="Comma 3 2 3 3 4 5" xfId="2436"/>
    <cellStyle name="Comma 3 2 3 3 4 6" xfId="2437"/>
    <cellStyle name="Comma 3 2 3 3 5" xfId="2438"/>
    <cellStyle name="Comma 3 2 3 3 5 2" xfId="2439"/>
    <cellStyle name="Comma 3 2 3 3 5 2 2" xfId="2440"/>
    <cellStyle name="Comma 3 2 3 3 5 3" xfId="2441"/>
    <cellStyle name="Comma 3 2 3 3 5 3 2" xfId="2442"/>
    <cellStyle name="Comma 3 2 3 3 5 4" xfId="2443"/>
    <cellStyle name="Comma 3 2 3 3 5 5" xfId="2444"/>
    <cellStyle name="Comma 3 2 3 3 6" xfId="2445"/>
    <cellStyle name="Comma 3 2 3 3 6 2" xfId="2446"/>
    <cellStyle name="Comma 3 2 3 3 7" xfId="2447"/>
    <cellStyle name="Comma 3 2 3 3 7 2" xfId="2448"/>
    <cellStyle name="Comma 3 2 3 3 8" xfId="2449"/>
    <cellStyle name="Comma 3 2 3 3 8 2" xfId="2450"/>
    <cellStyle name="Comma 3 2 3 3 9" xfId="2451"/>
    <cellStyle name="Comma 3 2 3 4" xfId="2452"/>
    <cellStyle name="Comma 3 2 3 4 10" xfId="2453"/>
    <cellStyle name="Comma 3 2 3 4 2" xfId="2454"/>
    <cellStyle name="Comma 3 2 3 4 2 2" xfId="2455"/>
    <cellStyle name="Comma 3 2 3 4 2 2 2" xfId="2456"/>
    <cellStyle name="Comma 3 2 3 4 2 3" xfId="2457"/>
    <cellStyle name="Comma 3 2 3 4 2 3 2" xfId="2458"/>
    <cellStyle name="Comma 3 2 3 4 2 4" xfId="2459"/>
    <cellStyle name="Comma 3 2 3 4 2 4 2" xfId="2460"/>
    <cellStyle name="Comma 3 2 3 4 2 5" xfId="2461"/>
    <cellStyle name="Comma 3 2 3 4 2 6" xfId="2462"/>
    <cellStyle name="Comma 3 2 3 4 3" xfId="2463"/>
    <cellStyle name="Comma 3 2 3 4 3 2" xfId="2464"/>
    <cellStyle name="Comma 3 2 3 4 3 2 2" xfId="2465"/>
    <cellStyle name="Comma 3 2 3 4 3 3" xfId="2466"/>
    <cellStyle name="Comma 3 2 3 4 3 3 2" xfId="2467"/>
    <cellStyle name="Comma 3 2 3 4 3 4" xfId="2468"/>
    <cellStyle name="Comma 3 2 3 4 3 4 2" xfId="2469"/>
    <cellStyle name="Comma 3 2 3 4 3 5" xfId="2470"/>
    <cellStyle name="Comma 3 2 3 4 3 6" xfId="2471"/>
    <cellStyle name="Comma 3 2 3 4 4" xfId="2472"/>
    <cellStyle name="Comma 3 2 3 4 4 2" xfId="2473"/>
    <cellStyle name="Comma 3 2 3 4 4 2 2" xfId="2474"/>
    <cellStyle name="Comma 3 2 3 4 4 3" xfId="2475"/>
    <cellStyle name="Comma 3 2 3 4 4 3 2" xfId="2476"/>
    <cellStyle name="Comma 3 2 3 4 4 4" xfId="2477"/>
    <cellStyle name="Comma 3 2 3 4 4 4 2" xfId="2478"/>
    <cellStyle name="Comma 3 2 3 4 4 5" xfId="2479"/>
    <cellStyle name="Comma 3 2 3 4 4 6" xfId="2480"/>
    <cellStyle name="Comma 3 2 3 4 5" xfId="2481"/>
    <cellStyle name="Comma 3 2 3 4 5 2" xfId="2482"/>
    <cellStyle name="Comma 3 2 3 4 5 2 2" xfId="2483"/>
    <cellStyle name="Comma 3 2 3 4 5 3" xfId="2484"/>
    <cellStyle name="Comma 3 2 3 4 5 3 2" xfId="2485"/>
    <cellStyle name="Comma 3 2 3 4 5 4" xfId="2486"/>
    <cellStyle name="Comma 3 2 3 4 5 5" xfId="2487"/>
    <cellStyle name="Comma 3 2 3 4 6" xfId="2488"/>
    <cellStyle name="Comma 3 2 3 4 6 2" xfId="2489"/>
    <cellStyle name="Comma 3 2 3 4 7" xfId="2490"/>
    <cellStyle name="Comma 3 2 3 4 7 2" xfId="2491"/>
    <cellStyle name="Comma 3 2 3 4 8" xfId="2492"/>
    <cellStyle name="Comma 3 2 3 4 8 2" xfId="2493"/>
    <cellStyle name="Comma 3 2 3 4 9" xfId="2494"/>
    <cellStyle name="Comma 3 2 3 5" xfId="2495"/>
    <cellStyle name="Comma 3 2 3 5 2" xfId="2496"/>
    <cellStyle name="Comma 3 2 3 5 2 2" xfId="2497"/>
    <cellStyle name="Comma 3 2 3 5 3" xfId="2498"/>
    <cellStyle name="Comma 3 2 3 5 3 2" xfId="2499"/>
    <cellStyle name="Comma 3 2 3 5 4" xfId="2500"/>
    <cellStyle name="Comma 3 2 3 5 4 2" xfId="2501"/>
    <cellStyle name="Comma 3 2 3 5 5" xfId="2502"/>
    <cellStyle name="Comma 3 2 3 5 6" xfId="2503"/>
    <cellStyle name="Comma 3 2 3 6" xfId="2504"/>
    <cellStyle name="Comma 3 2 3 6 2" xfId="2505"/>
    <cellStyle name="Comma 3 2 3 6 2 2" xfId="2506"/>
    <cellStyle name="Comma 3 2 3 6 3" xfId="2507"/>
    <cellStyle name="Comma 3 2 3 6 3 2" xfId="2508"/>
    <cellStyle name="Comma 3 2 3 6 4" xfId="2509"/>
    <cellStyle name="Comma 3 2 3 6 4 2" xfId="2510"/>
    <cellStyle name="Comma 3 2 3 6 5" xfId="2511"/>
    <cellStyle name="Comma 3 2 3 6 6" xfId="2512"/>
    <cellStyle name="Comma 3 2 3 7" xfId="2513"/>
    <cellStyle name="Comma 3 2 3 7 2" xfId="2514"/>
    <cellStyle name="Comma 3 2 3 7 2 2" xfId="2515"/>
    <cellStyle name="Comma 3 2 3 7 3" xfId="2516"/>
    <cellStyle name="Comma 3 2 3 7 3 2" xfId="2517"/>
    <cellStyle name="Comma 3 2 3 7 4" xfId="2518"/>
    <cellStyle name="Comma 3 2 3 7 4 2" xfId="2519"/>
    <cellStyle name="Comma 3 2 3 7 5" xfId="2520"/>
    <cellStyle name="Comma 3 2 3 7 6" xfId="2521"/>
    <cellStyle name="Comma 3 2 3 8" xfId="2522"/>
    <cellStyle name="Comma 3 2 3 8 2" xfId="2523"/>
    <cellStyle name="Comma 3 2 3 8 2 2" xfId="2524"/>
    <cellStyle name="Comma 3 2 3 8 3" xfId="2525"/>
    <cellStyle name="Comma 3 2 3 8 3 2" xfId="2526"/>
    <cellStyle name="Comma 3 2 3 8 4" xfId="2527"/>
    <cellStyle name="Comma 3 2 3 8 5" xfId="2528"/>
    <cellStyle name="Comma 3 2 3 9" xfId="2529"/>
    <cellStyle name="Comma 3 2 3 9 2" xfId="2530"/>
    <cellStyle name="Comma 3 2 4" xfId="2531"/>
    <cellStyle name="Comma 3 2 4 10" xfId="2532"/>
    <cellStyle name="Comma 3 2 4 10 2" xfId="2533"/>
    <cellStyle name="Comma 3 2 4 11" xfId="2534"/>
    <cellStyle name="Comma 3 2 4 12" xfId="2535"/>
    <cellStyle name="Comma 3 2 4 2" xfId="2536"/>
    <cellStyle name="Comma 3 2 4 2 10" xfId="2537"/>
    <cellStyle name="Comma 3 2 4 2 2" xfId="2538"/>
    <cellStyle name="Comma 3 2 4 2 2 2" xfId="2539"/>
    <cellStyle name="Comma 3 2 4 2 2 2 2" xfId="2540"/>
    <cellStyle name="Comma 3 2 4 2 2 3" xfId="2541"/>
    <cellStyle name="Comma 3 2 4 2 2 3 2" xfId="2542"/>
    <cellStyle name="Comma 3 2 4 2 2 4" xfId="2543"/>
    <cellStyle name="Comma 3 2 4 2 2 4 2" xfId="2544"/>
    <cellStyle name="Comma 3 2 4 2 2 5" xfId="2545"/>
    <cellStyle name="Comma 3 2 4 2 2 6" xfId="2546"/>
    <cellStyle name="Comma 3 2 4 2 3" xfId="2547"/>
    <cellStyle name="Comma 3 2 4 2 3 2" xfId="2548"/>
    <cellStyle name="Comma 3 2 4 2 3 2 2" xfId="2549"/>
    <cellStyle name="Comma 3 2 4 2 3 3" xfId="2550"/>
    <cellStyle name="Comma 3 2 4 2 3 3 2" xfId="2551"/>
    <cellStyle name="Comma 3 2 4 2 3 4" xfId="2552"/>
    <cellStyle name="Comma 3 2 4 2 3 4 2" xfId="2553"/>
    <cellStyle name="Comma 3 2 4 2 3 5" xfId="2554"/>
    <cellStyle name="Comma 3 2 4 2 3 6" xfId="2555"/>
    <cellStyle name="Comma 3 2 4 2 4" xfId="2556"/>
    <cellStyle name="Comma 3 2 4 2 4 2" xfId="2557"/>
    <cellStyle name="Comma 3 2 4 2 4 2 2" xfId="2558"/>
    <cellStyle name="Comma 3 2 4 2 4 3" xfId="2559"/>
    <cellStyle name="Comma 3 2 4 2 4 3 2" xfId="2560"/>
    <cellStyle name="Comma 3 2 4 2 4 4" xfId="2561"/>
    <cellStyle name="Comma 3 2 4 2 4 4 2" xfId="2562"/>
    <cellStyle name="Comma 3 2 4 2 4 5" xfId="2563"/>
    <cellStyle name="Comma 3 2 4 2 4 6" xfId="2564"/>
    <cellStyle name="Comma 3 2 4 2 5" xfId="2565"/>
    <cellStyle name="Comma 3 2 4 2 5 2" xfId="2566"/>
    <cellStyle name="Comma 3 2 4 2 5 2 2" xfId="2567"/>
    <cellStyle name="Comma 3 2 4 2 5 3" xfId="2568"/>
    <cellStyle name="Comma 3 2 4 2 5 3 2" xfId="2569"/>
    <cellStyle name="Comma 3 2 4 2 5 4" xfId="2570"/>
    <cellStyle name="Comma 3 2 4 2 5 5" xfId="2571"/>
    <cellStyle name="Comma 3 2 4 2 6" xfId="2572"/>
    <cellStyle name="Comma 3 2 4 2 6 2" xfId="2573"/>
    <cellStyle name="Comma 3 2 4 2 7" xfId="2574"/>
    <cellStyle name="Comma 3 2 4 2 7 2" xfId="2575"/>
    <cellStyle name="Comma 3 2 4 2 8" xfId="2576"/>
    <cellStyle name="Comma 3 2 4 2 8 2" xfId="2577"/>
    <cellStyle name="Comma 3 2 4 2 9" xfId="2578"/>
    <cellStyle name="Comma 3 2 4 3" xfId="2579"/>
    <cellStyle name="Comma 3 2 4 3 10" xfId="2580"/>
    <cellStyle name="Comma 3 2 4 3 2" xfId="2581"/>
    <cellStyle name="Comma 3 2 4 3 2 2" xfId="2582"/>
    <cellStyle name="Comma 3 2 4 3 2 2 2" xfId="2583"/>
    <cellStyle name="Comma 3 2 4 3 2 3" xfId="2584"/>
    <cellStyle name="Comma 3 2 4 3 2 3 2" xfId="2585"/>
    <cellStyle name="Comma 3 2 4 3 2 4" xfId="2586"/>
    <cellStyle name="Comma 3 2 4 3 2 4 2" xfId="2587"/>
    <cellStyle name="Comma 3 2 4 3 2 5" xfId="2588"/>
    <cellStyle name="Comma 3 2 4 3 2 6" xfId="2589"/>
    <cellStyle name="Comma 3 2 4 3 3" xfId="2590"/>
    <cellStyle name="Comma 3 2 4 3 3 2" xfId="2591"/>
    <cellStyle name="Comma 3 2 4 3 3 2 2" xfId="2592"/>
    <cellStyle name="Comma 3 2 4 3 3 3" xfId="2593"/>
    <cellStyle name="Comma 3 2 4 3 3 3 2" xfId="2594"/>
    <cellStyle name="Comma 3 2 4 3 3 4" xfId="2595"/>
    <cellStyle name="Comma 3 2 4 3 3 4 2" xfId="2596"/>
    <cellStyle name="Comma 3 2 4 3 3 5" xfId="2597"/>
    <cellStyle name="Comma 3 2 4 3 3 6" xfId="2598"/>
    <cellStyle name="Comma 3 2 4 3 4" xfId="2599"/>
    <cellStyle name="Comma 3 2 4 3 4 2" xfId="2600"/>
    <cellStyle name="Comma 3 2 4 3 4 2 2" xfId="2601"/>
    <cellStyle name="Comma 3 2 4 3 4 3" xfId="2602"/>
    <cellStyle name="Comma 3 2 4 3 4 3 2" xfId="2603"/>
    <cellStyle name="Comma 3 2 4 3 4 4" xfId="2604"/>
    <cellStyle name="Comma 3 2 4 3 4 4 2" xfId="2605"/>
    <cellStyle name="Comma 3 2 4 3 4 5" xfId="2606"/>
    <cellStyle name="Comma 3 2 4 3 4 6" xfId="2607"/>
    <cellStyle name="Comma 3 2 4 3 5" xfId="2608"/>
    <cellStyle name="Comma 3 2 4 3 5 2" xfId="2609"/>
    <cellStyle name="Comma 3 2 4 3 5 2 2" xfId="2610"/>
    <cellStyle name="Comma 3 2 4 3 5 3" xfId="2611"/>
    <cellStyle name="Comma 3 2 4 3 5 3 2" xfId="2612"/>
    <cellStyle name="Comma 3 2 4 3 5 4" xfId="2613"/>
    <cellStyle name="Comma 3 2 4 3 5 5" xfId="2614"/>
    <cellStyle name="Comma 3 2 4 3 6" xfId="2615"/>
    <cellStyle name="Comma 3 2 4 3 6 2" xfId="2616"/>
    <cellStyle name="Comma 3 2 4 3 7" xfId="2617"/>
    <cellStyle name="Comma 3 2 4 3 7 2" xfId="2618"/>
    <cellStyle name="Comma 3 2 4 3 8" xfId="2619"/>
    <cellStyle name="Comma 3 2 4 3 8 2" xfId="2620"/>
    <cellStyle name="Comma 3 2 4 3 9" xfId="2621"/>
    <cellStyle name="Comma 3 2 4 4" xfId="2622"/>
    <cellStyle name="Comma 3 2 4 4 2" xfId="2623"/>
    <cellStyle name="Comma 3 2 4 4 2 2" xfId="2624"/>
    <cellStyle name="Comma 3 2 4 4 3" xfId="2625"/>
    <cellStyle name="Comma 3 2 4 4 3 2" xfId="2626"/>
    <cellStyle name="Comma 3 2 4 4 4" xfId="2627"/>
    <cellStyle name="Comma 3 2 4 4 4 2" xfId="2628"/>
    <cellStyle name="Comma 3 2 4 4 5" xfId="2629"/>
    <cellStyle name="Comma 3 2 4 4 6" xfId="2630"/>
    <cellStyle name="Comma 3 2 4 5" xfId="2631"/>
    <cellStyle name="Comma 3 2 4 5 2" xfId="2632"/>
    <cellStyle name="Comma 3 2 4 5 2 2" xfId="2633"/>
    <cellStyle name="Comma 3 2 4 5 3" xfId="2634"/>
    <cellStyle name="Comma 3 2 4 5 3 2" xfId="2635"/>
    <cellStyle name="Comma 3 2 4 5 4" xfId="2636"/>
    <cellStyle name="Comma 3 2 4 5 4 2" xfId="2637"/>
    <cellStyle name="Comma 3 2 4 5 5" xfId="2638"/>
    <cellStyle name="Comma 3 2 4 5 6" xfId="2639"/>
    <cellStyle name="Comma 3 2 4 6" xfId="2640"/>
    <cellStyle name="Comma 3 2 4 6 2" xfId="2641"/>
    <cellStyle name="Comma 3 2 4 6 2 2" xfId="2642"/>
    <cellStyle name="Comma 3 2 4 6 3" xfId="2643"/>
    <cellStyle name="Comma 3 2 4 6 3 2" xfId="2644"/>
    <cellStyle name="Comma 3 2 4 6 4" xfId="2645"/>
    <cellStyle name="Comma 3 2 4 6 4 2" xfId="2646"/>
    <cellStyle name="Comma 3 2 4 6 5" xfId="2647"/>
    <cellStyle name="Comma 3 2 4 6 6" xfId="2648"/>
    <cellStyle name="Comma 3 2 4 7" xfId="2649"/>
    <cellStyle name="Comma 3 2 4 7 2" xfId="2650"/>
    <cellStyle name="Comma 3 2 4 7 2 2" xfId="2651"/>
    <cellStyle name="Comma 3 2 4 7 3" xfId="2652"/>
    <cellStyle name="Comma 3 2 4 7 3 2" xfId="2653"/>
    <cellStyle name="Comma 3 2 4 7 4" xfId="2654"/>
    <cellStyle name="Comma 3 2 4 7 5" xfId="2655"/>
    <cellStyle name="Comma 3 2 4 8" xfId="2656"/>
    <cellStyle name="Comma 3 2 4 8 2" xfId="2657"/>
    <cellStyle name="Comma 3 2 4 9" xfId="2658"/>
    <cellStyle name="Comma 3 2 4 9 2" xfId="2659"/>
    <cellStyle name="Comma 3 2 5" xfId="2660"/>
    <cellStyle name="Comma 3 2 5 10" xfId="2661"/>
    <cellStyle name="Comma 3 2 5 11" xfId="2662"/>
    <cellStyle name="Comma 3 2 5 2" xfId="2663"/>
    <cellStyle name="Comma 3 2 5 2 2" xfId="2664"/>
    <cellStyle name="Comma 3 2 5 2 2 2" xfId="2665"/>
    <cellStyle name="Comma 3 2 5 2 3" xfId="2666"/>
    <cellStyle name="Comma 3 2 5 2 3 2" xfId="2667"/>
    <cellStyle name="Comma 3 2 5 2 4" xfId="2668"/>
    <cellStyle name="Comma 3 2 5 2 4 2" xfId="2669"/>
    <cellStyle name="Comma 3 2 5 2 5" xfId="2670"/>
    <cellStyle name="Comma 3 2 5 2 6" xfId="2671"/>
    <cellStyle name="Comma 3 2 5 3" xfId="2672"/>
    <cellStyle name="Comma 3 2 5 3 2" xfId="2673"/>
    <cellStyle name="Comma 3 2 5 3 2 2" xfId="2674"/>
    <cellStyle name="Comma 3 2 5 3 3" xfId="2675"/>
    <cellStyle name="Comma 3 2 5 3 3 2" xfId="2676"/>
    <cellStyle name="Comma 3 2 5 3 4" xfId="2677"/>
    <cellStyle name="Comma 3 2 5 3 4 2" xfId="2678"/>
    <cellStyle name="Comma 3 2 5 3 5" xfId="2679"/>
    <cellStyle name="Comma 3 2 5 3 6" xfId="2680"/>
    <cellStyle name="Comma 3 2 5 4" xfId="2681"/>
    <cellStyle name="Comma 3 2 5 4 2" xfId="2682"/>
    <cellStyle name="Comma 3 2 5 4 2 2" xfId="2683"/>
    <cellStyle name="Comma 3 2 5 4 3" xfId="2684"/>
    <cellStyle name="Comma 3 2 5 4 3 2" xfId="2685"/>
    <cellStyle name="Comma 3 2 5 4 4" xfId="2686"/>
    <cellStyle name="Comma 3 2 5 4 4 2" xfId="2687"/>
    <cellStyle name="Comma 3 2 5 4 5" xfId="2688"/>
    <cellStyle name="Comma 3 2 5 4 6" xfId="2689"/>
    <cellStyle name="Comma 3 2 5 5" xfId="2690"/>
    <cellStyle name="Comma 3 2 5 5 2" xfId="2691"/>
    <cellStyle name="Comma 3 2 5 5 2 2" xfId="2692"/>
    <cellStyle name="Comma 3 2 5 5 3" xfId="2693"/>
    <cellStyle name="Comma 3 2 5 5 3 2" xfId="2694"/>
    <cellStyle name="Comma 3 2 5 5 4" xfId="2695"/>
    <cellStyle name="Comma 3 2 5 5 4 2" xfId="2696"/>
    <cellStyle name="Comma 3 2 5 5 5" xfId="2697"/>
    <cellStyle name="Comma 3 2 5 5 6" xfId="2698"/>
    <cellStyle name="Comma 3 2 5 6" xfId="2699"/>
    <cellStyle name="Comma 3 2 5 6 2" xfId="2700"/>
    <cellStyle name="Comma 3 2 5 6 2 2" xfId="2701"/>
    <cellStyle name="Comma 3 2 5 6 3" xfId="2702"/>
    <cellStyle name="Comma 3 2 5 6 3 2" xfId="2703"/>
    <cellStyle name="Comma 3 2 5 6 4" xfId="2704"/>
    <cellStyle name="Comma 3 2 5 6 5" xfId="2705"/>
    <cellStyle name="Comma 3 2 5 7" xfId="2706"/>
    <cellStyle name="Comma 3 2 5 7 2" xfId="2707"/>
    <cellStyle name="Comma 3 2 5 8" xfId="2708"/>
    <cellStyle name="Comma 3 2 5 8 2" xfId="2709"/>
    <cellStyle name="Comma 3 2 5 9" xfId="2710"/>
    <cellStyle name="Comma 3 2 5 9 2" xfId="2711"/>
    <cellStyle name="Comma 3 2 6" xfId="2712"/>
    <cellStyle name="Comma 3 2 6 10" xfId="2713"/>
    <cellStyle name="Comma 3 2 6 2" xfId="2714"/>
    <cellStyle name="Comma 3 2 6 2 2" xfId="2715"/>
    <cellStyle name="Comma 3 2 6 2 2 2" xfId="2716"/>
    <cellStyle name="Comma 3 2 6 2 3" xfId="2717"/>
    <cellStyle name="Comma 3 2 6 2 3 2" xfId="2718"/>
    <cellStyle name="Comma 3 2 6 2 4" xfId="2719"/>
    <cellStyle name="Comma 3 2 6 2 4 2" xfId="2720"/>
    <cellStyle name="Comma 3 2 6 2 5" xfId="2721"/>
    <cellStyle name="Comma 3 2 6 2 6" xfId="2722"/>
    <cellStyle name="Comma 3 2 6 3" xfId="2723"/>
    <cellStyle name="Comma 3 2 6 3 2" xfId="2724"/>
    <cellStyle name="Comma 3 2 6 3 2 2" xfId="2725"/>
    <cellStyle name="Comma 3 2 6 3 3" xfId="2726"/>
    <cellStyle name="Comma 3 2 6 3 3 2" xfId="2727"/>
    <cellStyle name="Comma 3 2 6 3 4" xfId="2728"/>
    <cellStyle name="Comma 3 2 6 3 4 2" xfId="2729"/>
    <cellStyle name="Comma 3 2 6 3 5" xfId="2730"/>
    <cellStyle name="Comma 3 2 6 3 6" xfId="2731"/>
    <cellStyle name="Comma 3 2 6 4" xfId="2732"/>
    <cellStyle name="Comma 3 2 6 4 2" xfId="2733"/>
    <cellStyle name="Comma 3 2 6 4 2 2" xfId="2734"/>
    <cellStyle name="Comma 3 2 6 4 3" xfId="2735"/>
    <cellStyle name="Comma 3 2 6 4 3 2" xfId="2736"/>
    <cellStyle name="Comma 3 2 6 4 4" xfId="2737"/>
    <cellStyle name="Comma 3 2 6 4 4 2" xfId="2738"/>
    <cellStyle name="Comma 3 2 6 4 5" xfId="2739"/>
    <cellStyle name="Comma 3 2 6 4 6" xfId="2740"/>
    <cellStyle name="Comma 3 2 6 5" xfId="2741"/>
    <cellStyle name="Comma 3 2 6 5 2" xfId="2742"/>
    <cellStyle name="Comma 3 2 6 5 2 2" xfId="2743"/>
    <cellStyle name="Comma 3 2 6 5 3" xfId="2744"/>
    <cellStyle name="Comma 3 2 6 5 3 2" xfId="2745"/>
    <cellStyle name="Comma 3 2 6 5 4" xfId="2746"/>
    <cellStyle name="Comma 3 2 6 5 5" xfId="2747"/>
    <cellStyle name="Comma 3 2 6 6" xfId="2748"/>
    <cellStyle name="Comma 3 2 6 6 2" xfId="2749"/>
    <cellStyle name="Comma 3 2 6 7" xfId="2750"/>
    <cellStyle name="Comma 3 2 6 7 2" xfId="2751"/>
    <cellStyle name="Comma 3 2 6 8" xfId="2752"/>
    <cellStyle name="Comma 3 2 6 8 2" xfId="2753"/>
    <cellStyle name="Comma 3 2 6 9" xfId="2754"/>
    <cellStyle name="Comma 3 2 7" xfId="2755"/>
    <cellStyle name="Comma 3 2 7 10" xfId="2756"/>
    <cellStyle name="Comma 3 2 7 2" xfId="2757"/>
    <cellStyle name="Comma 3 2 7 2 2" xfId="2758"/>
    <cellStyle name="Comma 3 2 7 2 2 2" xfId="2759"/>
    <cellStyle name="Comma 3 2 7 2 3" xfId="2760"/>
    <cellStyle name="Comma 3 2 7 2 3 2" xfId="2761"/>
    <cellStyle name="Comma 3 2 7 2 4" xfId="2762"/>
    <cellStyle name="Comma 3 2 7 2 4 2" xfId="2763"/>
    <cellStyle name="Comma 3 2 7 2 5" xfId="2764"/>
    <cellStyle name="Comma 3 2 7 2 6" xfId="2765"/>
    <cellStyle name="Comma 3 2 7 3" xfId="2766"/>
    <cellStyle name="Comma 3 2 7 3 2" xfId="2767"/>
    <cellStyle name="Comma 3 2 7 3 2 2" xfId="2768"/>
    <cellStyle name="Comma 3 2 7 3 3" xfId="2769"/>
    <cellStyle name="Comma 3 2 7 3 3 2" xfId="2770"/>
    <cellStyle name="Comma 3 2 7 3 4" xfId="2771"/>
    <cellStyle name="Comma 3 2 7 3 4 2" xfId="2772"/>
    <cellStyle name="Comma 3 2 7 3 5" xfId="2773"/>
    <cellStyle name="Comma 3 2 7 3 6" xfId="2774"/>
    <cellStyle name="Comma 3 2 7 4" xfId="2775"/>
    <cellStyle name="Comma 3 2 7 4 2" xfId="2776"/>
    <cellStyle name="Comma 3 2 7 4 2 2" xfId="2777"/>
    <cellStyle name="Comma 3 2 7 4 3" xfId="2778"/>
    <cellStyle name="Comma 3 2 7 4 3 2" xfId="2779"/>
    <cellStyle name="Comma 3 2 7 4 4" xfId="2780"/>
    <cellStyle name="Comma 3 2 7 4 4 2" xfId="2781"/>
    <cellStyle name="Comma 3 2 7 4 5" xfId="2782"/>
    <cellStyle name="Comma 3 2 7 4 6" xfId="2783"/>
    <cellStyle name="Comma 3 2 7 5" xfId="2784"/>
    <cellStyle name="Comma 3 2 7 5 2" xfId="2785"/>
    <cellStyle name="Comma 3 2 7 5 2 2" xfId="2786"/>
    <cellStyle name="Comma 3 2 7 5 3" xfId="2787"/>
    <cellStyle name="Comma 3 2 7 5 3 2" xfId="2788"/>
    <cellStyle name="Comma 3 2 7 5 4" xfId="2789"/>
    <cellStyle name="Comma 3 2 7 5 5" xfId="2790"/>
    <cellStyle name="Comma 3 2 7 6" xfId="2791"/>
    <cellStyle name="Comma 3 2 7 6 2" xfId="2792"/>
    <cellStyle name="Comma 3 2 7 7" xfId="2793"/>
    <cellStyle name="Comma 3 2 7 7 2" xfId="2794"/>
    <cellStyle name="Comma 3 2 7 8" xfId="2795"/>
    <cellStyle name="Comma 3 2 7 8 2" xfId="2796"/>
    <cellStyle name="Comma 3 2 7 9" xfId="2797"/>
    <cellStyle name="Comma 3 2 8" xfId="2798"/>
    <cellStyle name="Comma 3 2 8 2" xfId="2799"/>
    <cellStyle name="Comma 3 2 8 2 2" xfId="2800"/>
    <cellStyle name="Comma 3 2 8 3" xfId="2801"/>
    <cellStyle name="Comma 3 2 8 3 2" xfId="2802"/>
    <cellStyle name="Comma 3 2 8 4" xfId="2803"/>
    <cellStyle name="Comma 3 2 8 4 2" xfId="2804"/>
    <cellStyle name="Comma 3 2 8 5" xfId="2805"/>
    <cellStyle name="Comma 3 2 8 6" xfId="2806"/>
    <cellStyle name="Comma 3 2 9" xfId="2807"/>
    <cellStyle name="Comma 3 2 9 2" xfId="2808"/>
    <cellStyle name="Comma 3 2 9 2 2" xfId="2809"/>
    <cellStyle name="Comma 3 2 9 3" xfId="2810"/>
    <cellStyle name="Comma 3 2 9 3 2" xfId="2811"/>
    <cellStyle name="Comma 3 2 9 4" xfId="2812"/>
    <cellStyle name="Comma 3 2 9 4 2" xfId="2813"/>
    <cellStyle name="Comma 3 2 9 5" xfId="2814"/>
    <cellStyle name="Comma 3 2 9 6" xfId="2815"/>
    <cellStyle name="Comma 3 3" xfId="2816"/>
    <cellStyle name="Comma 3 3 10" xfId="2817"/>
    <cellStyle name="Comma 3 3 10 2" xfId="2818"/>
    <cellStyle name="Comma 3 3 10 2 2" xfId="2819"/>
    <cellStyle name="Comma 3 3 10 3" xfId="2820"/>
    <cellStyle name="Comma 3 3 10 3 2" xfId="2821"/>
    <cellStyle name="Comma 3 3 10 4" xfId="2822"/>
    <cellStyle name="Comma 3 3 11" xfId="2823"/>
    <cellStyle name="Comma 3 3 11 2" xfId="2824"/>
    <cellStyle name="Comma 3 3 11 3" xfId="2825"/>
    <cellStyle name="Comma 3 3 12" xfId="2826"/>
    <cellStyle name="Comma 3 3 12 2" xfId="2827"/>
    <cellStyle name="Comma 3 3 13" xfId="2828"/>
    <cellStyle name="Comma 3 3 13 2" xfId="2829"/>
    <cellStyle name="Comma 3 3 14" xfId="2830"/>
    <cellStyle name="Comma 3 3 15" xfId="2831"/>
    <cellStyle name="Comma 3 3 2" xfId="2832"/>
    <cellStyle name="Comma 3 3 2 10" xfId="2833"/>
    <cellStyle name="Comma 3 3 2 10 2" xfId="2834"/>
    <cellStyle name="Comma 3 3 2 11" xfId="2835"/>
    <cellStyle name="Comma 3 3 2 11 2" xfId="2836"/>
    <cellStyle name="Comma 3 3 2 12" xfId="2837"/>
    <cellStyle name="Comma 3 3 2 2" xfId="2838"/>
    <cellStyle name="Comma 3 3 2 2 10" xfId="2839"/>
    <cellStyle name="Comma 3 3 2 2 2" xfId="2840"/>
    <cellStyle name="Comma 3 3 2 2 2 2" xfId="2841"/>
    <cellStyle name="Comma 3 3 2 2 2 2 2" xfId="2842"/>
    <cellStyle name="Comma 3 3 2 2 2 2 2 2" xfId="2843"/>
    <cellStyle name="Comma 3 3 2 2 2 2 2 3" xfId="2844"/>
    <cellStyle name="Comma 3 3 2 2 2 2 3" xfId="2845"/>
    <cellStyle name="Comma 3 3 2 2 2 2 3 2" xfId="2846"/>
    <cellStyle name="Comma 3 3 2 2 2 2 4" xfId="2847"/>
    <cellStyle name="Comma 3 3 2 2 2 2 4 2" xfId="2848"/>
    <cellStyle name="Comma 3 3 2 2 2 2 5" xfId="2849"/>
    <cellStyle name="Comma 3 3 2 2 2 3" xfId="2850"/>
    <cellStyle name="Comma 3 3 2 2 2 3 2" xfId="2851"/>
    <cellStyle name="Comma 3 3 2 2 2 3 2 2" xfId="2852"/>
    <cellStyle name="Comma 3 3 2 2 2 3 3" xfId="2853"/>
    <cellStyle name="Comma 3 3 2 2 2 3 3 2" xfId="2854"/>
    <cellStyle name="Comma 3 3 2 2 2 3 4" xfId="2855"/>
    <cellStyle name="Comma 3 3 2 2 2 4" xfId="2856"/>
    <cellStyle name="Comma 3 3 2 2 2 4 2" xfId="2857"/>
    <cellStyle name="Comma 3 3 2 2 2 4 3" xfId="2858"/>
    <cellStyle name="Comma 3 3 2 2 2 5" xfId="2859"/>
    <cellStyle name="Comma 3 3 2 2 2 5 2" xfId="2860"/>
    <cellStyle name="Comma 3 3 2 2 2 6" xfId="2861"/>
    <cellStyle name="Comma 3 3 2 2 2 6 2" xfId="2862"/>
    <cellStyle name="Comma 3 3 2 2 2 7" xfId="2863"/>
    <cellStyle name="Comma 3 3 2 2 3" xfId="2864"/>
    <cellStyle name="Comma 3 3 2 2 3 2" xfId="2865"/>
    <cellStyle name="Comma 3 3 2 2 3 2 2" xfId="2866"/>
    <cellStyle name="Comma 3 3 2 2 3 2 2 2" xfId="2867"/>
    <cellStyle name="Comma 3 3 2 2 3 2 2 3" xfId="2868"/>
    <cellStyle name="Comma 3 3 2 2 3 2 3" xfId="2869"/>
    <cellStyle name="Comma 3 3 2 2 3 2 3 2" xfId="2870"/>
    <cellStyle name="Comma 3 3 2 2 3 2 4" xfId="2871"/>
    <cellStyle name="Comma 3 3 2 2 3 2 4 2" xfId="2872"/>
    <cellStyle name="Comma 3 3 2 2 3 2 5" xfId="2873"/>
    <cellStyle name="Comma 3 3 2 2 3 3" xfId="2874"/>
    <cellStyle name="Comma 3 3 2 2 3 3 2" xfId="2875"/>
    <cellStyle name="Comma 3 3 2 2 3 3 2 2" xfId="2876"/>
    <cellStyle name="Comma 3 3 2 2 3 3 3" xfId="2877"/>
    <cellStyle name="Comma 3 3 2 2 3 3 3 2" xfId="2878"/>
    <cellStyle name="Comma 3 3 2 2 3 3 4" xfId="2879"/>
    <cellStyle name="Comma 3 3 2 2 3 4" xfId="2880"/>
    <cellStyle name="Comma 3 3 2 2 3 4 2" xfId="2881"/>
    <cellStyle name="Comma 3 3 2 2 3 4 3" xfId="2882"/>
    <cellStyle name="Comma 3 3 2 2 3 5" xfId="2883"/>
    <cellStyle name="Comma 3 3 2 2 3 5 2" xfId="2884"/>
    <cellStyle name="Comma 3 3 2 2 3 6" xfId="2885"/>
    <cellStyle name="Comma 3 3 2 2 3 6 2" xfId="2886"/>
    <cellStyle name="Comma 3 3 2 2 3 7" xfId="2887"/>
    <cellStyle name="Comma 3 3 2 2 4" xfId="2888"/>
    <cellStyle name="Comma 3 3 2 2 4 2" xfId="2889"/>
    <cellStyle name="Comma 3 3 2 2 4 2 2" xfId="2890"/>
    <cellStyle name="Comma 3 3 2 2 4 2 2 2" xfId="2891"/>
    <cellStyle name="Comma 3 3 2 2 4 2 3" xfId="2892"/>
    <cellStyle name="Comma 3 3 2 2 4 2 3 2" xfId="2893"/>
    <cellStyle name="Comma 3 3 2 2 4 2 4" xfId="2894"/>
    <cellStyle name="Comma 3 3 2 2 4 3" xfId="2895"/>
    <cellStyle name="Comma 3 3 2 2 4 3 2" xfId="2896"/>
    <cellStyle name="Comma 3 3 2 2 4 3 3" xfId="2897"/>
    <cellStyle name="Comma 3 3 2 2 4 4" xfId="2898"/>
    <cellStyle name="Comma 3 3 2 2 4 4 2" xfId="2899"/>
    <cellStyle name="Comma 3 3 2 2 4 5" xfId="2900"/>
    <cellStyle name="Comma 3 3 2 2 4 5 2" xfId="2901"/>
    <cellStyle name="Comma 3 3 2 2 4 6" xfId="2902"/>
    <cellStyle name="Comma 3 3 2 2 5" xfId="2903"/>
    <cellStyle name="Comma 3 3 2 2 5 2" xfId="2904"/>
    <cellStyle name="Comma 3 3 2 2 5 2 2" xfId="2905"/>
    <cellStyle name="Comma 3 3 2 2 5 3" xfId="2906"/>
    <cellStyle name="Comma 3 3 2 2 5 3 2" xfId="2907"/>
    <cellStyle name="Comma 3 3 2 2 5 4" xfId="2908"/>
    <cellStyle name="Comma 3 3 2 2 6" xfId="2909"/>
    <cellStyle name="Comma 3 3 2 2 6 2" xfId="2910"/>
    <cellStyle name="Comma 3 3 2 2 6 2 2" xfId="2911"/>
    <cellStyle name="Comma 3 3 2 2 6 3" xfId="2912"/>
    <cellStyle name="Comma 3 3 2 2 6 3 2" xfId="2913"/>
    <cellStyle name="Comma 3 3 2 2 6 4" xfId="2914"/>
    <cellStyle name="Comma 3 3 2 2 7" xfId="2915"/>
    <cellStyle name="Comma 3 3 2 2 7 2" xfId="2916"/>
    <cellStyle name="Comma 3 3 2 2 7 3" xfId="2917"/>
    <cellStyle name="Comma 3 3 2 2 8" xfId="2918"/>
    <cellStyle name="Comma 3 3 2 2 8 2" xfId="2919"/>
    <cellStyle name="Comma 3 3 2 2 9" xfId="2920"/>
    <cellStyle name="Comma 3 3 2 2 9 2" xfId="2921"/>
    <cellStyle name="Comma 3 3 2 3" xfId="2922"/>
    <cellStyle name="Comma 3 3 2 3 2" xfId="2923"/>
    <cellStyle name="Comma 3 3 2 3 2 2" xfId="2924"/>
    <cellStyle name="Comma 3 3 2 3 2 2 2" xfId="2925"/>
    <cellStyle name="Comma 3 3 2 3 2 2 2 2" xfId="2926"/>
    <cellStyle name="Comma 3 3 2 3 2 2 2 3" xfId="2927"/>
    <cellStyle name="Comma 3 3 2 3 2 2 3" xfId="2928"/>
    <cellStyle name="Comma 3 3 2 3 2 2 3 2" xfId="2929"/>
    <cellStyle name="Comma 3 3 2 3 2 2 4" xfId="2930"/>
    <cellStyle name="Comma 3 3 2 3 2 2 4 2" xfId="2931"/>
    <cellStyle name="Comma 3 3 2 3 2 2 5" xfId="2932"/>
    <cellStyle name="Comma 3 3 2 3 2 3" xfId="2933"/>
    <cellStyle name="Comma 3 3 2 3 2 3 2" xfId="2934"/>
    <cellStyle name="Comma 3 3 2 3 2 3 2 2" xfId="2935"/>
    <cellStyle name="Comma 3 3 2 3 2 3 3" xfId="2936"/>
    <cellStyle name="Comma 3 3 2 3 2 3 3 2" xfId="2937"/>
    <cellStyle name="Comma 3 3 2 3 2 3 4" xfId="2938"/>
    <cellStyle name="Comma 3 3 2 3 2 4" xfId="2939"/>
    <cellStyle name="Comma 3 3 2 3 2 4 2" xfId="2940"/>
    <cellStyle name="Comma 3 3 2 3 2 4 3" xfId="2941"/>
    <cellStyle name="Comma 3 3 2 3 2 5" xfId="2942"/>
    <cellStyle name="Comma 3 3 2 3 2 5 2" xfId="2943"/>
    <cellStyle name="Comma 3 3 2 3 2 6" xfId="2944"/>
    <cellStyle name="Comma 3 3 2 3 2 6 2" xfId="2945"/>
    <cellStyle name="Comma 3 3 2 3 2 7" xfId="2946"/>
    <cellStyle name="Comma 3 3 2 3 3" xfId="2947"/>
    <cellStyle name="Comma 3 3 2 3 3 2" xfId="2948"/>
    <cellStyle name="Comma 3 3 2 3 3 2 2" xfId="2949"/>
    <cellStyle name="Comma 3 3 2 3 3 2 3" xfId="2950"/>
    <cellStyle name="Comma 3 3 2 3 3 3" xfId="2951"/>
    <cellStyle name="Comma 3 3 2 3 3 3 2" xfId="2952"/>
    <cellStyle name="Comma 3 3 2 3 3 4" xfId="2953"/>
    <cellStyle name="Comma 3 3 2 3 3 4 2" xfId="2954"/>
    <cellStyle name="Comma 3 3 2 3 3 5" xfId="2955"/>
    <cellStyle name="Comma 3 3 2 3 4" xfId="2956"/>
    <cellStyle name="Comma 3 3 2 3 4 2" xfId="2957"/>
    <cellStyle name="Comma 3 3 2 3 4 2 2" xfId="2958"/>
    <cellStyle name="Comma 3 3 2 3 4 3" xfId="2959"/>
    <cellStyle name="Comma 3 3 2 3 4 3 2" xfId="2960"/>
    <cellStyle name="Comma 3 3 2 3 4 4" xfId="2961"/>
    <cellStyle name="Comma 3 3 2 3 5" xfId="2962"/>
    <cellStyle name="Comma 3 3 2 3 5 2" xfId="2963"/>
    <cellStyle name="Comma 3 3 2 3 5 3" xfId="2964"/>
    <cellStyle name="Comma 3 3 2 3 6" xfId="2965"/>
    <cellStyle name="Comma 3 3 2 3 6 2" xfId="2966"/>
    <cellStyle name="Comma 3 3 2 3 7" xfId="2967"/>
    <cellStyle name="Comma 3 3 2 3 7 2" xfId="2968"/>
    <cellStyle name="Comma 3 3 2 3 8" xfId="2969"/>
    <cellStyle name="Comma 3 3 2 4" xfId="2970"/>
    <cellStyle name="Comma 3 3 2 4 2" xfId="2971"/>
    <cellStyle name="Comma 3 3 2 4 2 2" xfId="2972"/>
    <cellStyle name="Comma 3 3 2 4 2 2 2" xfId="2973"/>
    <cellStyle name="Comma 3 3 2 4 2 2 3" xfId="2974"/>
    <cellStyle name="Comma 3 3 2 4 2 3" xfId="2975"/>
    <cellStyle name="Comma 3 3 2 4 2 3 2" xfId="2976"/>
    <cellStyle name="Comma 3 3 2 4 2 4" xfId="2977"/>
    <cellStyle name="Comma 3 3 2 4 2 4 2" xfId="2978"/>
    <cellStyle name="Comma 3 3 2 4 2 5" xfId="2979"/>
    <cellStyle name="Comma 3 3 2 4 3" xfId="2980"/>
    <cellStyle name="Comma 3 3 2 4 3 2" xfId="2981"/>
    <cellStyle name="Comma 3 3 2 4 3 2 2" xfId="2982"/>
    <cellStyle name="Comma 3 3 2 4 3 3" xfId="2983"/>
    <cellStyle name="Comma 3 3 2 4 3 3 2" xfId="2984"/>
    <cellStyle name="Comma 3 3 2 4 3 4" xfId="2985"/>
    <cellStyle name="Comma 3 3 2 4 4" xfId="2986"/>
    <cellStyle name="Comma 3 3 2 4 4 2" xfId="2987"/>
    <cellStyle name="Comma 3 3 2 4 4 3" xfId="2988"/>
    <cellStyle name="Comma 3 3 2 4 5" xfId="2989"/>
    <cellStyle name="Comma 3 3 2 4 5 2" xfId="2990"/>
    <cellStyle name="Comma 3 3 2 4 6" xfId="2991"/>
    <cellStyle name="Comma 3 3 2 4 6 2" xfId="2992"/>
    <cellStyle name="Comma 3 3 2 4 7" xfId="2993"/>
    <cellStyle name="Comma 3 3 2 5" xfId="2994"/>
    <cellStyle name="Comma 3 3 2 5 2" xfId="2995"/>
    <cellStyle name="Comma 3 3 2 5 2 2" xfId="2996"/>
    <cellStyle name="Comma 3 3 2 5 2 2 2" xfId="2997"/>
    <cellStyle name="Comma 3 3 2 5 2 2 3" xfId="2998"/>
    <cellStyle name="Comma 3 3 2 5 2 3" xfId="2999"/>
    <cellStyle name="Comma 3 3 2 5 2 3 2" xfId="3000"/>
    <cellStyle name="Comma 3 3 2 5 2 4" xfId="3001"/>
    <cellStyle name="Comma 3 3 2 5 2 4 2" xfId="3002"/>
    <cellStyle name="Comma 3 3 2 5 2 5" xfId="3003"/>
    <cellStyle name="Comma 3 3 2 5 3" xfId="3004"/>
    <cellStyle name="Comma 3 3 2 5 3 2" xfId="3005"/>
    <cellStyle name="Comma 3 3 2 5 3 2 2" xfId="3006"/>
    <cellStyle name="Comma 3 3 2 5 3 3" xfId="3007"/>
    <cellStyle name="Comma 3 3 2 5 3 3 2" xfId="3008"/>
    <cellStyle name="Comma 3 3 2 5 3 4" xfId="3009"/>
    <cellStyle name="Comma 3 3 2 5 4" xfId="3010"/>
    <cellStyle name="Comma 3 3 2 5 4 2" xfId="3011"/>
    <cellStyle name="Comma 3 3 2 5 4 3" xfId="3012"/>
    <cellStyle name="Comma 3 3 2 5 5" xfId="3013"/>
    <cellStyle name="Comma 3 3 2 5 5 2" xfId="3014"/>
    <cellStyle name="Comma 3 3 2 5 6" xfId="3015"/>
    <cellStyle name="Comma 3 3 2 5 6 2" xfId="3016"/>
    <cellStyle name="Comma 3 3 2 5 7" xfId="3017"/>
    <cellStyle name="Comma 3 3 2 6" xfId="3018"/>
    <cellStyle name="Comma 3 3 2 6 2" xfId="3019"/>
    <cellStyle name="Comma 3 3 2 6 2 2" xfId="3020"/>
    <cellStyle name="Comma 3 3 2 6 2 2 2" xfId="3021"/>
    <cellStyle name="Comma 3 3 2 6 2 3" xfId="3022"/>
    <cellStyle name="Comma 3 3 2 6 2 3 2" xfId="3023"/>
    <cellStyle name="Comma 3 3 2 6 2 4" xfId="3024"/>
    <cellStyle name="Comma 3 3 2 6 3" xfId="3025"/>
    <cellStyle name="Comma 3 3 2 6 3 2" xfId="3026"/>
    <cellStyle name="Comma 3 3 2 6 3 3" xfId="3027"/>
    <cellStyle name="Comma 3 3 2 6 4" xfId="3028"/>
    <cellStyle name="Comma 3 3 2 6 4 2" xfId="3029"/>
    <cellStyle name="Comma 3 3 2 6 5" xfId="3030"/>
    <cellStyle name="Comma 3 3 2 6 5 2" xfId="3031"/>
    <cellStyle name="Comma 3 3 2 6 6" xfId="3032"/>
    <cellStyle name="Comma 3 3 2 7" xfId="3033"/>
    <cellStyle name="Comma 3 3 2 7 2" xfId="3034"/>
    <cellStyle name="Comma 3 3 2 7 2 2" xfId="3035"/>
    <cellStyle name="Comma 3 3 2 7 3" xfId="3036"/>
    <cellStyle name="Comma 3 3 2 7 3 2" xfId="3037"/>
    <cellStyle name="Comma 3 3 2 7 4" xfId="3038"/>
    <cellStyle name="Comma 3 3 2 8" xfId="3039"/>
    <cellStyle name="Comma 3 3 2 8 2" xfId="3040"/>
    <cellStyle name="Comma 3 3 2 8 2 2" xfId="3041"/>
    <cellStyle name="Comma 3 3 2 8 3" xfId="3042"/>
    <cellStyle name="Comma 3 3 2 8 3 2" xfId="3043"/>
    <cellStyle name="Comma 3 3 2 8 4" xfId="3044"/>
    <cellStyle name="Comma 3 3 2 9" xfId="3045"/>
    <cellStyle name="Comma 3 3 2 9 2" xfId="3046"/>
    <cellStyle name="Comma 3 3 2 9 3" xfId="3047"/>
    <cellStyle name="Comma 3 3 3" xfId="3048"/>
    <cellStyle name="Comma 3 3 3 10" xfId="3049"/>
    <cellStyle name="Comma 3 3 3 10 2" xfId="3050"/>
    <cellStyle name="Comma 3 3 3 11" xfId="3051"/>
    <cellStyle name="Comma 3 3 3 2" xfId="3052"/>
    <cellStyle name="Comma 3 3 3 2 2" xfId="3053"/>
    <cellStyle name="Comma 3 3 3 2 2 2" xfId="3054"/>
    <cellStyle name="Comma 3 3 3 2 2 2 2" xfId="3055"/>
    <cellStyle name="Comma 3 3 3 2 2 2 2 2" xfId="3056"/>
    <cellStyle name="Comma 3 3 3 2 2 2 2 3" xfId="3057"/>
    <cellStyle name="Comma 3 3 3 2 2 2 3" xfId="3058"/>
    <cellStyle name="Comma 3 3 3 2 2 2 3 2" xfId="3059"/>
    <cellStyle name="Comma 3 3 3 2 2 2 4" xfId="3060"/>
    <cellStyle name="Comma 3 3 3 2 2 2 4 2" xfId="3061"/>
    <cellStyle name="Comma 3 3 3 2 2 2 5" xfId="3062"/>
    <cellStyle name="Comma 3 3 3 2 2 3" xfId="3063"/>
    <cellStyle name="Comma 3 3 3 2 2 3 2" xfId="3064"/>
    <cellStyle name="Comma 3 3 3 2 2 3 2 2" xfId="3065"/>
    <cellStyle name="Comma 3 3 3 2 2 3 3" xfId="3066"/>
    <cellStyle name="Comma 3 3 3 2 2 3 3 2" xfId="3067"/>
    <cellStyle name="Comma 3 3 3 2 2 3 4" xfId="3068"/>
    <cellStyle name="Comma 3 3 3 2 2 4" xfId="3069"/>
    <cellStyle name="Comma 3 3 3 2 2 4 2" xfId="3070"/>
    <cellStyle name="Comma 3 3 3 2 2 4 3" xfId="3071"/>
    <cellStyle name="Comma 3 3 3 2 2 5" xfId="3072"/>
    <cellStyle name="Comma 3 3 3 2 2 5 2" xfId="3073"/>
    <cellStyle name="Comma 3 3 3 2 2 6" xfId="3074"/>
    <cellStyle name="Comma 3 3 3 2 2 6 2" xfId="3075"/>
    <cellStyle name="Comma 3 3 3 2 2 7" xfId="3076"/>
    <cellStyle name="Comma 3 3 3 2 3" xfId="3077"/>
    <cellStyle name="Comma 3 3 3 2 3 2" xfId="3078"/>
    <cellStyle name="Comma 3 3 3 2 3 2 2" xfId="3079"/>
    <cellStyle name="Comma 3 3 3 2 3 2 3" xfId="3080"/>
    <cellStyle name="Comma 3 3 3 2 3 3" xfId="3081"/>
    <cellStyle name="Comma 3 3 3 2 3 3 2" xfId="3082"/>
    <cellStyle name="Comma 3 3 3 2 3 4" xfId="3083"/>
    <cellStyle name="Comma 3 3 3 2 3 4 2" xfId="3084"/>
    <cellStyle name="Comma 3 3 3 2 3 5" xfId="3085"/>
    <cellStyle name="Comma 3 3 3 2 4" xfId="3086"/>
    <cellStyle name="Comma 3 3 3 2 4 2" xfId="3087"/>
    <cellStyle name="Comma 3 3 3 2 4 2 2" xfId="3088"/>
    <cellStyle name="Comma 3 3 3 2 4 3" xfId="3089"/>
    <cellStyle name="Comma 3 3 3 2 4 3 2" xfId="3090"/>
    <cellStyle name="Comma 3 3 3 2 4 4" xfId="3091"/>
    <cellStyle name="Comma 3 3 3 2 5" xfId="3092"/>
    <cellStyle name="Comma 3 3 3 2 5 2" xfId="3093"/>
    <cellStyle name="Comma 3 3 3 2 5 3" xfId="3094"/>
    <cellStyle name="Comma 3 3 3 2 6" xfId="3095"/>
    <cellStyle name="Comma 3 3 3 2 6 2" xfId="3096"/>
    <cellStyle name="Comma 3 3 3 2 7" xfId="3097"/>
    <cellStyle name="Comma 3 3 3 2 7 2" xfId="3098"/>
    <cellStyle name="Comma 3 3 3 2 8" xfId="3099"/>
    <cellStyle name="Comma 3 3 3 3" xfId="3100"/>
    <cellStyle name="Comma 3 3 3 3 2" xfId="3101"/>
    <cellStyle name="Comma 3 3 3 3 2 2" xfId="3102"/>
    <cellStyle name="Comma 3 3 3 3 2 2 2" xfId="3103"/>
    <cellStyle name="Comma 3 3 3 3 2 2 3" xfId="3104"/>
    <cellStyle name="Comma 3 3 3 3 2 3" xfId="3105"/>
    <cellStyle name="Comma 3 3 3 3 2 3 2" xfId="3106"/>
    <cellStyle name="Comma 3 3 3 3 2 4" xfId="3107"/>
    <cellStyle name="Comma 3 3 3 3 2 4 2" xfId="3108"/>
    <cellStyle name="Comma 3 3 3 3 2 5" xfId="3109"/>
    <cellStyle name="Comma 3 3 3 3 3" xfId="3110"/>
    <cellStyle name="Comma 3 3 3 3 3 2" xfId="3111"/>
    <cellStyle name="Comma 3 3 3 3 3 2 2" xfId="3112"/>
    <cellStyle name="Comma 3 3 3 3 3 3" xfId="3113"/>
    <cellStyle name="Comma 3 3 3 3 3 3 2" xfId="3114"/>
    <cellStyle name="Comma 3 3 3 3 3 4" xfId="3115"/>
    <cellStyle name="Comma 3 3 3 3 4" xfId="3116"/>
    <cellStyle name="Comma 3 3 3 3 4 2" xfId="3117"/>
    <cellStyle name="Comma 3 3 3 3 4 3" xfId="3118"/>
    <cellStyle name="Comma 3 3 3 3 5" xfId="3119"/>
    <cellStyle name="Comma 3 3 3 3 5 2" xfId="3120"/>
    <cellStyle name="Comma 3 3 3 3 6" xfId="3121"/>
    <cellStyle name="Comma 3 3 3 3 6 2" xfId="3122"/>
    <cellStyle name="Comma 3 3 3 3 7" xfId="3123"/>
    <cellStyle name="Comma 3 3 3 4" xfId="3124"/>
    <cellStyle name="Comma 3 3 3 4 2" xfId="3125"/>
    <cellStyle name="Comma 3 3 3 4 2 2" xfId="3126"/>
    <cellStyle name="Comma 3 3 3 4 2 2 2" xfId="3127"/>
    <cellStyle name="Comma 3 3 3 4 2 2 3" xfId="3128"/>
    <cellStyle name="Comma 3 3 3 4 2 3" xfId="3129"/>
    <cellStyle name="Comma 3 3 3 4 2 3 2" xfId="3130"/>
    <cellStyle name="Comma 3 3 3 4 2 4" xfId="3131"/>
    <cellStyle name="Comma 3 3 3 4 2 4 2" xfId="3132"/>
    <cellStyle name="Comma 3 3 3 4 2 5" xfId="3133"/>
    <cellStyle name="Comma 3 3 3 4 3" xfId="3134"/>
    <cellStyle name="Comma 3 3 3 4 3 2" xfId="3135"/>
    <cellStyle name="Comma 3 3 3 4 3 2 2" xfId="3136"/>
    <cellStyle name="Comma 3 3 3 4 3 3" xfId="3137"/>
    <cellStyle name="Comma 3 3 3 4 3 3 2" xfId="3138"/>
    <cellStyle name="Comma 3 3 3 4 3 4" xfId="3139"/>
    <cellStyle name="Comma 3 3 3 4 4" xfId="3140"/>
    <cellStyle name="Comma 3 3 3 4 4 2" xfId="3141"/>
    <cellStyle name="Comma 3 3 3 4 4 3" xfId="3142"/>
    <cellStyle name="Comma 3 3 3 4 5" xfId="3143"/>
    <cellStyle name="Comma 3 3 3 4 5 2" xfId="3144"/>
    <cellStyle name="Comma 3 3 3 4 6" xfId="3145"/>
    <cellStyle name="Comma 3 3 3 4 6 2" xfId="3146"/>
    <cellStyle name="Comma 3 3 3 4 7" xfId="3147"/>
    <cellStyle name="Comma 3 3 3 5" xfId="3148"/>
    <cellStyle name="Comma 3 3 3 5 2" xfId="3149"/>
    <cellStyle name="Comma 3 3 3 5 2 2" xfId="3150"/>
    <cellStyle name="Comma 3 3 3 5 2 2 2" xfId="3151"/>
    <cellStyle name="Comma 3 3 3 5 2 3" xfId="3152"/>
    <cellStyle name="Comma 3 3 3 5 2 3 2" xfId="3153"/>
    <cellStyle name="Comma 3 3 3 5 2 4" xfId="3154"/>
    <cellStyle name="Comma 3 3 3 5 3" xfId="3155"/>
    <cellStyle name="Comma 3 3 3 5 3 2" xfId="3156"/>
    <cellStyle name="Comma 3 3 3 5 3 3" xfId="3157"/>
    <cellStyle name="Comma 3 3 3 5 4" xfId="3158"/>
    <cellStyle name="Comma 3 3 3 5 4 2" xfId="3159"/>
    <cellStyle name="Comma 3 3 3 5 5" xfId="3160"/>
    <cellStyle name="Comma 3 3 3 5 5 2" xfId="3161"/>
    <cellStyle name="Comma 3 3 3 5 6" xfId="3162"/>
    <cellStyle name="Comma 3 3 3 6" xfId="3163"/>
    <cellStyle name="Comma 3 3 3 6 2" xfId="3164"/>
    <cellStyle name="Comma 3 3 3 6 2 2" xfId="3165"/>
    <cellStyle name="Comma 3 3 3 6 3" xfId="3166"/>
    <cellStyle name="Comma 3 3 3 6 3 2" xfId="3167"/>
    <cellStyle name="Comma 3 3 3 6 4" xfId="3168"/>
    <cellStyle name="Comma 3 3 3 7" xfId="3169"/>
    <cellStyle name="Comma 3 3 3 7 2" xfId="3170"/>
    <cellStyle name="Comma 3 3 3 7 2 2" xfId="3171"/>
    <cellStyle name="Comma 3 3 3 7 3" xfId="3172"/>
    <cellStyle name="Comma 3 3 3 7 3 2" xfId="3173"/>
    <cellStyle name="Comma 3 3 3 7 4" xfId="3174"/>
    <cellStyle name="Comma 3 3 3 8" xfId="3175"/>
    <cellStyle name="Comma 3 3 3 8 2" xfId="3176"/>
    <cellStyle name="Comma 3 3 3 8 3" xfId="3177"/>
    <cellStyle name="Comma 3 3 3 9" xfId="3178"/>
    <cellStyle name="Comma 3 3 3 9 2" xfId="3179"/>
    <cellStyle name="Comma 3 3 4" xfId="3180"/>
    <cellStyle name="Comma 3 3 4 10" xfId="3181"/>
    <cellStyle name="Comma 3 3 4 2" xfId="3182"/>
    <cellStyle name="Comma 3 3 4 2 2" xfId="3183"/>
    <cellStyle name="Comma 3 3 4 2 2 2" xfId="3184"/>
    <cellStyle name="Comma 3 3 4 2 2 2 2" xfId="3185"/>
    <cellStyle name="Comma 3 3 4 2 2 2 3" xfId="3186"/>
    <cellStyle name="Comma 3 3 4 2 2 3" xfId="3187"/>
    <cellStyle name="Comma 3 3 4 2 2 3 2" xfId="3188"/>
    <cellStyle name="Comma 3 3 4 2 2 4" xfId="3189"/>
    <cellStyle name="Comma 3 3 4 2 2 4 2" xfId="3190"/>
    <cellStyle name="Comma 3 3 4 2 2 5" xfId="3191"/>
    <cellStyle name="Comma 3 3 4 2 3" xfId="3192"/>
    <cellStyle name="Comma 3 3 4 2 3 2" xfId="3193"/>
    <cellStyle name="Comma 3 3 4 2 3 2 2" xfId="3194"/>
    <cellStyle name="Comma 3 3 4 2 3 3" xfId="3195"/>
    <cellStyle name="Comma 3 3 4 2 3 3 2" xfId="3196"/>
    <cellStyle name="Comma 3 3 4 2 3 4" xfId="3197"/>
    <cellStyle name="Comma 3 3 4 2 4" xfId="3198"/>
    <cellStyle name="Comma 3 3 4 2 4 2" xfId="3199"/>
    <cellStyle name="Comma 3 3 4 2 4 3" xfId="3200"/>
    <cellStyle name="Comma 3 3 4 2 5" xfId="3201"/>
    <cellStyle name="Comma 3 3 4 2 5 2" xfId="3202"/>
    <cellStyle name="Comma 3 3 4 2 6" xfId="3203"/>
    <cellStyle name="Comma 3 3 4 2 6 2" xfId="3204"/>
    <cellStyle name="Comma 3 3 4 2 7" xfId="3205"/>
    <cellStyle name="Comma 3 3 4 3" xfId="3206"/>
    <cellStyle name="Comma 3 3 4 3 2" xfId="3207"/>
    <cellStyle name="Comma 3 3 4 3 2 2" xfId="3208"/>
    <cellStyle name="Comma 3 3 4 3 2 2 2" xfId="3209"/>
    <cellStyle name="Comma 3 3 4 3 2 2 3" xfId="3210"/>
    <cellStyle name="Comma 3 3 4 3 2 3" xfId="3211"/>
    <cellStyle name="Comma 3 3 4 3 2 3 2" xfId="3212"/>
    <cellStyle name="Comma 3 3 4 3 2 4" xfId="3213"/>
    <cellStyle name="Comma 3 3 4 3 2 4 2" xfId="3214"/>
    <cellStyle name="Comma 3 3 4 3 2 5" xfId="3215"/>
    <cellStyle name="Comma 3 3 4 3 3" xfId="3216"/>
    <cellStyle name="Comma 3 3 4 3 3 2" xfId="3217"/>
    <cellStyle name="Comma 3 3 4 3 3 2 2" xfId="3218"/>
    <cellStyle name="Comma 3 3 4 3 3 3" xfId="3219"/>
    <cellStyle name="Comma 3 3 4 3 3 3 2" xfId="3220"/>
    <cellStyle name="Comma 3 3 4 3 3 4" xfId="3221"/>
    <cellStyle name="Comma 3 3 4 3 4" xfId="3222"/>
    <cellStyle name="Comma 3 3 4 3 4 2" xfId="3223"/>
    <cellStyle name="Comma 3 3 4 3 4 3" xfId="3224"/>
    <cellStyle name="Comma 3 3 4 3 5" xfId="3225"/>
    <cellStyle name="Comma 3 3 4 3 5 2" xfId="3226"/>
    <cellStyle name="Comma 3 3 4 3 6" xfId="3227"/>
    <cellStyle name="Comma 3 3 4 3 6 2" xfId="3228"/>
    <cellStyle name="Comma 3 3 4 3 7" xfId="3229"/>
    <cellStyle name="Comma 3 3 4 4" xfId="3230"/>
    <cellStyle name="Comma 3 3 4 4 2" xfId="3231"/>
    <cellStyle name="Comma 3 3 4 4 2 2" xfId="3232"/>
    <cellStyle name="Comma 3 3 4 4 2 2 2" xfId="3233"/>
    <cellStyle name="Comma 3 3 4 4 2 3" xfId="3234"/>
    <cellStyle name="Comma 3 3 4 4 2 3 2" xfId="3235"/>
    <cellStyle name="Comma 3 3 4 4 2 4" xfId="3236"/>
    <cellStyle name="Comma 3 3 4 4 3" xfId="3237"/>
    <cellStyle name="Comma 3 3 4 4 3 2" xfId="3238"/>
    <cellStyle name="Comma 3 3 4 4 3 3" xfId="3239"/>
    <cellStyle name="Comma 3 3 4 4 4" xfId="3240"/>
    <cellStyle name="Comma 3 3 4 4 4 2" xfId="3241"/>
    <cellStyle name="Comma 3 3 4 4 5" xfId="3242"/>
    <cellStyle name="Comma 3 3 4 4 5 2" xfId="3243"/>
    <cellStyle name="Comma 3 3 4 4 6" xfId="3244"/>
    <cellStyle name="Comma 3 3 4 5" xfId="3245"/>
    <cellStyle name="Comma 3 3 4 5 2" xfId="3246"/>
    <cellStyle name="Comma 3 3 4 5 2 2" xfId="3247"/>
    <cellStyle name="Comma 3 3 4 5 3" xfId="3248"/>
    <cellStyle name="Comma 3 3 4 5 3 2" xfId="3249"/>
    <cellStyle name="Comma 3 3 4 5 4" xfId="3250"/>
    <cellStyle name="Comma 3 3 4 6" xfId="3251"/>
    <cellStyle name="Comma 3 3 4 6 2" xfId="3252"/>
    <cellStyle name="Comma 3 3 4 6 2 2" xfId="3253"/>
    <cellStyle name="Comma 3 3 4 6 3" xfId="3254"/>
    <cellStyle name="Comma 3 3 4 6 3 2" xfId="3255"/>
    <cellStyle name="Comma 3 3 4 6 4" xfId="3256"/>
    <cellStyle name="Comma 3 3 4 7" xfId="3257"/>
    <cellStyle name="Comma 3 3 4 7 2" xfId="3258"/>
    <cellStyle name="Comma 3 3 4 7 3" xfId="3259"/>
    <cellStyle name="Comma 3 3 4 8" xfId="3260"/>
    <cellStyle name="Comma 3 3 4 8 2" xfId="3261"/>
    <cellStyle name="Comma 3 3 4 9" xfId="3262"/>
    <cellStyle name="Comma 3 3 4 9 2" xfId="3263"/>
    <cellStyle name="Comma 3 3 5" xfId="3264"/>
    <cellStyle name="Comma 3 3 5 2" xfId="3265"/>
    <cellStyle name="Comma 3 3 5 2 2" xfId="3266"/>
    <cellStyle name="Comma 3 3 5 2 2 2" xfId="3267"/>
    <cellStyle name="Comma 3 3 5 2 2 2 2" xfId="3268"/>
    <cellStyle name="Comma 3 3 5 2 2 2 3" xfId="3269"/>
    <cellStyle name="Comma 3 3 5 2 2 3" xfId="3270"/>
    <cellStyle name="Comma 3 3 5 2 2 3 2" xfId="3271"/>
    <cellStyle name="Comma 3 3 5 2 2 4" xfId="3272"/>
    <cellStyle name="Comma 3 3 5 2 2 4 2" xfId="3273"/>
    <cellStyle name="Comma 3 3 5 2 2 5" xfId="3274"/>
    <cellStyle name="Comma 3 3 5 2 3" xfId="3275"/>
    <cellStyle name="Comma 3 3 5 2 3 2" xfId="3276"/>
    <cellStyle name="Comma 3 3 5 2 3 2 2" xfId="3277"/>
    <cellStyle name="Comma 3 3 5 2 3 3" xfId="3278"/>
    <cellStyle name="Comma 3 3 5 2 3 3 2" xfId="3279"/>
    <cellStyle name="Comma 3 3 5 2 3 4" xfId="3280"/>
    <cellStyle name="Comma 3 3 5 2 4" xfId="3281"/>
    <cellStyle name="Comma 3 3 5 2 4 2" xfId="3282"/>
    <cellStyle name="Comma 3 3 5 2 4 3" xfId="3283"/>
    <cellStyle name="Comma 3 3 5 2 5" xfId="3284"/>
    <cellStyle name="Comma 3 3 5 2 5 2" xfId="3285"/>
    <cellStyle name="Comma 3 3 5 2 6" xfId="3286"/>
    <cellStyle name="Comma 3 3 5 2 6 2" xfId="3287"/>
    <cellStyle name="Comma 3 3 5 2 7" xfId="3288"/>
    <cellStyle name="Comma 3 3 5 3" xfId="3289"/>
    <cellStyle name="Comma 3 3 5 3 2" xfId="3290"/>
    <cellStyle name="Comma 3 3 5 3 2 2" xfId="3291"/>
    <cellStyle name="Comma 3 3 5 3 2 3" xfId="3292"/>
    <cellStyle name="Comma 3 3 5 3 3" xfId="3293"/>
    <cellStyle name="Comma 3 3 5 3 3 2" xfId="3294"/>
    <cellStyle name="Comma 3 3 5 3 4" xfId="3295"/>
    <cellStyle name="Comma 3 3 5 3 4 2" xfId="3296"/>
    <cellStyle name="Comma 3 3 5 3 5" xfId="3297"/>
    <cellStyle name="Comma 3 3 5 4" xfId="3298"/>
    <cellStyle name="Comma 3 3 5 4 2" xfId="3299"/>
    <cellStyle name="Comma 3 3 5 4 2 2" xfId="3300"/>
    <cellStyle name="Comma 3 3 5 4 3" xfId="3301"/>
    <cellStyle name="Comma 3 3 5 4 3 2" xfId="3302"/>
    <cellStyle name="Comma 3 3 5 4 4" xfId="3303"/>
    <cellStyle name="Comma 3 3 5 5" xfId="3304"/>
    <cellStyle name="Comma 3 3 5 5 2" xfId="3305"/>
    <cellStyle name="Comma 3 3 5 5 3" xfId="3306"/>
    <cellStyle name="Comma 3 3 5 6" xfId="3307"/>
    <cellStyle name="Comma 3 3 5 6 2" xfId="3308"/>
    <cellStyle name="Comma 3 3 5 7" xfId="3309"/>
    <cellStyle name="Comma 3 3 5 7 2" xfId="3310"/>
    <cellStyle name="Comma 3 3 5 8" xfId="3311"/>
    <cellStyle name="Comma 3 3 6" xfId="3312"/>
    <cellStyle name="Comma 3 3 6 2" xfId="3313"/>
    <cellStyle name="Comma 3 3 6 2 2" xfId="3314"/>
    <cellStyle name="Comma 3 3 6 2 2 2" xfId="3315"/>
    <cellStyle name="Comma 3 3 6 2 2 3" xfId="3316"/>
    <cellStyle name="Comma 3 3 6 2 3" xfId="3317"/>
    <cellStyle name="Comma 3 3 6 2 3 2" xfId="3318"/>
    <cellStyle name="Comma 3 3 6 2 4" xfId="3319"/>
    <cellStyle name="Comma 3 3 6 2 4 2" xfId="3320"/>
    <cellStyle name="Comma 3 3 6 2 5" xfId="3321"/>
    <cellStyle name="Comma 3 3 6 3" xfId="3322"/>
    <cellStyle name="Comma 3 3 6 3 2" xfId="3323"/>
    <cellStyle name="Comma 3 3 6 3 2 2" xfId="3324"/>
    <cellStyle name="Comma 3 3 6 3 3" xfId="3325"/>
    <cellStyle name="Comma 3 3 6 3 3 2" xfId="3326"/>
    <cellStyle name="Comma 3 3 6 3 4" xfId="3327"/>
    <cellStyle name="Comma 3 3 6 4" xfId="3328"/>
    <cellStyle name="Comma 3 3 6 4 2" xfId="3329"/>
    <cellStyle name="Comma 3 3 6 4 3" xfId="3330"/>
    <cellStyle name="Comma 3 3 6 5" xfId="3331"/>
    <cellStyle name="Comma 3 3 6 5 2" xfId="3332"/>
    <cellStyle name="Comma 3 3 6 6" xfId="3333"/>
    <cellStyle name="Comma 3 3 6 6 2" xfId="3334"/>
    <cellStyle name="Comma 3 3 6 7" xfId="3335"/>
    <cellStyle name="Comma 3 3 7" xfId="3336"/>
    <cellStyle name="Comma 3 3 7 2" xfId="3337"/>
    <cellStyle name="Comma 3 3 7 2 2" xfId="3338"/>
    <cellStyle name="Comma 3 3 7 2 2 2" xfId="3339"/>
    <cellStyle name="Comma 3 3 7 2 2 3" xfId="3340"/>
    <cellStyle name="Comma 3 3 7 2 3" xfId="3341"/>
    <cellStyle name="Comma 3 3 7 2 3 2" xfId="3342"/>
    <cellStyle name="Comma 3 3 7 2 4" xfId="3343"/>
    <cellStyle name="Comma 3 3 7 2 4 2" xfId="3344"/>
    <cellStyle name="Comma 3 3 7 2 5" xfId="3345"/>
    <cellStyle name="Comma 3 3 7 3" xfId="3346"/>
    <cellStyle name="Comma 3 3 7 3 2" xfId="3347"/>
    <cellStyle name="Comma 3 3 7 3 2 2" xfId="3348"/>
    <cellStyle name="Comma 3 3 7 3 3" xfId="3349"/>
    <cellStyle name="Comma 3 3 7 3 3 2" xfId="3350"/>
    <cellStyle name="Comma 3 3 7 3 4" xfId="3351"/>
    <cellStyle name="Comma 3 3 7 4" xfId="3352"/>
    <cellStyle name="Comma 3 3 7 4 2" xfId="3353"/>
    <cellStyle name="Comma 3 3 7 4 3" xfId="3354"/>
    <cellStyle name="Comma 3 3 7 5" xfId="3355"/>
    <cellStyle name="Comma 3 3 7 5 2" xfId="3356"/>
    <cellStyle name="Comma 3 3 7 6" xfId="3357"/>
    <cellStyle name="Comma 3 3 7 6 2" xfId="3358"/>
    <cellStyle name="Comma 3 3 7 7" xfId="3359"/>
    <cellStyle name="Comma 3 3 8" xfId="3360"/>
    <cellStyle name="Comma 3 3 8 2" xfId="3361"/>
    <cellStyle name="Comma 3 3 8 2 2" xfId="3362"/>
    <cellStyle name="Comma 3 3 8 2 2 2" xfId="3363"/>
    <cellStyle name="Comma 3 3 8 2 3" xfId="3364"/>
    <cellStyle name="Comma 3 3 8 2 3 2" xfId="3365"/>
    <cellStyle name="Comma 3 3 8 2 4" xfId="3366"/>
    <cellStyle name="Comma 3 3 8 3" xfId="3367"/>
    <cellStyle name="Comma 3 3 8 3 2" xfId="3368"/>
    <cellStyle name="Comma 3 3 8 3 3" xfId="3369"/>
    <cellStyle name="Comma 3 3 8 4" xfId="3370"/>
    <cellStyle name="Comma 3 3 8 4 2" xfId="3371"/>
    <cellStyle name="Comma 3 3 8 5" xfId="3372"/>
    <cellStyle name="Comma 3 3 8 5 2" xfId="3373"/>
    <cellStyle name="Comma 3 3 8 6" xfId="3374"/>
    <cellStyle name="Comma 3 3 9" xfId="3375"/>
    <cellStyle name="Comma 3 3 9 2" xfId="3376"/>
    <cellStyle name="Comma 3 3 9 2 2" xfId="3377"/>
    <cellStyle name="Comma 3 3 9 3" xfId="3378"/>
    <cellStyle name="Comma 3 3 9 3 2" xfId="3379"/>
    <cellStyle name="Comma 3 3 9 4" xfId="3380"/>
    <cellStyle name="Comma 3 4" xfId="3381"/>
    <cellStyle name="Comma 3 4 10" xfId="3382"/>
    <cellStyle name="Comma 3 4 10 2" xfId="3383"/>
    <cellStyle name="Comma 3 4 11" xfId="3384"/>
    <cellStyle name="Comma 3 4 12" xfId="3385"/>
    <cellStyle name="Comma 3 4 2" xfId="3386"/>
    <cellStyle name="Comma 3 4 2 2" xfId="3387"/>
    <cellStyle name="Comma 3 4 2 2 2" xfId="3388"/>
    <cellStyle name="Comma 3 4 2 2 2 2" xfId="3389"/>
    <cellStyle name="Comma 3 4 2 2 2 2 2" xfId="3390"/>
    <cellStyle name="Comma 3 4 2 2 2 2 3" xfId="3391"/>
    <cellStyle name="Comma 3 4 2 2 2 3" xfId="3392"/>
    <cellStyle name="Comma 3 4 2 2 2 3 2" xfId="3393"/>
    <cellStyle name="Comma 3 4 2 2 2 4" xfId="3394"/>
    <cellStyle name="Comma 3 4 2 2 2 4 2" xfId="3395"/>
    <cellStyle name="Comma 3 4 2 2 2 5" xfId="3396"/>
    <cellStyle name="Comma 3 4 2 2 3" xfId="3397"/>
    <cellStyle name="Comma 3 4 2 2 3 2" xfId="3398"/>
    <cellStyle name="Comma 3 4 2 2 3 2 2" xfId="3399"/>
    <cellStyle name="Comma 3 4 2 2 3 3" xfId="3400"/>
    <cellStyle name="Comma 3 4 2 2 3 3 2" xfId="3401"/>
    <cellStyle name="Comma 3 4 2 2 3 4" xfId="3402"/>
    <cellStyle name="Comma 3 4 2 2 4" xfId="3403"/>
    <cellStyle name="Comma 3 4 2 2 4 2" xfId="3404"/>
    <cellStyle name="Comma 3 4 2 2 4 3" xfId="3405"/>
    <cellStyle name="Comma 3 4 2 2 5" xfId="3406"/>
    <cellStyle name="Comma 3 4 2 2 5 2" xfId="3407"/>
    <cellStyle name="Comma 3 4 2 2 6" xfId="3408"/>
    <cellStyle name="Comma 3 4 2 2 6 2" xfId="3409"/>
    <cellStyle name="Comma 3 4 2 2 7" xfId="3410"/>
    <cellStyle name="Comma 3 4 2 3" xfId="3411"/>
    <cellStyle name="Comma 3 4 2 3 2" xfId="3412"/>
    <cellStyle name="Comma 3 4 2 3 2 2" xfId="3413"/>
    <cellStyle name="Comma 3 4 2 3 2 3" xfId="3414"/>
    <cellStyle name="Comma 3 4 2 3 3" xfId="3415"/>
    <cellStyle name="Comma 3 4 2 3 3 2" xfId="3416"/>
    <cellStyle name="Comma 3 4 2 3 4" xfId="3417"/>
    <cellStyle name="Comma 3 4 2 3 4 2" xfId="3418"/>
    <cellStyle name="Comma 3 4 2 3 5" xfId="3419"/>
    <cellStyle name="Comma 3 4 2 4" xfId="3420"/>
    <cellStyle name="Comma 3 4 2 4 2" xfId="3421"/>
    <cellStyle name="Comma 3 4 2 4 2 2" xfId="3422"/>
    <cellStyle name="Comma 3 4 2 4 3" xfId="3423"/>
    <cellStyle name="Comma 3 4 2 4 3 2" xfId="3424"/>
    <cellStyle name="Comma 3 4 2 4 4" xfId="3425"/>
    <cellStyle name="Comma 3 4 2 5" xfId="3426"/>
    <cellStyle name="Comma 3 4 2 5 2" xfId="3427"/>
    <cellStyle name="Comma 3 4 2 5 3" xfId="3428"/>
    <cellStyle name="Comma 3 4 2 6" xfId="3429"/>
    <cellStyle name="Comma 3 4 2 6 2" xfId="3430"/>
    <cellStyle name="Comma 3 4 2 7" xfId="3431"/>
    <cellStyle name="Comma 3 4 2 7 2" xfId="3432"/>
    <cellStyle name="Comma 3 4 2 8" xfId="3433"/>
    <cellStyle name="Comma 3 4 3" xfId="3434"/>
    <cellStyle name="Comma 3 4 3 2" xfId="3435"/>
    <cellStyle name="Comma 3 4 3 2 2" xfId="3436"/>
    <cellStyle name="Comma 3 4 3 2 2 2" xfId="3437"/>
    <cellStyle name="Comma 3 4 3 2 2 2 2" xfId="3438"/>
    <cellStyle name="Comma 3 4 3 2 2 3" xfId="3439"/>
    <cellStyle name="Comma 3 4 3 2 3" xfId="3440"/>
    <cellStyle name="Comma 3 4 3 2 3 2" xfId="3441"/>
    <cellStyle name="Comma 3 4 3 2 4" xfId="3442"/>
    <cellStyle name="Comma 3 4 3 2 4 2" xfId="3443"/>
    <cellStyle name="Comma 3 4 3 2 5" xfId="3444"/>
    <cellStyle name="Comma 3 4 3 3" xfId="3445"/>
    <cellStyle name="Comma 3 4 3 3 2" xfId="3446"/>
    <cellStyle name="Comma 3 4 3 3 2 2" xfId="3447"/>
    <cellStyle name="Comma 3 4 3 3 3" xfId="3448"/>
    <cellStyle name="Comma 3 4 3 3 3 2" xfId="3449"/>
    <cellStyle name="Comma 3 4 3 3 4" xfId="3450"/>
    <cellStyle name="Comma 3 4 3 4" xfId="3451"/>
    <cellStyle name="Comma 3 4 3 4 2" xfId="3452"/>
    <cellStyle name="Comma 3 4 3 4 3" xfId="3453"/>
    <cellStyle name="Comma 3 4 3 5" xfId="3454"/>
    <cellStyle name="Comma 3 4 3 5 2" xfId="3455"/>
    <cellStyle name="Comma 3 4 3 6" xfId="3456"/>
    <cellStyle name="Comma 3 4 3 6 2" xfId="3457"/>
    <cellStyle name="Comma 3 4 3 7" xfId="3458"/>
    <cellStyle name="Comma 3 4 4" xfId="3459"/>
    <cellStyle name="Comma 3 4 4 2" xfId="3460"/>
    <cellStyle name="Comma 3 4 4 2 2" xfId="3461"/>
    <cellStyle name="Comma 3 4 4 2 2 2" xfId="3462"/>
    <cellStyle name="Comma 3 4 4 2 2 3" xfId="3463"/>
    <cellStyle name="Comma 3 4 4 2 3" xfId="3464"/>
    <cellStyle name="Comma 3 4 4 2 3 2" xfId="3465"/>
    <cellStyle name="Comma 3 4 4 2 4" xfId="3466"/>
    <cellStyle name="Comma 3 4 4 2 4 2" xfId="3467"/>
    <cellStyle name="Comma 3 4 4 2 5" xfId="3468"/>
    <cellStyle name="Comma 3 4 4 3" xfId="3469"/>
    <cellStyle name="Comma 3 4 4 3 2" xfId="3470"/>
    <cellStyle name="Comma 3 4 4 3 2 2" xfId="3471"/>
    <cellStyle name="Comma 3 4 4 3 3" xfId="3472"/>
    <cellStyle name="Comma 3 4 4 3 3 2" xfId="3473"/>
    <cellStyle name="Comma 3 4 4 3 4" xfId="3474"/>
    <cellStyle name="Comma 3 4 4 4" xfId="3475"/>
    <cellStyle name="Comma 3 4 4 4 2" xfId="3476"/>
    <cellStyle name="Comma 3 4 4 4 3" xfId="3477"/>
    <cellStyle name="Comma 3 4 4 5" xfId="3478"/>
    <cellStyle name="Comma 3 4 4 5 2" xfId="3479"/>
    <cellStyle name="Comma 3 4 4 6" xfId="3480"/>
    <cellStyle name="Comma 3 4 4 6 2" xfId="3481"/>
    <cellStyle name="Comma 3 4 4 7" xfId="3482"/>
    <cellStyle name="Comma 3 4 5" xfId="3483"/>
    <cellStyle name="Comma 3 4 5 2" xfId="3484"/>
    <cellStyle name="Comma 3 4 5 2 2" xfId="3485"/>
    <cellStyle name="Comma 3 4 5 2 2 2" xfId="3486"/>
    <cellStyle name="Comma 3 4 5 2 3" xfId="3487"/>
    <cellStyle name="Comma 3 4 5 2 3 2" xfId="3488"/>
    <cellStyle name="Comma 3 4 5 2 4" xfId="3489"/>
    <cellStyle name="Comma 3 4 5 3" xfId="3490"/>
    <cellStyle name="Comma 3 4 5 3 2" xfId="3491"/>
    <cellStyle name="Comma 3 4 5 3 3" xfId="3492"/>
    <cellStyle name="Comma 3 4 5 4" xfId="3493"/>
    <cellStyle name="Comma 3 4 5 4 2" xfId="3494"/>
    <cellStyle name="Comma 3 4 5 5" xfId="3495"/>
    <cellStyle name="Comma 3 4 5 5 2" xfId="3496"/>
    <cellStyle name="Comma 3 4 5 6" xfId="3497"/>
    <cellStyle name="Comma 3 4 6" xfId="3498"/>
    <cellStyle name="Comma 3 4 6 2" xfId="3499"/>
    <cellStyle name="Comma 3 4 6 2 2" xfId="3500"/>
    <cellStyle name="Comma 3 4 6 3" xfId="3501"/>
    <cellStyle name="Comma 3 4 6 3 2" xfId="3502"/>
    <cellStyle name="Comma 3 4 6 4" xfId="3503"/>
    <cellStyle name="Comma 3 4 7" xfId="3504"/>
    <cellStyle name="Comma 3 4 7 2" xfId="3505"/>
    <cellStyle name="Comma 3 4 7 2 2" xfId="3506"/>
    <cellStyle name="Comma 3 4 7 3" xfId="3507"/>
    <cellStyle name="Comma 3 4 7 3 2" xfId="3508"/>
    <cellStyle name="Comma 3 4 7 4" xfId="3509"/>
    <cellStyle name="Comma 3 4 8" xfId="3510"/>
    <cellStyle name="Comma 3 4 8 2" xfId="3511"/>
    <cellStyle name="Comma 3 4 8 3" xfId="3512"/>
    <cellStyle name="Comma 3 4 9" xfId="3513"/>
    <cellStyle name="Comma 3 4 9 2" xfId="3514"/>
    <cellStyle name="Comma 3 5" xfId="3515"/>
    <cellStyle name="Comma 3 5 10" xfId="3516"/>
    <cellStyle name="Comma 3 5 2" xfId="3517"/>
    <cellStyle name="Comma 3 5 2 2" xfId="3518"/>
    <cellStyle name="Comma 3 5 2 2 2" xfId="3519"/>
    <cellStyle name="Comma 3 5 2 2 2 2" xfId="3520"/>
    <cellStyle name="Comma 3 5 2 2 2 2 2" xfId="3521"/>
    <cellStyle name="Comma 3 5 2 2 2 3" xfId="3522"/>
    <cellStyle name="Comma 3 5 2 2 3" xfId="3523"/>
    <cellStyle name="Comma 3 5 2 2 3 2" xfId="3524"/>
    <cellStyle name="Comma 3 5 2 2 4" xfId="3525"/>
    <cellStyle name="Comma 3 5 2 2 4 2" xfId="3526"/>
    <cellStyle name="Comma 3 5 2 2 5" xfId="3527"/>
    <cellStyle name="Comma 3 5 2 3" xfId="3528"/>
    <cellStyle name="Comma 3 5 2 3 2" xfId="3529"/>
    <cellStyle name="Comma 3 5 2 3 2 2" xfId="3530"/>
    <cellStyle name="Comma 3 5 2 3 3" xfId="3531"/>
    <cellStyle name="Comma 3 5 2 3 3 2" xfId="3532"/>
    <cellStyle name="Comma 3 5 2 3 4" xfId="3533"/>
    <cellStyle name="Comma 3 5 2 4" xfId="3534"/>
    <cellStyle name="Comma 3 5 2 4 2" xfId="3535"/>
    <cellStyle name="Comma 3 5 2 4 3" xfId="3536"/>
    <cellStyle name="Comma 3 5 2 5" xfId="3537"/>
    <cellStyle name="Comma 3 5 2 5 2" xfId="3538"/>
    <cellStyle name="Comma 3 5 2 6" xfId="3539"/>
    <cellStyle name="Comma 3 5 2 6 2" xfId="3540"/>
    <cellStyle name="Comma 3 5 2 7" xfId="3541"/>
    <cellStyle name="Comma 3 5 3" xfId="3542"/>
    <cellStyle name="Comma 3 5 3 2" xfId="3543"/>
    <cellStyle name="Comma 3 5 3 2 2" xfId="3544"/>
    <cellStyle name="Comma 3 5 3 2 2 2" xfId="3545"/>
    <cellStyle name="Comma 3 5 3 2 2 2 2" xfId="3546"/>
    <cellStyle name="Comma 3 5 3 2 2 3" xfId="3547"/>
    <cellStyle name="Comma 3 5 3 2 3" xfId="3548"/>
    <cellStyle name="Comma 3 5 3 2 3 2" xfId="3549"/>
    <cellStyle name="Comma 3 5 3 2 4" xfId="3550"/>
    <cellStyle name="Comma 3 5 3 2 4 2" xfId="3551"/>
    <cellStyle name="Comma 3 5 3 2 5" xfId="3552"/>
    <cellStyle name="Comma 3 5 3 3" xfId="3553"/>
    <cellStyle name="Comma 3 5 3 3 2" xfId="3554"/>
    <cellStyle name="Comma 3 5 3 3 2 2" xfId="3555"/>
    <cellStyle name="Comma 3 5 3 3 3" xfId="3556"/>
    <cellStyle name="Comma 3 5 3 3 3 2" xfId="3557"/>
    <cellStyle name="Comma 3 5 3 3 4" xfId="3558"/>
    <cellStyle name="Comma 3 5 3 4" xfId="3559"/>
    <cellStyle name="Comma 3 5 3 4 2" xfId="3560"/>
    <cellStyle name="Comma 3 5 3 4 3" xfId="3561"/>
    <cellStyle name="Comma 3 5 3 5" xfId="3562"/>
    <cellStyle name="Comma 3 5 3 5 2" xfId="3563"/>
    <cellStyle name="Comma 3 5 3 6" xfId="3564"/>
    <cellStyle name="Comma 3 5 3 6 2" xfId="3565"/>
    <cellStyle name="Comma 3 5 3 7" xfId="3566"/>
    <cellStyle name="Comma 3 5 4" xfId="3567"/>
    <cellStyle name="Comma 3 5 4 2" xfId="3568"/>
    <cellStyle name="Comma 3 5 4 2 2" xfId="3569"/>
    <cellStyle name="Comma 3 5 4 2 2 2" xfId="3570"/>
    <cellStyle name="Comma 3 5 4 2 3" xfId="3571"/>
    <cellStyle name="Comma 3 5 4 2 3 2" xfId="3572"/>
    <cellStyle name="Comma 3 5 4 2 4" xfId="3573"/>
    <cellStyle name="Comma 3 5 4 3" xfId="3574"/>
    <cellStyle name="Comma 3 5 4 3 2" xfId="3575"/>
    <cellStyle name="Comma 3 5 4 3 3" xfId="3576"/>
    <cellStyle name="Comma 3 5 4 4" xfId="3577"/>
    <cellStyle name="Comma 3 5 4 4 2" xfId="3578"/>
    <cellStyle name="Comma 3 5 4 5" xfId="3579"/>
    <cellStyle name="Comma 3 5 4 5 2" xfId="3580"/>
    <cellStyle name="Comma 3 5 4 6" xfId="3581"/>
    <cellStyle name="Comma 3 5 5" xfId="3582"/>
    <cellStyle name="Comma 3 5 5 2" xfId="3583"/>
    <cellStyle name="Comma 3 5 5 2 2" xfId="3584"/>
    <cellStyle name="Comma 3 5 5 3" xfId="3585"/>
    <cellStyle name="Comma 3 5 5 3 2" xfId="3586"/>
    <cellStyle name="Comma 3 5 5 4" xfId="3587"/>
    <cellStyle name="Comma 3 5 6" xfId="3588"/>
    <cellStyle name="Comma 3 5 6 2" xfId="3589"/>
    <cellStyle name="Comma 3 5 6 2 2" xfId="3590"/>
    <cellStyle name="Comma 3 5 6 3" xfId="3591"/>
    <cellStyle name="Comma 3 5 6 3 2" xfId="3592"/>
    <cellStyle name="Comma 3 5 6 4" xfId="3593"/>
    <cellStyle name="Comma 3 5 7" xfId="3594"/>
    <cellStyle name="Comma 3 5 7 2" xfId="3595"/>
    <cellStyle name="Comma 3 5 7 3" xfId="3596"/>
    <cellStyle name="Comma 3 5 8" xfId="3597"/>
    <cellStyle name="Comma 3 5 8 2" xfId="3598"/>
    <cellStyle name="Comma 3 5 9" xfId="3599"/>
    <cellStyle name="Comma 3 5 9 2" xfId="3600"/>
    <cellStyle name="Comma 3 6" xfId="3601"/>
    <cellStyle name="Comma 3 6 2" xfId="3602"/>
    <cellStyle name="Comma 3 6 2 2" xfId="3603"/>
    <cellStyle name="Comma 3 6 2 2 2" xfId="3604"/>
    <cellStyle name="Comma 3 6 2 2 2 2" xfId="3605"/>
    <cellStyle name="Comma 3 6 2 2 2 2 2" xfId="3606"/>
    <cellStyle name="Comma 3 6 2 2 2 3" xfId="3607"/>
    <cellStyle name="Comma 3 6 2 2 3" xfId="3608"/>
    <cellStyle name="Comma 3 6 2 2 3 2" xfId="3609"/>
    <cellStyle name="Comma 3 6 2 2 4" xfId="3610"/>
    <cellStyle name="Comma 3 6 2 3" xfId="3611"/>
    <cellStyle name="Comma 3 6 2 3 2" xfId="3612"/>
    <cellStyle name="Comma 3 6 2 3 2 2" xfId="3613"/>
    <cellStyle name="Comma 3 6 2 3 3" xfId="3614"/>
    <cellStyle name="Comma 3 6 2 4" xfId="3615"/>
    <cellStyle name="Comma 3 6 2 4 2" xfId="3616"/>
    <cellStyle name="Comma 3 6 2 5" xfId="3617"/>
    <cellStyle name="Comma 3 6 3" xfId="3618"/>
    <cellStyle name="Comma 3 6 3 2" xfId="3619"/>
    <cellStyle name="Comma 3 6 3 2 2" xfId="3620"/>
    <cellStyle name="Comma 3 6 3 2 2 2" xfId="3621"/>
    <cellStyle name="Comma 3 6 3 2 2 2 2" xfId="3622"/>
    <cellStyle name="Comma 3 6 3 2 2 3" xfId="3623"/>
    <cellStyle name="Comma 3 6 3 2 3" xfId="3624"/>
    <cellStyle name="Comma 3 6 3 2 3 2" xfId="3625"/>
    <cellStyle name="Comma 3 6 3 2 4" xfId="3626"/>
    <cellStyle name="Comma 3 6 3 3" xfId="3627"/>
    <cellStyle name="Comma 3 6 3 3 2" xfId="3628"/>
    <cellStyle name="Comma 3 6 3 3 2 2" xfId="3629"/>
    <cellStyle name="Comma 3 6 3 3 3" xfId="3630"/>
    <cellStyle name="Comma 3 6 3 4" xfId="3631"/>
    <cellStyle name="Comma 3 6 3 4 2" xfId="3632"/>
    <cellStyle name="Comma 3 6 3 5" xfId="3633"/>
    <cellStyle name="Comma 3 6 4" xfId="3634"/>
    <cellStyle name="Comma 3 6 4 2" xfId="3635"/>
    <cellStyle name="Comma 3 6 4 2 2" xfId="3636"/>
    <cellStyle name="Comma 3 6 4 2 2 2" xfId="3637"/>
    <cellStyle name="Comma 3 6 4 2 3" xfId="3638"/>
    <cellStyle name="Comma 3 6 4 3" xfId="3639"/>
    <cellStyle name="Comma 3 6 4 3 2" xfId="3640"/>
    <cellStyle name="Comma 3 6 4 4" xfId="3641"/>
    <cellStyle name="Comma 3 6 5" xfId="3642"/>
    <cellStyle name="Comma 3 6 5 2" xfId="3643"/>
    <cellStyle name="Comma 3 6 5 2 2" xfId="3644"/>
    <cellStyle name="Comma 3 6 5 3" xfId="3645"/>
    <cellStyle name="Comma 3 6 6" xfId="3646"/>
    <cellStyle name="Comma 3 6 6 2" xfId="3647"/>
    <cellStyle name="Comma 3 6 7" xfId="3648"/>
    <cellStyle name="Comma 3 6 8" xfId="3649"/>
    <cellStyle name="Comma 3 7" xfId="3650"/>
    <cellStyle name="Comma 3 7 2" xfId="3651"/>
    <cellStyle name="Comma 3 7 2 2" xfId="3652"/>
    <cellStyle name="Comma 3 7 2 2 2" xfId="3653"/>
    <cellStyle name="Comma 3 7 2 2 2 2" xfId="3654"/>
    <cellStyle name="Comma 3 7 2 2 2 2 2" xfId="3655"/>
    <cellStyle name="Comma 3 7 2 2 2 3" xfId="3656"/>
    <cellStyle name="Comma 3 7 2 2 3" xfId="3657"/>
    <cellStyle name="Comma 3 7 2 2 3 2" xfId="3658"/>
    <cellStyle name="Comma 3 7 2 2 4" xfId="3659"/>
    <cellStyle name="Comma 3 7 2 3" xfId="3660"/>
    <cellStyle name="Comma 3 7 2 3 2" xfId="3661"/>
    <cellStyle name="Comma 3 7 2 3 2 2" xfId="3662"/>
    <cellStyle name="Comma 3 7 2 3 3" xfId="3663"/>
    <cellStyle name="Comma 3 7 2 4" xfId="3664"/>
    <cellStyle name="Comma 3 7 2 4 2" xfId="3665"/>
    <cellStyle name="Comma 3 7 2 5" xfId="3666"/>
    <cellStyle name="Comma 3 7 3" xfId="3667"/>
    <cellStyle name="Comma 3 7 3 2" xfId="3668"/>
    <cellStyle name="Comma 3 7 3 2 2" xfId="3669"/>
    <cellStyle name="Comma 3 7 3 2 2 2" xfId="3670"/>
    <cellStyle name="Comma 3 7 3 2 2 2 2" xfId="3671"/>
    <cellStyle name="Comma 3 7 3 2 2 3" xfId="3672"/>
    <cellStyle name="Comma 3 7 3 2 3" xfId="3673"/>
    <cellStyle name="Comma 3 7 3 2 3 2" xfId="3674"/>
    <cellStyle name="Comma 3 7 3 2 4" xfId="3675"/>
    <cellStyle name="Comma 3 7 3 3" xfId="3676"/>
    <cellStyle name="Comma 3 7 3 3 2" xfId="3677"/>
    <cellStyle name="Comma 3 7 3 3 2 2" xfId="3678"/>
    <cellStyle name="Comma 3 7 3 3 3" xfId="3679"/>
    <cellStyle name="Comma 3 7 3 4" xfId="3680"/>
    <cellStyle name="Comma 3 7 3 4 2" xfId="3681"/>
    <cellStyle name="Comma 3 7 3 5" xfId="3682"/>
    <cellStyle name="Comma 3 7 4" xfId="3683"/>
    <cellStyle name="Comma 3 7 4 2" xfId="3684"/>
    <cellStyle name="Comma 3 7 4 2 2" xfId="3685"/>
    <cellStyle name="Comma 3 7 4 2 2 2" xfId="3686"/>
    <cellStyle name="Comma 3 7 4 2 3" xfId="3687"/>
    <cellStyle name="Comma 3 7 4 3" xfId="3688"/>
    <cellStyle name="Comma 3 7 4 3 2" xfId="3689"/>
    <cellStyle name="Comma 3 7 4 4" xfId="3690"/>
    <cellStyle name="Comma 3 7 5" xfId="3691"/>
    <cellStyle name="Comma 3 7 5 2" xfId="3692"/>
    <cellStyle name="Comma 3 7 5 2 2" xfId="3693"/>
    <cellStyle name="Comma 3 7 5 3" xfId="3694"/>
    <cellStyle name="Comma 3 7 6" xfId="3695"/>
    <cellStyle name="Comma 3 7 6 2" xfId="3696"/>
    <cellStyle name="Comma 3 7 7" xfId="3697"/>
    <cellStyle name="Comma 3 8" xfId="3698"/>
    <cellStyle name="Comma 3 8 2" xfId="3699"/>
    <cellStyle name="Comma 3 8 2 2" xfId="3700"/>
    <cellStyle name="Comma 3 8 2 2 2" xfId="3701"/>
    <cellStyle name="Comma 3 8 2 2 2 2" xfId="3702"/>
    <cellStyle name="Comma 3 8 2 2 2 2 2" xfId="3703"/>
    <cellStyle name="Comma 3 8 2 2 2 3" xfId="3704"/>
    <cellStyle name="Comma 3 8 2 2 3" xfId="3705"/>
    <cellStyle name="Comma 3 8 2 2 3 2" xfId="3706"/>
    <cellStyle name="Comma 3 8 2 2 4" xfId="3707"/>
    <cellStyle name="Comma 3 8 2 3" xfId="3708"/>
    <cellStyle name="Comma 3 8 2 3 2" xfId="3709"/>
    <cellStyle name="Comma 3 8 2 3 2 2" xfId="3710"/>
    <cellStyle name="Comma 3 8 2 3 3" xfId="3711"/>
    <cellStyle name="Comma 3 8 2 4" xfId="3712"/>
    <cellStyle name="Comma 3 8 2 4 2" xfId="3713"/>
    <cellStyle name="Comma 3 8 2 5" xfId="3714"/>
    <cellStyle name="Comma 3 8 3" xfId="3715"/>
    <cellStyle name="Comma 3 8 3 2" xfId="3716"/>
    <cellStyle name="Comma 3 8 3 2 2" xfId="3717"/>
    <cellStyle name="Comma 3 8 3 2 2 2" xfId="3718"/>
    <cellStyle name="Comma 3 8 3 2 2 2 2" xfId="3719"/>
    <cellStyle name="Comma 3 8 3 2 2 3" xfId="3720"/>
    <cellStyle name="Comma 3 8 3 2 3" xfId="3721"/>
    <cellStyle name="Comma 3 8 3 2 3 2" xfId="3722"/>
    <cellStyle name="Comma 3 8 3 2 4" xfId="3723"/>
    <cellStyle name="Comma 3 8 3 3" xfId="3724"/>
    <cellStyle name="Comma 3 8 3 3 2" xfId="3725"/>
    <cellStyle name="Comma 3 8 3 3 2 2" xfId="3726"/>
    <cellStyle name="Comma 3 8 3 3 3" xfId="3727"/>
    <cellStyle name="Comma 3 8 3 4" xfId="3728"/>
    <cellStyle name="Comma 3 8 3 4 2" xfId="3729"/>
    <cellStyle name="Comma 3 8 3 5" xfId="3730"/>
    <cellStyle name="Comma 3 8 4" xfId="3731"/>
    <cellStyle name="Comma 3 8 4 2" xfId="3732"/>
    <cellStyle name="Comma 3 8 4 2 2" xfId="3733"/>
    <cellStyle name="Comma 3 8 4 2 2 2" xfId="3734"/>
    <cellStyle name="Comma 3 8 4 2 3" xfId="3735"/>
    <cellStyle name="Comma 3 8 4 3" xfId="3736"/>
    <cellStyle name="Comma 3 8 4 3 2" xfId="3737"/>
    <cellStyle name="Comma 3 8 4 4" xfId="3738"/>
    <cellStyle name="Comma 3 8 5" xfId="3739"/>
    <cellStyle name="Comma 3 8 5 2" xfId="3740"/>
    <cellStyle name="Comma 3 8 5 2 2" xfId="3741"/>
    <cellStyle name="Comma 3 8 5 3" xfId="3742"/>
    <cellStyle name="Comma 3 8 6" xfId="3743"/>
    <cellStyle name="Comma 3 8 6 2" xfId="3744"/>
    <cellStyle name="Comma 3 8 7" xfId="3745"/>
    <cellStyle name="Comma 3 9" xfId="3746"/>
    <cellStyle name="Comma 3 9 2" xfId="3747"/>
    <cellStyle name="Comma 3 9 2 2" xfId="3748"/>
    <cellStyle name="Comma 3 9 2 2 2" xfId="3749"/>
    <cellStyle name="Comma 3 9 2 2 2 2" xfId="3750"/>
    <cellStyle name="Comma 3 9 2 2 2 2 2" xfId="3751"/>
    <cellStyle name="Comma 3 9 2 2 2 3" xfId="3752"/>
    <cellStyle name="Comma 3 9 2 2 3" xfId="3753"/>
    <cellStyle name="Comma 3 9 2 2 3 2" xfId="3754"/>
    <cellStyle name="Comma 3 9 2 2 4" xfId="3755"/>
    <cellStyle name="Comma 3 9 2 3" xfId="3756"/>
    <cellStyle name="Comma 3 9 2 3 2" xfId="3757"/>
    <cellStyle name="Comma 3 9 2 3 2 2" xfId="3758"/>
    <cellStyle name="Comma 3 9 2 3 3" xfId="3759"/>
    <cellStyle name="Comma 3 9 2 4" xfId="3760"/>
    <cellStyle name="Comma 3 9 2 4 2" xfId="3761"/>
    <cellStyle name="Comma 3 9 2 5" xfId="3762"/>
    <cellStyle name="Comma 3 9 3" xfId="3763"/>
    <cellStyle name="Comma 3 9 3 2" xfId="3764"/>
    <cellStyle name="Comma 3 9 3 2 2" xfId="3765"/>
    <cellStyle name="Comma 3 9 3 2 2 2" xfId="3766"/>
    <cellStyle name="Comma 3 9 3 2 2 2 2" xfId="3767"/>
    <cellStyle name="Comma 3 9 3 2 2 3" xfId="3768"/>
    <cellStyle name="Comma 3 9 3 2 3" xfId="3769"/>
    <cellStyle name="Comma 3 9 3 2 3 2" xfId="3770"/>
    <cellStyle name="Comma 3 9 3 2 4" xfId="3771"/>
    <cellStyle name="Comma 3 9 3 3" xfId="3772"/>
    <cellStyle name="Comma 3 9 3 3 2" xfId="3773"/>
    <cellStyle name="Comma 3 9 3 3 2 2" xfId="3774"/>
    <cellStyle name="Comma 3 9 3 3 3" xfId="3775"/>
    <cellStyle name="Comma 3 9 3 4" xfId="3776"/>
    <cellStyle name="Comma 3 9 3 4 2" xfId="3777"/>
    <cellStyle name="Comma 3 9 3 5" xfId="3778"/>
    <cellStyle name="Comma 3 9 4" xfId="3779"/>
    <cellStyle name="Comma 3 9 4 2" xfId="3780"/>
    <cellStyle name="Comma 3 9 4 2 2" xfId="3781"/>
    <cellStyle name="Comma 3 9 4 2 2 2" xfId="3782"/>
    <cellStyle name="Comma 3 9 4 2 3" xfId="3783"/>
    <cellStyle name="Comma 3 9 4 3" xfId="3784"/>
    <cellStyle name="Comma 3 9 4 3 2" xfId="3785"/>
    <cellStyle name="Comma 3 9 4 4" xfId="3786"/>
    <cellStyle name="Comma 3 9 5" xfId="3787"/>
    <cellStyle name="Comma 3 9 5 2" xfId="3788"/>
    <cellStyle name="Comma 3 9 5 2 2" xfId="3789"/>
    <cellStyle name="Comma 3 9 5 3" xfId="3790"/>
    <cellStyle name="Comma 3 9 6" xfId="3791"/>
    <cellStyle name="Comma 3 9 6 2" xfId="3792"/>
    <cellStyle name="Comma 3 9 7" xfId="3793"/>
    <cellStyle name="Comma 30" xfId="3794"/>
    <cellStyle name="Comma 31" xfId="3795"/>
    <cellStyle name="Comma 31 2" xfId="3796"/>
    <cellStyle name="Comma 31 3" xfId="3797"/>
    <cellStyle name="Comma 31 3 2" xfId="3798"/>
    <cellStyle name="Comma 32" xfId="3799"/>
    <cellStyle name="Comma 32 2" xfId="3800"/>
    <cellStyle name="Comma 32 2 2" xfId="3801"/>
    <cellStyle name="Comma 32 3" xfId="3802"/>
    <cellStyle name="Comma 32 4" xfId="3803"/>
    <cellStyle name="Comma 32 4 2" xfId="3804"/>
    <cellStyle name="Comma 33" xfId="3805"/>
    <cellStyle name="Comma 33 2" xfId="3806"/>
    <cellStyle name="Comma 33 3" xfId="3807"/>
    <cellStyle name="Comma 33 3 2" xfId="3808"/>
    <cellStyle name="Comma 34" xfId="3809"/>
    <cellStyle name="Comma 35" xfId="3810"/>
    <cellStyle name="Comma 35 2" xfId="3811"/>
    <cellStyle name="Comma 36" xfId="3812"/>
    <cellStyle name="Comma 36 2" xfId="3813"/>
    <cellStyle name="Comma 37" xfId="3814"/>
    <cellStyle name="Comma 37 2" xfId="3815"/>
    <cellStyle name="Comma 38" xfId="3816"/>
    <cellStyle name="Comma 38 2" xfId="3817"/>
    <cellStyle name="Comma 39" xfId="3818"/>
    <cellStyle name="Comma 39 2" xfId="3819"/>
    <cellStyle name="Comma 4" xfId="70"/>
    <cellStyle name="Comma 4 10" xfId="3820"/>
    <cellStyle name="Comma 4 10 2" xfId="3821"/>
    <cellStyle name="Comma 4 10 2 2" xfId="3822"/>
    <cellStyle name="Comma 4 10 3" xfId="3823"/>
    <cellStyle name="Comma 4 10 3 2" xfId="3824"/>
    <cellStyle name="Comma 4 10 4" xfId="3825"/>
    <cellStyle name="Comma 4 11" xfId="3826"/>
    <cellStyle name="Comma 4 11 2" xfId="3827"/>
    <cellStyle name="Comma 4 11 3" xfId="3828"/>
    <cellStyle name="Comma 4 12" xfId="3829"/>
    <cellStyle name="Comma 4 12 2" xfId="3830"/>
    <cellStyle name="Comma 4 13" xfId="3831"/>
    <cellStyle name="Comma 4 13 2" xfId="3832"/>
    <cellStyle name="Comma 4 14" xfId="3833"/>
    <cellStyle name="Comma 4 15" xfId="3834"/>
    <cellStyle name="Comma 4 2" xfId="3835"/>
    <cellStyle name="Comma 4 2 10" xfId="3836"/>
    <cellStyle name="Comma 4 2 10 2" xfId="3837"/>
    <cellStyle name="Comma 4 2 11" xfId="3838"/>
    <cellStyle name="Comma 4 2 11 2" xfId="3839"/>
    <cellStyle name="Comma 4 2 12" xfId="3840"/>
    <cellStyle name="Comma 4 2 13" xfId="3841"/>
    <cellStyle name="Comma 4 2 2" xfId="3842"/>
    <cellStyle name="Comma 4 2 2 10" xfId="3843"/>
    <cellStyle name="Comma 4 2 2 11" xfId="3844"/>
    <cellStyle name="Comma 4 2 2 2" xfId="3845"/>
    <cellStyle name="Comma 4 2 2 2 2" xfId="3846"/>
    <cellStyle name="Comma 4 2 2 2 2 2" xfId="3847"/>
    <cellStyle name="Comma 4 2 2 2 2 2 2" xfId="3848"/>
    <cellStyle name="Comma 4 2 2 2 2 2 3" xfId="3849"/>
    <cellStyle name="Comma 4 2 2 2 2 3" xfId="3850"/>
    <cellStyle name="Comma 4 2 2 2 2 3 2" xfId="3851"/>
    <cellStyle name="Comma 4 2 2 2 2 4" xfId="3852"/>
    <cellStyle name="Comma 4 2 2 2 2 4 2" xfId="3853"/>
    <cellStyle name="Comma 4 2 2 2 2 5" xfId="3854"/>
    <cellStyle name="Comma 4 2 2 2 3" xfId="3855"/>
    <cellStyle name="Comma 4 2 2 2 3 2" xfId="3856"/>
    <cellStyle name="Comma 4 2 2 2 3 2 2" xfId="3857"/>
    <cellStyle name="Comma 4 2 2 2 3 3" xfId="3858"/>
    <cellStyle name="Comma 4 2 2 2 3 3 2" xfId="3859"/>
    <cellStyle name="Comma 4 2 2 2 3 4" xfId="3860"/>
    <cellStyle name="Comma 4 2 2 2 4" xfId="3861"/>
    <cellStyle name="Comma 4 2 2 2 4 2" xfId="3862"/>
    <cellStyle name="Comma 4 2 2 2 4 3" xfId="3863"/>
    <cellStyle name="Comma 4 2 2 2 5" xfId="3864"/>
    <cellStyle name="Comma 4 2 2 2 5 2" xfId="3865"/>
    <cellStyle name="Comma 4 2 2 2 6" xfId="3866"/>
    <cellStyle name="Comma 4 2 2 2 6 2" xfId="3867"/>
    <cellStyle name="Comma 4 2 2 2 7" xfId="3868"/>
    <cellStyle name="Comma 4 2 2 3" xfId="3869"/>
    <cellStyle name="Comma 4 2 2 3 2" xfId="3870"/>
    <cellStyle name="Comma 4 2 2 3 2 2" xfId="3871"/>
    <cellStyle name="Comma 4 2 2 3 2 2 2" xfId="3872"/>
    <cellStyle name="Comma 4 2 2 3 2 2 3" xfId="3873"/>
    <cellStyle name="Comma 4 2 2 3 2 3" xfId="3874"/>
    <cellStyle name="Comma 4 2 2 3 2 3 2" xfId="3875"/>
    <cellStyle name="Comma 4 2 2 3 2 4" xfId="3876"/>
    <cellStyle name="Comma 4 2 2 3 2 4 2" xfId="3877"/>
    <cellStyle name="Comma 4 2 2 3 2 5" xfId="3878"/>
    <cellStyle name="Comma 4 2 2 3 3" xfId="3879"/>
    <cellStyle name="Comma 4 2 2 3 3 2" xfId="3880"/>
    <cellStyle name="Comma 4 2 2 3 3 2 2" xfId="3881"/>
    <cellStyle name="Comma 4 2 2 3 3 3" xfId="3882"/>
    <cellStyle name="Comma 4 2 2 3 3 3 2" xfId="3883"/>
    <cellStyle name="Comma 4 2 2 3 3 4" xfId="3884"/>
    <cellStyle name="Comma 4 2 2 3 4" xfId="3885"/>
    <cellStyle name="Comma 4 2 2 3 4 2" xfId="3886"/>
    <cellStyle name="Comma 4 2 2 3 4 3" xfId="3887"/>
    <cellStyle name="Comma 4 2 2 3 5" xfId="3888"/>
    <cellStyle name="Comma 4 2 2 3 5 2" xfId="3889"/>
    <cellStyle name="Comma 4 2 2 3 6" xfId="3890"/>
    <cellStyle name="Comma 4 2 2 3 6 2" xfId="3891"/>
    <cellStyle name="Comma 4 2 2 3 7" xfId="3892"/>
    <cellStyle name="Comma 4 2 2 4" xfId="3893"/>
    <cellStyle name="Comma 4 2 2 4 2" xfId="3894"/>
    <cellStyle name="Comma 4 2 2 4 2 2" xfId="3895"/>
    <cellStyle name="Comma 4 2 2 4 2 2 2" xfId="3896"/>
    <cellStyle name="Comma 4 2 2 4 2 3" xfId="3897"/>
    <cellStyle name="Comma 4 2 2 4 2 3 2" xfId="3898"/>
    <cellStyle name="Comma 4 2 2 4 2 4" xfId="3899"/>
    <cellStyle name="Comma 4 2 2 4 3" xfId="3900"/>
    <cellStyle name="Comma 4 2 2 4 3 2" xfId="3901"/>
    <cellStyle name="Comma 4 2 2 4 3 3" xfId="3902"/>
    <cellStyle name="Comma 4 2 2 4 4" xfId="3903"/>
    <cellStyle name="Comma 4 2 2 4 4 2" xfId="3904"/>
    <cellStyle name="Comma 4 2 2 4 5" xfId="3905"/>
    <cellStyle name="Comma 4 2 2 4 5 2" xfId="3906"/>
    <cellStyle name="Comma 4 2 2 4 6" xfId="3907"/>
    <cellStyle name="Comma 4 2 2 5" xfId="3908"/>
    <cellStyle name="Comma 4 2 2 5 2" xfId="3909"/>
    <cellStyle name="Comma 4 2 2 5 2 2" xfId="3910"/>
    <cellStyle name="Comma 4 2 2 5 3" xfId="3911"/>
    <cellStyle name="Comma 4 2 2 5 3 2" xfId="3912"/>
    <cellStyle name="Comma 4 2 2 5 4" xfId="3913"/>
    <cellStyle name="Comma 4 2 2 6" xfId="3914"/>
    <cellStyle name="Comma 4 2 2 6 2" xfId="3915"/>
    <cellStyle name="Comma 4 2 2 6 2 2" xfId="3916"/>
    <cellStyle name="Comma 4 2 2 6 3" xfId="3917"/>
    <cellStyle name="Comma 4 2 2 6 3 2" xfId="3918"/>
    <cellStyle name="Comma 4 2 2 6 4" xfId="3919"/>
    <cellStyle name="Comma 4 2 2 7" xfId="3920"/>
    <cellStyle name="Comma 4 2 2 7 2" xfId="3921"/>
    <cellStyle name="Comma 4 2 2 7 3" xfId="3922"/>
    <cellStyle name="Comma 4 2 2 8" xfId="3923"/>
    <cellStyle name="Comma 4 2 2 8 2" xfId="3924"/>
    <cellStyle name="Comma 4 2 2 9" xfId="3925"/>
    <cellStyle name="Comma 4 2 2 9 2" xfId="3926"/>
    <cellStyle name="Comma 4 2 3" xfId="3927"/>
    <cellStyle name="Comma 4 2 3 2" xfId="3928"/>
    <cellStyle name="Comma 4 2 3 2 2" xfId="3929"/>
    <cellStyle name="Comma 4 2 3 2 2 2" xfId="3930"/>
    <cellStyle name="Comma 4 2 3 2 2 2 2" xfId="3931"/>
    <cellStyle name="Comma 4 2 3 2 2 2 3" xfId="3932"/>
    <cellStyle name="Comma 4 2 3 2 2 3" xfId="3933"/>
    <cellStyle name="Comma 4 2 3 2 2 3 2" xfId="3934"/>
    <cellStyle name="Comma 4 2 3 2 2 4" xfId="3935"/>
    <cellStyle name="Comma 4 2 3 2 2 4 2" xfId="3936"/>
    <cellStyle name="Comma 4 2 3 2 2 5" xfId="3937"/>
    <cellStyle name="Comma 4 2 3 2 3" xfId="3938"/>
    <cellStyle name="Comma 4 2 3 2 3 2" xfId="3939"/>
    <cellStyle name="Comma 4 2 3 2 3 2 2" xfId="3940"/>
    <cellStyle name="Comma 4 2 3 2 3 3" xfId="3941"/>
    <cellStyle name="Comma 4 2 3 2 3 3 2" xfId="3942"/>
    <cellStyle name="Comma 4 2 3 2 3 4" xfId="3943"/>
    <cellStyle name="Comma 4 2 3 2 4" xfId="3944"/>
    <cellStyle name="Comma 4 2 3 2 4 2" xfId="3945"/>
    <cellStyle name="Comma 4 2 3 2 4 3" xfId="3946"/>
    <cellStyle name="Comma 4 2 3 2 5" xfId="3947"/>
    <cellStyle name="Comma 4 2 3 2 5 2" xfId="3948"/>
    <cellStyle name="Comma 4 2 3 2 6" xfId="3949"/>
    <cellStyle name="Comma 4 2 3 2 6 2" xfId="3950"/>
    <cellStyle name="Comma 4 2 3 2 7" xfId="3951"/>
    <cellStyle name="Comma 4 2 3 3" xfId="3952"/>
    <cellStyle name="Comma 4 2 3 3 2" xfId="3953"/>
    <cellStyle name="Comma 4 2 3 3 2 2" xfId="3954"/>
    <cellStyle name="Comma 4 2 3 3 2 3" xfId="3955"/>
    <cellStyle name="Comma 4 2 3 3 3" xfId="3956"/>
    <cellStyle name="Comma 4 2 3 3 3 2" xfId="3957"/>
    <cellStyle name="Comma 4 2 3 3 4" xfId="3958"/>
    <cellStyle name="Comma 4 2 3 3 4 2" xfId="3959"/>
    <cellStyle name="Comma 4 2 3 3 5" xfId="3960"/>
    <cellStyle name="Comma 4 2 3 4" xfId="3961"/>
    <cellStyle name="Comma 4 2 3 4 2" xfId="3962"/>
    <cellStyle name="Comma 4 2 3 4 2 2" xfId="3963"/>
    <cellStyle name="Comma 4 2 3 4 3" xfId="3964"/>
    <cellStyle name="Comma 4 2 3 4 3 2" xfId="3965"/>
    <cellStyle name="Comma 4 2 3 4 4" xfId="3966"/>
    <cellStyle name="Comma 4 2 3 5" xfId="3967"/>
    <cellStyle name="Comma 4 2 3 5 2" xfId="3968"/>
    <cellStyle name="Comma 4 2 3 5 3" xfId="3969"/>
    <cellStyle name="Comma 4 2 3 6" xfId="3970"/>
    <cellStyle name="Comma 4 2 3 6 2" xfId="3971"/>
    <cellStyle name="Comma 4 2 3 7" xfId="3972"/>
    <cellStyle name="Comma 4 2 3 7 2" xfId="3973"/>
    <cellStyle name="Comma 4 2 3 8" xfId="3974"/>
    <cellStyle name="Comma 4 2 4" xfId="3975"/>
    <cellStyle name="Comma 4 2 4 2" xfId="3976"/>
    <cellStyle name="Comma 4 2 4 2 2" xfId="3977"/>
    <cellStyle name="Comma 4 2 4 2 2 2" xfId="3978"/>
    <cellStyle name="Comma 4 2 4 2 2 3" xfId="3979"/>
    <cellStyle name="Comma 4 2 4 2 3" xfId="3980"/>
    <cellStyle name="Comma 4 2 4 2 3 2" xfId="3981"/>
    <cellStyle name="Comma 4 2 4 2 4" xfId="3982"/>
    <cellStyle name="Comma 4 2 4 2 4 2" xfId="3983"/>
    <cellStyle name="Comma 4 2 4 2 5" xfId="3984"/>
    <cellStyle name="Comma 4 2 4 3" xfId="3985"/>
    <cellStyle name="Comma 4 2 4 3 2" xfId="3986"/>
    <cellStyle name="Comma 4 2 4 3 2 2" xfId="3987"/>
    <cellStyle name="Comma 4 2 4 3 3" xfId="3988"/>
    <cellStyle name="Comma 4 2 4 3 3 2" xfId="3989"/>
    <cellStyle name="Comma 4 2 4 3 4" xfId="3990"/>
    <cellStyle name="Comma 4 2 4 4" xfId="3991"/>
    <cellStyle name="Comma 4 2 4 4 2" xfId="3992"/>
    <cellStyle name="Comma 4 2 4 4 3" xfId="3993"/>
    <cellStyle name="Comma 4 2 4 5" xfId="3994"/>
    <cellStyle name="Comma 4 2 4 5 2" xfId="3995"/>
    <cellStyle name="Comma 4 2 4 6" xfId="3996"/>
    <cellStyle name="Comma 4 2 4 6 2" xfId="3997"/>
    <cellStyle name="Comma 4 2 4 7" xfId="3998"/>
    <cellStyle name="Comma 4 2 5" xfId="3999"/>
    <cellStyle name="Comma 4 2 5 2" xfId="4000"/>
    <cellStyle name="Comma 4 2 5 2 2" xfId="4001"/>
    <cellStyle name="Comma 4 2 5 2 2 2" xfId="4002"/>
    <cellStyle name="Comma 4 2 5 2 2 3" xfId="4003"/>
    <cellStyle name="Comma 4 2 5 2 3" xfId="4004"/>
    <cellStyle name="Comma 4 2 5 2 3 2" xfId="4005"/>
    <cellStyle name="Comma 4 2 5 2 4" xfId="4006"/>
    <cellStyle name="Comma 4 2 5 2 4 2" xfId="4007"/>
    <cellStyle name="Comma 4 2 5 2 5" xfId="4008"/>
    <cellStyle name="Comma 4 2 5 3" xfId="4009"/>
    <cellStyle name="Comma 4 2 5 3 2" xfId="4010"/>
    <cellStyle name="Comma 4 2 5 3 2 2" xfId="4011"/>
    <cellStyle name="Comma 4 2 5 3 3" xfId="4012"/>
    <cellStyle name="Comma 4 2 5 3 3 2" xfId="4013"/>
    <cellStyle name="Comma 4 2 5 3 4" xfId="4014"/>
    <cellStyle name="Comma 4 2 5 4" xfId="4015"/>
    <cellStyle name="Comma 4 2 5 4 2" xfId="4016"/>
    <cellStyle name="Comma 4 2 5 4 3" xfId="4017"/>
    <cellStyle name="Comma 4 2 5 5" xfId="4018"/>
    <cellStyle name="Comma 4 2 5 5 2" xfId="4019"/>
    <cellStyle name="Comma 4 2 5 6" xfId="4020"/>
    <cellStyle name="Comma 4 2 5 6 2" xfId="4021"/>
    <cellStyle name="Comma 4 2 5 7" xfId="4022"/>
    <cellStyle name="Comma 4 2 6" xfId="4023"/>
    <cellStyle name="Comma 4 2 6 2" xfId="4024"/>
    <cellStyle name="Comma 4 2 6 2 2" xfId="4025"/>
    <cellStyle name="Comma 4 2 6 2 2 2" xfId="4026"/>
    <cellStyle name="Comma 4 2 6 2 3" xfId="4027"/>
    <cellStyle name="Comma 4 2 6 2 3 2" xfId="4028"/>
    <cellStyle name="Comma 4 2 6 2 4" xfId="4029"/>
    <cellStyle name="Comma 4 2 6 3" xfId="4030"/>
    <cellStyle name="Comma 4 2 6 3 2" xfId="4031"/>
    <cellStyle name="Comma 4 2 6 3 3" xfId="4032"/>
    <cellStyle name="Comma 4 2 6 4" xfId="4033"/>
    <cellStyle name="Comma 4 2 6 4 2" xfId="4034"/>
    <cellStyle name="Comma 4 2 6 5" xfId="4035"/>
    <cellStyle name="Comma 4 2 6 5 2" xfId="4036"/>
    <cellStyle name="Comma 4 2 6 6" xfId="4037"/>
    <cellStyle name="Comma 4 2 7" xfId="4038"/>
    <cellStyle name="Comma 4 2 7 2" xfId="4039"/>
    <cellStyle name="Comma 4 2 7 2 2" xfId="4040"/>
    <cellStyle name="Comma 4 2 7 3" xfId="4041"/>
    <cellStyle name="Comma 4 2 7 3 2" xfId="4042"/>
    <cellStyle name="Comma 4 2 7 4" xfId="4043"/>
    <cellStyle name="Comma 4 2 8" xfId="4044"/>
    <cellStyle name="Comma 4 2 8 2" xfId="4045"/>
    <cellStyle name="Comma 4 2 8 2 2" xfId="4046"/>
    <cellStyle name="Comma 4 2 8 3" xfId="4047"/>
    <cellStyle name="Comma 4 2 8 3 2" xfId="4048"/>
    <cellStyle name="Comma 4 2 8 4" xfId="4049"/>
    <cellStyle name="Comma 4 2 9" xfId="4050"/>
    <cellStyle name="Comma 4 2 9 2" xfId="4051"/>
    <cellStyle name="Comma 4 2 9 3" xfId="4052"/>
    <cellStyle name="Comma 4 3" xfId="4053"/>
    <cellStyle name="Comma 4 3 10" xfId="4054"/>
    <cellStyle name="Comma 4 3 10 2" xfId="4055"/>
    <cellStyle name="Comma 4 3 11" xfId="4056"/>
    <cellStyle name="Comma 4 3 12" xfId="4057"/>
    <cellStyle name="Comma 4 3 2" xfId="4058"/>
    <cellStyle name="Comma 4 3 2 2" xfId="4059"/>
    <cellStyle name="Comma 4 3 2 2 2" xfId="4060"/>
    <cellStyle name="Comma 4 3 2 2 2 2" xfId="4061"/>
    <cellStyle name="Comma 4 3 2 2 2 2 2" xfId="4062"/>
    <cellStyle name="Comma 4 3 2 2 2 2 3" xfId="4063"/>
    <cellStyle name="Comma 4 3 2 2 2 3" xfId="4064"/>
    <cellStyle name="Comma 4 3 2 2 2 3 2" xfId="4065"/>
    <cellStyle name="Comma 4 3 2 2 2 4" xfId="4066"/>
    <cellStyle name="Comma 4 3 2 2 2 4 2" xfId="4067"/>
    <cellStyle name="Comma 4 3 2 2 2 5" xfId="4068"/>
    <cellStyle name="Comma 4 3 2 2 3" xfId="4069"/>
    <cellStyle name="Comma 4 3 2 2 3 2" xfId="4070"/>
    <cellStyle name="Comma 4 3 2 2 3 2 2" xfId="4071"/>
    <cellStyle name="Comma 4 3 2 2 3 3" xfId="4072"/>
    <cellStyle name="Comma 4 3 2 2 3 3 2" xfId="4073"/>
    <cellStyle name="Comma 4 3 2 2 3 4" xfId="4074"/>
    <cellStyle name="Comma 4 3 2 2 4" xfId="4075"/>
    <cellStyle name="Comma 4 3 2 2 4 2" xfId="4076"/>
    <cellStyle name="Comma 4 3 2 2 4 3" xfId="4077"/>
    <cellStyle name="Comma 4 3 2 2 5" xfId="4078"/>
    <cellStyle name="Comma 4 3 2 2 5 2" xfId="4079"/>
    <cellStyle name="Comma 4 3 2 2 6" xfId="4080"/>
    <cellStyle name="Comma 4 3 2 2 6 2" xfId="4081"/>
    <cellStyle name="Comma 4 3 2 2 7" xfId="4082"/>
    <cellStyle name="Comma 4 3 2 3" xfId="4083"/>
    <cellStyle name="Comma 4 3 2 3 2" xfId="4084"/>
    <cellStyle name="Comma 4 3 2 3 2 2" xfId="4085"/>
    <cellStyle name="Comma 4 3 2 3 2 3" xfId="4086"/>
    <cellStyle name="Comma 4 3 2 3 3" xfId="4087"/>
    <cellStyle name="Comma 4 3 2 3 3 2" xfId="4088"/>
    <cellStyle name="Comma 4 3 2 3 4" xfId="4089"/>
    <cellStyle name="Comma 4 3 2 3 4 2" xfId="4090"/>
    <cellStyle name="Comma 4 3 2 3 5" xfId="4091"/>
    <cellStyle name="Comma 4 3 2 4" xfId="4092"/>
    <cellStyle name="Comma 4 3 2 4 2" xfId="4093"/>
    <cellStyle name="Comma 4 3 2 4 2 2" xfId="4094"/>
    <cellStyle name="Comma 4 3 2 4 3" xfId="4095"/>
    <cellStyle name="Comma 4 3 2 4 3 2" xfId="4096"/>
    <cellStyle name="Comma 4 3 2 4 4" xfId="4097"/>
    <cellStyle name="Comma 4 3 2 5" xfId="4098"/>
    <cellStyle name="Comma 4 3 2 5 2" xfId="4099"/>
    <cellStyle name="Comma 4 3 2 5 3" xfId="4100"/>
    <cellStyle name="Comma 4 3 2 6" xfId="4101"/>
    <cellStyle name="Comma 4 3 2 6 2" xfId="4102"/>
    <cellStyle name="Comma 4 3 2 7" xfId="4103"/>
    <cellStyle name="Comma 4 3 2 7 2" xfId="4104"/>
    <cellStyle name="Comma 4 3 2 8" xfId="4105"/>
    <cellStyle name="Comma 4 3 3" xfId="4106"/>
    <cellStyle name="Comma 4 3 3 2" xfId="4107"/>
    <cellStyle name="Comma 4 3 3 2 2" xfId="4108"/>
    <cellStyle name="Comma 4 3 3 2 2 2" xfId="4109"/>
    <cellStyle name="Comma 4 3 3 2 2 3" xfId="4110"/>
    <cellStyle name="Comma 4 3 3 2 3" xfId="4111"/>
    <cellStyle name="Comma 4 3 3 2 3 2" xfId="4112"/>
    <cellStyle name="Comma 4 3 3 2 4" xfId="4113"/>
    <cellStyle name="Comma 4 3 3 2 4 2" xfId="4114"/>
    <cellStyle name="Comma 4 3 3 2 5" xfId="4115"/>
    <cellStyle name="Comma 4 3 3 3" xfId="4116"/>
    <cellStyle name="Comma 4 3 3 3 2" xfId="4117"/>
    <cellStyle name="Comma 4 3 3 3 2 2" xfId="4118"/>
    <cellStyle name="Comma 4 3 3 3 3" xfId="4119"/>
    <cellStyle name="Comma 4 3 3 3 3 2" xfId="4120"/>
    <cellStyle name="Comma 4 3 3 3 4" xfId="4121"/>
    <cellStyle name="Comma 4 3 3 4" xfId="4122"/>
    <cellStyle name="Comma 4 3 3 4 2" xfId="4123"/>
    <cellStyle name="Comma 4 3 3 4 3" xfId="4124"/>
    <cellStyle name="Comma 4 3 3 5" xfId="4125"/>
    <cellStyle name="Comma 4 3 3 5 2" xfId="4126"/>
    <cellStyle name="Comma 4 3 3 6" xfId="4127"/>
    <cellStyle name="Comma 4 3 3 6 2" xfId="4128"/>
    <cellStyle name="Comma 4 3 3 7" xfId="4129"/>
    <cellStyle name="Comma 4 3 4" xfId="4130"/>
    <cellStyle name="Comma 4 3 4 2" xfId="4131"/>
    <cellStyle name="Comma 4 3 4 2 2" xfId="4132"/>
    <cellStyle name="Comma 4 3 4 2 2 2" xfId="4133"/>
    <cellStyle name="Comma 4 3 4 2 2 3" xfId="4134"/>
    <cellStyle name="Comma 4 3 4 2 3" xfId="4135"/>
    <cellStyle name="Comma 4 3 4 2 3 2" xfId="4136"/>
    <cellStyle name="Comma 4 3 4 2 4" xfId="4137"/>
    <cellStyle name="Comma 4 3 4 2 4 2" xfId="4138"/>
    <cellStyle name="Comma 4 3 4 2 5" xfId="4139"/>
    <cellStyle name="Comma 4 3 4 3" xfId="4140"/>
    <cellStyle name="Comma 4 3 4 3 2" xfId="4141"/>
    <cellStyle name="Comma 4 3 4 3 2 2" xfId="4142"/>
    <cellStyle name="Comma 4 3 4 3 3" xfId="4143"/>
    <cellStyle name="Comma 4 3 4 3 3 2" xfId="4144"/>
    <cellStyle name="Comma 4 3 4 3 4" xfId="4145"/>
    <cellStyle name="Comma 4 3 4 4" xfId="4146"/>
    <cellStyle name="Comma 4 3 4 4 2" xfId="4147"/>
    <cellStyle name="Comma 4 3 4 4 3" xfId="4148"/>
    <cellStyle name="Comma 4 3 4 5" xfId="4149"/>
    <cellStyle name="Comma 4 3 4 5 2" xfId="4150"/>
    <cellStyle name="Comma 4 3 4 6" xfId="4151"/>
    <cellStyle name="Comma 4 3 4 6 2" xfId="4152"/>
    <cellStyle name="Comma 4 3 4 7" xfId="4153"/>
    <cellStyle name="Comma 4 3 5" xfId="4154"/>
    <cellStyle name="Comma 4 3 5 2" xfId="4155"/>
    <cellStyle name="Comma 4 3 5 2 2" xfId="4156"/>
    <cellStyle name="Comma 4 3 5 2 2 2" xfId="4157"/>
    <cellStyle name="Comma 4 3 5 2 3" xfId="4158"/>
    <cellStyle name="Comma 4 3 5 2 3 2" xfId="4159"/>
    <cellStyle name="Comma 4 3 5 2 4" xfId="4160"/>
    <cellStyle name="Comma 4 3 5 3" xfId="4161"/>
    <cellStyle name="Comma 4 3 5 3 2" xfId="4162"/>
    <cellStyle name="Comma 4 3 5 3 3" xfId="4163"/>
    <cellStyle name="Comma 4 3 5 4" xfId="4164"/>
    <cellStyle name="Comma 4 3 5 4 2" xfId="4165"/>
    <cellStyle name="Comma 4 3 5 5" xfId="4166"/>
    <cellStyle name="Comma 4 3 5 5 2" xfId="4167"/>
    <cellStyle name="Comma 4 3 5 6" xfId="4168"/>
    <cellStyle name="Comma 4 3 6" xfId="4169"/>
    <cellStyle name="Comma 4 3 6 2" xfId="4170"/>
    <cellStyle name="Comma 4 3 6 2 2" xfId="4171"/>
    <cellStyle name="Comma 4 3 6 3" xfId="4172"/>
    <cellStyle name="Comma 4 3 6 3 2" xfId="4173"/>
    <cellStyle name="Comma 4 3 6 4" xfId="4174"/>
    <cellStyle name="Comma 4 3 7" xfId="4175"/>
    <cellStyle name="Comma 4 3 7 2" xfId="4176"/>
    <cellStyle name="Comma 4 3 7 2 2" xfId="4177"/>
    <cellStyle name="Comma 4 3 7 3" xfId="4178"/>
    <cellStyle name="Comma 4 3 7 3 2" xfId="4179"/>
    <cellStyle name="Comma 4 3 7 4" xfId="4180"/>
    <cellStyle name="Comma 4 3 8" xfId="4181"/>
    <cellStyle name="Comma 4 3 8 2" xfId="4182"/>
    <cellStyle name="Comma 4 3 8 3" xfId="4183"/>
    <cellStyle name="Comma 4 3 9" xfId="4184"/>
    <cellStyle name="Comma 4 3 9 2" xfId="4185"/>
    <cellStyle name="Comma 4 4" xfId="4186"/>
    <cellStyle name="Comma 4 4 10" xfId="4187"/>
    <cellStyle name="Comma 4 4 11" xfId="4188"/>
    <cellStyle name="Comma 4 4 2" xfId="4189"/>
    <cellStyle name="Comma 4 4 2 2" xfId="4190"/>
    <cellStyle name="Comma 4 4 2 2 2" xfId="4191"/>
    <cellStyle name="Comma 4 4 2 2 2 2" xfId="4192"/>
    <cellStyle name="Comma 4 4 2 2 2 3" xfId="4193"/>
    <cellStyle name="Comma 4 4 2 2 3" xfId="4194"/>
    <cellStyle name="Comma 4 4 2 2 3 2" xfId="4195"/>
    <cellStyle name="Comma 4 4 2 2 4" xfId="4196"/>
    <cellStyle name="Comma 4 4 2 2 4 2" xfId="4197"/>
    <cellStyle name="Comma 4 4 2 2 5" xfId="4198"/>
    <cellStyle name="Comma 4 4 2 3" xfId="4199"/>
    <cellStyle name="Comma 4 4 2 3 2" xfId="4200"/>
    <cellStyle name="Comma 4 4 2 3 2 2" xfId="4201"/>
    <cellStyle name="Comma 4 4 2 3 3" xfId="4202"/>
    <cellStyle name="Comma 4 4 2 3 3 2" xfId="4203"/>
    <cellStyle name="Comma 4 4 2 3 4" xfId="4204"/>
    <cellStyle name="Comma 4 4 2 4" xfId="4205"/>
    <cellStyle name="Comma 4 4 2 4 2" xfId="4206"/>
    <cellStyle name="Comma 4 4 2 4 3" xfId="4207"/>
    <cellStyle name="Comma 4 4 2 5" xfId="4208"/>
    <cellStyle name="Comma 4 4 2 5 2" xfId="4209"/>
    <cellStyle name="Comma 4 4 2 6" xfId="4210"/>
    <cellStyle name="Comma 4 4 2 6 2" xfId="4211"/>
    <cellStyle name="Comma 4 4 2 7" xfId="4212"/>
    <cellStyle name="Comma 4 4 3" xfId="4213"/>
    <cellStyle name="Comma 4 4 3 2" xfId="4214"/>
    <cellStyle name="Comma 4 4 3 2 2" xfId="4215"/>
    <cellStyle name="Comma 4 4 3 2 2 2" xfId="4216"/>
    <cellStyle name="Comma 4 4 3 2 2 3" xfId="4217"/>
    <cellStyle name="Comma 4 4 3 2 3" xfId="4218"/>
    <cellStyle name="Comma 4 4 3 2 3 2" xfId="4219"/>
    <cellStyle name="Comma 4 4 3 2 4" xfId="4220"/>
    <cellStyle name="Comma 4 4 3 2 4 2" xfId="4221"/>
    <cellStyle name="Comma 4 4 3 2 5" xfId="4222"/>
    <cellStyle name="Comma 4 4 3 3" xfId="4223"/>
    <cellStyle name="Comma 4 4 3 3 2" xfId="4224"/>
    <cellStyle name="Comma 4 4 3 3 2 2" xfId="4225"/>
    <cellStyle name="Comma 4 4 3 3 3" xfId="4226"/>
    <cellStyle name="Comma 4 4 3 3 3 2" xfId="4227"/>
    <cellStyle name="Comma 4 4 3 3 4" xfId="4228"/>
    <cellStyle name="Comma 4 4 3 4" xfId="4229"/>
    <cellStyle name="Comma 4 4 3 4 2" xfId="4230"/>
    <cellStyle name="Comma 4 4 3 4 3" xfId="4231"/>
    <cellStyle name="Comma 4 4 3 5" xfId="4232"/>
    <cellStyle name="Comma 4 4 3 5 2" xfId="4233"/>
    <cellStyle name="Comma 4 4 3 6" xfId="4234"/>
    <cellStyle name="Comma 4 4 3 6 2" xfId="4235"/>
    <cellStyle name="Comma 4 4 3 7" xfId="4236"/>
    <cellStyle name="Comma 4 4 4" xfId="4237"/>
    <cellStyle name="Comma 4 4 4 2" xfId="4238"/>
    <cellStyle name="Comma 4 4 4 2 2" xfId="4239"/>
    <cellStyle name="Comma 4 4 4 2 2 2" xfId="4240"/>
    <cellStyle name="Comma 4 4 4 2 3" xfId="4241"/>
    <cellStyle name="Comma 4 4 4 2 3 2" xfId="4242"/>
    <cellStyle name="Comma 4 4 4 2 4" xfId="4243"/>
    <cellStyle name="Comma 4 4 4 3" xfId="4244"/>
    <cellStyle name="Comma 4 4 4 3 2" xfId="4245"/>
    <cellStyle name="Comma 4 4 4 3 3" xfId="4246"/>
    <cellStyle name="Comma 4 4 4 4" xfId="4247"/>
    <cellStyle name="Comma 4 4 4 4 2" xfId="4248"/>
    <cellStyle name="Comma 4 4 4 5" xfId="4249"/>
    <cellStyle name="Comma 4 4 4 5 2" xfId="4250"/>
    <cellStyle name="Comma 4 4 4 6" xfId="4251"/>
    <cellStyle name="Comma 4 4 5" xfId="4252"/>
    <cellStyle name="Comma 4 4 5 2" xfId="4253"/>
    <cellStyle name="Comma 4 4 5 2 2" xfId="4254"/>
    <cellStyle name="Comma 4 4 5 3" xfId="4255"/>
    <cellStyle name="Comma 4 4 5 3 2" xfId="4256"/>
    <cellStyle name="Comma 4 4 5 4" xfId="4257"/>
    <cellStyle name="Comma 4 4 6" xfId="4258"/>
    <cellStyle name="Comma 4 4 6 2" xfId="4259"/>
    <cellStyle name="Comma 4 4 6 2 2" xfId="4260"/>
    <cellStyle name="Comma 4 4 6 3" xfId="4261"/>
    <cellStyle name="Comma 4 4 6 3 2" xfId="4262"/>
    <cellStyle name="Comma 4 4 6 4" xfId="4263"/>
    <cellStyle name="Comma 4 4 7" xfId="4264"/>
    <cellStyle name="Comma 4 4 7 2" xfId="4265"/>
    <cellStyle name="Comma 4 4 7 3" xfId="4266"/>
    <cellStyle name="Comma 4 4 8" xfId="4267"/>
    <cellStyle name="Comma 4 4 8 2" xfId="4268"/>
    <cellStyle name="Comma 4 4 9" xfId="4269"/>
    <cellStyle name="Comma 4 4 9 2" xfId="4270"/>
    <cellStyle name="Comma 4 5" xfId="4271"/>
    <cellStyle name="Comma 4 5 2" xfId="4272"/>
    <cellStyle name="Comma 4 5 2 2" xfId="4273"/>
    <cellStyle name="Comma 4 5 2 2 2" xfId="4274"/>
    <cellStyle name="Comma 4 5 2 2 2 2" xfId="4275"/>
    <cellStyle name="Comma 4 5 2 2 2 3" xfId="4276"/>
    <cellStyle name="Comma 4 5 2 2 3" xfId="4277"/>
    <cellStyle name="Comma 4 5 2 2 3 2" xfId="4278"/>
    <cellStyle name="Comma 4 5 2 2 4" xfId="4279"/>
    <cellStyle name="Comma 4 5 2 2 4 2" xfId="4280"/>
    <cellStyle name="Comma 4 5 2 2 5" xfId="4281"/>
    <cellStyle name="Comma 4 5 2 3" xfId="4282"/>
    <cellStyle name="Comma 4 5 2 3 2" xfId="4283"/>
    <cellStyle name="Comma 4 5 2 3 2 2" xfId="4284"/>
    <cellStyle name="Comma 4 5 2 3 3" xfId="4285"/>
    <cellStyle name="Comma 4 5 2 3 3 2" xfId="4286"/>
    <cellStyle name="Comma 4 5 2 3 4" xfId="4287"/>
    <cellStyle name="Comma 4 5 2 4" xfId="4288"/>
    <cellStyle name="Comma 4 5 2 4 2" xfId="4289"/>
    <cellStyle name="Comma 4 5 2 4 3" xfId="4290"/>
    <cellStyle name="Comma 4 5 2 5" xfId="4291"/>
    <cellStyle name="Comma 4 5 2 5 2" xfId="4292"/>
    <cellStyle name="Comma 4 5 2 6" xfId="4293"/>
    <cellStyle name="Comma 4 5 2 6 2" xfId="4294"/>
    <cellStyle name="Comma 4 5 2 7" xfId="4295"/>
    <cellStyle name="Comma 4 5 3" xfId="4296"/>
    <cellStyle name="Comma 4 5 3 2" xfId="4297"/>
    <cellStyle name="Comma 4 5 3 2 2" xfId="4298"/>
    <cellStyle name="Comma 4 5 3 2 3" xfId="4299"/>
    <cellStyle name="Comma 4 5 3 3" xfId="4300"/>
    <cellStyle name="Comma 4 5 3 3 2" xfId="4301"/>
    <cellStyle name="Comma 4 5 3 4" xfId="4302"/>
    <cellStyle name="Comma 4 5 3 4 2" xfId="4303"/>
    <cellStyle name="Comma 4 5 3 5" xfId="4304"/>
    <cellStyle name="Comma 4 5 4" xfId="4305"/>
    <cellStyle name="Comma 4 5 4 2" xfId="4306"/>
    <cellStyle name="Comma 4 5 4 2 2" xfId="4307"/>
    <cellStyle name="Comma 4 5 4 3" xfId="4308"/>
    <cellStyle name="Comma 4 5 4 3 2" xfId="4309"/>
    <cellStyle name="Comma 4 5 4 4" xfId="4310"/>
    <cellStyle name="Comma 4 5 5" xfId="4311"/>
    <cellStyle name="Comma 4 5 5 2" xfId="4312"/>
    <cellStyle name="Comma 4 5 5 3" xfId="4313"/>
    <cellStyle name="Comma 4 5 6" xfId="4314"/>
    <cellStyle name="Comma 4 5 6 2" xfId="4315"/>
    <cellStyle name="Comma 4 5 7" xfId="4316"/>
    <cellStyle name="Comma 4 5 7 2" xfId="4317"/>
    <cellStyle name="Comma 4 5 8" xfId="4318"/>
    <cellStyle name="Comma 4 6" xfId="4319"/>
    <cellStyle name="Comma 4 6 2" xfId="4320"/>
    <cellStyle name="Comma 4 6 2 2" xfId="4321"/>
    <cellStyle name="Comma 4 6 2 2 2" xfId="4322"/>
    <cellStyle name="Comma 4 6 2 2 3" xfId="4323"/>
    <cellStyle name="Comma 4 6 2 3" xfId="4324"/>
    <cellStyle name="Comma 4 6 2 3 2" xfId="4325"/>
    <cellStyle name="Comma 4 6 2 4" xfId="4326"/>
    <cellStyle name="Comma 4 6 2 4 2" xfId="4327"/>
    <cellStyle name="Comma 4 6 2 5" xfId="4328"/>
    <cellStyle name="Comma 4 6 3" xfId="4329"/>
    <cellStyle name="Comma 4 6 3 2" xfId="4330"/>
    <cellStyle name="Comma 4 6 3 2 2" xfId="4331"/>
    <cellStyle name="Comma 4 6 3 3" xfId="4332"/>
    <cellStyle name="Comma 4 6 3 3 2" xfId="4333"/>
    <cellStyle name="Comma 4 6 3 4" xfId="4334"/>
    <cellStyle name="Comma 4 6 4" xfId="4335"/>
    <cellStyle name="Comma 4 6 4 2" xfId="4336"/>
    <cellStyle name="Comma 4 6 4 3" xfId="4337"/>
    <cellStyle name="Comma 4 6 5" xfId="4338"/>
    <cellStyle name="Comma 4 6 5 2" xfId="4339"/>
    <cellStyle name="Comma 4 6 6" xfId="4340"/>
    <cellStyle name="Comma 4 6 6 2" xfId="4341"/>
    <cellStyle name="Comma 4 6 7" xfId="4342"/>
    <cellStyle name="Comma 4 7" xfId="4343"/>
    <cellStyle name="Comma 4 7 2" xfId="4344"/>
    <cellStyle name="Comma 4 7 2 2" xfId="4345"/>
    <cellStyle name="Comma 4 7 2 2 2" xfId="4346"/>
    <cellStyle name="Comma 4 7 2 2 3" xfId="4347"/>
    <cellStyle name="Comma 4 7 2 3" xfId="4348"/>
    <cellStyle name="Comma 4 7 2 3 2" xfId="4349"/>
    <cellStyle name="Comma 4 7 2 4" xfId="4350"/>
    <cellStyle name="Comma 4 7 2 4 2" xfId="4351"/>
    <cellStyle name="Comma 4 7 2 5" xfId="4352"/>
    <cellStyle name="Comma 4 7 3" xfId="4353"/>
    <cellStyle name="Comma 4 7 3 2" xfId="4354"/>
    <cellStyle name="Comma 4 7 3 2 2" xfId="4355"/>
    <cellStyle name="Comma 4 7 3 3" xfId="4356"/>
    <cellStyle name="Comma 4 7 3 3 2" xfId="4357"/>
    <cellStyle name="Comma 4 7 3 4" xfId="4358"/>
    <cellStyle name="Comma 4 7 4" xfId="4359"/>
    <cellStyle name="Comma 4 7 4 2" xfId="4360"/>
    <cellStyle name="Comma 4 7 4 3" xfId="4361"/>
    <cellStyle name="Comma 4 7 5" xfId="4362"/>
    <cellStyle name="Comma 4 7 5 2" xfId="4363"/>
    <cellStyle name="Comma 4 7 6" xfId="4364"/>
    <cellStyle name="Comma 4 7 6 2" xfId="4365"/>
    <cellStyle name="Comma 4 7 7" xfId="4366"/>
    <cellStyle name="Comma 4 8" xfId="4367"/>
    <cellStyle name="Comma 4 8 2" xfId="4368"/>
    <cellStyle name="Comma 4 8 2 2" xfId="4369"/>
    <cellStyle name="Comma 4 8 2 2 2" xfId="4370"/>
    <cellStyle name="Comma 4 8 2 3" xfId="4371"/>
    <cellStyle name="Comma 4 8 2 3 2" xfId="4372"/>
    <cellStyle name="Comma 4 8 2 4" xfId="4373"/>
    <cellStyle name="Comma 4 8 3" xfId="4374"/>
    <cellStyle name="Comma 4 8 3 2" xfId="4375"/>
    <cellStyle name="Comma 4 8 3 3" xfId="4376"/>
    <cellStyle name="Comma 4 8 4" xfId="4377"/>
    <cellStyle name="Comma 4 8 4 2" xfId="4378"/>
    <cellStyle name="Comma 4 8 5" xfId="4379"/>
    <cellStyle name="Comma 4 8 5 2" xfId="4380"/>
    <cellStyle name="Comma 4 8 6" xfId="4381"/>
    <cellStyle name="Comma 4 9" xfId="4382"/>
    <cellStyle name="Comma 4 9 2" xfId="4383"/>
    <cellStyle name="Comma 4 9 2 2" xfId="4384"/>
    <cellStyle name="Comma 4 9 3" xfId="4385"/>
    <cellStyle name="Comma 4 9 3 2" xfId="4386"/>
    <cellStyle name="Comma 4 9 4" xfId="4387"/>
    <cellStyle name="Comma 40" xfId="4388"/>
    <cellStyle name="Comma 41" xfId="4389"/>
    <cellStyle name="Comma 42" xfId="4390"/>
    <cellStyle name="Comma 43" xfId="4391"/>
    <cellStyle name="Comma 44" xfId="4392"/>
    <cellStyle name="Comma 45" xfId="4393"/>
    <cellStyle name="Comma 46" xfId="4394"/>
    <cellStyle name="Comma 47" xfId="4395"/>
    <cellStyle name="Comma 48" xfId="4396"/>
    <cellStyle name="Comma 49" xfId="4397"/>
    <cellStyle name="Comma 5" xfId="4398"/>
    <cellStyle name="Comma 5 2" xfId="4399"/>
    <cellStyle name="Comma 5 2 2" xfId="4400"/>
    <cellStyle name="Comma 5 2 2 2" xfId="4401"/>
    <cellStyle name="Comma 5 2 2 2 2" xfId="4402"/>
    <cellStyle name="Comma 5 2 2 3" xfId="4403"/>
    <cellStyle name="Comma 5 2 2 4" xfId="4404"/>
    <cellStyle name="Comma 5 2 3" xfId="4405"/>
    <cellStyle name="Comma 5 2 3 2" xfId="4406"/>
    <cellStyle name="Comma 5 2 4" xfId="4407"/>
    <cellStyle name="Comma 5 2 5" xfId="4408"/>
    <cellStyle name="Comma 5 3" xfId="4409"/>
    <cellStyle name="Comma 5 3 2" xfId="4410"/>
    <cellStyle name="Comma 5 3 2 2" xfId="4411"/>
    <cellStyle name="Comma 5 3 3" xfId="4412"/>
    <cellStyle name="Comma 5 3 4" xfId="4413"/>
    <cellStyle name="Comma 5 4" xfId="4414"/>
    <cellStyle name="Comma 5 4 2" xfId="4415"/>
    <cellStyle name="Comma 5 4 2 2" xfId="4416"/>
    <cellStyle name="Comma 5 4 3" xfId="4417"/>
    <cellStyle name="Comma 5 4 4" xfId="4418"/>
    <cellStyle name="Comma 5 5" xfId="4419"/>
    <cellStyle name="Comma 5 5 2" xfId="4420"/>
    <cellStyle name="Comma 5 5 2 2" xfId="4421"/>
    <cellStyle name="Comma 5 5 3" xfId="4422"/>
    <cellStyle name="Comma 5 5 4" xfId="4423"/>
    <cellStyle name="Comma 5 6" xfId="4424"/>
    <cellStyle name="Comma 5 6 2" xfId="4425"/>
    <cellStyle name="Comma 5 7" xfId="4426"/>
    <cellStyle name="Comma 5 8" xfId="4427"/>
    <cellStyle name="Comma 5 9" xfId="4428"/>
    <cellStyle name="Comma 50" xfId="4429"/>
    <cellStyle name="Comma 51" xfId="4430"/>
    <cellStyle name="Comma 52" xfId="4431"/>
    <cellStyle name="Comma 53" xfId="4432"/>
    <cellStyle name="Comma 54" xfId="4433"/>
    <cellStyle name="Comma 55" xfId="4434"/>
    <cellStyle name="Comma 56" xfId="4435"/>
    <cellStyle name="Comma 57" xfId="4436"/>
    <cellStyle name="Comma 58" xfId="4437"/>
    <cellStyle name="Comma 59" xfId="4438"/>
    <cellStyle name="Comma 6" xfId="4439"/>
    <cellStyle name="Comma 6 2" xfId="4440"/>
    <cellStyle name="Comma 6 2 2" xfId="4441"/>
    <cellStyle name="Comma 6 2 2 2" xfId="4442"/>
    <cellStyle name="Comma 6 2 3" xfId="4443"/>
    <cellStyle name="Comma 6 2 4" xfId="4444"/>
    <cellStyle name="Comma 6 3" xfId="4445"/>
    <cellStyle name="Comma 6 3 2" xfId="4446"/>
    <cellStyle name="Comma 6 3 3" xfId="4447"/>
    <cellStyle name="Comma 6 4" xfId="4448"/>
    <cellStyle name="Comma 6 4 2" xfId="4449"/>
    <cellStyle name="Comma 6 4 2 2" xfId="4450"/>
    <cellStyle name="Comma 6 4 3" xfId="4451"/>
    <cellStyle name="Comma 6 4 4" xfId="4452"/>
    <cellStyle name="Comma 6 4 5" xfId="4453"/>
    <cellStyle name="Comma 6 4 5 2" xfId="4454"/>
    <cellStyle name="Comma 6 5" xfId="4455"/>
    <cellStyle name="Comma 6 6" xfId="4456"/>
    <cellStyle name="Comma 60" xfId="4457"/>
    <cellStyle name="Comma 61" xfId="4458"/>
    <cellStyle name="Comma 62" xfId="4459"/>
    <cellStyle name="Comma 63" xfId="4460"/>
    <cellStyle name="Comma 64" xfId="4461"/>
    <cellStyle name="Comma 65" xfId="4462"/>
    <cellStyle name="Comma 66" xfId="4463"/>
    <cellStyle name="Comma 67" xfId="4464"/>
    <cellStyle name="Comma 68" xfId="4465"/>
    <cellStyle name="Comma 69" xfId="4466"/>
    <cellStyle name="Comma 7" xfId="4467"/>
    <cellStyle name="Comma 7 10" xfId="4468"/>
    <cellStyle name="Comma 7 10 2" xfId="4469"/>
    <cellStyle name="Comma 7 10 2 2" xfId="4470"/>
    <cellStyle name="Comma 7 10 3" xfId="4471"/>
    <cellStyle name="Comma 7 10 3 2" xfId="4472"/>
    <cellStyle name="Comma 7 10 4" xfId="4473"/>
    <cellStyle name="Comma 7 10 4 2" xfId="4474"/>
    <cellStyle name="Comma 7 10 5" xfId="4475"/>
    <cellStyle name="Comma 7 10 6" xfId="4476"/>
    <cellStyle name="Comma 7 11" xfId="4477"/>
    <cellStyle name="Comma 7 11 2" xfId="4478"/>
    <cellStyle name="Comma 7 11 2 2" xfId="4479"/>
    <cellStyle name="Comma 7 11 3" xfId="4480"/>
    <cellStyle name="Comma 7 11 3 2" xfId="4481"/>
    <cellStyle name="Comma 7 11 4" xfId="4482"/>
    <cellStyle name="Comma 7 11 5" xfId="4483"/>
    <cellStyle name="Comma 7 12" xfId="4484"/>
    <cellStyle name="Comma 7 12 2" xfId="4485"/>
    <cellStyle name="Comma 7 13" xfId="4486"/>
    <cellStyle name="Comma 7 13 2" xfId="4487"/>
    <cellStyle name="Comma 7 14" xfId="4488"/>
    <cellStyle name="Comma 7 14 2" xfId="4489"/>
    <cellStyle name="Comma 7 15" xfId="4490"/>
    <cellStyle name="Comma 7 16" xfId="4491"/>
    <cellStyle name="Comma 7 17" xfId="4492"/>
    <cellStyle name="Comma 7 2" xfId="4493"/>
    <cellStyle name="Comma 7 2 10" xfId="4494"/>
    <cellStyle name="Comma 7 2 10 2" xfId="4495"/>
    <cellStyle name="Comma 7 2 11" xfId="4496"/>
    <cellStyle name="Comma 7 2 11 2" xfId="4497"/>
    <cellStyle name="Comma 7 2 12" xfId="4498"/>
    <cellStyle name="Comma 7 2 13" xfId="4499"/>
    <cellStyle name="Comma 7 2 14" xfId="4500"/>
    <cellStyle name="Comma 7 2 2" xfId="4501"/>
    <cellStyle name="Comma 7 2 2 10" xfId="4502"/>
    <cellStyle name="Comma 7 2 2 11" xfId="4503"/>
    <cellStyle name="Comma 7 2 2 12" xfId="4504"/>
    <cellStyle name="Comma 7 2 2 2" xfId="4505"/>
    <cellStyle name="Comma 7 2 2 2 2" xfId="4506"/>
    <cellStyle name="Comma 7 2 2 2 2 2" xfId="4507"/>
    <cellStyle name="Comma 7 2 2 2 3" xfId="4508"/>
    <cellStyle name="Comma 7 2 2 2 3 2" xfId="4509"/>
    <cellStyle name="Comma 7 2 2 2 4" xfId="4510"/>
    <cellStyle name="Comma 7 2 2 2 4 2" xfId="4511"/>
    <cellStyle name="Comma 7 2 2 2 5" xfId="4512"/>
    <cellStyle name="Comma 7 2 2 2 6" xfId="4513"/>
    <cellStyle name="Comma 7 2 2 3" xfId="4514"/>
    <cellStyle name="Comma 7 2 2 3 2" xfId="4515"/>
    <cellStyle name="Comma 7 2 2 3 2 2" xfId="4516"/>
    <cellStyle name="Comma 7 2 2 3 3" xfId="4517"/>
    <cellStyle name="Comma 7 2 2 3 3 2" xfId="4518"/>
    <cellStyle name="Comma 7 2 2 3 4" xfId="4519"/>
    <cellStyle name="Comma 7 2 2 3 4 2" xfId="4520"/>
    <cellStyle name="Comma 7 2 2 3 5" xfId="4521"/>
    <cellStyle name="Comma 7 2 2 3 6" xfId="4522"/>
    <cellStyle name="Comma 7 2 2 4" xfId="4523"/>
    <cellStyle name="Comma 7 2 2 4 2" xfId="4524"/>
    <cellStyle name="Comma 7 2 2 4 2 2" xfId="4525"/>
    <cellStyle name="Comma 7 2 2 4 3" xfId="4526"/>
    <cellStyle name="Comma 7 2 2 4 3 2" xfId="4527"/>
    <cellStyle name="Comma 7 2 2 4 4" xfId="4528"/>
    <cellStyle name="Comma 7 2 2 4 4 2" xfId="4529"/>
    <cellStyle name="Comma 7 2 2 4 5" xfId="4530"/>
    <cellStyle name="Comma 7 2 2 4 6" xfId="4531"/>
    <cellStyle name="Comma 7 2 2 5" xfId="4532"/>
    <cellStyle name="Comma 7 2 2 5 2" xfId="4533"/>
    <cellStyle name="Comma 7 2 2 5 2 2" xfId="4534"/>
    <cellStyle name="Comma 7 2 2 5 3" xfId="4535"/>
    <cellStyle name="Comma 7 2 2 5 3 2" xfId="4536"/>
    <cellStyle name="Comma 7 2 2 5 4" xfId="4537"/>
    <cellStyle name="Comma 7 2 2 5 4 2" xfId="4538"/>
    <cellStyle name="Comma 7 2 2 5 5" xfId="4539"/>
    <cellStyle name="Comma 7 2 2 5 6" xfId="4540"/>
    <cellStyle name="Comma 7 2 2 6" xfId="4541"/>
    <cellStyle name="Comma 7 2 2 6 2" xfId="4542"/>
    <cellStyle name="Comma 7 2 2 6 2 2" xfId="4543"/>
    <cellStyle name="Comma 7 2 2 6 3" xfId="4544"/>
    <cellStyle name="Comma 7 2 2 6 3 2" xfId="4545"/>
    <cellStyle name="Comma 7 2 2 6 4" xfId="4546"/>
    <cellStyle name="Comma 7 2 2 6 5" xfId="4547"/>
    <cellStyle name="Comma 7 2 2 7" xfId="4548"/>
    <cellStyle name="Comma 7 2 2 7 2" xfId="4549"/>
    <cellStyle name="Comma 7 2 2 8" xfId="4550"/>
    <cellStyle name="Comma 7 2 2 8 2" xfId="4551"/>
    <cellStyle name="Comma 7 2 2 9" xfId="4552"/>
    <cellStyle name="Comma 7 2 2 9 2" xfId="4553"/>
    <cellStyle name="Comma 7 2 3" xfId="4554"/>
    <cellStyle name="Comma 7 2 3 10" xfId="4555"/>
    <cellStyle name="Comma 7 2 3 2" xfId="4556"/>
    <cellStyle name="Comma 7 2 3 2 2" xfId="4557"/>
    <cellStyle name="Comma 7 2 3 2 2 2" xfId="4558"/>
    <cellStyle name="Comma 7 2 3 2 3" xfId="4559"/>
    <cellStyle name="Comma 7 2 3 2 3 2" xfId="4560"/>
    <cellStyle name="Comma 7 2 3 2 4" xfId="4561"/>
    <cellStyle name="Comma 7 2 3 2 4 2" xfId="4562"/>
    <cellStyle name="Comma 7 2 3 2 5" xfId="4563"/>
    <cellStyle name="Comma 7 2 3 2 6" xfId="4564"/>
    <cellStyle name="Comma 7 2 3 3" xfId="4565"/>
    <cellStyle name="Comma 7 2 3 3 2" xfId="4566"/>
    <cellStyle name="Comma 7 2 3 3 2 2" xfId="4567"/>
    <cellStyle name="Comma 7 2 3 3 3" xfId="4568"/>
    <cellStyle name="Comma 7 2 3 3 3 2" xfId="4569"/>
    <cellStyle name="Comma 7 2 3 3 4" xfId="4570"/>
    <cellStyle name="Comma 7 2 3 3 4 2" xfId="4571"/>
    <cellStyle name="Comma 7 2 3 3 5" xfId="4572"/>
    <cellStyle name="Comma 7 2 3 3 6" xfId="4573"/>
    <cellStyle name="Comma 7 2 3 4" xfId="4574"/>
    <cellStyle name="Comma 7 2 3 4 2" xfId="4575"/>
    <cellStyle name="Comma 7 2 3 4 2 2" xfId="4576"/>
    <cellStyle name="Comma 7 2 3 4 3" xfId="4577"/>
    <cellStyle name="Comma 7 2 3 4 3 2" xfId="4578"/>
    <cellStyle name="Comma 7 2 3 4 4" xfId="4579"/>
    <cellStyle name="Comma 7 2 3 4 4 2" xfId="4580"/>
    <cellStyle name="Comma 7 2 3 4 5" xfId="4581"/>
    <cellStyle name="Comma 7 2 3 4 6" xfId="4582"/>
    <cellStyle name="Comma 7 2 3 5" xfId="4583"/>
    <cellStyle name="Comma 7 2 3 5 2" xfId="4584"/>
    <cellStyle name="Comma 7 2 3 5 2 2" xfId="4585"/>
    <cellStyle name="Comma 7 2 3 5 3" xfId="4586"/>
    <cellStyle name="Comma 7 2 3 5 3 2" xfId="4587"/>
    <cellStyle name="Comma 7 2 3 5 4" xfId="4588"/>
    <cellStyle name="Comma 7 2 3 5 5" xfId="4589"/>
    <cellStyle name="Comma 7 2 3 6" xfId="4590"/>
    <cellStyle name="Comma 7 2 3 6 2" xfId="4591"/>
    <cellStyle name="Comma 7 2 3 7" xfId="4592"/>
    <cellStyle name="Comma 7 2 3 7 2" xfId="4593"/>
    <cellStyle name="Comma 7 2 3 8" xfId="4594"/>
    <cellStyle name="Comma 7 2 3 8 2" xfId="4595"/>
    <cellStyle name="Comma 7 2 3 9" xfId="4596"/>
    <cellStyle name="Comma 7 2 4" xfId="4597"/>
    <cellStyle name="Comma 7 2 4 10" xfId="4598"/>
    <cellStyle name="Comma 7 2 4 2" xfId="4599"/>
    <cellStyle name="Comma 7 2 4 2 2" xfId="4600"/>
    <cellStyle name="Comma 7 2 4 2 2 2" xfId="4601"/>
    <cellStyle name="Comma 7 2 4 2 3" xfId="4602"/>
    <cellStyle name="Comma 7 2 4 2 3 2" xfId="4603"/>
    <cellStyle name="Comma 7 2 4 2 4" xfId="4604"/>
    <cellStyle name="Comma 7 2 4 2 4 2" xfId="4605"/>
    <cellStyle name="Comma 7 2 4 2 5" xfId="4606"/>
    <cellStyle name="Comma 7 2 4 2 6" xfId="4607"/>
    <cellStyle name="Comma 7 2 4 3" xfId="4608"/>
    <cellStyle name="Comma 7 2 4 3 2" xfId="4609"/>
    <cellStyle name="Comma 7 2 4 3 2 2" xfId="4610"/>
    <cellStyle name="Comma 7 2 4 3 3" xfId="4611"/>
    <cellStyle name="Comma 7 2 4 3 3 2" xfId="4612"/>
    <cellStyle name="Comma 7 2 4 3 4" xfId="4613"/>
    <cellStyle name="Comma 7 2 4 3 4 2" xfId="4614"/>
    <cellStyle name="Comma 7 2 4 3 5" xfId="4615"/>
    <cellStyle name="Comma 7 2 4 3 6" xfId="4616"/>
    <cellStyle name="Comma 7 2 4 4" xfId="4617"/>
    <cellStyle name="Comma 7 2 4 4 2" xfId="4618"/>
    <cellStyle name="Comma 7 2 4 4 2 2" xfId="4619"/>
    <cellStyle name="Comma 7 2 4 4 3" xfId="4620"/>
    <cellStyle name="Comma 7 2 4 4 3 2" xfId="4621"/>
    <cellStyle name="Comma 7 2 4 4 4" xfId="4622"/>
    <cellStyle name="Comma 7 2 4 4 4 2" xfId="4623"/>
    <cellStyle name="Comma 7 2 4 4 5" xfId="4624"/>
    <cellStyle name="Comma 7 2 4 4 6" xfId="4625"/>
    <cellStyle name="Comma 7 2 4 5" xfId="4626"/>
    <cellStyle name="Comma 7 2 4 5 2" xfId="4627"/>
    <cellStyle name="Comma 7 2 4 5 2 2" xfId="4628"/>
    <cellStyle name="Comma 7 2 4 5 3" xfId="4629"/>
    <cellStyle name="Comma 7 2 4 5 3 2" xfId="4630"/>
    <cellStyle name="Comma 7 2 4 5 4" xfId="4631"/>
    <cellStyle name="Comma 7 2 4 5 5" xfId="4632"/>
    <cellStyle name="Comma 7 2 4 6" xfId="4633"/>
    <cellStyle name="Comma 7 2 4 6 2" xfId="4634"/>
    <cellStyle name="Comma 7 2 4 7" xfId="4635"/>
    <cellStyle name="Comma 7 2 4 7 2" xfId="4636"/>
    <cellStyle name="Comma 7 2 4 8" xfId="4637"/>
    <cellStyle name="Comma 7 2 4 8 2" xfId="4638"/>
    <cellStyle name="Comma 7 2 4 9" xfId="4639"/>
    <cellStyle name="Comma 7 2 5" xfId="4640"/>
    <cellStyle name="Comma 7 2 5 2" xfId="4641"/>
    <cellStyle name="Comma 7 2 5 2 2" xfId="4642"/>
    <cellStyle name="Comma 7 2 5 3" xfId="4643"/>
    <cellStyle name="Comma 7 2 5 3 2" xfId="4644"/>
    <cellStyle name="Comma 7 2 5 4" xfId="4645"/>
    <cellStyle name="Comma 7 2 5 4 2" xfId="4646"/>
    <cellStyle name="Comma 7 2 5 5" xfId="4647"/>
    <cellStyle name="Comma 7 2 5 6" xfId="4648"/>
    <cellStyle name="Comma 7 2 6" xfId="4649"/>
    <cellStyle name="Comma 7 2 6 2" xfId="4650"/>
    <cellStyle name="Comma 7 2 6 2 2" xfId="4651"/>
    <cellStyle name="Comma 7 2 6 3" xfId="4652"/>
    <cellStyle name="Comma 7 2 6 3 2" xfId="4653"/>
    <cellStyle name="Comma 7 2 6 4" xfId="4654"/>
    <cellStyle name="Comma 7 2 6 4 2" xfId="4655"/>
    <cellStyle name="Comma 7 2 6 5" xfId="4656"/>
    <cellStyle name="Comma 7 2 6 6" xfId="4657"/>
    <cellStyle name="Comma 7 2 7" xfId="4658"/>
    <cellStyle name="Comma 7 2 7 2" xfId="4659"/>
    <cellStyle name="Comma 7 2 7 2 2" xfId="4660"/>
    <cellStyle name="Comma 7 2 7 3" xfId="4661"/>
    <cellStyle name="Comma 7 2 7 3 2" xfId="4662"/>
    <cellStyle name="Comma 7 2 7 4" xfId="4663"/>
    <cellStyle name="Comma 7 2 7 4 2" xfId="4664"/>
    <cellStyle name="Comma 7 2 7 5" xfId="4665"/>
    <cellStyle name="Comma 7 2 7 6" xfId="4666"/>
    <cellStyle name="Comma 7 2 8" xfId="4667"/>
    <cellStyle name="Comma 7 2 8 2" xfId="4668"/>
    <cellStyle name="Comma 7 2 8 2 2" xfId="4669"/>
    <cellStyle name="Comma 7 2 8 3" xfId="4670"/>
    <cellStyle name="Comma 7 2 8 3 2" xfId="4671"/>
    <cellStyle name="Comma 7 2 8 4" xfId="4672"/>
    <cellStyle name="Comma 7 2 8 5" xfId="4673"/>
    <cellStyle name="Comma 7 2 9" xfId="4674"/>
    <cellStyle name="Comma 7 2 9 2" xfId="4675"/>
    <cellStyle name="Comma 7 3" xfId="4676"/>
    <cellStyle name="Comma 7 3 10" xfId="4677"/>
    <cellStyle name="Comma 7 3 10 2" xfId="4678"/>
    <cellStyle name="Comma 7 3 11" xfId="4679"/>
    <cellStyle name="Comma 7 3 11 2" xfId="4680"/>
    <cellStyle name="Comma 7 3 12" xfId="4681"/>
    <cellStyle name="Comma 7 3 13" xfId="4682"/>
    <cellStyle name="Comma 7 3 14" xfId="4683"/>
    <cellStyle name="Comma 7 3 2" xfId="4684"/>
    <cellStyle name="Comma 7 3 2 10" xfId="4685"/>
    <cellStyle name="Comma 7 3 2 11" xfId="4686"/>
    <cellStyle name="Comma 7 3 2 12" xfId="4687"/>
    <cellStyle name="Comma 7 3 2 2" xfId="4688"/>
    <cellStyle name="Comma 7 3 2 2 2" xfId="4689"/>
    <cellStyle name="Comma 7 3 2 2 2 2" xfId="4690"/>
    <cellStyle name="Comma 7 3 2 2 3" xfId="4691"/>
    <cellStyle name="Comma 7 3 2 2 3 2" xfId="4692"/>
    <cellStyle name="Comma 7 3 2 2 4" xfId="4693"/>
    <cellStyle name="Comma 7 3 2 2 4 2" xfId="4694"/>
    <cellStyle name="Comma 7 3 2 2 5" xfId="4695"/>
    <cellStyle name="Comma 7 3 2 2 6" xfId="4696"/>
    <cellStyle name="Comma 7 3 2 3" xfId="4697"/>
    <cellStyle name="Comma 7 3 2 3 2" xfId="4698"/>
    <cellStyle name="Comma 7 3 2 3 2 2" xfId="4699"/>
    <cellStyle name="Comma 7 3 2 3 3" xfId="4700"/>
    <cellStyle name="Comma 7 3 2 3 3 2" xfId="4701"/>
    <cellStyle name="Comma 7 3 2 3 4" xfId="4702"/>
    <cellStyle name="Comma 7 3 2 3 4 2" xfId="4703"/>
    <cellStyle name="Comma 7 3 2 3 5" xfId="4704"/>
    <cellStyle name="Comma 7 3 2 3 6" xfId="4705"/>
    <cellStyle name="Comma 7 3 2 4" xfId="4706"/>
    <cellStyle name="Comma 7 3 2 4 2" xfId="4707"/>
    <cellStyle name="Comma 7 3 2 4 2 2" xfId="4708"/>
    <cellStyle name="Comma 7 3 2 4 3" xfId="4709"/>
    <cellStyle name="Comma 7 3 2 4 3 2" xfId="4710"/>
    <cellStyle name="Comma 7 3 2 4 4" xfId="4711"/>
    <cellStyle name="Comma 7 3 2 4 4 2" xfId="4712"/>
    <cellStyle name="Comma 7 3 2 4 5" xfId="4713"/>
    <cellStyle name="Comma 7 3 2 4 6" xfId="4714"/>
    <cellStyle name="Comma 7 3 2 5" xfId="4715"/>
    <cellStyle name="Comma 7 3 2 5 2" xfId="4716"/>
    <cellStyle name="Comma 7 3 2 5 2 2" xfId="4717"/>
    <cellStyle name="Comma 7 3 2 5 3" xfId="4718"/>
    <cellStyle name="Comma 7 3 2 5 3 2" xfId="4719"/>
    <cellStyle name="Comma 7 3 2 5 4" xfId="4720"/>
    <cellStyle name="Comma 7 3 2 5 4 2" xfId="4721"/>
    <cellStyle name="Comma 7 3 2 5 5" xfId="4722"/>
    <cellStyle name="Comma 7 3 2 5 6" xfId="4723"/>
    <cellStyle name="Comma 7 3 2 6" xfId="4724"/>
    <cellStyle name="Comma 7 3 2 6 2" xfId="4725"/>
    <cellStyle name="Comma 7 3 2 6 2 2" xfId="4726"/>
    <cellStyle name="Comma 7 3 2 6 3" xfId="4727"/>
    <cellStyle name="Comma 7 3 2 6 3 2" xfId="4728"/>
    <cellStyle name="Comma 7 3 2 6 4" xfId="4729"/>
    <cellStyle name="Comma 7 3 2 6 5" xfId="4730"/>
    <cellStyle name="Comma 7 3 2 7" xfId="4731"/>
    <cellStyle name="Comma 7 3 2 7 2" xfId="4732"/>
    <cellStyle name="Comma 7 3 2 8" xfId="4733"/>
    <cellStyle name="Comma 7 3 2 8 2" xfId="4734"/>
    <cellStyle name="Comma 7 3 2 9" xfId="4735"/>
    <cellStyle name="Comma 7 3 2 9 2" xfId="4736"/>
    <cellStyle name="Comma 7 3 3" xfId="4737"/>
    <cellStyle name="Comma 7 3 3 10" xfId="4738"/>
    <cellStyle name="Comma 7 3 3 2" xfId="4739"/>
    <cellStyle name="Comma 7 3 3 2 2" xfId="4740"/>
    <cellStyle name="Comma 7 3 3 2 2 2" xfId="4741"/>
    <cellStyle name="Comma 7 3 3 2 3" xfId="4742"/>
    <cellStyle name="Comma 7 3 3 2 3 2" xfId="4743"/>
    <cellStyle name="Comma 7 3 3 2 4" xfId="4744"/>
    <cellStyle name="Comma 7 3 3 2 4 2" xfId="4745"/>
    <cellStyle name="Comma 7 3 3 2 5" xfId="4746"/>
    <cellStyle name="Comma 7 3 3 2 6" xfId="4747"/>
    <cellStyle name="Comma 7 3 3 3" xfId="4748"/>
    <cellStyle name="Comma 7 3 3 3 2" xfId="4749"/>
    <cellStyle name="Comma 7 3 3 3 2 2" xfId="4750"/>
    <cellStyle name="Comma 7 3 3 3 3" xfId="4751"/>
    <cellStyle name="Comma 7 3 3 3 3 2" xfId="4752"/>
    <cellStyle name="Comma 7 3 3 3 4" xfId="4753"/>
    <cellStyle name="Comma 7 3 3 3 4 2" xfId="4754"/>
    <cellStyle name="Comma 7 3 3 3 5" xfId="4755"/>
    <cellStyle name="Comma 7 3 3 3 6" xfId="4756"/>
    <cellStyle name="Comma 7 3 3 4" xfId="4757"/>
    <cellStyle name="Comma 7 3 3 4 2" xfId="4758"/>
    <cellStyle name="Comma 7 3 3 4 2 2" xfId="4759"/>
    <cellStyle name="Comma 7 3 3 4 3" xfId="4760"/>
    <cellStyle name="Comma 7 3 3 4 3 2" xfId="4761"/>
    <cellStyle name="Comma 7 3 3 4 4" xfId="4762"/>
    <cellStyle name="Comma 7 3 3 4 4 2" xfId="4763"/>
    <cellStyle name="Comma 7 3 3 4 5" xfId="4764"/>
    <cellStyle name="Comma 7 3 3 4 6" xfId="4765"/>
    <cellStyle name="Comma 7 3 3 5" xfId="4766"/>
    <cellStyle name="Comma 7 3 3 5 2" xfId="4767"/>
    <cellStyle name="Comma 7 3 3 5 2 2" xfId="4768"/>
    <cellStyle name="Comma 7 3 3 5 3" xfId="4769"/>
    <cellStyle name="Comma 7 3 3 5 3 2" xfId="4770"/>
    <cellStyle name="Comma 7 3 3 5 4" xfId="4771"/>
    <cellStyle name="Comma 7 3 3 5 5" xfId="4772"/>
    <cellStyle name="Comma 7 3 3 6" xfId="4773"/>
    <cellStyle name="Comma 7 3 3 6 2" xfId="4774"/>
    <cellStyle name="Comma 7 3 3 7" xfId="4775"/>
    <cellStyle name="Comma 7 3 3 7 2" xfId="4776"/>
    <cellStyle name="Comma 7 3 3 8" xfId="4777"/>
    <cellStyle name="Comma 7 3 3 8 2" xfId="4778"/>
    <cellStyle name="Comma 7 3 3 9" xfId="4779"/>
    <cellStyle name="Comma 7 3 4" xfId="4780"/>
    <cellStyle name="Comma 7 3 4 10" xfId="4781"/>
    <cellStyle name="Comma 7 3 4 2" xfId="4782"/>
    <cellStyle name="Comma 7 3 4 2 2" xfId="4783"/>
    <cellStyle name="Comma 7 3 4 2 2 2" xfId="4784"/>
    <cellStyle name="Comma 7 3 4 2 3" xfId="4785"/>
    <cellStyle name="Comma 7 3 4 2 3 2" xfId="4786"/>
    <cellStyle name="Comma 7 3 4 2 4" xfId="4787"/>
    <cellStyle name="Comma 7 3 4 2 4 2" xfId="4788"/>
    <cellStyle name="Comma 7 3 4 2 5" xfId="4789"/>
    <cellStyle name="Comma 7 3 4 2 6" xfId="4790"/>
    <cellStyle name="Comma 7 3 4 3" xfId="4791"/>
    <cellStyle name="Comma 7 3 4 3 2" xfId="4792"/>
    <cellStyle name="Comma 7 3 4 3 2 2" xfId="4793"/>
    <cellStyle name="Comma 7 3 4 3 3" xfId="4794"/>
    <cellStyle name="Comma 7 3 4 3 3 2" xfId="4795"/>
    <cellStyle name="Comma 7 3 4 3 4" xfId="4796"/>
    <cellStyle name="Comma 7 3 4 3 4 2" xfId="4797"/>
    <cellStyle name="Comma 7 3 4 3 5" xfId="4798"/>
    <cellStyle name="Comma 7 3 4 3 6" xfId="4799"/>
    <cellStyle name="Comma 7 3 4 4" xfId="4800"/>
    <cellStyle name="Comma 7 3 4 4 2" xfId="4801"/>
    <cellStyle name="Comma 7 3 4 4 2 2" xfId="4802"/>
    <cellStyle name="Comma 7 3 4 4 3" xfId="4803"/>
    <cellStyle name="Comma 7 3 4 4 3 2" xfId="4804"/>
    <cellStyle name="Comma 7 3 4 4 4" xfId="4805"/>
    <cellStyle name="Comma 7 3 4 4 4 2" xfId="4806"/>
    <cellStyle name="Comma 7 3 4 4 5" xfId="4807"/>
    <cellStyle name="Comma 7 3 4 4 6" xfId="4808"/>
    <cellStyle name="Comma 7 3 4 5" xfId="4809"/>
    <cellStyle name="Comma 7 3 4 5 2" xfId="4810"/>
    <cellStyle name="Comma 7 3 4 5 2 2" xfId="4811"/>
    <cellStyle name="Comma 7 3 4 5 3" xfId="4812"/>
    <cellStyle name="Comma 7 3 4 5 3 2" xfId="4813"/>
    <cellStyle name="Comma 7 3 4 5 4" xfId="4814"/>
    <cellStyle name="Comma 7 3 4 5 5" xfId="4815"/>
    <cellStyle name="Comma 7 3 4 6" xfId="4816"/>
    <cellStyle name="Comma 7 3 4 6 2" xfId="4817"/>
    <cellStyle name="Comma 7 3 4 7" xfId="4818"/>
    <cellStyle name="Comma 7 3 4 7 2" xfId="4819"/>
    <cellStyle name="Comma 7 3 4 8" xfId="4820"/>
    <cellStyle name="Comma 7 3 4 8 2" xfId="4821"/>
    <cellStyle name="Comma 7 3 4 9" xfId="4822"/>
    <cellStyle name="Comma 7 3 5" xfId="4823"/>
    <cellStyle name="Comma 7 3 5 2" xfId="4824"/>
    <cellStyle name="Comma 7 3 5 2 2" xfId="4825"/>
    <cellStyle name="Comma 7 3 5 3" xfId="4826"/>
    <cellStyle name="Comma 7 3 5 3 2" xfId="4827"/>
    <cellStyle name="Comma 7 3 5 4" xfId="4828"/>
    <cellStyle name="Comma 7 3 5 4 2" xfId="4829"/>
    <cellStyle name="Comma 7 3 5 5" xfId="4830"/>
    <cellStyle name="Comma 7 3 5 6" xfId="4831"/>
    <cellStyle name="Comma 7 3 6" xfId="4832"/>
    <cellStyle name="Comma 7 3 6 2" xfId="4833"/>
    <cellStyle name="Comma 7 3 6 2 2" xfId="4834"/>
    <cellStyle name="Comma 7 3 6 3" xfId="4835"/>
    <cellStyle name="Comma 7 3 6 3 2" xfId="4836"/>
    <cellStyle name="Comma 7 3 6 4" xfId="4837"/>
    <cellStyle name="Comma 7 3 6 4 2" xfId="4838"/>
    <cellStyle name="Comma 7 3 6 5" xfId="4839"/>
    <cellStyle name="Comma 7 3 6 6" xfId="4840"/>
    <cellStyle name="Comma 7 3 7" xfId="4841"/>
    <cellStyle name="Comma 7 3 7 2" xfId="4842"/>
    <cellStyle name="Comma 7 3 7 2 2" xfId="4843"/>
    <cellStyle name="Comma 7 3 7 3" xfId="4844"/>
    <cellStyle name="Comma 7 3 7 3 2" xfId="4845"/>
    <cellStyle name="Comma 7 3 7 4" xfId="4846"/>
    <cellStyle name="Comma 7 3 7 4 2" xfId="4847"/>
    <cellStyle name="Comma 7 3 7 5" xfId="4848"/>
    <cellStyle name="Comma 7 3 7 6" xfId="4849"/>
    <cellStyle name="Comma 7 3 8" xfId="4850"/>
    <cellStyle name="Comma 7 3 8 2" xfId="4851"/>
    <cellStyle name="Comma 7 3 8 2 2" xfId="4852"/>
    <cellStyle name="Comma 7 3 8 3" xfId="4853"/>
    <cellStyle name="Comma 7 3 8 3 2" xfId="4854"/>
    <cellStyle name="Comma 7 3 8 4" xfId="4855"/>
    <cellStyle name="Comma 7 3 8 5" xfId="4856"/>
    <cellStyle name="Comma 7 3 9" xfId="4857"/>
    <cellStyle name="Comma 7 3 9 2" xfId="4858"/>
    <cellStyle name="Comma 7 4" xfId="4859"/>
    <cellStyle name="Comma 7 4 10" xfId="4860"/>
    <cellStyle name="Comma 7 4 10 2" xfId="4861"/>
    <cellStyle name="Comma 7 4 11" xfId="4862"/>
    <cellStyle name="Comma 7 4 12" xfId="4863"/>
    <cellStyle name="Comma 7 4 13" xfId="4864"/>
    <cellStyle name="Comma 7 4 2" xfId="4865"/>
    <cellStyle name="Comma 7 4 2 10" xfId="4866"/>
    <cellStyle name="Comma 7 4 2 2" xfId="4867"/>
    <cellStyle name="Comma 7 4 2 2 2" xfId="4868"/>
    <cellStyle name="Comma 7 4 2 2 2 2" xfId="4869"/>
    <cellStyle name="Comma 7 4 2 2 3" xfId="4870"/>
    <cellStyle name="Comma 7 4 2 2 3 2" xfId="4871"/>
    <cellStyle name="Comma 7 4 2 2 4" xfId="4872"/>
    <cellStyle name="Comma 7 4 2 2 4 2" xfId="4873"/>
    <cellStyle name="Comma 7 4 2 2 5" xfId="4874"/>
    <cellStyle name="Comma 7 4 2 2 6" xfId="4875"/>
    <cellStyle name="Comma 7 4 2 3" xfId="4876"/>
    <cellStyle name="Comma 7 4 2 3 2" xfId="4877"/>
    <cellStyle name="Comma 7 4 2 3 2 2" xfId="4878"/>
    <cellStyle name="Comma 7 4 2 3 3" xfId="4879"/>
    <cellStyle name="Comma 7 4 2 3 3 2" xfId="4880"/>
    <cellStyle name="Comma 7 4 2 3 4" xfId="4881"/>
    <cellStyle name="Comma 7 4 2 3 4 2" xfId="4882"/>
    <cellStyle name="Comma 7 4 2 3 5" xfId="4883"/>
    <cellStyle name="Comma 7 4 2 3 6" xfId="4884"/>
    <cellStyle name="Comma 7 4 2 4" xfId="4885"/>
    <cellStyle name="Comma 7 4 2 4 2" xfId="4886"/>
    <cellStyle name="Comma 7 4 2 4 2 2" xfId="4887"/>
    <cellStyle name="Comma 7 4 2 4 3" xfId="4888"/>
    <cellStyle name="Comma 7 4 2 4 3 2" xfId="4889"/>
    <cellStyle name="Comma 7 4 2 4 4" xfId="4890"/>
    <cellStyle name="Comma 7 4 2 4 4 2" xfId="4891"/>
    <cellStyle name="Comma 7 4 2 4 5" xfId="4892"/>
    <cellStyle name="Comma 7 4 2 4 6" xfId="4893"/>
    <cellStyle name="Comma 7 4 2 5" xfId="4894"/>
    <cellStyle name="Comma 7 4 2 5 2" xfId="4895"/>
    <cellStyle name="Comma 7 4 2 5 2 2" xfId="4896"/>
    <cellStyle name="Comma 7 4 2 5 3" xfId="4897"/>
    <cellStyle name="Comma 7 4 2 5 3 2" xfId="4898"/>
    <cellStyle name="Comma 7 4 2 5 4" xfId="4899"/>
    <cellStyle name="Comma 7 4 2 5 5" xfId="4900"/>
    <cellStyle name="Comma 7 4 2 6" xfId="4901"/>
    <cellStyle name="Comma 7 4 2 6 2" xfId="4902"/>
    <cellStyle name="Comma 7 4 2 7" xfId="4903"/>
    <cellStyle name="Comma 7 4 2 7 2" xfId="4904"/>
    <cellStyle name="Comma 7 4 2 8" xfId="4905"/>
    <cellStyle name="Comma 7 4 2 8 2" xfId="4906"/>
    <cellStyle name="Comma 7 4 2 9" xfId="4907"/>
    <cellStyle name="Comma 7 4 3" xfId="4908"/>
    <cellStyle name="Comma 7 4 3 10" xfId="4909"/>
    <cellStyle name="Comma 7 4 3 2" xfId="4910"/>
    <cellStyle name="Comma 7 4 3 2 2" xfId="4911"/>
    <cellStyle name="Comma 7 4 3 2 2 2" xfId="4912"/>
    <cellStyle name="Comma 7 4 3 2 3" xfId="4913"/>
    <cellStyle name="Comma 7 4 3 2 3 2" xfId="4914"/>
    <cellStyle name="Comma 7 4 3 2 4" xfId="4915"/>
    <cellStyle name="Comma 7 4 3 2 4 2" xfId="4916"/>
    <cellStyle name="Comma 7 4 3 2 5" xfId="4917"/>
    <cellStyle name="Comma 7 4 3 2 6" xfId="4918"/>
    <cellStyle name="Comma 7 4 3 3" xfId="4919"/>
    <cellStyle name="Comma 7 4 3 3 2" xfId="4920"/>
    <cellStyle name="Comma 7 4 3 3 2 2" xfId="4921"/>
    <cellStyle name="Comma 7 4 3 3 3" xfId="4922"/>
    <cellStyle name="Comma 7 4 3 3 3 2" xfId="4923"/>
    <cellStyle name="Comma 7 4 3 3 4" xfId="4924"/>
    <cellStyle name="Comma 7 4 3 3 4 2" xfId="4925"/>
    <cellStyle name="Comma 7 4 3 3 5" xfId="4926"/>
    <cellStyle name="Comma 7 4 3 3 6" xfId="4927"/>
    <cellStyle name="Comma 7 4 3 4" xfId="4928"/>
    <cellStyle name="Comma 7 4 3 4 2" xfId="4929"/>
    <cellStyle name="Comma 7 4 3 4 2 2" xfId="4930"/>
    <cellStyle name="Comma 7 4 3 4 3" xfId="4931"/>
    <cellStyle name="Comma 7 4 3 4 3 2" xfId="4932"/>
    <cellStyle name="Comma 7 4 3 4 4" xfId="4933"/>
    <cellStyle name="Comma 7 4 3 4 4 2" xfId="4934"/>
    <cellStyle name="Comma 7 4 3 4 5" xfId="4935"/>
    <cellStyle name="Comma 7 4 3 4 6" xfId="4936"/>
    <cellStyle name="Comma 7 4 3 5" xfId="4937"/>
    <cellStyle name="Comma 7 4 3 5 2" xfId="4938"/>
    <cellStyle name="Comma 7 4 3 5 2 2" xfId="4939"/>
    <cellStyle name="Comma 7 4 3 5 3" xfId="4940"/>
    <cellStyle name="Comma 7 4 3 5 3 2" xfId="4941"/>
    <cellStyle name="Comma 7 4 3 5 4" xfId="4942"/>
    <cellStyle name="Comma 7 4 3 5 5" xfId="4943"/>
    <cellStyle name="Comma 7 4 3 6" xfId="4944"/>
    <cellStyle name="Comma 7 4 3 6 2" xfId="4945"/>
    <cellStyle name="Comma 7 4 3 7" xfId="4946"/>
    <cellStyle name="Comma 7 4 3 7 2" xfId="4947"/>
    <cellStyle name="Comma 7 4 3 8" xfId="4948"/>
    <cellStyle name="Comma 7 4 3 8 2" xfId="4949"/>
    <cellStyle name="Comma 7 4 3 9" xfId="4950"/>
    <cellStyle name="Comma 7 4 4" xfId="4951"/>
    <cellStyle name="Comma 7 4 4 2" xfId="4952"/>
    <cellStyle name="Comma 7 4 4 2 2" xfId="4953"/>
    <cellStyle name="Comma 7 4 4 3" xfId="4954"/>
    <cellStyle name="Comma 7 4 4 3 2" xfId="4955"/>
    <cellStyle name="Comma 7 4 4 4" xfId="4956"/>
    <cellStyle name="Comma 7 4 4 4 2" xfId="4957"/>
    <cellStyle name="Comma 7 4 4 5" xfId="4958"/>
    <cellStyle name="Comma 7 4 4 6" xfId="4959"/>
    <cellStyle name="Comma 7 4 5" xfId="4960"/>
    <cellStyle name="Comma 7 4 5 2" xfId="4961"/>
    <cellStyle name="Comma 7 4 5 2 2" xfId="4962"/>
    <cellStyle name="Comma 7 4 5 3" xfId="4963"/>
    <cellStyle name="Comma 7 4 5 3 2" xfId="4964"/>
    <cellStyle name="Comma 7 4 5 4" xfId="4965"/>
    <cellStyle name="Comma 7 4 5 4 2" xfId="4966"/>
    <cellStyle name="Comma 7 4 5 5" xfId="4967"/>
    <cellStyle name="Comma 7 4 5 6" xfId="4968"/>
    <cellStyle name="Comma 7 4 6" xfId="4969"/>
    <cellStyle name="Comma 7 4 6 2" xfId="4970"/>
    <cellStyle name="Comma 7 4 6 2 2" xfId="4971"/>
    <cellStyle name="Comma 7 4 6 3" xfId="4972"/>
    <cellStyle name="Comma 7 4 6 3 2" xfId="4973"/>
    <cellStyle name="Comma 7 4 6 4" xfId="4974"/>
    <cellStyle name="Comma 7 4 6 4 2" xfId="4975"/>
    <cellStyle name="Comma 7 4 6 5" xfId="4976"/>
    <cellStyle name="Comma 7 4 6 6" xfId="4977"/>
    <cellStyle name="Comma 7 4 7" xfId="4978"/>
    <cellStyle name="Comma 7 4 7 2" xfId="4979"/>
    <cellStyle name="Comma 7 4 7 2 2" xfId="4980"/>
    <cellStyle name="Comma 7 4 7 3" xfId="4981"/>
    <cellStyle name="Comma 7 4 7 3 2" xfId="4982"/>
    <cellStyle name="Comma 7 4 7 4" xfId="4983"/>
    <cellStyle name="Comma 7 4 7 5" xfId="4984"/>
    <cellStyle name="Comma 7 4 8" xfId="4985"/>
    <cellStyle name="Comma 7 4 8 2" xfId="4986"/>
    <cellStyle name="Comma 7 4 9" xfId="4987"/>
    <cellStyle name="Comma 7 4 9 2" xfId="4988"/>
    <cellStyle name="Comma 7 5" xfId="4989"/>
    <cellStyle name="Comma 7 5 10" xfId="4990"/>
    <cellStyle name="Comma 7 5 11" xfId="4991"/>
    <cellStyle name="Comma 7 5 2" xfId="4992"/>
    <cellStyle name="Comma 7 5 2 2" xfId="4993"/>
    <cellStyle name="Comma 7 5 2 2 2" xfId="4994"/>
    <cellStyle name="Comma 7 5 2 3" xfId="4995"/>
    <cellStyle name="Comma 7 5 2 3 2" xfId="4996"/>
    <cellStyle name="Comma 7 5 2 4" xfId="4997"/>
    <cellStyle name="Comma 7 5 2 4 2" xfId="4998"/>
    <cellStyle name="Comma 7 5 2 5" xfId="4999"/>
    <cellStyle name="Comma 7 5 2 6" xfId="5000"/>
    <cellStyle name="Comma 7 5 3" xfId="5001"/>
    <cellStyle name="Comma 7 5 3 2" xfId="5002"/>
    <cellStyle name="Comma 7 5 3 2 2" xfId="5003"/>
    <cellStyle name="Comma 7 5 3 3" xfId="5004"/>
    <cellStyle name="Comma 7 5 3 3 2" xfId="5005"/>
    <cellStyle name="Comma 7 5 3 4" xfId="5006"/>
    <cellStyle name="Comma 7 5 3 4 2" xfId="5007"/>
    <cellStyle name="Comma 7 5 3 5" xfId="5008"/>
    <cellStyle name="Comma 7 5 3 6" xfId="5009"/>
    <cellStyle name="Comma 7 5 4" xfId="5010"/>
    <cellStyle name="Comma 7 5 4 2" xfId="5011"/>
    <cellStyle name="Comma 7 5 4 2 2" xfId="5012"/>
    <cellStyle name="Comma 7 5 4 3" xfId="5013"/>
    <cellStyle name="Comma 7 5 4 3 2" xfId="5014"/>
    <cellStyle name="Comma 7 5 4 4" xfId="5015"/>
    <cellStyle name="Comma 7 5 4 4 2" xfId="5016"/>
    <cellStyle name="Comma 7 5 4 5" xfId="5017"/>
    <cellStyle name="Comma 7 5 4 6" xfId="5018"/>
    <cellStyle name="Comma 7 5 5" xfId="5019"/>
    <cellStyle name="Comma 7 5 5 2" xfId="5020"/>
    <cellStyle name="Comma 7 5 5 2 2" xfId="5021"/>
    <cellStyle name="Comma 7 5 5 3" xfId="5022"/>
    <cellStyle name="Comma 7 5 5 3 2" xfId="5023"/>
    <cellStyle name="Comma 7 5 5 4" xfId="5024"/>
    <cellStyle name="Comma 7 5 5 4 2" xfId="5025"/>
    <cellStyle name="Comma 7 5 5 5" xfId="5026"/>
    <cellStyle name="Comma 7 5 5 6" xfId="5027"/>
    <cellStyle name="Comma 7 5 6" xfId="5028"/>
    <cellStyle name="Comma 7 5 6 2" xfId="5029"/>
    <cellStyle name="Comma 7 5 6 2 2" xfId="5030"/>
    <cellStyle name="Comma 7 5 6 3" xfId="5031"/>
    <cellStyle name="Comma 7 5 6 3 2" xfId="5032"/>
    <cellStyle name="Comma 7 5 6 4" xfId="5033"/>
    <cellStyle name="Comma 7 5 6 5" xfId="5034"/>
    <cellStyle name="Comma 7 5 7" xfId="5035"/>
    <cellStyle name="Comma 7 5 7 2" xfId="5036"/>
    <cellStyle name="Comma 7 5 8" xfId="5037"/>
    <cellStyle name="Comma 7 5 8 2" xfId="5038"/>
    <cellStyle name="Comma 7 5 9" xfId="5039"/>
    <cellStyle name="Comma 7 5 9 2" xfId="5040"/>
    <cellStyle name="Comma 7 6" xfId="5041"/>
    <cellStyle name="Comma 7 6 10" xfId="5042"/>
    <cellStyle name="Comma 7 6 2" xfId="5043"/>
    <cellStyle name="Comma 7 6 2 2" xfId="5044"/>
    <cellStyle name="Comma 7 6 2 2 2" xfId="5045"/>
    <cellStyle name="Comma 7 6 2 3" xfId="5046"/>
    <cellStyle name="Comma 7 6 2 3 2" xfId="5047"/>
    <cellStyle name="Comma 7 6 2 4" xfId="5048"/>
    <cellStyle name="Comma 7 6 2 4 2" xfId="5049"/>
    <cellStyle name="Comma 7 6 2 5" xfId="5050"/>
    <cellStyle name="Comma 7 6 2 6" xfId="5051"/>
    <cellStyle name="Comma 7 6 3" xfId="5052"/>
    <cellStyle name="Comma 7 6 3 2" xfId="5053"/>
    <cellStyle name="Comma 7 6 3 2 2" xfId="5054"/>
    <cellStyle name="Comma 7 6 3 3" xfId="5055"/>
    <cellStyle name="Comma 7 6 3 3 2" xfId="5056"/>
    <cellStyle name="Comma 7 6 3 4" xfId="5057"/>
    <cellStyle name="Comma 7 6 3 4 2" xfId="5058"/>
    <cellStyle name="Comma 7 6 3 5" xfId="5059"/>
    <cellStyle name="Comma 7 6 3 6" xfId="5060"/>
    <cellStyle name="Comma 7 6 4" xfId="5061"/>
    <cellStyle name="Comma 7 6 4 2" xfId="5062"/>
    <cellStyle name="Comma 7 6 4 2 2" xfId="5063"/>
    <cellStyle name="Comma 7 6 4 3" xfId="5064"/>
    <cellStyle name="Comma 7 6 4 3 2" xfId="5065"/>
    <cellStyle name="Comma 7 6 4 4" xfId="5066"/>
    <cellStyle name="Comma 7 6 4 4 2" xfId="5067"/>
    <cellStyle name="Comma 7 6 4 5" xfId="5068"/>
    <cellStyle name="Comma 7 6 4 6" xfId="5069"/>
    <cellStyle name="Comma 7 6 5" xfId="5070"/>
    <cellStyle name="Comma 7 6 5 2" xfId="5071"/>
    <cellStyle name="Comma 7 6 5 2 2" xfId="5072"/>
    <cellStyle name="Comma 7 6 5 3" xfId="5073"/>
    <cellStyle name="Comma 7 6 5 3 2" xfId="5074"/>
    <cellStyle name="Comma 7 6 5 4" xfId="5075"/>
    <cellStyle name="Comma 7 6 5 5" xfId="5076"/>
    <cellStyle name="Comma 7 6 6" xfId="5077"/>
    <cellStyle name="Comma 7 6 6 2" xfId="5078"/>
    <cellStyle name="Comma 7 6 7" xfId="5079"/>
    <cellStyle name="Comma 7 6 7 2" xfId="5080"/>
    <cellStyle name="Comma 7 6 8" xfId="5081"/>
    <cellStyle name="Comma 7 6 8 2" xfId="5082"/>
    <cellStyle name="Comma 7 6 9" xfId="5083"/>
    <cellStyle name="Comma 7 7" xfId="5084"/>
    <cellStyle name="Comma 7 7 10" xfId="5085"/>
    <cellStyle name="Comma 7 7 2" xfId="5086"/>
    <cellStyle name="Comma 7 7 2 2" xfId="5087"/>
    <cellStyle name="Comma 7 7 2 2 2" xfId="5088"/>
    <cellStyle name="Comma 7 7 2 3" xfId="5089"/>
    <cellStyle name="Comma 7 7 2 3 2" xfId="5090"/>
    <cellStyle name="Comma 7 7 2 4" xfId="5091"/>
    <cellStyle name="Comma 7 7 2 4 2" xfId="5092"/>
    <cellStyle name="Comma 7 7 2 5" xfId="5093"/>
    <cellStyle name="Comma 7 7 2 6" xfId="5094"/>
    <cellStyle name="Comma 7 7 3" xfId="5095"/>
    <cellStyle name="Comma 7 7 3 2" xfId="5096"/>
    <cellStyle name="Comma 7 7 3 2 2" xfId="5097"/>
    <cellStyle name="Comma 7 7 3 3" xfId="5098"/>
    <cellStyle name="Comma 7 7 3 3 2" xfId="5099"/>
    <cellStyle name="Comma 7 7 3 4" xfId="5100"/>
    <cellStyle name="Comma 7 7 3 4 2" xfId="5101"/>
    <cellStyle name="Comma 7 7 3 5" xfId="5102"/>
    <cellStyle name="Comma 7 7 3 6" xfId="5103"/>
    <cellStyle name="Comma 7 7 4" xfId="5104"/>
    <cellStyle name="Comma 7 7 4 2" xfId="5105"/>
    <cellStyle name="Comma 7 7 4 2 2" xfId="5106"/>
    <cellStyle name="Comma 7 7 4 3" xfId="5107"/>
    <cellStyle name="Comma 7 7 4 3 2" xfId="5108"/>
    <cellStyle name="Comma 7 7 4 4" xfId="5109"/>
    <cellStyle name="Comma 7 7 4 4 2" xfId="5110"/>
    <cellStyle name="Comma 7 7 4 5" xfId="5111"/>
    <cellStyle name="Comma 7 7 4 6" xfId="5112"/>
    <cellStyle name="Comma 7 7 5" xfId="5113"/>
    <cellStyle name="Comma 7 7 5 2" xfId="5114"/>
    <cellStyle name="Comma 7 7 5 2 2" xfId="5115"/>
    <cellStyle name="Comma 7 7 5 3" xfId="5116"/>
    <cellStyle name="Comma 7 7 5 3 2" xfId="5117"/>
    <cellStyle name="Comma 7 7 5 4" xfId="5118"/>
    <cellStyle name="Comma 7 7 5 5" xfId="5119"/>
    <cellStyle name="Comma 7 7 6" xfId="5120"/>
    <cellStyle name="Comma 7 7 6 2" xfId="5121"/>
    <cellStyle name="Comma 7 7 7" xfId="5122"/>
    <cellStyle name="Comma 7 7 7 2" xfId="5123"/>
    <cellStyle name="Comma 7 7 8" xfId="5124"/>
    <cellStyle name="Comma 7 7 8 2" xfId="5125"/>
    <cellStyle name="Comma 7 7 9" xfId="5126"/>
    <cellStyle name="Comma 7 8" xfId="5127"/>
    <cellStyle name="Comma 7 8 2" xfId="5128"/>
    <cellStyle name="Comma 7 8 2 2" xfId="5129"/>
    <cellStyle name="Comma 7 8 3" xfId="5130"/>
    <cellStyle name="Comma 7 8 3 2" xfId="5131"/>
    <cellStyle name="Comma 7 8 4" xfId="5132"/>
    <cellStyle name="Comma 7 8 4 2" xfId="5133"/>
    <cellStyle name="Comma 7 8 5" xfId="5134"/>
    <cellStyle name="Comma 7 8 6" xfId="5135"/>
    <cellStyle name="Comma 7 9" xfId="5136"/>
    <cellStyle name="Comma 7 9 2" xfId="5137"/>
    <cellStyle name="Comma 7 9 2 2" xfId="5138"/>
    <cellStyle name="Comma 7 9 3" xfId="5139"/>
    <cellStyle name="Comma 7 9 3 2" xfId="5140"/>
    <cellStyle name="Comma 7 9 4" xfId="5141"/>
    <cellStyle name="Comma 7 9 4 2" xfId="5142"/>
    <cellStyle name="Comma 7 9 5" xfId="5143"/>
    <cellStyle name="Comma 7 9 6" xfId="5144"/>
    <cellStyle name="Comma 70" xfId="5145"/>
    <cellStyle name="Comma 71" xfId="5146"/>
    <cellStyle name="Comma 72" xfId="5147"/>
    <cellStyle name="Comma 73" xfId="5148"/>
    <cellStyle name="Comma 74" xfId="5149"/>
    <cellStyle name="Comma 75" xfId="5150"/>
    <cellStyle name="Comma 76" xfId="5151"/>
    <cellStyle name="Comma 77" xfId="5152"/>
    <cellStyle name="Comma 78" xfId="5153"/>
    <cellStyle name="Comma 79" xfId="88"/>
    <cellStyle name="Comma 8" xfId="5154"/>
    <cellStyle name="Comma 8 10" xfId="5155"/>
    <cellStyle name="Comma 8 10 2" xfId="5156"/>
    <cellStyle name="Comma 8 10 2 2" xfId="5157"/>
    <cellStyle name="Comma 8 10 3" xfId="5158"/>
    <cellStyle name="Comma 8 10 3 2" xfId="5159"/>
    <cellStyle name="Comma 8 10 4" xfId="5160"/>
    <cellStyle name="Comma 8 10 4 2" xfId="5161"/>
    <cellStyle name="Comma 8 10 5" xfId="5162"/>
    <cellStyle name="Comma 8 10 6" xfId="5163"/>
    <cellStyle name="Comma 8 11" xfId="5164"/>
    <cellStyle name="Comma 8 11 2" xfId="5165"/>
    <cellStyle name="Comma 8 11 2 2" xfId="5166"/>
    <cellStyle name="Comma 8 11 3" xfId="5167"/>
    <cellStyle name="Comma 8 11 3 2" xfId="5168"/>
    <cellStyle name="Comma 8 11 4" xfId="5169"/>
    <cellStyle name="Comma 8 11 5" xfId="5170"/>
    <cellStyle name="Comma 8 12" xfId="5171"/>
    <cellStyle name="Comma 8 12 2" xfId="5172"/>
    <cellStyle name="Comma 8 13" xfId="5173"/>
    <cellStyle name="Comma 8 13 2" xfId="5174"/>
    <cellStyle name="Comma 8 14" xfId="5175"/>
    <cellStyle name="Comma 8 14 2" xfId="5176"/>
    <cellStyle name="Comma 8 15" xfId="5177"/>
    <cellStyle name="Comma 8 16" xfId="5178"/>
    <cellStyle name="Comma 8 17" xfId="5179"/>
    <cellStyle name="Comma 8 18" xfId="5180"/>
    <cellStyle name="Comma 8 2" xfId="5181"/>
    <cellStyle name="Comma 8 2 10" xfId="5182"/>
    <cellStyle name="Comma 8 2 10 2" xfId="5183"/>
    <cellStyle name="Comma 8 2 11" xfId="5184"/>
    <cellStyle name="Comma 8 2 11 2" xfId="5185"/>
    <cellStyle name="Comma 8 2 12" xfId="5186"/>
    <cellStyle name="Comma 8 2 13" xfId="5187"/>
    <cellStyle name="Comma 8 2 14" xfId="5188"/>
    <cellStyle name="Comma 8 2 2" xfId="5189"/>
    <cellStyle name="Comma 8 2 2 10" xfId="5190"/>
    <cellStyle name="Comma 8 2 2 11" xfId="5191"/>
    <cellStyle name="Comma 8 2 2 2" xfId="5192"/>
    <cellStyle name="Comma 8 2 2 2 2" xfId="5193"/>
    <cellStyle name="Comma 8 2 2 2 2 2" xfId="5194"/>
    <cellStyle name="Comma 8 2 2 2 3" xfId="5195"/>
    <cellStyle name="Comma 8 2 2 2 3 2" xfId="5196"/>
    <cellStyle name="Comma 8 2 2 2 4" xfId="5197"/>
    <cellStyle name="Comma 8 2 2 2 4 2" xfId="5198"/>
    <cellStyle name="Comma 8 2 2 2 5" xfId="5199"/>
    <cellStyle name="Comma 8 2 2 2 6" xfId="5200"/>
    <cellStyle name="Comma 8 2 2 3" xfId="5201"/>
    <cellStyle name="Comma 8 2 2 3 2" xfId="5202"/>
    <cellStyle name="Comma 8 2 2 3 2 2" xfId="5203"/>
    <cellStyle name="Comma 8 2 2 3 3" xfId="5204"/>
    <cellStyle name="Comma 8 2 2 3 3 2" xfId="5205"/>
    <cellStyle name="Comma 8 2 2 3 4" xfId="5206"/>
    <cellStyle name="Comma 8 2 2 3 4 2" xfId="5207"/>
    <cellStyle name="Comma 8 2 2 3 5" xfId="5208"/>
    <cellStyle name="Comma 8 2 2 3 6" xfId="5209"/>
    <cellStyle name="Comma 8 2 2 4" xfId="5210"/>
    <cellStyle name="Comma 8 2 2 4 2" xfId="5211"/>
    <cellStyle name="Comma 8 2 2 4 2 2" xfId="5212"/>
    <cellStyle name="Comma 8 2 2 4 3" xfId="5213"/>
    <cellStyle name="Comma 8 2 2 4 3 2" xfId="5214"/>
    <cellStyle name="Comma 8 2 2 4 4" xfId="5215"/>
    <cellStyle name="Comma 8 2 2 4 4 2" xfId="5216"/>
    <cellStyle name="Comma 8 2 2 4 5" xfId="5217"/>
    <cellStyle name="Comma 8 2 2 4 6" xfId="5218"/>
    <cellStyle name="Comma 8 2 2 5" xfId="5219"/>
    <cellStyle name="Comma 8 2 2 5 2" xfId="5220"/>
    <cellStyle name="Comma 8 2 2 5 2 2" xfId="5221"/>
    <cellStyle name="Comma 8 2 2 5 3" xfId="5222"/>
    <cellStyle name="Comma 8 2 2 5 3 2" xfId="5223"/>
    <cellStyle name="Comma 8 2 2 5 4" xfId="5224"/>
    <cellStyle name="Comma 8 2 2 5 4 2" xfId="5225"/>
    <cellStyle name="Comma 8 2 2 5 5" xfId="5226"/>
    <cellStyle name="Comma 8 2 2 5 6" xfId="5227"/>
    <cellStyle name="Comma 8 2 2 6" xfId="5228"/>
    <cellStyle name="Comma 8 2 2 6 2" xfId="5229"/>
    <cellStyle name="Comma 8 2 2 6 2 2" xfId="5230"/>
    <cellStyle name="Comma 8 2 2 6 3" xfId="5231"/>
    <cellStyle name="Comma 8 2 2 6 3 2" xfId="5232"/>
    <cellStyle name="Comma 8 2 2 6 4" xfId="5233"/>
    <cellStyle name="Comma 8 2 2 6 5" xfId="5234"/>
    <cellStyle name="Comma 8 2 2 7" xfId="5235"/>
    <cellStyle name="Comma 8 2 2 7 2" xfId="5236"/>
    <cellStyle name="Comma 8 2 2 8" xfId="5237"/>
    <cellStyle name="Comma 8 2 2 8 2" xfId="5238"/>
    <cellStyle name="Comma 8 2 2 9" xfId="5239"/>
    <cellStyle name="Comma 8 2 2 9 2" xfId="5240"/>
    <cellStyle name="Comma 8 2 3" xfId="5241"/>
    <cellStyle name="Comma 8 2 3 10" xfId="5242"/>
    <cellStyle name="Comma 8 2 3 2" xfId="5243"/>
    <cellStyle name="Comma 8 2 3 2 2" xfId="5244"/>
    <cellStyle name="Comma 8 2 3 2 2 2" xfId="5245"/>
    <cellStyle name="Comma 8 2 3 2 3" xfId="5246"/>
    <cellStyle name="Comma 8 2 3 2 3 2" xfId="5247"/>
    <cellStyle name="Comma 8 2 3 2 4" xfId="5248"/>
    <cellStyle name="Comma 8 2 3 2 4 2" xfId="5249"/>
    <cellStyle name="Comma 8 2 3 2 5" xfId="5250"/>
    <cellStyle name="Comma 8 2 3 2 6" xfId="5251"/>
    <cellStyle name="Comma 8 2 3 3" xfId="5252"/>
    <cellStyle name="Comma 8 2 3 3 2" xfId="5253"/>
    <cellStyle name="Comma 8 2 3 3 2 2" xfId="5254"/>
    <cellStyle name="Comma 8 2 3 3 3" xfId="5255"/>
    <cellStyle name="Comma 8 2 3 3 3 2" xfId="5256"/>
    <cellStyle name="Comma 8 2 3 3 4" xfId="5257"/>
    <cellStyle name="Comma 8 2 3 3 4 2" xfId="5258"/>
    <cellStyle name="Comma 8 2 3 3 5" xfId="5259"/>
    <cellStyle name="Comma 8 2 3 3 6" xfId="5260"/>
    <cellStyle name="Comma 8 2 3 4" xfId="5261"/>
    <cellStyle name="Comma 8 2 3 4 2" xfId="5262"/>
    <cellStyle name="Comma 8 2 3 4 2 2" xfId="5263"/>
    <cellStyle name="Comma 8 2 3 4 3" xfId="5264"/>
    <cellStyle name="Comma 8 2 3 4 3 2" xfId="5265"/>
    <cellStyle name="Comma 8 2 3 4 4" xfId="5266"/>
    <cellStyle name="Comma 8 2 3 4 4 2" xfId="5267"/>
    <cellStyle name="Comma 8 2 3 4 5" xfId="5268"/>
    <cellStyle name="Comma 8 2 3 4 6" xfId="5269"/>
    <cellStyle name="Comma 8 2 3 5" xfId="5270"/>
    <cellStyle name="Comma 8 2 3 5 2" xfId="5271"/>
    <cellStyle name="Comma 8 2 3 5 2 2" xfId="5272"/>
    <cellStyle name="Comma 8 2 3 5 3" xfId="5273"/>
    <cellStyle name="Comma 8 2 3 5 3 2" xfId="5274"/>
    <cellStyle name="Comma 8 2 3 5 4" xfId="5275"/>
    <cellStyle name="Comma 8 2 3 5 5" xfId="5276"/>
    <cellStyle name="Comma 8 2 3 6" xfId="5277"/>
    <cellStyle name="Comma 8 2 3 6 2" xfId="5278"/>
    <cellStyle name="Comma 8 2 3 7" xfId="5279"/>
    <cellStyle name="Comma 8 2 3 7 2" xfId="5280"/>
    <cellStyle name="Comma 8 2 3 8" xfId="5281"/>
    <cellStyle name="Comma 8 2 3 8 2" xfId="5282"/>
    <cellStyle name="Comma 8 2 3 9" xfId="5283"/>
    <cellStyle name="Comma 8 2 4" xfId="5284"/>
    <cellStyle name="Comma 8 2 4 10" xfId="5285"/>
    <cellStyle name="Comma 8 2 4 11" xfId="5286"/>
    <cellStyle name="Comma 8 2 4 11 2" xfId="5287"/>
    <cellStyle name="Comma 8 2 4 11 2 2" xfId="5288"/>
    <cellStyle name="Comma 8 2 4 11 2 3" xfId="5289"/>
    <cellStyle name="Comma 8 2 4 11 2 3 2" xfId="5290"/>
    <cellStyle name="Comma 8 2 4 2" xfId="5291"/>
    <cellStyle name="Comma 8 2 4 2 2" xfId="5292"/>
    <cellStyle name="Comma 8 2 4 2 2 2" xfId="5293"/>
    <cellStyle name="Comma 8 2 4 2 3" xfId="5294"/>
    <cellStyle name="Comma 8 2 4 2 3 2" xfId="5295"/>
    <cellStyle name="Comma 8 2 4 2 4" xfId="5296"/>
    <cellStyle name="Comma 8 2 4 2 4 2" xfId="5297"/>
    <cellStyle name="Comma 8 2 4 2 5" xfId="5298"/>
    <cellStyle name="Comma 8 2 4 2 6" xfId="5299"/>
    <cellStyle name="Comma 8 2 4 3" xfId="5300"/>
    <cellStyle name="Comma 8 2 4 3 2" xfId="5301"/>
    <cellStyle name="Comma 8 2 4 3 2 2" xfId="5302"/>
    <cellStyle name="Comma 8 2 4 3 3" xfId="5303"/>
    <cellStyle name="Comma 8 2 4 3 3 2" xfId="5304"/>
    <cellStyle name="Comma 8 2 4 3 4" xfId="5305"/>
    <cellStyle name="Comma 8 2 4 3 4 2" xfId="5306"/>
    <cellStyle name="Comma 8 2 4 3 5" xfId="5307"/>
    <cellStyle name="Comma 8 2 4 3 6" xfId="5308"/>
    <cellStyle name="Comma 8 2 4 4" xfId="5309"/>
    <cellStyle name="Comma 8 2 4 4 2" xfId="5310"/>
    <cellStyle name="Comma 8 2 4 4 2 2" xfId="5311"/>
    <cellStyle name="Comma 8 2 4 4 3" xfId="5312"/>
    <cellStyle name="Comma 8 2 4 4 3 2" xfId="5313"/>
    <cellStyle name="Comma 8 2 4 4 4" xfId="5314"/>
    <cellStyle name="Comma 8 2 4 4 4 2" xfId="5315"/>
    <cellStyle name="Comma 8 2 4 4 5" xfId="5316"/>
    <cellStyle name="Comma 8 2 4 4 6" xfId="5317"/>
    <cellStyle name="Comma 8 2 4 5" xfId="5318"/>
    <cellStyle name="Comma 8 2 4 5 2" xfId="5319"/>
    <cellStyle name="Comma 8 2 4 5 2 2" xfId="5320"/>
    <cellStyle name="Comma 8 2 4 5 2 3" xfId="5321"/>
    <cellStyle name="Comma 8 2 4 5 3" xfId="5322"/>
    <cellStyle name="Comma 8 2 4 5 3 2" xfId="5323"/>
    <cellStyle name="Comma 8 2 4 5 4" xfId="5324"/>
    <cellStyle name="Comma 8 2 4 5 5" xfId="5325"/>
    <cellStyle name="Comma 8 2 4 6" xfId="5326"/>
    <cellStyle name="Comma 8 2 4 6 2" xfId="5327"/>
    <cellStyle name="Comma 8 2 4 7" xfId="5328"/>
    <cellStyle name="Comma 8 2 4 7 2" xfId="5329"/>
    <cellStyle name="Comma 8 2 4 8" xfId="5330"/>
    <cellStyle name="Comma 8 2 4 8 2" xfId="5331"/>
    <cellStyle name="Comma 8 2 4 9" xfId="5332"/>
    <cellStyle name="Comma 8 2 4 9 2" xfId="5333"/>
    <cellStyle name="Comma 8 2 4 9 2 2" xfId="5334"/>
    <cellStyle name="Comma 8 2 4 9 2 3" xfId="5335"/>
    <cellStyle name="Comma 8 2 4 9 2 3 2" xfId="5336"/>
    <cellStyle name="Comma 8 2 5" xfId="5337"/>
    <cellStyle name="Comma 8 2 5 2" xfId="5338"/>
    <cellStyle name="Comma 8 2 5 2 2" xfId="5339"/>
    <cellStyle name="Comma 8 2 5 3" xfId="5340"/>
    <cellStyle name="Comma 8 2 5 3 2" xfId="5341"/>
    <cellStyle name="Comma 8 2 5 4" xfId="5342"/>
    <cellStyle name="Comma 8 2 5 4 2" xfId="5343"/>
    <cellStyle name="Comma 8 2 5 5" xfId="5344"/>
    <cellStyle name="Comma 8 2 5 6" xfId="5345"/>
    <cellStyle name="Comma 8 2 6" xfId="5346"/>
    <cellStyle name="Comma 8 2 6 2" xfId="5347"/>
    <cellStyle name="Comma 8 2 6 2 2" xfId="5348"/>
    <cellStyle name="Comma 8 2 6 2 3" xfId="5349"/>
    <cellStyle name="Comma 8 2 6 2 3 2" xfId="5350"/>
    <cellStyle name="Comma 8 2 6 3" xfId="5351"/>
    <cellStyle name="Comma 8 2 6 3 2" xfId="5352"/>
    <cellStyle name="Comma 8 2 6 4" xfId="5353"/>
    <cellStyle name="Comma 8 2 6 4 2" xfId="5354"/>
    <cellStyle name="Comma 8 2 6 5" xfId="5355"/>
    <cellStyle name="Comma 8 2 6 6" xfId="5356"/>
    <cellStyle name="Comma 8 2 7" xfId="5357"/>
    <cellStyle name="Comma 8 2 7 2" xfId="5358"/>
    <cellStyle name="Comma 8 2 7 2 2" xfId="5359"/>
    <cellStyle name="Comma 8 2 7 3" xfId="5360"/>
    <cellStyle name="Comma 8 2 7 3 2" xfId="5361"/>
    <cellStyle name="Comma 8 2 7 4" xfId="5362"/>
    <cellStyle name="Comma 8 2 7 4 2" xfId="5363"/>
    <cellStyle name="Comma 8 2 7 5" xfId="5364"/>
    <cellStyle name="Comma 8 2 7 6" xfId="5365"/>
    <cellStyle name="Comma 8 2 8" xfId="5366"/>
    <cellStyle name="Comma 8 2 8 2" xfId="5367"/>
    <cellStyle name="Comma 8 2 8 2 2" xfId="5368"/>
    <cellStyle name="Comma 8 2 8 3" xfId="5369"/>
    <cellStyle name="Comma 8 2 8 3 2" xfId="5370"/>
    <cellStyle name="Comma 8 2 8 4" xfId="5371"/>
    <cellStyle name="Comma 8 2 8 5" xfId="5372"/>
    <cellStyle name="Comma 8 2 9" xfId="5373"/>
    <cellStyle name="Comma 8 2 9 2" xfId="5374"/>
    <cellStyle name="Comma 8 3" xfId="5375"/>
    <cellStyle name="Comma 8 3 10" xfId="5376"/>
    <cellStyle name="Comma 8 3 10 2" xfId="5377"/>
    <cellStyle name="Comma 8 3 11" xfId="5378"/>
    <cellStyle name="Comma 8 3 11 2" xfId="5379"/>
    <cellStyle name="Comma 8 3 12" xfId="5380"/>
    <cellStyle name="Comma 8 3 13" xfId="5381"/>
    <cellStyle name="Comma 8 3 14" xfId="5382"/>
    <cellStyle name="Comma 8 3 2" xfId="5383"/>
    <cellStyle name="Comma 8 3 2 10" xfId="5384"/>
    <cellStyle name="Comma 8 3 2 11" xfId="5385"/>
    <cellStyle name="Comma 8 3 2 2" xfId="5386"/>
    <cellStyle name="Comma 8 3 2 2 2" xfId="5387"/>
    <cellStyle name="Comma 8 3 2 2 2 2" xfId="5388"/>
    <cellStyle name="Comma 8 3 2 2 3" xfId="5389"/>
    <cellStyle name="Comma 8 3 2 2 3 2" xfId="5390"/>
    <cellStyle name="Comma 8 3 2 2 4" xfId="5391"/>
    <cellStyle name="Comma 8 3 2 2 4 2" xfId="5392"/>
    <cellStyle name="Comma 8 3 2 2 5" xfId="5393"/>
    <cellStyle name="Comma 8 3 2 2 6" xfId="5394"/>
    <cellStyle name="Comma 8 3 2 3" xfId="5395"/>
    <cellStyle name="Comma 8 3 2 3 2" xfId="5396"/>
    <cellStyle name="Comma 8 3 2 3 2 2" xfId="5397"/>
    <cellStyle name="Comma 8 3 2 3 3" xfId="5398"/>
    <cellStyle name="Comma 8 3 2 3 3 2" xfId="5399"/>
    <cellStyle name="Comma 8 3 2 3 4" xfId="5400"/>
    <cellStyle name="Comma 8 3 2 3 4 2" xfId="5401"/>
    <cellStyle name="Comma 8 3 2 3 5" xfId="5402"/>
    <cellStyle name="Comma 8 3 2 3 6" xfId="5403"/>
    <cellStyle name="Comma 8 3 2 4" xfId="5404"/>
    <cellStyle name="Comma 8 3 2 4 2" xfId="5405"/>
    <cellStyle name="Comma 8 3 2 4 2 2" xfId="5406"/>
    <cellStyle name="Comma 8 3 2 4 3" xfId="5407"/>
    <cellStyle name="Comma 8 3 2 4 3 2" xfId="5408"/>
    <cellStyle name="Comma 8 3 2 4 4" xfId="5409"/>
    <cellStyle name="Comma 8 3 2 4 4 2" xfId="5410"/>
    <cellStyle name="Comma 8 3 2 4 5" xfId="5411"/>
    <cellStyle name="Comma 8 3 2 4 6" xfId="5412"/>
    <cellStyle name="Comma 8 3 2 5" xfId="5413"/>
    <cellStyle name="Comma 8 3 2 5 2" xfId="5414"/>
    <cellStyle name="Comma 8 3 2 5 2 2" xfId="5415"/>
    <cellStyle name="Comma 8 3 2 5 3" xfId="5416"/>
    <cellStyle name="Comma 8 3 2 5 3 2" xfId="5417"/>
    <cellStyle name="Comma 8 3 2 5 4" xfId="5418"/>
    <cellStyle name="Comma 8 3 2 5 4 2" xfId="5419"/>
    <cellStyle name="Comma 8 3 2 5 5" xfId="5420"/>
    <cellStyle name="Comma 8 3 2 5 6" xfId="5421"/>
    <cellStyle name="Comma 8 3 2 6" xfId="5422"/>
    <cellStyle name="Comma 8 3 2 6 2" xfId="5423"/>
    <cellStyle name="Comma 8 3 2 6 2 2" xfId="5424"/>
    <cellStyle name="Comma 8 3 2 6 3" xfId="5425"/>
    <cellStyle name="Comma 8 3 2 6 3 2" xfId="5426"/>
    <cellStyle name="Comma 8 3 2 6 4" xfId="5427"/>
    <cellStyle name="Comma 8 3 2 6 5" xfId="5428"/>
    <cellStyle name="Comma 8 3 2 7" xfId="5429"/>
    <cellStyle name="Comma 8 3 2 7 2" xfId="5430"/>
    <cellStyle name="Comma 8 3 2 8" xfId="5431"/>
    <cellStyle name="Comma 8 3 2 8 2" xfId="5432"/>
    <cellStyle name="Comma 8 3 2 9" xfId="5433"/>
    <cellStyle name="Comma 8 3 2 9 2" xfId="5434"/>
    <cellStyle name="Comma 8 3 3" xfId="5435"/>
    <cellStyle name="Comma 8 3 3 10" xfId="5436"/>
    <cellStyle name="Comma 8 3 3 2" xfId="5437"/>
    <cellStyle name="Comma 8 3 3 2 2" xfId="5438"/>
    <cellStyle name="Comma 8 3 3 2 2 2" xfId="5439"/>
    <cellStyle name="Comma 8 3 3 2 3" xfId="5440"/>
    <cellStyle name="Comma 8 3 3 2 3 2" xfId="5441"/>
    <cellStyle name="Comma 8 3 3 2 4" xfId="5442"/>
    <cellStyle name="Comma 8 3 3 2 4 2" xfId="5443"/>
    <cellStyle name="Comma 8 3 3 2 5" xfId="5444"/>
    <cellStyle name="Comma 8 3 3 2 6" xfId="5445"/>
    <cellStyle name="Comma 8 3 3 3" xfId="5446"/>
    <cellStyle name="Comma 8 3 3 3 2" xfId="5447"/>
    <cellStyle name="Comma 8 3 3 3 2 2" xfId="5448"/>
    <cellStyle name="Comma 8 3 3 3 3" xfId="5449"/>
    <cellStyle name="Comma 8 3 3 3 3 2" xfId="5450"/>
    <cellStyle name="Comma 8 3 3 3 4" xfId="5451"/>
    <cellStyle name="Comma 8 3 3 3 4 2" xfId="5452"/>
    <cellStyle name="Comma 8 3 3 3 5" xfId="5453"/>
    <cellStyle name="Comma 8 3 3 3 6" xfId="5454"/>
    <cellStyle name="Comma 8 3 3 4" xfId="5455"/>
    <cellStyle name="Comma 8 3 3 4 2" xfId="5456"/>
    <cellStyle name="Comma 8 3 3 4 2 2" xfId="5457"/>
    <cellStyle name="Comma 8 3 3 4 3" xfId="5458"/>
    <cellStyle name="Comma 8 3 3 4 3 2" xfId="5459"/>
    <cellStyle name="Comma 8 3 3 4 4" xfId="5460"/>
    <cellStyle name="Comma 8 3 3 4 4 2" xfId="5461"/>
    <cellStyle name="Comma 8 3 3 4 5" xfId="5462"/>
    <cellStyle name="Comma 8 3 3 4 6" xfId="5463"/>
    <cellStyle name="Comma 8 3 3 5" xfId="5464"/>
    <cellStyle name="Comma 8 3 3 5 2" xfId="5465"/>
    <cellStyle name="Comma 8 3 3 5 2 2" xfId="5466"/>
    <cellStyle name="Comma 8 3 3 5 3" xfId="5467"/>
    <cellStyle name="Comma 8 3 3 5 3 2" xfId="5468"/>
    <cellStyle name="Comma 8 3 3 5 4" xfId="5469"/>
    <cellStyle name="Comma 8 3 3 5 5" xfId="5470"/>
    <cellStyle name="Comma 8 3 3 6" xfId="5471"/>
    <cellStyle name="Comma 8 3 3 6 2" xfId="5472"/>
    <cellStyle name="Comma 8 3 3 7" xfId="5473"/>
    <cellStyle name="Comma 8 3 3 7 2" xfId="5474"/>
    <cellStyle name="Comma 8 3 3 8" xfId="5475"/>
    <cellStyle name="Comma 8 3 3 8 2" xfId="5476"/>
    <cellStyle name="Comma 8 3 3 9" xfId="5477"/>
    <cellStyle name="Comma 8 3 4" xfId="5478"/>
    <cellStyle name="Comma 8 3 4 10" xfId="5479"/>
    <cellStyle name="Comma 8 3 4 2" xfId="5480"/>
    <cellStyle name="Comma 8 3 4 2 2" xfId="5481"/>
    <cellStyle name="Comma 8 3 4 2 2 2" xfId="5482"/>
    <cellStyle name="Comma 8 3 4 2 3" xfId="5483"/>
    <cellStyle name="Comma 8 3 4 2 3 2" xfId="5484"/>
    <cellStyle name="Comma 8 3 4 2 4" xfId="5485"/>
    <cellStyle name="Comma 8 3 4 2 4 2" xfId="5486"/>
    <cellStyle name="Comma 8 3 4 2 5" xfId="5487"/>
    <cellStyle name="Comma 8 3 4 2 6" xfId="5488"/>
    <cellStyle name="Comma 8 3 4 3" xfId="5489"/>
    <cellStyle name="Comma 8 3 4 3 2" xfId="5490"/>
    <cellStyle name="Comma 8 3 4 3 2 2" xfId="5491"/>
    <cellStyle name="Comma 8 3 4 3 3" xfId="5492"/>
    <cellStyle name="Comma 8 3 4 3 3 2" xfId="5493"/>
    <cellStyle name="Comma 8 3 4 3 4" xfId="5494"/>
    <cellStyle name="Comma 8 3 4 3 4 2" xfId="5495"/>
    <cellStyle name="Comma 8 3 4 3 5" xfId="5496"/>
    <cellStyle name="Comma 8 3 4 3 6" xfId="5497"/>
    <cellStyle name="Comma 8 3 4 4" xfId="5498"/>
    <cellStyle name="Comma 8 3 4 4 2" xfId="5499"/>
    <cellStyle name="Comma 8 3 4 4 2 2" xfId="5500"/>
    <cellStyle name="Comma 8 3 4 4 3" xfId="5501"/>
    <cellStyle name="Comma 8 3 4 4 3 2" xfId="5502"/>
    <cellStyle name="Comma 8 3 4 4 4" xfId="5503"/>
    <cellStyle name="Comma 8 3 4 4 4 2" xfId="5504"/>
    <cellStyle name="Comma 8 3 4 4 5" xfId="5505"/>
    <cellStyle name="Comma 8 3 4 4 6" xfId="5506"/>
    <cellStyle name="Comma 8 3 4 5" xfId="5507"/>
    <cellStyle name="Comma 8 3 4 5 2" xfId="5508"/>
    <cellStyle name="Comma 8 3 4 5 2 2" xfId="5509"/>
    <cellStyle name="Comma 8 3 4 5 3" xfId="5510"/>
    <cellStyle name="Comma 8 3 4 5 3 2" xfId="5511"/>
    <cellStyle name="Comma 8 3 4 5 4" xfId="5512"/>
    <cellStyle name="Comma 8 3 4 5 5" xfId="5513"/>
    <cellStyle name="Comma 8 3 4 6" xfId="5514"/>
    <cellStyle name="Comma 8 3 4 6 2" xfId="5515"/>
    <cellStyle name="Comma 8 3 4 7" xfId="5516"/>
    <cellStyle name="Comma 8 3 4 7 2" xfId="5517"/>
    <cellStyle name="Comma 8 3 4 8" xfId="5518"/>
    <cellStyle name="Comma 8 3 4 8 2" xfId="5519"/>
    <cellStyle name="Comma 8 3 4 9" xfId="5520"/>
    <cellStyle name="Comma 8 3 5" xfId="5521"/>
    <cellStyle name="Comma 8 3 5 2" xfId="5522"/>
    <cellStyle name="Comma 8 3 5 2 2" xfId="5523"/>
    <cellStyle name="Comma 8 3 5 3" xfId="5524"/>
    <cellStyle name="Comma 8 3 5 3 2" xfId="5525"/>
    <cellStyle name="Comma 8 3 5 4" xfId="5526"/>
    <cellStyle name="Comma 8 3 5 4 2" xfId="5527"/>
    <cellStyle name="Comma 8 3 5 5" xfId="5528"/>
    <cellStyle name="Comma 8 3 5 6" xfId="5529"/>
    <cellStyle name="Comma 8 3 6" xfId="5530"/>
    <cellStyle name="Comma 8 3 6 2" xfId="5531"/>
    <cellStyle name="Comma 8 3 6 2 2" xfId="5532"/>
    <cellStyle name="Comma 8 3 6 3" xfId="5533"/>
    <cellStyle name="Comma 8 3 6 3 2" xfId="5534"/>
    <cellStyle name="Comma 8 3 6 4" xfId="5535"/>
    <cellStyle name="Comma 8 3 6 4 2" xfId="5536"/>
    <cellStyle name="Comma 8 3 6 5" xfId="5537"/>
    <cellStyle name="Comma 8 3 6 6" xfId="5538"/>
    <cellStyle name="Comma 8 3 7" xfId="5539"/>
    <cellStyle name="Comma 8 3 7 2" xfId="5540"/>
    <cellStyle name="Comma 8 3 7 2 2" xfId="5541"/>
    <cellStyle name="Comma 8 3 7 3" xfId="5542"/>
    <cellStyle name="Comma 8 3 7 3 2" xfId="5543"/>
    <cellStyle name="Comma 8 3 7 4" xfId="5544"/>
    <cellStyle name="Comma 8 3 7 4 2" xfId="5545"/>
    <cellStyle name="Comma 8 3 7 5" xfId="5546"/>
    <cellStyle name="Comma 8 3 7 6" xfId="5547"/>
    <cellStyle name="Comma 8 3 8" xfId="5548"/>
    <cellStyle name="Comma 8 3 8 2" xfId="5549"/>
    <cellStyle name="Comma 8 3 8 2 2" xfId="5550"/>
    <cellStyle name="Comma 8 3 8 3" xfId="5551"/>
    <cellStyle name="Comma 8 3 8 3 2" xfId="5552"/>
    <cellStyle name="Comma 8 3 8 4" xfId="5553"/>
    <cellStyle name="Comma 8 3 8 5" xfId="5554"/>
    <cellStyle name="Comma 8 3 9" xfId="5555"/>
    <cellStyle name="Comma 8 3 9 2" xfId="5556"/>
    <cellStyle name="Comma 8 4" xfId="5557"/>
    <cellStyle name="Comma 8 4 10" xfId="5558"/>
    <cellStyle name="Comma 8 4 10 2" xfId="5559"/>
    <cellStyle name="Comma 8 4 11" xfId="5560"/>
    <cellStyle name="Comma 8 4 12" xfId="5561"/>
    <cellStyle name="Comma 8 4 13" xfId="5562"/>
    <cellStyle name="Comma 8 4 2" xfId="5563"/>
    <cellStyle name="Comma 8 4 2 10" xfId="5564"/>
    <cellStyle name="Comma 8 4 2 2" xfId="5565"/>
    <cellStyle name="Comma 8 4 2 2 2" xfId="5566"/>
    <cellStyle name="Comma 8 4 2 2 2 2" xfId="5567"/>
    <cellStyle name="Comma 8 4 2 2 3" xfId="5568"/>
    <cellStyle name="Comma 8 4 2 2 3 2" xfId="5569"/>
    <cellStyle name="Comma 8 4 2 2 4" xfId="5570"/>
    <cellStyle name="Comma 8 4 2 2 4 2" xfId="5571"/>
    <cellStyle name="Comma 8 4 2 2 5" xfId="5572"/>
    <cellStyle name="Comma 8 4 2 2 6" xfId="5573"/>
    <cellStyle name="Comma 8 4 2 3" xfId="5574"/>
    <cellStyle name="Comma 8 4 2 3 2" xfId="5575"/>
    <cellStyle name="Comma 8 4 2 3 2 2" xfId="5576"/>
    <cellStyle name="Comma 8 4 2 3 3" xfId="5577"/>
    <cellStyle name="Comma 8 4 2 3 3 2" xfId="5578"/>
    <cellStyle name="Comma 8 4 2 3 4" xfId="5579"/>
    <cellStyle name="Comma 8 4 2 3 4 2" xfId="5580"/>
    <cellStyle name="Comma 8 4 2 3 5" xfId="5581"/>
    <cellStyle name="Comma 8 4 2 3 6" xfId="5582"/>
    <cellStyle name="Comma 8 4 2 4" xfId="5583"/>
    <cellStyle name="Comma 8 4 2 4 2" xfId="5584"/>
    <cellStyle name="Comma 8 4 2 4 2 2" xfId="5585"/>
    <cellStyle name="Comma 8 4 2 4 3" xfId="5586"/>
    <cellStyle name="Comma 8 4 2 4 3 2" xfId="5587"/>
    <cellStyle name="Comma 8 4 2 4 4" xfId="5588"/>
    <cellStyle name="Comma 8 4 2 4 4 2" xfId="5589"/>
    <cellStyle name="Comma 8 4 2 4 5" xfId="5590"/>
    <cellStyle name="Comma 8 4 2 4 6" xfId="5591"/>
    <cellStyle name="Comma 8 4 2 5" xfId="5592"/>
    <cellStyle name="Comma 8 4 2 5 2" xfId="5593"/>
    <cellStyle name="Comma 8 4 2 5 2 2" xfId="5594"/>
    <cellStyle name="Comma 8 4 2 5 3" xfId="5595"/>
    <cellStyle name="Comma 8 4 2 5 3 2" xfId="5596"/>
    <cellStyle name="Comma 8 4 2 5 4" xfId="5597"/>
    <cellStyle name="Comma 8 4 2 5 5" xfId="5598"/>
    <cellStyle name="Comma 8 4 2 6" xfId="5599"/>
    <cellStyle name="Comma 8 4 2 6 2" xfId="5600"/>
    <cellStyle name="Comma 8 4 2 7" xfId="5601"/>
    <cellStyle name="Comma 8 4 2 7 2" xfId="5602"/>
    <cellStyle name="Comma 8 4 2 8" xfId="5603"/>
    <cellStyle name="Comma 8 4 2 8 2" xfId="5604"/>
    <cellStyle name="Comma 8 4 2 9" xfId="5605"/>
    <cellStyle name="Comma 8 4 3" xfId="5606"/>
    <cellStyle name="Comma 8 4 3 10" xfId="5607"/>
    <cellStyle name="Comma 8 4 3 2" xfId="5608"/>
    <cellStyle name="Comma 8 4 3 2 2" xfId="5609"/>
    <cellStyle name="Comma 8 4 3 2 2 2" xfId="5610"/>
    <cellStyle name="Comma 8 4 3 2 3" xfId="5611"/>
    <cellStyle name="Comma 8 4 3 2 3 2" xfId="5612"/>
    <cellStyle name="Comma 8 4 3 2 4" xfId="5613"/>
    <cellStyle name="Comma 8 4 3 2 4 2" xfId="5614"/>
    <cellStyle name="Comma 8 4 3 2 5" xfId="5615"/>
    <cellStyle name="Comma 8 4 3 2 6" xfId="5616"/>
    <cellStyle name="Comma 8 4 3 3" xfId="5617"/>
    <cellStyle name="Comma 8 4 3 3 2" xfId="5618"/>
    <cellStyle name="Comma 8 4 3 3 2 2" xfId="5619"/>
    <cellStyle name="Comma 8 4 3 3 3" xfId="5620"/>
    <cellStyle name="Comma 8 4 3 3 3 2" xfId="5621"/>
    <cellStyle name="Comma 8 4 3 3 4" xfId="5622"/>
    <cellStyle name="Comma 8 4 3 3 4 2" xfId="5623"/>
    <cellStyle name="Comma 8 4 3 3 5" xfId="5624"/>
    <cellStyle name="Comma 8 4 3 3 6" xfId="5625"/>
    <cellStyle name="Comma 8 4 3 4" xfId="5626"/>
    <cellStyle name="Comma 8 4 3 4 2" xfId="5627"/>
    <cellStyle name="Comma 8 4 3 4 2 2" xfId="5628"/>
    <cellStyle name="Comma 8 4 3 4 3" xfId="5629"/>
    <cellStyle name="Comma 8 4 3 4 3 2" xfId="5630"/>
    <cellStyle name="Comma 8 4 3 4 4" xfId="5631"/>
    <cellStyle name="Comma 8 4 3 4 4 2" xfId="5632"/>
    <cellStyle name="Comma 8 4 3 4 5" xfId="5633"/>
    <cellStyle name="Comma 8 4 3 4 6" xfId="5634"/>
    <cellStyle name="Comma 8 4 3 5" xfId="5635"/>
    <cellStyle name="Comma 8 4 3 5 2" xfId="5636"/>
    <cellStyle name="Comma 8 4 3 5 2 2" xfId="5637"/>
    <cellStyle name="Comma 8 4 3 5 3" xfId="5638"/>
    <cellStyle name="Comma 8 4 3 5 3 2" xfId="5639"/>
    <cellStyle name="Comma 8 4 3 5 4" xfId="5640"/>
    <cellStyle name="Comma 8 4 3 5 5" xfId="5641"/>
    <cellStyle name="Comma 8 4 3 6" xfId="5642"/>
    <cellStyle name="Comma 8 4 3 6 2" xfId="5643"/>
    <cellStyle name="Comma 8 4 3 7" xfId="5644"/>
    <cellStyle name="Comma 8 4 3 7 2" xfId="5645"/>
    <cellStyle name="Comma 8 4 3 8" xfId="5646"/>
    <cellStyle name="Comma 8 4 3 8 2" xfId="5647"/>
    <cellStyle name="Comma 8 4 3 9" xfId="5648"/>
    <cellStyle name="Comma 8 4 4" xfId="5649"/>
    <cellStyle name="Comma 8 4 4 2" xfId="5650"/>
    <cellStyle name="Comma 8 4 4 2 2" xfId="5651"/>
    <cellStyle name="Comma 8 4 4 3" xfId="5652"/>
    <cellStyle name="Comma 8 4 4 3 2" xfId="5653"/>
    <cellStyle name="Comma 8 4 4 4" xfId="5654"/>
    <cellStyle name="Comma 8 4 4 4 2" xfId="5655"/>
    <cellStyle name="Comma 8 4 4 5" xfId="5656"/>
    <cellStyle name="Comma 8 4 4 6" xfId="5657"/>
    <cellStyle name="Comma 8 4 5" xfId="5658"/>
    <cellStyle name="Comma 8 4 5 2" xfId="5659"/>
    <cellStyle name="Comma 8 4 5 2 2" xfId="5660"/>
    <cellStyle name="Comma 8 4 5 3" xfId="5661"/>
    <cellStyle name="Comma 8 4 5 3 2" xfId="5662"/>
    <cellStyle name="Comma 8 4 5 4" xfId="5663"/>
    <cellStyle name="Comma 8 4 5 4 2" xfId="5664"/>
    <cellStyle name="Comma 8 4 5 5" xfId="5665"/>
    <cellStyle name="Comma 8 4 5 6" xfId="5666"/>
    <cellStyle name="Comma 8 4 6" xfId="5667"/>
    <cellStyle name="Comma 8 4 6 2" xfId="5668"/>
    <cellStyle name="Comma 8 4 6 2 2" xfId="5669"/>
    <cellStyle name="Comma 8 4 6 3" xfId="5670"/>
    <cellStyle name="Comma 8 4 6 3 2" xfId="5671"/>
    <cellStyle name="Comma 8 4 6 4" xfId="5672"/>
    <cellStyle name="Comma 8 4 6 4 2" xfId="5673"/>
    <cellStyle name="Comma 8 4 6 5" xfId="5674"/>
    <cellStyle name="Comma 8 4 6 6" xfId="5675"/>
    <cellStyle name="Comma 8 4 7" xfId="5676"/>
    <cellStyle name="Comma 8 4 7 2" xfId="5677"/>
    <cellStyle name="Comma 8 4 7 2 2" xfId="5678"/>
    <cellStyle name="Comma 8 4 7 3" xfId="5679"/>
    <cellStyle name="Comma 8 4 7 3 2" xfId="5680"/>
    <cellStyle name="Comma 8 4 7 4" xfId="5681"/>
    <cellStyle name="Comma 8 4 7 5" xfId="5682"/>
    <cellStyle name="Comma 8 4 8" xfId="5683"/>
    <cellStyle name="Comma 8 4 8 2" xfId="5684"/>
    <cellStyle name="Comma 8 4 9" xfId="5685"/>
    <cellStyle name="Comma 8 4 9 2" xfId="5686"/>
    <cellStyle name="Comma 8 5" xfId="5687"/>
    <cellStyle name="Comma 8 5 10" xfId="5688"/>
    <cellStyle name="Comma 8 5 11" xfId="5689"/>
    <cellStyle name="Comma 8 5 12" xfId="5690"/>
    <cellStyle name="Comma 8 5 2" xfId="5691"/>
    <cellStyle name="Comma 8 5 2 2" xfId="5692"/>
    <cellStyle name="Comma 8 5 2 2 2" xfId="5693"/>
    <cellStyle name="Comma 8 5 2 3" xfId="5694"/>
    <cellStyle name="Comma 8 5 2 3 2" xfId="5695"/>
    <cellStyle name="Comma 8 5 2 4" xfId="5696"/>
    <cellStyle name="Comma 8 5 2 4 2" xfId="5697"/>
    <cellStyle name="Comma 8 5 2 5" xfId="5698"/>
    <cellStyle name="Comma 8 5 2 6" xfId="5699"/>
    <cellStyle name="Comma 8 5 3" xfId="5700"/>
    <cellStyle name="Comma 8 5 3 2" xfId="5701"/>
    <cellStyle name="Comma 8 5 3 2 2" xfId="5702"/>
    <cellStyle name="Comma 8 5 3 3" xfId="5703"/>
    <cellStyle name="Comma 8 5 3 3 2" xfId="5704"/>
    <cellStyle name="Comma 8 5 3 4" xfId="5705"/>
    <cellStyle name="Comma 8 5 3 4 2" xfId="5706"/>
    <cellStyle name="Comma 8 5 3 5" xfId="5707"/>
    <cellStyle name="Comma 8 5 3 6" xfId="5708"/>
    <cellStyle name="Comma 8 5 4" xfId="5709"/>
    <cellStyle name="Comma 8 5 4 2" xfId="5710"/>
    <cellStyle name="Comma 8 5 4 2 2" xfId="5711"/>
    <cellStyle name="Comma 8 5 4 3" xfId="5712"/>
    <cellStyle name="Comma 8 5 4 3 2" xfId="5713"/>
    <cellStyle name="Comma 8 5 4 4" xfId="5714"/>
    <cellStyle name="Comma 8 5 4 4 2" xfId="5715"/>
    <cellStyle name="Comma 8 5 4 5" xfId="5716"/>
    <cellStyle name="Comma 8 5 4 6" xfId="5717"/>
    <cellStyle name="Comma 8 5 5" xfId="5718"/>
    <cellStyle name="Comma 8 5 5 2" xfId="5719"/>
    <cellStyle name="Comma 8 5 5 2 2" xfId="5720"/>
    <cellStyle name="Comma 8 5 5 3" xfId="5721"/>
    <cellStyle name="Comma 8 5 5 3 2" xfId="5722"/>
    <cellStyle name="Comma 8 5 5 4" xfId="5723"/>
    <cellStyle name="Comma 8 5 5 4 2" xfId="5724"/>
    <cellStyle name="Comma 8 5 5 5" xfId="5725"/>
    <cellStyle name="Comma 8 5 5 6" xfId="5726"/>
    <cellStyle name="Comma 8 5 6" xfId="5727"/>
    <cellStyle name="Comma 8 5 6 2" xfId="5728"/>
    <cellStyle name="Comma 8 5 6 2 2" xfId="5729"/>
    <cellStyle name="Comma 8 5 6 3" xfId="5730"/>
    <cellStyle name="Comma 8 5 6 3 2" xfId="5731"/>
    <cellStyle name="Comma 8 5 6 4" xfId="5732"/>
    <cellStyle name="Comma 8 5 6 5" xfId="5733"/>
    <cellStyle name="Comma 8 5 7" xfId="5734"/>
    <cellStyle name="Comma 8 5 7 2" xfId="5735"/>
    <cellStyle name="Comma 8 5 8" xfId="5736"/>
    <cellStyle name="Comma 8 5 8 2" xfId="5737"/>
    <cellStyle name="Comma 8 5 9" xfId="5738"/>
    <cellStyle name="Comma 8 5 9 2" xfId="5739"/>
    <cellStyle name="Comma 8 6" xfId="5740"/>
    <cellStyle name="Comma 8 6 10" xfId="5741"/>
    <cellStyle name="Comma 8 6 11" xfId="5742"/>
    <cellStyle name="Comma 8 6 2" xfId="5743"/>
    <cellStyle name="Comma 8 6 2 2" xfId="5744"/>
    <cellStyle name="Comma 8 6 2 2 2" xfId="5745"/>
    <cellStyle name="Comma 8 6 2 3" xfId="5746"/>
    <cellStyle name="Comma 8 6 2 3 2" xfId="5747"/>
    <cellStyle name="Comma 8 6 2 4" xfId="5748"/>
    <cellStyle name="Comma 8 6 2 4 2" xfId="5749"/>
    <cellStyle name="Comma 8 6 2 5" xfId="5750"/>
    <cellStyle name="Comma 8 6 2 6" xfId="5751"/>
    <cellStyle name="Comma 8 6 3" xfId="5752"/>
    <cellStyle name="Comma 8 6 3 2" xfId="5753"/>
    <cellStyle name="Comma 8 6 3 2 2" xfId="5754"/>
    <cellStyle name="Comma 8 6 3 3" xfId="5755"/>
    <cellStyle name="Comma 8 6 3 3 2" xfId="5756"/>
    <cellStyle name="Comma 8 6 3 4" xfId="5757"/>
    <cellStyle name="Comma 8 6 3 4 2" xfId="5758"/>
    <cellStyle name="Comma 8 6 3 5" xfId="5759"/>
    <cellStyle name="Comma 8 6 3 6" xfId="5760"/>
    <cellStyle name="Comma 8 6 4" xfId="5761"/>
    <cellStyle name="Comma 8 6 4 2" xfId="5762"/>
    <cellStyle name="Comma 8 6 4 2 2" xfId="5763"/>
    <cellStyle name="Comma 8 6 4 3" xfId="5764"/>
    <cellStyle name="Comma 8 6 4 3 2" xfId="5765"/>
    <cellStyle name="Comma 8 6 4 4" xfId="5766"/>
    <cellStyle name="Comma 8 6 4 4 2" xfId="5767"/>
    <cellStyle name="Comma 8 6 4 5" xfId="5768"/>
    <cellStyle name="Comma 8 6 4 6" xfId="5769"/>
    <cellStyle name="Comma 8 6 5" xfId="5770"/>
    <cellStyle name="Comma 8 6 5 2" xfId="5771"/>
    <cellStyle name="Comma 8 6 5 2 2" xfId="5772"/>
    <cellStyle name="Comma 8 6 5 3" xfId="5773"/>
    <cellStyle name="Comma 8 6 5 3 2" xfId="5774"/>
    <cellStyle name="Comma 8 6 5 4" xfId="5775"/>
    <cellStyle name="Comma 8 6 5 5" xfId="5776"/>
    <cellStyle name="Comma 8 6 6" xfId="5777"/>
    <cellStyle name="Comma 8 6 6 2" xfId="5778"/>
    <cellStyle name="Comma 8 6 7" xfId="5779"/>
    <cellStyle name="Comma 8 6 7 2" xfId="5780"/>
    <cellStyle name="Comma 8 6 8" xfId="5781"/>
    <cellStyle name="Comma 8 6 8 2" xfId="5782"/>
    <cellStyle name="Comma 8 6 9" xfId="5783"/>
    <cellStyle name="Comma 8 7" xfId="5784"/>
    <cellStyle name="Comma 8 7 10" xfId="5785"/>
    <cellStyle name="Comma 8 7 11" xfId="5786"/>
    <cellStyle name="Comma 8 7 2" xfId="5787"/>
    <cellStyle name="Comma 8 7 2 2" xfId="5788"/>
    <cellStyle name="Comma 8 7 2 2 2" xfId="5789"/>
    <cellStyle name="Comma 8 7 2 3" xfId="5790"/>
    <cellStyle name="Comma 8 7 2 3 2" xfId="5791"/>
    <cellStyle name="Comma 8 7 2 4" xfId="5792"/>
    <cellStyle name="Comma 8 7 2 4 2" xfId="5793"/>
    <cellStyle name="Comma 8 7 2 5" xfId="5794"/>
    <cellStyle name="Comma 8 7 2 6" xfId="5795"/>
    <cellStyle name="Comma 8 7 3" xfId="5796"/>
    <cellStyle name="Comma 8 7 3 2" xfId="5797"/>
    <cellStyle name="Comma 8 7 3 2 2" xfId="5798"/>
    <cellStyle name="Comma 8 7 3 3" xfId="5799"/>
    <cellStyle name="Comma 8 7 3 3 2" xfId="5800"/>
    <cellStyle name="Comma 8 7 3 4" xfId="5801"/>
    <cellStyle name="Comma 8 7 3 4 2" xfId="5802"/>
    <cellStyle name="Comma 8 7 3 5" xfId="5803"/>
    <cellStyle name="Comma 8 7 3 6" xfId="5804"/>
    <cellStyle name="Comma 8 7 4" xfId="5805"/>
    <cellStyle name="Comma 8 7 4 2" xfId="5806"/>
    <cellStyle name="Comma 8 7 4 2 2" xfId="5807"/>
    <cellStyle name="Comma 8 7 4 3" xfId="5808"/>
    <cellStyle name="Comma 8 7 4 3 2" xfId="5809"/>
    <cellStyle name="Comma 8 7 4 4" xfId="5810"/>
    <cellStyle name="Comma 8 7 4 4 2" xfId="5811"/>
    <cellStyle name="Comma 8 7 4 5" xfId="5812"/>
    <cellStyle name="Comma 8 7 4 6" xfId="5813"/>
    <cellStyle name="Comma 8 7 5" xfId="5814"/>
    <cellStyle name="Comma 8 7 5 2" xfId="5815"/>
    <cellStyle name="Comma 8 7 5 2 2" xfId="5816"/>
    <cellStyle name="Comma 8 7 5 3" xfId="5817"/>
    <cellStyle name="Comma 8 7 5 3 2" xfId="5818"/>
    <cellStyle name="Comma 8 7 5 4" xfId="5819"/>
    <cellStyle name="Comma 8 7 5 5" xfId="5820"/>
    <cellStyle name="Comma 8 7 6" xfId="5821"/>
    <cellStyle name="Comma 8 7 6 2" xfId="5822"/>
    <cellStyle name="Comma 8 7 7" xfId="5823"/>
    <cellStyle name="Comma 8 7 7 2" xfId="5824"/>
    <cellStyle name="Comma 8 7 8" xfId="5825"/>
    <cellStyle name="Comma 8 7 8 2" xfId="5826"/>
    <cellStyle name="Comma 8 7 9" xfId="5827"/>
    <cellStyle name="Comma 8 8" xfId="5828"/>
    <cellStyle name="Comma 8 8 2" xfId="5829"/>
    <cellStyle name="Comma 8 8 2 2" xfId="5830"/>
    <cellStyle name="Comma 8 8 3" xfId="5831"/>
    <cellStyle name="Comma 8 8 3 2" xfId="5832"/>
    <cellStyle name="Comma 8 8 4" xfId="5833"/>
    <cellStyle name="Comma 8 8 4 2" xfId="5834"/>
    <cellStyle name="Comma 8 8 5" xfId="5835"/>
    <cellStyle name="Comma 8 8 6" xfId="5836"/>
    <cellStyle name="Comma 8 9" xfId="5837"/>
    <cellStyle name="Comma 8 9 2" xfId="5838"/>
    <cellStyle name="Comma 8 9 2 2" xfId="5839"/>
    <cellStyle name="Comma 8 9 3" xfId="5840"/>
    <cellStyle name="Comma 8 9 3 2" xfId="5841"/>
    <cellStyle name="Comma 8 9 4" xfId="5842"/>
    <cellStyle name="Comma 8 9 4 2" xfId="5843"/>
    <cellStyle name="Comma 8 9 5" xfId="5844"/>
    <cellStyle name="Comma 8 9 6" xfId="5845"/>
    <cellStyle name="Comma 80" xfId="48309"/>
    <cellStyle name="Comma 9" xfId="5846"/>
    <cellStyle name="Comma 9 2" xfId="5847"/>
    <cellStyle name="Comma 9 2 2" xfId="5848"/>
    <cellStyle name="Comma 9 2 3" xfId="5849"/>
    <cellStyle name="Comma 9 2 3 2" xfId="5850"/>
    <cellStyle name="Comma 9 2 3 3" xfId="5851"/>
    <cellStyle name="Comma 9 2 3 4" xfId="5852"/>
    <cellStyle name="Comma 9 2 4" xfId="5853"/>
    <cellStyle name="Comma 9 2 4 2" xfId="5854"/>
    <cellStyle name="Comma 9 2 4 2 2" xfId="5855"/>
    <cellStyle name="Comma 9 2 4 2 3" xfId="5856"/>
    <cellStyle name="Comma 9 2 4 2 3 2" xfId="5857"/>
    <cellStyle name="Comma 9 2 4 3" xfId="5858"/>
    <cellStyle name="Comma 9 2 5" xfId="5859"/>
    <cellStyle name="Comma 9 2 5 2" xfId="5860"/>
    <cellStyle name="Comma 9 2 5 3" xfId="5861"/>
    <cellStyle name="Comma 9 2 5 3 2" xfId="5862"/>
    <cellStyle name="Comma 9 2 6" xfId="5863"/>
    <cellStyle name="Comma 9 2 7" xfId="5864"/>
    <cellStyle name="Comma 9 2 7 2" xfId="5865"/>
    <cellStyle name="Comma 9 2 8" xfId="5866"/>
    <cellStyle name="Comma 9 3" xfId="5867"/>
    <cellStyle name="Comma 9 4" xfId="5868"/>
    <cellStyle name="Comma 9 5" xfId="5869"/>
    <cellStyle name="Comma 9 6" xfId="5870"/>
    <cellStyle name="Comma 9 6 10" xfId="5871"/>
    <cellStyle name="Comma 9 6 11" xfId="5872"/>
    <cellStyle name="Comma 9 6 11 2" xfId="5873"/>
    <cellStyle name="Comma 9 6 11 2 2" xfId="5874"/>
    <cellStyle name="Comma 9 6 11 2 3" xfId="5875"/>
    <cellStyle name="Comma 9 6 11 2 3 2" xfId="5876"/>
    <cellStyle name="Comma 9 6 2" xfId="5877"/>
    <cellStyle name="Comma 9 6 3" xfId="5878"/>
    <cellStyle name="Comma 9 6 4" xfId="5879"/>
    <cellStyle name="Comma 9 6 5" xfId="5880"/>
    <cellStyle name="Comma 9 6 5 2" xfId="5881"/>
    <cellStyle name="Comma 9 6 5 2 2" xfId="5882"/>
    <cellStyle name="Comma 9 6 5 2 3" xfId="5883"/>
    <cellStyle name="Comma 9 6 6" xfId="5884"/>
    <cellStyle name="Comma 9 6 7" xfId="5885"/>
    <cellStyle name="Comma 9 6 8" xfId="5886"/>
    <cellStyle name="Comma 9 6 9" xfId="5887"/>
    <cellStyle name="Comma 9 6 9 2" xfId="5888"/>
    <cellStyle name="Comma 9 6 9 2 2" xfId="5889"/>
    <cellStyle name="Comma 9 6 9 2 3" xfId="5890"/>
    <cellStyle name="Comma 9 6 9 2 3 2" xfId="5891"/>
    <cellStyle name="Comma 9 7" xfId="5892"/>
    <cellStyle name="Comma0" xfId="5893"/>
    <cellStyle name="Comma0 - Style3" xfId="5894"/>
    <cellStyle name="Comma0 - Style4" xfId="5895"/>
    <cellStyle name="Comma0 2" xfId="5896"/>
    <cellStyle name="Comma0 3" xfId="5897"/>
    <cellStyle name="Comma0_050318 MON POWER OHIO LOAD" xfId="5898"/>
    <cellStyle name="comma1" xfId="5899"/>
    <cellStyle name="Comma1 - Style1" xfId="5900"/>
    <cellStyle name="CommaBlank" xfId="5901"/>
    <cellStyle name="CommaBlank 2" xfId="5902"/>
    <cellStyle name="CommaBlank 2 2" xfId="5903"/>
    <cellStyle name="CommaBlank 2 3" xfId="5904"/>
    <cellStyle name="CommaBlank 3" xfId="5905"/>
    <cellStyle name="CommaBlank 4" xfId="5906"/>
    <cellStyle name="Condition" xfId="5907"/>
    <cellStyle name="Condition 10" xfId="5908"/>
    <cellStyle name="Condition 2" xfId="5909"/>
    <cellStyle name="Condition 3" xfId="5910"/>
    <cellStyle name="Condition 4" xfId="5911"/>
    <cellStyle name="Condition 5" xfId="5912"/>
    <cellStyle name="Condition 6" xfId="5913"/>
    <cellStyle name="Condition 7" xfId="5914"/>
    <cellStyle name="Condition 8" xfId="5915"/>
    <cellStyle name="Condition 9" xfId="5916"/>
    <cellStyle name="ContentsHyperlink" xfId="6"/>
    <cellStyle name="Currency" xfId="7" builtinId="4"/>
    <cellStyle name="Currency [0] 2" xfId="71"/>
    <cellStyle name="Currency [1]" xfId="5917"/>
    <cellStyle name="Currency [2]" xfId="8"/>
    <cellStyle name="Currency [2] 2" xfId="5918"/>
    <cellStyle name="Currency 10" xfId="5919"/>
    <cellStyle name="Currency 10 2" xfId="5920"/>
    <cellStyle name="Currency 10 2 2" xfId="5921"/>
    <cellStyle name="Currency 10 2 2 2" xfId="5922"/>
    <cellStyle name="Currency 10 2 2 2 2" xfId="5923"/>
    <cellStyle name="Currency 10 2 2 2 2 2" xfId="5924"/>
    <cellStyle name="Currency 10 2 2 2 3" xfId="5925"/>
    <cellStyle name="Currency 10 2 2 3" xfId="5926"/>
    <cellStyle name="Currency 10 2 2 3 2" xfId="5927"/>
    <cellStyle name="Currency 10 2 2 4" xfId="5928"/>
    <cellStyle name="Currency 10 2 2 5" xfId="5929"/>
    <cellStyle name="Currency 10 2 3" xfId="5930"/>
    <cellStyle name="Currency 10 2 3 2" xfId="5931"/>
    <cellStyle name="Currency 10 2 3 2 2" xfId="5932"/>
    <cellStyle name="Currency 10 2 3 3" xfId="5933"/>
    <cellStyle name="Currency 10 2 4" xfId="5934"/>
    <cellStyle name="Currency 10 2 4 2" xfId="5935"/>
    <cellStyle name="Currency 10 2 5" xfId="5936"/>
    <cellStyle name="Currency 10 3" xfId="5937"/>
    <cellStyle name="Currency 10 3 2" xfId="5938"/>
    <cellStyle name="Currency 10 3 2 2" xfId="5939"/>
    <cellStyle name="Currency 10 3 2 2 2" xfId="5940"/>
    <cellStyle name="Currency 10 3 2 2 2 2" xfId="5941"/>
    <cellStyle name="Currency 10 3 2 2 3" xfId="5942"/>
    <cellStyle name="Currency 10 3 2 3" xfId="5943"/>
    <cellStyle name="Currency 10 3 2 3 2" xfId="5944"/>
    <cellStyle name="Currency 10 3 2 4" xfId="5945"/>
    <cellStyle name="Currency 10 3 3" xfId="5946"/>
    <cellStyle name="Currency 10 3 3 2" xfId="5947"/>
    <cellStyle name="Currency 10 3 3 2 2" xfId="5948"/>
    <cellStyle name="Currency 10 3 3 3" xfId="5949"/>
    <cellStyle name="Currency 10 3 4" xfId="5950"/>
    <cellStyle name="Currency 10 3 4 2" xfId="5951"/>
    <cellStyle name="Currency 10 3 5" xfId="5952"/>
    <cellStyle name="Currency 10 3 6" xfId="5953"/>
    <cellStyle name="Currency 10 4" xfId="5954"/>
    <cellStyle name="Currency 10 4 2" xfId="5955"/>
    <cellStyle name="Currency 10 4 2 2" xfId="5956"/>
    <cellStyle name="Currency 10 4 2 2 2" xfId="5957"/>
    <cellStyle name="Currency 10 4 2 3" xfId="5958"/>
    <cellStyle name="Currency 10 4 3" xfId="5959"/>
    <cellStyle name="Currency 10 4 3 2" xfId="5960"/>
    <cellStyle name="Currency 10 4 4" xfId="5961"/>
    <cellStyle name="Currency 10 5" xfId="5962"/>
    <cellStyle name="Currency 10 5 2" xfId="5963"/>
    <cellStyle name="Currency 10 5 2 2" xfId="5964"/>
    <cellStyle name="Currency 10 5 3" xfId="5965"/>
    <cellStyle name="Currency 10 6" xfId="5966"/>
    <cellStyle name="Currency 10 6 2" xfId="5967"/>
    <cellStyle name="Currency 10 7" xfId="5968"/>
    <cellStyle name="Currency 11" xfId="5969"/>
    <cellStyle name="Currency 11 2" xfId="5970"/>
    <cellStyle name="Currency 11 2 2" xfId="5971"/>
    <cellStyle name="Currency 11 2 2 2" xfId="5972"/>
    <cellStyle name="Currency 11 2 2 2 2" xfId="5973"/>
    <cellStyle name="Currency 11 2 2 3" xfId="5974"/>
    <cellStyle name="Currency 11 2 3" xfId="5975"/>
    <cellStyle name="Currency 11 2 3 2" xfId="5976"/>
    <cellStyle name="Currency 11 2 4" xfId="5977"/>
    <cellStyle name="Currency 11 3" xfId="5978"/>
    <cellStyle name="Currency 11 3 2" xfId="5979"/>
    <cellStyle name="Currency 11 3 2 2" xfId="5980"/>
    <cellStyle name="Currency 11 3 3" xfId="5981"/>
    <cellStyle name="Currency 11 4" xfId="5982"/>
    <cellStyle name="Currency 11 4 2" xfId="5983"/>
    <cellStyle name="Currency 11 4 2 2" xfId="5984"/>
    <cellStyle name="Currency 11 4 3" xfId="5985"/>
    <cellStyle name="Currency 11 5" xfId="5986"/>
    <cellStyle name="Currency 11 5 2" xfId="5987"/>
    <cellStyle name="Currency 11 6" xfId="5988"/>
    <cellStyle name="Currency 11 6 2" xfId="5989"/>
    <cellStyle name="Currency 11 7" xfId="5990"/>
    <cellStyle name="Currency 11 7 2" xfId="5991"/>
    <cellStyle name="Currency 11 7 2 2" xfId="5992"/>
    <cellStyle name="Currency 11 7 3" xfId="5993"/>
    <cellStyle name="Currency 11 8" xfId="5994"/>
    <cellStyle name="Currency 12" xfId="5995"/>
    <cellStyle name="Currency 12 2" xfId="5996"/>
    <cellStyle name="Currency 12 2 2" xfId="5997"/>
    <cellStyle name="Currency 12 2 2 2" xfId="5998"/>
    <cellStyle name="Currency 12 2 3" xfId="5999"/>
    <cellStyle name="Currency 12 3" xfId="6000"/>
    <cellStyle name="Currency 12 3 2" xfId="6001"/>
    <cellStyle name="Currency 12 4" xfId="6002"/>
    <cellStyle name="Currency 12 4 2" xfId="6003"/>
    <cellStyle name="Currency 12 5" xfId="6004"/>
    <cellStyle name="Currency 13" xfId="6005"/>
    <cellStyle name="Currency 13 2" xfId="6006"/>
    <cellStyle name="Currency 13 2 2" xfId="6007"/>
    <cellStyle name="Currency 13 3" xfId="6008"/>
    <cellStyle name="Currency 13 3 2" xfId="6009"/>
    <cellStyle name="Currency 13 4" xfId="6010"/>
    <cellStyle name="Currency 14" xfId="6011"/>
    <cellStyle name="Currency 14 2" xfId="6012"/>
    <cellStyle name="Currency 14 2 2" xfId="6013"/>
    <cellStyle name="Currency 14 3" xfId="6014"/>
    <cellStyle name="Currency 14 3 2" xfId="6015"/>
    <cellStyle name="Currency 14 4" xfId="6016"/>
    <cellStyle name="Currency 15" xfId="6017"/>
    <cellStyle name="Currency 15 2" xfId="6018"/>
    <cellStyle name="Currency 15 2 2" xfId="6019"/>
    <cellStyle name="Currency 15 3" xfId="6020"/>
    <cellStyle name="Currency 15 3 2" xfId="6021"/>
    <cellStyle name="Currency 15 4" xfId="6022"/>
    <cellStyle name="Currency 15 4 2" xfId="6023"/>
    <cellStyle name="Currency 15 5" xfId="6024"/>
    <cellStyle name="Currency 16" xfId="6025"/>
    <cellStyle name="Currency 16 2" xfId="6026"/>
    <cellStyle name="Currency 16 2 2" xfId="6027"/>
    <cellStyle name="Currency 16 2 2 2" xfId="6028"/>
    <cellStyle name="Currency 16 2 3" xfId="6029"/>
    <cellStyle name="Currency 16 3" xfId="6030"/>
    <cellStyle name="Currency 16 3 2" xfId="6031"/>
    <cellStyle name="Currency 16 4" xfId="6032"/>
    <cellStyle name="Currency 17" xfId="6033"/>
    <cellStyle name="Currency 17 2" xfId="6034"/>
    <cellStyle name="Currency 17 2 2" xfId="6035"/>
    <cellStyle name="Currency 17 3" xfId="6036"/>
    <cellStyle name="Currency 17 3 2" xfId="6037"/>
    <cellStyle name="Currency 17 4" xfId="6038"/>
    <cellStyle name="Currency 18" xfId="6039"/>
    <cellStyle name="Currency 18 2" xfId="6040"/>
    <cellStyle name="Currency 18 2 2" xfId="6041"/>
    <cellStyle name="Currency 18 2 2 2" xfId="6042"/>
    <cellStyle name="Currency 18 2 2 2 2" xfId="6043"/>
    <cellStyle name="Currency 18 2 2 3" xfId="6044"/>
    <cellStyle name="Currency 18 2 3" xfId="6045"/>
    <cellStyle name="Currency 18 2 3 2" xfId="6046"/>
    <cellStyle name="Currency 18 2 4" xfId="6047"/>
    <cellStyle name="Currency 18 3" xfId="6048"/>
    <cellStyle name="Currency 18 3 2" xfId="6049"/>
    <cellStyle name="Currency 18 3 2 2" xfId="6050"/>
    <cellStyle name="Currency 18 3 3" xfId="6051"/>
    <cellStyle name="Currency 18 4" xfId="6052"/>
    <cellStyle name="Currency 18 4 2" xfId="6053"/>
    <cellStyle name="Currency 18 5" xfId="6054"/>
    <cellStyle name="Currency 18 5 2" xfId="6055"/>
    <cellStyle name="Currency 18 6" xfId="6056"/>
    <cellStyle name="Currency 19" xfId="6057"/>
    <cellStyle name="Currency 19 2" xfId="6058"/>
    <cellStyle name="Currency 19 2 2" xfId="6059"/>
    <cellStyle name="Currency 19 3" xfId="6060"/>
    <cellStyle name="Currency 19 3 2" xfId="6061"/>
    <cellStyle name="Currency 19 4" xfId="6062"/>
    <cellStyle name="Currency 2" xfId="66"/>
    <cellStyle name="Currency 2 2" xfId="6063"/>
    <cellStyle name="Currency 2 2 2" xfId="6064"/>
    <cellStyle name="Currency 2 2 2 2" xfId="6065"/>
    <cellStyle name="Currency 2 2 3" xfId="6066"/>
    <cellStyle name="Currency 2 2 3 2" xfId="6067"/>
    <cellStyle name="Currency 2 2 4" xfId="6068"/>
    <cellStyle name="Currency 2 2 5" xfId="6069"/>
    <cellStyle name="Currency 2 3" xfId="6070"/>
    <cellStyle name="Currency 2 3 2" xfId="6071"/>
    <cellStyle name="Currency 2 3 2 2" xfId="6072"/>
    <cellStyle name="Currency 2 3 3" xfId="6073"/>
    <cellStyle name="Currency 2 3 3 2" xfId="6074"/>
    <cellStyle name="Currency 2 4" xfId="6075"/>
    <cellStyle name="Currency 2 4 2" xfId="6076"/>
    <cellStyle name="Currency 2 4 2 2" xfId="6077"/>
    <cellStyle name="Currency 2 4 3" xfId="6078"/>
    <cellStyle name="Currency 2 5" xfId="6079"/>
    <cellStyle name="Currency 2 5 2" xfId="6080"/>
    <cellStyle name="Currency 2 5 2 2" xfId="6081"/>
    <cellStyle name="Currency 2 6" xfId="6082"/>
    <cellStyle name="Currency 2 6 2" xfId="6083"/>
    <cellStyle name="Currency 2 6 2 2" xfId="6084"/>
    <cellStyle name="Currency 2 7" xfId="6085"/>
    <cellStyle name="Currency 2 7 2" xfId="6086"/>
    <cellStyle name="Currency 2 8" xfId="6087"/>
    <cellStyle name="Currency 20" xfId="6088"/>
    <cellStyle name="Currency 20 2" xfId="6089"/>
    <cellStyle name="Currency 20 2 2" xfId="6090"/>
    <cellStyle name="Currency 20 3" xfId="6091"/>
    <cellStyle name="Currency 20 3 2" xfId="6092"/>
    <cellStyle name="Currency 20 4" xfId="6093"/>
    <cellStyle name="Currency 21" xfId="6094"/>
    <cellStyle name="Currency 21 2" xfId="6095"/>
    <cellStyle name="Currency 21 2 2" xfId="6096"/>
    <cellStyle name="Currency 21 3" xfId="6097"/>
    <cellStyle name="Currency 21 3 2" xfId="6098"/>
    <cellStyle name="Currency 21 4" xfId="6099"/>
    <cellStyle name="Currency 22" xfId="6100"/>
    <cellStyle name="Currency 22 2" xfId="6101"/>
    <cellStyle name="Currency 22 2 2" xfId="6102"/>
    <cellStyle name="Currency 22 3" xfId="6103"/>
    <cellStyle name="Currency 22 3 2" xfId="6104"/>
    <cellStyle name="Currency 22 4" xfId="6105"/>
    <cellStyle name="Currency 23" xfId="6106"/>
    <cellStyle name="Currency 23 2" xfId="6107"/>
    <cellStyle name="Currency 23 2 2" xfId="6108"/>
    <cellStyle name="Currency 23 3" xfId="6109"/>
    <cellStyle name="Currency 23 3 2" xfId="6110"/>
    <cellStyle name="Currency 23 4" xfId="6111"/>
    <cellStyle name="Currency 24" xfId="6112"/>
    <cellStyle name="Currency 24 2" xfId="6113"/>
    <cellStyle name="Currency 24 2 2" xfId="6114"/>
    <cellStyle name="Currency 24 3" xfId="6115"/>
    <cellStyle name="Currency 24 3 2" xfId="6116"/>
    <cellStyle name="Currency 24 4" xfId="6117"/>
    <cellStyle name="Currency 25" xfId="6118"/>
    <cellStyle name="Currency 25 2" xfId="6119"/>
    <cellStyle name="Currency 25 2 2" xfId="6120"/>
    <cellStyle name="Currency 25 3" xfId="6121"/>
    <cellStyle name="Currency 25 3 2" xfId="6122"/>
    <cellStyle name="Currency 25 4" xfId="6123"/>
    <cellStyle name="Currency 26" xfId="6124"/>
    <cellStyle name="Currency 26 2" xfId="6125"/>
    <cellStyle name="Currency 26 2 2" xfId="6126"/>
    <cellStyle name="Currency 26 3" xfId="6127"/>
    <cellStyle name="Currency 26 3 2" xfId="6128"/>
    <cellStyle name="Currency 26 4" xfId="6129"/>
    <cellStyle name="Currency 27" xfId="6130"/>
    <cellStyle name="Currency 27 2" xfId="6131"/>
    <cellStyle name="Currency 27 2 2" xfId="6132"/>
    <cellStyle name="Currency 27 3" xfId="6133"/>
    <cellStyle name="Currency 27 3 2" xfId="6134"/>
    <cellStyle name="Currency 27 4" xfId="6135"/>
    <cellStyle name="Currency 28" xfId="6136"/>
    <cellStyle name="Currency 28 2" xfId="6137"/>
    <cellStyle name="Currency 28 2 2" xfId="6138"/>
    <cellStyle name="Currency 28 3" xfId="6139"/>
    <cellStyle name="Currency 28 3 2" xfId="6140"/>
    <cellStyle name="Currency 28 4" xfId="6141"/>
    <cellStyle name="Currency 29" xfId="6142"/>
    <cellStyle name="Currency 29 2" xfId="6143"/>
    <cellStyle name="Currency 29 2 2" xfId="6144"/>
    <cellStyle name="Currency 29 3" xfId="6145"/>
    <cellStyle name="Currency 29 3 2" xfId="6146"/>
    <cellStyle name="Currency 29 4" xfId="6147"/>
    <cellStyle name="Currency 3" xfId="72"/>
    <cellStyle name="Currency 3 2" xfId="6148"/>
    <cellStyle name="Currency 3 2 10" xfId="6149"/>
    <cellStyle name="Currency 3 2 10 2" xfId="6150"/>
    <cellStyle name="Currency 3 2 10 2 2" xfId="6151"/>
    <cellStyle name="Currency 3 2 10 3" xfId="6152"/>
    <cellStyle name="Currency 3 2 10 3 2" xfId="6153"/>
    <cellStyle name="Currency 3 2 10 4" xfId="6154"/>
    <cellStyle name="Currency 3 2 10 4 2" xfId="6155"/>
    <cellStyle name="Currency 3 2 10 5" xfId="6156"/>
    <cellStyle name="Currency 3 2 10 6" xfId="6157"/>
    <cellStyle name="Currency 3 2 11" xfId="6158"/>
    <cellStyle name="Currency 3 2 11 2" xfId="6159"/>
    <cellStyle name="Currency 3 2 11 2 2" xfId="6160"/>
    <cellStyle name="Currency 3 2 11 3" xfId="6161"/>
    <cellStyle name="Currency 3 2 11 3 2" xfId="6162"/>
    <cellStyle name="Currency 3 2 11 4" xfId="6163"/>
    <cellStyle name="Currency 3 2 11 4 2" xfId="6164"/>
    <cellStyle name="Currency 3 2 11 5" xfId="6165"/>
    <cellStyle name="Currency 3 2 11 6" xfId="6166"/>
    <cellStyle name="Currency 3 2 12" xfId="6167"/>
    <cellStyle name="Currency 3 2 12 2" xfId="6168"/>
    <cellStyle name="Currency 3 2 12 2 2" xfId="6169"/>
    <cellStyle name="Currency 3 2 12 3" xfId="6170"/>
    <cellStyle name="Currency 3 2 12 3 2" xfId="6171"/>
    <cellStyle name="Currency 3 2 12 4" xfId="6172"/>
    <cellStyle name="Currency 3 2 12 5" xfId="6173"/>
    <cellStyle name="Currency 3 2 13" xfId="6174"/>
    <cellStyle name="Currency 3 2 13 2" xfId="6175"/>
    <cellStyle name="Currency 3 2 14" xfId="6176"/>
    <cellStyle name="Currency 3 2 14 2" xfId="6177"/>
    <cellStyle name="Currency 3 2 15" xfId="6178"/>
    <cellStyle name="Currency 3 2 15 2" xfId="6179"/>
    <cellStyle name="Currency 3 2 16" xfId="6180"/>
    <cellStyle name="Currency 3 2 17" xfId="6181"/>
    <cellStyle name="Currency 3 2 2" xfId="6182"/>
    <cellStyle name="Currency 3 2 2 10" xfId="6183"/>
    <cellStyle name="Currency 3 2 2 10 2" xfId="6184"/>
    <cellStyle name="Currency 3 2 2 10 2 2" xfId="6185"/>
    <cellStyle name="Currency 3 2 2 10 3" xfId="6186"/>
    <cellStyle name="Currency 3 2 2 10 3 2" xfId="6187"/>
    <cellStyle name="Currency 3 2 2 10 4" xfId="6188"/>
    <cellStyle name="Currency 3 2 2 10 4 2" xfId="6189"/>
    <cellStyle name="Currency 3 2 2 10 5" xfId="6190"/>
    <cellStyle name="Currency 3 2 2 10 6" xfId="6191"/>
    <cellStyle name="Currency 3 2 2 11" xfId="6192"/>
    <cellStyle name="Currency 3 2 2 11 2" xfId="6193"/>
    <cellStyle name="Currency 3 2 2 11 2 2" xfId="6194"/>
    <cellStyle name="Currency 3 2 2 11 3" xfId="6195"/>
    <cellStyle name="Currency 3 2 2 11 3 2" xfId="6196"/>
    <cellStyle name="Currency 3 2 2 11 4" xfId="6197"/>
    <cellStyle name="Currency 3 2 2 11 4 2" xfId="6198"/>
    <cellStyle name="Currency 3 2 2 11 5" xfId="6199"/>
    <cellStyle name="Currency 3 2 2 11 6" xfId="6200"/>
    <cellStyle name="Currency 3 2 2 12" xfId="6201"/>
    <cellStyle name="Currency 3 2 2 12 2" xfId="6202"/>
    <cellStyle name="Currency 3 2 2 12 2 2" xfId="6203"/>
    <cellStyle name="Currency 3 2 2 12 3" xfId="6204"/>
    <cellStyle name="Currency 3 2 2 12 3 2" xfId="6205"/>
    <cellStyle name="Currency 3 2 2 12 4" xfId="6206"/>
    <cellStyle name="Currency 3 2 2 12 5" xfId="6207"/>
    <cellStyle name="Currency 3 2 2 13" xfId="6208"/>
    <cellStyle name="Currency 3 2 2 13 2" xfId="6209"/>
    <cellStyle name="Currency 3 2 2 14" xfId="6210"/>
    <cellStyle name="Currency 3 2 2 14 2" xfId="6211"/>
    <cellStyle name="Currency 3 2 2 15" xfId="6212"/>
    <cellStyle name="Currency 3 2 2 15 2" xfId="6213"/>
    <cellStyle name="Currency 3 2 2 16" xfId="6214"/>
    <cellStyle name="Currency 3 2 2 17" xfId="6215"/>
    <cellStyle name="Currency 3 2 2 2" xfId="6216"/>
    <cellStyle name="Currency 3 2 2 2 10" xfId="6217"/>
    <cellStyle name="Currency 3 2 2 2 10 2" xfId="6218"/>
    <cellStyle name="Currency 3 2 2 2 10 2 2" xfId="6219"/>
    <cellStyle name="Currency 3 2 2 2 10 3" xfId="6220"/>
    <cellStyle name="Currency 3 2 2 2 10 3 2" xfId="6221"/>
    <cellStyle name="Currency 3 2 2 2 10 4" xfId="6222"/>
    <cellStyle name="Currency 3 2 2 2 10 4 2" xfId="6223"/>
    <cellStyle name="Currency 3 2 2 2 10 5" xfId="6224"/>
    <cellStyle name="Currency 3 2 2 2 10 6" xfId="6225"/>
    <cellStyle name="Currency 3 2 2 2 11" xfId="6226"/>
    <cellStyle name="Currency 3 2 2 2 11 2" xfId="6227"/>
    <cellStyle name="Currency 3 2 2 2 11 2 2" xfId="6228"/>
    <cellStyle name="Currency 3 2 2 2 11 3" xfId="6229"/>
    <cellStyle name="Currency 3 2 2 2 11 3 2" xfId="6230"/>
    <cellStyle name="Currency 3 2 2 2 11 4" xfId="6231"/>
    <cellStyle name="Currency 3 2 2 2 11 5" xfId="6232"/>
    <cellStyle name="Currency 3 2 2 2 12" xfId="6233"/>
    <cellStyle name="Currency 3 2 2 2 12 2" xfId="6234"/>
    <cellStyle name="Currency 3 2 2 2 13" xfId="6235"/>
    <cellStyle name="Currency 3 2 2 2 13 2" xfId="6236"/>
    <cellStyle name="Currency 3 2 2 2 14" xfId="6237"/>
    <cellStyle name="Currency 3 2 2 2 14 2" xfId="6238"/>
    <cellStyle name="Currency 3 2 2 2 15" xfId="6239"/>
    <cellStyle name="Currency 3 2 2 2 16" xfId="6240"/>
    <cellStyle name="Currency 3 2 2 2 2" xfId="6241"/>
    <cellStyle name="Currency 3 2 2 2 2 10" xfId="6242"/>
    <cellStyle name="Currency 3 2 2 2 2 10 2" xfId="6243"/>
    <cellStyle name="Currency 3 2 2 2 2 11" xfId="6244"/>
    <cellStyle name="Currency 3 2 2 2 2 11 2" xfId="6245"/>
    <cellStyle name="Currency 3 2 2 2 2 12" xfId="6246"/>
    <cellStyle name="Currency 3 2 2 2 2 13" xfId="6247"/>
    <cellStyle name="Currency 3 2 2 2 2 2" xfId="6248"/>
    <cellStyle name="Currency 3 2 2 2 2 2 10" xfId="6249"/>
    <cellStyle name="Currency 3 2 2 2 2 2 11" xfId="6250"/>
    <cellStyle name="Currency 3 2 2 2 2 2 2" xfId="6251"/>
    <cellStyle name="Currency 3 2 2 2 2 2 2 2" xfId="6252"/>
    <cellStyle name="Currency 3 2 2 2 2 2 2 2 2" xfId="6253"/>
    <cellStyle name="Currency 3 2 2 2 2 2 2 3" xfId="6254"/>
    <cellStyle name="Currency 3 2 2 2 2 2 2 3 2" xfId="6255"/>
    <cellStyle name="Currency 3 2 2 2 2 2 2 4" xfId="6256"/>
    <cellStyle name="Currency 3 2 2 2 2 2 2 4 2" xfId="6257"/>
    <cellStyle name="Currency 3 2 2 2 2 2 2 5" xfId="6258"/>
    <cellStyle name="Currency 3 2 2 2 2 2 2 6" xfId="6259"/>
    <cellStyle name="Currency 3 2 2 2 2 2 3" xfId="6260"/>
    <cellStyle name="Currency 3 2 2 2 2 2 3 2" xfId="6261"/>
    <cellStyle name="Currency 3 2 2 2 2 2 3 2 2" xfId="6262"/>
    <cellStyle name="Currency 3 2 2 2 2 2 3 3" xfId="6263"/>
    <cellStyle name="Currency 3 2 2 2 2 2 3 3 2" xfId="6264"/>
    <cellStyle name="Currency 3 2 2 2 2 2 3 4" xfId="6265"/>
    <cellStyle name="Currency 3 2 2 2 2 2 3 4 2" xfId="6266"/>
    <cellStyle name="Currency 3 2 2 2 2 2 3 5" xfId="6267"/>
    <cellStyle name="Currency 3 2 2 2 2 2 3 6" xfId="6268"/>
    <cellStyle name="Currency 3 2 2 2 2 2 4" xfId="6269"/>
    <cellStyle name="Currency 3 2 2 2 2 2 4 2" xfId="6270"/>
    <cellStyle name="Currency 3 2 2 2 2 2 4 2 2" xfId="6271"/>
    <cellStyle name="Currency 3 2 2 2 2 2 4 3" xfId="6272"/>
    <cellStyle name="Currency 3 2 2 2 2 2 4 3 2" xfId="6273"/>
    <cellStyle name="Currency 3 2 2 2 2 2 4 4" xfId="6274"/>
    <cellStyle name="Currency 3 2 2 2 2 2 4 4 2" xfId="6275"/>
    <cellStyle name="Currency 3 2 2 2 2 2 4 5" xfId="6276"/>
    <cellStyle name="Currency 3 2 2 2 2 2 4 6" xfId="6277"/>
    <cellStyle name="Currency 3 2 2 2 2 2 5" xfId="6278"/>
    <cellStyle name="Currency 3 2 2 2 2 2 5 2" xfId="6279"/>
    <cellStyle name="Currency 3 2 2 2 2 2 5 2 2" xfId="6280"/>
    <cellStyle name="Currency 3 2 2 2 2 2 5 3" xfId="6281"/>
    <cellStyle name="Currency 3 2 2 2 2 2 5 3 2" xfId="6282"/>
    <cellStyle name="Currency 3 2 2 2 2 2 5 4" xfId="6283"/>
    <cellStyle name="Currency 3 2 2 2 2 2 5 4 2" xfId="6284"/>
    <cellStyle name="Currency 3 2 2 2 2 2 5 5" xfId="6285"/>
    <cellStyle name="Currency 3 2 2 2 2 2 5 6" xfId="6286"/>
    <cellStyle name="Currency 3 2 2 2 2 2 6" xfId="6287"/>
    <cellStyle name="Currency 3 2 2 2 2 2 6 2" xfId="6288"/>
    <cellStyle name="Currency 3 2 2 2 2 2 6 2 2" xfId="6289"/>
    <cellStyle name="Currency 3 2 2 2 2 2 6 3" xfId="6290"/>
    <cellStyle name="Currency 3 2 2 2 2 2 6 3 2" xfId="6291"/>
    <cellStyle name="Currency 3 2 2 2 2 2 6 4" xfId="6292"/>
    <cellStyle name="Currency 3 2 2 2 2 2 6 5" xfId="6293"/>
    <cellStyle name="Currency 3 2 2 2 2 2 7" xfId="6294"/>
    <cellStyle name="Currency 3 2 2 2 2 2 7 2" xfId="6295"/>
    <cellStyle name="Currency 3 2 2 2 2 2 8" xfId="6296"/>
    <cellStyle name="Currency 3 2 2 2 2 2 8 2" xfId="6297"/>
    <cellStyle name="Currency 3 2 2 2 2 2 9" xfId="6298"/>
    <cellStyle name="Currency 3 2 2 2 2 2 9 2" xfId="6299"/>
    <cellStyle name="Currency 3 2 2 2 2 3" xfId="6300"/>
    <cellStyle name="Currency 3 2 2 2 2 3 10" xfId="6301"/>
    <cellStyle name="Currency 3 2 2 2 2 3 2" xfId="6302"/>
    <cellStyle name="Currency 3 2 2 2 2 3 2 2" xfId="6303"/>
    <cellStyle name="Currency 3 2 2 2 2 3 2 2 2" xfId="6304"/>
    <cellStyle name="Currency 3 2 2 2 2 3 2 3" xfId="6305"/>
    <cellStyle name="Currency 3 2 2 2 2 3 2 3 2" xfId="6306"/>
    <cellStyle name="Currency 3 2 2 2 2 3 2 4" xfId="6307"/>
    <cellStyle name="Currency 3 2 2 2 2 3 2 4 2" xfId="6308"/>
    <cellStyle name="Currency 3 2 2 2 2 3 2 5" xfId="6309"/>
    <cellStyle name="Currency 3 2 2 2 2 3 2 6" xfId="6310"/>
    <cellStyle name="Currency 3 2 2 2 2 3 3" xfId="6311"/>
    <cellStyle name="Currency 3 2 2 2 2 3 3 2" xfId="6312"/>
    <cellStyle name="Currency 3 2 2 2 2 3 3 2 2" xfId="6313"/>
    <cellStyle name="Currency 3 2 2 2 2 3 3 3" xfId="6314"/>
    <cellStyle name="Currency 3 2 2 2 2 3 3 3 2" xfId="6315"/>
    <cellStyle name="Currency 3 2 2 2 2 3 3 4" xfId="6316"/>
    <cellStyle name="Currency 3 2 2 2 2 3 3 4 2" xfId="6317"/>
    <cellStyle name="Currency 3 2 2 2 2 3 3 5" xfId="6318"/>
    <cellStyle name="Currency 3 2 2 2 2 3 3 6" xfId="6319"/>
    <cellStyle name="Currency 3 2 2 2 2 3 4" xfId="6320"/>
    <cellStyle name="Currency 3 2 2 2 2 3 4 2" xfId="6321"/>
    <cellStyle name="Currency 3 2 2 2 2 3 4 2 2" xfId="6322"/>
    <cellStyle name="Currency 3 2 2 2 2 3 4 3" xfId="6323"/>
    <cellStyle name="Currency 3 2 2 2 2 3 4 3 2" xfId="6324"/>
    <cellStyle name="Currency 3 2 2 2 2 3 4 4" xfId="6325"/>
    <cellStyle name="Currency 3 2 2 2 2 3 4 4 2" xfId="6326"/>
    <cellStyle name="Currency 3 2 2 2 2 3 4 5" xfId="6327"/>
    <cellStyle name="Currency 3 2 2 2 2 3 4 6" xfId="6328"/>
    <cellStyle name="Currency 3 2 2 2 2 3 5" xfId="6329"/>
    <cellStyle name="Currency 3 2 2 2 2 3 5 2" xfId="6330"/>
    <cellStyle name="Currency 3 2 2 2 2 3 5 2 2" xfId="6331"/>
    <cellStyle name="Currency 3 2 2 2 2 3 5 3" xfId="6332"/>
    <cellStyle name="Currency 3 2 2 2 2 3 5 3 2" xfId="6333"/>
    <cellStyle name="Currency 3 2 2 2 2 3 5 4" xfId="6334"/>
    <cellStyle name="Currency 3 2 2 2 2 3 5 5" xfId="6335"/>
    <cellStyle name="Currency 3 2 2 2 2 3 6" xfId="6336"/>
    <cellStyle name="Currency 3 2 2 2 2 3 6 2" xfId="6337"/>
    <cellStyle name="Currency 3 2 2 2 2 3 7" xfId="6338"/>
    <cellStyle name="Currency 3 2 2 2 2 3 7 2" xfId="6339"/>
    <cellStyle name="Currency 3 2 2 2 2 3 8" xfId="6340"/>
    <cellStyle name="Currency 3 2 2 2 2 3 8 2" xfId="6341"/>
    <cellStyle name="Currency 3 2 2 2 2 3 9" xfId="6342"/>
    <cellStyle name="Currency 3 2 2 2 2 4" xfId="6343"/>
    <cellStyle name="Currency 3 2 2 2 2 4 10" xfId="6344"/>
    <cellStyle name="Currency 3 2 2 2 2 4 2" xfId="6345"/>
    <cellStyle name="Currency 3 2 2 2 2 4 2 2" xfId="6346"/>
    <cellStyle name="Currency 3 2 2 2 2 4 2 2 2" xfId="6347"/>
    <cellStyle name="Currency 3 2 2 2 2 4 2 3" xfId="6348"/>
    <cellStyle name="Currency 3 2 2 2 2 4 2 3 2" xfId="6349"/>
    <cellStyle name="Currency 3 2 2 2 2 4 2 4" xfId="6350"/>
    <cellStyle name="Currency 3 2 2 2 2 4 2 4 2" xfId="6351"/>
    <cellStyle name="Currency 3 2 2 2 2 4 2 5" xfId="6352"/>
    <cellStyle name="Currency 3 2 2 2 2 4 2 6" xfId="6353"/>
    <cellStyle name="Currency 3 2 2 2 2 4 3" xfId="6354"/>
    <cellStyle name="Currency 3 2 2 2 2 4 3 2" xfId="6355"/>
    <cellStyle name="Currency 3 2 2 2 2 4 3 2 2" xfId="6356"/>
    <cellStyle name="Currency 3 2 2 2 2 4 3 3" xfId="6357"/>
    <cellStyle name="Currency 3 2 2 2 2 4 3 3 2" xfId="6358"/>
    <cellStyle name="Currency 3 2 2 2 2 4 3 4" xfId="6359"/>
    <cellStyle name="Currency 3 2 2 2 2 4 3 4 2" xfId="6360"/>
    <cellStyle name="Currency 3 2 2 2 2 4 3 5" xfId="6361"/>
    <cellStyle name="Currency 3 2 2 2 2 4 3 6" xfId="6362"/>
    <cellStyle name="Currency 3 2 2 2 2 4 4" xfId="6363"/>
    <cellStyle name="Currency 3 2 2 2 2 4 4 2" xfId="6364"/>
    <cellStyle name="Currency 3 2 2 2 2 4 4 2 2" xfId="6365"/>
    <cellStyle name="Currency 3 2 2 2 2 4 4 3" xfId="6366"/>
    <cellStyle name="Currency 3 2 2 2 2 4 4 3 2" xfId="6367"/>
    <cellStyle name="Currency 3 2 2 2 2 4 4 4" xfId="6368"/>
    <cellStyle name="Currency 3 2 2 2 2 4 4 4 2" xfId="6369"/>
    <cellStyle name="Currency 3 2 2 2 2 4 4 5" xfId="6370"/>
    <cellStyle name="Currency 3 2 2 2 2 4 4 6" xfId="6371"/>
    <cellStyle name="Currency 3 2 2 2 2 4 5" xfId="6372"/>
    <cellStyle name="Currency 3 2 2 2 2 4 5 2" xfId="6373"/>
    <cellStyle name="Currency 3 2 2 2 2 4 5 2 2" xfId="6374"/>
    <cellStyle name="Currency 3 2 2 2 2 4 5 3" xfId="6375"/>
    <cellStyle name="Currency 3 2 2 2 2 4 5 3 2" xfId="6376"/>
    <cellStyle name="Currency 3 2 2 2 2 4 5 4" xfId="6377"/>
    <cellStyle name="Currency 3 2 2 2 2 4 5 5" xfId="6378"/>
    <cellStyle name="Currency 3 2 2 2 2 4 6" xfId="6379"/>
    <cellStyle name="Currency 3 2 2 2 2 4 6 2" xfId="6380"/>
    <cellStyle name="Currency 3 2 2 2 2 4 7" xfId="6381"/>
    <cellStyle name="Currency 3 2 2 2 2 4 7 2" xfId="6382"/>
    <cellStyle name="Currency 3 2 2 2 2 4 8" xfId="6383"/>
    <cellStyle name="Currency 3 2 2 2 2 4 8 2" xfId="6384"/>
    <cellStyle name="Currency 3 2 2 2 2 4 9" xfId="6385"/>
    <cellStyle name="Currency 3 2 2 2 2 5" xfId="6386"/>
    <cellStyle name="Currency 3 2 2 2 2 5 2" xfId="6387"/>
    <cellStyle name="Currency 3 2 2 2 2 5 2 2" xfId="6388"/>
    <cellStyle name="Currency 3 2 2 2 2 5 3" xfId="6389"/>
    <cellStyle name="Currency 3 2 2 2 2 5 3 2" xfId="6390"/>
    <cellStyle name="Currency 3 2 2 2 2 5 4" xfId="6391"/>
    <cellStyle name="Currency 3 2 2 2 2 5 4 2" xfId="6392"/>
    <cellStyle name="Currency 3 2 2 2 2 5 5" xfId="6393"/>
    <cellStyle name="Currency 3 2 2 2 2 5 6" xfId="6394"/>
    <cellStyle name="Currency 3 2 2 2 2 6" xfId="6395"/>
    <cellStyle name="Currency 3 2 2 2 2 6 2" xfId="6396"/>
    <cellStyle name="Currency 3 2 2 2 2 6 2 2" xfId="6397"/>
    <cellStyle name="Currency 3 2 2 2 2 6 3" xfId="6398"/>
    <cellStyle name="Currency 3 2 2 2 2 6 3 2" xfId="6399"/>
    <cellStyle name="Currency 3 2 2 2 2 6 4" xfId="6400"/>
    <cellStyle name="Currency 3 2 2 2 2 6 4 2" xfId="6401"/>
    <cellStyle name="Currency 3 2 2 2 2 6 5" xfId="6402"/>
    <cellStyle name="Currency 3 2 2 2 2 6 6" xfId="6403"/>
    <cellStyle name="Currency 3 2 2 2 2 7" xfId="6404"/>
    <cellStyle name="Currency 3 2 2 2 2 7 2" xfId="6405"/>
    <cellStyle name="Currency 3 2 2 2 2 7 2 2" xfId="6406"/>
    <cellStyle name="Currency 3 2 2 2 2 7 3" xfId="6407"/>
    <cellStyle name="Currency 3 2 2 2 2 7 3 2" xfId="6408"/>
    <cellStyle name="Currency 3 2 2 2 2 7 4" xfId="6409"/>
    <cellStyle name="Currency 3 2 2 2 2 7 4 2" xfId="6410"/>
    <cellStyle name="Currency 3 2 2 2 2 7 5" xfId="6411"/>
    <cellStyle name="Currency 3 2 2 2 2 7 6" xfId="6412"/>
    <cellStyle name="Currency 3 2 2 2 2 8" xfId="6413"/>
    <cellStyle name="Currency 3 2 2 2 2 8 2" xfId="6414"/>
    <cellStyle name="Currency 3 2 2 2 2 8 2 2" xfId="6415"/>
    <cellStyle name="Currency 3 2 2 2 2 8 3" xfId="6416"/>
    <cellStyle name="Currency 3 2 2 2 2 8 3 2" xfId="6417"/>
    <cellStyle name="Currency 3 2 2 2 2 8 4" xfId="6418"/>
    <cellStyle name="Currency 3 2 2 2 2 8 5" xfId="6419"/>
    <cellStyle name="Currency 3 2 2 2 2 9" xfId="6420"/>
    <cellStyle name="Currency 3 2 2 2 2 9 2" xfId="6421"/>
    <cellStyle name="Currency 3 2 2 2 3" xfId="6422"/>
    <cellStyle name="Currency 3 2 2 2 3 10" xfId="6423"/>
    <cellStyle name="Currency 3 2 2 2 3 10 2" xfId="6424"/>
    <cellStyle name="Currency 3 2 2 2 3 11" xfId="6425"/>
    <cellStyle name="Currency 3 2 2 2 3 11 2" xfId="6426"/>
    <cellStyle name="Currency 3 2 2 2 3 12" xfId="6427"/>
    <cellStyle name="Currency 3 2 2 2 3 13" xfId="6428"/>
    <cellStyle name="Currency 3 2 2 2 3 2" xfId="6429"/>
    <cellStyle name="Currency 3 2 2 2 3 2 10" xfId="6430"/>
    <cellStyle name="Currency 3 2 2 2 3 2 11" xfId="6431"/>
    <cellStyle name="Currency 3 2 2 2 3 2 2" xfId="6432"/>
    <cellStyle name="Currency 3 2 2 2 3 2 2 2" xfId="6433"/>
    <cellStyle name="Currency 3 2 2 2 3 2 2 2 2" xfId="6434"/>
    <cellStyle name="Currency 3 2 2 2 3 2 2 3" xfId="6435"/>
    <cellStyle name="Currency 3 2 2 2 3 2 2 3 2" xfId="6436"/>
    <cellStyle name="Currency 3 2 2 2 3 2 2 4" xfId="6437"/>
    <cellStyle name="Currency 3 2 2 2 3 2 2 4 2" xfId="6438"/>
    <cellStyle name="Currency 3 2 2 2 3 2 2 5" xfId="6439"/>
    <cellStyle name="Currency 3 2 2 2 3 2 2 6" xfId="6440"/>
    <cellStyle name="Currency 3 2 2 2 3 2 3" xfId="6441"/>
    <cellStyle name="Currency 3 2 2 2 3 2 3 2" xfId="6442"/>
    <cellStyle name="Currency 3 2 2 2 3 2 3 2 2" xfId="6443"/>
    <cellStyle name="Currency 3 2 2 2 3 2 3 3" xfId="6444"/>
    <cellStyle name="Currency 3 2 2 2 3 2 3 3 2" xfId="6445"/>
    <cellStyle name="Currency 3 2 2 2 3 2 3 4" xfId="6446"/>
    <cellStyle name="Currency 3 2 2 2 3 2 3 4 2" xfId="6447"/>
    <cellStyle name="Currency 3 2 2 2 3 2 3 5" xfId="6448"/>
    <cellStyle name="Currency 3 2 2 2 3 2 3 6" xfId="6449"/>
    <cellStyle name="Currency 3 2 2 2 3 2 4" xfId="6450"/>
    <cellStyle name="Currency 3 2 2 2 3 2 4 2" xfId="6451"/>
    <cellStyle name="Currency 3 2 2 2 3 2 4 2 2" xfId="6452"/>
    <cellStyle name="Currency 3 2 2 2 3 2 4 3" xfId="6453"/>
    <cellStyle name="Currency 3 2 2 2 3 2 4 3 2" xfId="6454"/>
    <cellStyle name="Currency 3 2 2 2 3 2 4 4" xfId="6455"/>
    <cellStyle name="Currency 3 2 2 2 3 2 4 4 2" xfId="6456"/>
    <cellStyle name="Currency 3 2 2 2 3 2 4 5" xfId="6457"/>
    <cellStyle name="Currency 3 2 2 2 3 2 4 6" xfId="6458"/>
    <cellStyle name="Currency 3 2 2 2 3 2 5" xfId="6459"/>
    <cellStyle name="Currency 3 2 2 2 3 2 5 2" xfId="6460"/>
    <cellStyle name="Currency 3 2 2 2 3 2 5 2 2" xfId="6461"/>
    <cellStyle name="Currency 3 2 2 2 3 2 5 3" xfId="6462"/>
    <cellStyle name="Currency 3 2 2 2 3 2 5 3 2" xfId="6463"/>
    <cellStyle name="Currency 3 2 2 2 3 2 5 4" xfId="6464"/>
    <cellStyle name="Currency 3 2 2 2 3 2 5 4 2" xfId="6465"/>
    <cellStyle name="Currency 3 2 2 2 3 2 5 5" xfId="6466"/>
    <cellStyle name="Currency 3 2 2 2 3 2 5 6" xfId="6467"/>
    <cellStyle name="Currency 3 2 2 2 3 2 6" xfId="6468"/>
    <cellStyle name="Currency 3 2 2 2 3 2 6 2" xfId="6469"/>
    <cellStyle name="Currency 3 2 2 2 3 2 6 2 2" xfId="6470"/>
    <cellStyle name="Currency 3 2 2 2 3 2 6 3" xfId="6471"/>
    <cellStyle name="Currency 3 2 2 2 3 2 6 3 2" xfId="6472"/>
    <cellStyle name="Currency 3 2 2 2 3 2 6 4" xfId="6473"/>
    <cellStyle name="Currency 3 2 2 2 3 2 6 5" xfId="6474"/>
    <cellStyle name="Currency 3 2 2 2 3 2 7" xfId="6475"/>
    <cellStyle name="Currency 3 2 2 2 3 2 7 2" xfId="6476"/>
    <cellStyle name="Currency 3 2 2 2 3 2 8" xfId="6477"/>
    <cellStyle name="Currency 3 2 2 2 3 2 8 2" xfId="6478"/>
    <cellStyle name="Currency 3 2 2 2 3 2 9" xfId="6479"/>
    <cellStyle name="Currency 3 2 2 2 3 2 9 2" xfId="6480"/>
    <cellStyle name="Currency 3 2 2 2 3 3" xfId="6481"/>
    <cellStyle name="Currency 3 2 2 2 3 3 10" xfId="6482"/>
    <cellStyle name="Currency 3 2 2 2 3 3 2" xfId="6483"/>
    <cellStyle name="Currency 3 2 2 2 3 3 2 2" xfId="6484"/>
    <cellStyle name="Currency 3 2 2 2 3 3 2 2 2" xfId="6485"/>
    <cellStyle name="Currency 3 2 2 2 3 3 2 3" xfId="6486"/>
    <cellStyle name="Currency 3 2 2 2 3 3 2 3 2" xfId="6487"/>
    <cellStyle name="Currency 3 2 2 2 3 3 2 4" xfId="6488"/>
    <cellStyle name="Currency 3 2 2 2 3 3 2 4 2" xfId="6489"/>
    <cellStyle name="Currency 3 2 2 2 3 3 2 5" xfId="6490"/>
    <cellStyle name="Currency 3 2 2 2 3 3 2 6" xfId="6491"/>
    <cellStyle name="Currency 3 2 2 2 3 3 3" xfId="6492"/>
    <cellStyle name="Currency 3 2 2 2 3 3 3 2" xfId="6493"/>
    <cellStyle name="Currency 3 2 2 2 3 3 3 2 2" xfId="6494"/>
    <cellStyle name="Currency 3 2 2 2 3 3 3 3" xfId="6495"/>
    <cellStyle name="Currency 3 2 2 2 3 3 3 3 2" xfId="6496"/>
    <cellStyle name="Currency 3 2 2 2 3 3 3 4" xfId="6497"/>
    <cellStyle name="Currency 3 2 2 2 3 3 3 4 2" xfId="6498"/>
    <cellStyle name="Currency 3 2 2 2 3 3 3 5" xfId="6499"/>
    <cellStyle name="Currency 3 2 2 2 3 3 3 6" xfId="6500"/>
    <cellStyle name="Currency 3 2 2 2 3 3 4" xfId="6501"/>
    <cellStyle name="Currency 3 2 2 2 3 3 4 2" xfId="6502"/>
    <cellStyle name="Currency 3 2 2 2 3 3 4 2 2" xfId="6503"/>
    <cellStyle name="Currency 3 2 2 2 3 3 4 3" xfId="6504"/>
    <cellStyle name="Currency 3 2 2 2 3 3 4 3 2" xfId="6505"/>
    <cellStyle name="Currency 3 2 2 2 3 3 4 4" xfId="6506"/>
    <cellStyle name="Currency 3 2 2 2 3 3 4 4 2" xfId="6507"/>
    <cellStyle name="Currency 3 2 2 2 3 3 4 5" xfId="6508"/>
    <cellStyle name="Currency 3 2 2 2 3 3 4 6" xfId="6509"/>
    <cellStyle name="Currency 3 2 2 2 3 3 5" xfId="6510"/>
    <cellStyle name="Currency 3 2 2 2 3 3 5 2" xfId="6511"/>
    <cellStyle name="Currency 3 2 2 2 3 3 5 2 2" xfId="6512"/>
    <cellStyle name="Currency 3 2 2 2 3 3 5 3" xfId="6513"/>
    <cellStyle name="Currency 3 2 2 2 3 3 5 3 2" xfId="6514"/>
    <cellStyle name="Currency 3 2 2 2 3 3 5 4" xfId="6515"/>
    <cellStyle name="Currency 3 2 2 2 3 3 5 5" xfId="6516"/>
    <cellStyle name="Currency 3 2 2 2 3 3 6" xfId="6517"/>
    <cellStyle name="Currency 3 2 2 2 3 3 6 2" xfId="6518"/>
    <cellStyle name="Currency 3 2 2 2 3 3 7" xfId="6519"/>
    <cellStyle name="Currency 3 2 2 2 3 3 7 2" xfId="6520"/>
    <cellStyle name="Currency 3 2 2 2 3 3 8" xfId="6521"/>
    <cellStyle name="Currency 3 2 2 2 3 3 8 2" xfId="6522"/>
    <cellStyle name="Currency 3 2 2 2 3 3 9" xfId="6523"/>
    <cellStyle name="Currency 3 2 2 2 3 4" xfId="6524"/>
    <cellStyle name="Currency 3 2 2 2 3 4 10" xfId="6525"/>
    <cellStyle name="Currency 3 2 2 2 3 4 2" xfId="6526"/>
    <cellStyle name="Currency 3 2 2 2 3 4 2 2" xfId="6527"/>
    <cellStyle name="Currency 3 2 2 2 3 4 2 2 2" xfId="6528"/>
    <cellStyle name="Currency 3 2 2 2 3 4 2 3" xfId="6529"/>
    <cellStyle name="Currency 3 2 2 2 3 4 2 3 2" xfId="6530"/>
    <cellStyle name="Currency 3 2 2 2 3 4 2 4" xfId="6531"/>
    <cellStyle name="Currency 3 2 2 2 3 4 2 4 2" xfId="6532"/>
    <cellStyle name="Currency 3 2 2 2 3 4 2 5" xfId="6533"/>
    <cellStyle name="Currency 3 2 2 2 3 4 2 6" xfId="6534"/>
    <cellStyle name="Currency 3 2 2 2 3 4 3" xfId="6535"/>
    <cellStyle name="Currency 3 2 2 2 3 4 3 2" xfId="6536"/>
    <cellStyle name="Currency 3 2 2 2 3 4 3 2 2" xfId="6537"/>
    <cellStyle name="Currency 3 2 2 2 3 4 3 3" xfId="6538"/>
    <cellStyle name="Currency 3 2 2 2 3 4 3 3 2" xfId="6539"/>
    <cellStyle name="Currency 3 2 2 2 3 4 3 4" xfId="6540"/>
    <cellStyle name="Currency 3 2 2 2 3 4 3 4 2" xfId="6541"/>
    <cellStyle name="Currency 3 2 2 2 3 4 3 5" xfId="6542"/>
    <cellStyle name="Currency 3 2 2 2 3 4 3 6" xfId="6543"/>
    <cellStyle name="Currency 3 2 2 2 3 4 4" xfId="6544"/>
    <cellStyle name="Currency 3 2 2 2 3 4 4 2" xfId="6545"/>
    <cellStyle name="Currency 3 2 2 2 3 4 4 2 2" xfId="6546"/>
    <cellStyle name="Currency 3 2 2 2 3 4 4 3" xfId="6547"/>
    <cellStyle name="Currency 3 2 2 2 3 4 4 3 2" xfId="6548"/>
    <cellStyle name="Currency 3 2 2 2 3 4 4 4" xfId="6549"/>
    <cellStyle name="Currency 3 2 2 2 3 4 4 4 2" xfId="6550"/>
    <cellStyle name="Currency 3 2 2 2 3 4 4 5" xfId="6551"/>
    <cellStyle name="Currency 3 2 2 2 3 4 4 6" xfId="6552"/>
    <cellStyle name="Currency 3 2 2 2 3 4 5" xfId="6553"/>
    <cellStyle name="Currency 3 2 2 2 3 4 5 2" xfId="6554"/>
    <cellStyle name="Currency 3 2 2 2 3 4 5 2 2" xfId="6555"/>
    <cellStyle name="Currency 3 2 2 2 3 4 5 3" xfId="6556"/>
    <cellStyle name="Currency 3 2 2 2 3 4 5 3 2" xfId="6557"/>
    <cellStyle name="Currency 3 2 2 2 3 4 5 4" xfId="6558"/>
    <cellStyle name="Currency 3 2 2 2 3 4 5 5" xfId="6559"/>
    <cellStyle name="Currency 3 2 2 2 3 4 6" xfId="6560"/>
    <cellStyle name="Currency 3 2 2 2 3 4 6 2" xfId="6561"/>
    <cellStyle name="Currency 3 2 2 2 3 4 7" xfId="6562"/>
    <cellStyle name="Currency 3 2 2 2 3 4 7 2" xfId="6563"/>
    <cellStyle name="Currency 3 2 2 2 3 4 8" xfId="6564"/>
    <cellStyle name="Currency 3 2 2 2 3 4 8 2" xfId="6565"/>
    <cellStyle name="Currency 3 2 2 2 3 4 9" xfId="6566"/>
    <cellStyle name="Currency 3 2 2 2 3 5" xfId="6567"/>
    <cellStyle name="Currency 3 2 2 2 3 5 2" xfId="6568"/>
    <cellStyle name="Currency 3 2 2 2 3 5 2 2" xfId="6569"/>
    <cellStyle name="Currency 3 2 2 2 3 5 3" xfId="6570"/>
    <cellStyle name="Currency 3 2 2 2 3 5 3 2" xfId="6571"/>
    <cellStyle name="Currency 3 2 2 2 3 5 4" xfId="6572"/>
    <cellStyle name="Currency 3 2 2 2 3 5 4 2" xfId="6573"/>
    <cellStyle name="Currency 3 2 2 2 3 5 5" xfId="6574"/>
    <cellStyle name="Currency 3 2 2 2 3 5 6" xfId="6575"/>
    <cellStyle name="Currency 3 2 2 2 3 6" xfId="6576"/>
    <cellStyle name="Currency 3 2 2 2 3 6 2" xfId="6577"/>
    <cellStyle name="Currency 3 2 2 2 3 6 2 2" xfId="6578"/>
    <cellStyle name="Currency 3 2 2 2 3 6 3" xfId="6579"/>
    <cellStyle name="Currency 3 2 2 2 3 6 3 2" xfId="6580"/>
    <cellStyle name="Currency 3 2 2 2 3 6 4" xfId="6581"/>
    <cellStyle name="Currency 3 2 2 2 3 6 4 2" xfId="6582"/>
    <cellStyle name="Currency 3 2 2 2 3 6 5" xfId="6583"/>
    <cellStyle name="Currency 3 2 2 2 3 6 6" xfId="6584"/>
    <cellStyle name="Currency 3 2 2 2 3 7" xfId="6585"/>
    <cellStyle name="Currency 3 2 2 2 3 7 2" xfId="6586"/>
    <cellStyle name="Currency 3 2 2 2 3 7 2 2" xfId="6587"/>
    <cellStyle name="Currency 3 2 2 2 3 7 3" xfId="6588"/>
    <cellStyle name="Currency 3 2 2 2 3 7 3 2" xfId="6589"/>
    <cellStyle name="Currency 3 2 2 2 3 7 4" xfId="6590"/>
    <cellStyle name="Currency 3 2 2 2 3 7 4 2" xfId="6591"/>
    <cellStyle name="Currency 3 2 2 2 3 7 5" xfId="6592"/>
    <cellStyle name="Currency 3 2 2 2 3 7 6" xfId="6593"/>
    <cellStyle name="Currency 3 2 2 2 3 8" xfId="6594"/>
    <cellStyle name="Currency 3 2 2 2 3 8 2" xfId="6595"/>
    <cellStyle name="Currency 3 2 2 2 3 8 2 2" xfId="6596"/>
    <cellStyle name="Currency 3 2 2 2 3 8 3" xfId="6597"/>
    <cellStyle name="Currency 3 2 2 2 3 8 3 2" xfId="6598"/>
    <cellStyle name="Currency 3 2 2 2 3 8 4" xfId="6599"/>
    <cellStyle name="Currency 3 2 2 2 3 8 5" xfId="6600"/>
    <cellStyle name="Currency 3 2 2 2 3 9" xfId="6601"/>
    <cellStyle name="Currency 3 2 2 2 3 9 2" xfId="6602"/>
    <cellStyle name="Currency 3 2 2 2 4" xfId="6603"/>
    <cellStyle name="Currency 3 2 2 2 4 10" xfId="6604"/>
    <cellStyle name="Currency 3 2 2 2 4 10 2" xfId="6605"/>
    <cellStyle name="Currency 3 2 2 2 4 11" xfId="6606"/>
    <cellStyle name="Currency 3 2 2 2 4 12" xfId="6607"/>
    <cellStyle name="Currency 3 2 2 2 4 2" xfId="6608"/>
    <cellStyle name="Currency 3 2 2 2 4 2 10" xfId="6609"/>
    <cellStyle name="Currency 3 2 2 2 4 2 2" xfId="6610"/>
    <cellStyle name="Currency 3 2 2 2 4 2 2 2" xfId="6611"/>
    <cellStyle name="Currency 3 2 2 2 4 2 2 2 2" xfId="6612"/>
    <cellStyle name="Currency 3 2 2 2 4 2 2 3" xfId="6613"/>
    <cellStyle name="Currency 3 2 2 2 4 2 2 3 2" xfId="6614"/>
    <cellStyle name="Currency 3 2 2 2 4 2 2 4" xfId="6615"/>
    <cellStyle name="Currency 3 2 2 2 4 2 2 4 2" xfId="6616"/>
    <cellStyle name="Currency 3 2 2 2 4 2 2 5" xfId="6617"/>
    <cellStyle name="Currency 3 2 2 2 4 2 2 6" xfId="6618"/>
    <cellStyle name="Currency 3 2 2 2 4 2 3" xfId="6619"/>
    <cellStyle name="Currency 3 2 2 2 4 2 3 2" xfId="6620"/>
    <cellStyle name="Currency 3 2 2 2 4 2 3 2 2" xfId="6621"/>
    <cellStyle name="Currency 3 2 2 2 4 2 3 3" xfId="6622"/>
    <cellStyle name="Currency 3 2 2 2 4 2 3 3 2" xfId="6623"/>
    <cellStyle name="Currency 3 2 2 2 4 2 3 4" xfId="6624"/>
    <cellStyle name="Currency 3 2 2 2 4 2 3 4 2" xfId="6625"/>
    <cellStyle name="Currency 3 2 2 2 4 2 3 5" xfId="6626"/>
    <cellStyle name="Currency 3 2 2 2 4 2 3 6" xfId="6627"/>
    <cellStyle name="Currency 3 2 2 2 4 2 4" xfId="6628"/>
    <cellStyle name="Currency 3 2 2 2 4 2 4 2" xfId="6629"/>
    <cellStyle name="Currency 3 2 2 2 4 2 4 2 2" xfId="6630"/>
    <cellStyle name="Currency 3 2 2 2 4 2 4 3" xfId="6631"/>
    <cellStyle name="Currency 3 2 2 2 4 2 4 3 2" xfId="6632"/>
    <cellStyle name="Currency 3 2 2 2 4 2 4 4" xfId="6633"/>
    <cellStyle name="Currency 3 2 2 2 4 2 4 4 2" xfId="6634"/>
    <cellStyle name="Currency 3 2 2 2 4 2 4 5" xfId="6635"/>
    <cellStyle name="Currency 3 2 2 2 4 2 4 6" xfId="6636"/>
    <cellStyle name="Currency 3 2 2 2 4 2 5" xfId="6637"/>
    <cellStyle name="Currency 3 2 2 2 4 2 5 2" xfId="6638"/>
    <cellStyle name="Currency 3 2 2 2 4 2 5 2 2" xfId="6639"/>
    <cellStyle name="Currency 3 2 2 2 4 2 5 3" xfId="6640"/>
    <cellStyle name="Currency 3 2 2 2 4 2 5 3 2" xfId="6641"/>
    <cellStyle name="Currency 3 2 2 2 4 2 5 4" xfId="6642"/>
    <cellStyle name="Currency 3 2 2 2 4 2 5 5" xfId="6643"/>
    <cellStyle name="Currency 3 2 2 2 4 2 6" xfId="6644"/>
    <cellStyle name="Currency 3 2 2 2 4 2 6 2" xfId="6645"/>
    <cellStyle name="Currency 3 2 2 2 4 2 7" xfId="6646"/>
    <cellStyle name="Currency 3 2 2 2 4 2 7 2" xfId="6647"/>
    <cellStyle name="Currency 3 2 2 2 4 2 8" xfId="6648"/>
    <cellStyle name="Currency 3 2 2 2 4 2 8 2" xfId="6649"/>
    <cellStyle name="Currency 3 2 2 2 4 2 9" xfId="6650"/>
    <cellStyle name="Currency 3 2 2 2 4 3" xfId="6651"/>
    <cellStyle name="Currency 3 2 2 2 4 3 10" xfId="6652"/>
    <cellStyle name="Currency 3 2 2 2 4 3 2" xfId="6653"/>
    <cellStyle name="Currency 3 2 2 2 4 3 2 2" xfId="6654"/>
    <cellStyle name="Currency 3 2 2 2 4 3 2 2 2" xfId="6655"/>
    <cellStyle name="Currency 3 2 2 2 4 3 2 3" xfId="6656"/>
    <cellStyle name="Currency 3 2 2 2 4 3 2 3 2" xfId="6657"/>
    <cellStyle name="Currency 3 2 2 2 4 3 2 4" xfId="6658"/>
    <cellStyle name="Currency 3 2 2 2 4 3 2 4 2" xfId="6659"/>
    <cellStyle name="Currency 3 2 2 2 4 3 2 5" xfId="6660"/>
    <cellStyle name="Currency 3 2 2 2 4 3 2 6" xfId="6661"/>
    <cellStyle name="Currency 3 2 2 2 4 3 3" xfId="6662"/>
    <cellStyle name="Currency 3 2 2 2 4 3 3 2" xfId="6663"/>
    <cellStyle name="Currency 3 2 2 2 4 3 3 2 2" xfId="6664"/>
    <cellStyle name="Currency 3 2 2 2 4 3 3 3" xfId="6665"/>
    <cellStyle name="Currency 3 2 2 2 4 3 3 3 2" xfId="6666"/>
    <cellStyle name="Currency 3 2 2 2 4 3 3 4" xfId="6667"/>
    <cellStyle name="Currency 3 2 2 2 4 3 3 4 2" xfId="6668"/>
    <cellStyle name="Currency 3 2 2 2 4 3 3 5" xfId="6669"/>
    <cellStyle name="Currency 3 2 2 2 4 3 3 6" xfId="6670"/>
    <cellStyle name="Currency 3 2 2 2 4 3 4" xfId="6671"/>
    <cellStyle name="Currency 3 2 2 2 4 3 4 2" xfId="6672"/>
    <cellStyle name="Currency 3 2 2 2 4 3 4 2 2" xfId="6673"/>
    <cellStyle name="Currency 3 2 2 2 4 3 4 3" xfId="6674"/>
    <cellStyle name="Currency 3 2 2 2 4 3 4 3 2" xfId="6675"/>
    <cellStyle name="Currency 3 2 2 2 4 3 4 4" xfId="6676"/>
    <cellStyle name="Currency 3 2 2 2 4 3 4 4 2" xfId="6677"/>
    <cellStyle name="Currency 3 2 2 2 4 3 4 5" xfId="6678"/>
    <cellStyle name="Currency 3 2 2 2 4 3 4 6" xfId="6679"/>
    <cellStyle name="Currency 3 2 2 2 4 3 5" xfId="6680"/>
    <cellStyle name="Currency 3 2 2 2 4 3 5 2" xfId="6681"/>
    <cellStyle name="Currency 3 2 2 2 4 3 5 2 2" xfId="6682"/>
    <cellStyle name="Currency 3 2 2 2 4 3 5 3" xfId="6683"/>
    <cellStyle name="Currency 3 2 2 2 4 3 5 3 2" xfId="6684"/>
    <cellStyle name="Currency 3 2 2 2 4 3 5 4" xfId="6685"/>
    <cellStyle name="Currency 3 2 2 2 4 3 5 5" xfId="6686"/>
    <cellStyle name="Currency 3 2 2 2 4 3 6" xfId="6687"/>
    <cellStyle name="Currency 3 2 2 2 4 3 6 2" xfId="6688"/>
    <cellStyle name="Currency 3 2 2 2 4 3 7" xfId="6689"/>
    <cellStyle name="Currency 3 2 2 2 4 3 7 2" xfId="6690"/>
    <cellStyle name="Currency 3 2 2 2 4 3 8" xfId="6691"/>
    <cellStyle name="Currency 3 2 2 2 4 3 8 2" xfId="6692"/>
    <cellStyle name="Currency 3 2 2 2 4 3 9" xfId="6693"/>
    <cellStyle name="Currency 3 2 2 2 4 4" xfId="6694"/>
    <cellStyle name="Currency 3 2 2 2 4 4 2" xfId="6695"/>
    <cellStyle name="Currency 3 2 2 2 4 4 2 2" xfId="6696"/>
    <cellStyle name="Currency 3 2 2 2 4 4 3" xfId="6697"/>
    <cellStyle name="Currency 3 2 2 2 4 4 3 2" xfId="6698"/>
    <cellStyle name="Currency 3 2 2 2 4 4 4" xfId="6699"/>
    <cellStyle name="Currency 3 2 2 2 4 4 4 2" xfId="6700"/>
    <cellStyle name="Currency 3 2 2 2 4 4 5" xfId="6701"/>
    <cellStyle name="Currency 3 2 2 2 4 4 6" xfId="6702"/>
    <cellStyle name="Currency 3 2 2 2 4 5" xfId="6703"/>
    <cellStyle name="Currency 3 2 2 2 4 5 2" xfId="6704"/>
    <cellStyle name="Currency 3 2 2 2 4 5 2 2" xfId="6705"/>
    <cellStyle name="Currency 3 2 2 2 4 5 3" xfId="6706"/>
    <cellStyle name="Currency 3 2 2 2 4 5 3 2" xfId="6707"/>
    <cellStyle name="Currency 3 2 2 2 4 5 4" xfId="6708"/>
    <cellStyle name="Currency 3 2 2 2 4 5 4 2" xfId="6709"/>
    <cellStyle name="Currency 3 2 2 2 4 5 5" xfId="6710"/>
    <cellStyle name="Currency 3 2 2 2 4 5 6" xfId="6711"/>
    <cellStyle name="Currency 3 2 2 2 4 6" xfId="6712"/>
    <cellStyle name="Currency 3 2 2 2 4 6 2" xfId="6713"/>
    <cellStyle name="Currency 3 2 2 2 4 6 2 2" xfId="6714"/>
    <cellStyle name="Currency 3 2 2 2 4 6 3" xfId="6715"/>
    <cellStyle name="Currency 3 2 2 2 4 6 3 2" xfId="6716"/>
    <cellStyle name="Currency 3 2 2 2 4 6 4" xfId="6717"/>
    <cellStyle name="Currency 3 2 2 2 4 6 4 2" xfId="6718"/>
    <cellStyle name="Currency 3 2 2 2 4 6 5" xfId="6719"/>
    <cellStyle name="Currency 3 2 2 2 4 6 6" xfId="6720"/>
    <cellStyle name="Currency 3 2 2 2 4 7" xfId="6721"/>
    <cellStyle name="Currency 3 2 2 2 4 7 2" xfId="6722"/>
    <cellStyle name="Currency 3 2 2 2 4 7 2 2" xfId="6723"/>
    <cellStyle name="Currency 3 2 2 2 4 7 3" xfId="6724"/>
    <cellStyle name="Currency 3 2 2 2 4 7 3 2" xfId="6725"/>
    <cellStyle name="Currency 3 2 2 2 4 7 4" xfId="6726"/>
    <cellStyle name="Currency 3 2 2 2 4 7 5" xfId="6727"/>
    <cellStyle name="Currency 3 2 2 2 4 8" xfId="6728"/>
    <cellStyle name="Currency 3 2 2 2 4 8 2" xfId="6729"/>
    <cellStyle name="Currency 3 2 2 2 4 9" xfId="6730"/>
    <cellStyle name="Currency 3 2 2 2 4 9 2" xfId="6731"/>
    <cellStyle name="Currency 3 2 2 2 5" xfId="6732"/>
    <cellStyle name="Currency 3 2 2 2 5 10" xfId="6733"/>
    <cellStyle name="Currency 3 2 2 2 5 11" xfId="6734"/>
    <cellStyle name="Currency 3 2 2 2 5 2" xfId="6735"/>
    <cellStyle name="Currency 3 2 2 2 5 2 2" xfId="6736"/>
    <cellStyle name="Currency 3 2 2 2 5 2 2 2" xfId="6737"/>
    <cellStyle name="Currency 3 2 2 2 5 2 3" xfId="6738"/>
    <cellStyle name="Currency 3 2 2 2 5 2 3 2" xfId="6739"/>
    <cellStyle name="Currency 3 2 2 2 5 2 4" xfId="6740"/>
    <cellStyle name="Currency 3 2 2 2 5 2 4 2" xfId="6741"/>
    <cellStyle name="Currency 3 2 2 2 5 2 5" xfId="6742"/>
    <cellStyle name="Currency 3 2 2 2 5 2 6" xfId="6743"/>
    <cellStyle name="Currency 3 2 2 2 5 3" xfId="6744"/>
    <cellStyle name="Currency 3 2 2 2 5 3 2" xfId="6745"/>
    <cellStyle name="Currency 3 2 2 2 5 3 2 2" xfId="6746"/>
    <cellStyle name="Currency 3 2 2 2 5 3 3" xfId="6747"/>
    <cellStyle name="Currency 3 2 2 2 5 3 3 2" xfId="6748"/>
    <cellStyle name="Currency 3 2 2 2 5 3 4" xfId="6749"/>
    <cellStyle name="Currency 3 2 2 2 5 3 4 2" xfId="6750"/>
    <cellStyle name="Currency 3 2 2 2 5 3 5" xfId="6751"/>
    <cellStyle name="Currency 3 2 2 2 5 3 6" xfId="6752"/>
    <cellStyle name="Currency 3 2 2 2 5 4" xfId="6753"/>
    <cellStyle name="Currency 3 2 2 2 5 4 2" xfId="6754"/>
    <cellStyle name="Currency 3 2 2 2 5 4 2 2" xfId="6755"/>
    <cellStyle name="Currency 3 2 2 2 5 4 3" xfId="6756"/>
    <cellStyle name="Currency 3 2 2 2 5 4 3 2" xfId="6757"/>
    <cellStyle name="Currency 3 2 2 2 5 4 4" xfId="6758"/>
    <cellStyle name="Currency 3 2 2 2 5 4 4 2" xfId="6759"/>
    <cellStyle name="Currency 3 2 2 2 5 4 5" xfId="6760"/>
    <cellStyle name="Currency 3 2 2 2 5 4 6" xfId="6761"/>
    <cellStyle name="Currency 3 2 2 2 5 5" xfId="6762"/>
    <cellStyle name="Currency 3 2 2 2 5 5 2" xfId="6763"/>
    <cellStyle name="Currency 3 2 2 2 5 5 2 2" xfId="6764"/>
    <cellStyle name="Currency 3 2 2 2 5 5 3" xfId="6765"/>
    <cellStyle name="Currency 3 2 2 2 5 5 3 2" xfId="6766"/>
    <cellStyle name="Currency 3 2 2 2 5 5 4" xfId="6767"/>
    <cellStyle name="Currency 3 2 2 2 5 5 4 2" xfId="6768"/>
    <cellStyle name="Currency 3 2 2 2 5 5 5" xfId="6769"/>
    <cellStyle name="Currency 3 2 2 2 5 5 6" xfId="6770"/>
    <cellStyle name="Currency 3 2 2 2 5 6" xfId="6771"/>
    <cellStyle name="Currency 3 2 2 2 5 6 2" xfId="6772"/>
    <cellStyle name="Currency 3 2 2 2 5 6 2 2" xfId="6773"/>
    <cellStyle name="Currency 3 2 2 2 5 6 3" xfId="6774"/>
    <cellStyle name="Currency 3 2 2 2 5 6 3 2" xfId="6775"/>
    <cellStyle name="Currency 3 2 2 2 5 6 4" xfId="6776"/>
    <cellStyle name="Currency 3 2 2 2 5 6 5" xfId="6777"/>
    <cellStyle name="Currency 3 2 2 2 5 7" xfId="6778"/>
    <cellStyle name="Currency 3 2 2 2 5 7 2" xfId="6779"/>
    <cellStyle name="Currency 3 2 2 2 5 8" xfId="6780"/>
    <cellStyle name="Currency 3 2 2 2 5 8 2" xfId="6781"/>
    <cellStyle name="Currency 3 2 2 2 5 9" xfId="6782"/>
    <cellStyle name="Currency 3 2 2 2 5 9 2" xfId="6783"/>
    <cellStyle name="Currency 3 2 2 2 6" xfId="6784"/>
    <cellStyle name="Currency 3 2 2 2 6 10" xfId="6785"/>
    <cellStyle name="Currency 3 2 2 2 6 2" xfId="6786"/>
    <cellStyle name="Currency 3 2 2 2 6 2 2" xfId="6787"/>
    <cellStyle name="Currency 3 2 2 2 6 2 2 2" xfId="6788"/>
    <cellStyle name="Currency 3 2 2 2 6 2 3" xfId="6789"/>
    <cellStyle name="Currency 3 2 2 2 6 2 3 2" xfId="6790"/>
    <cellStyle name="Currency 3 2 2 2 6 2 4" xfId="6791"/>
    <cellStyle name="Currency 3 2 2 2 6 2 4 2" xfId="6792"/>
    <cellStyle name="Currency 3 2 2 2 6 2 5" xfId="6793"/>
    <cellStyle name="Currency 3 2 2 2 6 2 6" xfId="6794"/>
    <cellStyle name="Currency 3 2 2 2 6 3" xfId="6795"/>
    <cellStyle name="Currency 3 2 2 2 6 3 2" xfId="6796"/>
    <cellStyle name="Currency 3 2 2 2 6 3 2 2" xfId="6797"/>
    <cellStyle name="Currency 3 2 2 2 6 3 3" xfId="6798"/>
    <cellStyle name="Currency 3 2 2 2 6 3 3 2" xfId="6799"/>
    <cellStyle name="Currency 3 2 2 2 6 3 4" xfId="6800"/>
    <cellStyle name="Currency 3 2 2 2 6 3 4 2" xfId="6801"/>
    <cellStyle name="Currency 3 2 2 2 6 3 5" xfId="6802"/>
    <cellStyle name="Currency 3 2 2 2 6 3 6" xfId="6803"/>
    <cellStyle name="Currency 3 2 2 2 6 4" xfId="6804"/>
    <cellStyle name="Currency 3 2 2 2 6 4 2" xfId="6805"/>
    <cellStyle name="Currency 3 2 2 2 6 4 2 2" xfId="6806"/>
    <cellStyle name="Currency 3 2 2 2 6 4 3" xfId="6807"/>
    <cellStyle name="Currency 3 2 2 2 6 4 3 2" xfId="6808"/>
    <cellStyle name="Currency 3 2 2 2 6 4 4" xfId="6809"/>
    <cellStyle name="Currency 3 2 2 2 6 4 4 2" xfId="6810"/>
    <cellStyle name="Currency 3 2 2 2 6 4 5" xfId="6811"/>
    <cellStyle name="Currency 3 2 2 2 6 4 6" xfId="6812"/>
    <cellStyle name="Currency 3 2 2 2 6 5" xfId="6813"/>
    <cellStyle name="Currency 3 2 2 2 6 5 2" xfId="6814"/>
    <cellStyle name="Currency 3 2 2 2 6 5 2 2" xfId="6815"/>
    <cellStyle name="Currency 3 2 2 2 6 5 3" xfId="6816"/>
    <cellStyle name="Currency 3 2 2 2 6 5 3 2" xfId="6817"/>
    <cellStyle name="Currency 3 2 2 2 6 5 4" xfId="6818"/>
    <cellStyle name="Currency 3 2 2 2 6 5 5" xfId="6819"/>
    <cellStyle name="Currency 3 2 2 2 6 6" xfId="6820"/>
    <cellStyle name="Currency 3 2 2 2 6 6 2" xfId="6821"/>
    <cellStyle name="Currency 3 2 2 2 6 7" xfId="6822"/>
    <cellStyle name="Currency 3 2 2 2 6 7 2" xfId="6823"/>
    <cellStyle name="Currency 3 2 2 2 6 8" xfId="6824"/>
    <cellStyle name="Currency 3 2 2 2 6 8 2" xfId="6825"/>
    <cellStyle name="Currency 3 2 2 2 6 9" xfId="6826"/>
    <cellStyle name="Currency 3 2 2 2 7" xfId="6827"/>
    <cellStyle name="Currency 3 2 2 2 7 10" xfId="6828"/>
    <cellStyle name="Currency 3 2 2 2 7 2" xfId="6829"/>
    <cellStyle name="Currency 3 2 2 2 7 2 2" xfId="6830"/>
    <cellStyle name="Currency 3 2 2 2 7 2 2 2" xfId="6831"/>
    <cellStyle name="Currency 3 2 2 2 7 2 3" xfId="6832"/>
    <cellStyle name="Currency 3 2 2 2 7 2 3 2" xfId="6833"/>
    <cellStyle name="Currency 3 2 2 2 7 2 4" xfId="6834"/>
    <cellStyle name="Currency 3 2 2 2 7 2 4 2" xfId="6835"/>
    <cellStyle name="Currency 3 2 2 2 7 2 5" xfId="6836"/>
    <cellStyle name="Currency 3 2 2 2 7 2 6" xfId="6837"/>
    <cellStyle name="Currency 3 2 2 2 7 3" xfId="6838"/>
    <cellStyle name="Currency 3 2 2 2 7 3 2" xfId="6839"/>
    <cellStyle name="Currency 3 2 2 2 7 3 2 2" xfId="6840"/>
    <cellStyle name="Currency 3 2 2 2 7 3 3" xfId="6841"/>
    <cellStyle name="Currency 3 2 2 2 7 3 3 2" xfId="6842"/>
    <cellStyle name="Currency 3 2 2 2 7 3 4" xfId="6843"/>
    <cellStyle name="Currency 3 2 2 2 7 3 4 2" xfId="6844"/>
    <cellStyle name="Currency 3 2 2 2 7 3 5" xfId="6845"/>
    <cellStyle name="Currency 3 2 2 2 7 3 6" xfId="6846"/>
    <cellStyle name="Currency 3 2 2 2 7 4" xfId="6847"/>
    <cellStyle name="Currency 3 2 2 2 7 4 2" xfId="6848"/>
    <cellStyle name="Currency 3 2 2 2 7 4 2 2" xfId="6849"/>
    <cellStyle name="Currency 3 2 2 2 7 4 3" xfId="6850"/>
    <cellStyle name="Currency 3 2 2 2 7 4 3 2" xfId="6851"/>
    <cellStyle name="Currency 3 2 2 2 7 4 4" xfId="6852"/>
    <cellStyle name="Currency 3 2 2 2 7 4 4 2" xfId="6853"/>
    <cellStyle name="Currency 3 2 2 2 7 4 5" xfId="6854"/>
    <cellStyle name="Currency 3 2 2 2 7 4 6" xfId="6855"/>
    <cellStyle name="Currency 3 2 2 2 7 5" xfId="6856"/>
    <cellStyle name="Currency 3 2 2 2 7 5 2" xfId="6857"/>
    <cellStyle name="Currency 3 2 2 2 7 5 2 2" xfId="6858"/>
    <cellStyle name="Currency 3 2 2 2 7 5 3" xfId="6859"/>
    <cellStyle name="Currency 3 2 2 2 7 5 3 2" xfId="6860"/>
    <cellStyle name="Currency 3 2 2 2 7 5 4" xfId="6861"/>
    <cellStyle name="Currency 3 2 2 2 7 5 5" xfId="6862"/>
    <cellStyle name="Currency 3 2 2 2 7 6" xfId="6863"/>
    <cellStyle name="Currency 3 2 2 2 7 6 2" xfId="6864"/>
    <cellStyle name="Currency 3 2 2 2 7 7" xfId="6865"/>
    <cellStyle name="Currency 3 2 2 2 7 7 2" xfId="6866"/>
    <cellStyle name="Currency 3 2 2 2 7 8" xfId="6867"/>
    <cellStyle name="Currency 3 2 2 2 7 8 2" xfId="6868"/>
    <cellStyle name="Currency 3 2 2 2 7 9" xfId="6869"/>
    <cellStyle name="Currency 3 2 2 2 8" xfId="6870"/>
    <cellStyle name="Currency 3 2 2 2 8 2" xfId="6871"/>
    <cellStyle name="Currency 3 2 2 2 8 2 2" xfId="6872"/>
    <cellStyle name="Currency 3 2 2 2 8 3" xfId="6873"/>
    <cellStyle name="Currency 3 2 2 2 8 3 2" xfId="6874"/>
    <cellStyle name="Currency 3 2 2 2 8 4" xfId="6875"/>
    <cellStyle name="Currency 3 2 2 2 8 4 2" xfId="6876"/>
    <cellStyle name="Currency 3 2 2 2 8 5" xfId="6877"/>
    <cellStyle name="Currency 3 2 2 2 8 6" xfId="6878"/>
    <cellStyle name="Currency 3 2 2 2 9" xfId="6879"/>
    <cellStyle name="Currency 3 2 2 2 9 2" xfId="6880"/>
    <cellStyle name="Currency 3 2 2 2 9 2 2" xfId="6881"/>
    <cellStyle name="Currency 3 2 2 2 9 3" xfId="6882"/>
    <cellStyle name="Currency 3 2 2 2 9 3 2" xfId="6883"/>
    <cellStyle name="Currency 3 2 2 2 9 4" xfId="6884"/>
    <cellStyle name="Currency 3 2 2 2 9 4 2" xfId="6885"/>
    <cellStyle name="Currency 3 2 2 2 9 5" xfId="6886"/>
    <cellStyle name="Currency 3 2 2 2 9 6" xfId="6887"/>
    <cellStyle name="Currency 3 2 2 3" xfId="6888"/>
    <cellStyle name="Currency 3 2 2 3 10" xfId="6889"/>
    <cellStyle name="Currency 3 2 2 3 10 2" xfId="6890"/>
    <cellStyle name="Currency 3 2 2 3 11" xfId="6891"/>
    <cellStyle name="Currency 3 2 2 3 11 2" xfId="6892"/>
    <cellStyle name="Currency 3 2 2 3 12" xfId="6893"/>
    <cellStyle name="Currency 3 2 2 3 13" xfId="6894"/>
    <cellStyle name="Currency 3 2 2 3 2" xfId="6895"/>
    <cellStyle name="Currency 3 2 2 3 2 10" xfId="6896"/>
    <cellStyle name="Currency 3 2 2 3 2 11" xfId="6897"/>
    <cellStyle name="Currency 3 2 2 3 2 2" xfId="6898"/>
    <cellStyle name="Currency 3 2 2 3 2 2 2" xfId="6899"/>
    <cellStyle name="Currency 3 2 2 3 2 2 2 2" xfId="6900"/>
    <cellStyle name="Currency 3 2 2 3 2 2 3" xfId="6901"/>
    <cellStyle name="Currency 3 2 2 3 2 2 3 2" xfId="6902"/>
    <cellStyle name="Currency 3 2 2 3 2 2 4" xfId="6903"/>
    <cellStyle name="Currency 3 2 2 3 2 2 4 2" xfId="6904"/>
    <cellStyle name="Currency 3 2 2 3 2 2 5" xfId="6905"/>
    <cellStyle name="Currency 3 2 2 3 2 2 6" xfId="6906"/>
    <cellStyle name="Currency 3 2 2 3 2 3" xfId="6907"/>
    <cellStyle name="Currency 3 2 2 3 2 3 2" xfId="6908"/>
    <cellStyle name="Currency 3 2 2 3 2 3 2 2" xfId="6909"/>
    <cellStyle name="Currency 3 2 2 3 2 3 3" xfId="6910"/>
    <cellStyle name="Currency 3 2 2 3 2 3 3 2" xfId="6911"/>
    <cellStyle name="Currency 3 2 2 3 2 3 4" xfId="6912"/>
    <cellStyle name="Currency 3 2 2 3 2 3 4 2" xfId="6913"/>
    <cellStyle name="Currency 3 2 2 3 2 3 5" xfId="6914"/>
    <cellStyle name="Currency 3 2 2 3 2 3 6" xfId="6915"/>
    <cellStyle name="Currency 3 2 2 3 2 4" xfId="6916"/>
    <cellStyle name="Currency 3 2 2 3 2 4 2" xfId="6917"/>
    <cellStyle name="Currency 3 2 2 3 2 4 2 2" xfId="6918"/>
    <cellStyle name="Currency 3 2 2 3 2 4 3" xfId="6919"/>
    <cellStyle name="Currency 3 2 2 3 2 4 3 2" xfId="6920"/>
    <cellStyle name="Currency 3 2 2 3 2 4 4" xfId="6921"/>
    <cellStyle name="Currency 3 2 2 3 2 4 4 2" xfId="6922"/>
    <cellStyle name="Currency 3 2 2 3 2 4 5" xfId="6923"/>
    <cellStyle name="Currency 3 2 2 3 2 4 6" xfId="6924"/>
    <cellStyle name="Currency 3 2 2 3 2 5" xfId="6925"/>
    <cellStyle name="Currency 3 2 2 3 2 5 2" xfId="6926"/>
    <cellStyle name="Currency 3 2 2 3 2 5 2 2" xfId="6927"/>
    <cellStyle name="Currency 3 2 2 3 2 5 3" xfId="6928"/>
    <cellStyle name="Currency 3 2 2 3 2 5 3 2" xfId="6929"/>
    <cellStyle name="Currency 3 2 2 3 2 5 4" xfId="6930"/>
    <cellStyle name="Currency 3 2 2 3 2 5 4 2" xfId="6931"/>
    <cellStyle name="Currency 3 2 2 3 2 5 5" xfId="6932"/>
    <cellStyle name="Currency 3 2 2 3 2 5 6" xfId="6933"/>
    <cellStyle name="Currency 3 2 2 3 2 6" xfId="6934"/>
    <cellStyle name="Currency 3 2 2 3 2 6 2" xfId="6935"/>
    <cellStyle name="Currency 3 2 2 3 2 6 2 2" xfId="6936"/>
    <cellStyle name="Currency 3 2 2 3 2 6 3" xfId="6937"/>
    <cellStyle name="Currency 3 2 2 3 2 6 3 2" xfId="6938"/>
    <cellStyle name="Currency 3 2 2 3 2 6 4" xfId="6939"/>
    <cellStyle name="Currency 3 2 2 3 2 6 5" xfId="6940"/>
    <cellStyle name="Currency 3 2 2 3 2 7" xfId="6941"/>
    <cellStyle name="Currency 3 2 2 3 2 7 2" xfId="6942"/>
    <cellStyle name="Currency 3 2 2 3 2 8" xfId="6943"/>
    <cellStyle name="Currency 3 2 2 3 2 8 2" xfId="6944"/>
    <cellStyle name="Currency 3 2 2 3 2 9" xfId="6945"/>
    <cellStyle name="Currency 3 2 2 3 2 9 2" xfId="6946"/>
    <cellStyle name="Currency 3 2 2 3 3" xfId="6947"/>
    <cellStyle name="Currency 3 2 2 3 3 10" xfId="6948"/>
    <cellStyle name="Currency 3 2 2 3 3 2" xfId="6949"/>
    <cellStyle name="Currency 3 2 2 3 3 2 2" xfId="6950"/>
    <cellStyle name="Currency 3 2 2 3 3 2 2 2" xfId="6951"/>
    <cellStyle name="Currency 3 2 2 3 3 2 3" xfId="6952"/>
    <cellStyle name="Currency 3 2 2 3 3 2 3 2" xfId="6953"/>
    <cellStyle name="Currency 3 2 2 3 3 2 4" xfId="6954"/>
    <cellStyle name="Currency 3 2 2 3 3 2 4 2" xfId="6955"/>
    <cellStyle name="Currency 3 2 2 3 3 2 5" xfId="6956"/>
    <cellStyle name="Currency 3 2 2 3 3 2 6" xfId="6957"/>
    <cellStyle name="Currency 3 2 2 3 3 3" xfId="6958"/>
    <cellStyle name="Currency 3 2 2 3 3 3 2" xfId="6959"/>
    <cellStyle name="Currency 3 2 2 3 3 3 2 2" xfId="6960"/>
    <cellStyle name="Currency 3 2 2 3 3 3 3" xfId="6961"/>
    <cellStyle name="Currency 3 2 2 3 3 3 3 2" xfId="6962"/>
    <cellStyle name="Currency 3 2 2 3 3 3 4" xfId="6963"/>
    <cellStyle name="Currency 3 2 2 3 3 3 4 2" xfId="6964"/>
    <cellStyle name="Currency 3 2 2 3 3 3 5" xfId="6965"/>
    <cellStyle name="Currency 3 2 2 3 3 3 6" xfId="6966"/>
    <cellStyle name="Currency 3 2 2 3 3 4" xfId="6967"/>
    <cellStyle name="Currency 3 2 2 3 3 4 2" xfId="6968"/>
    <cellStyle name="Currency 3 2 2 3 3 4 2 2" xfId="6969"/>
    <cellStyle name="Currency 3 2 2 3 3 4 3" xfId="6970"/>
    <cellStyle name="Currency 3 2 2 3 3 4 3 2" xfId="6971"/>
    <cellStyle name="Currency 3 2 2 3 3 4 4" xfId="6972"/>
    <cellStyle name="Currency 3 2 2 3 3 4 4 2" xfId="6973"/>
    <cellStyle name="Currency 3 2 2 3 3 4 5" xfId="6974"/>
    <cellStyle name="Currency 3 2 2 3 3 4 6" xfId="6975"/>
    <cellStyle name="Currency 3 2 2 3 3 5" xfId="6976"/>
    <cellStyle name="Currency 3 2 2 3 3 5 2" xfId="6977"/>
    <cellStyle name="Currency 3 2 2 3 3 5 2 2" xfId="6978"/>
    <cellStyle name="Currency 3 2 2 3 3 5 3" xfId="6979"/>
    <cellStyle name="Currency 3 2 2 3 3 5 3 2" xfId="6980"/>
    <cellStyle name="Currency 3 2 2 3 3 5 4" xfId="6981"/>
    <cellStyle name="Currency 3 2 2 3 3 5 5" xfId="6982"/>
    <cellStyle name="Currency 3 2 2 3 3 6" xfId="6983"/>
    <cellStyle name="Currency 3 2 2 3 3 6 2" xfId="6984"/>
    <cellStyle name="Currency 3 2 2 3 3 7" xfId="6985"/>
    <cellStyle name="Currency 3 2 2 3 3 7 2" xfId="6986"/>
    <cellStyle name="Currency 3 2 2 3 3 8" xfId="6987"/>
    <cellStyle name="Currency 3 2 2 3 3 8 2" xfId="6988"/>
    <cellStyle name="Currency 3 2 2 3 3 9" xfId="6989"/>
    <cellStyle name="Currency 3 2 2 3 4" xfId="6990"/>
    <cellStyle name="Currency 3 2 2 3 4 10" xfId="6991"/>
    <cellStyle name="Currency 3 2 2 3 4 2" xfId="6992"/>
    <cellStyle name="Currency 3 2 2 3 4 2 2" xfId="6993"/>
    <cellStyle name="Currency 3 2 2 3 4 2 2 2" xfId="6994"/>
    <cellStyle name="Currency 3 2 2 3 4 2 3" xfId="6995"/>
    <cellStyle name="Currency 3 2 2 3 4 2 3 2" xfId="6996"/>
    <cellStyle name="Currency 3 2 2 3 4 2 4" xfId="6997"/>
    <cellStyle name="Currency 3 2 2 3 4 2 4 2" xfId="6998"/>
    <cellStyle name="Currency 3 2 2 3 4 2 5" xfId="6999"/>
    <cellStyle name="Currency 3 2 2 3 4 2 6" xfId="7000"/>
    <cellStyle name="Currency 3 2 2 3 4 3" xfId="7001"/>
    <cellStyle name="Currency 3 2 2 3 4 3 2" xfId="7002"/>
    <cellStyle name="Currency 3 2 2 3 4 3 2 2" xfId="7003"/>
    <cellStyle name="Currency 3 2 2 3 4 3 3" xfId="7004"/>
    <cellStyle name="Currency 3 2 2 3 4 3 3 2" xfId="7005"/>
    <cellStyle name="Currency 3 2 2 3 4 3 4" xfId="7006"/>
    <cellStyle name="Currency 3 2 2 3 4 3 4 2" xfId="7007"/>
    <cellStyle name="Currency 3 2 2 3 4 3 5" xfId="7008"/>
    <cellStyle name="Currency 3 2 2 3 4 3 6" xfId="7009"/>
    <cellStyle name="Currency 3 2 2 3 4 4" xfId="7010"/>
    <cellStyle name="Currency 3 2 2 3 4 4 2" xfId="7011"/>
    <cellStyle name="Currency 3 2 2 3 4 4 2 2" xfId="7012"/>
    <cellStyle name="Currency 3 2 2 3 4 4 3" xfId="7013"/>
    <cellStyle name="Currency 3 2 2 3 4 4 3 2" xfId="7014"/>
    <cellStyle name="Currency 3 2 2 3 4 4 4" xfId="7015"/>
    <cellStyle name="Currency 3 2 2 3 4 4 4 2" xfId="7016"/>
    <cellStyle name="Currency 3 2 2 3 4 4 5" xfId="7017"/>
    <cellStyle name="Currency 3 2 2 3 4 4 6" xfId="7018"/>
    <cellStyle name="Currency 3 2 2 3 4 5" xfId="7019"/>
    <cellStyle name="Currency 3 2 2 3 4 5 2" xfId="7020"/>
    <cellStyle name="Currency 3 2 2 3 4 5 2 2" xfId="7021"/>
    <cellStyle name="Currency 3 2 2 3 4 5 3" xfId="7022"/>
    <cellStyle name="Currency 3 2 2 3 4 5 3 2" xfId="7023"/>
    <cellStyle name="Currency 3 2 2 3 4 5 4" xfId="7024"/>
    <cellStyle name="Currency 3 2 2 3 4 5 5" xfId="7025"/>
    <cellStyle name="Currency 3 2 2 3 4 6" xfId="7026"/>
    <cellStyle name="Currency 3 2 2 3 4 6 2" xfId="7027"/>
    <cellStyle name="Currency 3 2 2 3 4 7" xfId="7028"/>
    <cellStyle name="Currency 3 2 2 3 4 7 2" xfId="7029"/>
    <cellStyle name="Currency 3 2 2 3 4 8" xfId="7030"/>
    <cellStyle name="Currency 3 2 2 3 4 8 2" xfId="7031"/>
    <cellStyle name="Currency 3 2 2 3 4 9" xfId="7032"/>
    <cellStyle name="Currency 3 2 2 3 5" xfId="7033"/>
    <cellStyle name="Currency 3 2 2 3 5 2" xfId="7034"/>
    <cellStyle name="Currency 3 2 2 3 5 2 2" xfId="7035"/>
    <cellStyle name="Currency 3 2 2 3 5 3" xfId="7036"/>
    <cellStyle name="Currency 3 2 2 3 5 3 2" xfId="7037"/>
    <cellStyle name="Currency 3 2 2 3 5 4" xfId="7038"/>
    <cellStyle name="Currency 3 2 2 3 5 4 2" xfId="7039"/>
    <cellStyle name="Currency 3 2 2 3 5 5" xfId="7040"/>
    <cellStyle name="Currency 3 2 2 3 5 6" xfId="7041"/>
    <cellStyle name="Currency 3 2 2 3 6" xfId="7042"/>
    <cellStyle name="Currency 3 2 2 3 6 2" xfId="7043"/>
    <cellStyle name="Currency 3 2 2 3 6 2 2" xfId="7044"/>
    <cellStyle name="Currency 3 2 2 3 6 3" xfId="7045"/>
    <cellStyle name="Currency 3 2 2 3 6 3 2" xfId="7046"/>
    <cellStyle name="Currency 3 2 2 3 6 4" xfId="7047"/>
    <cellStyle name="Currency 3 2 2 3 6 4 2" xfId="7048"/>
    <cellStyle name="Currency 3 2 2 3 6 5" xfId="7049"/>
    <cellStyle name="Currency 3 2 2 3 6 6" xfId="7050"/>
    <cellStyle name="Currency 3 2 2 3 7" xfId="7051"/>
    <cellStyle name="Currency 3 2 2 3 7 2" xfId="7052"/>
    <cellStyle name="Currency 3 2 2 3 7 2 2" xfId="7053"/>
    <cellStyle name="Currency 3 2 2 3 7 3" xfId="7054"/>
    <cellStyle name="Currency 3 2 2 3 7 3 2" xfId="7055"/>
    <cellStyle name="Currency 3 2 2 3 7 4" xfId="7056"/>
    <cellStyle name="Currency 3 2 2 3 7 4 2" xfId="7057"/>
    <cellStyle name="Currency 3 2 2 3 7 5" xfId="7058"/>
    <cellStyle name="Currency 3 2 2 3 7 6" xfId="7059"/>
    <cellStyle name="Currency 3 2 2 3 8" xfId="7060"/>
    <cellStyle name="Currency 3 2 2 3 8 2" xfId="7061"/>
    <cellStyle name="Currency 3 2 2 3 8 2 2" xfId="7062"/>
    <cellStyle name="Currency 3 2 2 3 8 3" xfId="7063"/>
    <cellStyle name="Currency 3 2 2 3 8 3 2" xfId="7064"/>
    <cellStyle name="Currency 3 2 2 3 8 4" xfId="7065"/>
    <cellStyle name="Currency 3 2 2 3 8 5" xfId="7066"/>
    <cellStyle name="Currency 3 2 2 3 9" xfId="7067"/>
    <cellStyle name="Currency 3 2 2 3 9 2" xfId="7068"/>
    <cellStyle name="Currency 3 2 2 4" xfId="7069"/>
    <cellStyle name="Currency 3 2 2 4 10" xfId="7070"/>
    <cellStyle name="Currency 3 2 2 4 10 2" xfId="7071"/>
    <cellStyle name="Currency 3 2 2 4 11" xfId="7072"/>
    <cellStyle name="Currency 3 2 2 4 11 2" xfId="7073"/>
    <cellStyle name="Currency 3 2 2 4 12" xfId="7074"/>
    <cellStyle name="Currency 3 2 2 4 13" xfId="7075"/>
    <cellStyle name="Currency 3 2 2 4 2" xfId="7076"/>
    <cellStyle name="Currency 3 2 2 4 2 10" xfId="7077"/>
    <cellStyle name="Currency 3 2 2 4 2 11" xfId="7078"/>
    <cellStyle name="Currency 3 2 2 4 2 2" xfId="7079"/>
    <cellStyle name="Currency 3 2 2 4 2 2 2" xfId="7080"/>
    <cellStyle name="Currency 3 2 2 4 2 2 2 2" xfId="7081"/>
    <cellStyle name="Currency 3 2 2 4 2 2 3" xfId="7082"/>
    <cellStyle name="Currency 3 2 2 4 2 2 3 2" xfId="7083"/>
    <cellStyle name="Currency 3 2 2 4 2 2 4" xfId="7084"/>
    <cellStyle name="Currency 3 2 2 4 2 2 4 2" xfId="7085"/>
    <cellStyle name="Currency 3 2 2 4 2 2 5" xfId="7086"/>
    <cellStyle name="Currency 3 2 2 4 2 2 6" xfId="7087"/>
    <cellStyle name="Currency 3 2 2 4 2 3" xfId="7088"/>
    <cellStyle name="Currency 3 2 2 4 2 3 2" xfId="7089"/>
    <cellStyle name="Currency 3 2 2 4 2 3 2 2" xfId="7090"/>
    <cellStyle name="Currency 3 2 2 4 2 3 3" xfId="7091"/>
    <cellStyle name="Currency 3 2 2 4 2 3 3 2" xfId="7092"/>
    <cellStyle name="Currency 3 2 2 4 2 3 4" xfId="7093"/>
    <cellStyle name="Currency 3 2 2 4 2 3 4 2" xfId="7094"/>
    <cellStyle name="Currency 3 2 2 4 2 3 5" xfId="7095"/>
    <cellStyle name="Currency 3 2 2 4 2 3 6" xfId="7096"/>
    <cellStyle name="Currency 3 2 2 4 2 4" xfId="7097"/>
    <cellStyle name="Currency 3 2 2 4 2 4 2" xfId="7098"/>
    <cellStyle name="Currency 3 2 2 4 2 4 2 2" xfId="7099"/>
    <cellStyle name="Currency 3 2 2 4 2 4 3" xfId="7100"/>
    <cellStyle name="Currency 3 2 2 4 2 4 3 2" xfId="7101"/>
    <cellStyle name="Currency 3 2 2 4 2 4 4" xfId="7102"/>
    <cellStyle name="Currency 3 2 2 4 2 4 4 2" xfId="7103"/>
    <cellStyle name="Currency 3 2 2 4 2 4 5" xfId="7104"/>
    <cellStyle name="Currency 3 2 2 4 2 4 6" xfId="7105"/>
    <cellStyle name="Currency 3 2 2 4 2 5" xfId="7106"/>
    <cellStyle name="Currency 3 2 2 4 2 5 2" xfId="7107"/>
    <cellStyle name="Currency 3 2 2 4 2 5 2 2" xfId="7108"/>
    <cellStyle name="Currency 3 2 2 4 2 5 3" xfId="7109"/>
    <cellStyle name="Currency 3 2 2 4 2 5 3 2" xfId="7110"/>
    <cellStyle name="Currency 3 2 2 4 2 5 4" xfId="7111"/>
    <cellStyle name="Currency 3 2 2 4 2 5 4 2" xfId="7112"/>
    <cellStyle name="Currency 3 2 2 4 2 5 5" xfId="7113"/>
    <cellStyle name="Currency 3 2 2 4 2 5 6" xfId="7114"/>
    <cellStyle name="Currency 3 2 2 4 2 6" xfId="7115"/>
    <cellStyle name="Currency 3 2 2 4 2 6 2" xfId="7116"/>
    <cellStyle name="Currency 3 2 2 4 2 6 2 2" xfId="7117"/>
    <cellStyle name="Currency 3 2 2 4 2 6 3" xfId="7118"/>
    <cellStyle name="Currency 3 2 2 4 2 6 3 2" xfId="7119"/>
    <cellStyle name="Currency 3 2 2 4 2 6 4" xfId="7120"/>
    <cellStyle name="Currency 3 2 2 4 2 6 5" xfId="7121"/>
    <cellStyle name="Currency 3 2 2 4 2 7" xfId="7122"/>
    <cellStyle name="Currency 3 2 2 4 2 7 2" xfId="7123"/>
    <cellStyle name="Currency 3 2 2 4 2 8" xfId="7124"/>
    <cellStyle name="Currency 3 2 2 4 2 8 2" xfId="7125"/>
    <cellStyle name="Currency 3 2 2 4 2 9" xfId="7126"/>
    <cellStyle name="Currency 3 2 2 4 2 9 2" xfId="7127"/>
    <cellStyle name="Currency 3 2 2 4 3" xfId="7128"/>
    <cellStyle name="Currency 3 2 2 4 3 10" xfId="7129"/>
    <cellStyle name="Currency 3 2 2 4 3 2" xfId="7130"/>
    <cellStyle name="Currency 3 2 2 4 3 2 2" xfId="7131"/>
    <cellStyle name="Currency 3 2 2 4 3 2 2 2" xfId="7132"/>
    <cellStyle name="Currency 3 2 2 4 3 2 3" xfId="7133"/>
    <cellStyle name="Currency 3 2 2 4 3 2 3 2" xfId="7134"/>
    <cellStyle name="Currency 3 2 2 4 3 2 4" xfId="7135"/>
    <cellStyle name="Currency 3 2 2 4 3 2 4 2" xfId="7136"/>
    <cellStyle name="Currency 3 2 2 4 3 2 5" xfId="7137"/>
    <cellStyle name="Currency 3 2 2 4 3 2 6" xfId="7138"/>
    <cellStyle name="Currency 3 2 2 4 3 3" xfId="7139"/>
    <cellStyle name="Currency 3 2 2 4 3 3 2" xfId="7140"/>
    <cellStyle name="Currency 3 2 2 4 3 3 2 2" xfId="7141"/>
    <cellStyle name="Currency 3 2 2 4 3 3 3" xfId="7142"/>
    <cellStyle name="Currency 3 2 2 4 3 3 3 2" xfId="7143"/>
    <cellStyle name="Currency 3 2 2 4 3 3 4" xfId="7144"/>
    <cellStyle name="Currency 3 2 2 4 3 3 4 2" xfId="7145"/>
    <cellStyle name="Currency 3 2 2 4 3 3 5" xfId="7146"/>
    <cellStyle name="Currency 3 2 2 4 3 3 6" xfId="7147"/>
    <cellStyle name="Currency 3 2 2 4 3 4" xfId="7148"/>
    <cellStyle name="Currency 3 2 2 4 3 4 2" xfId="7149"/>
    <cellStyle name="Currency 3 2 2 4 3 4 2 2" xfId="7150"/>
    <cellStyle name="Currency 3 2 2 4 3 4 3" xfId="7151"/>
    <cellStyle name="Currency 3 2 2 4 3 4 3 2" xfId="7152"/>
    <cellStyle name="Currency 3 2 2 4 3 4 4" xfId="7153"/>
    <cellStyle name="Currency 3 2 2 4 3 4 4 2" xfId="7154"/>
    <cellStyle name="Currency 3 2 2 4 3 4 5" xfId="7155"/>
    <cellStyle name="Currency 3 2 2 4 3 4 6" xfId="7156"/>
    <cellStyle name="Currency 3 2 2 4 3 5" xfId="7157"/>
    <cellStyle name="Currency 3 2 2 4 3 5 2" xfId="7158"/>
    <cellStyle name="Currency 3 2 2 4 3 5 2 2" xfId="7159"/>
    <cellStyle name="Currency 3 2 2 4 3 5 3" xfId="7160"/>
    <cellStyle name="Currency 3 2 2 4 3 5 3 2" xfId="7161"/>
    <cellStyle name="Currency 3 2 2 4 3 5 4" xfId="7162"/>
    <cellStyle name="Currency 3 2 2 4 3 5 5" xfId="7163"/>
    <cellStyle name="Currency 3 2 2 4 3 6" xfId="7164"/>
    <cellStyle name="Currency 3 2 2 4 3 6 2" xfId="7165"/>
    <cellStyle name="Currency 3 2 2 4 3 7" xfId="7166"/>
    <cellStyle name="Currency 3 2 2 4 3 7 2" xfId="7167"/>
    <cellStyle name="Currency 3 2 2 4 3 8" xfId="7168"/>
    <cellStyle name="Currency 3 2 2 4 3 8 2" xfId="7169"/>
    <cellStyle name="Currency 3 2 2 4 3 9" xfId="7170"/>
    <cellStyle name="Currency 3 2 2 4 4" xfId="7171"/>
    <cellStyle name="Currency 3 2 2 4 4 10" xfId="7172"/>
    <cellStyle name="Currency 3 2 2 4 4 2" xfId="7173"/>
    <cellStyle name="Currency 3 2 2 4 4 2 2" xfId="7174"/>
    <cellStyle name="Currency 3 2 2 4 4 2 2 2" xfId="7175"/>
    <cellStyle name="Currency 3 2 2 4 4 2 3" xfId="7176"/>
    <cellStyle name="Currency 3 2 2 4 4 2 3 2" xfId="7177"/>
    <cellStyle name="Currency 3 2 2 4 4 2 4" xfId="7178"/>
    <cellStyle name="Currency 3 2 2 4 4 2 4 2" xfId="7179"/>
    <cellStyle name="Currency 3 2 2 4 4 2 5" xfId="7180"/>
    <cellStyle name="Currency 3 2 2 4 4 2 6" xfId="7181"/>
    <cellStyle name="Currency 3 2 2 4 4 3" xfId="7182"/>
    <cellStyle name="Currency 3 2 2 4 4 3 2" xfId="7183"/>
    <cellStyle name="Currency 3 2 2 4 4 3 2 2" xfId="7184"/>
    <cellStyle name="Currency 3 2 2 4 4 3 3" xfId="7185"/>
    <cellStyle name="Currency 3 2 2 4 4 3 3 2" xfId="7186"/>
    <cellStyle name="Currency 3 2 2 4 4 3 4" xfId="7187"/>
    <cellStyle name="Currency 3 2 2 4 4 3 4 2" xfId="7188"/>
    <cellStyle name="Currency 3 2 2 4 4 3 5" xfId="7189"/>
    <cellStyle name="Currency 3 2 2 4 4 3 6" xfId="7190"/>
    <cellStyle name="Currency 3 2 2 4 4 4" xfId="7191"/>
    <cellStyle name="Currency 3 2 2 4 4 4 2" xfId="7192"/>
    <cellStyle name="Currency 3 2 2 4 4 4 2 2" xfId="7193"/>
    <cellStyle name="Currency 3 2 2 4 4 4 3" xfId="7194"/>
    <cellStyle name="Currency 3 2 2 4 4 4 3 2" xfId="7195"/>
    <cellStyle name="Currency 3 2 2 4 4 4 4" xfId="7196"/>
    <cellStyle name="Currency 3 2 2 4 4 4 4 2" xfId="7197"/>
    <cellStyle name="Currency 3 2 2 4 4 4 5" xfId="7198"/>
    <cellStyle name="Currency 3 2 2 4 4 4 6" xfId="7199"/>
    <cellStyle name="Currency 3 2 2 4 4 5" xfId="7200"/>
    <cellStyle name="Currency 3 2 2 4 4 5 2" xfId="7201"/>
    <cellStyle name="Currency 3 2 2 4 4 5 2 2" xfId="7202"/>
    <cellStyle name="Currency 3 2 2 4 4 5 3" xfId="7203"/>
    <cellStyle name="Currency 3 2 2 4 4 5 3 2" xfId="7204"/>
    <cellStyle name="Currency 3 2 2 4 4 5 4" xfId="7205"/>
    <cellStyle name="Currency 3 2 2 4 4 5 5" xfId="7206"/>
    <cellStyle name="Currency 3 2 2 4 4 6" xfId="7207"/>
    <cellStyle name="Currency 3 2 2 4 4 6 2" xfId="7208"/>
    <cellStyle name="Currency 3 2 2 4 4 7" xfId="7209"/>
    <cellStyle name="Currency 3 2 2 4 4 7 2" xfId="7210"/>
    <cellStyle name="Currency 3 2 2 4 4 8" xfId="7211"/>
    <cellStyle name="Currency 3 2 2 4 4 8 2" xfId="7212"/>
    <cellStyle name="Currency 3 2 2 4 4 9" xfId="7213"/>
    <cellStyle name="Currency 3 2 2 4 5" xfId="7214"/>
    <cellStyle name="Currency 3 2 2 4 5 2" xfId="7215"/>
    <cellStyle name="Currency 3 2 2 4 5 2 2" xfId="7216"/>
    <cellStyle name="Currency 3 2 2 4 5 3" xfId="7217"/>
    <cellStyle name="Currency 3 2 2 4 5 3 2" xfId="7218"/>
    <cellStyle name="Currency 3 2 2 4 5 4" xfId="7219"/>
    <cellStyle name="Currency 3 2 2 4 5 4 2" xfId="7220"/>
    <cellStyle name="Currency 3 2 2 4 5 5" xfId="7221"/>
    <cellStyle name="Currency 3 2 2 4 5 6" xfId="7222"/>
    <cellStyle name="Currency 3 2 2 4 6" xfId="7223"/>
    <cellStyle name="Currency 3 2 2 4 6 2" xfId="7224"/>
    <cellStyle name="Currency 3 2 2 4 6 2 2" xfId="7225"/>
    <cellStyle name="Currency 3 2 2 4 6 3" xfId="7226"/>
    <cellStyle name="Currency 3 2 2 4 6 3 2" xfId="7227"/>
    <cellStyle name="Currency 3 2 2 4 6 4" xfId="7228"/>
    <cellStyle name="Currency 3 2 2 4 6 4 2" xfId="7229"/>
    <cellStyle name="Currency 3 2 2 4 6 5" xfId="7230"/>
    <cellStyle name="Currency 3 2 2 4 6 6" xfId="7231"/>
    <cellStyle name="Currency 3 2 2 4 7" xfId="7232"/>
    <cellStyle name="Currency 3 2 2 4 7 2" xfId="7233"/>
    <cellStyle name="Currency 3 2 2 4 7 2 2" xfId="7234"/>
    <cellStyle name="Currency 3 2 2 4 7 3" xfId="7235"/>
    <cellStyle name="Currency 3 2 2 4 7 3 2" xfId="7236"/>
    <cellStyle name="Currency 3 2 2 4 7 4" xfId="7237"/>
    <cellStyle name="Currency 3 2 2 4 7 4 2" xfId="7238"/>
    <cellStyle name="Currency 3 2 2 4 7 5" xfId="7239"/>
    <cellStyle name="Currency 3 2 2 4 7 6" xfId="7240"/>
    <cellStyle name="Currency 3 2 2 4 8" xfId="7241"/>
    <cellStyle name="Currency 3 2 2 4 8 2" xfId="7242"/>
    <cellStyle name="Currency 3 2 2 4 8 2 2" xfId="7243"/>
    <cellStyle name="Currency 3 2 2 4 8 3" xfId="7244"/>
    <cellStyle name="Currency 3 2 2 4 8 3 2" xfId="7245"/>
    <cellStyle name="Currency 3 2 2 4 8 4" xfId="7246"/>
    <cellStyle name="Currency 3 2 2 4 8 5" xfId="7247"/>
    <cellStyle name="Currency 3 2 2 4 9" xfId="7248"/>
    <cellStyle name="Currency 3 2 2 4 9 2" xfId="7249"/>
    <cellStyle name="Currency 3 2 2 5" xfId="7250"/>
    <cellStyle name="Currency 3 2 2 5 10" xfId="7251"/>
    <cellStyle name="Currency 3 2 2 5 10 2" xfId="7252"/>
    <cellStyle name="Currency 3 2 2 5 11" xfId="7253"/>
    <cellStyle name="Currency 3 2 2 5 12" xfId="7254"/>
    <cellStyle name="Currency 3 2 2 5 2" xfId="7255"/>
    <cellStyle name="Currency 3 2 2 5 2 10" xfId="7256"/>
    <cellStyle name="Currency 3 2 2 5 2 2" xfId="7257"/>
    <cellStyle name="Currency 3 2 2 5 2 2 2" xfId="7258"/>
    <cellStyle name="Currency 3 2 2 5 2 2 2 2" xfId="7259"/>
    <cellStyle name="Currency 3 2 2 5 2 2 3" xfId="7260"/>
    <cellStyle name="Currency 3 2 2 5 2 2 3 2" xfId="7261"/>
    <cellStyle name="Currency 3 2 2 5 2 2 4" xfId="7262"/>
    <cellStyle name="Currency 3 2 2 5 2 2 4 2" xfId="7263"/>
    <cellStyle name="Currency 3 2 2 5 2 2 5" xfId="7264"/>
    <cellStyle name="Currency 3 2 2 5 2 2 6" xfId="7265"/>
    <cellStyle name="Currency 3 2 2 5 2 3" xfId="7266"/>
    <cellStyle name="Currency 3 2 2 5 2 3 2" xfId="7267"/>
    <cellStyle name="Currency 3 2 2 5 2 3 2 2" xfId="7268"/>
    <cellStyle name="Currency 3 2 2 5 2 3 3" xfId="7269"/>
    <cellStyle name="Currency 3 2 2 5 2 3 3 2" xfId="7270"/>
    <cellStyle name="Currency 3 2 2 5 2 3 4" xfId="7271"/>
    <cellStyle name="Currency 3 2 2 5 2 3 4 2" xfId="7272"/>
    <cellStyle name="Currency 3 2 2 5 2 3 5" xfId="7273"/>
    <cellStyle name="Currency 3 2 2 5 2 3 6" xfId="7274"/>
    <cellStyle name="Currency 3 2 2 5 2 4" xfId="7275"/>
    <cellStyle name="Currency 3 2 2 5 2 4 2" xfId="7276"/>
    <cellStyle name="Currency 3 2 2 5 2 4 2 2" xfId="7277"/>
    <cellStyle name="Currency 3 2 2 5 2 4 3" xfId="7278"/>
    <cellStyle name="Currency 3 2 2 5 2 4 3 2" xfId="7279"/>
    <cellStyle name="Currency 3 2 2 5 2 4 4" xfId="7280"/>
    <cellStyle name="Currency 3 2 2 5 2 4 4 2" xfId="7281"/>
    <cellStyle name="Currency 3 2 2 5 2 4 5" xfId="7282"/>
    <cellStyle name="Currency 3 2 2 5 2 4 6" xfId="7283"/>
    <cellStyle name="Currency 3 2 2 5 2 5" xfId="7284"/>
    <cellStyle name="Currency 3 2 2 5 2 5 2" xfId="7285"/>
    <cellStyle name="Currency 3 2 2 5 2 5 2 2" xfId="7286"/>
    <cellStyle name="Currency 3 2 2 5 2 5 3" xfId="7287"/>
    <cellStyle name="Currency 3 2 2 5 2 5 3 2" xfId="7288"/>
    <cellStyle name="Currency 3 2 2 5 2 5 4" xfId="7289"/>
    <cellStyle name="Currency 3 2 2 5 2 5 5" xfId="7290"/>
    <cellStyle name="Currency 3 2 2 5 2 6" xfId="7291"/>
    <cellStyle name="Currency 3 2 2 5 2 6 2" xfId="7292"/>
    <cellStyle name="Currency 3 2 2 5 2 7" xfId="7293"/>
    <cellStyle name="Currency 3 2 2 5 2 7 2" xfId="7294"/>
    <cellStyle name="Currency 3 2 2 5 2 8" xfId="7295"/>
    <cellStyle name="Currency 3 2 2 5 2 8 2" xfId="7296"/>
    <cellStyle name="Currency 3 2 2 5 2 9" xfId="7297"/>
    <cellStyle name="Currency 3 2 2 5 3" xfId="7298"/>
    <cellStyle name="Currency 3 2 2 5 3 10" xfId="7299"/>
    <cellStyle name="Currency 3 2 2 5 3 2" xfId="7300"/>
    <cellStyle name="Currency 3 2 2 5 3 2 2" xfId="7301"/>
    <cellStyle name="Currency 3 2 2 5 3 2 2 2" xfId="7302"/>
    <cellStyle name="Currency 3 2 2 5 3 2 3" xfId="7303"/>
    <cellStyle name="Currency 3 2 2 5 3 2 3 2" xfId="7304"/>
    <cellStyle name="Currency 3 2 2 5 3 2 4" xfId="7305"/>
    <cellStyle name="Currency 3 2 2 5 3 2 4 2" xfId="7306"/>
    <cellStyle name="Currency 3 2 2 5 3 2 5" xfId="7307"/>
    <cellStyle name="Currency 3 2 2 5 3 2 6" xfId="7308"/>
    <cellStyle name="Currency 3 2 2 5 3 3" xfId="7309"/>
    <cellStyle name="Currency 3 2 2 5 3 3 2" xfId="7310"/>
    <cellStyle name="Currency 3 2 2 5 3 3 2 2" xfId="7311"/>
    <cellStyle name="Currency 3 2 2 5 3 3 3" xfId="7312"/>
    <cellStyle name="Currency 3 2 2 5 3 3 3 2" xfId="7313"/>
    <cellStyle name="Currency 3 2 2 5 3 3 4" xfId="7314"/>
    <cellStyle name="Currency 3 2 2 5 3 3 4 2" xfId="7315"/>
    <cellStyle name="Currency 3 2 2 5 3 3 5" xfId="7316"/>
    <cellStyle name="Currency 3 2 2 5 3 3 6" xfId="7317"/>
    <cellStyle name="Currency 3 2 2 5 3 4" xfId="7318"/>
    <cellStyle name="Currency 3 2 2 5 3 4 2" xfId="7319"/>
    <cellStyle name="Currency 3 2 2 5 3 4 2 2" xfId="7320"/>
    <cellStyle name="Currency 3 2 2 5 3 4 3" xfId="7321"/>
    <cellStyle name="Currency 3 2 2 5 3 4 3 2" xfId="7322"/>
    <cellStyle name="Currency 3 2 2 5 3 4 4" xfId="7323"/>
    <cellStyle name="Currency 3 2 2 5 3 4 4 2" xfId="7324"/>
    <cellStyle name="Currency 3 2 2 5 3 4 5" xfId="7325"/>
    <cellStyle name="Currency 3 2 2 5 3 4 6" xfId="7326"/>
    <cellStyle name="Currency 3 2 2 5 3 5" xfId="7327"/>
    <cellStyle name="Currency 3 2 2 5 3 5 2" xfId="7328"/>
    <cellStyle name="Currency 3 2 2 5 3 5 2 2" xfId="7329"/>
    <cellStyle name="Currency 3 2 2 5 3 5 3" xfId="7330"/>
    <cellStyle name="Currency 3 2 2 5 3 5 3 2" xfId="7331"/>
    <cellStyle name="Currency 3 2 2 5 3 5 4" xfId="7332"/>
    <cellStyle name="Currency 3 2 2 5 3 5 5" xfId="7333"/>
    <cellStyle name="Currency 3 2 2 5 3 6" xfId="7334"/>
    <cellStyle name="Currency 3 2 2 5 3 6 2" xfId="7335"/>
    <cellStyle name="Currency 3 2 2 5 3 7" xfId="7336"/>
    <cellStyle name="Currency 3 2 2 5 3 7 2" xfId="7337"/>
    <cellStyle name="Currency 3 2 2 5 3 8" xfId="7338"/>
    <cellStyle name="Currency 3 2 2 5 3 8 2" xfId="7339"/>
    <cellStyle name="Currency 3 2 2 5 3 9" xfId="7340"/>
    <cellStyle name="Currency 3 2 2 5 4" xfId="7341"/>
    <cellStyle name="Currency 3 2 2 5 4 2" xfId="7342"/>
    <cellStyle name="Currency 3 2 2 5 4 2 2" xfId="7343"/>
    <cellStyle name="Currency 3 2 2 5 4 3" xfId="7344"/>
    <cellStyle name="Currency 3 2 2 5 4 3 2" xfId="7345"/>
    <cellStyle name="Currency 3 2 2 5 4 4" xfId="7346"/>
    <cellStyle name="Currency 3 2 2 5 4 4 2" xfId="7347"/>
    <cellStyle name="Currency 3 2 2 5 4 5" xfId="7348"/>
    <cellStyle name="Currency 3 2 2 5 4 6" xfId="7349"/>
    <cellStyle name="Currency 3 2 2 5 5" xfId="7350"/>
    <cellStyle name="Currency 3 2 2 5 5 2" xfId="7351"/>
    <cellStyle name="Currency 3 2 2 5 5 2 2" xfId="7352"/>
    <cellStyle name="Currency 3 2 2 5 5 3" xfId="7353"/>
    <cellStyle name="Currency 3 2 2 5 5 3 2" xfId="7354"/>
    <cellStyle name="Currency 3 2 2 5 5 4" xfId="7355"/>
    <cellStyle name="Currency 3 2 2 5 5 4 2" xfId="7356"/>
    <cellStyle name="Currency 3 2 2 5 5 5" xfId="7357"/>
    <cellStyle name="Currency 3 2 2 5 5 6" xfId="7358"/>
    <cellStyle name="Currency 3 2 2 5 6" xfId="7359"/>
    <cellStyle name="Currency 3 2 2 5 6 2" xfId="7360"/>
    <cellStyle name="Currency 3 2 2 5 6 2 2" xfId="7361"/>
    <cellStyle name="Currency 3 2 2 5 6 3" xfId="7362"/>
    <cellStyle name="Currency 3 2 2 5 6 3 2" xfId="7363"/>
    <cellStyle name="Currency 3 2 2 5 6 4" xfId="7364"/>
    <cellStyle name="Currency 3 2 2 5 6 4 2" xfId="7365"/>
    <cellStyle name="Currency 3 2 2 5 6 5" xfId="7366"/>
    <cellStyle name="Currency 3 2 2 5 6 6" xfId="7367"/>
    <cellStyle name="Currency 3 2 2 5 7" xfId="7368"/>
    <cellStyle name="Currency 3 2 2 5 7 2" xfId="7369"/>
    <cellStyle name="Currency 3 2 2 5 7 2 2" xfId="7370"/>
    <cellStyle name="Currency 3 2 2 5 7 3" xfId="7371"/>
    <cellStyle name="Currency 3 2 2 5 7 3 2" xfId="7372"/>
    <cellStyle name="Currency 3 2 2 5 7 4" xfId="7373"/>
    <cellStyle name="Currency 3 2 2 5 7 5" xfId="7374"/>
    <cellStyle name="Currency 3 2 2 5 8" xfId="7375"/>
    <cellStyle name="Currency 3 2 2 5 8 2" xfId="7376"/>
    <cellStyle name="Currency 3 2 2 5 9" xfId="7377"/>
    <cellStyle name="Currency 3 2 2 5 9 2" xfId="7378"/>
    <cellStyle name="Currency 3 2 2 6" xfId="7379"/>
    <cellStyle name="Currency 3 2 2 6 10" xfId="7380"/>
    <cellStyle name="Currency 3 2 2 6 11" xfId="7381"/>
    <cellStyle name="Currency 3 2 2 6 2" xfId="7382"/>
    <cellStyle name="Currency 3 2 2 6 2 2" xfId="7383"/>
    <cellStyle name="Currency 3 2 2 6 2 2 2" xfId="7384"/>
    <cellStyle name="Currency 3 2 2 6 2 3" xfId="7385"/>
    <cellStyle name="Currency 3 2 2 6 2 3 2" xfId="7386"/>
    <cellStyle name="Currency 3 2 2 6 2 4" xfId="7387"/>
    <cellStyle name="Currency 3 2 2 6 2 4 2" xfId="7388"/>
    <cellStyle name="Currency 3 2 2 6 2 5" xfId="7389"/>
    <cellStyle name="Currency 3 2 2 6 2 6" xfId="7390"/>
    <cellStyle name="Currency 3 2 2 6 3" xfId="7391"/>
    <cellStyle name="Currency 3 2 2 6 3 2" xfId="7392"/>
    <cellStyle name="Currency 3 2 2 6 3 2 2" xfId="7393"/>
    <cellStyle name="Currency 3 2 2 6 3 3" xfId="7394"/>
    <cellStyle name="Currency 3 2 2 6 3 3 2" xfId="7395"/>
    <cellStyle name="Currency 3 2 2 6 3 4" xfId="7396"/>
    <cellStyle name="Currency 3 2 2 6 3 4 2" xfId="7397"/>
    <cellStyle name="Currency 3 2 2 6 3 5" xfId="7398"/>
    <cellStyle name="Currency 3 2 2 6 3 6" xfId="7399"/>
    <cellStyle name="Currency 3 2 2 6 4" xfId="7400"/>
    <cellStyle name="Currency 3 2 2 6 4 2" xfId="7401"/>
    <cellStyle name="Currency 3 2 2 6 4 2 2" xfId="7402"/>
    <cellStyle name="Currency 3 2 2 6 4 3" xfId="7403"/>
    <cellStyle name="Currency 3 2 2 6 4 3 2" xfId="7404"/>
    <cellStyle name="Currency 3 2 2 6 4 4" xfId="7405"/>
    <cellStyle name="Currency 3 2 2 6 4 4 2" xfId="7406"/>
    <cellStyle name="Currency 3 2 2 6 4 5" xfId="7407"/>
    <cellStyle name="Currency 3 2 2 6 4 6" xfId="7408"/>
    <cellStyle name="Currency 3 2 2 6 5" xfId="7409"/>
    <cellStyle name="Currency 3 2 2 6 5 2" xfId="7410"/>
    <cellStyle name="Currency 3 2 2 6 5 2 2" xfId="7411"/>
    <cellStyle name="Currency 3 2 2 6 5 3" xfId="7412"/>
    <cellStyle name="Currency 3 2 2 6 5 3 2" xfId="7413"/>
    <cellStyle name="Currency 3 2 2 6 5 4" xfId="7414"/>
    <cellStyle name="Currency 3 2 2 6 5 4 2" xfId="7415"/>
    <cellStyle name="Currency 3 2 2 6 5 5" xfId="7416"/>
    <cellStyle name="Currency 3 2 2 6 5 6" xfId="7417"/>
    <cellStyle name="Currency 3 2 2 6 6" xfId="7418"/>
    <cellStyle name="Currency 3 2 2 6 6 2" xfId="7419"/>
    <cellStyle name="Currency 3 2 2 6 6 2 2" xfId="7420"/>
    <cellStyle name="Currency 3 2 2 6 6 3" xfId="7421"/>
    <cellStyle name="Currency 3 2 2 6 6 3 2" xfId="7422"/>
    <cellStyle name="Currency 3 2 2 6 6 4" xfId="7423"/>
    <cellStyle name="Currency 3 2 2 6 6 5" xfId="7424"/>
    <cellStyle name="Currency 3 2 2 6 7" xfId="7425"/>
    <cellStyle name="Currency 3 2 2 6 7 2" xfId="7426"/>
    <cellStyle name="Currency 3 2 2 6 8" xfId="7427"/>
    <cellStyle name="Currency 3 2 2 6 8 2" xfId="7428"/>
    <cellStyle name="Currency 3 2 2 6 9" xfId="7429"/>
    <cellStyle name="Currency 3 2 2 6 9 2" xfId="7430"/>
    <cellStyle name="Currency 3 2 2 7" xfId="7431"/>
    <cellStyle name="Currency 3 2 2 7 10" xfId="7432"/>
    <cellStyle name="Currency 3 2 2 7 2" xfId="7433"/>
    <cellStyle name="Currency 3 2 2 7 2 2" xfId="7434"/>
    <cellStyle name="Currency 3 2 2 7 2 2 2" xfId="7435"/>
    <cellStyle name="Currency 3 2 2 7 2 3" xfId="7436"/>
    <cellStyle name="Currency 3 2 2 7 2 3 2" xfId="7437"/>
    <cellStyle name="Currency 3 2 2 7 2 4" xfId="7438"/>
    <cellStyle name="Currency 3 2 2 7 2 4 2" xfId="7439"/>
    <cellStyle name="Currency 3 2 2 7 2 5" xfId="7440"/>
    <cellStyle name="Currency 3 2 2 7 2 6" xfId="7441"/>
    <cellStyle name="Currency 3 2 2 7 3" xfId="7442"/>
    <cellStyle name="Currency 3 2 2 7 3 2" xfId="7443"/>
    <cellStyle name="Currency 3 2 2 7 3 2 2" xfId="7444"/>
    <cellStyle name="Currency 3 2 2 7 3 3" xfId="7445"/>
    <cellStyle name="Currency 3 2 2 7 3 3 2" xfId="7446"/>
    <cellStyle name="Currency 3 2 2 7 3 4" xfId="7447"/>
    <cellStyle name="Currency 3 2 2 7 3 4 2" xfId="7448"/>
    <cellStyle name="Currency 3 2 2 7 3 5" xfId="7449"/>
    <cellStyle name="Currency 3 2 2 7 3 6" xfId="7450"/>
    <cellStyle name="Currency 3 2 2 7 4" xfId="7451"/>
    <cellStyle name="Currency 3 2 2 7 4 2" xfId="7452"/>
    <cellStyle name="Currency 3 2 2 7 4 2 2" xfId="7453"/>
    <cellStyle name="Currency 3 2 2 7 4 3" xfId="7454"/>
    <cellStyle name="Currency 3 2 2 7 4 3 2" xfId="7455"/>
    <cellStyle name="Currency 3 2 2 7 4 4" xfId="7456"/>
    <cellStyle name="Currency 3 2 2 7 4 4 2" xfId="7457"/>
    <cellStyle name="Currency 3 2 2 7 4 5" xfId="7458"/>
    <cellStyle name="Currency 3 2 2 7 4 6" xfId="7459"/>
    <cellStyle name="Currency 3 2 2 7 5" xfId="7460"/>
    <cellStyle name="Currency 3 2 2 7 5 2" xfId="7461"/>
    <cellStyle name="Currency 3 2 2 7 5 2 2" xfId="7462"/>
    <cellStyle name="Currency 3 2 2 7 5 3" xfId="7463"/>
    <cellStyle name="Currency 3 2 2 7 5 3 2" xfId="7464"/>
    <cellStyle name="Currency 3 2 2 7 5 4" xfId="7465"/>
    <cellStyle name="Currency 3 2 2 7 5 5" xfId="7466"/>
    <cellStyle name="Currency 3 2 2 7 6" xfId="7467"/>
    <cellStyle name="Currency 3 2 2 7 6 2" xfId="7468"/>
    <cellStyle name="Currency 3 2 2 7 7" xfId="7469"/>
    <cellStyle name="Currency 3 2 2 7 7 2" xfId="7470"/>
    <cellStyle name="Currency 3 2 2 7 8" xfId="7471"/>
    <cellStyle name="Currency 3 2 2 7 8 2" xfId="7472"/>
    <cellStyle name="Currency 3 2 2 7 9" xfId="7473"/>
    <cellStyle name="Currency 3 2 2 8" xfId="7474"/>
    <cellStyle name="Currency 3 2 2 8 10" xfId="7475"/>
    <cellStyle name="Currency 3 2 2 8 2" xfId="7476"/>
    <cellStyle name="Currency 3 2 2 8 2 2" xfId="7477"/>
    <cellStyle name="Currency 3 2 2 8 2 2 2" xfId="7478"/>
    <cellStyle name="Currency 3 2 2 8 2 3" xfId="7479"/>
    <cellStyle name="Currency 3 2 2 8 2 3 2" xfId="7480"/>
    <cellStyle name="Currency 3 2 2 8 2 4" xfId="7481"/>
    <cellStyle name="Currency 3 2 2 8 2 4 2" xfId="7482"/>
    <cellStyle name="Currency 3 2 2 8 2 5" xfId="7483"/>
    <cellStyle name="Currency 3 2 2 8 2 6" xfId="7484"/>
    <cellStyle name="Currency 3 2 2 8 3" xfId="7485"/>
    <cellStyle name="Currency 3 2 2 8 3 2" xfId="7486"/>
    <cellStyle name="Currency 3 2 2 8 3 2 2" xfId="7487"/>
    <cellStyle name="Currency 3 2 2 8 3 3" xfId="7488"/>
    <cellStyle name="Currency 3 2 2 8 3 3 2" xfId="7489"/>
    <cellStyle name="Currency 3 2 2 8 3 4" xfId="7490"/>
    <cellStyle name="Currency 3 2 2 8 3 4 2" xfId="7491"/>
    <cellStyle name="Currency 3 2 2 8 3 5" xfId="7492"/>
    <cellStyle name="Currency 3 2 2 8 3 6" xfId="7493"/>
    <cellStyle name="Currency 3 2 2 8 4" xfId="7494"/>
    <cellStyle name="Currency 3 2 2 8 4 2" xfId="7495"/>
    <cellStyle name="Currency 3 2 2 8 4 2 2" xfId="7496"/>
    <cellStyle name="Currency 3 2 2 8 4 3" xfId="7497"/>
    <cellStyle name="Currency 3 2 2 8 4 3 2" xfId="7498"/>
    <cellStyle name="Currency 3 2 2 8 4 4" xfId="7499"/>
    <cellStyle name="Currency 3 2 2 8 4 4 2" xfId="7500"/>
    <cellStyle name="Currency 3 2 2 8 4 5" xfId="7501"/>
    <cellStyle name="Currency 3 2 2 8 4 6" xfId="7502"/>
    <cellStyle name="Currency 3 2 2 8 5" xfId="7503"/>
    <cellStyle name="Currency 3 2 2 8 5 2" xfId="7504"/>
    <cellStyle name="Currency 3 2 2 8 5 2 2" xfId="7505"/>
    <cellStyle name="Currency 3 2 2 8 5 3" xfId="7506"/>
    <cellStyle name="Currency 3 2 2 8 5 3 2" xfId="7507"/>
    <cellStyle name="Currency 3 2 2 8 5 4" xfId="7508"/>
    <cellStyle name="Currency 3 2 2 8 5 5" xfId="7509"/>
    <cellStyle name="Currency 3 2 2 8 6" xfId="7510"/>
    <cellStyle name="Currency 3 2 2 8 6 2" xfId="7511"/>
    <cellStyle name="Currency 3 2 2 8 7" xfId="7512"/>
    <cellStyle name="Currency 3 2 2 8 7 2" xfId="7513"/>
    <cellStyle name="Currency 3 2 2 8 8" xfId="7514"/>
    <cellStyle name="Currency 3 2 2 8 8 2" xfId="7515"/>
    <cellStyle name="Currency 3 2 2 8 9" xfId="7516"/>
    <cellStyle name="Currency 3 2 2 9" xfId="7517"/>
    <cellStyle name="Currency 3 2 2 9 2" xfId="7518"/>
    <cellStyle name="Currency 3 2 2 9 2 2" xfId="7519"/>
    <cellStyle name="Currency 3 2 2 9 3" xfId="7520"/>
    <cellStyle name="Currency 3 2 2 9 3 2" xfId="7521"/>
    <cellStyle name="Currency 3 2 2 9 4" xfId="7522"/>
    <cellStyle name="Currency 3 2 2 9 4 2" xfId="7523"/>
    <cellStyle name="Currency 3 2 2 9 5" xfId="7524"/>
    <cellStyle name="Currency 3 2 2 9 6" xfId="7525"/>
    <cellStyle name="Currency 3 2 3" xfId="7526"/>
    <cellStyle name="Currency 3 2 3 10" xfId="7527"/>
    <cellStyle name="Currency 3 2 3 10 2" xfId="7528"/>
    <cellStyle name="Currency 3 2 3 11" xfId="7529"/>
    <cellStyle name="Currency 3 2 3 11 2" xfId="7530"/>
    <cellStyle name="Currency 3 2 3 12" xfId="7531"/>
    <cellStyle name="Currency 3 2 3 13" xfId="7532"/>
    <cellStyle name="Currency 3 2 3 2" xfId="7533"/>
    <cellStyle name="Currency 3 2 3 2 10" xfId="7534"/>
    <cellStyle name="Currency 3 2 3 2 11" xfId="7535"/>
    <cellStyle name="Currency 3 2 3 2 2" xfId="7536"/>
    <cellStyle name="Currency 3 2 3 2 2 2" xfId="7537"/>
    <cellStyle name="Currency 3 2 3 2 2 2 2" xfId="7538"/>
    <cellStyle name="Currency 3 2 3 2 2 3" xfId="7539"/>
    <cellStyle name="Currency 3 2 3 2 2 3 2" xfId="7540"/>
    <cellStyle name="Currency 3 2 3 2 2 4" xfId="7541"/>
    <cellStyle name="Currency 3 2 3 2 2 4 2" xfId="7542"/>
    <cellStyle name="Currency 3 2 3 2 2 5" xfId="7543"/>
    <cellStyle name="Currency 3 2 3 2 2 6" xfId="7544"/>
    <cellStyle name="Currency 3 2 3 2 3" xfId="7545"/>
    <cellStyle name="Currency 3 2 3 2 3 2" xfId="7546"/>
    <cellStyle name="Currency 3 2 3 2 3 2 2" xfId="7547"/>
    <cellStyle name="Currency 3 2 3 2 3 3" xfId="7548"/>
    <cellStyle name="Currency 3 2 3 2 3 3 2" xfId="7549"/>
    <cellStyle name="Currency 3 2 3 2 3 4" xfId="7550"/>
    <cellStyle name="Currency 3 2 3 2 3 4 2" xfId="7551"/>
    <cellStyle name="Currency 3 2 3 2 3 5" xfId="7552"/>
    <cellStyle name="Currency 3 2 3 2 3 6" xfId="7553"/>
    <cellStyle name="Currency 3 2 3 2 4" xfId="7554"/>
    <cellStyle name="Currency 3 2 3 2 4 2" xfId="7555"/>
    <cellStyle name="Currency 3 2 3 2 4 2 2" xfId="7556"/>
    <cellStyle name="Currency 3 2 3 2 4 3" xfId="7557"/>
    <cellStyle name="Currency 3 2 3 2 4 3 2" xfId="7558"/>
    <cellStyle name="Currency 3 2 3 2 4 4" xfId="7559"/>
    <cellStyle name="Currency 3 2 3 2 4 4 2" xfId="7560"/>
    <cellStyle name="Currency 3 2 3 2 4 5" xfId="7561"/>
    <cellStyle name="Currency 3 2 3 2 4 6" xfId="7562"/>
    <cellStyle name="Currency 3 2 3 2 5" xfId="7563"/>
    <cellStyle name="Currency 3 2 3 2 5 2" xfId="7564"/>
    <cellStyle name="Currency 3 2 3 2 5 2 2" xfId="7565"/>
    <cellStyle name="Currency 3 2 3 2 5 3" xfId="7566"/>
    <cellStyle name="Currency 3 2 3 2 5 3 2" xfId="7567"/>
    <cellStyle name="Currency 3 2 3 2 5 4" xfId="7568"/>
    <cellStyle name="Currency 3 2 3 2 5 4 2" xfId="7569"/>
    <cellStyle name="Currency 3 2 3 2 5 5" xfId="7570"/>
    <cellStyle name="Currency 3 2 3 2 5 6" xfId="7571"/>
    <cellStyle name="Currency 3 2 3 2 6" xfId="7572"/>
    <cellStyle name="Currency 3 2 3 2 6 2" xfId="7573"/>
    <cellStyle name="Currency 3 2 3 2 6 2 2" xfId="7574"/>
    <cellStyle name="Currency 3 2 3 2 6 3" xfId="7575"/>
    <cellStyle name="Currency 3 2 3 2 6 3 2" xfId="7576"/>
    <cellStyle name="Currency 3 2 3 2 6 4" xfId="7577"/>
    <cellStyle name="Currency 3 2 3 2 6 5" xfId="7578"/>
    <cellStyle name="Currency 3 2 3 2 7" xfId="7579"/>
    <cellStyle name="Currency 3 2 3 2 7 2" xfId="7580"/>
    <cellStyle name="Currency 3 2 3 2 8" xfId="7581"/>
    <cellStyle name="Currency 3 2 3 2 8 2" xfId="7582"/>
    <cellStyle name="Currency 3 2 3 2 9" xfId="7583"/>
    <cellStyle name="Currency 3 2 3 2 9 2" xfId="7584"/>
    <cellStyle name="Currency 3 2 3 3" xfId="7585"/>
    <cellStyle name="Currency 3 2 3 3 10" xfId="7586"/>
    <cellStyle name="Currency 3 2 3 3 2" xfId="7587"/>
    <cellStyle name="Currency 3 2 3 3 2 2" xfId="7588"/>
    <cellStyle name="Currency 3 2 3 3 2 2 2" xfId="7589"/>
    <cellStyle name="Currency 3 2 3 3 2 3" xfId="7590"/>
    <cellStyle name="Currency 3 2 3 3 2 3 2" xfId="7591"/>
    <cellStyle name="Currency 3 2 3 3 2 4" xfId="7592"/>
    <cellStyle name="Currency 3 2 3 3 2 4 2" xfId="7593"/>
    <cellStyle name="Currency 3 2 3 3 2 5" xfId="7594"/>
    <cellStyle name="Currency 3 2 3 3 2 6" xfId="7595"/>
    <cellStyle name="Currency 3 2 3 3 3" xfId="7596"/>
    <cellStyle name="Currency 3 2 3 3 3 2" xfId="7597"/>
    <cellStyle name="Currency 3 2 3 3 3 2 2" xfId="7598"/>
    <cellStyle name="Currency 3 2 3 3 3 3" xfId="7599"/>
    <cellStyle name="Currency 3 2 3 3 3 3 2" xfId="7600"/>
    <cellStyle name="Currency 3 2 3 3 3 4" xfId="7601"/>
    <cellStyle name="Currency 3 2 3 3 3 4 2" xfId="7602"/>
    <cellStyle name="Currency 3 2 3 3 3 5" xfId="7603"/>
    <cellStyle name="Currency 3 2 3 3 3 6" xfId="7604"/>
    <cellStyle name="Currency 3 2 3 3 4" xfId="7605"/>
    <cellStyle name="Currency 3 2 3 3 4 2" xfId="7606"/>
    <cellStyle name="Currency 3 2 3 3 4 2 2" xfId="7607"/>
    <cellStyle name="Currency 3 2 3 3 4 3" xfId="7608"/>
    <cellStyle name="Currency 3 2 3 3 4 3 2" xfId="7609"/>
    <cellStyle name="Currency 3 2 3 3 4 4" xfId="7610"/>
    <cellStyle name="Currency 3 2 3 3 4 4 2" xfId="7611"/>
    <cellStyle name="Currency 3 2 3 3 4 5" xfId="7612"/>
    <cellStyle name="Currency 3 2 3 3 4 6" xfId="7613"/>
    <cellStyle name="Currency 3 2 3 3 5" xfId="7614"/>
    <cellStyle name="Currency 3 2 3 3 5 2" xfId="7615"/>
    <cellStyle name="Currency 3 2 3 3 5 2 2" xfId="7616"/>
    <cellStyle name="Currency 3 2 3 3 5 3" xfId="7617"/>
    <cellStyle name="Currency 3 2 3 3 5 3 2" xfId="7618"/>
    <cellStyle name="Currency 3 2 3 3 5 4" xfId="7619"/>
    <cellStyle name="Currency 3 2 3 3 5 5" xfId="7620"/>
    <cellStyle name="Currency 3 2 3 3 6" xfId="7621"/>
    <cellStyle name="Currency 3 2 3 3 6 2" xfId="7622"/>
    <cellStyle name="Currency 3 2 3 3 7" xfId="7623"/>
    <cellStyle name="Currency 3 2 3 3 7 2" xfId="7624"/>
    <cellStyle name="Currency 3 2 3 3 8" xfId="7625"/>
    <cellStyle name="Currency 3 2 3 3 8 2" xfId="7626"/>
    <cellStyle name="Currency 3 2 3 3 9" xfId="7627"/>
    <cellStyle name="Currency 3 2 3 4" xfId="7628"/>
    <cellStyle name="Currency 3 2 3 4 10" xfId="7629"/>
    <cellStyle name="Currency 3 2 3 4 2" xfId="7630"/>
    <cellStyle name="Currency 3 2 3 4 2 2" xfId="7631"/>
    <cellStyle name="Currency 3 2 3 4 2 2 2" xfId="7632"/>
    <cellStyle name="Currency 3 2 3 4 2 3" xfId="7633"/>
    <cellStyle name="Currency 3 2 3 4 2 3 2" xfId="7634"/>
    <cellStyle name="Currency 3 2 3 4 2 4" xfId="7635"/>
    <cellStyle name="Currency 3 2 3 4 2 4 2" xfId="7636"/>
    <cellStyle name="Currency 3 2 3 4 2 5" xfId="7637"/>
    <cellStyle name="Currency 3 2 3 4 2 6" xfId="7638"/>
    <cellStyle name="Currency 3 2 3 4 3" xfId="7639"/>
    <cellStyle name="Currency 3 2 3 4 3 2" xfId="7640"/>
    <cellStyle name="Currency 3 2 3 4 3 2 2" xfId="7641"/>
    <cellStyle name="Currency 3 2 3 4 3 3" xfId="7642"/>
    <cellStyle name="Currency 3 2 3 4 3 3 2" xfId="7643"/>
    <cellStyle name="Currency 3 2 3 4 3 4" xfId="7644"/>
    <cellStyle name="Currency 3 2 3 4 3 4 2" xfId="7645"/>
    <cellStyle name="Currency 3 2 3 4 3 5" xfId="7646"/>
    <cellStyle name="Currency 3 2 3 4 3 6" xfId="7647"/>
    <cellStyle name="Currency 3 2 3 4 4" xfId="7648"/>
    <cellStyle name="Currency 3 2 3 4 4 2" xfId="7649"/>
    <cellStyle name="Currency 3 2 3 4 4 2 2" xfId="7650"/>
    <cellStyle name="Currency 3 2 3 4 4 3" xfId="7651"/>
    <cellStyle name="Currency 3 2 3 4 4 3 2" xfId="7652"/>
    <cellStyle name="Currency 3 2 3 4 4 4" xfId="7653"/>
    <cellStyle name="Currency 3 2 3 4 4 4 2" xfId="7654"/>
    <cellStyle name="Currency 3 2 3 4 4 5" xfId="7655"/>
    <cellStyle name="Currency 3 2 3 4 4 6" xfId="7656"/>
    <cellStyle name="Currency 3 2 3 4 5" xfId="7657"/>
    <cellStyle name="Currency 3 2 3 4 5 2" xfId="7658"/>
    <cellStyle name="Currency 3 2 3 4 5 2 2" xfId="7659"/>
    <cellStyle name="Currency 3 2 3 4 5 3" xfId="7660"/>
    <cellStyle name="Currency 3 2 3 4 5 3 2" xfId="7661"/>
    <cellStyle name="Currency 3 2 3 4 5 4" xfId="7662"/>
    <cellStyle name="Currency 3 2 3 4 5 5" xfId="7663"/>
    <cellStyle name="Currency 3 2 3 4 6" xfId="7664"/>
    <cellStyle name="Currency 3 2 3 4 6 2" xfId="7665"/>
    <cellStyle name="Currency 3 2 3 4 7" xfId="7666"/>
    <cellStyle name="Currency 3 2 3 4 7 2" xfId="7667"/>
    <cellStyle name="Currency 3 2 3 4 8" xfId="7668"/>
    <cellStyle name="Currency 3 2 3 4 8 2" xfId="7669"/>
    <cellStyle name="Currency 3 2 3 4 9" xfId="7670"/>
    <cellStyle name="Currency 3 2 3 5" xfId="7671"/>
    <cellStyle name="Currency 3 2 3 5 2" xfId="7672"/>
    <cellStyle name="Currency 3 2 3 5 2 2" xfId="7673"/>
    <cellStyle name="Currency 3 2 3 5 3" xfId="7674"/>
    <cellStyle name="Currency 3 2 3 5 3 2" xfId="7675"/>
    <cellStyle name="Currency 3 2 3 5 4" xfId="7676"/>
    <cellStyle name="Currency 3 2 3 5 4 2" xfId="7677"/>
    <cellStyle name="Currency 3 2 3 5 5" xfId="7678"/>
    <cellStyle name="Currency 3 2 3 5 6" xfId="7679"/>
    <cellStyle name="Currency 3 2 3 6" xfId="7680"/>
    <cellStyle name="Currency 3 2 3 6 2" xfId="7681"/>
    <cellStyle name="Currency 3 2 3 6 2 2" xfId="7682"/>
    <cellStyle name="Currency 3 2 3 6 3" xfId="7683"/>
    <cellStyle name="Currency 3 2 3 6 3 2" xfId="7684"/>
    <cellStyle name="Currency 3 2 3 6 4" xfId="7685"/>
    <cellStyle name="Currency 3 2 3 6 4 2" xfId="7686"/>
    <cellStyle name="Currency 3 2 3 6 5" xfId="7687"/>
    <cellStyle name="Currency 3 2 3 6 6" xfId="7688"/>
    <cellStyle name="Currency 3 2 3 7" xfId="7689"/>
    <cellStyle name="Currency 3 2 3 7 2" xfId="7690"/>
    <cellStyle name="Currency 3 2 3 7 2 2" xfId="7691"/>
    <cellStyle name="Currency 3 2 3 7 3" xfId="7692"/>
    <cellStyle name="Currency 3 2 3 7 3 2" xfId="7693"/>
    <cellStyle name="Currency 3 2 3 7 4" xfId="7694"/>
    <cellStyle name="Currency 3 2 3 7 4 2" xfId="7695"/>
    <cellStyle name="Currency 3 2 3 7 5" xfId="7696"/>
    <cellStyle name="Currency 3 2 3 7 6" xfId="7697"/>
    <cellStyle name="Currency 3 2 3 8" xfId="7698"/>
    <cellStyle name="Currency 3 2 3 8 2" xfId="7699"/>
    <cellStyle name="Currency 3 2 3 8 2 2" xfId="7700"/>
    <cellStyle name="Currency 3 2 3 8 3" xfId="7701"/>
    <cellStyle name="Currency 3 2 3 8 3 2" xfId="7702"/>
    <cellStyle name="Currency 3 2 3 8 4" xfId="7703"/>
    <cellStyle name="Currency 3 2 3 8 5" xfId="7704"/>
    <cellStyle name="Currency 3 2 3 9" xfId="7705"/>
    <cellStyle name="Currency 3 2 3 9 2" xfId="7706"/>
    <cellStyle name="Currency 3 2 4" xfId="7707"/>
    <cellStyle name="Currency 3 2 4 10" xfId="7708"/>
    <cellStyle name="Currency 3 2 4 10 2" xfId="7709"/>
    <cellStyle name="Currency 3 2 4 11" xfId="7710"/>
    <cellStyle name="Currency 3 2 4 11 2" xfId="7711"/>
    <cellStyle name="Currency 3 2 4 12" xfId="7712"/>
    <cellStyle name="Currency 3 2 4 13" xfId="7713"/>
    <cellStyle name="Currency 3 2 4 2" xfId="7714"/>
    <cellStyle name="Currency 3 2 4 2 10" xfId="7715"/>
    <cellStyle name="Currency 3 2 4 2 11" xfId="7716"/>
    <cellStyle name="Currency 3 2 4 2 2" xfId="7717"/>
    <cellStyle name="Currency 3 2 4 2 2 2" xfId="7718"/>
    <cellStyle name="Currency 3 2 4 2 2 2 2" xfId="7719"/>
    <cellStyle name="Currency 3 2 4 2 2 3" xfId="7720"/>
    <cellStyle name="Currency 3 2 4 2 2 3 2" xfId="7721"/>
    <cellStyle name="Currency 3 2 4 2 2 4" xfId="7722"/>
    <cellStyle name="Currency 3 2 4 2 2 4 2" xfId="7723"/>
    <cellStyle name="Currency 3 2 4 2 2 5" xfId="7724"/>
    <cellStyle name="Currency 3 2 4 2 2 6" xfId="7725"/>
    <cellStyle name="Currency 3 2 4 2 3" xfId="7726"/>
    <cellStyle name="Currency 3 2 4 2 3 2" xfId="7727"/>
    <cellStyle name="Currency 3 2 4 2 3 2 2" xfId="7728"/>
    <cellStyle name="Currency 3 2 4 2 3 3" xfId="7729"/>
    <cellStyle name="Currency 3 2 4 2 3 3 2" xfId="7730"/>
    <cellStyle name="Currency 3 2 4 2 3 4" xfId="7731"/>
    <cellStyle name="Currency 3 2 4 2 3 4 2" xfId="7732"/>
    <cellStyle name="Currency 3 2 4 2 3 5" xfId="7733"/>
    <cellStyle name="Currency 3 2 4 2 3 6" xfId="7734"/>
    <cellStyle name="Currency 3 2 4 2 4" xfId="7735"/>
    <cellStyle name="Currency 3 2 4 2 4 2" xfId="7736"/>
    <cellStyle name="Currency 3 2 4 2 4 2 2" xfId="7737"/>
    <cellStyle name="Currency 3 2 4 2 4 3" xfId="7738"/>
    <cellStyle name="Currency 3 2 4 2 4 3 2" xfId="7739"/>
    <cellStyle name="Currency 3 2 4 2 4 4" xfId="7740"/>
    <cellStyle name="Currency 3 2 4 2 4 4 2" xfId="7741"/>
    <cellStyle name="Currency 3 2 4 2 4 5" xfId="7742"/>
    <cellStyle name="Currency 3 2 4 2 4 6" xfId="7743"/>
    <cellStyle name="Currency 3 2 4 2 5" xfId="7744"/>
    <cellStyle name="Currency 3 2 4 2 5 2" xfId="7745"/>
    <cellStyle name="Currency 3 2 4 2 5 2 2" xfId="7746"/>
    <cellStyle name="Currency 3 2 4 2 5 3" xfId="7747"/>
    <cellStyle name="Currency 3 2 4 2 5 3 2" xfId="7748"/>
    <cellStyle name="Currency 3 2 4 2 5 4" xfId="7749"/>
    <cellStyle name="Currency 3 2 4 2 5 4 2" xfId="7750"/>
    <cellStyle name="Currency 3 2 4 2 5 5" xfId="7751"/>
    <cellStyle name="Currency 3 2 4 2 5 6" xfId="7752"/>
    <cellStyle name="Currency 3 2 4 2 6" xfId="7753"/>
    <cellStyle name="Currency 3 2 4 2 6 2" xfId="7754"/>
    <cellStyle name="Currency 3 2 4 2 6 2 2" xfId="7755"/>
    <cellStyle name="Currency 3 2 4 2 6 3" xfId="7756"/>
    <cellStyle name="Currency 3 2 4 2 6 3 2" xfId="7757"/>
    <cellStyle name="Currency 3 2 4 2 6 4" xfId="7758"/>
    <cellStyle name="Currency 3 2 4 2 6 5" xfId="7759"/>
    <cellStyle name="Currency 3 2 4 2 7" xfId="7760"/>
    <cellStyle name="Currency 3 2 4 2 7 2" xfId="7761"/>
    <cellStyle name="Currency 3 2 4 2 8" xfId="7762"/>
    <cellStyle name="Currency 3 2 4 2 8 2" xfId="7763"/>
    <cellStyle name="Currency 3 2 4 2 9" xfId="7764"/>
    <cellStyle name="Currency 3 2 4 2 9 2" xfId="7765"/>
    <cellStyle name="Currency 3 2 4 3" xfId="7766"/>
    <cellStyle name="Currency 3 2 4 3 10" xfId="7767"/>
    <cellStyle name="Currency 3 2 4 3 2" xfId="7768"/>
    <cellStyle name="Currency 3 2 4 3 2 2" xfId="7769"/>
    <cellStyle name="Currency 3 2 4 3 2 2 2" xfId="7770"/>
    <cellStyle name="Currency 3 2 4 3 2 3" xfId="7771"/>
    <cellStyle name="Currency 3 2 4 3 2 3 2" xfId="7772"/>
    <cellStyle name="Currency 3 2 4 3 2 4" xfId="7773"/>
    <cellStyle name="Currency 3 2 4 3 2 4 2" xfId="7774"/>
    <cellStyle name="Currency 3 2 4 3 2 5" xfId="7775"/>
    <cellStyle name="Currency 3 2 4 3 2 6" xfId="7776"/>
    <cellStyle name="Currency 3 2 4 3 3" xfId="7777"/>
    <cellStyle name="Currency 3 2 4 3 3 2" xfId="7778"/>
    <cellStyle name="Currency 3 2 4 3 3 2 2" xfId="7779"/>
    <cellStyle name="Currency 3 2 4 3 3 3" xfId="7780"/>
    <cellStyle name="Currency 3 2 4 3 3 3 2" xfId="7781"/>
    <cellStyle name="Currency 3 2 4 3 3 4" xfId="7782"/>
    <cellStyle name="Currency 3 2 4 3 3 4 2" xfId="7783"/>
    <cellStyle name="Currency 3 2 4 3 3 5" xfId="7784"/>
    <cellStyle name="Currency 3 2 4 3 3 6" xfId="7785"/>
    <cellStyle name="Currency 3 2 4 3 4" xfId="7786"/>
    <cellStyle name="Currency 3 2 4 3 4 2" xfId="7787"/>
    <cellStyle name="Currency 3 2 4 3 4 2 2" xfId="7788"/>
    <cellStyle name="Currency 3 2 4 3 4 3" xfId="7789"/>
    <cellStyle name="Currency 3 2 4 3 4 3 2" xfId="7790"/>
    <cellStyle name="Currency 3 2 4 3 4 4" xfId="7791"/>
    <cellStyle name="Currency 3 2 4 3 4 4 2" xfId="7792"/>
    <cellStyle name="Currency 3 2 4 3 4 5" xfId="7793"/>
    <cellStyle name="Currency 3 2 4 3 4 6" xfId="7794"/>
    <cellStyle name="Currency 3 2 4 3 5" xfId="7795"/>
    <cellStyle name="Currency 3 2 4 3 5 2" xfId="7796"/>
    <cellStyle name="Currency 3 2 4 3 5 2 2" xfId="7797"/>
    <cellStyle name="Currency 3 2 4 3 5 3" xfId="7798"/>
    <cellStyle name="Currency 3 2 4 3 5 3 2" xfId="7799"/>
    <cellStyle name="Currency 3 2 4 3 5 4" xfId="7800"/>
    <cellStyle name="Currency 3 2 4 3 5 5" xfId="7801"/>
    <cellStyle name="Currency 3 2 4 3 6" xfId="7802"/>
    <cellStyle name="Currency 3 2 4 3 6 2" xfId="7803"/>
    <cellStyle name="Currency 3 2 4 3 7" xfId="7804"/>
    <cellStyle name="Currency 3 2 4 3 7 2" xfId="7805"/>
    <cellStyle name="Currency 3 2 4 3 8" xfId="7806"/>
    <cellStyle name="Currency 3 2 4 3 8 2" xfId="7807"/>
    <cellStyle name="Currency 3 2 4 3 9" xfId="7808"/>
    <cellStyle name="Currency 3 2 4 4" xfId="7809"/>
    <cellStyle name="Currency 3 2 4 4 10" xfId="7810"/>
    <cellStyle name="Currency 3 2 4 4 2" xfId="7811"/>
    <cellStyle name="Currency 3 2 4 4 2 2" xfId="7812"/>
    <cellStyle name="Currency 3 2 4 4 2 2 2" xfId="7813"/>
    <cellStyle name="Currency 3 2 4 4 2 3" xfId="7814"/>
    <cellStyle name="Currency 3 2 4 4 2 3 2" xfId="7815"/>
    <cellStyle name="Currency 3 2 4 4 2 4" xfId="7816"/>
    <cellStyle name="Currency 3 2 4 4 2 4 2" xfId="7817"/>
    <cellStyle name="Currency 3 2 4 4 2 5" xfId="7818"/>
    <cellStyle name="Currency 3 2 4 4 2 6" xfId="7819"/>
    <cellStyle name="Currency 3 2 4 4 3" xfId="7820"/>
    <cellStyle name="Currency 3 2 4 4 3 2" xfId="7821"/>
    <cellStyle name="Currency 3 2 4 4 3 2 2" xfId="7822"/>
    <cellStyle name="Currency 3 2 4 4 3 3" xfId="7823"/>
    <cellStyle name="Currency 3 2 4 4 3 3 2" xfId="7824"/>
    <cellStyle name="Currency 3 2 4 4 3 4" xfId="7825"/>
    <cellStyle name="Currency 3 2 4 4 3 4 2" xfId="7826"/>
    <cellStyle name="Currency 3 2 4 4 3 5" xfId="7827"/>
    <cellStyle name="Currency 3 2 4 4 3 6" xfId="7828"/>
    <cellStyle name="Currency 3 2 4 4 4" xfId="7829"/>
    <cellStyle name="Currency 3 2 4 4 4 2" xfId="7830"/>
    <cellStyle name="Currency 3 2 4 4 4 2 2" xfId="7831"/>
    <cellStyle name="Currency 3 2 4 4 4 3" xfId="7832"/>
    <cellStyle name="Currency 3 2 4 4 4 3 2" xfId="7833"/>
    <cellStyle name="Currency 3 2 4 4 4 4" xfId="7834"/>
    <cellStyle name="Currency 3 2 4 4 4 4 2" xfId="7835"/>
    <cellStyle name="Currency 3 2 4 4 4 5" xfId="7836"/>
    <cellStyle name="Currency 3 2 4 4 4 6" xfId="7837"/>
    <cellStyle name="Currency 3 2 4 4 5" xfId="7838"/>
    <cellStyle name="Currency 3 2 4 4 5 2" xfId="7839"/>
    <cellStyle name="Currency 3 2 4 4 5 2 2" xfId="7840"/>
    <cellStyle name="Currency 3 2 4 4 5 3" xfId="7841"/>
    <cellStyle name="Currency 3 2 4 4 5 3 2" xfId="7842"/>
    <cellStyle name="Currency 3 2 4 4 5 4" xfId="7843"/>
    <cellStyle name="Currency 3 2 4 4 5 5" xfId="7844"/>
    <cellStyle name="Currency 3 2 4 4 6" xfId="7845"/>
    <cellStyle name="Currency 3 2 4 4 6 2" xfId="7846"/>
    <cellStyle name="Currency 3 2 4 4 7" xfId="7847"/>
    <cellStyle name="Currency 3 2 4 4 7 2" xfId="7848"/>
    <cellStyle name="Currency 3 2 4 4 8" xfId="7849"/>
    <cellStyle name="Currency 3 2 4 4 8 2" xfId="7850"/>
    <cellStyle name="Currency 3 2 4 4 9" xfId="7851"/>
    <cellStyle name="Currency 3 2 4 5" xfId="7852"/>
    <cellStyle name="Currency 3 2 4 5 2" xfId="7853"/>
    <cellStyle name="Currency 3 2 4 5 2 2" xfId="7854"/>
    <cellStyle name="Currency 3 2 4 5 3" xfId="7855"/>
    <cellStyle name="Currency 3 2 4 5 3 2" xfId="7856"/>
    <cellStyle name="Currency 3 2 4 5 4" xfId="7857"/>
    <cellStyle name="Currency 3 2 4 5 4 2" xfId="7858"/>
    <cellStyle name="Currency 3 2 4 5 5" xfId="7859"/>
    <cellStyle name="Currency 3 2 4 5 6" xfId="7860"/>
    <cellStyle name="Currency 3 2 4 6" xfId="7861"/>
    <cellStyle name="Currency 3 2 4 6 2" xfId="7862"/>
    <cellStyle name="Currency 3 2 4 6 2 2" xfId="7863"/>
    <cellStyle name="Currency 3 2 4 6 3" xfId="7864"/>
    <cellStyle name="Currency 3 2 4 6 3 2" xfId="7865"/>
    <cellStyle name="Currency 3 2 4 6 4" xfId="7866"/>
    <cellStyle name="Currency 3 2 4 6 4 2" xfId="7867"/>
    <cellStyle name="Currency 3 2 4 6 5" xfId="7868"/>
    <cellStyle name="Currency 3 2 4 6 6" xfId="7869"/>
    <cellStyle name="Currency 3 2 4 7" xfId="7870"/>
    <cellStyle name="Currency 3 2 4 7 2" xfId="7871"/>
    <cellStyle name="Currency 3 2 4 7 2 2" xfId="7872"/>
    <cellStyle name="Currency 3 2 4 7 3" xfId="7873"/>
    <cellStyle name="Currency 3 2 4 7 3 2" xfId="7874"/>
    <cellStyle name="Currency 3 2 4 7 4" xfId="7875"/>
    <cellStyle name="Currency 3 2 4 7 4 2" xfId="7876"/>
    <cellStyle name="Currency 3 2 4 7 5" xfId="7877"/>
    <cellStyle name="Currency 3 2 4 7 6" xfId="7878"/>
    <cellStyle name="Currency 3 2 4 8" xfId="7879"/>
    <cellStyle name="Currency 3 2 4 8 2" xfId="7880"/>
    <cellStyle name="Currency 3 2 4 8 2 2" xfId="7881"/>
    <cellStyle name="Currency 3 2 4 8 3" xfId="7882"/>
    <cellStyle name="Currency 3 2 4 8 3 2" xfId="7883"/>
    <cellStyle name="Currency 3 2 4 8 4" xfId="7884"/>
    <cellStyle name="Currency 3 2 4 8 5" xfId="7885"/>
    <cellStyle name="Currency 3 2 4 9" xfId="7886"/>
    <cellStyle name="Currency 3 2 4 9 2" xfId="7887"/>
    <cellStyle name="Currency 3 2 5" xfId="7888"/>
    <cellStyle name="Currency 3 2 5 10" xfId="7889"/>
    <cellStyle name="Currency 3 2 5 10 2" xfId="7890"/>
    <cellStyle name="Currency 3 2 5 11" xfId="7891"/>
    <cellStyle name="Currency 3 2 5 12" xfId="7892"/>
    <cellStyle name="Currency 3 2 5 2" xfId="7893"/>
    <cellStyle name="Currency 3 2 5 2 10" xfId="7894"/>
    <cellStyle name="Currency 3 2 5 2 2" xfId="7895"/>
    <cellStyle name="Currency 3 2 5 2 2 2" xfId="7896"/>
    <cellStyle name="Currency 3 2 5 2 2 2 2" xfId="7897"/>
    <cellStyle name="Currency 3 2 5 2 2 3" xfId="7898"/>
    <cellStyle name="Currency 3 2 5 2 2 3 2" xfId="7899"/>
    <cellStyle name="Currency 3 2 5 2 2 4" xfId="7900"/>
    <cellStyle name="Currency 3 2 5 2 2 4 2" xfId="7901"/>
    <cellStyle name="Currency 3 2 5 2 2 5" xfId="7902"/>
    <cellStyle name="Currency 3 2 5 2 2 6" xfId="7903"/>
    <cellStyle name="Currency 3 2 5 2 3" xfId="7904"/>
    <cellStyle name="Currency 3 2 5 2 3 2" xfId="7905"/>
    <cellStyle name="Currency 3 2 5 2 3 2 2" xfId="7906"/>
    <cellStyle name="Currency 3 2 5 2 3 3" xfId="7907"/>
    <cellStyle name="Currency 3 2 5 2 3 3 2" xfId="7908"/>
    <cellStyle name="Currency 3 2 5 2 3 4" xfId="7909"/>
    <cellStyle name="Currency 3 2 5 2 3 4 2" xfId="7910"/>
    <cellStyle name="Currency 3 2 5 2 3 5" xfId="7911"/>
    <cellStyle name="Currency 3 2 5 2 3 6" xfId="7912"/>
    <cellStyle name="Currency 3 2 5 2 4" xfId="7913"/>
    <cellStyle name="Currency 3 2 5 2 4 2" xfId="7914"/>
    <cellStyle name="Currency 3 2 5 2 4 2 2" xfId="7915"/>
    <cellStyle name="Currency 3 2 5 2 4 3" xfId="7916"/>
    <cellStyle name="Currency 3 2 5 2 4 3 2" xfId="7917"/>
    <cellStyle name="Currency 3 2 5 2 4 4" xfId="7918"/>
    <cellStyle name="Currency 3 2 5 2 4 4 2" xfId="7919"/>
    <cellStyle name="Currency 3 2 5 2 4 5" xfId="7920"/>
    <cellStyle name="Currency 3 2 5 2 4 6" xfId="7921"/>
    <cellStyle name="Currency 3 2 5 2 5" xfId="7922"/>
    <cellStyle name="Currency 3 2 5 2 5 2" xfId="7923"/>
    <cellStyle name="Currency 3 2 5 2 5 2 2" xfId="7924"/>
    <cellStyle name="Currency 3 2 5 2 5 3" xfId="7925"/>
    <cellStyle name="Currency 3 2 5 2 5 3 2" xfId="7926"/>
    <cellStyle name="Currency 3 2 5 2 5 4" xfId="7927"/>
    <cellStyle name="Currency 3 2 5 2 5 5" xfId="7928"/>
    <cellStyle name="Currency 3 2 5 2 6" xfId="7929"/>
    <cellStyle name="Currency 3 2 5 2 6 2" xfId="7930"/>
    <cellStyle name="Currency 3 2 5 2 7" xfId="7931"/>
    <cellStyle name="Currency 3 2 5 2 7 2" xfId="7932"/>
    <cellStyle name="Currency 3 2 5 2 8" xfId="7933"/>
    <cellStyle name="Currency 3 2 5 2 8 2" xfId="7934"/>
    <cellStyle name="Currency 3 2 5 2 9" xfId="7935"/>
    <cellStyle name="Currency 3 2 5 3" xfId="7936"/>
    <cellStyle name="Currency 3 2 5 3 10" xfId="7937"/>
    <cellStyle name="Currency 3 2 5 3 2" xfId="7938"/>
    <cellStyle name="Currency 3 2 5 3 2 2" xfId="7939"/>
    <cellStyle name="Currency 3 2 5 3 2 2 2" xfId="7940"/>
    <cellStyle name="Currency 3 2 5 3 2 3" xfId="7941"/>
    <cellStyle name="Currency 3 2 5 3 2 3 2" xfId="7942"/>
    <cellStyle name="Currency 3 2 5 3 2 4" xfId="7943"/>
    <cellStyle name="Currency 3 2 5 3 2 4 2" xfId="7944"/>
    <cellStyle name="Currency 3 2 5 3 2 5" xfId="7945"/>
    <cellStyle name="Currency 3 2 5 3 2 6" xfId="7946"/>
    <cellStyle name="Currency 3 2 5 3 3" xfId="7947"/>
    <cellStyle name="Currency 3 2 5 3 3 2" xfId="7948"/>
    <cellStyle name="Currency 3 2 5 3 3 2 2" xfId="7949"/>
    <cellStyle name="Currency 3 2 5 3 3 3" xfId="7950"/>
    <cellStyle name="Currency 3 2 5 3 3 3 2" xfId="7951"/>
    <cellStyle name="Currency 3 2 5 3 3 4" xfId="7952"/>
    <cellStyle name="Currency 3 2 5 3 3 4 2" xfId="7953"/>
    <cellStyle name="Currency 3 2 5 3 3 5" xfId="7954"/>
    <cellStyle name="Currency 3 2 5 3 3 6" xfId="7955"/>
    <cellStyle name="Currency 3 2 5 3 4" xfId="7956"/>
    <cellStyle name="Currency 3 2 5 3 4 2" xfId="7957"/>
    <cellStyle name="Currency 3 2 5 3 4 2 2" xfId="7958"/>
    <cellStyle name="Currency 3 2 5 3 4 3" xfId="7959"/>
    <cellStyle name="Currency 3 2 5 3 4 3 2" xfId="7960"/>
    <cellStyle name="Currency 3 2 5 3 4 4" xfId="7961"/>
    <cellStyle name="Currency 3 2 5 3 4 4 2" xfId="7962"/>
    <cellStyle name="Currency 3 2 5 3 4 5" xfId="7963"/>
    <cellStyle name="Currency 3 2 5 3 4 6" xfId="7964"/>
    <cellStyle name="Currency 3 2 5 3 5" xfId="7965"/>
    <cellStyle name="Currency 3 2 5 3 5 2" xfId="7966"/>
    <cellStyle name="Currency 3 2 5 3 5 2 2" xfId="7967"/>
    <cellStyle name="Currency 3 2 5 3 5 3" xfId="7968"/>
    <cellStyle name="Currency 3 2 5 3 5 3 2" xfId="7969"/>
    <cellStyle name="Currency 3 2 5 3 5 4" xfId="7970"/>
    <cellStyle name="Currency 3 2 5 3 5 5" xfId="7971"/>
    <cellStyle name="Currency 3 2 5 3 6" xfId="7972"/>
    <cellStyle name="Currency 3 2 5 3 6 2" xfId="7973"/>
    <cellStyle name="Currency 3 2 5 3 7" xfId="7974"/>
    <cellStyle name="Currency 3 2 5 3 7 2" xfId="7975"/>
    <cellStyle name="Currency 3 2 5 3 8" xfId="7976"/>
    <cellStyle name="Currency 3 2 5 3 8 2" xfId="7977"/>
    <cellStyle name="Currency 3 2 5 3 9" xfId="7978"/>
    <cellStyle name="Currency 3 2 5 4" xfId="7979"/>
    <cellStyle name="Currency 3 2 5 4 2" xfId="7980"/>
    <cellStyle name="Currency 3 2 5 4 2 2" xfId="7981"/>
    <cellStyle name="Currency 3 2 5 4 3" xfId="7982"/>
    <cellStyle name="Currency 3 2 5 4 3 2" xfId="7983"/>
    <cellStyle name="Currency 3 2 5 4 4" xfId="7984"/>
    <cellStyle name="Currency 3 2 5 4 4 2" xfId="7985"/>
    <cellStyle name="Currency 3 2 5 4 5" xfId="7986"/>
    <cellStyle name="Currency 3 2 5 4 6" xfId="7987"/>
    <cellStyle name="Currency 3 2 5 5" xfId="7988"/>
    <cellStyle name="Currency 3 2 5 5 2" xfId="7989"/>
    <cellStyle name="Currency 3 2 5 5 2 2" xfId="7990"/>
    <cellStyle name="Currency 3 2 5 5 3" xfId="7991"/>
    <cellStyle name="Currency 3 2 5 5 3 2" xfId="7992"/>
    <cellStyle name="Currency 3 2 5 5 4" xfId="7993"/>
    <cellStyle name="Currency 3 2 5 5 4 2" xfId="7994"/>
    <cellStyle name="Currency 3 2 5 5 5" xfId="7995"/>
    <cellStyle name="Currency 3 2 5 5 6" xfId="7996"/>
    <cellStyle name="Currency 3 2 5 6" xfId="7997"/>
    <cellStyle name="Currency 3 2 5 6 2" xfId="7998"/>
    <cellStyle name="Currency 3 2 5 6 2 2" xfId="7999"/>
    <cellStyle name="Currency 3 2 5 6 3" xfId="8000"/>
    <cellStyle name="Currency 3 2 5 6 3 2" xfId="8001"/>
    <cellStyle name="Currency 3 2 5 6 4" xfId="8002"/>
    <cellStyle name="Currency 3 2 5 6 4 2" xfId="8003"/>
    <cellStyle name="Currency 3 2 5 6 5" xfId="8004"/>
    <cellStyle name="Currency 3 2 5 6 6" xfId="8005"/>
    <cellStyle name="Currency 3 2 5 7" xfId="8006"/>
    <cellStyle name="Currency 3 2 5 7 2" xfId="8007"/>
    <cellStyle name="Currency 3 2 5 7 2 2" xfId="8008"/>
    <cellStyle name="Currency 3 2 5 7 3" xfId="8009"/>
    <cellStyle name="Currency 3 2 5 7 3 2" xfId="8010"/>
    <cellStyle name="Currency 3 2 5 7 4" xfId="8011"/>
    <cellStyle name="Currency 3 2 5 7 5" xfId="8012"/>
    <cellStyle name="Currency 3 2 5 8" xfId="8013"/>
    <cellStyle name="Currency 3 2 5 8 2" xfId="8014"/>
    <cellStyle name="Currency 3 2 5 9" xfId="8015"/>
    <cellStyle name="Currency 3 2 5 9 2" xfId="8016"/>
    <cellStyle name="Currency 3 2 6" xfId="8017"/>
    <cellStyle name="Currency 3 2 6 10" xfId="8018"/>
    <cellStyle name="Currency 3 2 6 11" xfId="8019"/>
    <cellStyle name="Currency 3 2 6 2" xfId="8020"/>
    <cellStyle name="Currency 3 2 6 2 2" xfId="8021"/>
    <cellStyle name="Currency 3 2 6 2 2 2" xfId="8022"/>
    <cellStyle name="Currency 3 2 6 2 3" xfId="8023"/>
    <cellStyle name="Currency 3 2 6 2 3 2" xfId="8024"/>
    <cellStyle name="Currency 3 2 6 2 4" xfId="8025"/>
    <cellStyle name="Currency 3 2 6 2 4 2" xfId="8026"/>
    <cellStyle name="Currency 3 2 6 2 5" xfId="8027"/>
    <cellStyle name="Currency 3 2 6 2 6" xfId="8028"/>
    <cellStyle name="Currency 3 2 6 3" xfId="8029"/>
    <cellStyle name="Currency 3 2 6 3 2" xfId="8030"/>
    <cellStyle name="Currency 3 2 6 3 2 2" xfId="8031"/>
    <cellStyle name="Currency 3 2 6 3 3" xfId="8032"/>
    <cellStyle name="Currency 3 2 6 3 3 2" xfId="8033"/>
    <cellStyle name="Currency 3 2 6 3 4" xfId="8034"/>
    <cellStyle name="Currency 3 2 6 3 4 2" xfId="8035"/>
    <cellStyle name="Currency 3 2 6 3 5" xfId="8036"/>
    <cellStyle name="Currency 3 2 6 3 6" xfId="8037"/>
    <cellStyle name="Currency 3 2 6 4" xfId="8038"/>
    <cellStyle name="Currency 3 2 6 4 2" xfId="8039"/>
    <cellStyle name="Currency 3 2 6 4 2 2" xfId="8040"/>
    <cellStyle name="Currency 3 2 6 4 3" xfId="8041"/>
    <cellStyle name="Currency 3 2 6 4 3 2" xfId="8042"/>
    <cellStyle name="Currency 3 2 6 4 4" xfId="8043"/>
    <cellStyle name="Currency 3 2 6 4 4 2" xfId="8044"/>
    <cellStyle name="Currency 3 2 6 4 5" xfId="8045"/>
    <cellStyle name="Currency 3 2 6 4 6" xfId="8046"/>
    <cellStyle name="Currency 3 2 6 5" xfId="8047"/>
    <cellStyle name="Currency 3 2 6 5 2" xfId="8048"/>
    <cellStyle name="Currency 3 2 6 5 2 2" xfId="8049"/>
    <cellStyle name="Currency 3 2 6 5 3" xfId="8050"/>
    <cellStyle name="Currency 3 2 6 5 3 2" xfId="8051"/>
    <cellStyle name="Currency 3 2 6 5 4" xfId="8052"/>
    <cellStyle name="Currency 3 2 6 5 4 2" xfId="8053"/>
    <cellStyle name="Currency 3 2 6 5 5" xfId="8054"/>
    <cellStyle name="Currency 3 2 6 5 6" xfId="8055"/>
    <cellStyle name="Currency 3 2 6 6" xfId="8056"/>
    <cellStyle name="Currency 3 2 6 6 2" xfId="8057"/>
    <cellStyle name="Currency 3 2 6 6 2 2" xfId="8058"/>
    <cellStyle name="Currency 3 2 6 6 3" xfId="8059"/>
    <cellStyle name="Currency 3 2 6 6 3 2" xfId="8060"/>
    <cellStyle name="Currency 3 2 6 6 4" xfId="8061"/>
    <cellStyle name="Currency 3 2 6 6 5" xfId="8062"/>
    <cellStyle name="Currency 3 2 6 7" xfId="8063"/>
    <cellStyle name="Currency 3 2 6 7 2" xfId="8064"/>
    <cellStyle name="Currency 3 2 6 8" xfId="8065"/>
    <cellStyle name="Currency 3 2 6 8 2" xfId="8066"/>
    <cellStyle name="Currency 3 2 6 9" xfId="8067"/>
    <cellStyle name="Currency 3 2 6 9 2" xfId="8068"/>
    <cellStyle name="Currency 3 2 7" xfId="8069"/>
    <cellStyle name="Currency 3 2 7 10" xfId="8070"/>
    <cellStyle name="Currency 3 2 7 2" xfId="8071"/>
    <cellStyle name="Currency 3 2 7 2 2" xfId="8072"/>
    <cellStyle name="Currency 3 2 7 2 2 2" xfId="8073"/>
    <cellStyle name="Currency 3 2 7 2 3" xfId="8074"/>
    <cellStyle name="Currency 3 2 7 2 3 2" xfId="8075"/>
    <cellStyle name="Currency 3 2 7 2 4" xfId="8076"/>
    <cellStyle name="Currency 3 2 7 2 4 2" xfId="8077"/>
    <cellStyle name="Currency 3 2 7 2 5" xfId="8078"/>
    <cellStyle name="Currency 3 2 7 2 6" xfId="8079"/>
    <cellStyle name="Currency 3 2 7 3" xfId="8080"/>
    <cellStyle name="Currency 3 2 7 3 2" xfId="8081"/>
    <cellStyle name="Currency 3 2 7 3 2 2" xfId="8082"/>
    <cellStyle name="Currency 3 2 7 3 3" xfId="8083"/>
    <cellStyle name="Currency 3 2 7 3 3 2" xfId="8084"/>
    <cellStyle name="Currency 3 2 7 3 4" xfId="8085"/>
    <cellStyle name="Currency 3 2 7 3 4 2" xfId="8086"/>
    <cellStyle name="Currency 3 2 7 3 5" xfId="8087"/>
    <cellStyle name="Currency 3 2 7 3 6" xfId="8088"/>
    <cellStyle name="Currency 3 2 7 4" xfId="8089"/>
    <cellStyle name="Currency 3 2 7 4 2" xfId="8090"/>
    <cellStyle name="Currency 3 2 7 4 2 2" xfId="8091"/>
    <cellStyle name="Currency 3 2 7 4 3" xfId="8092"/>
    <cellStyle name="Currency 3 2 7 4 3 2" xfId="8093"/>
    <cellStyle name="Currency 3 2 7 4 4" xfId="8094"/>
    <cellStyle name="Currency 3 2 7 4 4 2" xfId="8095"/>
    <cellStyle name="Currency 3 2 7 4 5" xfId="8096"/>
    <cellStyle name="Currency 3 2 7 4 6" xfId="8097"/>
    <cellStyle name="Currency 3 2 7 5" xfId="8098"/>
    <cellStyle name="Currency 3 2 7 5 2" xfId="8099"/>
    <cellStyle name="Currency 3 2 7 5 2 2" xfId="8100"/>
    <cellStyle name="Currency 3 2 7 5 3" xfId="8101"/>
    <cellStyle name="Currency 3 2 7 5 3 2" xfId="8102"/>
    <cellStyle name="Currency 3 2 7 5 4" xfId="8103"/>
    <cellStyle name="Currency 3 2 7 5 5" xfId="8104"/>
    <cellStyle name="Currency 3 2 7 6" xfId="8105"/>
    <cellStyle name="Currency 3 2 7 6 2" xfId="8106"/>
    <cellStyle name="Currency 3 2 7 7" xfId="8107"/>
    <cellStyle name="Currency 3 2 7 7 2" xfId="8108"/>
    <cellStyle name="Currency 3 2 7 8" xfId="8109"/>
    <cellStyle name="Currency 3 2 7 8 2" xfId="8110"/>
    <cellStyle name="Currency 3 2 7 9" xfId="8111"/>
    <cellStyle name="Currency 3 2 8" xfId="8112"/>
    <cellStyle name="Currency 3 2 8 10" xfId="8113"/>
    <cellStyle name="Currency 3 2 8 2" xfId="8114"/>
    <cellStyle name="Currency 3 2 8 2 2" xfId="8115"/>
    <cellStyle name="Currency 3 2 8 2 2 2" xfId="8116"/>
    <cellStyle name="Currency 3 2 8 2 3" xfId="8117"/>
    <cellStyle name="Currency 3 2 8 2 3 2" xfId="8118"/>
    <cellStyle name="Currency 3 2 8 2 4" xfId="8119"/>
    <cellStyle name="Currency 3 2 8 2 4 2" xfId="8120"/>
    <cellStyle name="Currency 3 2 8 2 5" xfId="8121"/>
    <cellStyle name="Currency 3 2 8 2 6" xfId="8122"/>
    <cellStyle name="Currency 3 2 8 3" xfId="8123"/>
    <cellStyle name="Currency 3 2 8 3 2" xfId="8124"/>
    <cellStyle name="Currency 3 2 8 3 2 2" xfId="8125"/>
    <cellStyle name="Currency 3 2 8 3 3" xfId="8126"/>
    <cellStyle name="Currency 3 2 8 3 3 2" xfId="8127"/>
    <cellStyle name="Currency 3 2 8 3 4" xfId="8128"/>
    <cellStyle name="Currency 3 2 8 3 4 2" xfId="8129"/>
    <cellStyle name="Currency 3 2 8 3 5" xfId="8130"/>
    <cellStyle name="Currency 3 2 8 3 6" xfId="8131"/>
    <cellStyle name="Currency 3 2 8 4" xfId="8132"/>
    <cellStyle name="Currency 3 2 8 4 2" xfId="8133"/>
    <cellStyle name="Currency 3 2 8 4 2 2" xfId="8134"/>
    <cellStyle name="Currency 3 2 8 4 3" xfId="8135"/>
    <cellStyle name="Currency 3 2 8 4 3 2" xfId="8136"/>
    <cellStyle name="Currency 3 2 8 4 4" xfId="8137"/>
    <cellStyle name="Currency 3 2 8 4 4 2" xfId="8138"/>
    <cellStyle name="Currency 3 2 8 4 5" xfId="8139"/>
    <cellStyle name="Currency 3 2 8 4 6" xfId="8140"/>
    <cellStyle name="Currency 3 2 8 5" xfId="8141"/>
    <cellStyle name="Currency 3 2 8 5 2" xfId="8142"/>
    <cellStyle name="Currency 3 2 8 5 2 2" xfId="8143"/>
    <cellStyle name="Currency 3 2 8 5 3" xfId="8144"/>
    <cellStyle name="Currency 3 2 8 5 3 2" xfId="8145"/>
    <cellStyle name="Currency 3 2 8 5 4" xfId="8146"/>
    <cellStyle name="Currency 3 2 8 5 5" xfId="8147"/>
    <cellStyle name="Currency 3 2 8 6" xfId="8148"/>
    <cellStyle name="Currency 3 2 8 6 2" xfId="8149"/>
    <cellStyle name="Currency 3 2 8 7" xfId="8150"/>
    <cellStyle name="Currency 3 2 8 7 2" xfId="8151"/>
    <cellStyle name="Currency 3 2 8 8" xfId="8152"/>
    <cellStyle name="Currency 3 2 8 8 2" xfId="8153"/>
    <cellStyle name="Currency 3 2 8 9" xfId="8154"/>
    <cellStyle name="Currency 3 2 9" xfId="8155"/>
    <cellStyle name="Currency 3 2 9 2" xfId="8156"/>
    <cellStyle name="Currency 3 2 9 2 2" xfId="8157"/>
    <cellStyle name="Currency 3 2 9 3" xfId="8158"/>
    <cellStyle name="Currency 3 2 9 3 2" xfId="8159"/>
    <cellStyle name="Currency 3 2 9 4" xfId="8160"/>
    <cellStyle name="Currency 3 2 9 4 2" xfId="8161"/>
    <cellStyle name="Currency 3 2 9 5" xfId="8162"/>
    <cellStyle name="Currency 3 2 9 6" xfId="8163"/>
    <cellStyle name="Currency 3 3" xfId="8164"/>
    <cellStyle name="Currency 3 3 2" xfId="8165"/>
    <cellStyle name="Currency 3 3 3" xfId="8166"/>
    <cellStyle name="Currency 3 4" xfId="8167"/>
    <cellStyle name="Currency 3 4 2" xfId="8168"/>
    <cellStyle name="Currency 3 4 2 2" xfId="8169"/>
    <cellStyle name="Currency 3 5" xfId="8170"/>
    <cellStyle name="Currency 3 6" xfId="8171"/>
    <cellStyle name="Currency 3 7" xfId="8172"/>
    <cellStyle name="Currency 3 8" xfId="8173"/>
    <cellStyle name="Currency 30" xfId="8174"/>
    <cellStyle name="Currency 30 2" xfId="8175"/>
    <cellStyle name="Currency 30 2 2" xfId="8176"/>
    <cellStyle name="Currency 30 3" xfId="8177"/>
    <cellStyle name="Currency 30 3 2" xfId="8178"/>
    <cellStyle name="Currency 30 4" xfId="8179"/>
    <cellStyle name="Currency 31" xfId="8180"/>
    <cellStyle name="Currency 31 2" xfId="8181"/>
    <cellStyle name="Currency 31 2 2" xfId="8182"/>
    <cellStyle name="Currency 31 3" xfId="8183"/>
    <cellStyle name="Currency 31 3 2" xfId="8184"/>
    <cellStyle name="Currency 31 4" xfId="8185"/>
    <cellStyle name="Currency 32" xfId="8186"/>
    <cellStyle name="Currency 32 2" xfId="8187"/>
    <cellStyle name="Currency 32 2 2" xfId="8188"/>
    <cellStyle name="Currency 32 3" xfId="8189"/>
    <cellStyle name="Currency 33" xfId="8190"/>
    <cellStyle name="Currency 33 2" xfId="8191"/>
    <cellStyle name="Currency 33 2 2" xfId="8192"/>
    <cellStyle name="Currency 33 3" xfId="8193"/>
    <cellStyle name="Currency 34" xfId="8194"/>
    <cellStyle name="Currency 34 2" xfId="8195"/>
    <cellStyle name="Currency 34 2 2" xfId="8196"/>
    <cellStyle name="Currency 34 3" xfId="8197"/>
    <cellStyle name="Currency 35" xfId="8198"/>
    <cellStyle name="Currency 35 2" xfId="8199"/>
    <cellStyle name="Currency 36" xfId="8200"/>
    <cellStyle name="Currency 36 2" xfId="8201"/>
    <cellStyle name="Currency 37" xfId="8202"/>
    <cellStyle name="Currency 37 2" xfId="8203"/>
    <cellStyle name="Currency 37 2 2" xfId="8204"/>
    <cellStyle name="Currency 37 3" xfId="8205"/>
    <cellStyle name="Currency 38" xfId="8206"/>
    <cellStyle name="Currency 38 2" xfId="8207"/>
    <cellStyle name="Currency 39" xfId="8208"/>
    <cellStyle name="Currency 39 2" xfId="8209"/>
    <cellStyle name="Currency 4" xfId="73"/>
    <cellStyle name="Currency 4 10" xfId="8210"/>
    <cellStyle name="Currency 4 10 2" xfId="8211"/>
    <cellStyle name="Currency 4 10 2 2" xfId="8212"/>
    <cellStyle name="Currency 4 10 3" xfId="8213"/>
    <cellStyle name="Currency 4 10 3 2" xfId="8214"/>
    <cellStyle name="Currency 4 10 4" xfId="8215"/>
    <cellStyle name="Currency 4 10 4 2" xfId="8216"/>
    <cellStyle name="Currency 4 10 5" xfId="8217"/>
    <cellStyle name="Currency 4 10 6" xfId="8218"/>
    <cellStyle name="Currency 4 11" xfId="8219"/>
    <cellStyle name="Currency 4 11 2" xfId="8220"/>
    <cellStyle name="Currency 4 11 2 2" xfId="8221"/>
    <cellStyle name="Currency 4 11 3" xfId="8222"/>
    <cellStyle name="Currency 4 11 3 2" xfId="8223"/>
    <cellStyle name="Currency 4 11 4" xfId="8224"/>
    <cellStyle name="Currency 4 11 4 2" xfId="8225"/>
    <cellStyle name="Currency 4 11 5" xfId="8226"/>
    <cellStyle name="Currency 4 11 6" xfId="8227"/>
    <cellStyle name="Currency 4 12" xfId="8228"/>
    <cellStyle name="Currency 4 12 2" xfId="8229"/>
    <cellStyle name="Currency 4 12 2 2" xfId="8230"/>
    <cellStyle name="Currency 4 12 3" xfId="8231"/>
    <cellStyle name="Currency 4 12 3 2" xfId="8232"/>
    <cellStyle name="Currency 4 12 4" xfId="8233"/>
    <cellStyle name="Currency 4 12 4 2" xfId="8234"/>
    <cellStyle name="Currency 4 12 5" xfId="8235"/>
    <cellStyle name="Currency 4 12 6" xfId="8236"/>
    <cellStyle name="Currency 4 13" xfId="8237"/>
    <cellStyle name="Currency 4 13 2" xfId="8238"/>
    <cellStyle name="Currency 4 13 2 2" xfId="8239"/>
    <cellStyle name="Currency 4 13 3" xfId="8240"/>
    <cellStyle name="Currency 4 13 3 2" xfId="8241"/>
    <cellStyle name="Currency 4 13 4" xfId="8242"/>
    <cellStyle name="Currency 4 13 5" xfId="8243"/>
    <cellStyle name="Currency 4 14" xfId="8244"/>
    <cellStyle name="Currency 4 14 2" xfId="8245"/>
    <cellStyle name="Currency 4 15" xfId="8246"/>
    <cellStyle name="Currency 4 15 2" xfId="8247"/>
    <cellStyle name="Currency 4 16" xfId="8248"/>
    <cellStyle name="Currency 4 16 2" xfId="8249"/>
    <cellStyle name="Currency 4 17" xfId="8250"/>
    <cellStyle name="Currency 4 18" xfId="8251"/>
    <cellStyle name="Currency 4 19" xfId="8252"/>
    <cellStyle name="Currency 4 2" xfId="8253"/>
    <cellStyle name="Currency 4 2 10" xfId="8254"/>
    <cellStyle name="Currency 4 2 10 2" xfId="8255"/>
    <cellStyle name="Currency 4 2 10 2 2" xfId="8256"/>
    <cellStyle name="Currency 4 2 10 3" xfId="8257"/>
    <cellStyle name="Currency 4 2 10 3 2" xfId="8258"/>
    <cellStyle name="Currency 4 2 10 4" xfId="8259"/>
    <cellStyle name="Currency 4 2 10 4 2" xfId="8260"/>
    <cellStyle name="Currency 4 2 10 5" xfId="8261"/>
    <cellStyle name="Currency 4 2 10 6" xfId="8262"/>
    <cellStyle name="Currency 4 2 11" xfId="8263"/>
    <cellStyle name="Currency 4 2 11 2" xfId="8264"/>
    <cellStyle name="Currency 4 2 11 2 2" xfId="8265"/>
    <cellStyle name="Currency 4 2 11 3" xfId="8266"/>
    <cellStyle name="Currency 4 2 11 3 2" xfId="8267"/>
    <cellStyle name="Currency 4 2 11 4" xfId="8268"/>
    <cellStyle name="Currency 4 2 11 4 2" xfId="8269"/>
    <cellStyle name="Currency 4 2 11 5" xfId="8270"/>
    <cellStyle name="Currency 4 2 11 6" xfId="8271"/>
    <cellStyle name="Currency 4 2 12" xfId="8272"/>
    <cellStyle name="Currency 4 2 12 2" xfId="8273"/>
    <cellStyle name="Currency 4 2 12 2 2" xfId="8274"/>
    <cellStyle name="Currency 4 2 12 3" xfId="8275"/>
    <cellStyle name="Currency 4 2 12 3 2" xfId="8276"/>
    <cellStyle name="Currency 4 2 12 4" xfId="8277"/>
    <cellStyle name="Currency 4 2 12 5" xfId="8278"/>
    <cellStyle name="Currency 4 2 13" xfId="8279"/>
    <cellStyle name="Currency 4 2 13 2" xfId="8280"/>
    <cellStyle name="Currency 4 2 14" xfId="8281"/>
    <cellStyle name="Currency 4 2 14 2" xfId="8282"/>
    <cellStyle name="Currency 4 2 15" xfId="8283"/>
    <cellStyle name="Currency 4 2 15 2" xfId="8284"/>
    <cellStyle name="Currency 4 2 16" xfId="8285"/>
    <cellStyle name="Currency 4 2 17" xfId="8286"/>
    <cellStyle name="Currency 4 2 2" xfId="8287"/>
    <cellStyle name="Currency 4 2 2 10" xfId="8288"/>
    <cellStyle name="Currency 4 2 2 10 2" xfId="8289"/>
    <cellStyle name="Currency 4 2 2 10 2 2" xfId="8290"/>
    <cellStyle name="Currency 4 2 2 10 3" xfId="8291"/>
    <cellStyle name="Currency 4 2 2 10 3 2" xfId="8292"/>
    <cellStyle name="Currency 4 2 2 10 4" xfId="8293"/>
    <cellStyle name="Currency 4 2 2 10 4 2" xfId="8294"/>
    <cellStyle name="Currency 4 2 2 10 5" xfId="8295"/>
    <cellStyle name="Currency 4 2 2 10 6" xfId="8296"/>
    <cellStyle name="Currency 4 2 2 11" xfId="8297"/>
    <cellStyle name="Currency 4 2 2 11 2" xfId="8298"/>
    <cellStyle name="Currency 4 2 2 11 2 2" xfId="8299"/>
    <cellStyle name="Currency 4 2 2 11 3" xfId="8300"/>
    <cellStyle name="Currency 4 2 2 11 3 2" xfId="8301"/>
    <cellStyle name="Currency 4 2 2 11 4" xfId="8302"/>
    <cellStyle name="Currency 4 2 2 11 5" xfId="8303"/>
    <cellStyle name="Currency 4 2 2 12" xfId="8304"/>
    <cellStyle name="Currency 4 2 2 12 2" xfId="8305"/>
    <cellStyle name="Currency 4 2 2 13" xfId="8306"/>
    <cellStyle name="Currency 4 2 2 13 2" xfId="8307"/>
    <cellStyle name="Currency 4 2 2 14" xfId="8308"/>
    <cellStyle name="Currency 4 2 2 14 2" xfId="8309"/>
    <cellStyle name="Currency 4 2 2 15" xfId="8310"/>
    <cellStyle name="Currency 4 2 2 16" xfId="8311"/>
    <cellStyle name="Currency 4 2 2 2" xfId="8312"/>
    <cellStyle name="Currency 4 2 2 2 10" xfId="8313"/>
    <cellStyle name="Currency 4 2 2 2 10 2" xfId="8314"/>
    <cellStyle name="Currency 4 2 2 2 11" xfId="8315"/>
    <cellStyle name="Currency 4 2 2 2 11 2" xfId="8316"/>
    <cellStyle name="Currency 4 2 2 2 12" xfId="8317"/>
    <cellStyle name="Currency 4 2 2 2 13" xfId="8318"/>
    <cellStyle name="Currency 4 2 2 2 2" xfId="8319"/>
    <cellStyle name="Currency 4 2 2 2 2 10" xfId="8320"/>
    <cellStyle name="Currency 4 2 2 2 2 11" xfId="8321"/>
    <cellStyle name="Currency 4 2 2 2 2 2" xfId="8322"/>
    <cellStyle name="Currency 4 2 2 2 2 2 2" xfId="8323"/>
    <cellStyle name="Currency 4 2 2 2 2 2 2 2" xfId="8324"/>
    <cellStyle name="Currency 4 2 2 2 2 2 3" xfId="8325"/>
    <cellStyle name="Currency 4 2 2 2 2 2 3 2" xfId="8326"/>
    <cellStyle name="Currency 4 2 2 2 2 2 4" xfId="8327"/>
    <cellStyle name="Currency 4 2 2 2 2 2 4 2" xfId="8328"/>
    <cellStyle name="Currency 4 2 2 2 2 2 5" xfId="8329"/>
    <cellStyle name="Currency 4 2 2 2 2 2 6" xfId="8330"/>
    <cellStyle name="Currency 4 2 2 2 2 3" xfId="8331"/>
    <cellStyle name="Currency 4 2 2 2 2 3 2" xfId="8332"/>
    <cellStyle name="Currency 4 2 2 2 2 3 2 2" xfId="8333"/>
    <cellStyle name="Currency 4 2 2 2 2 3 3" xfId="8334"/>
    <cellStyle name="Currency 4 2 2 2 2 3 3 2" xfId="8335"/>
    <cellStyle name="Currency 4 2 2 2 2 3 4" xfId="8336"/>
    <cellStyle name="Currency 4 2 2 2 2 3 4 2" xfId="8337"/>
    <cellStyle name="Currency 4 2 2 2 2 3 5" xfId="8338"/>
    <cellStyle name="Currency 4 2 2 2 2 3 6" xfId="8339"/>
    <cellStyle name="Currency 4 2 2 2 2 4" xfId="8340"/>
    <cellStyle name="Currency 4 2 2 2 2 4 2" xfId="8341"/>
    <cellStyle name="Currency 4 2 2 2 2 4 2 2" xfId="8342"/>
    <cellStyle name="Currency 4 2 2 2 2 4 3" xfId="8343"/>
    <cellStyle name="Currency 4 2 2 2 2 4 3 2" xfId="8344"/>
    <cellStyle name="Currency 4 2 2 2 2 4 4" xfId="8345"/>
    <cellStyle name="Currency 4 2 2 2 2 4 4 2" xfId="8346"/>
    <cellStyle name="Currency 4 2 2 2 2 4 5" xfId="8347"/>
    <cellStyle name="Currency 4 2 2 2 2 4 6" xfId="8348"/>
    <cellStyle name="Currency 4 2 2 2 2 5" xfId="8349"/>
    <cellStyle name="Currency 4 2 2 2 2 5 2" xfId="8350"/>
    <cellStyle name="Currency 4 2 2 2 2 5 2 2" xfId="8351"/>
    <cellStyle name="Currency 4 2 2 2 2 5 3" xfId="8352"/>
    <cellStyle name="Currency 4 2 2 2 2 5 3 2" xfId="8353"/>
    <cellStyle name="Currency 4 2 2 2 2 5 4" xfId="8354"/>
    <cellStyle name="Currency 4 2 2 2 2 5 4 2" xfId="8355"/>
    <cellStyle name="Currency 4 2 2 2 2 5 5" xfId="8356"/>
    <cellStyle name="Currency 4 2 2 2 2 5 6" xfId="8357"/>
    <cellStyle name="Currency 4 2 2 2 2 6" xfId="8358"/>
    <cellStyle name="Currency 4 2 2 2 2 6 2" xfId="8359"/>
    <cellStyle name="Currency 4 2 2 2 2 6 2 2" xfId="8360"/>
    <cellStyle name="Currency 4 2 2 2 2 6 3" xfId="8361"/>
    <cellStyle name="Currency 4 2 2 2 2 6 3 2" xfId="8362"/>
    <cellStyle name="Currency 4 2 2 2 2 6 4" xfId="8363"/>
    <cellStyle name="Currency 4 2 2 2 2 6 5" xfId="8364"/>
    <cellStyle name="Currency 4 2 2 2 2 7" xfId="8365"/>
    <cellStyle name="Currency 4 2 2 2 2 7 2" xfId="8366"/>
    <cellStyle name="Currency 4 2 2 2 2 8" xfId="8367"/>
    <cellStyle name="Currency 4 2 2 2 2 8 2" xfId="8368"/>
    <cellStyle name="Currency 4 2 2 2 2 9" xfId="8369"/>
    <cellStyle name="Currency 4 2 2 2 2 9 2" xfId="8370"/>
    <cellStyle name="Currency 4 2 2 2 3" xfId="8371"/>
    <cellStyle name="Currency 4 2 2 2 3 10" xfId="8372"/>
    <cellStyle name="Currency 4 2 2 2 3 2" xfId="8373"/>
    <cellStyle name="Currency 4 2 2 2 3 2 2" xfId="8374"/>
    <cellStyle name="Currency 4 2 2 2 3 2 2 2" xfId="8375"/>
    <cellStyle name="Currency 4 2 2 2 3 2 3" xfId="8376"/>
    <cellStyle name="Currency 4 2 2 2 3 2 3 2" xfId="8377"/>
    <cellStyle name="Currency 4 2 2 2 3 2 4" xfId="8378"/>
    <cellStyle name="Currency 4 2 2 2 3 2 4 2" xfId="8379"/>
    <cellStyle name="Currency 4 2 2 2 3 2 5" xfId="8380"/>
    <cellStyle name="Currency 4 2 2 2 3 2 6" xfId="8381"/>
    <cellStyle name="Currency 4 2 2 2 3 3" xfId="8382"/>
    <cellStyle name="Currency 4 2 2 2 3 3 2" xfId="8383"/>
    <cellStyle name="Currency 4 2 2 2 3 3 2 2" xfId="8384"/>
    <cellStyle name="Currency 4 2 2 2 3 3 3" xfId="8385"/>
    <cellStyle name="Currency 4 2 2 2 3 3 3 2" xfId="8386"/>
    <cellStyle name="Currency 4 2 2 2 3 3 4" xfId="8387"/>
    <cellStyle name="Currency 4 2 2 2 3 3 4 2" xfId="8388"/>
    <cellStyle name="Currency 4 2 2 2 3 3 5" xfId="8389"/>
    <cellStyle name="Currency 4 2 2 2 3 3 6" xfId="8390"/>
    <cellStyle name="Currency 4 2 2 2 3 4" xfId="8391"/>
    <cellStyle name="Currency 4 2 2 2 3 4 2" xfId="8392"/>
    <cellStyle name="Currency 4 2 2 2 3 4 2 2" xfId="8393"/>
    <cellStyle name="Currency 4 2 2 2 3 4 3" xfId="8394"/>
    <cellStyle name="Currency 4 2 2 2 3 4 3 2" xfId="8395"/>
    <cellStyle name="Currency 4 2 2 2 3 4 4" xfId="8396"/>
    <cellStyle name="Currency 4 2 2 2 3 4 4 2" xfId="8397"/>
    <cellStyle name="Currency 4 2 2 2 3 4 5" xfId="8398"/>
    <cellStyle name="Currency 4 2 2 2 3 4 6" xfId="8399"/>
    <cellStyle name="Currency 4 2 2 2 3 5" xfId="8400"/>
    <cellStyle name="Currency 4 2 2 2 3 5 2" xfId="8401"/>
    <cellStyle name="Currency 4 2 2 2 3 5 2 2" xfId="8402"/>
    <cellStyle name="Currency 4 2 2 2 3 5 3" xfId="8403"/>
    <cellStyle name="Currency 4 2 2 2 3 5 3 2" xfId="8404"/>
    <cellStyle name="Currency 4 2 2 2 3 5 4" xfId="8405"/>
    <cellStyle name="Currency 4 2 2 2 3 5 5" xfId="8406"/>
    <cellStyle name="Currency 4 2 2 2 3 6" xfId="8407"/>
    <cellStyle name="Currency 4 2 2 2 3 6 2" xfId="8408"/>
    <cellStyle name="Currency 4 2 2 2 3 7" xfId="8409"/>
    <cellStyle name="Currency 4 2 2 2 3 7 2" xfId="8410"/>
    <cellStyle name="Currency 4 2 2 2 3 8" xfId="8411"/>
    <cellStyle name="Currency 4 2 2 2 3 8 2" xfId="8412"/>
    <cellStyle name="Currency 4 2 2 2 3 9" xfId="8413"/>
    <cellStyle name="Currency 4 2 2 2 4" xfId="8414"/>
    <cellStyle name="Currency 4 2 2 2 4 10" xfId="8415"/>
    <cellStyle name="Currency 4 2 2 2 4 2" xfId="8416"/>
    <cellStyle name="Currency 4 2 2 2 4 2 2" xfId="8417"/>
    <cellStyle name="Currency 4 2 2 2 4 2 2 2" xfId="8418"/>
    <cellStyle name="Currency 4 2 2 2 4 2 3" xfId="8419"/>
    <cellStyle name="Currency 4 2 2 2 4 2 3 2" xfId="8420"/>
    <cellStyle name="Currency 4 2 2 2 4 2 4" xfId="8421"/>
    <cellStyle name="Currency 4 2 2 2 4 2 4 2" xfId="8422"/>
    <cellStyle name="Currency 4 2 2 2 4 2 5" xfId="8423"/>
    <cellStyle name="Currency 4 2 2 2 4 2 6" xfId="8424"/>
    <cellStyle name="Currency 4 2 2 2 4 3" xfId="8425"/>
    <cellStyle name="Currency 4 2 2 2 4 3 2" xfId="8426"/>
    <cellStyle name="Currency 4 2 2 2 4 3 2 2" xfId="8427"/>
    <cellStyle name="Currency 4 2 2 2 4 3 3" xfId="8428"/>
    <cellStyle name="Currency 4 2 2 2 4 3 3 2" xfId="8429"/>
    <cellStyle name="Currency 4 2 2 2 4 3 4" xfId="8430"/>
    <cellStyle name="Currency 4 2 2 2 4 3 4 2" xfId="8431"/>
    <cellStyle name="Currency 4 2 2 2 4 3 5" xfId="8432"/>
    <cellStyle name="Currency 4 2 2 2 4 3 6" xfId="8433"/>
    <cellStyle name="Currency 4 2 2 2 4 4" xfId="8434"/>
    <cellStyle name="Currency 4 2 2 2 4 4 2" xfId="8435"/>
    <cellStyle name="Currency 4 2 2 2 4 4 2 2" xfId="8436"/>
    <cellStyle name="Currency 4 2 2 2 4 4 3" xfId="8437"/>
    <cellStyle name="Currency 4 2 2 2 4 4 3 2" xfId="8438"/>
    <cellStyle name="Currency 4 2 2 2 4 4 4" xfId="8439"/>
    <cellStyle name="Currency 4 2 2 2 4 4 4 2" xfId="8440"/>
    <cellStyle name="Currency 4 2 2 2 4 4 5" xfId="8441"/>
    <cellStyle name="Currency 4 2 2 2 4 4 6" xfId="8442"/>
    <cellStyle name="Currency 4 2 2 2 4 5" xfId="8443"/>
    <cellStyle name="Currency 4 2 2 2 4 5 2" xfId="8444"/>
    <cellStyle name="Currency 4 2 2 2 4 5 2 2" xfId="8445"/>
    <cellStyle name="Currency 4 2 2 2 4 5 3" xfId="8446"/>
    <cellStyle name="Currency 4 2 2 2 4 5 3 2" xfId="8447"/>
    <cellStyle name="Currency 4 2 2 2 4 5 4" xfId="8448"/>
    <cellStyle name="Currency 4 2 2 2 4 5 5" xfId="8449"/>
    <cellStyle name="Currency 4 2 2 2 4 6" xfId="8450"/>
    <cellStyle name="Currency 4 2 2 2 4 6 2" xfId="8451"/>
    <cellStyle name="Currency 4 2 2 2 4 7" xfId="8452"/>
    <cellStyle name="Currency 4 2 2 2 4 7 2" xfId="8453"/>
    <cellStyle name="Currency 4 2 2 2 4 8" xfId="8454"/>
    <cellStyle name="Currency 4 2 2 2 4 8 2" xfId="8455"/>
    <cellStyle name="Currency 4 2 2 2 4 9" xfId="8456"/>
    <cellStyle name="Currency 4 2 2 2 5" xfId="8457"/>
    <cellStyle name="Currency 4 2 2 2 5 2" xfId="8458"/>
    <cellStyle name="Currency 4 2 2 2 5 2 2" xfId="8459"/>
    <cellStyle name="Currency 4 2 2 2 5 3" xfId="8460"/>
    <cellStyle name="Currency 4 2 2 2 5 3 2" xfId="8461"/>
    <cellStyle name="Currency 4 2 2 2 5 4" xfId="8462"/>
    <cellStyle name="Currency 4 2 2 2 5 4 2" xfId="8463"/>
    <cellStyle name="Currency 4 2 2 2 5 5" xfId="8464"/>
    <cellStyle name="Currency 4 2 2 2 5 6" xfId="8465"/>
    <cellStyle name="Currency 4 2 2 2 6" xfId="8466"/>
    <cellStyle name="Currency 4 2 2 2 6 2" xfId="8467"/>
    <cellStyle name="Currency 4 2 2 2 6 2 2" xfId="8468"/>
    <cellStyle name="Currency 4 2 2 2 6 3" xfId="8469"/>
    <cellStyle name="Currency 4 2 2 2 6 3 2" xfId="8470"/>
    <cellStyle name="Currency 4 2 2 2 6 4" xfId="8471"/>
    <cellStyle name="Currency 4 2 2 2 6 4 2" xfId="8472"/>
    <cellStyle name="Currency 4 2 2 2 6 5" xfId="8473"/>
    <cellStyle name="Currency 4 2 2 2 6 6" xfId="8474"/>
    <cellStyle name="Currency 4 2 2 2 7" xfId="8475"/>
    <cellStyle name="Currency 4 2 2 2 7 2" xfId="8476"/>
    <cellStyle name="Currency 4 2 2 2 7 2 2" xfId="8477"/>
    <cellStyle name="Currency 4 2 2 2 7 3" xfId="8478"/>
    <cellStyle name="Currency 4 2 2 2 7 3 2" xfId="8479"/>
    <cellStyle name="Currency 4 2 2 2 7 4" xfId="8480"/>
    <cellStyle name="Currency 4 2 2 2 7 4 2" xfId="8481"/>
    <cellStyle name="Currency 4 2 2 2 7 5" xfId="8482"/>
    <cellStyle name="Currency 4 2 2 2 7 6" xfId="8483"/>
    <cellStyle name="Currency 4 2 2 2 8" xfId="8484"/>
    <cellStyle name="Currency 4 2 2 2 8 2" xfId="8485"/>
    <cellStyle name="Currency 4 2 2 2 8 2 2" xfId="8486"/>
    <cellStyle name="Currency 4 2 2 2 8 3" xfId="8487"/>
    <cellStyle name="Currency 4 2 2 2 8 3 2" xfId="8488"/>
    <cellStyle name="Currency 4 2 2 2 8 4" xfId="8489"/>
    <cellStyle name="Currency 4 2 2 2 8 5" xfId="8490"/>
    <cellStyle name="Currency 4 2 2 2 9" xfId="8491"/>
    <cellStyle name="Currency 4 2 2 2 9 2" xfId="8492"/>
    <cellStyle name="Currency 4 2 2 3" xfId="8493"/>
    <cellStyle name="Currency 4 2 2 3 10" xfId="8494"/>
    <cellStyle name="Currency 4 2 2 3 10 2" xfId="8495"/>
    <cellStyle name="Currency 4 2 2 3 11" xfId="8496"/>
    <cellStyle name="Currency 4 2 2 3 11 2" xfId="8497"/>
    <cellStyle name="Currency 4 2 2 3 12" xfId="8498"/>
    <cellStyle name="Currency 4 2 2 3 13" xfId="8499"/>
    <cellStyle name="Currency 4 2 2 3 2" xfId="8500"/>
    <cellStyle name="Currency 4 2 2 3 2 10" xfId="8501"/>
    <cellStyle name="Currency 4 2 2 3 2 11" xfId="8502"/>
    <cellStyle name="Currency 4 2 2 3 2 2" xfId="8503"/>
    <cellStyle name="Currency 4 2 2 3 2 2 2" xfId="8504"/>
    <cellStyle name="Currency 4 2 2 3 2 2 2 2" xfId="8505"/>
    <cellStyle name="Currency 4 2 2 3 2 2 3" xfId="8506"/>
    <cellStyle name="Currency 4 2 2 3 2 2 3 2" xfId="8507"/>
    <cellStyle name="Currency 4 2 2 3 2 2 4" xfId="8508"/>
    <cellStyle name="Currency 4 2 2 3 2 2 4 2" xfId="8509"/>
    <cellStyle name="Currency 4 2 2 3 2 2 5" xfId="8510"/>
    <cellStyle name="Currency 4 2 2 3 2 2 6" xfId="8511"/>
    <cellStyle name="Currency 4 2 2 3 2 3" xfId="8512"/>
    <cellStyle name="Currency 4 2 2 3 2 3 2" xfId="8513"/>
    <cellStyle name="Currency 4 2 2 3 2 3 2 2" xfId="8514"/>
    <cellStyle name="Currency 4 2 2 3 2 3 3" xfId="8515"/>
    <cellStyle name="Currency 4 2 2 3 2 3 3 2" xfId="8516"/>
    <cellStyle name="Currency 4 2 2 3 2 3 4" xfId="8517"/>
    <cellStyle name="Currency 4 2 2 3 2 3 4 2" xfId="8518"/>
    <cellStyle name="Currency 4 2 2 3 2 3 5" xfId="8519"/>
    <cellStyle name="Currency 4 2 2 3 2 3 6" xfId="8520"/>
    <cellStyle name="Currency 4 2 2 3 2 4" xfId="8521"/>
    <cellStyle name="Currency 4 2 2 3 2 4 2" xfId="8522"/>
    <cellStyle name="Currency 4 2 2 3 2 4 2 2" xfId="8523"/>
    <cellStyle name="Currency 4 2 2 3 2 4 3" xfId="8524"/>
    <cellStyle name="Currency 4 2 2 3 2 4 3 2" xfId="8525"/>
    <cellStyle name="Currency 4 2 2 3 2 4 4" xfId="8526"/>
    <cellStyle name="Currency 4 2 2 3 2 4 4 2" xfId="8527"/>
    <cellStyle name="Currency 4 2 2 3 2 4 5" xfId="8528"/>
    <cellStyle name="Currency 4 2 2 3 2 4 6" xfId="8529"/>
    <cellStyle name="Currency 4 2 2 3 2 5" xfId="8530"/>
    <cellStyle name="Currency 4 2 2 3 2 5 2" xfId="8531"/>
    <cellStyle name="Currency 4 2 2 3 2 5 2 2" xfId="8532"/>
    <cellStyle name="Currency 4 2 2 3 2 5 3" xfId="8533"/>
    <cellStyle name="Currency 4 2 2 3 2 5 3 2" xfId="8534"/>
    <cellStyle name="Currency 4 2 2 3 2 5 4" xfId="8535"/>
    <cellStyle name="Currency 4 2 2 3 2 5 4 2" xfId="8536"/>
    <cellStyle name="Currency 4 2 2 3 2 5 5" xfId="8537"/>
    <cellStyle name="Currency 4 2 2 3 2 5 6" xfId="8538"/>
    <cellStyle name="Currency 4 2 2 3 2 6" xfId="8539"/>
    <cellStyle name="Currency 4 2 2 3 2 6 2" xfId="8540"/>
    <cellStyle name="Currency 4 2 2 3 2 6 2 2" xfId="8541"/>
    <cellStyle name="Currency 4 2 2 3 2 6 3" xfId="8542"/>
    <cellStyle name="Currency 4 2 2 3 2 6 3 2" xfId="8543"/>
    <cellStyle name="Currency 4 2 2 3 2 6 4" xfId="8544"/>
    <cellStyle name="Currency 4 2 2 3 2 6 5" xfId="8545"/>
    <cellStyle name="Currency 4 2 2 3 2 7" xfId="8546"/>
    <cellStyle name="Currency 4 2 2 3 2 7 2" xfId="8547"/>
    <cellStyle name="Currency 4 2 2 3 2 8" xfId="8548"/>
    <cellStyle name="Currency 4 2 2 3 2 8 2" xfId="8549"/>
    <cellStyle name="Currency 4 2 2 3 2 9" xfId="8550"/>
    <cellStyle name="Currency 4 2 2 3 2 9 2" xfId="8551"/>
    <cellStyle name="Currency 4 2 2 3 3" xfId="8552"/>
    <cellStyle name="Currency 4 2 2 3 3 10" xfId="8553"/>
    <cellStyle name="Currency 4 2 2 3 3 2" xfId="8554"/>
    <cellStyle name="Currency 4 2 2 3 3 2 2" xfId="8555"/>
    <cellStyle name="Currency 4 2 2 3 3 2 2 2" xfId="8556"/>
    <cellStyle name="Currency 4 2 2 3 3 2 3" xfId="8557"/>
    <cellStyle name="Currency 4 2 2 3 3 2 3 2" xfId="8558"/>
    <cellStyle name="Currency 4 2 2 3 3 2 4" xfId="8559"/>
    <cellStyle name="Currency 4 2 2 3 3 2 4 2" xfId="8560"/>
    <cellStyle name="Currency 4 2 2 3 3 2 5" xfId="8561"/>
    <cellStyle name="Currency 4 2 2 3 3 2 6" xfId="8562"/>
    <cellStyle name="Currency 4 2 2 3 3 3" xfId="8563"/>
    <cellStyle name="Currency 4 2 2 3 3 3 2" xfId="8564"/>
    <cellStyle name="Currency 4 2 2 3 3 3 2 2" xfId="8565"/>
    <cellStyle name="Currency 4 2 2 3 3 3 3" xfId="8566"/>
    <cellStyle name="Currency 4 2 2 3 3 3 3 2" xfId="8567"/>
    <cellStyle name="Currency 4 2 2 3 3 3 4" xfId="8568"/>
    <cellStyle name="Currency 4 2 2 3 3 3 4 2" xfId="8569"/>
    <cellStyle name="Currency 4 2 2 3 3 3 5" xfId="8570"/>
    <cellStyle name="Currency 4 2 2 3 3 3 6" xfId="8571"/>
    <cellStyle name="Currency 4 2 2 3 3 4" xfId="8572"/>
    <cellStyle name="Currency 4 2 2 3 3 4 2" xfId="8573"/>
    <cellStyle name="Currency 4 2 2 3 3 4 2 2" xfId="8574"/>
    <cellStyle name="Currency 4 2 2 3 3 4 3" xfId="8575"/>
    <cellStyle name="Currency 4 2 2 3 3 4 3 2" xfId="8576"/>
    <cellStyle name="Currency 4 2 2 3 3 4 4" xfId="8577"/>
    <cellStyle name="Currency 4 2 2 3 3 4 4 2" xfId="8578"/>
    <cellStyle name="Currency 4 2 2 3 3 4 5" xfId="8579"/>
    <cellStyle name="Currency 4 2 2 3 3 4 6" xfId="8580"/>
    <cellStyle name="Currency 4 2 2 3 3 5" xfId="8581"/>
    <cellStyle name="Currency 4 2 2 3 3 5 2" xfId="8582"/>
    <cellStyle name="Currency 4 2 2 3 3 5 2 2" xfId="8583"/>
    <cellStyle name="Currency 4 2 2 3 3 5 3" xfId="8584"/>
    <cellStyle name="Currency 4 2 2 3 3 5 3 2" xfId="8585"/>
    <cellStyle name="Currency 4 2 2 3 3 5 4" xfId="8586"/>
    <cellStyle name="Currency 4 2 2 3 3 5 5" xfId="8587"/>
    <cellStyle name="Currency 4 2 2 3 3 6" xfId="8588"/>
    <cellStyle name="Currency 4 2 2 3 3 6 2" xfId="8589"/>
    <cellStyle name="Currency 4 2 2 3 3 7" xfId="8590"/>
    <cellStyle name="Currency 4 2 2 3 3 7 2" xfId="8591"/>
    <cellStyle name="Currency 4 2 2 3 3 8" xfId="8592"/>
    <cellStyle name="Currency 4 2 2 3 3 8 2" xfId="8593"/>
    <cellStyle name="Currency 4 2 2 3 3 9" xfId="8594"/>
    <cellStyle name="Currency 4 2 2 3 4" xfId="8595"/>
    <cellStyle name="Currency 4 2 2 3 4 10" xfId="8596"/>
    <cellStyle name="Currency 4 2 2 3 4 2" xfId="8597"/>
    <cellStyle name="Currency 4 2 2 3 4 2 2" xfId="8598"/>
    <cellStyle name="Currency 4 2 2 3 4 2 2 2" xfId="8599"/>
    <cellStyle name="Currency 4 2 2 3 4 2 3" xfId="8600"/>
    <cellStyle name="Currency 4 2 2 3 4 2 3 2" xfId="8601"/>
    <cellStyle name="Currency 4 2 2 3 4 2 4" xfId="8602"/>
    <cellStyle name="Currency 4 2 2 3 4 2 4 2" xfId="8603"/>
    <cellStyle name="Currency 4 2 2 3 4 2 5" xfId="8604"/>
    <cellStyle name="Currency 4 2 2 3 4 2 6" xfId="8605"/>
    <cellStyle name="Currency 4 2 2 3 4 3" xfId="8606"/>
    <cellStyle name="Currency 4 2 2 3 4 3 2" xfId="8607"/>
    <cellStyle name="Currency 4 2 2 3 4 3 2 2" xfId="8608"/>
    <cellStyle name="Currency 4 2 2 3 4 3 3" xfId="8609"/>
    <cellStyle name="Currency 4 2 2 3 4 3 3 2" xfId="8610"/>
    <cellStyle name="Currency 4 2 2 3 4 3 4" xfId="8611"/>
    <cellStyle name="Currency 4 2 2 3 4 3 4 2" xfId="8612"/>
    <cellStyle name="Currency 4 2 2 3 4 3 5" xfId="8613"/>
    <cellStyle name="Currency 4 2 2 3 4 3 6" xfId="8614"/>
    <cellStyle name="Currency 4 2 2 3 4 4" xfId="8615"/>
    <cellStyle name="Currency 4 2 2 3 4 4 2" xfId="8616"/>
    <cellStyle name="Currency 4 2 2 3 4 4 2 2" xfId="8617"/>
    <cellStyle name="Currency 4 2 2 3 4 4 3" xfId="8618"/>
    <cellStyle name="Currency 4 2 2 3 4 4 3 2" xfId="8619"/>
    <cellStyle name="Currency 4 2 2 3 4 4 4" xfId="8620"/>
    <cellStyle name="Currency 4 2 2 3 4 4 4 2" xfId="8621"/>
    <cellStyle name="Currency 4 2 2 3 4 4 5" xfId="8622"/>
    <cellStyle name="Currency 4 2 2 3 4 4 6" xfId="8623"/>
    <cellStyle name="Currency 4 2 2 3 4 5" xfId="8624"/>
    <cellStyle name="Currency 4 2 2 3 4 5 2" xfId="8625"/>
    <cellStyle name="Currency 4 2 2 3 4 5 2 2" xfId="8626"/>
    <cellStyle name="Currency 4 2 2 3 4 5 3" xfId="8627"/>
    <cellStyle name="Currency 4 2 2 3 4 5 3 2" xfId="8628"/>
    <cellStyle name="Currency 4 2 2 3 4 5 4" xfId="8629"/>
    <cellStyle name="Currency 4 2 2 3 4 5 5" xfId="8630"/>
    <cellStyle name="Currency 4 2 2 3 4 6" xfId="8631"/>
    <cellStyle name="Currency 4 2 2 3 4 6 2" xfId="8632"/>
    <cellStyle name="Currency 4 2 2 3 4 7" xfId="8633"/>
    <cellStyle name="Currency 4 2 2 3 4 7 2" xfId="8634"/>
    <cellStyle name="Currency 4 2 2 3 4 8" xfId="8635"/>
    <cellStyle name="Currency 4 2 2 3 4 8 2" xfId="8636"/>
    <cellStyle name="Currency 4 2 2 3 4 9" xfId="8637"/>
    <cellStyle name="Currency 4 2 2 3 5" xfId="8638"/>
    <cellStyle name="Currency 4 2 2 3 5 2" xfId="8639"/>
    <cellStyle name="Currency 4 2 2 3 5 2 2" xfId="8640"/>
    <cellStyle name="Currency 4 2 2 3 5 3" xfId="8641"/>
    <cellStyle name="Currency 4 2 2 3 5 3 2" xfId="8642"/>
    <cellStyle name="Currency 4 2 2 3 5 4" xfId="8643"/>
    <cellStyle name="Currency 4 2 2 3 5 4 2" xfId="8644"/>
    <cellStyle name="Currency 4 2 2 3 5 5" xfId="8645"/>
    <cellStyle name="Currency 4 2 2 3 5 6" xfId="8646"/>
    <cellStyle name="Currency 4 2 2 3 6" xfId="8647"/>
    <cellStyle name="Currency 4 2 2 3 6 2" xfId="8648"/>
    <cellStyle name="Currency 4 2 2 3 6 2 2" xfId="8649"/>
    <cellStyle name="Currency 4 2 2 3 6 3" xfId="8650"/>
    <cellStyle name="Currency 4 2 2 3 6 3 2" xfId="8651"/>
    <cellStyle name="Currency 4 2 2 3 6 4" xfId="8652"/>
    <cellStyle name="Currency 4 2 2 3 6 4 2" xfId="8653"/>
    <cellStyle name="Currency 4 2 2 3 6 5" xfId="8654"/>
    <cellStyle name="Currency 4 2 2 3 6 6" xfId="8655"/>
    <cellStyle name="Currency 4 2 2 3 7" xfId="8656"/>
    <cellStyle name="Currency 4 2 2 3 7 2" xfId="8657"/>
    <cellStyle name="Currency 4 2 2 3 7 2 2" xfId="8658"/>
    <cellStyle name="Currency 4 2 2 3 7 3" xfId="8659"/>
    <cellStyle name="Currency 4 2 2 3 7 3 2" xfId="8660"/>
    <cellStyle name="Currency 4 2 2 3 7 4" xfId="8661"/>
    <cellStyle name="Currency 4 2 2 3 7 4 2" xfId="8662"/>
    <cellStyle name="Currency 4 2 2 3 7 5" xfId="8663"/>
    <cellStyle name="Currency 4 2 2 3 7 6" xfId="8664"/>
    <cellStyle name="Currency 4 2 2 3 8" xfId="8665"/>
    <cellStyle name="Currency 4 2 2 3 8 2" xfId="8666"/>
    <cellStyle name="Currency 4 2 2 3 8 2 2" xfId="8667"/>
    <cellStyle name="Currency 4 2 2 3 8 3" xfId="8668"/>
    <cellStyle name="Currency 4 2 2 3 8 3 2" xfId="8669"/>
    <cellStyle name="Currency 4 2 2 3 8 4" xfId="8670"/>
    <cellStyle name="Currency 4 2 2 3 8 5" xfId="8671"/>
    <cellStyle name="Currency 4 2 2 3 9" xfId="8672"/>
    <cellStyle name="Currency 4 2 2 3 9 2" xfId="8673"/>
    <cellStyle name="Currency 4 2 2 4" xfId="8674"/>
    <cellStyle name="Currency 4 2 2 4 10" xfId="8675"/>
    <cellStyle name="Currency 4 2 2 4 10 2" xfId="8676"/>
    <cellStyle name="Currency 4 2 2 4 11" xfId="8677"/>
    <cellStyle name="Currency 4 2 2 4 12" xfId="8678"/>
    <cellStyle name="Currency 4 2 2 4 2" xfId="8679"/>
    <cellStyle name="Currency 4 2 2 4 2 10" xfId="8680"/>
    <cellStyle name="Currency 4 2 2 4 2 2" xfId="8681"/>
    <cellStyle name="Currency 4 2 2 4 2 2 2" xfId="8682"/>
    <cellStyle name="Currency 4 2 2 4 2 2 2 2" xfId="8683"/>
    <cellStyle name="Currency 4 2 2 4 2 2 3" xfId="8684"/>
    <cellStyle name="Currency 4 2 2 4 2 2 3 2" xfId="8685"/>
    <cellStyle name="Currency 4 2 2 4 2 2 4" xfId="8686"/>
    <cellStyle name="Currency 4 2 2 4 2 2 4 2" xfId="8687"/>
    <cellStyle name="Currency 4 2 2 4 2 2 5" xfId="8688"/>
    <cellStyle name="Currency 4 2 2 4 2 2 6" xfId="8689"/>
    <cellStyle name="Currency 4 2 2 4 2 3" xfId="8690"/>
    <cellStyle name="Currency 4 2 2 4 2 3 2" xfId="8691"/>
    <cellStyle name="Currency 4 2 2 4 2 3 2 2" xfId="8692"/>
    <cellStyle name="Currency 4 2 2 4 2 3 3" xfId="8693"/>
    <cellStyle name="Currency 4 2 2 4 2 3 3 2" xfId="8694"/>
    <cellStyle name="Currency 4 2 2 4 2 3 4" xfId="8695"/>
    <cellStyle name="Currency 4 2 2 4 2 3 4 2" xfId="8696"/>
    <cellStyle name="Currency 4 2 2 4 2 3 5" xfId="8697"/>
    <cellStyle name="Currency 4 2 2 4 2 3 6" xfId="8698"/>
    <cellStyle name="Currency 4 2 2 4 2 4" xfId="8699"/>
    <cellStyle name="Currency 4 2 2 4 2 4 2" xfId="8700"/>
    <cellStyle name="Currency 4 2 2 4 2 4 2 2" xfId="8701"/>
    <cellStyle name="Currency 4 2 2 4 2 4 3" xfId="8702"/>
    <cellStyle name="Currency 4 2 2 4 2 4 3 2" xfId="8703"/>
    <cellStyle name="Currency 4 2 2 4 2 4 4" xfId="8704"/>
    <cellStyle name="Currency 4 2 2 4 2 4 4 2" xfId="8705"/>
    <cellStyle name="Currency 4 2 2 4 2 4 5" xfId="8706"/>
    <cellStyle name="Currency 4 2 2 4 2 4 6" xfId="8707"/>
    <cellStyle name="Currency 4 2 2 4 2 5" xfId="8708"/>
    <cellStyle name="Currency 4 2 2 4 2 5 2" xfId="8709"/>
    <cellStyle name="Currency 4 2 2 4 2 5 2 2" xfId="8710"/>
    <cellStyle name="Currency 4 2 2 4 2 5 3" xfId="8711"/>
    <cellStyle name="Currency 4 2 2 4 2 5 3 2" xfId="8712"/>
    <cellStyle name="Currency 4 2 2 4 2 5 4" xfId="8713"/>
    <cellStyle name="Currency 4 2 2 4 2 5 5" xfId="8714"/>
    <cellStyle name="Currency 4 2 2 4 2 6" xfId="8715"/>
    <cellStyle name="Currency 4 2 2 4 2 6 2" xfId="8716"/>
    <cellStyle name="Currency 4 2 2 4 2 7" xfId="8717"/>
    <cellStyle name="Currency 4 2 2 4 2 7 2" xfId="8718"/>
    <cellStyle name="Currency 4 2 2 4 2 8" xfId="8719"/>
    <cellStyle name="Currency 4 2 2 4 2 8 2" xfId="8720"/>
    <cellStyle name="Currency 4 2 2 4 2 9" xfId="8721"/>
    <cellStyle name="Currency 4 2 2 4 3" xfId="8722"/>
    <cellStyle name="Currency 4 2 2 4 3 10" xfId="8723"/>
    <cellStyle name="Currency 4 2 2 4 3 2" xfId="8724"/>
    <cellStyle name="Currency 4 2 2 4 3 2 2" xfId="8725"/>
    <cellStyle name="Currency 4 2 2 4 3 2 2 2" xfId="8726"/>
    <cellStyle name="Currency 4 2 2 4 3 2 3" xfId="8727"/>
    <cellStyle name="Currency 4 2 2 4 3 2 3 2" xfId="8728"/>
    <cellStyle name="Currency 4 2 2 4 3 2 4" xfId="8729"/>
    <cellStyle name="Currency 4 2 2 4 3 2 4 2" xfId="8730"/>
    <cellStyle name="Currency 4 2 2 4 3 2 5" xfId="8731"/>
    <cellStyle name="Currency 4 2 2 4 3 2 6" xfId="8732"/>
    <cellStyle name="Currency 4 2 2 4 3 3" xfId="8733"/>
    <cellStyle name="Currency 4 2 2 4 3 3 2" xfId="8734"/>
    <cellStyle name="Currency 4 2 2 4 3 3 2 2" xfId="8735"/>
    <cellStyle name="Currency 4 2 2 4 3 3 3" xfId="8736"/>
    <cellStyle name="Currency 4 2 2 4 3 3 3 2" xfId="8737"/>
    <cellStyle name="Currency 4 2 2 4 3 3 4" xfId="8738"/>
    <cellStyle name="Currency 4 2 2 4 3 3 4 2" xfId="8739"/>
    <cellStyle name="Currency 4 2 2 4 3 3 5" xfId="8740"/>
    <cellStyle name="Currency 4 2 2 4 3 3 6" xfId="8741"/>
    <cellStyle name="Currency 4 2 2 4 3 4" xfId="8742"/>
    <cellStyle name="Currency 4 2 2 4 3 4 2" xfId="8743"/>
    <cellStyle name="Currency 4 2 2 4 3 4 2 2" xfId="8744"/>
    <cellStyle name="Currency 4 2 2 4 3 4 3" xfId="8745"/>
    <cellStyle name="Currency 4 2 2 4 3 4 3 2" xfId="8746"/>
    <cellStyle name="Currency 4 2 2 4 3 4 4" xfId="8747"/>
    <cellStyle name="Currency 4 2 2 4 3 4 4 2" xfId="8748"/>
    <cellStyle name="Currency 4 2 2 4 3 4 5" xfId="8749"/>
    <cellStyle name="Currency 4 2 2 4 3 4 6" xfId="8750"/>
    <cellStyle name="Currency 4 2 2 4 3 5" xfId="8751"/>
    <cellStyle name="Currency 4 2 2 4 3 5 2" xfId="8752"/>
    <cellStyle name="Currency 4 2 2 4 3 5 2 2" xfId="8753"/>
    <cellStyle name="Currency 4 2 2 4 3 5 3" xfId="8754"/>
    <cellStyle name="Currency 4 2 2 4 3 5 3 2" xfId="8755"/>
    <cellStyle name="Currency 4 2 2 4 3 5 4" xfId="8756"/>
    <cellStyle name="Currency 4 2 2 4 3 5 5" xfId="8757"/>
    <cellStyle name="Currency 4 2 2 4 3 6" xfId="8758"/>
    <cellStyle name="Currency 4 2 2 4 3 6 2" xfId="8759"/>
    <cellStyle name="Currency 4 2 2 4 3 7" xfId="8760"/>
    <cellStyle name="Currency 4 2 2 4 3 7 2" xfId="8761"/>
    <cellStyle name="Currency 4 2 2 4 3 8" xfId="8762"/>
    <cellStyle name="Currency 4 2 2 4 3 8 2" xfId="8763"/>
    <cellStyle name="Currency 4 2 2 4 3 9" xfId="8764"/>
    <cellStyle name="Currency 4 2 2 4 4" xfId="8765"/>
    <cellStyle name="Currency 4 2 2 4 4 2" xfId="8766"/>
    <cellStyle name="Currency 4 2 2 4 4 2 2" xfId="8767"/>
    <cellStyle name="Currency 4 2 2 4 4 3" xfId="8768"/>
    <cellStyle name="Currency 4 2 2 4 4 3 2" xfId="8769"/>
    <cellStyle name="Currency 4 2 2 4 4 4" xfId="8770"/>
    <cellStyle name="Currency 4 2 2 4 4 4 2" xfId="8771"/>
    <cellStyle name="Currency 4 2 2 4 4 5" xfId="8772"/>
    <cellStyle name="Currency 4 2 2 4 4 6" xfId="8773"/>
    <cellStyle name="Currency 4 2 2 4 5" xfId="8774"/>
    <cellStyle name="Currency 4 2 2 4 5 2" xfId="8775"/>
    <cellStyle name="Currency 4 2 2 4 5 2 2" xfId="8776"/>
    <cellStyle name="Currency 4 2 2 4 5 3" xfId="8777"/>
    <cellStyle name="Currency 4 2 2 4 5 3 2" xfId="8778"/>
    <cellStyle name="Currency 4 2 2 4 5 4" xfId="8779"/>
    <cellStyle name="Currency 4 2 2 4 5 4 2" xfId="8780"/>
    <cellStyle name="Currency 4 2 2 4 5 5" xfId="8781"/>
    <cellStyle name="Currency 4 2 2 4 5 6" xfId="8782"/>
    <cellStyle name="Currency 4 2 2 4 6" xfId="8783"/>
    <cellStyle name="Currency 4 2 2 4 6 2" xfId="8784"/>
    <cellStyle name="Currency 4 2 2 4 6 2 2" xfId="8785"/>
    <cellStyle name="Currency 4 2 2 4 6 3" xfId="8786"/>
    <cellStyle name="Currency 4 2 2 4 6 3 2" xfId="8787"/>
    <cellStyle name="Currency 4 2 2 4 6 4" xfId="8788"/>
    <cellStyle name="Currency 4 2 2 4 6 4 2" xfId="8789"/>
    <cellStyle name="Currency 4 2 2 4 6 5" xfId="8790"/>
    <cellStyle name="Currency 4 2 2 4 6 6" xfId="8791"/>
    <cellStyle name="Currency 4 2 2 4 7" xfId="8792"/>
    <cellStyle name="Currency 4 2 2 4 7 2" xfId="8793"/>
    <cellStyle name="Currency 4 2 2 4 7 2 2" xfId="8794"/>
    <cellStyle name="Currency 4 2 2 4 7 3" xfId="8795"/>
    <cellStyle name="Currency 4 2 2 4 7 3 2" xfId="8796"/>
    <cellStyle name="Currency 4 2 2 4 7 4" xfId="8797"/>
    <cellStyle name="Currency 4 2 2 4 7 5" xfId="8798"/>
    <cellStyle name="Currency 4 2 2 4 8" xfId="8799"/>
    <cellStyle name="Currency 4 2 2 4 8 2" xfId="8800"/>
    <cellStyle name="Currency 4 2 2 4 9" xfId="8801"/>
    <cellStyle name="Currency 4 2 2 4 9 2" xfId="8802"/>
    <cellStyle name="Currency 4 2 2 5" xfId="8803"/>
    <cellStyle name="Currency 4 2 2 5 10" xfId="8804"/>
    <cellStyle name="Currency 4 2 2 5 11" xfId="8805"/>
    <cellStyle name="Currency 4 2 2 5 2" xfId="8806"/>
    <cellStyle name="Currency 4 2 2 5 2 2" xfId="8807"/>
    <cellStyle name="Currency 4 2 2 5 2 2 2" xfId="8808"/>
    <cellStyle name="Currency 4 2 2 5 2 3" xfId="8809"/>
    <cellStyle name="Currency 4 2 2 5 2 3 2" xfId="8810"/>
    <cellStyle name="Currency 4 2 2 5 2 4" xfId="8811"/>
    <cellStyle name="Currency 4 2 2 5 2 4 2" xfId="8812"/>
    <cellStyle name="Currency 4 2 2 5 2 5" xfId="8813"/>
    <cellStyle name="Currency 4 2 2 5 2 6" xfId="8814"/>
    <cellStyle name="Currency 4 2 2 5 3" xfId="8815"/>
    <cellStyle name="Currency 4 2 2 5 3 2" xfId="8816"/>
    <cellStyle name="Currency 4 2 2 5 3 2 2" xfId="8817"/>
    <cellStyle name="Currency 4 2 2 5 3 3" xfId="8818"/>
    <cellStyle name="Currency 4 2 2 5 3 3 2" xfId="8819"/>
    <cellStyle name="Currency 4 2 2 5 3 4" xfId="8820"/>
    <cellStyle name="Currency 4 2 2 5 3 4 2" xfId="8821"/>
    <cellStyle name="Currency 4 2 2 5 3 5" xfId="8822"/>
    <cellStyle name="Currency 4 2 2 5 3 6" xfId="8823"/>
    <cellStyle name="Currency 4 2 2 5 4" xfId="8824"/>
    <cellStyle name="Currency 4 2 2 5 4 2" xfId="8825"/>
    <cellStyle name="Currency 4 2 2 5 4 2 2" xfId="8826"/>
    <cellStyle name="Currency 4 2 2 5 4 3" xfId="8827"/>
    <cellStyle name="Currency 4 2 2 5 4 3 2" xfId="8828"/>
    <cellStyle name="Currency 4 2 2 5 4 4" xfId="8829"/>
    <cellStyle name="Currency 4 2 2 5 4 4 2" xfId="8830"/>
    <cellStyle name="Currency 4 2 2 5 4 5" xfId="8831"/>
    <cellStyle name="Currency 4 2 2 5 4 6" xfId="8832"/>
    <cellStyle name="Currency 4 2 2 5 5" xfId="8833"/>
    <cellStyle name="Currency 4 2 2 5 5 2" xfId="8834"/>
    <cellStyle name="Currency 4 2 2 5 5 2 2" xfId="8835"/>
    <cellStyle name="Currency 4 2 2 5 5 3" xfId="8836"/>
    <cellStyle name="Currency 4 2 2 5 5 3 2" xfId="8837"/>
    <cellStyle name="Currency 4 2 2 5 5 4" xfId="8838"/>
    <cellStyle name="Currency 4 2 2 5 5 4 2" xfId="8839"/>
    <cellStyle name="Currency 4 2 2 5 5 5" xfId="8840"/>
    <cellStyle name="Currency 4 2 2 5 5 6" xfId="8841"/>
    <cellStyle name="Currency 4 2 2 5 6" xfId="8842"/>
    <cellStyle name="Currency 4 2 2 5 6 2" xfId="8843"/>
    <cellStyle name="Currency 4 2 2 5 6 2 2" xfId="8844"/>
    <cellStyle name="Currency 4 2 2 5 6 3" xfId="8845"/>
    <cellStyle name="Currency 4 2 2 5 6 3 2" xfId="8846"/>
    <cellStyle name="Currency 4 2 2 5 6 4" xfId="8847"/>
    <cellStyle name="Currency 4 2 2 5 6 5" xfId="8848"/>
    <cellStyle name="Currency 4 2 2 5 7" xfId="8849"/>
    <cellStyle name="Currency 4 2 2 5 7 2" xfId="8850"/>
    <cellStyle name="Currency 4 2 2 5 8" xfId="8851"/>
    <cellStyle name="Currency 4 2 2 5 8 2" xfId="8852"/>
    <cellStyle name="Currency 4 2 2 5 9" xfId="8853"/>
    <cellStyle name="Currency 4 2 2 5 9 2" xfId="8854"/>
    <cellStyle name="Currency 4 2 2 6" xfId="8855"/>
    <cellStyle name="Currency 4 2 2 6 10" xfId="8856"/>
    <cellStyle name="Currency 4 2 2 6 2" xfId="8857"/>
    <cellStyle name="Currency 4 2 2 6 2 2" xfId="8858"/>
    <cellStyle name="Currency 4 2 2 6 2 2 2" xfId="8859"/>
    <cellStyle name="Currency 4 2 2 6 2 3" xfId="8860"/>
    <cellStyle name="Currency 4 2 2 6 2 3 2" xfId="8861"/>
    <cellStyle name="Currency 4 2 2 6 2 4" xfId="8862"/>
    <cellStyle name="Currency 4 2 2 6 2 4 2" xfId="8863"/>
    <cellStyle name="Currency 4 2 2 6 2 5" xfId="8864"/>
    <cellStyle name="Currency 4 2 2 6 2 6" xfId="8865"/>
    <cellStyle name="Currency 4 2 2 6 3" xfId="8866"/>
    <cellStyle name="Currency 4 2 2 6 3 2" xfId="8867"/>
    <cellStyle name="Currency 4 2 2 6 3 2 2" xfId="8868"/>
    <cellStyle name="Currency 4 2 2 6 3 3" xfId="8869"/>
    <cellStyle name="Currency 4 2 2 6 3 3 2" xfId="8870"/>
    <cellStyle name="Currency 4 2 2 6 3 4" xfId="8871"/>
    <cellStyle name="Currency 4 2 2 6 3 4 2" xfId="8872"/>
    <cellStyle name="Currency 4 2 2 6 3 5" xfId="8873"/>
    <cellStyle name="Currency 4 2 2 6 3 6" xfId="8874"/>
    <cellStyle name="Currency 4 2 2 6 4" xfId="8875"/>
    <cellStyle name="Currency 4 2 2 6 4 2" xfId="8876"/>
    <cellStyle name="Currency 4 2 2 6 4 2 2" xfId="8877"/>
    <cellStyle name="Currency 4 2 2 6 4 3" xfId="8878"/>
    <cellStyle name="Currency 4 2 2 6 4 3 2" xfId="8879"/>
    <cellStyle name="Currency 4 2 2 6 4 4" xfId="8880"/>
    <cellStyle name="Currency 4 2 2 6 4 4 2" xfId="8881"/>
    <cellStyle name="Currency 4 2 2 6 4 5" xfId="8882"/>
    <cellStyle name="Currency 4 2 2 6 4 6" xfId="8883"/>
    <cellStyle name="Currency 4 2 2 6 5" xfId="8884"/>
    <cellStyle name="Currency 4 2 2 6 5 2" xfId="8885"/>
    <cellStyle name="Currency 4 2 2 6 5 2 2" xfId="8886"/>
    <cellStyle name="Currency 4 2 2 6 5 3" xfId="8887"/>
    <cellStyle name="Currency 4 2 2 6 5 3 2" xfId="8888"/>
    <cellStyle name="Currency 4 2 2 6 5 4" xfId="8889"/>
    <cellStyle name="Currency 4 2 2 6 5 5" xfId="8890"/>
    <cellStyle name="Currency 4 2 2 6 6" xfId="8891"/>
    <cellStyle name="Currency 4 2 2 6 6 2" xfId="8892"/>
    <cellStyle name="Currency 4 2 2 6 7" xfId="8893"/>
    <cellStyle name="Currency 4 2 2 6 7 2" xfId="8894"/>
    <cellStyle name="Currency 4 2 2 6 8" xfId="8895"/>
    <cellStyle name="Currency 4 2 2 6 8 2" xfId="8896"/>
    <cellStyle name="Currency 4 2 2 6 9" xfId="8897"/>
    <cellStyle name="Currency 4 2 2 7" xfId="8898"/>
    <cellStyle name="Currency 4 2 2 7 10" xfId="8899"/>
    <cellStyle name="Currency 4 2 2 7 2" xfId="8900"/>
    <cellStyle name="Currency 4 2 2 7 2 2" xfId="8901"/>
    <cellStyle name="Currency 4 2 2 7 2 2 2" xfId="8902"/>
    <cellStyle name="Currency 4 2 2 7 2 3" xfId="8903"/>
    <cellStyle name="Currency 4 2 2 7 2 3 2" xfId="8904"/>
    <cellStyle name="Currency 4 2 2 7 2 4" xfId="8905"/>
    <cellStyle name="Currency 4 2 2 7 2 4 2" xfId="8906"/>
    <cellStyle name="Currency 4 2 2 7 2 5" xfId="8907"/>
    <cellStyle name="Currency 4 2 2 7 2 6" xfId="8908"/>
    <cellStyle name="Currency 4 2 2 7 3" xfId="8909"/>
    <cellStyle name="Currency 4 2 2 7 3 2" xfId="8910"/>
    <cellStyle name="Currency 4 2 2 7 3 2 2" xfId="8911"/>
    <cellStyle name="Currency 4 2 2 7 3 3" xfId="8912"/>
    <cellStyle name="Currency 4 2 2 7 3 3 2" xfId="8913"/>
    <cellStyle name="Currency 4 2 2 7 3 4" xfId="8914"/>
    <cellStyle name="Currency 4 2 2 7 3 4 2" xfId="8915"/>
    <cellStyle name="Currency 4 2 2 7 3 5" xfId="8916"/>
    <cellStyle name="Currency 4 2 2 7 3 6" xfId="8917"/>
    <cellStyle name="Currency 4 2 2 7 4" xfId="8918"/>
    <cellStyle name="Currency 4 2 2 7 4 2" xfId="8919"/>
    <cellStyle name="Currency 4 2 2 7 4 2 2" xfId="8920"/>
    <cellStyle name="Currency 4 2 2 7 4 3" xfId="8921"/>
    <cellStyle name="Currency 4 2 2 7 4 3 2" xfId="8922"/>
    <cellStyle name="Currency 4 2 2 7 4 4" xfId="8923"/>
    <cellStyle name="Currency 4 2 2 7 4 4 2" xfId="8924"/>
    <cellStyle name="Currency 4 2 2 7 4 5" xfId="8925"/>
    <cellStyle name="Currency 4 2 2 7 4 6" xfId="8926"/>
    <cellStyle name="Currency 4 2 2 7 5" xfId="8927"/>
    <cellStyle name="Currency 4 2 2 7 5 2" xfId="8928"/>
    <cellStyle name="Currency 4 2 2 7 5 2 2" xfId="8929"/>
    <cellStyle name="Currency 4 2 2 7 5 3" xfId="8930"/>
    <cellStyle name="Currency 4 2 2 7 5 3 2" xfId="8931"/>
    <cellStyle name="Currency 4 2 2 7 5 4" xfId="8932"/>
    <cellStyle name="Currency 4 2 2 7 5 5" xfId="8933"/>
    <cellStyle name="Currency 4 2 2 7 6" xfId="8934"/>
    <cellStyle name="Currency 4 2 2 7 6 2" xfId="8935"/>
    <cellStyle name="Currency 4 2 2 7 7" xfId="8936"/>
    <cellStyle name="Currency 4 2 2 7 7 2" xfId="8937"/>
    <cellStyle name="Currency 4 2 2 7 8" xfId="8938"/>
    <cellStyle name="Currency 4 2 2 7 8 2" xfId="8939"/>
    <cellStyle name="Currency 4 2 2 7 9" xfId="8940"/>
    <cellStyle name="Currency 4 2 2 8" xfId="8941"/>
    <cellStyle name="Currency 4 2 2 8 2" xfId="8942"/>
    <cellStyle name="Currency 4 2 2 8 2 2" xfId="8943"/>
    <cellStyle name="Currency 4 2 2 8 3" xfId="8944"/>
    <cellStyle name="Currency 4 2 2 8 3 2" xfId="8945"/>
    <cellStyle name="Currency 4 2 2 8 4" xfId="8946"/>
    <cellStyle name="Currency 4 2 2 8 4 2" xfId="8947"/>
    <cellStyle name="Currency 4 2 2 8 5" xfId="8948"/>
    <cellStyle name="Currency 4 2 2 8 6" xfId="8949"/>
    <cellStyle name="Currency 4 2 2 9" xfId="8950"/>
    <cellStyle name="Currency 4 2 2 9 2" xfId="8951"/>
    <cellStyle name="Currency 4 2 2 9 2 2" xfId="8952"/>
    <cellStyle name="Currency 4 2 2 9 3" xfId="8953"/>
    <cellStyle name="Currency 4 2 2 9 3 2" xfId="8954"/>
    <cellStyle name="Currency 4 2 2 9 4" xfId="8955"/>
    <cellStyle name="Currency 4 2 2 9 4 2" xfId="8956"/>
    <cellStyle name="Currency 4 2 2 9 5" xfId="8957"/>
    <cellStyle name="Currency 4 2 2 9 6" xfId="8958"/>
    <cellStyle name="Currency 4 2 3" xfId="8959"/>
    <cellStyle name="Currency 4 2 3 10" xfId="8960"/>
    <cellStyle name="Currency 4 2 3 10 2" xfId="8961"/>
    <cellStyle name="Currency 4 2 3 11" xfId="8962"/>
    <cellStyle name="Currency 4 2 3 11 2" xfId="8963"/>
    <cellStyle name="Currency 4 2 3 12" xfId="8964"/>
    <cellStyle name="Currency 4 2 3 13" xfId="8965"/>
    <cellStyle name="Currency 4 2 3 2" xfId="8966"/>
    <cellStyle name="Currency 4 2 3 2 10" xfId="8967"/>
    <cellStyle name="Currency 4 2 3 2 11" xfId="8968"/>
    <cellStyle name="Currency 4 2 3 2 2" xfId="8969"/>
    <cellStyle name="Currency 4 2 3 2 2 2" xfId="8970"/>
    <cellStyle name="Currency 4 2 3 2 2 2 2" xfId="8971"/>
    <cellStyle name="Currency 4 2 3 2 2 3" xfId="8972"/>
    <cellStyle name="Currency 4 2 3 2 2 3 2" xfId="8973"/>
    <cellStyle name="Currency 4 2 3 2 2 4" xfId="8974"/>
    <cellStyle name="Currency 4 2 3 2 2 4 2" xfId="8975"/>
    <cellStyle name="Currency 4 2 3 2 2 5" xfId="8976"/>
    <cellStyle name="Currency 4 2 3 2 2 6" xfId="8977"/>
    <cellStyle name="Currency 4 2 3 2 3" xfId="8978"/>
    <cellStyle name="Currency 4 2 3 2 3 2" xfId="8979"/>
    <cellStyle name="Currency 4 2 3 2 3 2 2" xfId="8980"/>
    <cellStyle name="Currency 4 2 3 2 3 3" xfId="8981"/>
    <cellStyle name="Currency 4 2 3 2 3 3 2" xfId="8982"/>
    <cellStyle name="Currency 4 2 3 2 3 4" xfId="8983"/>
    <cellStyle name="Currency 4 2 3 2 3 4 2" xfId="8984"/>
    <cellStyle name="Currency 4 2 3 2 3 5" xfId="8985"/>
    <cellStyle name="Currency 4 2 3 2 3 6" xfId="8986"/>
    <cellStyle name="Currency 4 2 3 2 4" xfId="8987"/>
    <cellStyle name="Currency 4 2 3 2 4 2" xfId="8988"/>
    <cellStyle name="Currency 4 2 3 2 4 2 2" xfId="8989"/>
    <cellStyle name="Currency 4 2 3 2 4 3" xfId="8990"/>
    <cellStyle name="Currency 4 2 3 2 4 3 2" xfId="8991"/>
    <cellStyle name="Currency 4 2 3 2 4 4" xfId="8992"/>
    <cellStyle name="Currency 4 2 3 2 4 4 2" xfId="8993"/>
    <cellStyle name="Currency 4 2 3 2 4 5" xfId="8994"/>
    <cellStyle name="Currency 4 2 3 2 4 6" xfId="8995"/>
    <cellStyle name="Currency 4 2 3 2 5" xfId="8996"/>
    <cellStyle name="Currency 4 2 3 2 5 2" xfId="8997"/>
    <cellStyle name="Currency 4 2 3 2 5 2 2" xfId="8998"/>
    <cellStyle name="Currency 4 2 3 2 5 3" xfId="8999"/>
    <cellStyle name="Currency 4 2 3 2 5 3 2" xfId="9000"/>
    <cellStyle name="Currency 4 2 3 2 5 4" xfId="9001"/>
    <cellStyle name="Currency 4 2 3 2 5 4 2" xfId="9002"/>
    <cellStyle name="Currency 4 2 3 2 5 5" xfId="9003"/>
    <cellStyle name="Currency 4 2 3 2 5 6" xfId="9004"/>
    <cellStyle name="Currency 4 2 3 2 6" xfId="9005"/>
    <cellStyle name="Currency 4 2 3 2 6 2" xfId="9006"/>
    <cellStyle name="Currency 4 2 3 2 6 2 2" xfId="9007"/>
    <cellStyle name="Currency 4 2 3 2 6 3" xfId="9008"/>
    <cellStyle name="Currency 4 2 3 2 6 3 2" xfId="9009"/>
    <cellStyle name="Currency 4 2 3 2 6 4" xfId="9010"/>
    <cellStyle name="Currency 4 2 3 2 6 5" xfId="9011"/>
    <cellStyle name="Currency 4 2 3 2 7" xfId="9012"/>
    <cellStyle name="Currency 4 2 3 2 7 2" xfId="9013"/>
    <cellStyle name="Currency 4 2 3 2 8" xfId="9014"/>
    <cellStyle name="Currency 4 2 3 2 8 2" xfId="9015"/>
    <cellStyle name="Currency 4 2 3 2 9" xfId="9016"/>
    <cellStyle name="Currency 4 2 3 2 9 2" xfId="9017"/>
    <cellStyle name="Currency 4 2 3 3" xfId="9018"/>
    <cellStyle name="Currency 4 2 3 3 10" xfId="9019"/>
    <cellStyle name="Currency 4 2 3 3 2" xfId="9020"/>
    <cellStyle name="Currency 4 2 3 3 2 2" xfId="9021"/>
    <cellStyle name="Currency 4 2 3 3 2 2 2" xfId="9022"/>
    <cellStyle name="Currency 4 2 3 3 2 3" xfId="9023"/>
    <cellStyle name="Currency 4 2 3 3 2 3 2" xfId="9024"/>
    <cellStyle name="Currency 4 2 3 3 2 4" xfId="9025"/>
    <cellStyle name="Currency 4 2 3 3 2 4 2" xfId="9026"/>
    <cellStyle name="Currency 4 2 3 3 2 5" xfId="9027"/>
    <cellStyle name="Currency 4 2 3 3 2 6" xfId="9028"/>
    <cellStyle name="Currency 4 2 3 3 3" xfId="9029"/>
    <cellStyle name="Currency 4 2 3 3 3 2" xfId="9030"/>
    <cellStyle name="Currency 4 2 3 3 3 2 2" xfId="9031"/>
    <cellStyle name="Currency 4 2 3 3 3 3" xfId="9032"/>
    <cellStyle name="Currency 4 2 3 3 3 3 2" xfId="9033"/>
    <cellStyle name="Currency 4 2 3 3 3 4" xfId="9034"/>
    <cellStyle name="Currency 4 2 3 3 3 4 2" xfId="9035"/>
    <cellStyle name="Currency 4 2 3 3 3 5" xfId="9036"/>
    <cellStyle name="Currency 4 2 3 3 3 6" xfId="9037"/>
    <cellStyle name="Currency 4 2 3 3 4" xfId="9038"/>
    <cellStyle name="Currency 4 2 3 3 4 2" xfId="9039"/>
    <cellStyle name="Currency 4 2 3 3 4 2 2" xfId="9040"/>
    <cellStyle name="Currency 4 2 3 3 4 3" xfId="9041"/>
    <cellStyle name="Currency 4 2 3 3 4 3 2" xfId="9042"/>
    <cellStyle name="Currency 4 2 3 3 4 4" xfId="9043"/>
    <cellStyle name="Currency 4 2 3 3 4 4 2" xfId="9044"/>
    <cellStyle name="Currency 4 2 3 3 4 5" xfId="9045"/>
    <cellStyle name="Currency 4 2 3 3 4 6" xfId="9046"/>
    <cellStyle name="Currency 4 2 3 3 5" xfId="9047"/>
    <cellStyle name="Currency 4 2 3 3 5 2" xfId="9048"/>
    <cellStyle name="Currency 4 2 3 3 5 2 2" xfId="9049"/>
    <cellStyle name="Currency 4 2 3 3 5 3" xfId="9050"/>
    <cellStyle name="Currency 4 2 3 3 5 3 2" xfId="9051"/>
    <cellStyle name="Currency 4 2 3 3 5 4" xfId="9052"/>
    <cellStyle name="Currency 4 2 3 3 5 5" xfId="9053"/>
    <cellStyle name="Currency 4 2 3 3 6" xfId="9054"/>
    <cellStyle name="Currency 4 2 3 3 6 2" xfId="9055"/>
    <cellStyle name="Currency 4 2 3 3 7" xfId="9056"/>
    <cellStyle name="Currency 4 2 3 3 7 2" xfId="9057"/>
    <cellStyle name="Currency 4 2 3 3 8" xfId="9058"/>
    <cellStyle name="Currency 4 2 3 3 8 2" xfId="9059"/>
    <cellStyle name="Currency 4 2 3 3 9" xfId="9060"/>
    <cellStyle name="Currency 4 2 3 4" xfId="9061"/>
    <cellStyle name="Currency 4 2 3 4 10" xfId="9062"/>
    <cellStyle name="Currency 4 2 3 4 2" xfId="9063"/>
    <cellStyle name="Currency 4 2 3 4 2 2" xfId="9064"/>
    <cellStyle name="Currency 4 2 3 4 2 2 2" xfId="9065"/>
    <cellStyle name="Currency 4 2 3 4 2 3" xfId="9066"/>
    <cellStyle name="Currency 4 2 3 4 2 3 2" xfId="9067"/>
    <cellStyle name="Currency 4 2 3 4 2 4" xfId="9068"/>
    <cellStyle name="Currency 4 2 3 4 2 4 2" xfId="9069"/>
    <cellStyle name="Currency 4 2 3 4 2 5" xfId="9070"/>
    <cellStyle name="Currency 4 2 3 4 2 6" xfId="9071"/>
    <cellStyle name="Currency 4 2 3 4 3" xfId="9072"/>
    <cellStyle name="Currency 4 2 3 4 3 2" xfId="9073"/>
    <cellStyle name="Currency 4 2 3 4 3 2 2" xfId="9074"/>
    <cellStyle name="Currency 4 2 3 4 3 3" xfId="9075"/>
    <cellStyle name="Currency 4 2 3 4 3 3 2" xfId="9076"/>
    <cellStyle name="Currency 4 2 3 4 3 4" xfId="9077"/>
    <cellStyle name="Currency 4 2 3 4 3 4 2" xfId="9078"/>
    <cellStyle name="Currency 4 2 3 4 3 5" xfId="9079"/>
    <cellStyle name="Currency 4 2 3 4 3 6" xfId="9080"/>
    <cellStyle name="Currency 4 2 3 4 4" xfId="9081"/>
    <cellStyle name="Currency 4 2 3 4 4 2" xfId="9082"/>
    <cellStyle name="Currency 4 2 3 4 4 2 2" xfId="9083"/>
    <cellStyle name="Currency 4 2 3 4 4 3" xfId="9084"/>
    <cellStyle name="Currency 4 2 3 4 4 3 2" xfId="9085"/>
    <cellStyle name="Currency 4 2 3 4 4 4" xfId="9086"/>
    <cellStyle name="Currency 4 2 3 4 4 4 2" xfId="9087"/>
    <cellStyle name="Currency 4 2 3 4 4 5" xfId="9088"/>
    <cellStyle name="Currency 4 2 3 4 4 6" xfId="9089"/>
    <cellStyle name="Currency 4 2 3 4 5" xfId="9090"/>
    <cellStyle name="Currency 4 2 3 4 5 2" xfId="9091"/>
    <cellStyle name="Currency 4 2 3 4 5 2 2" xfId="9092"/>
    <cellStyle name="Currency 4 2 3 4 5 3" xfId="9093"/>
    <cellStyle name="Currency 4 2 3 4 5 3 2" xfId="9094"/>
    <cellStyle name="Currency 4 2 3 4 5 4" xfId="9095"/>
    <cellStyle name="Currency 4 2 3 4 5 5" xfId="9096"/>
    <cellStyle name="Currency 4 2 3 4 6" xfId="9097"/>
    <cellStyle name="Currency 4 2 3 4 6 2" xfId="9098"/>
    <cellStyle name="Currency 4 2 3 4 7" xfId="9099"/>
    <cellStyle name="Currency 4 2 3 4 7 2" xfId="9100"/>
    <cellStyle name="Currency 4 2 3 4 8" xfId="9101"/>
    <cellStyle name="Currency 4 2 3 4 8 2" xfId="9102"/>
    <cellStyle name="Currency 4 2 3 4 9" xfId="9103"/>
    <cellStyle name="Currency 4 2 3 5" xfId="9104"/>
    <cellStyle name="Currency 4 2 3 5 2" xfId="9105"/>
    <cellStyle name="Currency 4 2 3 5 2 2" xfId="9106"/>
    <cellStyle name="Currency 4 2 3 5 3" xfId="9107"/>
    <cellStyle name="Currency 4 2 3 5 3 2" xfId="9108"/>
    <cellStyle name="Currency 4 2 3 5 4" xfId="9109"/>
    <cellStyle name="Currency 4 2 3 5 4 2" xfId="9110"/>
    <cellStyle name="Currency 4 2 3 5 5" xfId="9111"/>
    <cellStyle name="Currency 4 2 3 5 6" xfId="9112"/>
    <cellStyle name="Currency 4 2 3 6" xfId="9113"/>
    <cellStyle name="Currency 4 2 3 6 2" xfId="9114"/>
    <cellStyle name="Currency 4 2 3 6 2 2" xfId="9115"/>
    <cellStyle name="Currency 4 2 3 6 3" xfId="9116"/>
    <cellStyle name="Currency 4 2 3 6 3 2" xfId="9117"/>
    <cellStyle name="Currency 4 2 3 6 4" xfId="9118"/>
    <cellStyle name="Currency 4 2 3 6 4 2" xfId="9119"/>
    <cellStyle name="Currency 4 2 3 6 5" xfId="9120"/>
    <cellStyle name="Currency 4 2 3 6 6" xfId="9121"/>
    <cellStyle name="Currency 4 2 3 7" xfId="9122"/>
    <cellStyle name="Currency 4 2 3 7 2" xfId="9123"/>
    <cellStyle name="Currency 4 2 3 7 2 2" xfId="9124"/>
    <cellStyle name="Currency 4 2 3 7 3" xfId="9125"/>
    <cellStyle name="Currency 4 2 3 7 3 2" xfId="9126"/>
    <cellStyle name="Currency 4 2 3 7 4" xfId="9127"/>
    <cellStyle name="Currency 4 2 3 7 4 2" xfId="9128"/>
    <cellStyle name="Currency 4 2 3 7 5" xfId="9129"/>
    <cellStyle name="Currency 4 2 3 7 6" xfId="9130"/>
    <cellStyle name="Currency 4 2 3 8" xfId="9131"/>
    <cellStyle name="Currency 4 2 3 8 2" xfId="9132"/>
    <cellStyle name="Currency 4 2 3 8 2 2" xfId="9133"/>
    <cellStyle name="Currency 4 2 3 8 3" xfId="9134"/>
    <cellStyle name="Currency 4 2 3 8 3 2" xfId="9135"/>
    <cellStyle name="Currency 4 2 3 8 4" xfId="9136"/>
    <cellStyle name="Currency 4 2 3 8 5" xfId="9137"/>
    <cellStyle name="Currency 4 2 3 9" xfId="9138"/>
    <cellStyle name="Currency 4 2 3 9 2" xfId="9139"/>
    <cellStyle name="Currency 4 2 4" xfId="9140"/>
    <cellStyle name="Currency 4 2 4 10" xfId="9141"/>
    <cellStyle name="Currency 4 2 4 10 2" xfId="9142"/>
    <cellStyle name="Currency 4 2 4 11" xfId="9143"/>
    <cellStyle name="Currency 4 2 4 11 2" xfId="9144"/>
    <cellStyle name="Currency 4 2 4 12" xfId="9145"/>
    <cellStyle name="Currency 4 2 4 13" xfId="9146"/>
    <cellStyle name="Currency 4 2 4 2" xfId="9147"/>
    <cellStyle name="Currency 4 2 4 2 10" xfId="9148"/>
    <cellStyle name="Currency 4 2 4 2 11" xfId="9149"/>
    <cellStyle name="Currency 4 2 4 2 2" xfId="9150"/>
    <cellStyle name="Currency 4 2 4 2 2 2" xfId="9151"/>
    <cellStyle name="Currency 4 2 4 2 2 2 2" xfId="9152"/>
    <cellStyle name="Currency 4 2 4 2 2 3" xfId="9153"/>
    <cellStyle name="Currency 4 2 4 2 2 3 2" xfId="9154"/>
    <cellStyle name="Currency 4 2 4 2 2 4" xfId="9155"/>
    <cellStyle name="Currency 4 2 4 2 2 4 2" xfId="9156"/>
    <cellStyle name="Currency 4 2 4 2 2 5" xfId="9157"/>
    <cellStyle name="Currency 4 2 4 2 2 6" xfId="9158"/>
    <cellStyle name="Currency 4 2 4 2 3" xfId="9159"/>
    <cellStyle name="Currency 4 2 4 2 3 2" xfId="9160"/>
    <cellStyle name="Currency 4 2 4 2 3 2 2" xfId="9161"/>
    <cellStyle name="Currency 4 2 4 2 3 3" xfId="9162"/>
    <cellStyle name="Currency 4 2 4 2 3 3 2" xfId="9163"/>
    <cellStyle name="Currency 4 2 4 2 3 4" xfId="9164"/>
    <cellStyle name="Currency 4 2 4 2 3 4 2" xfId="9165"/>
    <cellStyle name="Currency 4 2 4 2 3 5" xfId="9166"/>
    <cellStyle name="Currency 4 2 4 2 3 6" xfId="9167"/>
    <cellStyle name="Currency 4 2 4 2 4" xfId="9168"/>
    <cellStyle name="Currency 4 2 4 2 4 2" xfId="9169"/>
    <cellStyle name="Currency 4 2 4 2 4 2 2" xfId="9170"/>
    <cellStyle name="Currency 4 2 4 2 4 3" xfId="9171"/>
    <cellStyle name="Currency 4 2 4 2 4 3 2" xfId="9172"/>
    <cellStyle name="Currency 4 2 4 2 4 4" xfId="9173"/>
    <cellStyle name="Currency 4 2 4 2 4 4 2" xfId="9174"/>
    <cellStyle name="Currency 4 2 4 2 4 5" xfId="9175"/>
    <cellStyle name="Currency 4 2 4 2 4 6" xfId="9176"/>
    <cellStyle name="Currency 4 2 4 2 5" xfId="9177"/>
    <cellStyle name="Currency 4 2 4 2 5 2" xfId="9178"/>
    <cellStyle name="Currency 4 2 4 2 5 2 2" xfId="9179"/>
    <cellStyle name="Currency 4 2 4 2 5 3" xfId="9180"/>
    <cellStyle name="Currency 4 2 4 2 5 3 2" xfId="9181"/>
    <cellStyle name="Currency 4 2 4 2 5 4" xfId="9182"/>
    <cellStyle name="Currency 4 2 4 2 5 4 2" xfId="9183"/>
    <cellStyle name="Currency 4 2 4 2 5 5" xfId="9184"/>
    <cellStyle name="Currency 4 2 4 2 5 6" xfId="9185"/>
    <cellStyle name="Currency 4 2 4 2 6" xfId="9186"/>
    <cellStyle name="Currency 4 2 4 2 6 2" xfId="9187"/>
    <cellStyle name="Currency 4 2 4 2 6 2 2" xfId="9188"/>
    <cellStyle name="Currency 4 2 4 2 6 3" xfId="9189"/>
    <cellStyle name="Currency 4 2 4 2 6 3 2" xfId="9190"/>
    <cellStyle name="Currency 4 2 4 2 6 4" xfId="9191"/>
    <cellStyle name="Currency 4 2 4 2 6 5" xfId="9192"/>
    <cellStyle name="Currency 4 2 4 2 7" xfId="9193"/>
    <cellStyle name="Currency 4 2 4 2 7 2" xfId="9194"/>
    <cellStyle name="Currency 4 2 4 2 8" xfId="9195"/>
    <cellStyle name="Currency 4 2 4 2 8 2" xfId="9196"/>
    <cellStyle name="Currency 4 2 4 2 9" xfId="9197"/>
    <cellStyle name="Currency 4 2 4 2 9 2" xfId="9198"/>
    <cellStyle name="Currency 4 2 4 3" xfId="9199"/>
    <cellStyle name="Currency 4 2 4 3 10" xfId="9200"/>
    <cellStyle name="Currency 4 2 4 3 2" xfId="9201"/>
    <cellStyle name="Currency 4 2 4 3 2 2" xfId="9202"/>
    <cellStyle name="Currency 4 2 4 3 2 2 2" xfId="9203"/>
    <cellStyle name="Currency 4 2 4 3 2 3" xfId="9204"/>
    <cellStyle name="Currency 4 2 4 3 2 3 2" xfId="9205"/>
    <cellStyle name="Currency 4 2 4 3 2 4" xfId="9206"/>
    <cellStyle name="Currency 4 2 4 3 2 4 2" xfId="9207"/>
    <cellStyle name="Currency 4 2 4 3 2 5" xfId="9208"/>
    <cellStyle name="Currency 4 2 4 3 2 6" xfId="9209"/>
    <cellStyle name="Currency 4 2 4 3 3" xfId="9210"/>
    <cellStyle name="Currency 4 2 4 3 3 2" xfId="9211"/>
    <cellStyle name="Currency 4 2 4 3 3 2 2" xfId="9212"/>
    <cellStyle name="Currency 4 2 4 3 3 3" xfId="9213"/>
    <cellStyle name="Currency 4 2 4 3 3 3 2" xfId="9214"/>
    <cellStyle name="Currency 4 2 4 3 3 4" xfId="9215"/>
    <cellStyle name="Currency 4 2 4 3 3 4 2" xfId="9216"/>
    <cellStyle name="Currency 4 2 4 3 3 5" xfId="9217"/>
    <cellStyle name="Currency 4 2 4 3 3 6" xfId="9218"/>
    <cellStyle name="Currency 4 2 4 3 4" xfId="9219"/>
    <cellStyle name="Currency 4 2 4 3 4 2" xfId="9220"/>
    <cellStyle name="Currency 4 2 4 3 4 2 2" xfId="9221"/>
    <cellStyle name="Currency 4 2 4 3 4 3" xfId="9222"/>
    <cellStyle name="Currency 4 2 4 3 4 3 2" xfId="9223"/>
    <cellStyle name="Currency 4 2 4 3 4 4" xfId="9224"/>
    <cellStyle name="Currency 4 2 4 3 4 4 2" xfId="9225"/>
    <cellStyle name="Currency 4 2 4 3 4 5" xfId="9226"/>
    <cellStyle name="Currency 4 2 4 3 4 6" xfId="9227"/>
    <cellStyle name="Currency 4 2 4 3 5" xfId="9228"/>
    <cellStyle name="Currency 4 2 4 3 5 2" xfId="9229"/>
    <cellStyle name="Currency 4 2 4 3 5 2 2" xfId="9230"/>
    <cellStyle name="Currency 4 2 4 3 5 3" xfId="9231"/>
    <cellStyle name="Currency 4 2 4 3 5 3 2" xfId="9232"/>
    <cellStyle name="Currency 4 2 4 3 5 4" xfId="9233"/>
    <cellStyle name="Currency 4 2 4 3 5 5" xfId="9234"/>
    <cellStyle name="Currency 4 2 4 3 6" xfId="9235"/>
    <cellStyle name="Currency 4 2 4 3 6 2" xfId="9236"/>
    <cellStyle name="Currency 4 2 4 3 7" xfId="9237"/>
    <cellStyle name="Currency 4 2 4 3 7 2" xfId="9238"/>
    <cellStyle name="Currency 4 2 4 3 8" xfId="9239"/>
    <cellStyle name="Currency 4 2 4 3 8 2" xfId="9240"/>
    <cellStyle name="Currency 4 2 4 3 9" xfId="9241"/>
    <cellStyle name="Currency 4 2 4 4" xfId="9242"/>
    <cellStyle name="Currency 4 2 4 4 10" xfId="9243"/>
    <cellStyle name="Currency 4 2 4 4 2" xfId="9244"/>
    <cellStyle name="Currency 4 2 4 4 2 2" xfId="9245"/>
    <cellStyle name="Currency 4 2 4 4 2 2 2" xfId="9246"/>
    <cellStyle name="Currency 4 2 4 4 2 3" xfId="9247"/>
    <cellStyle name="Currency 4 2 4 4 2 3 2" xfId="9248"/>
    <cellStyle name="Currency 4 2 4 4 2 4" xfId="9249"/>
    <cellStyle name="Currency 4 2 4 4 2 4 2" xfId="9250"/>
    <cellStyle name="Currency 4 2 4 4 2 5" xfId="9251"/>
    <cellStyle name="Currency 4 2 4 4 2 6" xfId="9252"/>
    <cellStyle name="Currency 4 2 4 4 3" xfId="9253"/>
    <cellStyle name="Currency 4 2 4 4 3 2" xfId="9254"/>
    <cellStyle name="Currency 4 2 4 4 3 2 2" xfId="9255"/>
    <cellStyle name="Currency 4 2 4 4 3 3" xfId="9256"/>
    <cellStyle name="Currency 4 2 4 4 3 3 2" xfId="9257"/>
    <cellStyle name="Currency 4 2 4 4 3 4" xfId="9258"/>
    <cellStyle name="Currency 4 2 4 4 3 4 2" xfId="9259"/>
    <cellStyle name="Currency 4 2 4 4 3 5" xfId="9260"/>
    <cellStyle name="Currency 4 2 4 4 3 6" xfId="9261"/>
    <cellStyle name="Currency 4 2 4 4 4" xfId="9262"/>
    <cellStyle name="Currency 4 2 4 4 4 2" xfId="9263"/>
    <cellStyle name="Currency 4 2 4 4 4 2 2" xfId="9264"/>
    <cellStyle name="Currency 4 2 4 4 4 3" xfId="9265"/>
    <cellStyle name="Currency 4 2 4 4 4 3 2" xfId="9266"/>
    <cellStyle name="Currency 4 2 4 4 4 4" xfId="9267"/>
    <cellStyle name="Currency 4 2 4 4 4 4 2" xfId="9268"/>
    <cellStyle name="Currency 4 2 4 4 4 5" xfId="9269"/>
    <cellStyle name="Currency 4 2 4 4 4 6" xfId="9270"/>
    <cellStyle name="Currency 4 2 4 4 5" xfId="9271"/>
    <cellStyle name="Currency 4 2 4 4 5 2" xfId="9272"/>
    <cellStyle name="Currency 4 2 4 4 5 2 2" xfId="9273"/>
    <cellStyle name="Currency 4 2 4 4 5 3" xfId="9274"/>
    <cellStyle name="Currency 4 2 4 4 5 3 2" xfId="9275"/>
    <cellStyle name="Currency 4 2 4 4 5 4" xfId="9276"/>
    <cellStyle name="Currency 4 2 4 4 5 5" xfId="9277"/>
    <cellStyle name="Currency 4 2 4 4 6" xfId="9278"/>
    <cellStyle name="Currency 4 2 4 4 6 2" xfId="9279"/>
    <cellStyle name="Currency 4 2 4 4 7" xfId="9280"/>
    <cellStyle name="Currency 4 2 4 4 7 2" xfId="9281"/>
    <cellStyle name="Currency 4 2 4 4 8" xfId="9282"/>
    <cellStyle name="Currency 4 2 4 4 8 2" xfId="9283"/>
    <cellStyle name="Currency 4 2 4 4 9" xfId="9284"/>
    <cellStyle name="Currency 4 2 4 5" xfId="9285"/>
    <cellStyle name="Currency 4 2 4 5 2" xfId="9286"/>
    <cellStyle name="Currency 4 2 4 5 2 2" xfId="9287"/>
    <cellStyle name="Currency 4 2 4 5 3" xfId="9288"/>
    <cellStyle name="Currency 4 2 4 5 3 2" xfId="9289"/>
    <cellStyle name="Currency 4 2 4 5 4" xfId="9290"/>
    <cellStyle name="Currency 4 2 4 5 4 2" xfId="9291"/>
    <cellStyle name="Currency 4 2 4 5 5" xfId="9292"/>
    <cellStyle name="Currency 4 2 4 5 6" xfId="9293"/>
    <cellStyle name="Currency 4 2 4 6" xfId="9294"/>
    <cellStyle name="Currency 4 2 4 6 2" xfId="9295"/>
    <cellStyle name="Currency 4 2 4 6 2 2" xfId="9296"/>
    <cellStyle name="Currency 4 2 4 6 3" xfId="9297"/>
    <cellStyle name="Currency 4 2 4 6 3 2" xfId="9298"/>
    <cellStyle name="Currency 4 2 4 6 4" xfId="9299"/>
    <cellStyle name="Currency 4 2 4 6 4 2" xfId="9300"/>
    <cellStyle name="Currency 4 2 4 6 5" xfId="9301"/>
    <cellStyle name="Currency 4 2 4 6 6" xfId="9302"/>
    <cellStyle name="Currency 4 2 4 7" xfId="9303"/>
    <cellStyle name="Currency 4 2 4 7 2" xfId="9304"/>
    <cellStyle name="Currency 4 2 4 7 2 2" xfId="9305"/>
    <cellStyle name="Currency 4 2 4 7 3" xfId="9306"/>
    <cellStyle name="Currency 4 2 4 7 3 2" xfId="9307"/>
    <cellStyle name="Currency 4 2 4 7 4" xfId="9308"/>
    <cellStyle name="Currency 4 2 4 7 4 2" xfId="9309"/>
    <cellStyle name="Currency 4 2 4 7 5" xfId="9310"/>
    <cellStyle name="Currency 4 2 4 7 6" xfId="9311"/>
    <cellStyle name="Currency 4 2 4 8" xfId="9312"/>
    <cellStyle name="Currency 4 2 4 8 2" xfId="9313"/>
    <cellStyle name="Currency 4 2 4 8 2 2" xfId="9314"/>
    <cellStyle name="Currency 4 2 4 8 3" xfId="9315"/>
    <cellStyle name="Currency 4 2 4 8 3 2" xfId="9316"/>
    <cellStyle name="Currency 4 2 4 8 4" xfId="9317"/>
    <cellStyle name="Currency 4 2 4 8 5" xfId="9318"/>
    <cellStyle name="Currency 4 2 4 9" xfId="9319"/>
    <cellStyle name="Currency 4 2 4 9 2" xfId="9320"/>
    <cellStyle name="Currency 4 2 5" xfId="9321"/>
    <cellStyle name="Currency 4 2 5 10" xfId="9322"/>
    <cellStyle name="Currency 4 2 5 10 2" xfId="9323"/>
    <cellStyle name="Currency 4 2 5 11" xfId="9324"/>
    <cellStyle name="Currency 4 2 5 12" xfId="9325"/>
    <cellStyle name="Currency 4 2 5 2" xfId="9326"/>
    <cellStyle name="Currency 4 2 5 2 10" xfId="9327"/>
    <cellStyle name="Currency 4 2 5 2 2" xfId="9328"/>
    <cellStyle name="Currency 4 2 5 2 2 2" xfId="9329"/>
    <cellStyle name="Currency 4 2 5 2 2 2 2" xfId="9330"/>
    <cellStyle name="Currency 4 2 5 2 2 3" xfId="9331"/>
    <cellStyle name="Currency 4 2 5 2 2 3 2" xfId="9332"/>
    <cellStyle name="Currency 4 2 5 2 2 4" xfId="9333"/>
    <cellStyle name="Currency 4 2 5 2 2 4 2" xfId="9334"/>
    <cellStyle name="Currency 4 2 5 2 2 5" xfId="9335"/>
    <cellStyle name="Currency 4 2 5 2 2 6" xfId="9336"/>
    <cellStyle name="Currency 4 2 5 2 3" xfId="9337"/>
    <cellStyle name="Currency 4 2 5 2 3 2" xfId="9338"/>
    <cellStyle name="Currency 4 2 5 2 3 2 2" xfId="9339"/>
    <cellStyle name="Currency 4 2 5 2 3 3" xfId="9340"/>
    <cellStyle name="Currency 4 2 5 2 3 3 2" xfId="9341"/>
    <cellStyle name="Currency 4 2 5 2 3 4" xfId="9342"/>
    <cellStyle name="Currency 4 2 5 2 3 4 2" xfId="9343"/>
    <cellStyle name="Currency 4 2 5 2 3 5" xfId="9344"/>
    <cellStyle name="Currency 4 2 5 2 3 6" xfId="9345"/>
    <cellStyle name="Currency 4 2 5 2 4" xfId="9346"/>
    <cellStyle name="Currency 4 2 5 2 4 2" xfId="9347"/>
    <cellStyle name="Currency 4 2 5 2 4 2 2" xfId="9348"/>
    <cellStyle name="Currency 4 2 5 2 4 3" xfId="9349"/>
    <cellStyle name="Currency 4 2 5 2 4 3 2" xfId="9350"/>
    <cellStyle name="Currency 4 2 5 2 4 4" xfId="9351"/>
    <cellStyle name="Currency 4 2 5 2 4 4 2" xfId="9352"/>
    <cellStyle name="Currency 4 2 5 2 4 5" xfId="9353"/>
    <cellStyle name="Currency 4 2 5 2 4 6" xfId="9354"/>
    <cellStyle name="Currency 4 2 5 2 5" xfId="9355"/>
    <cellStyle name="Currency 4 2 5 2 5 2" xfId="9356"/>
    <cellStyle name="Currency 4 2 5 2 5 2 2" xfId="9357"/>
    <cellStyle name="Currency 4 2 5 2 5 3" xfId="9358"/>
    <cellStyle name="Currency 4 2 5 2 5 3 2" xfId="9359"/>
    <cellStyle name="Currency 4 2 5 2 5 4" xfId="9360"/>
    <cellStyle name="Currency 4 2 5 2 5 5" xfId="9361"/>
    <cellStyle name="Currency 4 2 5 2 6" xfId="9362"/>
    <cellStyle name="Currency 4 2 5 2 6 2" xfId="9363"/>
    <cellStyle name="Currency 4 2 5 2 7" xfId="9364"/>
    <cellStyle name="Currency 4 2 5 2 7 2" xfId="9365"/>
    <cellStyle name="Currency 4 2 5 2 8" xfId="9366"/>
    <cellStyle name="Currency 4 2 5 2 8 2" xfId="9367"/>
    <cellStyle name="Currency 4 2 5 2 9" xfId="9368"/>
    <cellStyle name="Currency 4 2 5 3" xfId="9369"/>
    <cellStyle name="Currency 4 2 5 3 10" xfId="9370"/>
    <cellStyle name="Currency 4 2 5 3 2" xfId="9371"/>
    <cellStyle name="Currency 4 2 5 3 2 2" xfId="9372"/>
    <cellStyle name="Currency 4 2 5 3 2 2 2" xfId="9373"/>
    <cellStyle name="Currency 4 2 5 3 2 3" xfId="9374"/>
    <cellStyle name="Currency 4 2 5 3 2 3 2" xfId="9375"/>
    <cellStyle name="Currency 4 2 5 3 2 4" xfId="9376"/>
    <cellStyle name="Currency 4 2 5 3 2 4 2" xfId="9377"/>
    <cellStyle name="Currency 4 2 5 3 2 5" xfId="9378"/>
    <cellStyle name="Currency 4 2 5 3 2 6" xfId="9379"/>
    <cellStyle name="Currency 4 2 5 3 3" xfId="9380"/>
    <cellStyle name="Currency 4 2 5 3 3 2" xfId="9381"/>
    <cellStyle name="Currency 4 2 5 3 3 2 2" xfId="9382"/>
    <cellStyle name="Currency 4 2 5 3 3 3" xfId="9383"/>
    <cellStyle name="Currency 4 2 5 3 3 3 2" xfId="9384"/>
    <cellStyle name="Currency 4 2 5 3 3 4" xfId="9385"/>
    <cellStyle name="Currency 4 2 5 3 3 4 2" xfId="9386"/>
    <cellStyle name="Currency 4 2 5 3 3 5" xfId="9387"/>
    <cellStyle name="Currency 4 2 5 3 3 6" xfId="9388"/>
    <cellStyle name="Currency 4 2 5 3 4" xfId="9389"/>
    <cellStyle name="Currency 4 2 5 3 4 2" xfId="9390"/>
    <cellStyle name="Currency 4 2 5 3 4 2 2" xfId="9391"/>
    <cellStyle name="Currency 4 2 5 3 4 3" xfId="9392"/>
    <cellStyle name="Currency 4 2 5 3 4 3 2" xfId="9393"/>
    <cellStyle name="Currency 4 2 5 3 4 4" xfId="9394"/>
    <cellStyle name="Currency 4 2 5 3 4 4 2" xfId="9395"/>
    <cellStyle name="Currency 4 2 5 3 4 5" xfId="9396"/>
    <cellStyle name="Currency 4 2 5 3 4 6" xfId="9397"/>
    <cellStyle name="Currency 4 2 5 3 5" xfId="9398"/>
    <cellStyle name="Currency 4 2 5 3 5 2" xfId="9399"/>
    <cellStyle name="Currency 4 2 5 3 5 2 2" xfId="9400"/>
    <cellStyle name="Currency 4 2 5 3 5 3" xfId="9401"/>
    <cellStyle name="Currency 4 2 5 3 5 3 2" xfId="9402"/>
    <cellStyle name="Currency 4 2 5 3 5 4" xfId="9403"/>
    <cellStyle name="Currency 4 2 5 3 5 5" xfId="9404"/>
    <cellStyle name="Currency 4 2 5 3 6" xfId="9405"/>
    <cellStyle name="Currency 4 2 5 3 6 2" xfId="9406"/>
    <cellStyle name="Currency 4 2 5 3 7" xfId="9407"/>
    <cellStyle name="Currency 4 2 5 3 7 2" xfId="9408"/>
    <cellStyle name="Currency 4 2 5 3 8" xfId="9409"/>
    <cellStyle name="Currency 4 2 5 3 8 2" xfId="9410"/>
    <cellStyle name="Currency 4 2 5 3 9" xfId="9411"/>
    <cellStyle name="Currency 4 2 5 4" xfId="9412"/>
    <cellStyle name="Currency 4 2 5 4 2" xfId="9413"/>
    <cellStyle name="Currency 4 2 5 4 2 2" xfId="9414"/>
    <cellStyle name="Currency 4 2 5 4 3" xfId="9415"/>
    <cellStyle name="Currency 4 2 5 4 3 2" xfId="9416"/>
    <cellStyle name="Currency 4 2 5 4 4" xfId="9417"/>
    <cellStyle name="Currency 4 2 5 4 4 2" xfId="9418"/>
    <cellStyle name="Currency 4 2 5 4 5" xfId="9419"/>
    <cellStyle name="Currency 4 2 5 4 6" xfId="9420"/>
    <cellStyle name="Currency 4 2 5 5" xfId="9421"/>
    <cellStyle name="Currency 4 2 5 5 2" xfId="9422"/>
    <cellStyle name="Currency 4 2 5 5 2 2" xfId="9423"/>
    <cellStyle name="Currency 4 2 5 5 3" xfId="9424"/>
    <cellStyle name="Currency 4 2 5 5 3 2" xfId="9425"/>
    <cellStyle name="Currency 4 2 5 5 4" xfId="9426"/>
    <cellStyle name="Currency 4 2 5 5 4 2" xfId="9427"/>
    <cellStyle name="Currency 4 2 5 5 5" xfId="9428"/>
    <cellStyle name="Currency 4 2 5 5 6" xfId="9429"/>
    <cellStyle name="Currency 4 2 5 6" xfId="9430"/>
    <cellStyle name="Currency 4 2 5 6 2" xfId="9431"/>
    <cellStyle name="Currency 4 2 5 6 2 2" xfId="9432"/>
    <cellStyle name="Currency 4 2 5 6 3" xfId="9433"/>
    <cellStyle name="Currency 4 2 5 6 3 2" xfId="9434"/>
    <cellStyle name="Currency 4 2 5 6 4" xfId="9435"/>
    <cellStyle name="Currency 4 2 5 6 4 2" xfId="9436"/>
    <cellStyle name="Currency 4 2 5 6 5" xfId="9437"/>
    <cellStyle name="Currency 4 2 5 6 6" xfId="9438"/>
    <cellStyle name="Currency 4 2 5 7" xfId="9439"/>
    <cellStyle name="Currency 4 2 5 7 2" xfId="9440"/>
    <cellStyle name="Currency 4 2 5 7 2 2" xfId="9441"/>
    <cellStyle name="Currency 4 2 5 7 3" xfId="9442"/>
    <cellStyle name="Currency 4 2 5 7 3 2" xfId="9443"/>
    <cellStyle name="Currency 4 2 5 7 4" xfId="9444"/>
    <cellStyle name="Currency 4 2 5 7 5" xfId="9445"/>
    <cellStyle name="Currency 4 2 5 8" xfId="9446"/>
    <cellStyle name="Currency 4 2 5 8 2" xfId="9447"/>
    <cellStyle name="Currency 4 2 5 9" xfId="9448"/>
    <cellStyle name="Currency 4 2 5 9 2" xfId="9449"/>
    <cellStyle name="Currency 4 2 6" xfId="9450"/>
    <cellStyle name="Currency 4 2 6 10" xfId="9451"/>
    <cellStyle name="Currency 4 2 6 11" xfId="9452"/>
    <cellStyle name="Currency 4 2 6 2" xfId="9453"/>
    <cellStyle name="Currency 4 2 6 2 2" xfId="9454"/>
    <cellStyle name="Currency 4 2 6 2 2 2" xfId="9455"/>
    <cellStyle name="Currency 4 2 6 2 3" xfId="9456"/>
    <cellStyle name="Currency 4 2 6 2 3 2" xfId="9457"/>
    <cellStyle name="Currency 4 2 6 2 4" xfId="9458"/>
    <cellStyle name="Currency 4 2 6 2 4 2" xfId="9459"/>
    <cellStyle name="Currency 4 2 6 2 5" xfId="9460"/>
    <cellStyle name="Currency 4 2 6 2 6" xfId="9461"/>
    <cellStyle name="Currency 4 2 6 3" xfId="9462"/>
    <cellStyle name="Currency 4 2 6 3 2" xfId="9463"/>
    <cellStyle name="Currency 4 2 6 3 2 2" xfId="9464"/>
    <cellStyle name="Currency 4 2 6 3 3" xfId="9465"/>
    <cellStyle name="Currency 4 2 6 3 3 2" xfId="9466"/>
    <cellStyle name="Currency 4 2 6 3 4" xfId="9467"/>
    <cellStyle name="Currency 4 2 6 3 4 2" xfId="9468"/>
    <cellStyle name="Currency 4 2 6 3 5" xfId="9469"/>
    <cellStyle name="Currency 4 2 6 3 6" xfId="9470"/>
    <cellStyle name="Currency 4 2 6 4" xfId="9471"/>
    <cellStyle name="Currency 4 2 6 4 2" xfId="9472"/>
    <cellStyle name="Currency 4 2 6 4 2 2" xfId="9473"/>
    <cellStyle name="Currency 4 2 6 4 3" xfId="9474"/>
    <cellStyle name="Currency 4 2 6 4 3 2" xfId="9475"/>
    <cellStyle name="Currency 4 2 6 4 4" xfId="9476"/>
    <cellStyle name="Currency 4 2 6 4 4 2" xfId="9477"/>
    <cellStyle name="Currency 4 2 6 4 5" xfId="9478"/>
    <cellStyle name="Currency 4 2 6 4 6" xfId="9479"/>
    <cellStyle name="Currency 4 2 6 5" xfId="9480"/>
    <cellStyle name="Currency 4 2 6 5 2" xfId="9481"/>
    <cellStyle name="Currency 4 2 6 5 2 2" xfId="9482"/>
    <cellStyle name="Currency 4 2 6 5 3" xfId="9483"/>
    <cellStyle name="Currency 4 2 6 5 3 2" xfId="9484"/>
    <cellStyle name="Currency 4 2 6 5 4" xfId="9485"/>
    <cellStyle name="Currency 4 2 6 5 4 2" xfId="9486"/>
    <cellStyle name="Currency 4 2 6 5 5" xfId="9487"/>
    <cellStyle name="Currency 4 2 6 5 6" xfId="9488"/>
    <cellStyle name="Currency 4 2 6 6" xfId="9489"/>
    <cellStyle name="Currency 4 2 6 6 2" xfId="9490"/>
    <cellStyle name="Currency 4 2 6 6 2 2" xfId="9491"/>
    <cellStyle name="Currency 4 2 6 6 3" xfId="9492"/>
    <cellStyle name="Currency 4 2 6 6 3 2" xfId="9493"/>
    <cellStyle name="Currency 4 2 6 6 4" xfId="9494"/>
    <cellStyle name="Currency 4 2 6 6 5" xfId="9495"/>
    <cellStyle name="Currency 4 2 6 7" xfId="9496"/>
    <cellStyle name="Currency 4 2 6 7 2" xfId="9497"/>
    <cellStyle name="Currency 4 2 6 8" xfId="9498"/>
    <cellStyle name="Currency 4 2 6 8 2" xfId="9499"/>
    <cellStyle name="Currency 4 2 6 9" xfId="9500"/>
    <cellStyle name="Currency 4 2 6 9 2" xfId="9501"/>
    <cellStyle name="Currency 4 2 7" xfId="9502"/>
    <cellStyle name="Currency 4 2 7 10" xfId="9503"/>
    <cellStyle name="Currency 4 2 7 2" xfId="9504"/>
    <cellStyle name="Currency 4 2 7 2 2" xfId="9505"/>
    <cellStyle name="Currency 4 2 7 2 2 2" xfId="9506"/>
    <cellStyle name="Currency 4 2 7 2 3" xfId="9507"/>
    <cellStyle name="Currency 4 2 7 2 3 2" xfId="9508"/>
    <cellStyle name="Currency 4 2 7 2 4" xfId="9509"/>
    <cellStyle name="Currency 4 2 7 2 4 2" xfId="9510"/>
    <cellStyle name="Currency 4 2 7 2 5" xfId="9511"/>
    <cellStyle name="Currency 4 2 7 2 6" xfId="9512"/>
    <cellStyle name="Currency 4 2 7 3" xfId="9513"/>
    <cellStyle name="Currency 4 2 7 3 2" xfId="9514"/>
    <cellStyle name="Currency 4 2 7 3 2 2" xfId="9515"/>
    <cellStyle name="Currency 4 2 7 3 3" xfId="9516"/>
    <cellStyle name="Currency 4 2 7 3 3 2" xfId="9517"/>
    <cellStyle name="Currency 4 2 7 3 4" xfId="9518"/>
    <cellStyle name="Currency 4 2 7 3 4 2" xfId="9519"/>
    <cellStyle name="Currency 4 2 7 3 5" xfId="9520"/>
    <cellStyle name="Currency 4 2 7 3 6" xfId="9521"/>
    <cellStyle name="Currency 4 2 7 4" xfId="9522"/>
    <cellStyle name="Currency 4 2 7 4 2" xfId="9523"/>
    <cellStyle name="Currency 4 2 7 4 2 2" xfId="9524"/>
    <cellStyle name="Currency 4 2 7 4 3" xfId="9525"/>
    <cellStyle name="Currency 4 2 7 4 3 2" xfId="9526"/>
    <cellStyle name="Currency 4 2 7 4 4" xfId="9527"/>
    <cellStyle name="Currency 4 2 7 4 4 2" xfId="9528"/>
    <cellStyle name="Currency 4 2 7 4 5" xfId="9529"/>
    <cellStyle name="Currency 4 2 7 4 6" xfId="9530"/>
    <cellStyle name="Currency 4 2 7 5" xfId="9531"/>
    <cellStyle name="Currency 4 2 7 5 2" xfId="9532"/>
    <cellStyle name="Currency 4 2 7 5 2 2" xfId="9533"/>
    <cellStyle name="Currency 4 2 7 5 3" xfId="9534"/>
    <cellStyle name="Currency 4 2 7 5 3 2" xfId="9535"/>
    <cellStyle name="Currency 4 2 7 5 4" xfId="9536"/>
    <cellStyle name="Currency 4 2 7 5 5" xfId="9537"/>
    <cellStyle name="Currency 4 2 7 6" xfId="9538"/>
    <cellStyle name="Currency 4 2 7 6 2" xfId="9539"/>
    <cellStyle name="Currency 4 2 7 7" xfId="9540"/>
    <cellStyle name="Currency 4 2 7 7 2" xfId="9541"/>
    <cellStyle name="Currency 4 2 7 8" xfId="9542"/>
    <cellStyle name="Currency 4 2 7 8 2" xfId="9543"/>
    <cellStyle name="Currency 4 2 7 9" xfId="9544"/>
    <cellStyle name="Currency 4 2 8" xfId="9545"/>
    <cellStyle name="Currency 4 2 8 10" xfId="9546"/>
    <cellStyle name="Currency 4 2 8 2" xfId="9547"/>
    <cellStyle name="Currency 4 2 8 2 2" xfId="9548"/>
    <cellStyle name="Currency 4 2 8 2 2 2" xfId="9549"/>
    <cellStyle name="Currency 4 2 8 2 3" xfId="9550"/>
    <cellStyle name="Currency 4 2 8 2 3 2" xfId="9551"/>
    <cellStyle name="Currency 4 2 8 2 4" xfId="9552"/>
    <cellStyle name="Currency 4 2 8 2 4 2" xfId="9553"/>
    <cellStyle name="Currency 4 2 8 2 5" xfId="9554"/>
    <cellStyle name="Currency 4 2 8 2 6" xfId="9555"/>
    <cellStyle name="Currency 4 2 8 3" xfId="9556"/>
    <cellStyle name="Currency 4 2 8 3 2" xfId="9557"/>
    <cellStyle name="Currency 4 2 8 3 2 2" xfId="9558"/>
    <cellStyle name="Currency 4 2 8 3 3" xfId="9559"/>
    <cellStyle name="Currency 4 2 8 3 3 2" xfId="9560"/>
    <cellStyle name="Currency 4 2 8 3 4" xfId="9561"/>
    <cellStyle name="Currency 4 2 8 3 4 2" xfId="9562"/>
    <cellStyle name="Currency 4 2 8 3 5" xfId="9563"/>
    <cellStyle name="Currency 4 2 8 3 6" xfId="9564"/>
    <cellStyle name="Currency 4 2 8 4" xfId="9565"/>
    <cellStyle name="Currency 4 2 8 4 2" xfId="9566"/>
    <cellStyle name="Currency 4 2 8 4 2 2" xfId="9567"/>
    <cellStyle name="Currency 4 2 8 4 3" xfId="9568"/>
    <cellStyle name="Currency 4 2 8 4 3 2" xfId="9569"/>
    <cellStyle name="Currency 4 2 8 4 4" xfId="9570"/>
    <cellStyle name="Currency 4 2 8 4 4 2" xfId="9571"/>
    <cellStyle name="Currency 4 2 8 4 5" xfId="9572"/>
    <cellStyle name="Currency 4 2 8 4 6" xfId="9573"/>
    <cellStyle name="Currency 4 2 8 5" xfId="9574"/>
    <cellStyle name="Currency 4 2 8 5 2" xfId="9575"/>
    <cellStyle name="Currency 4 2 8 5 2 2" xfId="9576"/>
    <cellStyle name="Currency 4 2 8 5 3" xfId="9577"/>
    <cellStyle name="Currency 4 2 8 5 3 2" xfId="9578"/>
    <cellStyle name="Currency 4 2 8 5 4" xfId="9579"/>
    <cellStyle name="Currency 4 2 8 5 5" xfId="9580"/>
    <cellStyle name="Currency 4 2 8 6" xfId="9581"/>
    <cellStyle name="Currency 4 2 8 6 2" xfId="9582"/>
    <cellStyle name="Currency 4 2 8 7" xfId="9583"/>
    <cellStyle name="Currency 4 2 8 7 2" xfId="9584"/>
    <cellStyle name="Currency 4 2 8 8" xfId="9585"/>
    <cellStyle name="Currency 4 2 8 8 2" xfId="9586"/>
    <cellStyle name="Currency 4 2 8 9" xfId="9587"/>
    <cellStyle name="Currency 4 2 9" xfId="9588"/>
    <cellStyle name="Currency 4 2 9 2" xfId="9589"/>
    <cellStyle name="Currency 4 2 9 2 2" xfId="9590"/>
    <cellStyle name="Currency 4 2 9 3" xfId="9591"/>
    <cellStyle name="Currency 4 2 9 3 2" xfId="9592"/>
    <cellStyle name="Currency 4 2 9 4" xfId="9593"/>
    <cellStyle name="Currency 4 2 9 4 2" xfId="9594"/>
    <cellStyle name="Currency 4 2 9 5" xfId="9595"/>
    <cellStyle name="Currency 4 2 9 6" xfId="9596"/>
    <cellStyle name="Currency 4 20" xfId="9597"/>
    <cellStyle name="Currency 4 3" xfId="9598"/>
    <cellStyle name="Currency 4 3 10" xfId="9599"/>
    <cellStyle name="Currency 4 3 10 2" xfId="9600"/>
    <cellStyle name="Currency 4 3 10 2 2" xfId="9601"/>
    <cellStyle name="Currency 4 3 10 3" xfId="9602"/>
    <cellStyle name="Currency 4 3 10 3 2" xfId="9603"/>
    <cellStyle name="Currency 4 3 10 4" xfId="9604"/>
    <cellStyle name="Currency 4 3 10 4 2" xfId="9605"/>
    <cellStyle name="Currency 4 3 10 5" xfId="9606"/>
    <cellStyle name="Currency 4 3 10 6" xfId="9607"/>
    <cellStyle name="Currency 4 3 11" xfId="9608"/>
    <cellStyle name="Currency 4 3 11 2" xfId="9609"/>
    <cellStyle name="Currency 4 3 11 2 2" xfId="9610"/>
    <cellStyle name="Currency 4 3 11 3" xfId="9611"/>
    <cellStyle name="Currency 4 3 11 3 2" xfId="9612"/>
    <cellStyle name="Currency 4 3 11 4" xfId="9613"/>
    <cellStyle name="Currency 4 3 11 5" xfId="9614"/>
    <cellStyle name="Currency 4 3 12" xfId="9615"/>
    <cellStyle name="Currency 4 3 12 2" xfId="9616"/>
    <cellStyle name="Currency 4 3 13" xfId="9617"/>
    <cellStyle name="Currency 4 3 13 2" xfId="9618"/>
    <cellStyle name="Currency 4 3 14" xfId="9619"/>
    <cellStyle name="Currency 4 3 14 2" xfId="9620"/>
    <cellStyle name="Currency 4 3 15" xfId="9621"/>
    <cellStyle name="Currency 4 3 16" xfId="9622"/>
    <cellStyle name="Currency 4 3 2" xfId="9623"/>
    <cellStyle name="Currency 4 3 2 10" xfId="9624"/>
    <cellStyle name="Currency 4 3 2 10 2" xfId="9625"/>
    <cellStyle name="Currency 4 3 2 11" xfId="9626"/>
    <cellStyle name="Currency 4 3 2 11 2" xfId="9627"/>
    <cellStyle name="Currency 4 3 2 12" xfId="9628"/>
    <cellStyle name="Currency 4 3 2 13" xfId="9629"/>
    <cellStyle name="Currency 4 3 2 2" xfId="9630"/>
    <cellStyle name="Currency 4 3 2 2 10" xfId="9631"/>
    <cellStyle name="Currency 4 3 2 2 11" xfId="9632"/>
    <cellStyle name="Currency 4 3 2 2 2" xfId="9633"/>
    <cellStyle name="Currency 4 3 2 2 2 2" xfId="9634"/>
    <cellStyle name="Currency 4 3 2 2 2 2 2" xfId="9635"/>
    <cellStyle name="Currency 4 3 2 2 2 3" xfId="9636"/>
    <cellStyle name="Currency 4 3 2 2 2 3 2" xfId="9637"/>
    <cellStyle name="Currency 4 3 2 2 2 4" xfId="9638"/>
    <cellStyle name="Currency 4 3 2 2 2 4 2" xfId="9639"/>
    <cellStyle name="Currency 4 3 2 2 2 5" xfId="9640"/>
    <cellStyle name="Currency 4 3 2 2 2 6" xfId="9641"/>
    <cellStyle name="Currency 4 3 2 2 3" xfId="9642"/>
    <cellStyle name="Currency 4 3 2 2 3 2" xfId="9643"/>
    <cellStyle name="Currency 4 3 2 2 3 2 2" xfId="9644"/>
    <cellStyle name="Currency 4 3 2 2 3 3" xfId="9645"/>
    <cellStyle name="Currency 4 3 2 2 3 3 2" xfId="9646"/>
    <cellStyle name="Currency 4 3 2 2 3 4" xfId="9647"/>
    <cellStyle name="Currency 4 3 2 2 3 4 2" xfId="9648"/>
    <cellStyle name="Currency 4 3 2 2 3 5" xfId="9649"/>
    <cellStyle name="Currency 4 3 2 2 3 6" xfId="9650"/>
    <cellStyle name="Currency 4 3 2 2 4" xfId="9651"/>
    <cellStyle name="Currency 4 3 2 2 4 2" xfId="9652"/>
    <cellStyle name="Currency 4 3 2 2 4 2 2" xfId="9653"/>
    <cellStyle name="Currency 4 3 2 2 4 3" xfId="9654"/>
    <cellStyle name="Currency 4 3 2 2 4 3 2" xfId="9655"/>
    <cellStyle name="Currency 4 3 2 2 4 4" xfId="9656"/>
    <cellStyle name="Currency 4 3 2 2 4 4 2" xfId="9657"/>
    <cellStyle name="Currency 4 3 2 2 4 5" xfId="9658"/>
    <cellStyle name="Currency 4 3 2 2 4 6" xfId="9659"/>
    <cellStyle name="Currency 4 3 2 2 5" xfId="9660"/>
    <cellStyle name="Currency 4 3 2 2 5 2" xfId="9661"/>
    <cellStyle name="Currency 4 3 2 2 5 2 2" xfId="9662"/>
    <cellStyle name="Currency 4 3 2 2 5 3" xfId="9663"/>
    <cellStyle name="Currency 4 3 2 2 5 3 2" xfId="9664"/>
    <cellStyle name="Currency 4 3 2 2 5 4" xfId="9665"/>
    <cellStyle name="Currency 4 3 2 2 5 4 2" xfId="9666"/>
    <cellStyle name="Currency 4 3 2 2 5 5" xfId="9667"/>
    <cellStyle name="Currency 4 3 2 2 5 6" xfId="9668"/>
    <cellStyle name="Currency 4 3 2 2 6" xfId="9669"/>
    <cellStyle name="Currency 4 3 2 2 6 2" xfId="9670"/>
    <cellStyle name="Currency 4 3 2 2 6 2 2" xfId="9671"/>
    <cellStyle name="Currency 4 3 2 2 6 3" xfId="9672"/>
    <cellStyle name="Currency 4 3 2 2 6 3 2" xfId="9673"/>
    <cellStyle name="Currency 4 3 2 2 6 4" xfId="9674"/>
    <cellStyle name="Currency 4 3 2 2 6 5" xfId="9675"/>
    <cellStyle name="Currency 4 3 2 2 7" xfId="9676"/>
    <cellStyle name="Currency 4 3 2 2 7 2" xfId="9677"/>
    <cellStyle name="Currency 4 3 2 2 8" xfId="9678"/>
    <cellStyle name="Currency 4 3 2 2 8 2" xfId="9679"/>
    <cellStyle name="Currency 4 3 2 2 9" xfId="9680"/>
    <cellStyle name="Currency 4 3 2 2 9 2" xfId="9681"/>
    <cellStyle name="Currency 4 3 2 3" xfId="9682"/>
    <cellStyle name="Currency 4 3 2 3 10" xfId="9683"/>
    <cellStyle name="Currency 4 3 2 3 2" xfId="9684"/>
    <cellStyle name="Currency 4 3 2 3 2 2" xfId="9685"/>
    <cellStyle name="Currency 4 3 2 3 2 2 2" xfId="9686"/>
    <cellStyle name="Currency 4 3 2 3 2 3" xfId="9687"/>
    <cellStyle name="Currency 4 3 2 3 2 3 2" xfId="9688"/>
    <cellStyle name="Currency 4 3 2 3 2 4" xfId="9689"/>
    <cellStyle name="Currency 4 3 2 3 2 4 2" xfId="9690"/>
    <cellStyle name="Currency 4 3 2 3 2 5" xfId="9691"/>
    <cellStyle name="Currency 4 3 2 3 2 6" xfId="9692"/>
    <cellStyle name="Currency 4 3 2 3 3" xfId="9693"/>
    <cellStyle name="Currency 4 3 2 3 3 2" xfId="9694"/>
    <cellStyle name="Currency 4 3 2 3 3 2 2" xfId="9695"/>
    <cellStyle name="Currency 4 3 2 3 3 3" xfId="9696"/>
    <cellStyle name="Currency 4 3 2 3 3 3 2" xfId="9697"/>
    <cellStyle name="Currency 4 3 2 3 3 4" xfId="9698"/>
    <cellStyle name="Currency 4 3 2 3 3 4 2" xfId="9699"/>
    <cellStyle name="Currency 4 3 2 3 3 5" xfId="9700"/>
    <cellStyle name="Currency 4 3 2 3 3 6" xfId="9701"/>
    <cellStyle name="Currency 4 3 2 3 4" xfId="9702"/>
    <cellStyle name="Currency 4 3 2 3 4 2" xfId="9703"/>
    <cellStyle name="Currency 4 3 2 3 4 2 2" xfId="9704"/>
    <cellStyle name="Currency 4 3 2 3 4 3" xfId="9705"/>
    <cellStyle name="Currency 4 3 2 3 4 3 2" xfId="9706"/>
    <cellStyle name="Currency 4 3 2 3 4 4" xfId="9707"/>
    <cellStyle name="Currency 4 3 2 3 4 4 2" xfId="9708"/>
    <cellStyle name="Currency 4 3 2 3 4 5" xfId="9709"/>
    <cellStyle name="Currency 4 3 2 3 4 6" xfId="9710"/>
    <cellStyle name="Currency 4 3 2 3 5" xfId="9711"/>
    <cellStyle name="Currency 4 3 2 3 5 2" xfId="9712"/>
    <cellStyle name="Currency 4 3 2 3 5 2 2" xfId="9713"/>
    <cellStyle name="Currency 4 3 2 3 5 3" xfId="9714"/>
    <cellStyle name="Currency 4 3 2 3 5 3 2" xfId="9715"/>
    <cellStyle name="Currency 4 3 2 3 5 4" xfId="9716"/>
    <cellStyle name="Currency 4 3 2 3 5 5" xfId="9717"/>
    <cellStyle name="Currency 4 3 2 3 6" xfId="9718"/>
    <cellStyle name="Currency 4 3 2 3 6 2" xfId="9719"/>
    <cellStyle name="Currency 4 3 2 3 7" xfId="9720"/>
    <cellStyle name="Currency 4 3 2 3 7 2" xfId="9721"/>
    <cellStyle name="Currency 4 3 2 3 8" xfId="9722"/>
    <cellStyle name="Currency 4 3 2 3 8 2" xfId="9723"/>
    <cellStyle name="Currency 4 3 2 3 9" xfId="9724"/>
    <cellStyle name="Currency 4 3 2 4" xfId="9725"/>
    <cellStyle name="Currency 4 3 2 4 10" xfId="9726"/>
    <cellStyle name="Currency 4 3 2 4 2" xfId="9727"/>
    <cellStyle name="Currency 4 3 2 4 2 2" xfId="9728"/>
    <cellStyle name="Currency 4 3 2 4 2 2 2" xfId="9729"/>
    <cellStyle name="Currency 4 3 2 4 2 3" xfId="9730"/>
    <cellStyle name="Currency 4 3 2 4 2 3 2" xfId="9731"/>
    <cellStyle name="Currency 4 3 2 4 2 4" xfId="9732"/>
    <cellStyle name="Currency 4 3 2 4 2 4 2" xfId="9733"/>
    <cellStyle name="Currency 4 3 2 4 2 5" xfId="9734"/>
    <cellStyle name="Currency 4 3 2 4 2 6" xfId="9735"/>
    <cellStyle name="Currency 4 3 2 4 3" xfId="9736"/>
    <cellStyle name="Currency 4 3 2 4 3 2" xfId="9737"/>
    <cellStyle name="Currency 4 3 2 4 3 2 2" xfId="9738"/>
    <cellStyle name="Currency 4 3 2 4 3 3" xfId="9739"/>
    <cellStyle name="Currency 4 3 2 4 3 3 2" xfId="9740"/>
    <cellStyle name="Currency 4 3 2 4 3 4" xfId="9741"/>
    <cellStyle name="Currency 4 3 2 4 3 4 2" xfId="9742"/>
    <cellStyle name="Currency 4 3 2 4 3 5" xfId="9743"/>
    <cellStyle name="Currency 4 3 2 4 3 6" xfId="9744"/>
    <cellStyle name="Currency 4 3 2 4 4" xfId="9745"/>
    <cellStyle name="Currency 4 3 2 4 4 2" xfId="9746"/>
    <cellStyle name="Currency 4 3 2 4 4 2 2" xfId="9747"/>
    <cellStyle name="Currency 4 3 2 4 4 3" xfId="9748"/>
    <cellStyle name="Currency 4 3 2 4 4 3 2" xfId="9749"/>
    <cellStyle name="Currency 4 3 2 4 4 4" xfId="9750"/>
    <cellStyle name="Currency 4 3 2 4 4 4 2" xfId="9751"/>
    <cellStyle name="Currency 4 3 2 4 4 5" xfId="9752"/>
    <cellStyle name="Currency 4 3 2 4 4 6" xfId="9753"/>
    <cellStyle name="Currency 4 3 2 4 5" xfId="9754"/>
    <cellStyle name="Currency 4 3 2 4 5 2" xfId="9755"/>
    <cellStyle name="Currency 4 3 2 4 5 2 2" xfId="9756"/>
    <cellStyle name="Currency 4 3 2 4 5 3" xfId="9757"/>
    <cellStyle name="Currency 4 3 2 4 5 3 2" xfId="9758"/>
    <cellStyle name="Currency 4 3 2 4 5 4" xfId="9759"/>
    <cellStyle name="Currency 4 3 2 4 5 5" xfId="9760"/>
    <cellStyle name="Currency 4 3 2 4 6" xfId="9761"/>
    <cellStyle name="Currency 4 3 2 4 6 2" xfId="9762"/>
    <cellStyle name="Currency 4 3 2 4 7" xfId="9763"/>
    <cellStyle name="Currency 4 3 2 4 7 2" xfId="9764"/>
    <cellStyle name="Currency 4 3 2 4 8" xfId="9765"/>
    <cellStyle name="Currency 4 3 2 4 8 2" xfId="9766"/>
    <cellStyle name="Currency 4 3 2 4 9" xfId="9767"/>
    <cellStyle name="Currency 4 3 2 5" xfId="9768"/>
    <cellStyle name="Currency 4 3 2 5 2" xfId="9769"/>
    <cellStyle name="Currency 4 3 2 5 2 2" xfId="9770"/>
    <cellStyle name="Currency 4 3 2 5 3" xfId="9771"/>
    <cellStyle name="Currency 4 3 2 5 3 2" xfId="9772"/>
    <cellStyle name="Currency 4 3 2 5 4" xfId="9773"/>
    <cellStyle name="Currency 4 3 2 5 4 2" xfId="9774"/>
    <cellStyle name="Currency 4 3 2 5 5" xfId="9775"/>
    <cellStyle name="Currency 4 3 2 5 6" xfId="9776"/>
    <cellStyle name="Currency 4 3 2 6" xfId="9777"/>
    <cellStyle name="Currency 4 3 2 6 2" xfId="9778"/>
    <cellStyle name="Currency 4 3 2 6 2 2" xfId="9779"/>
    <cellStyle name="Currency 4 3 2 6 3" xfId="9780"/>
    <cellStyle name="Currency 4 3 2 6 3 2" xfId="9781"/>
    <cellStyle name="Currency 4 3 2 6 4" xfId="9782"/>
    <cellStyle name="Currency 4 3 2 6 4 2" xfId="9783"/>
    <cellStyle name="Currency 4 3 2 6 5" xfId="9784"/>
    <cellStyle name="Currency 4 3 2 6 6" xfId="9785"/>
    <cellStyle name="Currency 4 3 2 7" xfId="9786"/>
    <cellStyle name="Currency 4 3 2 7 2" xfId="9787"/>
    <cellStyle name="Currency 4 3 2 7 2 2" xfId="9788"/>
    <cellStyle name="Currency 4 3 2 7 3" xfId="9789"/>
    <cellStyle name="Currency 4 3 2 7 3 2" xfId="9790"/>
    <cellStyle name="Currency 4 3 2 7 4" xfId="9791"/>
    <cellStyle name="Currency 4 3 2 7 4 2" xfId="9792"/>
    <cellStyle name="Currency 4 3 2 7 5" xfId="9793"/>
    <cellStyle name="Currency 4 3 2 7 6" xfId="9794"/>
    <cellStyle name="Currency 4 3 2 8" xfId="9795"/>
    <cellStyle name="Currency 4 3 2 8 2" xfId="9796"/>
    <cellStyle name="Currency 4 3 2 8 2 2" xfId="9797"/>
    <cellStyle name="Currency 4 3 2 8 3" xfId="9798"/>
    <cellStyle name="Currency 4 3 2 8 3 2" xfId="9799"/>
    <cellStyle name="Currency 4 3 2 8 4" xfId="9800"/>
    <cellStyle name="Currency 4 3 2 8 5" xfId="9801"/>
    <cellStyle name="Currency 4 3 2 9" xfId="9802"/>
    <cellStyle name="Currency 4 3 2 9 2" xfId="9803"/>
    <cellStyle name="Currency 4 3 3" xfId="9804"/>
    <cellStyle name="Currency 4 3 3 10" xfId="9805"/>
    <cellStyle name="Currency 4 3 3 10 2" xfId="9806"/>
    <cellStyle name="Currency 4 3 3 11" xfId="9807"/>
    <cellStyle name="Currency 4 3 3 11 2" xfId="9808"/>
    <cellStyle name="Currency 4 3 3 12" xfId="9809"/>
    <cellStyle name="Currency 4 3 3 13" xfId="9810"/>
    <cellStyle name="Currency 4 3 3 2" xfId="9811"/>
    <cellStyle name="Currency 4 3 3 2 10" xfId="9812"/>
    <cellStyle name="Currency 4 3 3 2 11" xfId="9813"/>
    <cellStyle name="Currency 4 3 3 2 2" xfId="9814"/>
    <cellStyle name="Currency 4 3 3 2 2 2" xfId="9815"/>
    <cellStyle name="Currency 4 3 3 2 2 2 2" xfId="9816"/>
    <cellStyle name="Currency 4 3 3 2 2 3" xfId="9817"/>
    <cellStyle name="Currency 4 3 3 2 2 3 2" xfId="9818"/>
    <cellStyle name="Currency 4 3 3 2 2 4" xfId="9819"/>
    <cellStyle name="Currency 4 3 3 2 2 4 2" xfId="9820"/>
    <cellStyle name="Currency 4 3 3 2 2 5" xfId="9821"/>
    <cellStyle name="Currency 4 3 3 2 2 6" xfId="9822"/>
    <cellStyle name="Currency 4 3 3 2 3" xfId="9823"/>
    <cellStyle name="Currency 4 3 3 2 3 2" xfId="9824"/>
    <cellStyle name="Currency 4 3 3 2 3 2 2" xfId="9825"/>
    <cellStyle name="Currency 4 3 3 2 3 3" xfId="9826"/>
    <cellStyle name="Currency 4 3 3 2 3 3 2" xfId="9827"/>
    <cellStyle name="Currency 4 3 3 2 3 4" xfId="9828"/>
    <cellStyle name="Currency 4 3 3 2 3 4 2" xfId="9829"/>
    <cellStyle name="Currency 4 3 3 2 3 5" xfId="9830"/>
    <cellStyle name="Currency 4 3 3 2 3 6" xfId="9831"/>
    <cellStyle name="Currency 4 3 3 2 4" xfId="9832"/>
    <cellStyle name="Currency 4 3 3 2 4 2" xfId="9833"/>
    <cellStyle name="Currency 4 3 3 2 4 2 2" xfId="9834"/>
    <cellStyle name="Currency 4 3 3 2 4 3" xfId="9835"/>
    <cellStyle name="Currency 4 3 3 2 4 3 2" xfId="9836"/>
    <cellStyle name="Currency 4 3 3 2 4 4" xfId="9837"/>
    <cellStyle name="Currency 4 3 3 2 4 4 2" xfId="9838"/>
    <cellStyle name="Currency 4 3 3 2 4 5" xfId="9839"/>
    <cellStyle name="Currency 4 3 3 2 4 6" xfId="9840"/>
    <cellStyle name="Currency 4 3 3 2 5" xfId="9841"/>
    <cellStyle name="Currency 4 3 3 2 5 2" xfId="9842"/>
    <cellStyle name="Currency 4 3 3 2 5 2 2" xfId="9843"/>
    <cellStyle name="Currency 4 3 3 2 5 3" xfId="9844"/>
    <cellStyle name="Currency 4 3 3 2 5 3 2" xfId="9845"/>
    <cellStyle name="Currency 4 3 3 2 5 4" xfId="9846"/>
    <cellStyle name="Currency 4 3 3 2 5 4 2" xfId="9847"/>
    <cellStyle name="Currency 4 3 3 2 5 5" xfId="9848"/>
    <cellStyle name="Currency 4 3 3 2 5 6" xfId="9849"/>
    <cellStyle name="Currency 4 3 3 2 6" xfId="9850"/>
    <cellStyle name="Currency 4 3 3 2 6 2" xfId="9851"/>
    <cellStyle name="Currency 4 3 3 2 6 2 2" xfId="9852"/>
    <cellStyle name="Currency 4 3 3 2 6 3" xfId="9853"/>
    <cellStyle name="Currency 4 3 3 2 6 3 2" xfId="9854"/>
    <cellStyle name="Currency 4 3 3 2 6 4" xfId="9855"/>
    <cellStyle name="Currency 4 3 3 2 6 5" xfId="9856"/>
    <cellStyle name="Currency 4 3 3 2 7" xfId="9857"/>
    <cellStyle name="Currency 4 3 3 2 7 2" xfId="9858"/>
    <cellStyle name="Currency 4 3 3 2 8" xfId="9859"/>
    <cellStyle name="Currency 4 3 3 2 8 2" xfId="9860"/>
    <cellStyle name="Currency 4 3 3 2 9" xfId="9861"/>
    <cellStyle name="Currency 4 3 3 2 9 2" xfId="9862"/>
    <cellStyle name="Currency 4 3 3 3" xfId="9863"/>
    <cellStyle name="Currency 4 3 3 3 10" xfId="9864"/>
    <cellStyle name="Currency 4 3 3 3 2" xfId="9865"/>
    <cellStyle name="Currency 4 3 3 3 2 2" xfId="9866"/>
    <cellStyle name="Currency 4 3 3 3 2 2 2" xfId="9867"/>
    <cellStyle name="Currency 4 3 3 3 2 3" xfId="9868"/>
    <cellStyle name="Currency 4 3 3 3 2 3 2" xfId="9869"/>
    <cellStyle name="Currency 4 3 3 3 2 4" xfId="9870"/>
    <cellStyle name="Currency 4 3 3 3 2 4 2" xfId="9871"/>
    <cellStyle name="Currency 4 3 3 3 2 5" xfId="9872"/>
    <cellStyle name="Currency 4 3 3 3 2 6" xfId="9873"/>
    <cellStyle name="Currency 4 3 3 3 3" xfId="9874"/>
    <cellStyle name="Currency 4 3 3 3 3 2" xfId="9875"/>
    <cellStyle name="Currency 4 3 3 3 3 2 2" xfId="9876"/>
    <cellStyle name="Currency 4 3 3 3 3 3" xfId="9877"/>
    <cellStyle name="Currency 4 3 3 3 3 3 2" xfId="9878"/>
    <cellStyle name="Currency 4 3 3 3 3 4" xfId="9879"/>
    <cellStyle name="Currency 4 3 3 3 3 4 2" xfId="9880"/>
    <cellStyle name="Currency 4 3 3 3 3 5" xfId="9881"/>
    <cellStyle name="Currency 4 3 3 3 3 6" xfId="9882"/>
    <cellStyle name="Currency 4 3 3 3 4" xfId="9883"/>
    <cellStyle name="Currency 4 3 3 3 4 2" xfId="9884"/>
    <cellStyle name="Currency 4 3 3 3 4 2 2" xfId="9885"/>
    <cellStyle name="Currency 4 3 3 3 4 3" xfId="9886"/>
    <cellStyle name="Currency 4 3 3 3 4 3 2" xfId="9887"/>
    <cellStyle name="Currency 4 3 3 3 4 4" xfId="9888"/>
    <cellStyle name="Currency 4 3 3 3 4 4 2" xfId="9889"/>
    <cellStyle name="Currency 4 3 3 3 4 5" xfId="9890"/>
    <cellStyle name="Currency 4 3 3 3 4 6" xfId="9891"/>
    <cellStyle name="Currency 4 3 3 3 5" xfId="9892"/>
    <cellStyle name="Currency 4 3 3 3 5 2" xfId="9893"/>
    <cellStyle name="Currency 4 3 3 3 5 2 2" xfId="9894"/>
    <cellStyle name="Currency 4 3 3 3 5 3" xfId="9895"/>
    <cellStyle name="Currency 4 3 3 3 5 3 2" xfId="9896"/>
    <cellStyle name="Currency 4 3 3 3 5 4" xfId="9897"/>
    <cellStyle name="Currency 4 3 3 3 5 5" xfId="9898"/>
    <cellStyle name="Currency 4 3 3 3 6" xfId="9899"/>
    <cellStyle name="Currency 4 3 3 3 6 2" xfId="9900"/>
    <cellStyle name="Currency 4 3 3 3 7" xfId="9901"/>
    <cellStyle name="Currency 4 3 3 3 7 2" xfId="9902"/>
    <cellStyle name="Currency 4 3 3 3 8" xfId="9903"/>
    <cellStyle name="Currency 4 3 3 3 8 2" xfId="9904"/>
    <cellStyle name="Currency 4 3 3 3 9" xfId="9905"/>
    <cellStyle name="Currency 4 3 3 4" xfId="9906"/>
    <cellStyle name="Currency 4 3 3 4 10" xfId="9907"/>
    <cellStyle name="Currency 4 3 3 4 2" xfId="9908"/>
    <cellStyle name="Currency 4 3 3 4 2 2" xfId="9909"/>
    <cellStyle name="Currency 4 3 3 4 2 2 2" xfId="9910"/>
    <cellStyle name="Currency 4 3 3 4 2 3" xfId="9911"/>
    <cellStyle name="Currency 4 3 3 4 2 3 2" xfId="9912"/>
    <cellStyle name="Currency 4 3 3 4 2 4" xfId="9913"/>
    <cellStyle name="Currency 4 3 3 4 2 4 2" xfId="9914"/>
    <cellStyle name="Currency 4 3 3 4 2 5" xfId="9915"/>
    <cellStyle name="Currency 4 3 3 4 2 6" xfId="9916"/>
    <cellStyle name="Currency 4 3 3 4 3" xfId="9917"/>
    <cellStyle name="Currency 4 3 3 4 3 2" xfId="9918"/>
    <cellStyle name="Currency 4 3 3 4 3 2 2" xfId="9919"/>
    <cellStyle name="Currency 4 3 3 4 3 3" xfId="9920"/>
    <cellStyle name="Currency 4 3 3 4 3 3 2" xfId="9921"/>
    <cellStyle name="Currency 4 3 3 4 3 4" xfId="9922"/>
    <cellStyle name="Currency 4 3 3 4 3 4 2" xfId="9923"/>
    <cellStyle name="Currency 4 3 3 4 3 5" xfId="9924"/>
    <cellStyle name="Currency 4 3 3 4 3 6" xfId="9925"/>
    <cellStyle name="Currency 4 3 3 4 4" xfId="9926"/>
    <cellStyle name="Currency 4 3 3 4 4 2" xfId="9927"/>
    <cellStyle name="Currency 4 3 3 4 4 2 2" xfId="9928"/>
    <cellStyle name="Currency 4 3 3 4 4 3" xfId="9929"/>
    <cellStyle name="Currency 4 3 3 4 4 3 2" xfId="9930"/>
    <cellStyle name="Currency 4 3 3 4 4 4" xfId="9931"/>
    <cellStyle name="Currency 4 3 3 4 4 4 2" xfId="9932"/>
    <cellStyle name="Currency 4 3 3 4 4 5" xfId="9933"/>
    <cellStyle name="Currency 4 3 3 4 4 6" xfId="9934"/>
    <cellStyle name="Currency 4 3 3 4 5" xfId="9935"/>
    <cellStyle name="Currency 4 3 3 4 5 2" xfId="9936"/>
    <cellStyle name="Currency 4 3 3 4 5 2 2" xfId="9937"/>
    <cellStyle name="Currency 4 3 3 4 5 3" xfId="9938"/>
    <cellStyle name="Currency 4 3 3 4 5 3 2" xfId="9939"/>
    <cellStyle name="Currency 4 3 3 4 5 4" xfId="9940"/>
    <cellStyle name="Currency 4 3 3 4 5 5" xfId="9941"/>
    <cellStyle name="Currency 4 3 3 4 6" xfId="9942"/>
    <cellStyle name="Currency 4 3 3 4 6 2" xfId="9943"/>
    <cellStyle name="Currency 4 3 3 4 7" xfId="9944"/>
    <cellStyle name="Currency 4 3 3 4 7 2" xfId="9945"/>
    <cellStyle name="Currency 4 3 3 4 8" xfId="9946"/>
    <cellStyle name="Currency 4 3 3 4 8 2" xfId="9947"/>
    <cellStyle name="Currency 4 3 3 4 9" xfId="9948"/>
    <cellStyle name="Currency 4 3 3 5" xfId="9949"/>
    <cellStyle name="Currency 4 3 3 5 2" xfId="9950"/>
    <cellStyle name="Currency 4 3 3 5 2 2" xfId="9951"/>
    <cellStyle name="Currency 4 3 3 5 3" xfId="9952"/>
    <cellStyle name="Currency 4 3 3 5 3 2" xfId="9953"/>
    <cellStyle name="Currency 4 3 3 5 4" xfId="9954"/>
    <cellStyle name="Currency 4 3 3 5 4 2" xfId="9955"/>
    <cellStyle name="Currency 4 3 3 5 5" xfId="9956"/>
    <cellStyle name="Currency 4 3 3 5 6" xfId="9957"/>
    <cellStyle name="Currency 4 3 3 6" xfId="9958"/>
    <cellStyle name="Currency 4 3 3 6 2" xfId="9959"/>
    <cellStyle name="Currency 4 3 3 6 2 2" xfId="9960"/>
    <cellStyle name="Currency 4 3 3 6 3" xfId="9961"/>
    <cellStyle name="Currency 4 3 3 6 3 2" xfId="9962"/>
    <cellStyle name="Currency 4 3 3 6 4" xfId="9963"/>
    <cellStyle name="Currency 4 3 3 6 4 2" xfId="9964"/>
    <cellStyle name="Currency 4 3 3 6 5" xfId="9965"/>
    <cellStyle name="Currency 4 3 3 6 6" xfId="9966"/>
    <cellStyle name="Currency 4 3 3 7" xfId="9967"/>
    <cellStyle name="Currency 4 3 3 7 2" xfId="9968"/>
    <cellStyle name="Currency 4 3 3 7 2 2" xfId="9969"/>
    <cellStyle name="Currency 4 3 3 7 3" xfId="9970"/>
    <cellStyle name="Currency 4 3 3 7 3 2" xfId="9971"/>
    <cellStyle name="Currency 4 3 3 7 4" xfId="9972"/>
    <cellStyle name="Currency 4 3 3 7 4 2" xfId="9973"/>
    <cellStyle name="Currency 4 3 3 7 5" xfId="9974"/>
    <cellStyle name="Currency 4 3 3 7 6" xfId="9975"/>
    <cellStyle name="Currency 4 3 3 8" xfId="9976"/>
    <cellStyle name="Currency 4 3 3 8 2" xfId="9977"/>
    <cellStyle name="Currency 4 3 3 8 2 2" xfId="9978"/>
    <cellStyle name="Currency 4 3 3 8 3" xfId="9979"/>
    <cellStyle name="Currency 4 3 3 8 3 2" xfId="9980"/>
    <cellStyle name="Currency 4 3 3 8 4" xfId="9981"/>
    <cellStyle name="Currency 4 3 3 8 5" xfId="9982"/>
    <cellStyle name="Currency 4 3 3 9" xfId="9983"/>
    <cellStyle name="Currency 4 3 3 9 2" xfId="9984"/>
    <cellStyle name="Currency 4 3 4" xfId="9985"/>
    <cellStyle name="Currency 4 3 4 10" xfId="9986"/>
    <cellStyle name="Currency 4 3 4 10 2" xfId="9987"/>
    <cellStyle name="Currency 4 3 4 11" xfId="9988"/>
    <cellStyle name="Currency 4 3 4 12" xfId="9989"/>
    <cellStyle name="Currency 4 3 4 2" xfId="9990"/>
    <cellStyle name="Currency 4 3 4 2 10" xfId="9991"/>
    <cellStyle name="Currency 4 3 4 2 2" xfId="9992"/>
    <cellStyle name="Currency 4 3 4 2 2 2" xfId="9993"/>
    <cellStyle name="Currency 4 3 4 2 2 2 2" xfId="9994"/>
    <cellStyle name="Currency 4 3 4 2 2 3" xfId="9995"/>
    <cellStyle name="Currency 4 3 4 2 2 3 2" xfId="9996"/>
    <cellStyle name="Currency 4 3 4 2 2 4" xfId="9997"/>
    <cellStyle name="Currency 4 3 4 2 2 4 2" xfId="9998"/>
    <cellStyle name="Currency 4 3 4 2 2 5" xfId="9999"/>
    <cellStyle name="Currency 4 3 4 2 2 6" xfId="10000"/>
    <cellStyle name="Currency 4 3 4 2 3" xfId="10001"/>
    <cellStyle name="Currency 4 3 4 2 3 2" xfId="10002"/>
    <cellStyle name="Currency 4 3 4 2 3 2 2" xfId="10003"/>
    <cellStyle name="Currency 4 3 4 2 3 3" xfId="10004"/>
    <cellStyle name="Currency 4 3 4 2 3 3 2" xfId="10005"/>
    <cellStyle name="Currency 4 3 4 2 3 4" xfId="10006"/>
    <cellStyle name="Currency 4 3 4 2 3 4 2" xfId="10007"/>
    <cellStyle name="Currency 4 3 4 2 3 5" xfId="10008"/>
    <cellStyle name="Currency 4 3 4 2 3 6" xfId="10009"/>
    <cellStyle name="Currency 4 3 4 2 4" xfId="10010"/>
    <cellStyle name="Currency 4 3 4 2 4 2" xfId="10011"/>
    <cellStyle name="Currency 4 3 4 2 4 2 2" xfId="10012"/>
    <cellStyle name="Currency 4 3 4 2 4 3" xfId="10013"/>
    <cellStyle name="Currency 4 3 4 2 4 3 2" xfId="10014"/>
    <cellStyle name="Currency 4 3 4 2 4 4" xfId="10015"/>
    <cellStyle name="Currency 4 3 4 2 4 4 2" xfId="10016"/>
    <cellStyle name="Currency 4 3 4 2 4 5" xfId="10017"/>
    <cellStyle name="Currency 4 3 4 2 4 6" xfId="10018"/>
    <cellStyle name="Currency 4 3 4 2 5" xfId="10019"/>
    <cellStyle name="Currency 4 3 4 2 5 2" xfId="10020"/>
    <cellStyle name="Currency 4 3 4 2 5 2 2" xfId="10021"/>
    <cellStyle name="Currency 4 3 4 2 5 3" xfId="10022"/>
    <cellStyle name="Currency 4 3 4 2 5 3 2" xfId="10023"/>
    <cellStyle name="Currency 4 3 4 2 5 4" xfId="10024"/>
    <cellStyle name="Currency 4 3 4 2 5 5" xfId="10025"/>
    <cellStyle name="Currency 4 3 4 2 6" xfId="10026"/>
    <cellStyle name="Currency 4 3 4 2 6 2" xfId="10027"/>
    <cellStyle name="Currency 4 3 4 2 7" xfId="10028"/>
    <cellStyle name="Currency 4 3 4 2 7 2" xfId="10029"/>
    <cellStyle name="Currency 4 3 4 2 8" xfId="10030"/>
    <cellStyle name="Currency 4 3 4 2 8 2" xfId="10031"/>
    <cellStyle name="Currency 4 3 4 2 9" xfId="10032"/>
    <cellStyle name="Currency 4 3 4 3" xfId="10033"/>
    <cellStyle name="Currency 4 3 4 3 10" xfId="10034"/>
    <cellStyle name="Currency 4 3 4 3 2" xfId="10035"/>
    <cellStyle name="Currency 4 3 4 3 2 2" xfId="10036"/>
    <cellStyle name="Currency 4 3 4 3 2 2 2" xfId="10037"/>
    <cellStyle name="Currency 4 3 4 3 2 3" xfId="10038"/>
    <cellStyle name="Currency 4 3 4 3 2 3 2" xfId="10039"/>
    <cellStyle name="Currency 4 3 4 3 2 4" xfId="10040"/>
    <cellStyle name="Currency 4 3 4 3 2 4 2" xfId="10041"/>
    <cellStyle name="Currency 4 3 4 3 2 5" xfId="10042"/>
    <cellStyle name="Currency 4 3 4 3 2 6" xfId="10043"/>
    <cellStyle name="Currency 4 3 4 3 3" xfId="10044"/>
    <cellStyle name="Currency 4 3 4 3 3 2" xfId="10045"/>
    <cellStyle name="Currency 4 3 4 3 3 2 2" xfId="10046"/>
    <cellStyle name="Currency 4 3 4 3 3 3" xfId="10047"/>
    <cellStyle name="Currency 4 3 4 3 3 3 2" xfId="10048"/>
    <cellStyle name="Currency 4 3 4 3 3 4" xfId="10049"/>
    <cellStyle name="Currency 4 3 4 3 3 4 2" xfId="10050"/>
    <cellStyle name="Currency 4 3 4 3 3 5" xfId="10051"/>
    <cellStyle name="Currency 4 3 4 3 3 6" xfId="10052"/>
    <cellStyle name="Currency 4 3 4 3 4" xfId="10053"/>
    <cellStyle name="Currency 4 3 4 3 4 2" xfId="10054"/>
    <cellStyle name="Currency 4 3 4 3 4 2 2" xfId="10055"/>
    <cellStyle name="Currency 4 3 4 3 4 3" xfId="10056"/>
    <cellStyle name="Currency 4 3 4 3 4 3 2" xfId="10057"/>
    <cellStyle name="Currency 4 3 4 3 4 4" xfId="10058"/>
    <cellStyle name="Currency 4 3 4 3 4 4 2" xfId="10059"/>
    <cellStyle name="Currency 4 3 4 3 4 5" xfId="10060"/>
    <cellStyle name="Currency 4 3 4 3 4 6" xfId="10061"/>
    <cellStyle name="Currency 4 3 4 3 5" xfId="10062"/>
    <cellStyle name="Currency 4 3 4 3 5 2" xfId="10063"/>
    <cellStyle name="Currency 4 3 4 3 5 2 2" xfId="10064"/>
    <cellStyle name="Currency 4 3 4 3 5 3" xfId="10065"/>
    <cellStyle name="Currency 4 3 4 3 5 3 2" xfId="10066"/>
    <cellStyle name="Currency 4 3 4 3 5 4" xfId="10067"/>
    <cellStyle name="Currency 4 3 4 3 5 5" xfId="10068"/>
    <cellStyle name="Currency 4 3 4 3 6" xfId="10069"/>
    <cellStyle name="Currency 4 3 4 3 6 2" xfId="10070"/>
    <cellStyle name="Currency 4 3 4 3 7" xfId="10071"/>
    <cellStyle name="Currency 4 3 4 3 7 2" xfId="10072"/>
    <cellStyle name="Currency 4 3 4 3 8" xfId="10073"/>
    <cellStyle name="Currency 4 3 4 3 8 2" xfId="10074"/>
    <cellStyle name="Currency 4 3 4 3 9" xfId="10075"/>
    <cellStyle name="Currency 4 3 4 4" xfId="10076"/>
    <cellStyle name="Currency 4 3 4 4 2" xfId="10077"/>
    <cellStyle name="Currency 4 3 4 4 2 2" xfId="10078"/>
    <cellStyle name="Currency 4 3 4 4 3" xfId="10079"/>
    <cellStyle name="Currency 4 3 4 4 3 2" xfId="10080"/>
    <cellStyle name="Currency 4 3 4 4 4" xfId="10081"/>
    <cellStyle name="Currency 4 3 4 4 4 2" xfId="10082"/>
    <cellStyle name="Currency 4 3 4 4 5" xfId="10083"/>
    <cellStyle name="Currency 4 3 4 4 6" xfId="10084"/>
    <cellStyle name="Currency 4 3 4 5" xfId="10085"/>
    <cellStyle name="Currency 4 3 4 5 2" xfId="10086"/>
    <cellStyle name="Currency 4 3 4 5 2 2" xfId="10087"/>
    <cellStyle name="Currency 4 3 4 5 3" xfId="10088"/>
    <cellStyle name="Currency 4 3 4 5 3 2" xfId="10089"/>
    <cellStyle name="Currency 4 3 4 5 4" xfId="10090"/>
    <cellStyle name="Currency 4 3 4 5 4 2" xfId="10091"/>
    <cellStyle name="Currency 4 3 4 5 5" xfId="10092"/>
    <cellStyle name="Currency 4 3 4 5 6" xfId="10093"/>
    <cellStyle name="Currency 4 3 4 6" xfId="10094"/>
    <cellStyle name="Currency 4 3 4 6 2" xfId="10095"/>
    <cellStyle name="Currency 4 3 4 6 2 2" xfId="10096"/>
    <cellStyle name="Currency 4 3 4 6 3" xfId="10097"/>
    <cellStyle name="Currency 4 3 4 6 3 2" xfId="10098"/>
    <cellStyle name="Currency 4 3 4 6 4" xfId="10099"/>
    <cellStyle name="Currency 4 3 4 6 4 2" xfId="10100"/>
    <cellStyle name="Currency 4 3 4 6 5" xfId="10101"/>
    <cellStyle name="Currency 4 3 4 6 6" xfId="10102"/>
    <cellStyle name="Currency 4 3 4 7" xfId="10103"/>
    <cellStyle name="Currency 4 3 4 7 2" xfId="10104"/>
    <cellStyle name="Currency 4 3 4 7 2 2" xfId="10105"/>
    <cellStyle name="Currency 4 3 4 7 3" xfId="10106"/>
    <cellStyle name="Currency 4 3 4 7 3 2" xfId="10107"/>
    <cellStyle name="Currency 4 3 4 7 4" xfId="10108"/>
    <cellStyle name="Currency 4 3 4 7 5" xfId="10109"/>
    <cellStyle name="Currency 4 3 4 8" xfId="10110"/>
    <cellStyle name="Currency 4 3 4 8 2" xfId="10111"/>
    <cellStyle name="Currency 4 3 4 9" xfId="10112"/>
    <cellStyle name="Currency 4 3 4 9 2" xfId="10113"/>
    <cellStyle name="Currency 4 3 5" xfId="10114"/>
    <cellStyle name="Currency 4 3 5 10" xfId="10115"/>
    <cellStyle name="Currency 4 3 5 11" xfId="10116"/>
    <cellStyle name="Currency 4 3 5 2" xfId="10117"/>
    <cellStyle name="Currency 4 3 5 2 2" xfId="10118"/>
    <cellStyle name="Currency 4 3 5 2 2 2" xfId="10119"/>
    <cellStyle name="Currency 4 3 5 2 3" xfId="10120"/>
    <cellStyle name="Currency 4 3 5 2 3 2" xfId="10121"/>
    <cellStyle name="Currency 4 3 5 2 4" xfId="10122"/>
    <cellStyle name="Currency 4 3 5 2 4 2" xfId="10123"/>
    <cellStyle name="Currency 4 3 5 2 5" xfId="10124"/>
    <cellStyle name="Currency 4 3 5 2 6" xfId="10125"/>
    <cellStyle name="Currency 4 3 5 3" xfId="10126"/>
    <cellStyle name="Currency 4 3 5 3 2" xfId="10127"/>
    <cellStyle name="Currency 4 3 5 3 2 2" xfId="10128"/>
    <cellStyle name="Currency 4 3 5 3 3" xfId="10129"/>
    <cellStyle name="Currency 4 3 5 3 3 2" xfId="10130"/>
    <cellStyle name="Currency 4 3 5 3 4" xfId="10131"/>
    <cellStyle name="Currency 4 3 5 3 4 2" xfId="10132"/>
    <cellStyle name="Currency 4 3 5 3 5" xfId="10133"/>
    <cellStyle name="Currency 4 3 5 3 6" xfId="10134"/>
    <cellStyle name="Currency 4 3 5 4" xfId="10135"/>
    <cellStyle name="Currency 4 3 5 4 2" xfId="10136"/>
    <cellStyle name="Currency 4 3 5 4 2 2" xfId="10137"/>
    <cellStyle name="Currency 4 3 5 4 3" xfId="10138"/>
    <cellStyle name="Currency 4 3 5 4 3 2" xfId="10139"/>
    <cellStyle name="Currency 4 3 5 4 4" xfId="10140"/>
    <cellStyle name="Currency 4 3 5 4 4 2" xfId="10141"/>
    <cellStyle name="Currency 4 3 5 4 5" xfId="10142"/>
    <cellStyle name="Currency 4 3 5 4 6" xfId="10143"/>
    <cellStyle name="Currency 4 3 5 5" xfId="10144"/>
    <cellStyle name="Currency 4 3 5 5 2" xfId="10145"/>
    <cellStyle name="Currency 4 3 5 5 2 2" xfId="10146"/>
    <cellStyle name="Currency 4 3 5 5 3" xfId="10147"/>
    <cellStyle name="Currency 4 3 5 5 3 2" xfId="10148"/>
    <cellStyle name="Currency 4 3 5 5 4" xfId="10149"/>
    <cellStyle name="Currency 4 3 5 5 4 2" xfId="10150"/>
    <cellStyle name="Currency 4 3 5 5 5" xfId="10151"/>
    <cellStyle name="Currency 4 3 5 5 6" xfId="10152"/>
    <cellStyle name="Currency 4 3 5 6" xfId="10153"/>
    <cellStyle name="Currency 4 3 5 6 2" xfId="10154"/>
    <cellStyle name="Currency 4 3 5 6 2 2" xfId="10155"/>
    <cellStyle name="Currency 4 3 5 6 3" xfId="10156"/>
    <cellStyle name="Currency 4 3 5 6 3 2" xfId="10157"/>
    <cellStyle name="Currency 4 3 5 6 4" xfId="10158"/>
    <cellStyle name="Currency 4 3 5 6 5" xfId="10159"/>
    <cellStyle name="Currency 4 3 5 7" xfId="10160"/>
    <cellStyle name="Currency 4 3 5 7 2" xfId="10161"/>
    <cellStyle name="Currency 4 3 5 8" xfId="10162"/>
    <cellStyle name="Currency 4 3 5 8 2" xfId="10163"/>
    <cellStyle name="Currency 4 3 5 9" xfId="10164"/>
    <cellStyle name="Currency 4 3 5 9 2" xfId="10165"/>
    <cellStyle name="Currency 4 3 6" xfId="10166"/>
    <cellStyle name="Currency 4 3 6 10" xfId="10167"/>
    <cellStyle name="Currency 4 3 6 2" xfId="10168"/>
    <cellStyle name="Currency 4 3 6 2 2" xfId="10169"/>
    <cellStyle name="Currency 4 3 6 2 2 2" xfId="10170"/>
    <cellStyle name="Currency 4 3 6 2 3" xfId="10171"/>
    <cellStyle name="Currency 4 3 6 2 3 2" xfId="10172"/>
    <cellStyle name="Currency 4 3 6 2 4" xfId="10173"/>
    <cellStyle name="Currency 4 3 6 2 4 2" xfId="10174"/>
    <cellStyle name="Currency 4 3 6 2 5" xfId="10175"/>
    <cellStyle name="Currency 4 3 6 2 6" xfId="10176"/>
    <cellStyle name="Currency 4 3 6 3" xfId="10177"/>
    <cellStyle name="Currency 4 3 6 3 2" xfId="10178"/>
    <cellStyle name="Currency 4 3 6 3 2 2" xfId="10179"/>
    <cellStyle name="Currency 4 3 6 3 3" xfId="10180"/>
    <cellStyle name="Currency 4 3 6 3 3 2" xfId="10181"/>
    <cellStyle name="Currency 4 3 6 3 4" xfId="10182"/>
    <cellStyle name="Currency 4 3 6 3 4 2" xfId="10183"/>
    <cellStyle name="Currency 4 3 6 3 5" xfId="10184"/>
    <cellStyle name="Currency 4 3 6 3 6" xfId="10185"/>
    <cellStyle name="Currency 4 3 6 4" xfId="10186"/>
    <cellStyle name="Currency 4 3 6 4 2" xfId="10187"/>
    <cellStyle name="Currency 4 3 6 4 2 2" xfId="10188"/>
    <cellStyle name="Currency 4 3 6 4 3" xfId="10189"/>
    <cellStyle name="Currency 4 3 6 4 3 2" xfId="10190"/>
    <cellStyle name="Currency 4 3 6 4 4" xfId="10191"/>
    <cellStyle name="Currency 4 3 6 4 4 2" xfId="10192"/>
    <cellStyle name="Currency 4 3 6 4 5" xfId="10193"/>
    <cellStyle name="Currency 4 3 6 4 6" xfId="10194"/>
    <cellStyle name="Currency 4 3 6 5" xfId="10195"/>
    <cellStyle name="Currency 4 3 6 5 2" xfId="10196"/>
    <cellStyle name="Currency 4 3 6 5 2 2" xfId="10197"/>
    <cellStyle name="Currency 4 3 6 5 3" xfId="10198"/>
    <cellStyle name="Currency 4 3 6 5 3 2" xfId="10199"/>
    <cellStyle name="Currency 4 3 6 5 4" xfId="10200"/>
    <cellStyle name="Currency 4 3 6 5 5" xfId="10201"/>
    <cellStyle name="Currency 4 3 6 6" xfId="10202"/>
    <cellStyle name="Currency 4 3 6 6 2" xfId="10203"/>
    <cellStyle name="Currency 4 3 6 7" xfId="10204"/>
    <cellStyle name="Currency 4 3 6 7 2" xfId="10205"/>
    <cellStyle name="Currency 4 3 6 8" xfId="10206"/>
    <cellStyle name="Currency 4 3 6 8 2" xfId="10207"/>
    <cellStyle name="Currency 4 3 6 9" xfId="10208"/>
    <cellStyle name="Currency 4 3 7" xfId="10209"/>
    <cellStyle name="Currency 4 3 7 10" xfId="10210"/>
    <cellStyle name="Currency 4 3 7 2" xfId="10211"/>
    <cellStyle name="Currency 4 3 7 2 2" xfId="10212"/>
    <cellStyle name="Currency 4 3 7 2 2 2" xfId="10213"/>
    <cellStyle name="Currency 4 3 7 2 3" xfId="10214"/>
    <cellStyle name="Currency 4 3 7 2 3 2" xfId="10215"/>
    <cellStyle name="Currency 4 3 7 2 4" xfId="10216"/>
    <cellStyle name="Currency 4 3 7 2 4 2" xfId="10217"/>
    <cellStyle name="Currency 4 3 7 2 5" xfId="10218"/>
    <cellStyle name="Currency 4 3 7 2 6" xfId="10219"/>
    <cellStyle name="Currency 4 3 7 3" xfId="10220"/>
    <cellStyle name="Currency 4 3 7 3 2" xfId="10221"/>
    <cellStyle name="Currency 4 3 7 3 2 2" xfId="10222"/>
    <cellStyle name="Currency 4 3 7 3 3" xfId="10223"/>
    <cellStyle name="Currency 4 3 7 3 3 2" xfId="10224"/>
    <cellStyle name="Currency 4 3 7 3 4" xfId="10225"/>
    <cellStyle name="Currency 4 3 7 3 4 2" xfId="10226"/>
    <cellStyle name="Currency 4 3 7 3 5" xfId="10227"/>
    <cellStyle name="Currency 4 3 7 3 6" xfId="10228"/>
    <cellStyle name="Currency 4 3 7 4" xfId="10229"/>
    <cellStyle name="Currency 4 3 7 4 2" xfId="10230"/>
    <cellStyle name="Currency 4 3 7 4 2 2" xfId="10231"/>
    <cellStyle name="Currency 4 3 7 4 3" xfId="10232"/>
    <cellStyle name="Currency 4 3 7 4 3 2" xfId="10233"/>
    <cellStyle name="Currency 4 3 7 4 4" xfId="10234"/>
    <cellStyle name="Currency 4 3 7 4 4 2" xfId="10235"/>
    <cellStyle name="Currency 4 3 7 4 5" xfId="10236"/>
    <cellStyle name="Currency 4 3 7 4 6" xfId="10237"/>
    <cellStyle name="Currency 4 3 7 5" xfId="10238"/>
    <cellStyle name="Currency 4 3 7 5 2" xfId="10239"/>
    <cellStyle name="Currency 4 3 7 5 2 2" xfId="10240"/>
    <cellStyle name="Currency 4 3 7 5 3" xfId="10241"/>
    <cellStyle name="Currency 4 3 7 5 3 2" xfId="10242"/>
    <cellStyle name="Currency 4 3 7 5 4" xfId="10243"/>
    <cellStyle name="Currency 4 3 7 5 5" xfId="10244"/>
    <cellStyle name="Currency 4 3 7 6" xfId="10245"/>
    <cellStyle name="Currency 4 3 7 6 2" xfId="10246"/>
    <cellStyle name="Currency 4 3 7 7" xfId="10247"/>
    <cellStyle name="Currency 4 3 7 7 2" xfId="10248"/>
    <cellStyle name="Currency 4 3 7 8" xfId="10249"/>
    <cellStyle name="Currency 4 3 7 8 2" xfId="10250"/>
    <cellStyle name="Currency 4 3 7 9" xfId="10251"/>
    <cellStyle name="Currency 4 3 8" xfId="10252"/>
    <cellStyle name="Currency 4 3 8 2" xfId="10253"/>
    <cellStyle name="Currency 4 3 8 2 2" xfId="10254"/>
    <cellStyle name="Currency 4 3 8 3" xfId="10255"/>
    <cellStyle name="Currency 4 3 8 3 2" xfId="10256"/>
    <cellStyle name="Currency 4 3 8 4" xfId="10257"/>
    <cellStyle name="Currency 4 3 8 4 2" xfId="10258"/>
    <cellStyle name="Currency 4 3 8 5" xfId="10259"/>
    <cellStyle name="Currency 4 3 8 6" xfId="10260"/>
    <cellStyle name="Currency 4 3 9" xfId="10261"/>
    <cellStyle name="Currency 4 3 9 2" xfId="10262"/>
    <cellStyle name="Currency 4 3 9 2 2" xfId="10263"/>
    <cellStyle name="Currency 4 3 9 3" xfId="10264"/>
    <cellStyle name="Currency 4 3 9 3 2" xfId="10265"/>
    <cellStyle name="Currency 4 3 9 4" xfId="10266"/>
    <cellStyle name="Currency 4 3 9 4 2" xfId="10267"/>
    <cellStyle name="Currency 4 3 9 5" xfId="10268"/>
    <cellStyle name="Currency 4 3 9 6" xfId="10269"/>
    <cellStyle name="Currency 4 4" xfId="10270"/>
    <cellStyle name="Currency 4 4 10" xfId="10271"/>
    <cellStyle name="Currency 4 4 10 2" xfId="10272"/>
    <cellStyle name="Currency 4 4 11" xfId="10273"/>
    <cellStyle name="Currency 4 4 11 2" xfId="10274"/>
    <cellStyle name="Currency 4 4 12" xfId="10275"/>
    <cellStyle name="Currency 4 4 13" xfId="10276"/>
    <cellStyle name="Currency 4 4 2" xfId="10277"/>
    <cellStyle name="Currency 4 4 2 10" xfId="10278"/>
    <cellStyle name="Currency 4 4 2 11" xfId="10279"/>
    <cellStyle name="Currency 4 4 2 2" xfId="10280"/>
    <cellStyle name="Currency 4 4 2 2 2" xfId="10281"/>
    <cellStyle name="Currency 4 4 2 2 2 2" xfId="10282"/>
    <cellStyle name="Currency 4 4 2 2 3" xfId="10283"/>
    <cellStyle name="Currency 4 4 2 2 3 2" xfId="10284"/>
    <cellStyle name="Currency 4 4 2 2 4" xfId="10285"/>
    <cellStyle name="Currency 4 4 2 2 4 2" xfId="10286"/>
    <cellStyle name="Currency 4 4 2 2 5" xfId="10287"/>
    <cellStyle name="Currency 4 4 2 2 6" xfId="10288"/>
    <cellStyle name="Currency 4 4 2 3" xfId="10289"/>
    <cellStyle name="Currency 4 4 2 3 2" xfId="10290"/>
    <cellStyle name="Currency 4 4 2 3 2 2" xfId="10291"/>
    <cellStyle name="Currency 4 4 2 3 3" xfId="10292"/>
    <cellStyle name="Currency 4 4 2 3 3 2" xfId="10293"/>
    <cellStyle name="Currency 4 4 2 3 4" xfId="10294"/>
    <cellStyle name="Currency 4 4 2 3 4 2" xfId="10295"/>
    <cellStyle name="Currency 4 4 2 3 5" xfId="10296"/>
    <cellStyle name="Currency 4 4 2 3 6" xfId="10297"/>
    <cellStyle name="Currency 4 4 2 4" xfId="10298"/>
    <cellStyle name="Currency 4 4 2 4 2" xfId="10299"/>
    <cellStyle name="Currency 4 4 2 4 2 2" xfId="10300"/>
    <cellStyle name="Currency 4 4 2 4 3" xfId="10301"/>
    <cellStyle name="Currency 4 4 2 4 3 2" xfId="10302"/>
    <cellStyle name="Currency 4 4 2 4 4" xfId="10303"/>
    <cellStyle name="Currency 4 4 2 4 4 2" xfId="10304"/>
    <cellStyle name="Currency 4 4 2 4 5" xfId="10305"/>
    <cellStyle name="Currency 4 4 2 4 6" xfId="10306"/>
    <cellStyle name="Currency 4 4 2 5" xfId="10307"/>
    <cellStyle name="Currency 4 4 2 5 2" xfId="10308"/>
    <cellStyle name="Currency 4 4 2 5 2 2" xfId="10309"/>
    <cellStyle name="Currency 4 4 2 5 3" xfId="10310"/>
    <cellStyle name="Currency 4 4 2 5 3 2" xfId="10311"/>
    <cellStyle name="Currency 4 4 2 5 4" xfId="10312"/>
    <cellStyle name="Currency 4 4 2 5 4 2" xfId="10313"/>
    <cellStyle name="Currency 4 4 2 5 5" xfId="10314"/>
    <cellStyle name="Currency 4 4 2 5 6" xfId="10315"/>
    <cellStyle name="Currency 4 4 2 6" xfId="10316"/>
    <cellStyle name="Currency 4 4 2 6 2" xfId="10317"/>
    <cellStyle name="Currency 4 4 2 6 2 2" xfId="10318"/>
    <cellStyle name="Currency 4 4 2 6 3" xfId="10319"/>
    <cellStyle name="Currency 4 4 2 6 3 2" xfId="10320"/>
    <cellStyle name="Currency 4 4 2 6 4" xfId="10321"/>
    <cellStyle name="Currency 4 4 2 6 5" xfId="10322"/>
    <cellStyle name="Currency 4 4 2 7" xfId="10323"/>
    <cellStyle name="Currency 4 4 2 7 2" xfId="10324"/>
    <cellStyle name="Currency 4 4 2 8" xfId="10325"/>
    <cellStyle name="Currency 4 4 2 8 2" xfId="10326"/>
    <cellStyle name="Currency 4 4 2 9" xfId="10327"/>
    <cellStyle name="Currency 4 4 2 9 2" xfId="10328"/>
    <cellStyle name="Currency 4 4 3" xfId="10329"/>
    <cellStyle name="Currency 4 4 3 10" xfId="10330"/>
    <cellStyle name="Currency 4 4 3 2" xfId="10331"/>
    <cellStyle name="Currency 4 4 3 2 2" xfId="10332"/>
    <cellStyle name="Currency 4 4 3 2 2 2" xfId="10333"/>
    <cellStyle name="Currency 4 4 3 2 3" xfId="10334"/>
    <cellStyle name="Currency 4 4 3 2 3 2" xfId="10335"/>
    <cellStyle name="Currency 4 4 3 2 4" xfId="10336"/>
    <cellStyle name="Currency 4 4 3 2 4 2" xfId="10337"/>
    <cellStyle name="Currency 4 4 3 2 5" xfId="10338"/>
    <cellStyle name="Currency 4 4 3 2 6" xfId="10339"/>
    <cellStyle name="Currency 4 4 3 3" xfId="10340"/>
    <cellStyle name="Currency 4 4 3 3 2" xfId="10341"/>
    <cellStyle name="Currency 4 4 3 3 2 2" xfId="10342"/>
    <cellStyle name="Currency 4 4 3 3 3" xfId="10343"/>
    <cellStyle name="Currency 4 4 3 3 3 2" xfId="10344"/>
    <cellStyle name="Currency 4 4 3 3 4" xfId="10345"/>
    <cellStyle name="Currency 4 4 3 3 4 2" xfId="10346"/>
    <cellStyle name="Currency 4 4 3 3 5" xfId="10347"/>
    <cellStyle name="Currency 4 4 3 3 6" xfId="10348"/>
    <cellStyle name="Currency 4 4 3 4" xfId="10349"/>
    <cellStyle name="Currency 4 4 3 4 2" xfId="10350"/>
    <cellStyle name="Currency 4 4 3 4 2 2" xfId="10351"/>
    <cellStyle name="Currency 4 4 3 4 3" xfId="10352"/>
    <cellStyle name="Currency 4 4 3 4 3 2" xfId="10353"/>
    <cellStyle name="Currency 4 4 3 4 4" xfId="10354"/>
    <cellStyle name="Currency 4 4 3 4 4 2" xfId="10355"/>
    <cellStyle name="Currency 4 4 3 4 5" xfId="10356"/>
    <cellStyle name="Currency 4 4 3 4 6" xfId="10357"/>
    <cellStyle name="Currency 4 4 3 5" xfId="10358"/>
    <cellStyle name="Currency 4 4 3 5 2" xfId="10359"/>
    <cellStyle name="Currency 4 4 3 5 2 2" xfId="10360"/>
    <cellStyle name="Currency 4 4 3 5 3" xfId="10361"/>
    <cellStyle name="Currency 4 4 3 5 3 2" xfId="10362"/>
    <cellStyle name="Currency 4 4 3 5 4" xfId="10363"/>
    <cellStyle name="Currency 4 4 3 5 5" xfId="10364"/>
    <cellStyle name="Currency 4 4 3 6" xfId="10365"/>
    <cellStyle name="Currency 4 4 3 6 2" xfId="10366"/>
    <cellStyle name="Currency 4 4 3 7" xfId="10367"/>
    <cellStyle name="Currency 4 4 3 7 2" xfId="10368"/>
    <cellStyle name="Currency 4 4 3 8" xfId="10369"/>
    <cellStyle name="Currency 4 4 3 8 2" xfId="10370"/>
    <cellStyle name="Currency 4 4 3 9" xfId="10371"/>
    <cellStyle name="Currency 4 4 4" xfId="10372"/>
    <cellStyle name="Currency 4 4 4 10" xfId="10373"/>
    <cellStyle name="Currency 4 4 4 2" xfId="10374"/>
    <cellStyle name="Currency 4 4 4 2 2" xfId="10375"/>
    <cellStyle name="Currency 4 4 4 2 2 2" xfId="10376"/>
    <cellStyle name="Currency 4 4 4 2 3" xfId="10377"/>
    <cellStyle name="Currency 4 4 4 2 3 2" xfId="10378"/>
    <cellStyle name="Currency 4 4 4 2 4" xfId="10379"/>
    <cellStyle name="Currency 4 4 4 2 4 2" xfId="10380"/>
    <cellStyle name="Currency 4 4 4 2 5" xfId="10381"/>
    <cellStyle name="Currency 4 4 4 2 6" xfId="10382"/>
    <cellStyle name="Currency 4 4 4 3" xfId="10383"/>
    <cellStyle name="Currency 4 4 4 3 2" xfId="10384"/>
    <cellStyle name="Currency 4 4 4 3 2 2" xfId="10385"/>
    <cellStyle name="Currency 4 4 4 3 3" xfId="10386"/>
    <cellStyle name="Currency 4 4 4 3 3 2" xfId="10387"/>
    <cellStyle name="Currency 4 4 4 3 4" xfId="10388"/>
    <cellStyle name="Currency 4 4 4 3 4 2" xfId="10389"/>
    <cellStyle name="Currency 4 4 4 3 5" xfId="10390"/>
    <cellStyle name="Currency 4 4 4 3 6" xfId="10391"/>
    <cellStyle name="Currency 4 4 4 4" xfId="10392"/>
    <cellStyle name="Currency 4 4 4 4 2" xfId="10393"/>
    <cellStyle name="Currency 4 4 4 4 2 2" xfId="10394"/>
    <cellStyle name="Currency 4 4 4 4 3" xfId="10395"/>
    <cellStyle name="Currency 4 4 4 4 3 2" xfId="10396"/>
    <cellStyle name="Currency 4 4 4 4 4" xfId="10397"/>
    <cellStyle name="Currency 4 4 4 4 4 2" xfId="10398"/>
    <cellStyle name="Currency 4 4 4 4 5" xfId="10399"/>
    <cellStyle name="Currency 4 4 4 4 6" xfId="10400"/>
    <cellStyle name="Currency 4 4 4 5" xfId="10401"/>
    <cellStyle name="Currency 4 4 4 5 2" xfId="10402"/>
    <cellStyle name="Currency 4 4 4 5 2 2" xfId="10403"/>
    <cellStyle name="Currency 4 4 4 5 3" xfId="10404"/>
    <cellStyle name="Currency 4 4 4 5 3 2" xfId="10405"/>
    <cellStyle name="Currency 4 4 4 5 4" xfId="10406"/>
    <cellStyle name="Currency 4 4 4 5 5" xfId="10407"/>
    <cellStyle name="Currency 4 4 4 6" xfId="10408"/>
    <cellStyle name="Currency 4 4 4 6 2" xfId="10409"/>
    <cellStyle name="Currency 4 4 4 7" xfId="10410"/>
    <cellStyle name="Currency 4 4 4 7 2" xfId="10411"/>
    <cellStyle name="Currency 4 4 4 8" xfId="10412"/>
    <cellStyle name="Currency 4 4 4 8 2" xfId="10413"/>
    <cellStyle name="Currency 4 4 4 9" xfId="10414"/>
    <cellStyle name="Currency 4 4 5" xfId="10415"/>
    <cellStyle name="Currency 4 4 5 2" xfId="10416"/>
    <cellStyle name="Currency 4 4 5 2 2" xfId="10417"/>
    <cellStyle name="Currency 4 4 5 3" xfId="10418"/>
    <cellStyle name="Currency 4 4 5 3 2" xfId="10419"/>
    <cellStyle name="Currency 4 4 5 4" xfId="10420"/>
    <cellStyle name="Currency 4 4 5 4 2" xfId="10421"/>
    <cellStyle name="Currency 4 4 5 5" xfId="10422"/>
    <cellStyle name="Currency 4 4 5 6" xfId="10423"/>
    <cellStyle name="Currency 4 4 6" xfId="10424"/>
    <cellStyle name="Currency 4 4 6 2" xfId="10425"/>
    <cellStyle name="Currency 4 4 6 2 2" xfId="10426"/>
    <cellStyle name="Currency 4 4 6 3" xfId="10427"/>
    <cellStyle name="Currency 4 4 6 3 2" xfId="10428"/>
    <cellStyle name="Currency 4 4 6 4" xfId="10429"/>
    <cellStyle name="Currency 4 4 6 4 2" xfId="10430"/>
    <cellStyle name="Currency 4 4 6 5" xfId="10431"/>
    <cellStyle name="Currency 4 4 6 6" xfId="10432"/>
    <cellStyle name="Currency 4 4 7" xfId="10433"/>
    <cellStyle name="Currency 4 4 7 2" xfId="10434"/>
    <cellStyle name="Currency 4 4 7 2 2" xfId="10435"/>
    <cellStyle name="Currency 4 4 7 3" xfId="10436"/>
    <cellStyle name="Currency 4 4 7 3 2" xfId="10437"/>
    <cellStyle name="Currency 4 4 7 4" xfId="10438"/>
    <cellStyle name="Currency 4 4 7 4 2" xfId="10439"/>
    <cellStyle name="Currency 4 4 7 5" xfId="10440"/>
    <cellStyle name="Currency 4 4 7 6" xfId="10441"/>
    <cellStyle name="Currency 4 4 8" xfId="10442"/>
    <cellStyle name="Currency 4 4 8 2" xfId="10443"/>
    <cellStyle name="Currency 4 4 8 2 2" xfId="10444"/>
    <cellStyle name="Currency 4 4 8 3" xfId="10445"/>
    <cellStyle name="Currency 4 4 8 3 2" xfId="10446"/>
    <cellStyle name="Currency 4 4 8 4" xfId="10447"/>
    <cellStyle name="Currency 4 4 8 5" xfId="10448"/>
    <cellStyle name="Currency 4 4 9" xfId="10449"/>
    <cellStyle name="Currency 4 4 9 2" xfId="10450"/>
    <cellStyle name="Currency 4 5" xfId="10451"/>
    <cellStyle name="Currency 4 5 10" xfId="10452"/>
    <cellStyle name="Currency 4 5 10 2" xfId="10453"/>
    <cellStyle name="Currency 4 5 11" xfId="10454"/>
    <cellStyle name="Currency 4 5 11 2" xfId="10455"/>
    <cellStyle name="Currency 4 5 12" xfId="10456"/>
    <cellStyle name="Currency 4 5 13" xfId="10457"/>
    <cellStyle name="Currency 4 5 2" xfId="10458"/>
    <cellStyle name="Currency 4 5 2 10" xfId="10459"/>
    <cellStyle name="Currency 4 5 2 11" xfId="10460"/>
    <cellStyle name="Currency 4 5 2 2" xfId="10461"/>
    <cellStyle name="Currency 4 5 2 2 2" xfId="10462"/>
    <cellStyle name="Currency 4 5 2 2 2 2" xfId="10463"/>
    <cellStyle name="Currency 4 5 2 2 3" xfId="10464"/>
    <cellStyle name="Currency 4 5 2 2 3 2" xfId="10465"/>
    <cellStyle name="Currency 4 5 2 2 4" xfId="10466"/>
    <cellStyle name="Currency 4 5 2 2 4 2" xfId="10467"/>
    <cellStyle name="Currency 4 5 2 2 5" xfId="10468"/>
    <cellStyle name="Currency 4 5 2 2 6" xfId="10469"/>
    <cellStyle name="Currency 4 5 2 3" xfId="10470"/>
    <cellStyle name="Currency 4 5 2 3 2" xfId="10471"/>
    <cellStyle name="Currency 4 5 2 3 2 2" xfId="10472"/>
    <cellStyle name="Currency 4 5 2 3 3" xfId="10473"/>
    <cellStyle name="Currency 4 5 2 3 3 2" xfId="10474"/>
    <cellStyle name="Currency 4 5 2 3 4" xfId="10475"/>
    <cellStyle name="Currency 4 5 2 3 4 2" xfId="10476"/>
    <cellStyle name="Currency 4 5 2 3 5" xfId="10477"/>
    <cellStyle name="Currency 4 5 2 3 6" xfId="10478"/>
    <cellStyle name="Currency 4 5 2 4" xfId="10479"/>
    <cellStyle name="Currency 4 5 2 4 2" xfId="10480"/>
    <cellStyle name="Currency 4 5 2 4 2 2" xfId="10481"/>
    <cellStyle name="Currency 4 5 2 4 3" xfId="10482"/>
    <cellStyle name="Currency 4 5 2 4 3 2" xfId="10483"/>
    <cellStyle name="Currency 4 5 2 4 4" xfId="10484"/>
    <cellStyle name="Currency 4 5 2 4 4 2" xfId="10485"/>
    <cellStyle name="Currency 4 5 2 4 5" xfId="10486"/>
    <cellStyle name="Currency 4 5 2 4 6" xfId="10487"/>
    <cellStyle name="Currency 4 5 2 5" xfId="10488"/>
    <cellStyle name="Currency 4 5 2 5 2" xfId="10489"/>
    <cellStyle name="Currency 4 5 2 5 2 2" xfId="10490"/>
    <cellStyle name="Currency 4 5 2 5 3" xfId="10491"/>
    <cellStyle name="Currency 4 5 2 5 3 2" xfId="10492"/>
    <cellStyle name="Currency 4 5 2 5 4" xfId="10493"/>
    <cellStyle name="Currency 4 5 2 5 4 2" xfId="10494"/>
    <cellStyle name="Currency 4 5 2 5 5" xfId="10495"/>
    <cellStyle name="Currency 4 5 2 5 6" xfId="10496"/>
    <cellStyle name="Currency 4 5 2 6" xfId="10497"/>
    <cellStyle name="Currency 4 5 2 6 2" xfId="10498"/>
    <cellStyle name="Currency 4 5 2 6 2 2" xfId="10499"/>
    <cellStyle name="Currency 4 5 2 6 3" xfId="10500"/>
    <cellStyle name="Currency 4 5 2 6 3 2" xfId="10501"/>
    <cellStyle name="Currency 4 5 2 6 4" xfId="10502"/>
    <cellStyle name="Currency 4 5 2 6 5" xfId="10503"/>
    <cellStyle name="Currency 4 5 2 7" xfId="10504"/>
    <cellStyle name="Currency 4 5 2 7 2" xfId="10505"/>
    <cellStyle name="Currency 4 5 2 8" xfId="10506"/>
    <cellStyle name="Currency 4 5 2 8 2" xfId="10507"/>
    <cellStyle name="Currency 4 5 2 9" xfId="10508"/>
    <cellStyle name="Currency 4 5 2 9 2" xfId="10509"/>
    <cellStyle name="Currency 4 5 3" xfId="10510"/>
    <cellStyle name="Currency 4 5 3 10" xfId="10511"/>
    <cellStyle name="Currency 4 5 3 2" xfId="10512"/>
    <cellStyle name="Currency 4 5 3 2 2" xfId="10513"/>
    <cellStyle name="Currency 4 5 3 2 2 2" xfId="10514"/>
    <cellStyle name="Currency 4 5 3 2 3" xfId="10515"/>
    <cellStyle name="Currency 4 5 3 2 3 2" xfId="10516"/>
    <cellStyle name="Currency 4 5 3 2 4" xfId="10517"/>
    <cellStyle name="Currency 4 5 3 2 4 2" xfId="10518"/>
    <cellStyle name="Currency 4 5 3 2 5" xfId="10519"/>
    <cellStyle name="Currency 4 5 3 2 6" xfId="10520"/>
    <cellStyle name="Currency 4 5 3 3" xfId="10521"/>
    <cellStyle name="Currency 4 5 3 3 2" xfId="10522"/>
    <cellStyle name="Currency 4 5 3 3 2 2" xfId="10523"/>
    <cellStyle name="Currency 4 5 3 3 3" xfId="10524"/>
    <cellStyle name="Currency 4 5 3 3 3 2" xfId="10525"/>
    <cellStyle name="Currency 4 5 3 3 4" xfId="10526"/>
    <cellStyle name="Currency 4 5 3 3 4 2" xfId="10527"/>
    <cellStyle name="Currency 4 5 3 3 5" xfId="10528"/>
    <cellStyle name="Currency 4 5 3 3 6" xfId="10529"/>
    <cellStyle name="Currency 4 5 3 4" xfId="10530"/>
    <cellStyle name="Currency 4 5 3 4 2" xfId="10531"/>
    <cellStyle name="Currency 4 5 3 4 2 2" xfId="10532"/>
    <cellStyle name="Currency 4 5 3 4 3" xfId="10533"/>
    <cellStyle name="Currency 4 5 3 4 3 2" xfId="10534"/>
    <cellStyle name="Currency 4 5 3 4 4" xfId="10535"/>
    <cellStyle name="Currency 4 5 3 4 4 2" xfId="10536"/>
    <cellStyle name="Currency 4 5 3 4 5" xfId="10537"/>
    <cellStyle name="Currency 4 5 3 4 6" xfId="10538"/>
    <cellStyle name="Currency 4 5 3 5" xfId="10539"/>
    <cellStyle name="Currency 4 5 3 5 2" xfId="10540"/>
    <cellStyle name="Currency 4 5 3 5 2 2" xfId="10541"/>
    <cellStyle name="Currency 4 5 3 5 3" xfId="10542"/>
    <cellStyle name="Currency 4 5 3 5 3 2" xfId="10543"/>
    <cellStyle name="Currency 4 5 3 5 4" xfId="10544"/>
    <cellStyle name="Currency 4 5 3 5 5" xfId="10545"/>
    <cellStyle name="Currency 4 5 3 6" xfId="10546"/>
    <cellStyle name="Currency 4 5 3 6 2" xfId="10547"/>
    <cellStyle name="Currency 4 5 3 7" xfId="10548"/>
    <cellStyle name="Currency 4 5 3 7 2" xfId="10549"/>
    <cellStyle name="Currency 4 5 3 8" xfId="10550"/>
    <cellStyle name="Currency 4 5 3 8 2" xfId="10551"/>
    <cellStyle name="Currency 4 5 3 9" xfId="10552"/>
    <cellStyle name="Currency 4 5 4" xfId="10553"/>
    <cellStyle name="Currency 4 5 4 10" xfId="10554"/>
    <cellStyle name="Currency 4 5 4 2" xfId="10555"/>
    <cellStyle name="Currency 4 5 4 2 2" xfId="10556"/>
    <cellStyle name="Currency 4 5 4 2 2 2" xfId="10557"/>
    <cellStyle name="Currency 4 5 4 2 3" xfId="10558"/>
    <cellStyle name="Currency 4 5 4 2 3 2" xfId="10559"/>
    <cellStyle name="Currency 4 5 4 2 4" xfId="10560"/>
    <cellStyle name="Currency 4 5 4 2 4 2" xfId="10561"/>
    <cellStyle name="Currency 4 5 4 2 5" xfId="10562"/>
    <cellStyle name="Currency 4 5 4 2 6" xfId="10563"/>
    <cellStyle name="Currency 4 5 4 3" xfId="10564"/>
    <cellStyle name="Currency 4 5 4 3 2" xfId="10565"/>
    <cellStyle name="Currency 4 5 4 3 2 2" xfId="10566"/>
    <cellStyle name="Currency 4 5 4 3 3" xfId="10567"/>
    <cellStyle name="Currency 4 5 4 3 3 2" xfId="10568"/>
    <cellStyle name="Currency 4 5 4 3 4" xfId="10569"/>
    <cellStyle name="Currency 4 5 4 3 4 2" xfId="10570"/>
    <cellStyle name="Currency 4 5 4 3 5" xfId="10571"/>
    <cellStyle name="Currency 4 5 4 3 6" xfId="10572"/>
    <cellStyle name="Currency 4 5 4 4" xfId="10573"/>
    <cellStyle name="Currency 4 5 4 4 2" xfId="10574"/>
    <cellStyle name="Currency 4 5 4 4 2 2" xfId="10575"/>
    <cellStyle name="Currency 4 5 4 4 3" xfId="10576"/>
    <cellStyle name="Currency 4 5 4 4 3 2" xfId="10577"/>
    <cellStyle name="Currency 4 5 4 4 4" xfId="10578"/>
    <cellStyle name="Currency 4 5 4 4 4 2" xfId="10579"/>
    <cellStyle name="Currency 4 5 4 4 5" xfId="10580"/>
    <cellStyle name="Currency 4 5 4 4 6" xfId="10581"/>
    <cellStyle name="Currency 4 5 4 5" xfId="10582"/>
    <cellStyle name="Currency 4 5 4 5 2" xfId="10583"/>
    <cellStyle name="Currency 4 5 4 5 2 2" xfId="10584"/>
    <cellStyle name="Currency 4 5 4 5 3" xfId="10585"/>
    <cellStyle name="Currency 4 5 4 5 3 2" xfId="10586"/>
    <cellStyle name="Currency 4 5 4 5 4" xfId="10587"/>
    <cellStyle name="Currency 4 5 4 5 5" xfId="10588"/>
    <cellStyle name="Currency 4 5 4 6" xfId="10589"/>
    <cellStyle name="Currency 4 5 4 6 2" xfId="10590"/>
    <cellStyle name="Currency 4 5 4 7" xfId="10591"/>
    <cellStyle name="Currency 4 5 4 7 2" xfId="10592"/>
    <cellStyle name="Currency 4 5 4 8" xfId="10593"/>
    <cellStyle name="Currency 4 5 4 8 2" xfId="10594"/>
    <cellStyle name="Currency 4 5 4 9" xfId="10595"/>
    <cellStyle name="Currency 4 5 5" xfId="10596"/>
    <cellStyle name="Currency 4 5 5 2" xfId="10597"/>
    <cellStyle name="Currency 4 5 5 2 2" xfId="10598"/>
    <cellStyle name="Currency 4 5 5 3" xfId="10599"/>
    <cellStyle name="Currency 4 5 5 3 2" xfId="10600"/>
    <cellStyle name="Currency 4 5 5 4" xfId="10601"/>
    <cellStyle name="Currency 4 5 5 4 2" xfId="10602"/>
    <cellStyle name="Currency 4 5 5 5" xfId="10603"/>
    <cellStyle name="Currency 4 5 5 6" xfId="10604"/>
    <cellStyle name="Currency 4 5 6" xfId="10605"/>
    <cellStyle name="Currency 4 5 6 2" xfId="10606"/>
    <cellStyle name="Currency 4 5 6 2 2" xfId="10607"/>
    <cellStyle name="Currency 4 5 6 3" xfId="10608"/>
    <cellStyle name="Currency 4 5 6 3 2" xfId="10609"/>
    <cellStyle name="Currency 4 5 6 4" xfId="10610"/>
    <cellStyle name="Currency 4 5 6 4 2" xfId="10611"/>
    <cellStyle name="Currency 4 5 6 5" xfId="10612"/>
    <cellStyle name="Currency 4 5 6 6" xfId="10613"/>
    <cellStyle name="Currency 4 5 7" xfId="10614"/>
    <cellStyle name="Currency 4 5 7 2" xfId="10615"/>
    <cellStyle name="Currency 4 5 7 2 2" xfId="10616"/>
    <cellStyle name="Currency 4 5 7 3" xfId="10617"/>
    <cellStyle name="Currency 4 5 7 3 2" xfId="10618"/>
    <cellStyle name="Currency 4 5 7 4" xfId="10619"/>
    <cellStyle name="Currency 4 5 7 4 2" xfId="10620"/>
    <cellStyle name="Currency 4 5 7 5" xfId="10621"/>
    <cellStyle name="Currency 4 5 7 6" xfId="10622"/>
    <cellStyle name="Currency 4 5 8" xfId="10623"/>
    <cellStyle name="Currency 4 5 8 2" xfId="10624"/>
    <cellStyle name="Currency 4 5 8 2 2" xfId="10625"/>
    <cellStyle name="Currency 4 5 8 3" xfId="10626"/>
    <cellStyle name="Currency 4 5 8 3 2" xfId="10627"/>
    <cellStyle name="Currency 4 5 8 4" xfId="10628"/>
    <cellStyle name="Currency 4 5 8 5" xfId="10629"/>
    <cellStyle name="Currency 4 5 9" xfId="10630"/>
    <cellStyle name="Currency 4 5 9 2" xfId="10631"/>
    <cellStyle name="Currency 4 6" xfId="10632"/>
    <cellStyle name="Currency 4 6 10" xfId="10633"/>
    <cellStyle name="Currency 4 6 10 2" xfId="10634"/>
    <cellStyle name="Currency 4 6 11" xfId="10635"/>
    <cellStyle name="Currency 4 6 12" xfId="10636"/>
    <cellStyle name="Currency 4 6 2" xfId="10637"/>
    <cellStyle name="Currency 4 6 2 10" xfId="10638"/>
    <cellStyle name="Currency 4 6 2 2" xfId="10639"/>
    <cellStyle name="Currency 4 6 2 2 2" xfId="10640"/>
    <cellStyle name="Currency 4 6 2 2 2 2" xfId="10641"/>
    <cellStyle name="Currency 4 6 2 2 3" xfId="10642"/>
    <cellStyle name="Currency 4 6 2 2 3 2" xfId="10643"/>
    <cellStyle name="Currency 4 6 2 2 4" xfId="10644"/>
    <cellStyle name="Currency 4 6 2 2 4 2" xfId="10645"/>
    <cellStyle name="Currency 4 6 2 2 5" xfId="10646"/>
    <cellStyle name="Currency 4 6 2 2 6" xfId="10647"/>
    <cellStyle name="Currency 4 6 2 3" xfId="10648"/>
    <cellStyle name="Currency 4 6 2 3 2" xfId="10649"/>
    <cellStyle name="Currency 4 6 2 3 2 2" xfId="10650"/>
    <cellStyle name="Currency 4 6 2 3 3" xfId="10651"/>
    <cellStyle name="Currency 4 6 2 3 3 2" xfId="10652"/>
    <cellStyle name="Currency 4 6 2 3 4" xfId="10653"/>
    <cellStyle name="Currency 4 6 2 3 4 2" xfId="10654"/>
    <cellStyle name="Currency 4 6 2 3 5" xfId="10655"/>
    <cellStyle name="Currency 4 6 2 3 6" xfId="10656"/>
    <cellStyle name="Currency 4 6 2 4" xfId="10657"/>
    <cellStyle name="Currency 4 6 2 4 2" xfId="10658"/>
    <cellStyle name="Currency 4 6 2 4 2 2" xfId="10659"/>
    <cellStyle name="Currency 4 6 2 4 3" xfId="10660"/>
    <cellStyle name="Currency 4 6 2 4 3 2" xfId="10661"/>
    <cellStyle name="Currency 4 6 2 4 4" xfId="10662"/>
    <cellStyle name="Currency 4 6 2 4 4 2" xfId="10663"/>
    <cellStyle name="Currency 4 6 2 4 5" xfId="10664"/>
    <cellStyle name="Currency 4 6 2 4 6" xfId="10665"/>
    <cellStyle name="Currency 4 6 2 5" xfId="10666"/>
    <cellStyle name="Currency 4 6 2 5 2" xfId="10667"/>
    <cellStyle name="Currency 4 6 2 5 2 2" xfId="10668"/>
    <cellStyle name="Currency 4 6 2 5 3" xfId="10669"/>
    <cellStyle name="Currency 4 6 2 5 3 2" xfId="10670"/>
    <cellStyle name="Currency 4 6 2 5 4" xfId="10671"/>
    <cellStyle name="Currency 4 6 2 5 5" xfId="10672"/>
    <cellStyle name="Currency 4 6 2 6" xfId="10673"/>
    <cellStyle name="Currency 4 6 2 6 2" xfId="10674"/>
    <cellStyle name="Currency 4 6 2 7" xfId="10675"/>
    <cellStyle name="Currency 4 6 2 7 2" xfId="10676"/>
    <cellStyle name="Currency 4 6 2 8" xfId="10677"/>
    <cellStyle name="Currency 4 6 2 8 2" xfId="10678"/>
    <cellStyle name="Currency 4 6 2 9" xfId="10679"/>
    <cellStyle name="Currency 4 6 3" xfId="10680"/>
    <cellStyle name="Currency 4 6 3 10" xfId="10681"/>
    <cellStyle name="Currency 4 6 3 2" xfId="10682"/>
    <cellStyle name="Currency 4 6 3 2 2" xfId="10683"/>
    <cellStyle name="Currency 4 6 3 2 2 2" xfId="10684"/>
    <cellStyle name="Currency 4 6 3 2 3" xfId="10685"/>
    <cellStyle name="Currency 4 6 3 2 3 2" xfId="10686"/>
    <cellStyle name="Currency 4 6 3 2 4" xfId="10687"/>
    <cellStyle name="Currency 4 6 3 2 4 2" xfId="10688"/>
    <cellStyle name="Currency 4 6 3 2 5" xfId="10689"/>
    <cellStyle name="Currency 4 6 3 2 6" xfId="10690"/>
    <cellStyle name="Currency 4 6 3 3" xfId="10691"/>
    <cellStyle name="Currency 4 6 3 3 2" xfId="10692"/>
    <cellStyle name="Currency 4 6 3 3 2 2" xfId="10693"/>
    <cellStyle name="Currency 4 6 3 3 3" xfId="10694"/>
    <cellStyle name="Currency 4 6 3 3 3 2" xfId="10695"/>
    <cellStyle name="Currency 4 6 3 3 4" xfId="10696"/>
    <cellStyle name="Currency 4 6 3 3 4 2" xfId="10697"/>
    <cellStyle name="Currency 4 6 3 3 5" xfId="10698"/>
    <cellStyle name="Currency 4 6 3 3 6" xfId="10699"/>
    <cellStyle name="Currency 4 6 3 4" xfId="10700"/>
    <cellStyle name="Currency 4 6 3 4 2" xfId="10701"/>
    <cellStyle name="Currency 4 6 3 4 2 2" xfId="10702"/>
    <cellStyle name="Currency 4 6 3 4 3" xfId="10703"/>
    <cellStyle name="Currency 4 6 3 4 3 2" xfId="10704"/>
    <cellStyle name="Currency 4 6 3 4 4" xfId="10705"/>
    <cellStyle name="Currency 4 6 3 4 4 2" xfId="10706"/>
    <cellStyle name="Currency 4 6 3 4 5" xfId="10707"/>
    <cellStyle name="Currency 4 6 3 4 6" xfId="10708"/>
    <cellStyle name="Currency 4 6 3 5" xfId="10709"/>
    <cellStyle name="Currency 4 6 3 5 2" xfId="10710"/>
    <cellStyle name="Currency 4 6 3 5 2 2" xfId="10711"/>
    <cellStyle name="Currency 4 6 3 5 3" xfId="10712"/>
    <cellStyle name="Currency 4 6 3 5 3 2" xfId="10713"/>
    <cellStyle name="Currency 4 6 3 5 4" xfId="10714"/>
    <cellStyle name="Currency 4 6 3 5 5" xfId="10715"/>
    <cellStyle name="Currency 4 6 3 6" xfId="10716"/>
    <cellStyle name="Currency 4 6 3 6 2" xfId="10717"/>
    <cellStyle name="Currency 4 6 3 7" xfId="10718"/>
    <cellStyle name="Currency 4 6 3 7 2" xfId="10719"/>
    <cellStyle name="Currency 4 6 3 8" xfId="10720"/>
    <cellStyle name="Currency 4 6 3 8 2" xfId="10721"/>
    <cellStyle name="Currency 4 6 3 9" xfId="10722"/>
    <cellStyle name="Currency 4 6 4" xfId="10723"/>
    <cellStyle name="Currency 4 6 4 2" xfId="10724"/>
    <cellStyle name="Currency 4 6 4 2 2" xfId="10725"/>
    <cellStyle name="Currency 4 6 4 3" xfId="10726"/>
    <cellStyle name="Currency 4 6 4 3 2" xfId="10727"/>
    <cellStyle name="Currency 4 6 4 4" xfId="10728"/>
    <cellStyle name="Currency 4 6 4 4 2" xfId="10729"/>
    <cellStyle name="Currency 4 6 4 5" xfId="10730"/>
    <cellStyle name="Currency 4 6 4 6" xfId="10731"/>
    <cellStyle name="Currency 4 6 5" xfId="10732"/>
    <cellStyle name="Currency 4 6 5 2" xfId="10733"/>
    <cellStyle name="Currency 4 6 5 2 2" xfId="10734"/>
    <cellStyle name="Currency 4 6 5 3" xfId="10735"/>
    <cellStyle name="Currency 4 6 5 3 2" xfId="10736"/>
    <cellStyle name="Currency 4 6 5 4" xfId="10737"/>
    <cellStyle name="Currency 4 6 5 4 2" xfId="10738"/>
    <cellStyle name="Currency 4 6 5 5" xfId="10739"/>
    <cellStyle name="Currency 4 6 5 6" xfId="10740"/>
    <cellStyle name="Currency 4 6 6" xfId="10741"/>
    <cellStyle name="Currency 4 6 6 2" xfId="10742"/>
    <cellStyle name="Currency 4 6 6 2 2" xfId="10743"/>
    <cellStyle name="Currency 4 6 6 3" xfId="10744"/>
    <cellStyle name="Currency 4 6 6 3 2" xfId="10745"/>
    <cellStyle name="Currency 4 6 6 4" xfId="10746"/>
    <cellStyle name="Currency 4 6 6 4 2" xfId="10747"/>
    <cellStyle name="Currency 4 6 6 5" xfId="10748"/>
    <cellStyle name="Currency 4 6 6 6" xfId="10749"/>
    <cellStyle name="Currency 4 6 7" xfId="10750"/>
    <cellStyle name="Currency 4 6 7 2" xfId="10751"/>
    <cellStyle name="Currency 4 6 7 2 2" xfId="10752"/>
    <cellStyle name="Currency 4 6 7 3" xfId="10753"/>
    <cellStyle name="Currency 4 6 7 3 2" xfId="10754"/>
    <cellStyle name="Currency 4 6 7 4" xfId="10755"/>
    <cellStyle name="Currency 4 6 7 5" xfId="10756"/>
    <cellStyle name="Currency 4 6 8" xfId="10757"/>
    <cellStyle name="Currency 4 6 8 2" xfId="10758"/>
    <cellStyle name="Currency 4 6 9" xfId="10759"/>
    <cellStyle name="Currency 4 6 9 2" xfId="10760"/>
    <cellStyle name="Currency 4 7" xfId="10761"/>
    <cellStyle name="Currency 4 7 10" xfId="10762"/>
    <cellStyle name="Currency 4 7 11" xfId="10763"/>
    <cellStyle name="Currency 4 7 2" xfId="10764"/>
    <cellStyle name="Currency 4 7 2 2" xfId="10765"/>
    <cellStyle name="Currency 4 7 2 2 2" xfId="10766"/>
    <cellStyle name="Currency 4 7 2 3" xfId="10767"/>
    <cellStyle name="Currency 4 7 2 3 2" xfId="10768"/>
    <cellStyle name="Currency 4 7 2 4" xfId="10769"/>
    <cellStyle name="Currency 4 7 2 4 2" xfId="10770"/>
    <cellStyle name="Currency 4 7 2 5" xfId="10771"/>
    <cellStyle name="Currency 4 7 2 6" xfId="10772"/>
    <cellStyle name="Currency 4 7 3" xfId="10773"/>
    <cellStyle name="Currency 4 7 3 2" xfId="10774"/>
    <cellStyle name="Currency 4 7 3 2 2" xfId="10775"/>
    <cellStyle name="Currency 4 7 3 3" xfId="10776"/>
    <cellStyle name="Currency 4 7 3 3 2" xfId="10777"/>
    <cellStyle name="Currency 4 7 3 4" xfId="10778"/>
    <cellStyle name="Currency 4 7 3 4 2" xfId="10779"/>
    <cellStyle name="Currency 4 7 3 5" xfId="10780"/>
    <cellStyle name="Currency 4 7 3 6" xfId="10781"/>
    <cellStyle name="Currency 4 7 4" xfId="10782"/>
    <cellStyle name="Currency 4 7 4 2" xfId="10783"/>
    <cellStyle name="Currency 4 7 4 2 2" xfId="10784"/>
    <cellStyle name="Currency 4 7 4 3" xfId="10785"/>
    <cellStyle name="Currency 4 7 4 3 2" xfId="10786"/>
    <cellStyle name="Currency 4 7 4 4" xfId="10787"/>
    <cellStyle name="Currency 4 7 4 4 2" xfId="10788"/>
    <cellStyle name="Currency 4 7 4 5" xfId="10789"/>
    <cellStyle name="Currency 4 7 4 6" xfId="10790"/>
    <cellStyle name="Currency 4 7 5" xfId="10791"/>
    <cellStyle name="Currency 4 7 5 2" xfId="10792"/>
    <cellStyle name="Currency 4 7 5 2 2" xfId="10793"/>
    <cellStyle name="Currency 4 7 5 3" xfId="10794"/>
    <cellStyle name="Currency 4 7 5 3 2" xfId="10795"/>
    <cellStyle name="Currency 4 7 5 4" xfId="10796"/>
    <cellStyle name="Currency 4 7 5 4 2" xfId="10797"/>
    <cellStyle name="Currency 4 7 5 5" xfId="10798"/>
    <cellStyle name="Currency 4 7 5 6" xfId="10799"/>
    <cellStyle name="Currency 4 7 6" xfId="10800"/>
    <cellStyle name="Currency 4 7 6 2" xfId="10801"/>
    <cellStyle name="Currency 4 7 6 2 2" xfId="10802"/>
    <cellStyle name="Currency 4 7 6 3" xfId="10803"/>
    <cellStyle name="Currency 4 7 6 3 2" xfId="10804"/>
    <cellStyle name="Currency 4 7 6 4" xfId="10805"/>
    <cellStyle name="Currency 4 7 6 5" xfId="10806"/>
    <cellStyle name="Currency 4 7 7" xfId="10807"/>
    <cellStyle name="Currency 4 7 7 2" xfId="10808"/>
    <cellStyle name="Currency 4 7 8" xfId="10809"/>
    <cellStyle name="Currency 4 7 8 2" xfId="10810"/>
    <cellStyle name="Currency 4 7 9" xfId="10811"/>
    <cellStyle name="Currency 4 7 9 2" xfId="10812"/>
    <cellStyle name="Currency 4 8" xfId="10813"/>
    <cellStyle name="Currency 4 8 10" xfId="10814"/>
    <cellStyle name="Currency 4 8 2" xfId="10815"/>
    <cellStyle name="Currency 4 8 2 2" xfId="10816"/>
    <cellStyle name="Currency 4 8 2 2 2" xfId="10817"/>
    <cellStyle name="Currency 4 8 2 3" xfId="10818"/>
    <cellStyle name="Currency 4 8 2 3 2" xfId="10819"/>
    <cellStyle name="Currency 4 8 2 4" xfId="10820"/>
    <cellStyle name="Currency 4 8 2 4 2" xfId="10821"/>
    <cellStyle name="Currency 4 8 2 5" xfId="10822"/>
    <cellStyle name="Currency 4 8 2 6" xfId="10823"/>
    <cellStyle name="Currency 4 8 3" xfId="10824"/>
    <cellStyle name="Currency 4 8 3 2" xfId="10825"/>
    <cellStyle name="Currency 4 8 3 2 2" xfId="10826"/>
    <cellStyle name="Currency 4 8 3 3" xfId="10827"/>
    <cellStyle name="Currency 4 8 3 3 2" xfId="10828"/>
    <cellStyle name="Currency 4 8 3 4" xfId="10829"/>
    <cellStyle name="Currency 4 8 3 4 2" xfId="10830"/>
    <cellStyle name="Currency 4 8 3 5" xfId="10831"/>
    <cellStyle name="Currency 4 8 3 6" xfId="10832"/>
    <cellStyle name="Currency 4 8 4" xfId="10833"/>
    <cellStyle name="Currency 4 8 4 2" xfId="10834"/>
    <cellStyle name="Currency 4 8 4 2 2" xfId="10835"/>
    <cellStyle name="Currency 4 8 4 3" xfId="10836"/>
    <cellStyle name="Currency 4 8 4 3 2" xfId="10837"/>
    <cellStyle name="Currency 4 8 4 4" xfId="10838"/>
    <cellStyle name="Currency 4 8 4 4 2" xfId="10839"/>
    <cellStyle name="Currency 4 8 4 5" xfId="10840"/>
    <cellStyle name="Currency 4 8 4 6" xfId="10841"/>
    <cellStyle name="Currency 4 8 5" xfId="10842"/>
    <cellStyle name="Currency 4 8 5 2" xfId="10843"/>
    <cellStyle name="Currency 4 8 5 2 2" xfId="10844"/>
    <cellStyle name="Currency 4 8 5 3" xfId="10845"/>
    <cellStyle name="Currency 4 8 5 3 2" xfId="10846"/>
    <cellStyle name="Currency 4 8 5 4" xfId="10847"/>
    <cellStyle name="Currency 4 8 5 5" xfId="10848"/>
    <cellStyle name="Currency 4 8 6" xfId="10849"/>
    <cellStyle name="Currency 4 8 6 2" xfId="10850"/>
    <cellStyle name="Currency 4 8 7" xfId="10851"/>
    <cellStyle name="Currency 4 8 7 2" xfId="10852"/>
    <cellStyle name="Currency 4 8 8" xfId="10853"/>
    <cellStyle name="Currency 4 8 8 2" xfId="10854"/>
    <cellStyle name="Currency 4 8 9" xfId="10855"/>
    <cellStyle name="Currency 4 9" xfId="10856"/>
    <cellStyle name="Currency 4 9 10" xfId="10857"/>
    <cellStyle name="Currency 4 9 2" xfId="10858"/>
    <cellStyle name="Currency 4 9 2 2" xfId="10859"/>
    <cellStyle name="Currency 4 9 2 2 2" xfId="10860"/>
    <cellStyle name="Currency 4 9 2 3" xfId="10861"/>
    <cellStyle name="Currency 4 9 2 3 2" xfId="10862"/>
    <cellStyle name="Currency 4 9 2 4" xfId="10863"/>
    <cellStyle name="Currency 4 9 2 4 2" xfId="10864"/>
    <cellStyle name="Currency 4 9 2 5" xfId="10865"/>
    <cellStyle name="Currency 4 9 2 6" xfId="10866"/>
    <cellStyle name="Currency 4 9 3" xfId="10867"/>
    <cellStyle name="Currency 4 9 3 2" xfId="10868"/>
    <cellStyle name="Currency 4 9 3 2 2" xfId="10869"/>
    <cellStyle name="Currency 4 9 3 3" xfId="10870"/>
    <cellStyle name="Currency 4 9 3 3 2" xfId="10871"/>
    <cellStyle name="Currency 4 9 3 4" xfId="10872"/>
    <cellStyle name="Currency 4 9 3 4 2" xfId="10873"/>
    <cellStyle name="Currency 4 9 3 5" xfId="10874"/>
    <cellStyle name="Currency 4 9 3 6" xfId="10875"/>
    <cellStyle name="Currency 4 9 4" xfId="10876"/>
    <cellStyle name="Currency 4 9 4 2" xfId="10877"/>
    <cellStyle name="Currency 4 9 4 2 2" xfId="10878"/>
    <cellStyle name="Currency 4 9 4 3" xfId="10879"/>
    <cellStyle name="Currency 4 9 4 3 2" xfId="10880"/>
    <cellStyle name="Currency 4 9 4 4" xfId="10881"/>
    <cellStyle name="Currency 4 9 4 4 2" xfId="10882"/>
    <cellStyle name="Currency 4 9 4 5" xfId="10883"/>
    <cellStyle name="Currency 4 9 4 6" xfId="10884"/>
    <cellStyle name="Currency 4 9 5" xfId="10885"/>
    <cellStyle name="Currency 4 9 5 2" xfId="10886"/>
    <cellStyle name="Currency 4 9 5 2 2" xfId="10887"/>
    <cellStyle name="Currency 4 9 5 3" xfId="10888"/>
    <cellStyle name="Currency 4 9 5 3 2" xfId="10889"/>
    <cellStyle name="Currency 4 9 5 4" xfId="10890"/>
    <cellStyle name="Currency 4 9 5 5" xfId="10891"/>
    <cellStyle name="Currency 4 9 6" xfId="10892"/>
    <cellStyle name="Currency 4 9 6 2" xfId="10893"/>
    <cellStyle name="Currency 4 9 7" xfId="10894"/>
    <cellStyle name="Currency 4 9 7 2" xfId="10895"/>
    <cellStyle name="Currency 4 9 8" xfId="10896"/>
    <cellStyle name="Currency 4 9 8 2" xfId="10897"/>
    <cellStyle name="Currency 4 9 9" xfId="10898"/>
    <cellStyle name="Currency 40" xfId="10899"/>
    <cellStyle name="Currency 40 2" xfId="10900"/>
    <cellStyle name="Currency 41" xfId="10901"/>
    <cellStyle name="Currency 41 2" xfId="10902"/>
    <cellStyle name="Currency 42" xfId="10903"/>
    <cellStyle name="Currency 43" xfId="10904"/>
    <cellStyle name="Currency 44" xfId="10905"/>
    <cellStyle name="Currency 45" xfId="10906"/>
    <cellStyle name="Currency 46" xfId="10907"/>
    <cellStyle name="Currency 47" xfId="48305"/>
    <cellStyle name="Currency 48" xfId="48307"/>
    <cellStyle name="Currency 49" xfId="10908"/>
    <cellStyle name="Currency 49 2" xfId="10909"/>
    <cellStyle name="Currency 5" xfId="10910"/>
    <cellStyle name="Currency 5 2" xfId="10911"/>
    <cellStyle name="Currency 5 2 2" xfId="10912"/>
    <cellStyle name="Currency 5 2 3" xfId="10913"/>
    <cellStyle name="Currency 5 2 4" xfId="10914"/>
    <cellStyle name="Currency 5 2 5" xfId="10915"/>
    <cellStyle name="Currency 5 3" xfId="10916"/>
    <cellStyle name="Currency 5 3 2" xfId="10917"/>
    <cellStyle name="Currency 5 3 2 2" xfId="10918"/>
    <cellStyle name="Currency 5 3 3" xfId="10919"/>
    <cellStyle name="Currency 5 4" xfId="10920"/>
    <cellStyle name="Currency 5 5" xfId="10921"/>
    <cellStyle name="Currency 5 6" xfId="10922"/>
    <cellStyle name="Currency 5 7" xfId="10923"/>
    <cellStyle name="Currency 59 14" xfId="10924"/>
    <cellStyle name="Currency 59 14 2" xfId="10925"/>
    <cellStyle name="Currency 59 14 2 2" xfId="10926"/>
    <cellStyle name="Currency 59 14 3" xfId="10927"/>
    <cellStyle name="Currency 59 14 3 2" xfId="10928"/>
    <cellStyle name="Currency 59 14 4" xfId="10929"/>
    <cellStyle name="Currency 6" xfId="10930"/>
    <cellStyle name="Currency 6 2" xfId="10931"/>
    <cellStyle name="Currency 6 2 2" xfId="10932"/>
    <cellStyle name="Currency 6 3" xfId="10933"/>
    <cellStyle name="Currency 6 3 2" xfId="10934"/>
    <cellStyle name="Currency 6 4" xfId="10935"/>
    <cellStyle name="Currency 6 5" xfId="10936"/>
    <cellStyle name="Currency 60" xfId="10937"/>
    <cellStyle name="Currency 60 2" xfId="10938"/>
    <cellStyle name="Currency 60 2 2" xfId="10939"/>
    <cellStyle name="Currency 60 3" xfId="10940"/>
    <cellStyle name="Currency 60 3 2" xfId="10941"/>
    <cellStyle name="Currency 60 4" xfId="10942"/>
    <cellStyle name="Currency 62 14" xfId="10943"/>
    <cellStyle name="Currency 62 14 2" xfId="10944"/>
    <cellStyle name="Currency 64 15" xfId="10945"/>
    <cellStyle name="Currency 64 15 2" xfId="10946"/>
    <cellStyle name="Currency 7" xfId="10947"/>
    <cellStyle name="Currency 7 2" xfId="10948"/>
    <cellStyle name="Currency 7 2 2" xfId="10949"/>
    <cellStyle name="Currency 7 3" xfId="10950"/>
    <cellStyle name="Currency 7 3 2" xfId="10951"/>
    <cellStyle name="Currency 7 4" xfId="10952"/>
    <cellStyle name="Currency 7 5" xfId="10953"/>
    <cellStyle name="Currency 8" xfId="10954"/>
    <cellStyle name="Currency 8 2" xfId="10955"/>
    <cellStyle name="Currency 8 2 2" xfId="10956"/>
    <cellStyle name="Currency 8 3" xfId="10957"/>
    <cellStyle name="Currency 8 3 2" xfId="10958"/>
    <cellStyle name="Currency 9" xfId="10959"/>
    <cellStyle name="Currency 9 2" xfId="10960"/>
    <cellStyle name="Currency 9 2 2" xfId="10961"/>
    <cellStyle name="Currency 9 3" xfId="10962"/>
    <cellStyle name="Currency 9 3 2" xfId="10963"/>
    <cellStyle name="Currency 9 4" xfId="10964"/>
    <cellStyle name="Currency 9 5" xfId="10965"/>
    <cellStyle name="Currency 94" xfId="10966"/>
    <cellStyle name="Currency 94 2" xfId="10967"/>
    <cellStyle name="Currency 95" xfId="10968"/>
    <cellStyle name="Currency 95 2" xfId="10969"/>
    <cellStyle name="Currency0" xfId="10970"/>
    <cellStyle name="Currency0 2" xfId="10971"/>
    <cellStyle name="Currency0 3" xfId="10972"/>
    <cellStyle name="Currency0 4" xfId="10973"/>
    <cellStyle name="Currency0 5" xfId="10974"/>
    <cellStyle name="Currency0 6" xfId="10975"/>
    <cellStyle name="Currency0 7" xfId="10976"/>
    <cellStyle name="Currency2" xfId="10977"/>
    <cellStyle name="Custom - Style1" xfId="9"/>
    <cellStyle name="Custom - Style8" xfId="10"/>
    <cellStyle name="Data   - Style2" xfId="11"/>
    <cellStyle name="DATA TYPE" xfId="10978"/>
    <cellStyle name="Date" xfId="12"/>
    <cellStyle name="Date [mm-d-yyyy]" xfId="10979"/>
    <cellStyle name="Date [mmm-d-yyyy]" xfId="10980"/>
    <cellStyle name="Date [mmm-yyyy]" xfId="10981"/>
    <cellStyle name="Date 2" xfId="10982"/>
    <cellStyle name="Date 3" xfId="10983"/>
    <cellStyle name="Date_050318 MON POWER OHIO LOAD" xfId="10984"/>
    <cellStyle name="Date2" xfId="10985"/>
    <cellStyle name="DateHeading" xfId="10986"/>
    <cellStyle name="Dezimal [0]_Compiling Utility Macros" xfId="10987"/>
    <cellStyle name="Dezimal_Compiling Utility Macros" xfId="10988"/>
    <cellStyle name="dohm" xfId="10989"/>
    <cellStyle name="dohm1" xfId="10990"/>
    <cellStyle name="dohm2" xfId="10991"/>
    <cellStyle name="Dollars" xfId="10992"/>
    <cellStyle name="Edit" xfId="13"/>
    <cellStyle name="Engine" xfId="14"/>
    <cellStyle name="Error" xfId="10993"/>
    <cellStyle name="Errortest" xfId="10994"/>
    <cellStyle name="Euro" xfId="10995"/>
    <cellStyle name="Euro 2" xfId="10996"/>
    <cellStyle name="Explanatory Text 10" xfId="10997"/>
    <cellStyle name="Explanatory Text 11" xfId="10998"/>
    <cellStyle name="Explanatory Text 12" xfId="10999"/>
    <cellStyle name="Explanatory Text 13" xfId="11000"/>
    <cellStyle name="Explanatory Text 2" xfId="11001"/>
    <cellStyle name="Explanatory Text 2 2" xfId="11002"/>
    <cellStyle name="Explanatory Text 3" xfId="11003"/>
    <cellStyle name="Explanatory Text 3 2" xfId="11004"/>
    <cellStyle name="Explanatory Text 3 3" xfId="11005"/>
    <cellStyle name="Explanatory Text 4" xfId="11006"/>
    <cellStyle name="Explanatory Text 4 2" xfId="11007"/>
    <cellStyle name="Explanatory Text 5" xfId="11008"/>
    <cellStyle name="Explanatory Text 5 2" xfId="11009"/>
    <cellStyle name="Explanatory Text 6" xfId="11010"/>
    <cellStyle name="Explanatory Text 6 2" xfId="11011"/>
    <cellStyle name="Explanatory Text 7" xfId="11012"/>
    <cellStyle name="Explanatory Text 8" xfId="11013"/>
    <cellStyle name="Explanatory Text 9" xfId="11014"/>
    <cellStyle name="f" xfId="11015"/>
    <cellStyle name="f_vlookup" xfId="11016"/>
    <cellStyle name="F2" xfId="11017"/>
    <cellStyle name="F3" xfId="11018"/>
    <cellStyle name="F4" xfId="11019"/>
    <cellStyle name="F5" xfId="11020"/>
    <cellStyle name="F6" xfId="11021"/>
    <cellStyle name="F7" xfId="11022"/>
    <cellStyle name="F8" xfId="11023"/>
    <cellStyle name="File Input Cell" xfId="11024"/>
    <cellStyle name="Fixed" xfId="15"/>
    <cellStyle name="Fixed [0]" xfId="11025"/>
    <cellStyle name="Fixed [0] 2" xfId="11026"/>
    <cellStyle name="Fixed 2" xfId="11027"/>
    <cellStyle name="Fixed 3" xfId="11028"/>
    <cellStyle name="Fixed Inputs from Catawba Contracts" xfId="11029"/>
    <cellStyle name="Fixed Inputs from Catawba Contracts 2" xfId="11030"/>
    <cellStyle name="Fixed Inputs from Catawba Contracts 3" xfId="11031"/>
    <cellStyle name="Fixed Inputs from Catawba Contracts 4" xfId="11032"/>
    <cellStyle name="Fixed Inputs from Catawba Contracts 5" xfId="11033"/>
    <cellStyle name="Fixed Inputs from Catawba Contracts 6" xfId="11034"/>
    <cellStyle name="Fixed Inputs from Catawba Contracts 7" xfId="11035"/>
    <cellStyle name="Fixed Inputs from Catawba Contracts 8" xfId="11036"/>
    <cellStyle name="Fixed Inputs from Catawba Contracts 9" xfId="11037"/>
    <cellStyle name="Fixed_050318 MON POWER OHIO LOAD" xfId="11038"/>
    <cellStyle name="Fixed2 - Style2" xfId="11039"/>
    <cellStyle name="Fixed3 - Style3" xfId="11040"/>
    <cellStyle name="FUEL SUBTOTAL" xfId="11041"/>
    <cellStyle name="FUEL TYPE" xfId="11042"/>
    <cellStyle name="general" xfId="11043"/>
    <cellStyle name="Good 10" xfId="11044"/>
    <cellStyle name="Good 11" xfId="11045"/>
    <cellStyle name="Good 12" xfId="11046"/>
    <cellStyle name="Good 13" xfId="11047"/>
    <cellStyle name="Good 14" xfId="11048"/>
    <cellStyle name="Good 2" xfId="11049"/>
    <cellStyle name="Good 2 2" xfId="11050"/>
    <cellStyle name="Good 3" xfId="11051"/>
    <cellStyle name="Good 3 2" xfId="11052"/>
    <cellStyle name="Good 3 3" xfId="11053"/>
    <cellStyle name="Good 4" xfId="11054"/>
    <cellStyle name="Good 4 2" xfId="11055"/>
    <cellStyle name="Good 5" xfId="11056"/>
    <cellStyle name="Good 5 2" xfId="11057"/>
    <cellStyle name="Good 6" xfId="11058"/>
    <cellStyle name="Good 6 2" xfId="11059"/>
    <cellStyle name="Good 7" xfId="11060"/>
    <cellStyle name="Good 8" xfId="11061"/>
    <cellStyle name="Good 9" xfId="11062"/>
    <cellStyle name="Grey" xfId="16"/>
    <cellStyle name="Grey 2" xfId="11063"/>
    <cellStyle name="Grey 3" xfId="11064"/>
    <cellStyle name="Grey 4" xfId="11065"/>
    <cellStyle name="Grey 5" xfId="11066"/>
    <cellStyle name="HEADER" xfId="17"/>
    <cellStyle name="Header1" xfId="18"/>
    <cellStyle name="Header2" xfId="19"/>
    <cellStyle name="Header2 2" xfId="11067"/>
    <cellStyle name="Header2 3" xfId="11068"/>
    <cellStyle name="Header2 4" xfId="11069"/>
    <cellStyle name="Header2 5" xfId="11070"/>
    <cellStyle name="Header2 6" xfId="11071"/>
    <cellStyle name="Header2 7" xfId="11072"/>
    <cellStyle name="Header2 8" xfId="11073"/>
    <cellStyle name="Header2 9" xfId="11074"/>
    <cellStyle name="heading" xfId="20"/>
    <cellStyle name="Heading 1 10" xfId="11075"/>
    <cellStyle name="Heading 1 11" xfId="11076"/>
    <cellStyle name="Heading 1 12" xfId="11077"/>
    <cellStyle name="Heading 1 13" xfId="11078"/>
    <cellStyle name="Heading 1 14" xfId="11079"/>
    <cellStyle name="Heading 1 2" xfId="11080"/>
    <cellStyle name="Heading 1 2 2" xfId="11081"/>
    <cellStyle name="Heading 1 2 2 2" xfId="11082"/>
    <cellStyle name="Heading 1 2 3" xfId="11083"/>
    <cellStyle name="Heading 1 3" xfId="11084"/>
    <cellStyle name="Heading 1 3 2" xfId="11085"/>
    <cellStyle name="Heading 1 3 3" xfId="11086"/>
    <cellStyle name="Heading 1 4" xfId="11087"/>
    <cellStyle name="Heading 1 4 2" xfId="11088"/>
    <cellStyle name="Heading 1 5" xfId="11089"/>
    <cellStyle name="Heading 1 5 2" xfId="11090"/>
    <cellStyle name="Heading 1 6" xfId="11091"/>
    <cellStyle name="Heading 1 6 2" xfId="11092"/>
    <cellStyle name="Heading 1 7" xfId="11093"/>
    <cellStyle name="Heading 1 7 2" xfId="11094"/>
    <cellStyle name="Heading 1 8" xfId="11095"/>
    <cellStyle name="Heading 1 8 2" xfId="11096"/>
    <cellStyle name="Heading 1 9" xfId="11097"/>
    <cellStyle name="Heading 2 10" xfId="11098"/>
    <cellStyle name="Heading 2 11" xfId="11099"/>
    <cellStyle name="Heading 2 12" xfId="11100"/>
    <cellStyle name="Heading 2 13" xfId="11101"/>
    <cellStyle name="Heading 2 14" xfId="11102"/>
    <cellStyle name="Heading 2 2" xfId="11103"/>
    <cellStyle name="Heading 2 2 2" xfId="11104"/>
    <cellStyle name="Heading 2 2 2 2" xfId="11105"/>
    <cellStyle name="Heading 2 2 3" xfId="11106"/>
    <cellStyle name="Heading 2 3" xfId="11107"/>
    <cellStyle name="Heading 2 3 2" xfId="11108"/>
    <cellStyle name="Heading 2 3 3" xfId="11109"/>
    <cellStyle name="Heading 2 4" xfId="11110"/>
    <cellStyle name="Heading 2 4 2" xfId="11111"/>
    <cellStyle name="Heading 2 5" xfId="11112"/>
    <cellStyle name="Heading 2 5 2" xfId="11113"/>
    <cellStyle name="Heading 2 6" xfId="11114"/>
    <cellStyle name="Heading 2 6 2" xfId="11115"/>
    <cellStyle name="Heading 2 7" xfId="11116"/>
    <cellStyle name="Heading 2 7 2" xfId="11117"/>
    <cellStyle name="Heading 2 8" xfId="11118"/>
    <cellStyle name="Heading 2 8 2" xfId="11119"/>
    <cellStyle name="Heading 2 9" xfId="11120"/>
    <cellStyle name="Heading 3 10" xfId="11121"/>
    <cellStyle name="Heading 3 11" xfId="11122"/>
    <cellStyle name="Heading 3 12" xfId="11123"/>
    <cellStyle name="Heading 3 13" xfId="11124"/>
    <cellStyle name="Heading 3 14" xfId="11125"/>
    <cellStyle name="Heading 3 2" xfId="11126"/>
    <cellStyle name="Heading 3 2 2" xfId="11127"/>
    <cellStyle name="Heading 3 2 2 2" xfId="11128"/>
    <cellStyle name="Heading 3 3" xfId="11129"/>
    <cellStyle name="Heading 3 3 2" xfId="11130"/>
    <cellStyle name="Heading 3 3 3" xfId="11131"/>
    <cellStyle name="Heading 3 4" xfId="11132"/>
    <cellStyle name="Heading 3 4 2" xfId="11133"/>
    <cellStyle name="Heading 3 5" xfId="11134"/>
    <cellStyle name="Heading 3 5 2" xfId="11135"/>
    <cellStyle name="Heading 3 6" xfId="11136"/>
    <cellStyle name="Heading 3 6 2" xfId="11137"/>
    <cellStyle name="Heading 3 7" xfId="11138"/>
    <cellStyle name="Heading 3 7 2" xfId="11139"/>
    <cellStyle name="Heading 3 8" xfId="11140"/>
    <cellStyle name="Heading 3 8 2" xfId="11141"/>
    <cellStyle name="Heading 3 9" xfId="11142"/>
    <cellStyle name="Heading 4 10" xfId="11143"/>
    <cellStyle name="Heading 4 11" xfId="11144"/>
    <cellStyle name="Heading 4 12" xfId="11145"/>
    <cellStyle name="Heading 4 13" xfId="11146"/>
    <cellStyle name="Heading 4 2" xfId="11147"/>
    <cellStyle name="Heading 4 2 2" xfId="11148"/>
    <cellStyle name="Heading 4 2 2 2" xfId="11149"/>
    <cellStyle name="Heading 4 3" xfId="11150"/>
    <cellStyle name="Heading 4 3 2" xfId="11151"/>
    <cellStyle name="Heading 4 3 3" xfId="11152"/>
    <cellStyle name="Heading 4 4" xfId="11153"/>
    <cellStyle name="Heading 4 4 2" xfId="11154"/>
    <cellStyle name="Heading 4 5" xfId="11155"/>
    <cellStyle name="Heading 4 5 2" xfId="11156"/>
    <cellStyle name="Heading 4 6" xfId="11157"/>
    <cellStyle name="Heading 4 6 2" xfId="11158"/>
    <cellStyle name="Heading 4 7" xfId="11159"/>
    <cellStyle name="Heading 4 7 2" xfId="11160"/>
    <cellStyle name="Heading 4 8" xfId="11161"/>
    <cellStyle name="Heading 4 8 2" xfId="11162"/>
    <cellStyle name="Heading 4 9" xfId="11163"/>
    <cellStyle name="Heading1" xfId="21"/>
    <cellStyle name="Heading2" xfId="22"/>
    <cellStyle name="HEADINGS" xfId="11164"/>
    <cellStyle name="HIGHLIGHT" xfId="23"/>
    <cellStyle name="HIGHLIGHT 2" xfId="11165"/>
    <cellStyle name="Historical Inputs" xfId="11166"/>
    <cellStyle name="Hot Inputs" xfId="11167"/>
    <cellStyle name="Hot Inputs 2" xfId="11168"/>
    <cellStyle name="Hot Inputs 3" xfId="11169"/>
    <cellStyle name="Hot Inputs 4" xfId="11170"/>
    <cellStyle name="Hot Inputs 5" xfId="11171"/>
    <cellStyle name="Hot Inputs 6" xfId="11172"/>
    <cellStyle name="Hot Inputs 7" xfId="11173"/>
    <cellStyle name="Hot Inputs 8" xfId="11174"/>
    <cellStyle name="Hot Inputs 9" xfId="11175"/>
    <cellStyle name="Hyperlink 2" xfId="11176"/>
    <cellStyle name="Imported data from another worksheet" xfId="11177"/>
    <cellStyle name="Imported data from another worksheet 2" xfId="11178"/>
    <cellStyle name="Imported data from another worksheet 3" xfId="11179"/>
    <cellStyle name="Imported data from another worksheet 4" xfId="11180"/>
    <cellStyle name="Imported data from another worksheet 5" xfId="11181"/>
    <cellStyle name="Imported data from another worksheet 6" xfId="11182"/>
    <cellStyle name="Imported data from another worksheet 7" xfId="11183"/>
    <cellStyle name="Imported data from another worksheet 8" xfId="11184"/>
    <cellStyle name="Imported data from another worksheet 9" xfId="11185"/>
    <cellStyle name="inc/dec" xfId="11186"/>
    <cellStyle name="IndirectReference" xfId="11187"/>
    <cellStyle name="Input [yellow]" xfId="24"/>
    <cellStyle name="Input [yellow] 10" xfId="11188"/>
    <cellStyle name="Input [yellow] 2" xfId="11189"/>
    <cellStyle name="Input [yellow] 2 2" xfId="11190"/>
    <cellStyle name="Input [yellow] 3" xfId="11191"/>
    <cellStyle name="Input [yellow] 3 2" xfId="11192"/>
    <cellStyle name="Input [yellow] 4" xfId="11193"/>
    <cellStyle name="Input [yellow] 5" xfId="11194"/>
    <cellStyle name="Input [yellow] 5 2" xfId="11195"/>
    <cellStyle name="Input [yellow] 6" xfId="11196"/>
    <cellStyle name="Input [yellow] 6 2" xfId="11197"/>
    <cellStyle name="Input [yellow] 7" xfId="11198"/>
    <cellStyle name="Input [yellow] 8" xfId="11199"/>
    <cellStyle name="Input [yellow] 9" xfId="11200"/>
    <cellStyle name="Input 10" xfId="11201"/>
    <cellStyle name="Input 11" xfId="11202"/>
    <cellStyle name="Input 12" xfId="11203"/>
    <cellStyle name="Input 13" xfId="11204"/>
    <cellStyle name="Input 14" xfId="11205"/>
    <cellStyle name="Input 15" xfId="11206"/>
    <cellStyle name="Input 16" xfId="11207"/>
    <cellStyle name="Input 17" xfId="11208"/>
    <cellStyle name="Input 18" xfId="11209"/>
    <cellStyle name="Input 19" xfId="11210"/>
    <cellStyle name="Input 2" xfId="11211"/>
    <cellStyle name="Input 2 2" xfId="11212"/>
    <cellStyle name="Input 20" xfId="11213"/>
    <cellStyle name="Input 21" xfId="11214"/>
    <cellStyle name="Input 22" xfId="11215"/>
    <cellStyle name="Input 3" xfId="11216"/>
    <cellStyle name="Input 3 2" xfId="11217"/>
    <cellStyle name="Input 3 3" xfId="11218"/>
    <cellStyle name="Input 4" xfId="11219"/>
    <cellStyle name="Input 4 2" xfId="11220"/>
    <cellStyle name="Input 5" xfId="11221"/>
    <cellStyle name="Input 5 2" xfId="11222"/>
    <cellStyle name="Input 6" xfId="11223"/>
    <cellStyle name="Input 6 2" xfId="11224"/>
    <cellStyle name="Input 7" xfId="11225"/>
    <cellStyle name="Input 8" xfId="11226"/>
    <cellStyle name="Input 9" xfId="11227"/>
    <cellStyle name="Input Percent" xfId="11228"/>
    <cellStyle name="Input Percent 2" xfId="11229"/>
    <cellStyle name="Input Percent 3" xfId="11230"/>
    <cellStyle name="Input Percent 4" xfId="11231"/>
    <cellStyle name="Input Percent 5" xfId="11232"/>
    <cellStyle name="Input Percent 6" xfId="11233"/>
    <cellStyle name="Input Percent 7" xfId="11234"/>
    <cellStyle name="Input Percent 8" xfId="11235"/>
    <cellStyle name="Input Percent 9" xfId="11236"/>
    <cellStyle name="inputarea" xfId="11237"/>
    <cellStyle name="INPUTS" xfId="11238"/>
    <cellStyle name="INPUTS 2" xfId="11239"/>
    <cellStyle name="INPUTS 3" xfId="11240"/>
    <cellStyle name="Inputs2" xfId="11241"/>
    <cellStyle name="kirkdollars" xfId="11242"/>
    <cellStyle name="Labels - Style3" xfId="25"/>
    <cellStyle name="Large Page Heading" xfId="26"/>
    <cellStyle name="LineItemPrompt" xfId="11243"/>
    <cellStyle name="LineItemValue" xfId="11244"/>
    <cellStyle name="Lines" xfId="11245"/>
    <cellStyle name="Linked Cell 10" xfId="11246"/>
    <cellStyle name="Linked Cell 11" xfId="11247"/>
    <cellStyle name="Linked Cell 12" xfId="11248"/>
    <cellStyle name="Linked Cell 13" xfId="11249"/>
    <cellStyle name="Linked Cell 14" xfId="11250"/>
    <cellStyle name="Linked Cell 2" xfId="11251"/>
    <cellStyle name="Linked Cell 2 2" xfId="11252"/>
    <cellStyle name="Linked Cell 3" xfId="11253"/>
    <cellStyle name="Linked Cell 3 2" xfId="11254"/>
    <cellStyle name="Linked Cell 3 3" xfId="11255"/>
    <cellStyle name="Linked Cell 4" xfId="11256"/>
    <cellStyle name="Linked Cell 4 2" xfId="11257"/>
    <cellStyle name="Linked Cell 5" xfId="11258"/>
    <cellStyle name="Linked Cell 5 2" xfId="11259"/>
    <cellStyle name="Linked Cell 6" xfId="11260"/>
    <cellStyle name="Linked Cell 6 2" xfId="11261"/>
    <cellStyle name="Linked Cell 7" xfId="11262"/>
    <cellStyle name="Linked Cell 8" xfId="11263"/>
    <cellStyle name="Linked Cell 9" xfId="11264"/>
    <cellStyle name="Long Date" xfId="11265"/>
    <cellStyle name="Manual Input" xfId="11266"/>
    <cellStyle name="Manual Input Cell" xfId="11267"/>
    <cellStyle name="Manual Input Cell 2" xfId="11268"/>
    <cellStyle name="Manual Input Cell 3" xfId="11269"/>
    <cellStyle name="Manual Input Cell 4" xfId="11270"/>
    <cellStyle name="Manual Input Cell 5" xfId="11271"/>
    <cellStyle name="Manual Input Cell 6" xfId="11272"/>
    <cellStyle name="Manual Input Cell 7" xfId="11273"/>
    <cellStyle name="Manual Input Cell 8" xfId="11274"/>
    <cellStyle name="Manual Input Cell 9" xfId="11275"/>
    <cellStyle name="mennu bar" xfId="11276"/>
    <cellStyle name="mennu bar 2" xfId="11277"/>
    <cellStyle name="mennu bar 3" xfId="11278"/>
    <cellStyle name="mennu bar 4" xfId="11279"/>
    <cellStyle name="mennu bar 5" xfId="11280"/>
    <cellStyle name="mennu bar 6" xfId="11281"/>
    <cellStyle name="mennu bar 7" xfId="11282"/>
    <cellStyle name="mennu bar 8" xfId="11283"/>
    <cellStyle name="mennu bar 9" xfId="11284"/>
    <cellStyle name="Millares_prectav00" xfId="11285"/>
    <cellStyle name="Model Generated Cell" xfId="11286"/>
    <cellStyle name="ModGen" xfId="11287"/>
    <cellStyle name="Moneda [0]_prehcc00" xfId="11288"/>
    <cellStyle name="Moneda_prectav00" xfId="11289"/>
    <cellStyle name="Multiple" xfId="11290"/>
    <cellStyle name="Multiple [1]" xfId="11291"/>
    <cellStyle name="NA is zero" xfId="11292"/>
    <cellStyle name="Names" xfId="11293"/>
    <cellStyle name="Neutral 10" xfId="11294"/>
    <cellStyle name="Neutral 11" xfId="11295"/>
    <cellStyle name="Neutral 12" xfId="11296"/>
    <cellStyle name="Neutral 13" xfId="11297"/>
    <cellStyle name="Neutral 14" xfId="11298"/>
    <cellStyle name="Neutral 2" xfId="11299"/>
    <cellStyle name="Neutral 2 2" xfId="11300"/>
    <cellStyle name="Neutral 3" xfId="11301"/>
    <cellStyle name="Neutral 3 2" xfId="11302"/>
    <cellStyle name="Neutral 3 3" xfId="11303"/>
    <cellStyle name="Neutral 4" xfId="11304"/>
    <cellStyle name="Neutral 4 2" xfId="11305"/>
    <cellStyle name="Neutral 5" xfId="11306"/>
    <cellStyle name="Neutral 5 2" xfId="11307"/>
    <cellStyle name="Neutral 6" xfId="11308"/>
    <cellStyle name="Neutral 6 2" xfId="11309"/>
    <cellStyle name="Neutral 7" xfId="11310"/>
    <cellStyle name="Neutral 8" xfId="11311"/>
    <cellStyle name="Neutral 9" xfId="11312"/>
    <cellStyle name="no dec" xfId="27"/>
    <cellStyle name="No Edit" xfId="28"/>
    <cellStyle name="Normal" xfId="0" builtinId="0"/>
    <cellStyle name="Normal - Style1" xfId="29"/>
    <cellStyle name="Normal - Style2" xfId="30"/>
    <cellStyle name="Normal - Style3" xfId="31"/>
    <cellStyle name="Normal - Style4" xfId="32"/>
    <cellStyle name="Normal - Style5" xfId="33"/>
    <cellStyle name="Normal - Style6" xfId="34"/>
    <cellStyle name="Normal - Style7" xfId="35"/>
    <cellStyle name="Normal - Style8" xfId="36"/>
    <cellStyle name="Normal [0]" xfId="11313"/>
    <cellStyle name="Normal [1]" xfId="11314"/>
    <cellStyle name="Normal [1] 2" xfId="11315"/>
    <cellStyle name="Normal [2]" xfId="11316"/>
    <cellStyle name="Normal [3]" xfId="11317"/>
    <cellStyle name="Normal 10" xfId="11318"/>
    <cellStyle name="Normal 10 10" xfId="11319"/>
    <cellStyle name="Normal 10 10 2" xfId="11320"/>
    <cellStyle name="Normal 10 10 2 2" xfId="11321"/>
    <cellStyle name="Normal 10 10 3" xfId="11322"/>
    <cellStyle name="Normal 10 10 3 2" xfId="11323"/>
    <cellStyle name="Normal 10 10 4" xfId="11324"/>
    <cellStyle name="Normal 10 10 4 2" xfId="11325"/>
    <cellStyle name="Normal 10 10 5" xfId="11326"/>
    <cellStyle name="Normal 10 10 6" xfId="11327"/>
    <cellStyle name="Normal 10 11" xfId="11328"/>
    <cellStyle name="Normal 10 11 2" xfId="11329"/>
    <cellStyle name="Normal 10 11 2 2" xfId="11330"/>
    <cellStyle name="Normal 10 11 3" xfId="11331"/>
    <cellStyle name="Normal 10 11 3 2" xfId="11332"/>
    <cellStyle name="Normal 10 11 4" xfId="11333"/>
    <cellStyle name="Normal 10 11 5" xfId="11334"/>
    <cellStyle name="Normal 10 12" xfId="11335"/>
    <cellStyle name="Normal 10 12 2" xfId="11336"/>
    <cellStyle name="Normal 10 13" xfId="11337"/>
    <cellStyle name="Normal 10 13 2" xfId="11338"/>
    <cellStyle name="Normal 10 14" xfId="11339"/>
    <cellStyle name="Normal 10 14 2" xfId="11340"/>
    <cellStyle name="Normal 10 15" xfId="11341"/>
    <cellStyle name="Normal 10 16" xfId="11342"/>
    <cellStyle name="Normal 10 17" xfId="11343"/>
    <cellStyle name="Normal 10 18" xfId="11344"/>
    <cellStyle name="Normal 10 2" xfId="11345"/>
    <cellStyle name="Normal 10 2 10" xfId="11346"/>
    <cellStyle name="Normal 10 2 10 2" xfId="11347"/>
    <cellStyle name="Normal 10 2 11" xfId="11348"/>
    <cellStyle name="Normal 10 2 11 2" xfId="11349"/>
    <cellStyle name="Normal 10 2 12" xfId="11350"/>
    <cellStyle name="Normal 10 2 13" xfId="11351"/>
    <cellStyle name="Normal 10 2 14" xfId="11352"/>
    <cellStyle name="Normal 10 2 15" xfId="11353"/>
    <cellStyle name="Normal 10 2 2" xfId="11354"/>
    <cellStyle name="Normal 10 2 2 10" xfId="11355"/>
    <cellStyle name="Normal 10 2 2 11" xfId="11356"/>
    <cellStyle name="Normal 10 2 2 12" xfId="11357"/>
    <cellStyle name="Normal 10 2 2 2" xfId="11358"/>
    <cellStyle name="Normal 10 2 2 2 2" xfId="11359"/>
    <cellStyle name="Normal 10 2 2 2 2 2" xfId="11360"/>
    <cellStyle name="Normal 10 2 2 2 2 3" xfId="11361"/>
    <cellStyle name="Normal 10 2 2 2 3" xfId="11362"/>
    <cellStyle name="Normal 10 2 2 2 3 2" xfId="11363"/>
    <cellStyle name="Normal 10 2 2 2 4" xfId="11364"/>
    <cellStyle name="Normal 10 2 2 2 4 2" xfId="11365"/>
    <cellStyle name="Normal 10 2 2 2 5" xfId="11366"/>
    <cellStyle name="Normal 10 2 2 2 6" xfId="11367"/>
    <cellStyle name="Normal 10 2 2 2 7" xfId="11368"/>
    <cellStyle name="Normal 10 2 2 3" xfId="11369"/>
    <cellStyle name="Normal 10 2 2 3 2" xfId="11370"/>
    <cellStyle name="Normal 10 2 2 3 2 2" xfId="11371"/>
    <cellStyle name="Normal 10 2 2 3 3" xfId="11372"/>
    <cellStyle name="Normal 10 2 2 3 3 2" xfId="11373"/>
    <cellStyle name="Normal 10 2 2 3 4" xfId="11374"/>
    <cellStyle name="Normal 10 2 2 3 4 2" xfId="11375"/>
    <cellStyle name="Normal 10 2 2 3 5" xfId="11376"/>
    <cellStyle name="Normal 10 2 2 3 6" xfId="11377"/>
    <cellStyle name="Normal 10 2 2 3 7" xfId="11378"/>
    <cellStyle name="Normal 10 2 2 4" xfId="11379"/>
    <cellStyle name="Normal 10 2 2 4 2" xfId="11380"/>
    <cellStyle name="Normal 10 2 2 4 2 2" xfId="11381"/>
    <cellStyle name="Normal 10 2 2 4 3" xfId="11382"/>
    <cellStyle name="Normal 10 2 2 4 3 2" xfId="11383"/>
    <cellStyle name="Normal 10 2 2 4 4" xfId="11384"/>
    <cellStyle name="Normal 10 2 2 4 4 2" xfId="11385"/>
    <cellStyle name="Normal 10 2 2 4 5" xfId="11386"/>
    <cellStyle name="Normal 10 2 2 4 6" xfId="11387"/>
    <cellStyle name="Normal 10 2 2 4 7" xfId="11388"/>
    <cellStyle name="Normal 10 2 2 5" xfId="11389"/>
    <cellStyle name="Normal 10 2 2 5 2" xfId="11390"/>
    <cellStyle name="Normal 10 2 2 5 2 2" xfId="11391"/>
    <cellStyle name="Normal 10 2 2 5 3" xfId="11392"/>
    <cellStyle name="Normal 10 2 2 5 3 2" xfId="11393"/>
    <cellStyle name="Normal 10 2 2 5 4" xfId="11394"/>
    <cellStyle name="Normal 10 2 2 5 4 2" xfId="11395"/>
    <cellStyle name="Normal 10 2 2 5 5" xfId="11396"/>
    <cellStyle name="Normal 10 2 2 5 6" xfId="11397"/>
    <cellStyle name="Normal 10 2 2 6" xfId="11398"/>
    <cellStyle name="Normal 10 2 2 6 2" xfId="11399"/>
    <cellStyle name="Normal 10 2 2 6 2 2" xfId="11400"/>
    <cellStyle name="Normal 10 2 2 6 3" xfId="11401"/>
    <cellStyle name="Normal 10 2 2 6 3 2" xfId="11402"/>
    <cellStyle name="Normal 10 2 2 6 4" xfId="11403"/>
    <cellStyle name="Normal 10 2 2 6 5" xfId="11404"/>
    <cellStyle name="Normal 10 2 2 7" xfId="11405"/>
    <cellStyle name="Normal 10 2 2 7 2" xfId="11406"/>
    <cellStyle name="Normal 10 2 2 8" xfId="11407"/>
    <cellStyle name="Normal 10 2 2 8 2" xfId="11408"/>
    <cellStyle name="Normal 10 2 2 9" xfId="11409"/>
    <cellStyle name="Normal 10 2 2 9 2" xfId="11410"/>
    <cellStyle name="Normal 10 2 3" xfId="11411"/>
    <cellStyle name="Normal 10 2 3 10" xfId="11412"/>
    <cellStyle name="Normal 10 2 3 11" xfId="11413"/>
    <cellStyle name="Normal 10 2 3 2" xfId="11414"/>
    <cellStyle name="Normal 10 2 3 2 2" xfId="11415"/>
    <cellStyle name="Normal 10 2 3 2 2 2" xfId="11416"/>
    <cellStyle name="Normal 10 2 3 2 3" xfId="11417"/>
    <cellStyle name="Normal 10 2 3 2 3 2" xfId="11418"/>
    <cellStyle name="Normal 10 2 3 2 4" xfId="11419"/>
    <cellStyle name="Normal 10 2 3 2 4 2" xfId="11420"/>
    <cellStyle name="Normal 10 2 3 2 5" xfId="11421"/>
    <cellStyle name="Normal 10 2 3 2 6" xfId="11422"/>
    <cellStyle name="Normal 10 2 3 2 7" xfId="11423"/>
    <cellStyle name="Normal 10 2 3 3" xfId="11424"/>
    <cellStyle name="Normal 10 2 3 3 2" xfId="11425"/>
    <cellStyle name="Normal 10 2 3 3 2 2" xfId="11426"/>
    <cellStyle name="Normal 10 2 3 3 3" xfId="11427"/>
    <cellStyle name="Normal 10 2 3 3 3 2" xfId="11428"/>
    <cellStyle name="Normal 10 2 3 3 4" xfId="11429"/>
    <cellStyle name="Normal 10 2 3 3 4 2" xfId="11430"/>
    <cellStyle name="Normal 10 2 3 3 5" xfId="11431"/>
    <cellStyle name="Normal 10 2 3 3 6" xfId="11432"/>
    <cellStyle name="Normal 10 2 3 4" xfId="11433"/>
    <cellStyle name="Normal 10 2 3 4 2" xfId="11434"/>
    <cellStyle name="Normal 10 2 3 4 2 2" xfId="11435"/>
    <cellStyle name="Normal 10 2 3 4 3" xfId="11436"/>
    <cellStyle name="Normal 10 2 3 4 3 2" xfId="11437"/>
    <cellStyle name="Normal 10 2 3 4 4" xfId="11438"/>
    <cellStyle name="Normal 10 2 3 4 4 2" xfId="11439"/>
    <cellStyle name="Normal 10 2 3 4 5" xfId="11440"/>
    <cellStyle name="Normal 10 2 3 4 6" xfId="11441"/>
    <cellStyle name="Normal 10 2 3 5" xfId="11442"/>
    <cellStyle name="Normal 10 2 3 5 2" xfId="11443"/>
    <cellStyle name="Normal 10 2 3 5 2 2" xfId="11444"/>
    <cellStyle name="Normal 10 2 3 5 3" xfId="11445"/>
    <cellStyle name="Normal 10 2 3 5 3 2" xfId="11446"/>
    <cellStyle name="Normal 10 2 3 5 4" xfId="11447"/>
    <cellStyle name="Normal 10 2 3 5 5" xfId="11448"/>
    <cellStyle name="Normal 10 2 3 6" xfId="11449"/>
    <cellStyle name="Normal 10 2 3 6 2" xfId="11450"/>
    <cellStyle name="Normal 10 2 3 7" xfId="11451"/>
    <cellStyle name="Normal 10 2 3 7 2" xfId="11452"/>
    <cellStyle name="Normal 10 2 3 8" xfId="11453"/>
    <cellStyle name="Normal 10 2 3 8 2" xfId="11454"/>
    <cellStyle name="Normal 10 2 3 9" xfId="11455"/>
    <cellStyle name="Normal 10 2 4" xfId="11456"/>
    <cellStyle name="Normal 10 2 4 10" xfId="11457"/>
    <cellStyle name="Normal 10 2 4 11" xfId="11458"/>
    <cellStyle name="Normal 10 2 4 2" xfId="11459"/>
    <cellStyle name="Normal 10 2 4 2 2" xfId="11460"/>
    <cellStyle name="Normal 10 2 4 2 2 2" xfId="11461"/>
    <cellStyle name="Normal 10 2 4 2 3" xfId="11462"/>
    <cellStyle name="Normal 10 2 4 2 3 2" xfId="11463"/>
    <cellStyle name="Normal 10 2 4 2 4" xfId="11464"/>
    <cellStyle name="Normal 10 2 4 2 4 2" xfId="11465"/>
    <cellStyle name="Normal 10 2 4 2 5" xfId="11466"/>
    <cellStyle name="Normal 10 2 4 2 6" xfId="11467"/>
    <cellStyle name="Normal 10 2 4 3" xfId="11468"/>
    <cellStyle name="Normal 10 2 4 3 2" xfId="11469"/>
    <cellStyle name="Normal 10 2 4 3 2 2" xfId="11470"/>
    <cellStyle name="Normal 10 2 4 3 3" xfId="11471"/>
    <cellStyle name="Normal 10 2 4 3 3 2" xfId="11472"/>
    <cellStyle name="Normal 10 2 4 3 4" xfId="11473"/>
    <cellStyle name="Normal 10 2 4 3 4 2" xfId="11474"/>
    <cellStyle name="Normal 10 2 4 3 5" xfId="11475"/>
    <cellStyle name="Normal 10 2 4 3 6" xfId="11476"/>
    <cellStyle name="Normal 10 2 4 4" xfId="11477"/>
    <cellStyle name="Normal 10 2 4 4 2" xfId="11478"/>
    <cellStyle name="Normal 10 2 4 4 2 2" xfId="11479"/>
    <cellStyle name="Normal 10 2 4 4 3" xfId="11480"/>
    <cellStyle name="Normal 10 2 4 4 3 2" xfId="11481"/>
    <cellStyle name="Normal 10 2 4 4 4" xfId="11482"/>
    <cellStyle name="Normal 10 2 4 4 4 2" xfId="11483"/>
    <cellStyle name="Normal 10 2 4 4 5" xfId="11484"/>
    <cellStyle name="Normal 10 2 4 4 6" xfId="11485"/>
    <cellStyle name="Normal 10 2 4 5" xfId="11486"/>
    <cellStyle name="Normal 10 2 4 5 2" xfId="11487"/>
    <cellStyle name="Normal 10 2 4 5 2 2" xfId="11488"/>
    <cellStyle name="Normal 10 2 4 5 3" xfId="11489"/>
    <cellStyle name="Normal 10 2 4 5 3 2" xfId="11490"/>
    <cellStyle name="Normal 10 2 4 5 4" xfId="11491"/>
    <cellStyle name="Normal 10 2 4 5 5" xfId="11492"/>
    <cellStyle name="Normal 10 2 4 6" xfId="11493"/>
    <cellStyle name="Normal 10 2 4 6 2" xfId="11494"/>
    <cellStyle name="Normal 10 2 4 7" xfId="11495"/>
    <cellStyle name="Normal 10 2 4 7 2" xfId="11496"/>
    <cellStyle name="Normal 10 2 4 8" xfId="11497"/>
    <cellStyle name="Normal 10 2 4 8 2" xfId="11498"/>
    <cellStyle name="Normal 10 2 4 9" xfId="11499"/>
    <cellStyle name="Normal 10 2 5" xfId="11500"/>
    <cellStyle name="Normal 10 2 5 2" xfId="11501"/>
    <cellStyle name="Normal 10 2 5 2 2" xfId="11502"/>
    <cellStyle name="Normal 10 2 5 3" xfId="11503"/>
    <cellStyle name="Normal 10 2 5 3 2" xfId="11504"/>
    <cellStyle name="Normal 10 2 5 4" xfId="11505"/>
    <cellStyle name="Normal 10 2 5 4 2" xfId="11506"/>
    <cellStyle name="Normal 10 2 5 5" xfId="11507"/>
    <cellStyle name="Normal 10 2 5 6" xfId="11508"/>
    <cellStyle name="Normal 10 2 5 7" xfId="11509"/>
    <cellStyle name="Normal 10 2 6" xfId="11510"/>
    <cellStyle name="Normal 10 2 6 2" xfId="11511"/>
    <cellStyle name="Normal 10 2 6 2 2" xfId="11512"/>
    <cellStyle name="Normal 10 2 6 3" xfId="11513"/>
    <cellStyle name="Normal 10 2 6 3 2" xfId="11514"/>
    <cellStyle name="Normal 10 2 6 4" xfId="11515"/>
    <cellStyle name="Normal 10 2 6 4 2" xfId="11516"/>
    <cellStyle name="Normal 10 2 6 5" xfId="11517"/>
    <cellStyle name="Normal 10 2 6 6" xfId="11518"/>
    <cellStyle name="Normal 10 2 7" xfId="11519"/>
    <cellStyle name="Normal 10 2 7 2" xfId="11520"/>
    <cellStyle name="Normal 10 2 7 2 2" xfId="11521"/>
    <cellStyle name="Normal 10 2 7 3" xfId="11522"/>
    <cellStyle name="Normal 10 2 7 3 2" xfId="11523"/>
    <cellStyle name="Normal 10 2 7 4" xfId="11524"/>
    <cellStyle name="Normal 10 2 7 4 2" xfId="11525"/>
    <cellStyle name="Normal 10 2 7 5" xfId="11526"/>
    <cellStyle name="Normal 10 2 7 6" xfId="11527"/>
    <cellStyle name="Normal 10 2 8" xfId="11528"/>
    <cellStyle name="Normal 10 2 8 2" xfId="11529"/>
    <cellStyle name="Normal 10 2 8 2 2" xfId="11530"/>
    <cellStyle name="Normal 10 2 8 3" xfId="11531"/>
    <cellStyle name="Normal 10 2 8 3 2" xfId="11532"/>
    <cellStyle name="Normal 10 2 8 4" xfId="11533"/>
    <cellStyle name="Normal 10 2 8 5" xfId="11534"/>
    <cellStyle name="Normal 10 2 9" xfId="11535"/>
    <cellStyle name="Normal 10 2 9 2" xfId="11536"/>
    <cellStyle name="Normal 10 3" xfId="11537"/>
    <cellStyle name="Normal 10 3 10" xfId="11538"/>
    <cellStyle name="Normal 10 3 10 2" xfId="11539"/>
    <cellStyle name="Normal 10 3 11" xfId="11540"/>
    <cellStyle name="Normal 10 3 11 2" xfId="11541"/>
    <cellStyle name="Normal 10 3 12" xfId="11542"/>
    <cellStyle name="Normal 10 3 13" xfId="11543"/>
    <cellStyle name="Normal 10 3 14" xfId="11544"/>
    <cellStyle name="Normal 10 3 2" xfId="11545"/>
    <cellStyle name="Normal 10 3 2 10" xfId="11546"/>
    <cellStyle name="Normal 10 3 2 11" xfId="11547"/>
    <cellStyle name="Normal 10 3 2 12" xfId="11548"/>
    <cellStyle name="Normal 10 3 2 2" xfId="11549"/>
    <cellStyle name="Normal 10 3 2 2 2" xfId="11550"/>
    <cellStyle name="Normal 10 3 2 2 2 2" xfId="11551"/>
    <cellStyle name="Normal 10 3 2 2 3" xfId="11552"/>
    <cellStyle name="Normal 10 3 2 2 3 2" xfId="11553"/>
    <cellStyle name="Normal 10 3 2 2 4" xfId="11554"/>
    <cellStyle name="Normal 10 3 2 2 4 2" xfId="11555"/>
    <cellStyle name="Normal 10 3 2 2 5" xfId="11556"/>
    <cellStyle name="Normal 10 3 2 2 6" xfId="11557"/>
    <cellStyle name="Normal 10 3 2 2 7" xfId="11558"/>
    <cellStyle name="Normal 10 3 2 3" xfId="11559"/>
    <cellStyle name="Normal 10 3 2 3 2" xfId="11560"/>
    <cellStyle name="Normal 10 3 2 3 2 2" xfId="11561"/>
    <cellStyle name="Normal 10 3 2 3 3" xfId="11562"/>
    <cellStyle name="Normal 10 3 2 3 3 2" xfId="11563"/>
    <cellStyle name="Normal 10 3 2 3 4" xfId="11564"/>
    <cellStyle name="Normal 10 3 2 3 4 2" xfId="11565"/>
    <cellStyle name="Normal 10 3 2 3 5" xfId="11566"/>
    <cellStyle name="Normal 10 3 2 3 6" xfId="11567"/>
    <cellStyle name="Normal 10 3 2 4" xfId="11568"/>
    <cellStyle name="Normal 10 3 2 4 2" xfId="11569"/>
    <cellStyle name="Normal 10 3 2 4 2 2" xfId="11570"/>
    <cellStyle name="Normal 10 3 2 4 3" xfId="11571"/>
    <cellStyle name="Normal 10 3 2 4 3 2" xfId="11572"/>
    <cellStyle name="Normal 10 3 2 4 4" xfId="11573"/>
    <cellStyle name="Normal 10 3 2 4 4 2" xfId="11574"/>
    <cellStyle name="Normal 10 3 2 4 5" xfId="11575"/>
    <cellStyle name="Normal 10 3 2 4 6" xfId="11576"/>
    <cellStyle name="Normal 10 3 2 5" xfId="11577"/>
    <cellStyle name="Normal 10 3 2 5 2" xfId="11578"/>
    <cellStyle name="Normal 10 3 2 5 2 2" xfId="11579"/>
    <cellStyle name="Normal 10 3 2 5 3" xfId="11580"/>
    <cellStyle name="Normal 10 3 2 5 3 2" xfId="11581"/>
    <cellStyle name="Normal 10 3 2 5 4" xfId="11582"/>
    <cellStyle name="Normal 10 3 2 5 4 2" xfId="11583"/>
    <cellStyle name="Normal 10 3 2 5 5" xfId="11584"/>
    <cellStyle name="Normal 10 3 2 5 6" xfId="11585"/>
    <cellStyle name="Normal 10 3 2 6" xfId="11586"/>
    <cellStyle name="Normal 10 3 2 6 2" xfId="11587"/>
    <cellStyle name="Normal 10 3 2 6 2 2" xfId="11588"/>
    <cellStyle name="Normal 10 3 2 6 3" xfId="11589"/>
    <cellStyle name="Normal 10 3 2 6 3 2" xfId="11590"/>
    <cellStyle name="Normal 10 3 2 6 4" xfId="11591"/>
    <cellStyle name="Normal 10 3 2 6 5" xfId="11592"/>
    <cellStyle name="Normal 10 3 2 7" xfId="11593"/>
    <cellStyle name="Normal 10 3 2 7 2" xfId="11594"/>
    <cellStyle name="Normal 10 3 2 8" xfId="11595"/>
    <cellStyle name="Normal 10 3 2 8 2" xfId="11596"/>
    <cellStyle name="Normal 10 3 2 9" xfId="11597"/>
    <cellStyle name="Normal 10 3 2 9 2" xfId="11598"/>
    <cellStyle name="Normal 10 3 3" xfId="11599"/>
    <cellStyle name="Normal 10 3 3 10" xfId="11600"/>
    <cellStyle name="Normal 10 3 3 11" xfId="11601"/>
    <cellStyle name="Normal 10 3 3 2" xfId="11602"/>
    <cellStyle name="Normal 10 3 3 2 2" xfId="11603"/>
    <cellStyle name="Normal 10 3 3 2 2 2" xfId="11604"/>
    <cellStyle name="Normal 10 3 3 2 3" xfId="11605"/>
    <cellStyle name="Normal 10 3 3 2 3 2" xfId="11606"/>
    <cellStyle name="Normal 10 3 3 2 4" xfId="11607"/>
    <cellStyle name="Normal 10 3 3 2 4 2" xfId="11608"/>
    <cellStyle name="Normal 10 3 3 2 5" xfId="11609"/>
    <cellStyle name="Normal 10 3 3 2 6" xfId="11610"/>
    <cellStyle name="Normal 10 3 3 3" xfId="11611"/>
    <cellStyle name="Normal 10 3 3 3 2" xfId="11612"/>
    <cellStyle name="Normal 10 3 3 3 2 2" xfId="11613"/>
    <cellStyle name="Normal 10 3 3 3 3" xfId="11614"/>
    <cellStyle name="Normal 10 3 3 3 3 2" xfId="11615"/>
    <cellStyle name="Normal 10 3 3 3 4" xfId="11616"/>
    <cellStyle name="Normal 10 3 3 3 4 2" xfId="11617"/>
    <cellStyle name="Normal 10 3 3 3 5" xfId="11618"/>
    <cellStyle name="Normal 10 3 3 3 6" xfId="11619"/>
    <cellStyle name="Normal 10 3 3 4" xfId="11620"/>
    <cellStyle name="Normal 10 3 3 4 2" xfId="11621"/>
    <cellStyle name="Normal 10 3 3 4 2 2" xfId="11622"/>
    <cellStyle name="Normal 10 3 3 4 3" xfId="11623"/>
    <cellStyle name="Normal 10 3 3 4 3 2" xfId="11624"/>
    <cellStyle name="Normal 10 3 3 4 4" xfId="11625"/>
    <cellStyle name="Normal 10 3 3 4 4 2" xfId="11626"/>
    <cellStyle name="Normal 10 3 3 4 5" xfId="11627"/>
    <cellStyle name="Normal 10 3 3 4 6" xfId="11628"/>
    <cellStyle name="Normal 10 3 3 5" xfId="11629"/>
    <cellStyle name="Normal 10 3 3 5 2" xfId="11630"/>
    <cellStyle name="Normal 10 3 3 5 2 2" xfId="11631"/>
    <cellStyle name="Normal 10 3 3 5 3" xfId="11632"/>
    <cellStyle name="Normal 10 3 3 5 3 2" xfId="11633"/>
    <cellStyle name="Normal 10 3 3 5 4" xfId="11634"/>
    <cellStyle name="Normal 10 3 3 5 5" xfId="11635"/>
    <cellStyle name="Normal 10 3 3 6" xfId="11636"/>
    <cellStyle name="Normal 10 3 3 6 2" xfId="11637"/>
    <cellStyle name="Normal 10 3 3 7" xfId="11638"/>
    <cellStyle name="Normal 10 3 3 7 2" xfId="11639"/>
    <cellStyle name="Normal 10 3 3 8" xfId="11640"/>
    <cellStyle name="Normal 10 3 3 8 2" xfId="11641"/>
    <cellStyle name="Normal 10 3 3 9" xfId="11642"/>
    <cellStyle name="Normal 10 3 4" xfId="11643"/>
    <cellStyle name="Normal 10 3 4 10" xfId="11644"/>
    <cellStyle name="Normal 10 3 4 11" xfId="11645"/>
    <cellStyle name="Normal 10 3 4 2" xfId="11646"/>
    <cellStyle name="Normal 10 3 4 2 2" xfId="11647"/>
    <cellStyle name="Normal 10 3 4 2 2 2" xfId="11648"/>
    <cellStyle name="Normal 10 3 4 2 3" xfId="11649"/>
    <cellStyle name="Normal 10 3 4 2 3 2" xfId="11650"/>
    <cellStyle name="Normal 10 3 4 2 4" xfId="11651"/>
    <cellStyle name="Normal 10 3 4 2 4 2" xfId="11652"/>
    <cellStyle name="Normal 10 3 4 2 5" xfId="11653"/>
    <cellStyle name="Normal 10 3 4 2 6" xfId="11654"/>
    <cellStyle name="Normal 10 3 4 3" xfId="11655"/>
    <cellStyle name="Normal 10 3 4 3 2" xfId="11656"/>
    <cellStyle name="Normal 10 3 4 3 2 2" xfId="11657"/>
    <cellStyle name="Normal 10 3 4 3 3" xfId="11658"/>
    <cellStyle name="Normal 10 3 4 3 3 2" xfId="11659"/>
    <cellStyle name="Normal 10 3 4 3 4" xfId="11660"/>
    <cellStyle name="Normal 10 3 4 3 4 2" xfId="11661"/>
    <cellStyle name="Normal 10 3 4 3 5" xfId="11662"/>
    <cellStyle name="Normal 10 3 4 3 6" xfId="11663"/>
    <cellStyle name="Normal 10 3 4 4" xfId="11664"/>
    <cellStyle name="Normal 10 3 4 4 2" xfId="11665"/>
    <cellStyle name="Normal 10 3 4 4 2 2" xfId="11666"/>
    <cellStyle name="Normal 10 3 4 4 3" xfId="11667"/>
    <cellStyle name="Normal 10 3 4 4 3 2" xfId="11668"/>
    <cellStyle name="Normal 10 3 4 4 4" xfId="11669"/>
    <cellStyle name="Normal 10 3 4 4 4 2" xfId="11670"/>
    <cellStyle name="Normal 10 3 4 4 5" xfId="11671"/>
    <cellStyle name="Normal 10 3 4 4 6" xfId="11672"/>
    <cellStyle name="Normal 10 3 4 5" xfId="11673"/>
    <cellStyle name="Normal 10 3 4 5 2" xfId="11674"/>
    <cellStyle name="Normal 10 3 4 5 2 2" xfId="11675"/>
    <cellStyle name="Normal 10 3 4 5 3" xfId="11676"/>
    <cellStyle name="Normal 10 3 4 5 3 2" xfId="11677"/>
    <cellStyle name="Normal 10 3 4 5 4" xfId="11678"/>
    <cellStyle name="Normal 10 3 4 5 5" xfId="11679"/>
    <cellStyle name="Normal 10 3 4 6" xfId="11680"/>
    <cellStyle name="Normal 10 3 4 6 2" xfId="11681"/>
    <cellStyle name="Normal 10 3 4 7" xfId="11682"/>
    <cellStyle name="Normal 10 3 4 7 2" xfId="11683"/>
    <cellStyle name="Normal 10 3 4 8" xfId="11684"/>
    <cellStyle name="Normal 10 3 4 8 2" xfId="11685"/>
    <cellStyle name="Normal 10 3 4 9" xfId="11686"/>
    <cellStyle name="Normal 10 3 5" xfId="11687"/>
    <cellStyle name="Normal 10 3 5 2" xfId="11688"/>
    <cellStyle name="Normal 10 3 5 2 2" xfId="11689"/>
    <cellStyle name="Normal 10 3 5 3" xfId="11690"/>
    <cellStyle name="Normal 10 3 5 3 2" xfId="11691"/>
    <cellStyle name="Normal 10 3 5 4" xfId="11692"/>
    <cellStyle name="Normal 10 3 5 4 2" xfId="11693"/>
    <cellStyle name="Normal 10 3 5 5" xfId="11694"/>
    <cellStyle name="Normal 10 3 5 6" xfId="11695"/>
    <cellStyle name="Normal 10 3 6" xfId="11696"/>
    <cellStyle name="Normal 10 3 6 2" xfId="11697"/>
    <cellStyle name="Normal 10 3 6 2 2" xfId="11698"/>
    <cellStyle name="Normal 10 3 6 3" xfId="11699"/>
    <cellStyle name="Normal 10 3 6 3 2" xfId="11700"/>
    <cellStyle name="Normal 10 3 6 4" xfId="11701"/>
    <cellStyle name="Normal 10 3 6 4 2" xfId="11702"/>
    <cellStyle name="Normal 10 3 6 5" xfId="11703"/>
    <cellStyle name="Normal 10 3 6 6" xfId="11704"/>
    <cellStyle name="Normal 10 3 7" xfId="11705"/>
    <cellStyle name="Normal 10 3 7 2" xfId="11706"/>
    <cellStyle name="Normal 10 3 7 2 2" xfId="11707"/>
    <cellStyle name="Normal 10 3 7 3" xfId="11708"/>
    <cellStyle name="Normal 10 3 7 3 2" xfId="11709"/>
    <cellStyle name="Normal 10 3 7 4" xfId="11710"/>
    <cellStyle name="Normal 10 3 7 4 2" xfId="11711"/>
    <cellStyle name="Normal 10 3 7 5" xfId="11712"/>
    <cellStyle name="Normal 10 3 7 6" xfId="11713"/>
    <cellStyle name="Normal 10 3 8" xfId="11714"/>
    <cellStyle name="Normal 10 3 8 2" xfId="11715"/>
    <cellStyle name="Normal 10 3 8 2 2" xfId="11716"/>
    <cellStyle name="Normal 10 3 8 3" xfId="11717"/>
    <cellStyle name="Normal 10 3 8 3 2" xfId="11718"/>
    <cellStyle name="Normal 10 3 8 4" xfId="11719"/>
    <cellStyle name="Normal 10 3 8 5" xfId="11720"/>
    <cellStyle name="Normal 10 3 9" xfId="11721"/>
    <cellStyle name="Normal 10 3 9 2" xfId="11722"/>
    <cellStyle name="Normal 10 4" xfId="11723"/>
    <cellStyle name="Normal 10 4 10" xfId="11724"/>
    <cellStyle name="Normal 10 4 10 2" xfId="11725"/>
    <cellStyle name="Normal 10 4 11" xfId="11726"/>
    <cellStyle name="Normal 10 4 12" xfId="11727"/>
    <cellStyle name="Normal 10 4 13" xfId="11728"/>
    <cellStyle name="Normal 10 4 2" xfId="11729"/>
    <cellStyle name="Normal 10 4 2 10" xfId="11730"/>
    <cellStyle name="Normal 10 4 2 11" xfId="11731"/>
    <cellStyle name="Normal 10 4 2 2" xfId="11732"/>
    <cellStyle name="Normal 10 4 2 2 2" xfId="11733"/>
    <cellStyle name="Normal 10 4 2 2 2 2" xfId="11734"/>
    <cellStyle name="Normal 10 4 2 2 3" xfId="11735"/>
    <cellStyle name="Normal 10 4 2 2 3 2" xfId="11736"/>
    <cellStyle name="Normal 10 4 2 2 4" xfId="11737"/>
    <cellStyle name="Normal 10 4 2 2 4 2" xfId="11738"/>
    <cellStyle name="Normal 10 4 2 2 5" xfId="11739"/>
    <cellStyle name="Normal 10 4 2 2 6" xfId="11740"/>
    <cellStyle name="Normal 10 4 2 2 7" xfId="11741"/>
    <cellStyle name="Normal 10 4 2 3" xfId="11742"/>
    <cellStyle name="Normal 10 4 2 3 2" xfId="11743"/>
    <cellStyle name="Normal 10 4 2 3 2 2" xfId="11744"/>
    <cellStyle name="Normal 10 4 2 3 3" xfId="11745"/>
    <cellStyle name="Normal 10 4 2 3 3 2" xfId="11746"/>
    <cellStyle name="Normal 10 4 2 3 4" xfId="11747"/>
    <cellStyle name="Normal 10 4 2 3 4 2" xfId="11748"/>
    <cellStyle name="Normal 10 4 2 3 5" xfId="11749"/>
    <cellStyle name="Normal 10 4 2 3 6" xfId="11750"/>
    <cellStyle name="Normal 10 4 2 4" xfId="11751"/>
    <cellStyle name="Normal 10 4 2 4 2" xfId="11752"/>
    <cellStyle name="Normal 10 4 2 4 2 2" xfId="11753"/>
    <cellStyle name="Normal 10 4 2 4 3" xfId="11754"/>
    <cellStyle name="Normal 10 4 2 4 3 2" xfId="11755"/>
    <cellStyle name="Normal 10 4 2 4 4" xfId="11756"/>
    <cellStyle name="Normal 10 4 2 4 4 2" xfId="11757"/>
    <cellStyle name="Normal 10 4 2 4 5" xfId="11758"/>
    <cellStyle name="Normal 10 4 2 4 6" xfId="11759"/>
    <cellStyle name="Normal 10 4 2 5" xfId="11760"/>
    <cellStyle name="Normal 10 4 2 5 2" xfId="11761"/>
    <cellStyle name="Normal 10 4 2 5 2 2" xfId="11762"/>
    <cellStyle name="Normal 10 4 2 5 3" xfId="11763"/>
    <cellStyle name="Normal 10 4 2 5 3 2" xfId="11764"/>
    <cellStyle name="Normal 10 4 2 5 4" xfId="11765"/>
    <cellStyle name="Normal 10 4 2 5 5" xfId="11766"/>
    <cellStyle name="Normal 10 4 2 6" xfId="11767"/>
    <cellStyle name="Normal 10 4 2 6 2" xfId="11768"/>
    <cellStyle name="Normal 10 4 2 7" xfId="11769"/>
    <cellStyle name="Normal 10 4 2 7 2" xfId="11770"/>
    <cellStyle name="Normal 10 4 2 8" xfId="11771"/>
    <cellStyle name="Normal 10 4 2 8 2" xfId="11772"/>
    <cellStyle name="Normal 10 4 2 9" xfId="11773"/>
    <cellStyle name="Normal 10 4 3" xfId="11774"/>
    <cellStyle name="Normal 10 4 3 10" xfId="11775"/>
    <cellStyle name="Normal 10 4 3 11" xfId="11776"/>
    <cellStyle name="Normal 10 4 3 2" xfId="11777"/>
    <cellStyle name="Normal 10 4 3 2 2" xfId="11778"/>
    <cellStyle name="Normal 10 4 3 2 2 2" xfId="11779"/>
    <cellStyle name="Normal 10 4 3 2 3" xfId="11780"/>
    <cellStyle name="Normal 10 4 3 2 3 2" xfId="11781"/>
    <cellStyle name="Normal 10 4 3 2 4" xfId="11782"/>
    <cellStyle name="Normal 10 4 3 2 4 2" xfId="11783"/>
    <cellStyle name="Normal 10 4 3 2 5" xfId="11784"/>
    <cellStyle name="Normal 10 4 3 2 6" xfId="11785"/>
    <cellStyle name="Normal 10 4 3 3" xfId="11786"/>
    <cellStyle name="Normal 10 4 3 3 2" xfId="11787"/>
    <cellStyle name="Normal 10 4 3 3 2 2" xfId="11788"/>
    <cellStyle name="Normal 10 4 3 3 3" xfId="11789"/>
    <cellStyle name="Normal 10 4 3 3 3 2" xfId="11790"/>
    <cellStyle name="Normal 10 4 3 3 4" xfId="11791"/>
    <cellStyle name="Normal 10 4 3 3 4 2" xfId="11792"/>
    <cellStyle name="Normal 10 4 3 3 5" xfId="11793"/>
    <cellStyle name="Normal 10 4 3 3 6" xfId="11794"/>
    <cellStyle name="Normal 10 4 3 4" xfId="11795"/>
    <cellStyle name="Normal 10 4 3 4 2" xfId="11796"/>
    <cellStyle name="Normal 10 4 3 4 2 2" xfId="11797"/>
    <cellStyle name="Normal 10 4 3 4 3" xfId="11798"/>
    <cellStyle name="Normal 10 4 3 4 3 2" xfId="11799"/>
    <cellStyle name="Normal 10 4 3 4 4" xfId="11800"/>
    <cellStyle name="Normal 10 4 3 4 4 2" xfId="11801"/>
    <cellStyle name="Normal 10 4 3 4 5" xfId="11802"/>
    <cellStyle name="Normal 10 4 3 4 6" xfId="11803"/>
    <cellStyle name="Normal 10 4 3 5" xfId="11804"/>
    <cellStyle name="Normal 10 4 3 5 2" xfId="11805"/>
    <cellStyle name="Normal 10 4 3 5 2 2" xfId="11806"/>
    <cellStyle name="Normal 10 4 3 5 3" xfId="11807"/>
    <cellStyle name="Normal 10 4 3 5 3 2" xfId="11808"/>
    <cellStyle name="Normal 10 4 3 5 4" xfId="11809"/>
    <cellStyle name="Normal 10 4 3 5 5" xfId="11810"/>
    <cellStyle name="Normal 10 4 3 6" xfId="11811"/>
    <cellStyle name="Normal 10 4 3 6 2" xfId="11812"/>
    <cellStyle name="Normal 10 4 3 7" xfId="11813"/>
    <cellStyle name="Normal 10 4 3 7 2" xfId="11814"/>
    <cellStyle name="Normal 10 4 3 8" xfId="11815"/>
    <cellStyle name="Normal 10 4 3 8 2" xfId="11816"/>
    <cellStyle name="Normal 10 4 3 9" xfId="11817"/>
    <cellStyle name="Normal 10 4 4" xfId="11818"/>
    <cellStyle name="Normal 10 4 4 2" xfId="11819"/>
    <cellStyle name="Normal 10 4 4 2 2" xfId="11820"/>
    <cellStyle name="Normal 10 4 4 3" xfId="11821"/>
    <cellStyle name="Normal 10 4 4 3 2" xfId="11822"/>
    <cellStyle name="Normal 10 4 4 4" xfId="11823"/>
    <cellStyle name="Normal 10 4 4 4 2" xfId="11824"/>
    <cellStyle name="Normal 10 4 4 5" xfId="11825"/>
    <cellStyle name="Normal 10 4 4 6" xfId="11826"/>
    <cellStyle name="Normal 10 4 4 7" xfId="11827"/>
    <cellStyle name="Normal 10 4 5" xfId="11828"/>
    <cellStyle name="Normal 10 4 5 2" xfId="11829"/>
    <cellStyle name="Normal 10 4 5 2 2" xfId="11830"/>
    <cellStyle name="Normal 10 4 5 3" xfId="11831"/>
    <cellStyle name="Normal 10 4 5 3 2" xfId="11832"/>
    <cellStyle name="Normal 10 4 5 4" xfId="11833"/>
    <cellStyle name="Normal 10 4 5 4 2" xfId="11834"/>
    <cellStyle name="Normal 10 4 5 5" xfId="11835"/>
    <cellStyle name="Normal 10 4 5 6" xfId="11836"/>
    <cellStyle name="Normal 10 4 6" xfId="11837"/>
    <cellStyle name="Normal 10 4 6 2" xfId="11838"/>
    <cellStyle name="Normal 10 4 6 2 2" xfId="11839"/>
    <cellStyle name="Normal 10 4 6 3" xfId="11840"/>
    <cellStyle name="Normal 10 4 6 3 2" xfId="11841"/>
    <cellStyle name="Normal 10 4 6 4" xfId="11842"/>
    <cellStyle name="Normal 10 4 6 4 2" xfId="11843"/>
    <cellStyle name="Normal 10 4 6 5" xfId="11844"/>
    <cellStyle name="Normal 10 4 6 6" xfId="11845"/>
    <cellStyle name="Normal 10 4 7" xfId="11846"/>
    <cellStyle name="Normal 10 4 7 2" xfId="11847"/>
    <cellStyle name="Normal 10 4 7 2 2" xfId="11848"/>
    <cellStyle name="Normal 10 4 7 3" xfId="11849"/>
    <cellStyle name="Normal 10 4 7 3 2" xfId="11850"/>
    <cellStyle name="Normal 10 4 7 4" xfId="11851"/>
    <cellStyle name="Normal 10 4 7 5" xfId="11852"/>
    <cellStyle name="Normal 10 4 8" xfId="11853"/>
    <cellStyle name="Normal 10 4 8 2" xfId="11854"/>
    <cellStyle name="Normal 10 4 9" xfId="11855"/>
    <cellStyle name="Normal 10 4 9 2" xfId="11856"/>
    <cellStyle name="Normal 10 5" xfId="11857"/>
    <cellStyle name="Normal 10 5 10" xfId="11858"/>
    <cellStyle name="Normal 10 5 11" xfId="11859"/>
    <cellStyle name="Normal 10 5 12" xfId="11860"/>
    <cellStyle name="Normal 10 5 2" xfId="11861"/>
    <cellStyle name="Normal 10 5 2 2" xfId="11862"/>
    <cellStyle name="Normal 10 5 2 2 2" xfId="11863"/>
    <cellStyle name="Normal 10 5 2 2 3" xfId="11864"/>
    <cellStyle name="Normal 10 5 2 3" xfId="11865"/>
    <cellStyle name="Normal 10 5 2 3 2" xfId="11866"/>
    <cellStyle name="Normal 10 5 2 4" xfId="11867"/>
    <cellStyle name="Normal 10 5 2 4 2" xfId="11868"/>
    <cellStyle name="Normal 10 5 2 5" xfId="11869"/>
    <cellStyle name="Normal 10 5 2 6" xfId="11870"/>
    <cellStyle name="Normal 10 5 2 7" xfId="11871"/>
    <cellStyle name="Normal 10 5 3" xfId="11872"/>
    <cellStyle name="Normal 10 5 3 2" xfId="11873"/>
    <cellStyle name="Normal 10 5 3 2 2" xfId="11874"/>
    <cellStyle name="Normal 10 5 3 3" xfId="11875"/>
    <cellStyle name="Normal 10 5 3 3 2" xfId="11876"/>
    <cellStyle name="Normal 10 5 3 4" xfId="11877"/>
    <cellStyle name="Normal 10 5 3 4 2" xfId="11878"/>
    <cellStyle name="Normal 10 5 3 5" xfId="11879"/>
    <cellStyle name="Normal 10 5 3 6" xfId="11880"/>
    <cellStyle name="Normal 10 5 3 7" xfId="11881"/>
    <cellStyle name="Normal 10 5 4" xfId="11882"/>
    <cellStyle name="Normal 10 5 4 2" xfId="11883"/>
    <cellStyle name="Normal 10 5 4 2 2" xfId="11884"/>
    <cellStyle name="Normal 10 5 4 3" xfId="11885"/>
    <cellStyle name="Normal 10 5 4 3 2" xfId="11886"/>
    <cellStyle name="Normal 10 5 4 4" xfId="11887"/>
    <cellStyle name="Normal 10 5 4 4 2" xfId="11888"/>
    <cellStyle name="Normal 10 5 4 5" xfId="11889"/>
    <cellStyle name="Normal 10 5 4 6" xfId="11890"/>
    <cellStyle name="Normal 10 5 4 7" xfId="11891"/>
    <cellStyle name="Normal 10 5 5" xfId="11892"/>
    <cellStyle name="Normal 10 5 5 2" xfId="11893"/>
    <cellStyle name="Normal 10 5 5 2 2" xfId="11894"/>
    <cellStyle name="Normal 10 5 5 3" xfId="11895"/>
    <cellStyle name="Normal 10 5 5 3 2" xfId="11896"/>
    <cellStyle name="Normal 10 5 5 4" xfId="11897"/>
    <cellStyle name="Normal 10 5 5 4 2" xfId="11898"/>
    <cellStyle name="Normal 10 5 5 5" xfId="11899"/>
    <cellStyle name="Normal 10 5 5 6" xfId="11900"/>
    <cellStyle name="Normal 10 5 6" xfId="11901"/>
    <cellStyle name="Normal 10 5 6 2" xfId="11902"/>
    <cellStyle name="Normal 10 5 6 2 2" xfId="11903"/>
    <cellStyle name="Normal 10 5 6 3" xfId="11904"/>
    <cellStyle name="Normal 10 5 6 3 2" xfId="11905"/>
    <cellStyle name="Normal 10 5 6 4" xfId="11906"/>
    <cellStyle name="Normal 10 5 6 5" xfId="11907"/>
    <cellStyle name="Normal 10 5 7" xfId="11908"/>
    <cellStyle name="Normal 10 5 7 2" xfId="11909"/>
    <cellStyle name="Normal 10 5 8" xfId="11910"/>
    <cellStyle name="Normal 10 5 8 2" xfId="11911"/>
    <cellStyle name="Normal 10 5 9" xfId="11912"/>
    <cellStyle name="Normal 10 5 9 2" xfId="11913"/>
    <cellStyle name="Normal 10 6" xfId="11914"/>
    <cellStyle name="Normal 10 6 10" xfId="11915"/>
    <cellStyle name="Normal 10 6 11" xfId="11916"/>
    <cellStyle name="Normal 10 6 2" xfId="11917"/>
    <cellStyle name="Normal 10 6 2 2" xfId="11918"/>
    <cellStyle name="Normal 10 6 2 2 2" xfId="11919"/>
    <cellStyle name="Normal 10 6 2 3" xfId="11920"/>
    <cellStyle name="Normal 10 6 2 3 2" xfId="11921"/>
    <cellStyle name="Normal 10 6 2 4" xfId="11922"/>
    <cellStyle name="Normal 10 6 2 4 2" xfId="11923"/>
    <cellStyle name="Normal 10 6 2 5" xfId="11924"/>
    <cellStyle name="Normal 10 6 2 6" xfId="11925"/>
    <cellStyle name="Normal 10 6 2 7" xfId="11926"/>
    <cellStyle name="Normal 10 6 3" xfId="11927"/>
    <cellStyle name="Normal 10 6 3 2" xfId="11928"/>
    <cellStyle name="Normal 10 6 3 2 2" xfId="11929"/>
    <cellStyle name="Normal 10 6 3 3" xfId="11930"/>
    <cellStyle name="Normal 10 6 3 3 2" xfId="11931"/>
    <cellStyle name="Normal 10 6 3 4" xfId="11932"/>
    <cellStyle name="Normal 10 6 3 4 2" xfId="11933"/>
    <cellStyle name="Normal 10 6 3 5" xfId="11934"/>
    <cellStyle name="Normal 10 6 3 6" xfId="11935"/>
    <cellStyle name="Normal 10 6 4" xfId="11936"/>
    <cellStyle name="Normal 10 6 4 2" xfId="11937"/>
    <cellStyle name="Normal 10 6 4 2 2" xfId="11938"/>
    <cellStyle name="Normal 10 6 4 3" xfId="11939"/>
    <cellStyle name="Normal 10 6 4 3 2" xfId="11940"/>
    <cellStyle name="Normal 10 6 4 4" xfId="11941"/>
    <cellStyle name="Normal 10 6 4 4 2" xfId="11942"/>
    <cellStyle name="Normal 10 6 4 5" xfId="11943"/>
    <cellStyle name="Normal 10 6 4 6" xfId="11944"/>
    <cellStyle name="Normal 10 6 5" xfId="11945"/>
    <cellStyle name="Normal 10 6 5 2" xfId="11946"/>
    <cellStyle name="Normal 10 6 5 2 2" xfId="11947"/>
    <cellStyle name="Normal 10 6 5 3" xfId="11948"/>
    <cellStyle name="Normal 10 6 5 3 2" xfId="11949"/>
    <cellStyle name="Normal 10 6 5 4" xfId="11950"/>
    <cellStyle name="Normal 10 6 5 5" xfId="11951"/>
    <cellStyle name="Normal 10 6 6" xfId="11952"/>
    <cellStyle name="Normal 10 6 6 2" xfId="11953"/>
    <cellStyle name="Normal 10 6 7" xfId="11954"/>
    <cellStyle name="Normal 10 6 7 2" xfId="11955"/>
    <cellStyle name="Normal 10 6 8" xfId="11956"/>
    <cellStyle name="Normal 10 6 8 2" xfId="11957"/>
    <cellStyle name="Normal 10 6 9" xfId="11958"/>
    <cellStyle name="Normal 10 7" xfId="11959"/>
    <cellStyle name="Normal 10 7 10" xfId="11960"/>
    <cellStyle name="Normal 10 7 11" xfId="11961"/>
    <cellStyle name="Normal 10 7 2" xfId="11962"/>
    <cellStyle name="Normal 10 7 2 2" xfId="11963"/>
    <cellStyle name="Normal 10 7 2 2 2" xfId="11964"/>
    <cellStyle name="Normal 10 7 2 3" xfId="11965"/>
    <cellStyle name="Normal 10 7 2 3 2" xfId="11966"/>
    <cellStyle name="Normal 10 7 2 4" xfId="11967"/>
    <cellStyle name="Normal 10 7 2 4 2" xfId="11968"/>
    <cellStyle name="Normal 10 7 2 5" xfId="11969"/>
    <cellStyle name="Normal 10 7 2 6" xfId="11970"/>
    <cellStyle name="Normal 10 7 3" xfId="11971"/>
    <cellStyle name="Normal 10 7 3 2" xfId="11972"/>
    <cellStyle name="Normal 10 7 3 2 2" xfId="11973"/>
    <cellStyle name="Normal 10 7 3 3" xfId="11974"/>
    <cellStyle name="Normal 10 7 3 3 2" xfId="11975"/>
    <cellStyle name="Normal 10 7 3 4" xfId="11976"/>
    <cellStyle name="Normal 10 7 3 4 2" xfId="11977"/>
    <cellStyle name="Normal 10 7 3 5" xfId="11978"/>
    <cellStyle name="Normal 10 7 3 6" xfId="11979"/>
    <cellStyle name="Normal 10 7 4" xfId="11980"/>
    <cellStyle name="Normal 10 7 4 2" xfId="11981"/>
    <cellStyle name="Normal 10 7 4 2 2" xfId="11982"/>
    <cellStyle name="Normal 10 7 4 3" xfId="11983"/>
    <cellStyle name="Normal 10 7 4 3 2" xfId="11984"/>
    <cellStyle name="Normal 10 7 4 4" xfId="11985"/>
    <cellStyle name="Normal 10 7 4 4 2" xfId="11986"/>
    <cellStyle name="Normal 10 7 4 5" xfId="11987"/>
    <cellStyle name="Normal 10 7 4 6" xfId="11988"/>
    <cellStyle name="Normal 10 7 5" xfId="11989"/>
    <cellStyle name="Normal 10 7 5 2" xfId="11990"/>
    <cellStyle name="Normal 10 7 5 2 2" xfId="11991"/>
    <cellStyle name="Normal 10 7 5 3" xfId="11992"/>
    <cellStyle name="Normal 10 7 5 3 2" xfId="11993"/>
    <cellStyle name="Normal 10 7 5 4" xfId="11994"/>
    <cellStyle name="Normal 10 7 5 5" xfId="11995"/>
    <cellStyle name="Normal 10 7 6" xfId="11996"/>
    <cellStyle name="Normal 10 7 6 2" xfId="11997"/>
    <cellStyle name="Normal 10 7 7" xfId="11998"/>
    <cellStyle name="Normal 10 7 7 2" xfId="11999"/>
    <cellStyle name="Normal 10 7 8" xfId="12000"/>
    <cellStyle name="Normal 10 7 8 2" xfId="12001"/>
    <cellStyle name="Normal 10 7 9" xfId="12002"/>
    <cellStyle name="Normal 10 8" xfId="12003"/>
    <cellStyle name="Normal 10 8 2" xfId="12004"/>
    <cellStyle name="Normal 10 8 2 2" xfId="12005"/>
    <cellStyle name="Normal 10 8 3" xfId="12006"/>
    <cellStyle name="Normal 10 8 3 2" xfId="12007"/>
    <cellStyle name="Normal 10 8 4" xfId="12008"/>
    <cellStyle name="Normal 10 8 4 2" xfId="12009"/>
    <cellStyle name="Normal 10 8 5" xfId="12010"/>
    <cellStyle name="Normal 10 8 6" xfId="12011"/>
    <cellStyle name="Normal 10 8 7" xfId="12012"/>
    <cellStyle name="Normal 10 9" xfId="12013"/>
    <cellStyle name="Normal 10 9 2" xfId="12014"/>
    <cellStyle name="Normal 10 9 2 2" xfId="12015"/>
    <cellStyle name="Normal 10 9 3" xfId="12016"/>
    <cellStyle name="Normal 10 9 3 2" xfId="12017"/>
    <cellStyle name="Normal 10 9 4" xfId="12018"/>
    <cellStyle name="Normal 10 9 4 2" xfId="12019"/>
    <cellStyle name="Normal 10 9 5" xfId="12020"/>
    <cellStyle name="Normal 10 9 6" xfId="12021"/>
    <cellStyle name="Normal 100" xfId="12022"/>
    <cellStyle name="Normal 100 2" xfId="12023"/>
    <cellStyle name="Normal 101" xfId="12024"/>
    <cellStyle name="Normal 101 2" xfId="12025"/>
    <cellStyle name="Normal 102" xfId="12026"/>
    <cellStyle name="Normal 102 2" xfId="12027"/>
    <cellStyle name="Normal 103" xfId="12028"/>
    <cellStyle name="Normal 103 2" xfId="12029"/>
    <cellStyle name="Normal 104" xfId="12030"/>
    <cellStyle name="Normal 104 2" xfId="12031"/>
    <cellStyle name="Normal 105" xfId="12032"/>
    <cellStyle name="Normal 105 2" xfId="12033"/>
    <cellStyle name="Normal 106" xfId="12034"/>
    <cellStyle name="Normal 106 2" xfId="12035"/>
    <cellStyle name="Normal 107" xfId="12036"/>
    <cellStyle name="Normal 108" xfId="12037"/>
    <cellStyle name="Normal 109" xfId="12038"/>
    <cellStyle name="Normal 109 2" xfId="12039"/>
    <cellStyle name="Normal 11" xfId="63"/>
    <cellStyle name="Normal 11 10" xfId="12040"/>
    <cellStyle name="Normal 11 10 2" xfId="12041"/>
    <cellStyle name="Normal 11 11" xfId="12042"/>
    <cellStyle name="Normal 11 12" xfId="12043"/>
    <cellStyle name="Normal 11 13" xfId="12044"/>
    <cellStyle name="Normal 11 2" xfId="12045"/>
    <cellStyle name="Normal 11 2 10" xfId="12046"/>
    <cellStyle name="Normal 11 2 11" xfId="12047"/>
    <cellStyle name="Normal 11 2 2" xfId="12048"/>
    <cellStyle name="Normal 11 2 2 2" xfId="12049"/>
    <cellStyle name="Normal 11 2 2 2 2" xfId="12050"/>
    <cellStyle name="Normal 11 2 2 2 2 2" xfId="12051"/>
    <cellStyle name="Normal 11 2 2 2 2 3" xfId="12052"/>
    <cellStyle name="Normal 11 2 2 2 3" xfId="12053"/>
    <cellStyle name="Normal 11 2 2 2 4" xfId="12054"/>
    <cellStyle name="Normal 11 2 2 2 5" xfId="12055"/>
    <cellStyle name="Normal 11 2 2 3" xfId="12056"/>
    <cellStyle name="Normal 11 2 2 3 2" xfId="12057"/>
    <cellStyle name="Normal 11 2 2 3 2 2" xfId="12058"/>
    <cellStyle name="Normal 11 2 2 3 3" xfId="12059"/>
    <cellStyle name="Normal 11 2 2 4" xfId="12060"/>
    <cellStyle name="Normal 11 2 2 4 2" xfId="12061"/>
    <cellStyle name="Normal 11 2 2 4 3" xfId="12062"/>
    <cellStyle name="Normal 11 2 2 5" xfId="12063"/>
    <cellStyle name="Normal 11 2 2 5 2" xfId="12064"/>
    <cellStyle name="Normal 11 2 2 6" xfId="12065"/>
    <cellStyle name="Normal 11 2 2 7" xfId="12066"/>
    <cellStyle name="Normal 11 2 3" xfId="12067"/>
    <cellStyle name="Normal 11 2 3 2" xfId="12068"/>
    <cellStyle name="Normal 11 2 3 2 2" xfId="12069"/>
    <cellStyle name="Normal 11 2 3 2 2 2" xfId="12070"/>
    <cellStyle name="Normal 11 2 3 2 3" xfId="12071"/>
    <cellStyle name="Normal 11 2 3 3" xfId="12072"/>
    <cellStyle name="Normal 11 2 3 3 2" xfId="12073"/>
    <cellStyle name="Normal 11 2 3 3 3" xfId="12074"/>
    <cellStyle name="Normal 11 2 3 4" xfId="12075"/>
    <cellStyle name="Normal 11 2 3 4 2" xfId="12076"/>
    <cellStyle name="Normal 11 2 3 4 3" xfId="12077"/>
    <cellStyle name="Normal 11 2 3 5" xfId="12078"/>
    <cellStyle name="Normal 11 2 3 6" xfId="12079"/>
    <cellStyle name="Normal 11 2 3 7" xfId="12080"/>
    <cellStyle name="Normal 11 2 4" xfId="12081"/>
    <cellStyle name="Normal 11 2 4 2" xfId="12082"/>
    <cellStyle name="Normal 11 2 4 2 2" xfId="12083"/>
    <cellStyle name="Normal 11 2 4 2 2 2" xfId="12084"/>
    <cellStyle name="Normal 11 2 4 2 3" xfId="12085"/>
    <cellStyle name="Normal 11 2 4 3" xfId="12086"/>
    <cellStyle name="Normal 11 2 4 3 2" xfId="12087"/>
    <cellStyle name="Normal 11 2 4 3 3" xfId="12088"/>
    <cellStyle name="Normal 11 2 4 4" xfId="12089"/>
    <cellStyle name="Normal 11 2 4 4 2" xfId="12090"/>
    <cellStyle name="Normal 11 2 4 4 3" xfId="12091"/>
    <cellStyle name="Normal 11 2 4 5" xfId="12092"/>
    <cellStyle name="Normal 11 2 4 6" xfId="12093"/>
    <cellStyle name="Normal 11 2 4 7" xfId="12094"/>
    <cellStyle name="Normal 11 2 5" xfId="12095"/>
    <cellStyle name="Normal 11 2 5 2" xfId="12096"/>
    <cellStyle name="Normal 11 2 5 2 2" xfId="12097"/>
    <cellStyle name="Normal 11 2 5 2 2 2" xfId="12098"/>
    <cellStyle name="Normal 11 2 5 2 3" xfId="12099"/>
    <cellStyle name="Normal 11 2 5 3" xfId="12100"/>
    <cellStyle name="Normal 11 2 5 3 2" xfId="12101"/>
    <cellStyle name="Normal 11 2 5 3 3" xfId="12102"/>
    <cellStyle name="Normal 11 2 5 4" xfId="12103"/>
    <cellStyle name="Normal 11 2 5 4 2" xfId="12104"/>
    <cellStyle name="Normal 11 2 5 5" xfId="12105"/>
    <cellStyle name="Normal 11 2 5 6" xfId="12106"/>
    <cellStyle name="Normal 11 2 6" xfId="12107"/>
    <cellStyle name="Normal 11 2 6 2" xfId="12108"/>
    <cellStyle name="Normal 11 2 6 2 2" xfId="12109"/>
    <cellStyle name="Normal 11 2 6 3" xfId="12110"/>
    <cellStyle name="Normal 11 2 7" xfId="12111"/>
    <cellStyle name="Normal 11 2 7 2" xfId="12112"/>
    <cellStyle name="Normal 11 2 7 3" xfId="12113"/>
    <cellStyle name="Normal 11 2 8" xfId="12114"/>
    <cellStyle name="Normal 11 2 8 2" xfId="12115"/>
    <cellStyle name="Normal 11 2 8 3" xfId="12116"/>
    <cellStyle name="Normal 11 2 9" xfId="12117"/>
    <cellStyle name="Normal 11 3" xfId="12118"/>
    <cellStyle name="Normal 11 3 10" xfId="12119"/>
    <cellStyle name="Normal 11 3 11" xfId="12120"/>
    <cellStyle name="Normal 11 3 2" xfId="12121"/>
    <cellStyle name="Normal 11 3 2 2" xfId="12122"/>
    <cellStyle name="Normal 11 3 2 2 2" xfId="12123"/>
    <cellStyle name="Normal 11 3 2 2 2 2" xfId="12124"/>
    <cellStyle name="Normal 11 3 2 2 3" xfId="12125"/>
    <cellStyle name="Normal 11 3 2 3" xfId="12126"/>
    <cellStyle name="Normal 11 3 2 3 2" xfId="12127"/>
    <cellStyle name="Normal 11 3 2 3 3" xfId="12128"/>
    <cellStyle name="Normal 11 3 2 4" xfId="12129"/>
    <cellStyle name="Normal 11 3 2 4 2" xfId="12130"/>
    <cellStyle name="Normal 11 3 2 4 3" xfId="12131"/>
    <cellStyle name="Normal 11 3 2 5" xfId="12132"/>
    <cellStyle name="Normal 11 3 2 6" xfId="12133"/>
    <cellStyle name="Normal 11 3 2 7" xfId="12134"/>
    <cellStyle name="Normal 11 3 3" xfId="12135"/>
    <cellStyle name="Normal 11 3 3 2" xfId="12136"/>
    <cellStyle name="Normal 11 3 3 2 2" xfId="12137"/>
    <cellStyle name="Normal 11 3 3 2 3" xfId="12138"/>
    <cellStyle name="Normal 11 3 3 3" xfId="12139"/>
    <cellStyle name="Normal 11 3 3 3 2" xfId="12140"/>
    <cellStyle name="Normal 11 3 3 4" xfId="12141"/>
    <cellStyle name="Normal 11 3 3 4 2" xfId="12142"/>
    <cellStyle name="Normal 11 3 3 5" xfId="12143"/>
    <cellStyle name="Normal 11 3 3 6" xfId="12144"/>
    <cellStyle name="Normal 11 3 3 7" xfId="12145"/>
    <cellStyle name="Normal 11 3 4" xfId="12146"/>
    <cellStyle name="Normal 11 3 4 2" xfId="12147"/>
    <cellStyle name="Normal 11 3 4 2 2" xfId="12148"/>
    <cellStyle name="Normal 11 3 4 3" xfId="12149"/>
    <cellStyle name="Normal 11 3 4 3 2" xfId="12150"/>
    <cellStyle name="Normal 11 3 4 4" xfId="12151"/>
    <cellStyle name="Normal 11 3 4 4 2" xfId="12152"/>
    <cellStyle name="Normal 11 3 4 5" xfId="12153"/>
    <cellStyle name="Normal 11 3 4 6" xfId="12154"/>
    <cellStyle name="Normal 11 3 4 7" xfId="12155"/>
    <cellStyle name="Normal 11 3 5" xfId="12156"/>
    <cellStyle name="Normal 11 3 5 2" xfId="12157"/>
    <cellStyle name="Normal 11 3 5 2 2" xfId="12158"/>
    <cellStyle name="Normal 11 3 5 3" xfId="12159"/>
    <cellStyle name="Normal 11 3 5 3 2" xfId="12160"/>
    <cellStyle name="Normal 11 3 5 4" xfId="12161"/>
    <cellStyle name="Normal 11 3 5 5" xfId="12162"/>
    <cellStyle name="Normal 11 3 5 6" xfId="12163"/>
    <cellStyle name="Normal 11 3 6" xfId="12164"/>
    <cellStyle name="Normal 11 3 6 2" xfId="12165"/>
    <cellStyle name="Normal 11 3 7" xfId="12166"/>
    <cellStyle name="Normal 11 3 7 2" xfId="12167"/>
    <cellStyle name="Normal 11 3 8" xfId="12168"/>
    <cellStyle name="Normal 11 3 8 2" xfId="12169"/>
    <cellStyle name="Normal 11 3 9" xfId="12170"/>
    <cellStyle name="Normal 11 4" xfId="12171"/>
    <cellStyle name="Normal 11 4 2" xfId="12172"/>
    <cellStyle name="Normal 11 4 2 2" xfId="12173"/>
    <cellStyle name="Normal 11 4 2 2 2" xfId="12174"/>
    <cellStyle name="Normal 11 4 2 3" xfId="12175"/>
    <cellStyle name="Normal 11 4 3" xfId="12176"/>
    <cellStyle name="Normal 11 4 3 2" xfId="12177"/>
    <cellStyle name="Normal 11 4 3 3" xfId="12178"/>
    <cellStyle name="Normal 11 4 4" xfId="12179"/>
    <cellStyle name="Normal 11 4 4 2" xfId="12180"/>
    <cellStyle name="Normal 11 4 4 3" xfId="12181"/>
    <cellStyle name="Normal 11 4 5" xfId="12182"/>
    <cellStyle name="Normal 11 4 6" xfId="12183"/>
    <cellStyle name="Normal 11 4 7" xfId="12184"/>
    <cellStyle name="Normal 11 5" xfId="12185"/>
    <cellStyle name="Normal 11 5 2" xfId="12186"/>
    <cellStyle name="Normal 11 5 2 2" xfId="12187"/>
    <cellStyle name="Normal 11 5 2 2 2" xfId="12188"/>
    <cellStyle name="Normal 11 5 2 3" xfId="12189"/>
    <cellStyle name="Normal 11 5 3" xfId="12190"/>
    <cellStyle name="Normal 11 5 3 2" xfId="12191"/>
    <cellStyle name="Normal 11 5 3 3" xfId="12192"/>
    <cellStyle name="Normal 11 5 4" xfId="12193"/>
    <cellStyle name="Normal 11 5 4 2" xfId="12194"/>
    <cellStyle name="Normal 11 5 4 3" xfId="12195"/>
    <cellStyle name="Normal 11 5 5" xfId="12196"/>
    <cellStyle name="Normal 11 5 6" xfId="12197"/>
    <cellStyle name="Normal 11 5 7" xfId="12198"/>
    <cellStyle name="Normal 11 6" xfId="12199"/>
    <cellStyle name="Normal 11 6 2" xfId="12200"/>
    <cellStyle name="Normal 11 6 2 2" xfId="12201"/>
    <cellStyle name="Normal 11 6 2 2 2" xfId="12202"/>
    <cellStyle name="Normal 11 6 2 3" xfId="12203"/>
    <cellStyle name="Normal 11 6 3" xfId="12204"/>
    <cellStyle name="Normal 11 6 3 2" xfId="12205"/>
    <cellStyle name="Normal 11 6 3 3" xfId="12206"/>
    <cellStyle name="Normal 11 6 4" xfId="12207"/>
    <cellStyle name="Normal 11 6 4 2" xfId="12208"/>
    <cellStyle name="Normal 11 6 4 3" xfId="12209"/>
    <cellStyle name="Normal 11 6 5" xfId="12210"/>
    <cellStyle name="Normal 11 6 6" xfId="12211"/>
    <cellStyle name="Normal 11 6 7" xfId="12212"/>
    <cellStyle name="Normal 11 7" xfId="12213"/>
    <cellStyle name="Normal 11 7 2" xfId="12214"/>
    <cellStyle name="Normal 11 7 2 2" xfId="12215"/>
    <cellStyle name="Normal 11 7 2 3" xfId="12216"/>
    <cellStyle name="Normal 11 7 3" xfId="12217"/>
    <cellStyle name="Normal 11 7 3 2" xfId="12218"/>
    <cellStyle name="Normal 11 7 4" xfId="12219"/>
    <cellStyle name="Normal 11 7 5" xfId="12220"/>
    <cellStyle name="Normal 11 7 6" xfId="12221"/>
    <cellStyle name="Normal 11 8" xfId="12222"/>
    <cellStyle name="Normal 11 8 2" xfId="12223"/>
    <cellStyle name="Normal 11 8 3" xfId="12224"/>
    <cellStyle name="Normal 11 9" xfId="12225"/>
    <cellStyle name="Normal 11 9 2" xfId="12226"/>
    <cellStyle name="Normal 11 9 3" xfId="12227"/>
    <cellStyle name="Normal 110" xfId="12228"/>
    <cellStyle name="Normal 110 2" xfId="12229"/>
    <cellStyle name="Normal 111" xfId="12230"/>
    <cellStyle name="Normal 111 2" xfId="12231"/>
    <cellStyle name="Normal 112" xfId="12232"/>
    <cellStyle name="Normal 112 2" xfId="12233"/>
    <cellStyle name="Normal 113" xfId="12234"/>
    <cellStyle name="Normal 113 2" xfId="12235"/>
    <cellStyle name="Normal 114" xfId="12236"/>
    <cellStyle name="Normal 114 2" xfId="12237"/>
    <cellStyle name="Normal 115" xfId="12238"/>
    <cellStyle name="Normal 115 2" xfId="12239"/>
    <cellStyle name="Normal 116" xfId="12240"/>
    <cellStyle name="Normal 117" xfId="12241"/>
    <cellStyle name="Normal 118" xfId="12242"/>
    <cellStyle name="Normal 119" xfId="12243"/>
    <cellStyle name="Normal 12" xfId="12244"/>
    <cellStyle name="Normal 12 10" xfId="12245"/>
    <cellStyle name="Normal 12 10 2" xfId="12246"/>
    <cellStyle name="Normal 12 11" xfId="12247"/>
    <cellStyle name="Normal 12 11 2" xfId="12248"/>
    <cellStyle name="Normal 12 12" xfId="12249"/>
    <cellStyle name="Normal 12 12 2" xfId="12250"/>
    <cellStyle name="Normal 12 13" xfId="12251"/>
    <cellStyle name="Normal 12 13 2" xfId="12252"/>
    <cellStyle name="Normal 12 2" xfId="12253"/>
    <cellStyle name="Normal 12 2 2" xfId="12254"/>
    <cellStyle name="Normal 12 2 2 2" xfId="12255"/>
    <cellStyle name="Normal 12 2 2 2 2" xfId="12256"/>
    <cellStyle name="Normal 12 2 2 3" xfId="12257"/>
    <cellStyle name="Normal 12 2 2 3 2" xfId="12258"/>
    <cellStyle name="Normal 12 2 2 4" xfId="12259"/>
    <cellStyle name="Normal 12 2 2 5" xfId="12260"/>
    <cellStyle name="Normal 12 2 3" xfId="12261"/>
    <cellStyle name="Normal 12 2 3 2" xfId="12262"/>
    <cellStyle name="Normal 12 2 3 3" xfId="12263"/>
    <cellStyle name="Normal 12 2 4" xfId="12264"/>
    <cellStyle name="Normal 12 2 4 2" xfId="12265"/>
    <cellStyle name="Normal 12 2 5" xfId="12266"/>
    <cellStyle name="Normal 12 2 5 2" xfId="12267"/>
    <cellStyle name="Normal 12 2 6" xfId="12268"/>
    <cellStyle name="Normal 12 3" xfId="12269"/>
    <cellStyle name="Normal 12 3 2" xfId="12270"/>
    <cellStyle name="Normal 12 3 2 2" xfId="12271"/>
    <cellStyle name="Normal 12 3 2 2 2" xfId="12272"/>
    <cellStyle name="Normal 12 3 2 3" xfId="12273"/>
    <cellStyle name="Normal 12 3 2 3 2" xfId="12274"/>
    <cellStyle name="Normal 12 3 2 4" xfId="12275"/>
    <cellStyle name="Normal 12 3 3" xfId="12276"/>
    <cellStyle name="Normal 12 3 3 2" xfId="12277"/>
    <cellStyle name="Normal 12 3 4" xfId="12278"/>
    <cellStyle name="Normal 12 3 4 2" xfId="12279"/>
    <cellStyle name="Normal 12 3 5" xfId="12280"/>
    <cellStyle name="Normal 12 4" xfId="12281"/>
    <cellStyle name="Normal 12 4 2" xfId="12282"/>
    <cellStyle name="Normal 12 4 2 2" xfId="12283"/>
    <cellStyle name="Normal 12 4 3" xfId="12284"/>
    <cellStyle name="Normal 12 4 4" xfId="12285"/>
    <cellStyle name="Normal 12 4 5" xfId="12286"/>
    <cellStyle name="Normal 12 5" xfId="12287"/>
    <cellStyle name="Normal 12 5 2" xfId="12288"/>
    <cellStyle name="Normal 12 5 2 2" xfId="12289"/>
    <cellStyle name="Normal 12 5 3" xfId="12290"/>
    <cellStyle name="Normal 12 5 4" xfId="12291"/>
    <cellStyle name="Normal 12 5 5" xfId="12292"/>
    <cellStyle name="Normal 12 6" xfId="12293"/>
    <cellStyle name="Normal 12 6 2" xfId="12294"/>
    <cellStyle name="Normal 12 6 3" xfId="12295"/>
    <cellStyle name="Normal 12 7" xfId="12296"/>
    <cellStyle name="Normal 12 7 2" xfId="12297"/>
    <cellStyle name="Normal 12 8" xfId="12298"/>
    <cellStyle name="Normal 12 8 2" xfId="12299"/>
    <cellStyle name="Normal 12 8 2 2" xfId="12300"/>
    <cellStyle name="Normal 12 8 3" xfId="12301"/>
    <cellStyle name="Normal 12 8 3 2" xfId="12302"/>
    <cellStyle name="Normal 12 8 4" xfId="12303"/>
    <cellStyle name="Normal 12 9" xfId="12304"/>
    <cellStyle name="Normal 12 9 2" xfId="12305"/>
    <cellStyle name="Normal 120" xfId="12306"/>
    <cellStyle name="Normal 121" xfId="12307"/>
    <cellStyle name="Normal 121 2" xfId="12308"/>
    <cellStyle name="Normal 122" xfId="12309"/>
    <cellStyle name="Normal 122 2" xfId="12310"/>
    <cellStyle name="Normal 123" xfId="12311"/>
    <cellStyle name="Normal 123 2" xfId="12312"/>
    <cellStyle name="Normal 124" xfId="12313"/>
    <cellStyle name="Normal 125" xfId="12314"/>
    <cellStyle name="Normal 126" xfId="12315"/>
    <cellStyle name="Normal 127" xfId="12316"/>
    <cellStyle name="Normal 128" xfId="12317"/>
    <cellStyle name="Normal 129" xfId="12318"/>
    <cellStyle name="Normal 129 2" xfId="12319"/>
    <cellStyle name="Normal 13" xfId="12320"/>
    <cellStyle name="Normal 13 2" xfId="12321"/>
    <cellStyle name="Normal 13 2 2" xfId="12322"/>
    <cellStyle name="Normal 13 2 2 2" xfId="12323"/>
    <cellStyle name="Normal 13 2 3" xfId="12324"/>
    <cellStyle name="Normal 13 2 3 2" xfId="12325"/>
    <cellStyle name="Normal 13 3" xfId="12326"/>
    <cellStyle name="Normal 13 3 2" xfId="12327"/>
    <cellStyle name="Normal 13 3 3" xfId="12328"/>
    <cellStyle name="Normal 13 4" xfId="12329"/>
    <cellStyle name="Normal 13 4 2" xfId="12330"/>
    <cellStyle name="Normal 13 5" xfId="12331"/>
    <cellStyle name="Normal 13 5 2" xfId="12332"/>
    <cellStyle name="Normal 13 6" xfId="12333"/>
    <cellStyle name="Normal 13 6 2" xfId="12334"/>
    <cellStyle name="Normal 13 7" xfId="12335"/>
    <cellStyle name="Normal 13 7 2" xfId="12336"/>
    <cellStyle name="Normal 130" xfId="12337"/>
    <cellStyle name="Normal 130 2" xfId="12338"/>
    <cellStyle name="Normal 131" xfId="12339"/>
    <cellStyle name="Normal 131 2" xfId="12340"/>
    <cellStyle name="Normal 131 3" xfId="12341"/>
    <cellStyle name="Normal 132" xfId="12342"/>
    <cellStyle name="Normal 132 2" xfId="12343"/>
    <cellStyle name="Normal 133" xfId="12344"/>
    <cellStyle name="Normal 133 2" xfId="12345"/>
    <cellStyle name="Normal 134" xfId="12346"/>
    <cellStyle name="Normal 135" xfId="12347"/>
    <cellStyle name="Normal 135 2" xfId="12348"/>
    <cellStyle name="Normal 136" xfId="12349"/>
    <cellStyle name="Normal 136 2" xfId="12350"/>
    <cellStyle name="Normal 137" xfId="12351"/>
    <cellStyle name="Normal 138" xfId="12352"/>
    <cellStyle name="Normal 139" xfId="12353"/>
    <cellStyle name="Normal 14" xfId="12354"/>
    <cellStyle name="Normal 14 10" xfId="12355"/>
    <cellStyle name="Normal 14 10 2" xfId="12356"/>
    <cellStyle name="Normal 14 11" xfId="12357"/>
    <cellStyle name="Normal 14 11 2" xfId="12358"/>
    <cellStyle name="Normal 14 12" xfId="12359"/>
    <cellStyle name="Normal 14 12 2" xfId="12360"/>
    <cellStyle name="Normal 14 13" xfId="12361"/>
    <cellStyle name="Normal 14 13 2" xfId="12362"/>
    <cellStyle name="Normal 14 14" xfId="12363"/>
    <cellStyle name="Normal 14 14 2" xfId="12364"/>
    <cellStyle name="Normal 14 2" xfId="12365"/>
    <cellStyle name="Normal 14 2 2" xfId="12366"/>
    <cellStyle name="Normal 14 2 2 2" xfId="12367"/>
    <cellStyle name="Normal 14 2 2 2 2" xfId="12368"/>
    <cellStyle name="Normal 14 2 2 3" xfId="12369"/>
    <cellStyle name="Normal 14 2 2 3 2" xfId="12370"/>
    <cellStyle name="Normal 14 2 2 4" xfId="12371"/>
    <cellStyle name="Normal 14 2 3" xfId="12372"/>
    <cellStyle name="Normal 14 2 3 2" xfId="12373"/>
    <cellStyle name="Normal 14 2 4" xfId="12374"/>
    <cellStyle name="Normal 14 2 4 2" xfId="12375"/>
    <cellStyle name="Normal 14 2 5" xfId="12376"/>
    <cellStyle name="Normal 14 2 6" xfId="12377"/>
    <cellStyle name="Normal 14 3" xfId="12378"/>
    <cellStyle name="Normal 14 3 2" xfId="12379"/>
    <cellStyle name="Normal 14 3 2 2" xfId="12380"/>
    <cellStyle name="Normal 14 3 2 2 2" xfId="12381"/>
    <cellStyle name="Normal 14 3 2 3" xfId="12382"/>
    <cellStyle name="Normal 14 3 2 3 2" xfId="12383"/>
    <cellStyle name="Normal 14 3 2 4" xfId="12384"/>
    <cellStyle name="Normal 14 3 3" xfId="12385"/>
    <cellStyle name="Normal 14 3 3 2" xfId="12386"/>
    <cellStyle name="Normal 14 3 4" xfId="12387"/>
    <cellStyle name="Normal 14 3 4 2" xfId="12388"/>
    <cellStyle name="Normal 14 3 5" xfId="12389"/>
    <cellStyle name="Normal 14 4" xfId="12390"/>
    <cellStyle name="Normal 14 4 2" xfId="12391"/>
    <cellStyle name="Normal 14 4 2 2" xfId="12392"/>
    <cellStyle name="Normal 14 4 3" xfId="12393"/>
    <cellStyle name="Normal 14 4 4" xfId="12394"/>
    <cellStyle name="Normal 14 5" xfId="12395"/>
    <cellStyle name="Normal 14 5 2" xfId="12396"/>
    <cellStyle name="Normal 14 5 2 2" xfId="12397"/>
    <cellStyle name="Normal 14 5 3" xfId="12398"/>
    <cellStyle name="Normal 14 5 4" xfId="12399"/>
    <cellStyle name="Normal 14 6" xfId="12400"/>
    <cellStyle name="Normal 14 6 2" xfId="12401"/>
    <cellStyle name="Normal 14 7" xfId="12402"/>
    <cellStyle name="Normal 14 7 2" xfId="12403"/>
    <cellStyle name="Normal 14 8" xfId="12404"/>
    <cellStyle name="Normal 14 8 2" xfId="12405"/>
    <cellStyle name="Normal 14 9" xfId="12406"/>
    <cellStyle name="Normal 14 9 2" xfId="12407"/>
    <cellStyle name="Normal 14 9 2 2" xfId="12408"/>
    <cellStyle name="Normal 14 9 3" xfId="12409"/>
    <cellStyle name="Normal 14 9 3 2" xfId="12410"/>
    <cellStyle name="Normal 14 9 4" xfId="12411"/>
    <cellStyle name="Normal 14_KY NBV" xfId="12412"/>
    <cellStyle name="Normal 140" xfId="12413"/>
    <cellStyle name="Normal 141" xfId="12414"/>
    <cellStyle name="Normal 142" xfId="12415"/>
    <cellStyle name="Normal 143" xfId="12416"/>
    <cellStyle name="Normal 144" xfId="12417"/>
    <cellStyle name="Normal 145" xfId="12418"/>
    <cellStyle name="Normal 146" xfId="12419"/>
    <cellStyle name="Normal 147" xfId="86"/>
    <cellStyle name="Normal 148" xfId="48308"/>
    <cellStyle name="Normal 15" xfId="12420"/>
    <cellStyle name="Normal 15 10" xfId="12421"/>
    <cellStyle name="Normal 15 10 2" xfId="12422"/>
    <cellStyle name="Normal 15 2" xfId="12423"/>
    <cellStyle name="Normal 15 2 2" xfId="12424"/>
    <cellStyle name="Normal 15 2 2 2" xfId="12425"/>
    <cellStyle name="Normal 15 2 2 2 2" xfId="12426"/>
    <cellStyle name="Normal 15 2 2 2 2 2" xfId="12427"/>
    <cellStyle name="Normal 15 2 2 2 3" xfId="12428"/>
    <cellStyle name="Normal 15 2 2 2 4" xfId="12429"/>
    <cellStyle name="Normal 15 2 2 3" xfId="12430"/>
    <cellStyle name="Normal 15 2 2 3 2" xfId="12431"/>
    <cellStyle name="Normal 15 2 2 3 3" xfId="12432"/>
    <cellStyle name="Normal 15 2 2 4" xfId="12433"/>
    <cellStyle name="Normal 15 2 2 5" xfId="12434"/>
    <cellStyle name="Normal 15 2 3" xfId="12435"/>
    <cellStyle name="Normal 15 2 3 2" xfId="12436"/>
    <cellStyle name="Normal 15 2 3 2 2" xfId="12437"/>
    <cellStyle name="Normal 15 2 3 3" xfId="12438"/>
    <cellStyle name="Normal 15 2 3 4" xfId="12439"/>
    <cellStyle name="Normal 15 2 4" xfId="12440"/>
    <cellStyle name="Normal 15 2 4 2" xfId="12441"/>
    <cellStyle name="Normal 15 2 4 3" xfId="12442"/>
    <cellStyle name="Normal 15 2 5" xfId="12443"/>
    <cellStyle name="Normal 15 2 5 2" xfId="12444"/>
    <cellStyle name="Normal 15 2 6" xfId="12445"/>
    <cellStyle name="Normal 15 3" xfId="12446"/>
    <cellStyle name="Normal 15 3 2" xfId="12447"/>
    <cellStyle name="Normal 15 3 2 2" xfId="12448"/>
    <cellStyle name="Normal 15 3 2 2 2" xfId="12449"/>
    <cellStyle name="Normal 15 3 2 2 2 2" xfId="12450"/>
    <cellStyle name="Normal 15 3 2 2 3" xfId="12451"/>
    <cellStyle name="Normal 15 3 2 2 4" xfId="12452"/>
    <cellStyle name="Normal 15 3 2 3" xfId="12453"/>
    <cellStyle name="Normal 15 3 2 3 2" xfId="12454"/>
    <cellStyle name="Normal 15 3 2 3 3" xfId="12455"/>
    <cellStyle name="Normal 15 3 2 4" xfId="12456"/>
    <cellStyle name="Normal 15 3 2 5" xfId="12457"/>
    <cellStyle name="Normal 15 3 3" xfId="12458"/>
    <cellStyle name="Normal 15 3 3 2" xfId="12459"/>
    <cellStyle name="Normal 15 3 3 2 2" xfId="12460"/>
    <cellStyle name="Normal 15 3 3 3" xfId="12461"/>
    <cellStyle name="Normal 15 3 3 4" xfId="12462"/>
    <cellStyle name="Normal 15 3 4" xfId="12463"/>
    <cellStyle name="Normal 15 3 4 2" xfId="12464"/>
    <cellStyle name="Normal 15 3 4 3" xfId="12465"/>
    <cellStyle name="Normal 15 3 5" xfId="12466"/>
    <cellStyle name="Normal 15 3 5 2" xfId="12467"/>
    <cellStyle name="Normal 15 3 6" xfId="12468"/>
    <cellStyle name="Normal 15 4" xfId="12469"/>
    <cellStyle name="Normal 15 4 2" xfId="12470"/>
    <cellStyle name="Normal 15 4 2 2" xfId="12471"/>
    <cellStyle name="Normal 15 4 2 2 2" xfId="12472"/>
    <cellStyle name="Normal 15 4 2 3" xfId="12473"/>
    <cellStyle name="Normal 15 4 3" xfId="12474"/>
    <cellStyle name="Normal 15 4 3 2" xfId="12475"/>
    <cellStyle name="Normal 15 4 4" xfId="12476"/>
    <cellStyle name="Normal 15 4 5" xfId="12477"/>
    <cellStyle name="Normal 15 5" xfId="12478"/>
    <cellStyle name="Normal 15 5 2" xfId="12479"/>
    <cellStyle name="Normal 15 5 2 2" xfId="12480"/>
    <cellStyle name="Normal 15 5 3" xfId="12481"/>
    <cellStyle name="Normal 15 5 4" xfId="12482"/>
    <cellStyle name="Normal 15 6" xfId="12483"/>
    <cellStyle name="Normal 15 6 2" xfId="12484"/>
    <cellStyle name="Normal 15 6 3" xfId="12485"/>
    <cellStyle name="Normal 15 7" xfId="12486"/>
    <cellStyle name="Normal 15 7 2" xfId="12487"/>
    <cellStyle name="Normal 15 8" xfId="12488"/>
    <cellStyle name="Normal 15 8 2" xfId="12489"/>
    <cellStyle name="Normal 15 8 2 2" xfId="12490"/>
    <cellStyle name="Normal 15 8 3" xfId="12491"/>
    <cellStyle name="Normal 15 8 3 2" xfId="12492"/>
    <cellStyle name="Normal 15 8 4" xfId="12493"/>
    <cellStyle name="Normal 15 9" xfId="12494"/>
    <cellStyle name="Normal 15 9 2" xfId="12495"/>
    <cellStyle name="Normal 15_KY NBV" xfId="12496"/>
    <cellStyle name="Normal 150" xfId="12497"/>
    <cellStyle name="Normal 16" xfId="12498"/>
    <cellStyle name="Normal 16 2" xfId="12499"/>
    <cellStyle name="Normal 16 2 2" xfId="12500"/>
    <cellStyle name="Normal 16 2 2 2" xfId="12501"/>
    <cellStyle name="Normal 16 2 2 3" xfId="12502"/>
    <cellStyle name="Normal 16 2 3" xfId="12503"/>
    <cellStyle name="Normal 16 2 4" xfId="12504"/>
    <cellStyle name="Normal 16 2 5" xfId="12505"/>
    <cellStyle name="Normal 16 3" xfId="12506"/>
    <cellStyle name="Normal 16 3 2" xfId="12507"/>
    <cellStyle name="Normal 16 3 2 2" xfId="12508"/>
    <cellStyle name="Normal 16 3 2 3" xfId="12509"/>
    <cellStyle name="Normal 16 3 3" xfId="12510"/>
    <cellStyle name="Normal 16 4" xfId="12511"/>
    <cellStyle name="Normal 16 4 2" xfId="12512"/>
    <cellStyle name="Normal 16 4 2 2" xfId="12513"/>
    <cellStyle name="Normal 16 4 3" xfId="12514"/>
    <cellStyle name="Normal 16 4 4" xfId="12515"/>
    <cellStyle name="Normal 16 5" xfId="12516"/>
    <cellStyle name="Normal 16 6" xfId="12517"/>
    <cellStyle name="Normal 16 7" xfId="12518"/>
    <cellStyle name="Normal 17" xfId="12519"/>
    <cellStyle name="Normal 17 2" xfId="12520"/>
    <cellStyle name="Normal 17 2 2" xfId="12521"/>
    <cellStyle name="Normal 17 2 2 2" xfId="12522"/>
    <cellStyle name="Normal 17 2 2 3" xfId="12523"/>
    <cellStyle name="Normal 17 2 3" xfId="12524"/>
    <cellStyle name="Normal 17 2 4" xfId="12525"/>
    <cellStyle name="Normal 17 2 5" xfId="12526"/>
    <cellStyle name="Normal 17 2 6" xfId="12527"/>
    <cellStyle name="Normal 17 3" xfId="12528"/>
    <cellStyle name="Normal 17 3 2" xfId="12529"/>
    <cellStyle name="Normal 17 4" xfId="12530"/>
    <cellStyle name="Normal 17 4 2" xfId="12531"/>
    <cellStyle name="Normal 17 5" xfId="12532"/>
    <cellStyle name="Normal 17 6" xfId="12533"/>
    <cellStyle name="Normal 17 7" xfId="12534"/>
    <cellStyle name="Normal 17 8" xfId="12535"/>
    <cellStyle name="Normal 17 8 2" xfId="12536"/>
    <cellStyle name="Normal 17 9" xfId="12537"/>
    <cellStyle name="Normal 18" xfId="12538"/>
    <cellStyle name="Normal 18 2" xfId="12539"/>
    <cellStyle name="Normal 18 2 2" xfId="12540"/>
    <cellStyle name="Normal 18 2 2 2" xfId="12541"/>
    <cellStyle name="Normal 18 3" xfId="12542"/>
    <cellStyle name="Normal 18 3 2" xfId="12543"/>
    <cellStyle name="Normal 18 4" xfId="12544"/>
    <cellStyle name="Normal 18 4 2" xfId="12545"/>
    <cellStyle name="Normal 18 5" xfId="12546"/>
    <cellStyle name="Normal 18 6" xfId="12547"/>
    <cellStyle name="Normal 19" xfId="12548"/>
    <cellStyle name="Normal 19 2" xfId="12549"/>
    <cellStyle name="Normal 19 2 2" xfId="12550"/>
    <cellStyle name="Normal 19 3" xfId="12551"/>
    <cellStyle name="Normal 19 3 2" xfId="12552"/>
    <cellStyle name="Normal 19 4" xfId="12553"/>
    <cellStyle name="Normal 19 4 2" xfId="12554"/>
    <cellStyle name="Normal 19 5" xfId="12555"/>
    <cellStyle name="Normal 19 6" xfId="12556"/>
    <cellStyle name="Normal 2" xfId="65"/>
    <cellStyle name="Normal 2 10" xfId="12557"/>
    <cellStyle name="Normal 2 10 2" xfId="12558"/>
    <cellStyle name="Normal 2 10 2 2" xfId="12559"/>
    <cellStyle name="Normal 2 10 2 2 2" xfId="12560"/>
    <cellStyle name="Normal 2 10 2 3" xfId="12561"/>
    <cellStyle name="Normal 2 10 3" xfId="12562"/>
    <cellStyle name="Normal 2 10 3 2" xfId="12563"/>
    <cellStyle name="Normal 2 10 4" xfId="12564"/>
    <cellStyle name="Normal 2 11" xfId="12565"/>
    <cellStyle name="Normal 2 11 2" xfId="12566"/>
    <cellStyle name="Normal 2 11 2 2" xfId="12567"/>
    <cellStyle name="Normal 2 11 2 2 2" xfId="12568"/>
    <cellStyle name="Normal 2 11 2 3" xfId="12569"/>
    <cellStyle name="Normal 2 11 3" xfId="12570"/>
    <cellStyle name="Normal 2 11 3 2" xfId="12571"/>
    <cellStyle name="Normal 2 11 4" xfId="12572"/>
    <cellStyle name="Normal 2 12" xfId="12573"/>
    <cellStyle name="Normal 2 12 2" xfId="12574"/>
    <cellStyle name="Normal 2 12 2 2" xfId="12575"/>
    <cellStyle name="Normal 2 12 2 2 2" xfId="12576"/>
    <cellStyle name="Normal 2 12 2 2 3" xfId="12577"/>
    <cellStyle name="Normal 2 12 2 3" xfId="12578"/>
    <cellStyle name="Normal 2 12 2 4" xfId="12579"/>
    <cellStyle name="Normal 2 12 3" xfId="12580"/>
    <cellStyle name="Normal 2 12 3 2" xfId="12581"/>
    <cellStyle name="Normal 2 12 3 3" xfId="12582"/>
    <cellStyle name="Normal 2 12 4" xfId="12583"/>
    <cellStyle name="Normal 2 12 4 2" xfId="12584"/>
    <cellStyle name="Normal 2 12 4 3" xfId="12585"/>
    <cellStyle name="Normal 2 12 5" xfId="12586"/>
    <cellStyle name="Normal 2 12 6" xfId="12587"/>
    <cellStyle name="Normal 2 13" xfId="12588"/>
    <cellStyle name="Normal 2 13 2" xfId="12589"/>
    <cellStyle name="Normal 2 14" xfId="12590"/>
    <cellStyle name="Normal 2 14 2" xfId="12591"/>
    <cellStyle name="Normal 2 15" xfId="12592"/>
    <cellStyle name="Normal 2 16" xfId="12593"/>
    <cellStyle name="Normal 2 17" xfId="12594"/>
    <cellStyle name="Normal 2 2" xfId="74"/>
    <cellStyle name="Normal 2 2 2" xfId="12595"/>
    <cellStyle name="Normal 2 2 2 10" xfId="12596"/>
    <cellStyle name="Normal 2 2 2 10 2" xfId="12597"/>
    <cellStyle name="Normal 2 2 2 10 2 2" xfId="12598"/>
    <cellStyle name="Normal 2 2 2 10 3" xfId="12599"/>
    <cellStyle name="Normal 2 2 2 10 3 2" xfId="12600"/>
    <cellStyle name="Normal 2 2 2 10 4" xfId="12601"/>
    <cellStyle name="Normal 2 2 2 10 4 2" xfId="12602"/>
    <cellStyle name="Normal 2 2 2 10 5" xfId="12603"/>
    <cellStyle name="Normal 2 2 2 10 6" xfId="12604"/>
    <cellStyle name="Normal 2 2 2 11" xfId="12605"/>
    <cellStyle name="Normal 2 2 2 11 2" xfId="12606"/>
    <cellStyle name="Normal 2 2 2 11 2 2" xfId="12607"/>
    <cellStyle name="Normal 2 2 2 11 3" xfId="12608"/>
    <cellStyle name="Normal 2 2 2 11 3 2" xfId="12609"/>
    <cellStyle name="Normal 2 2 2 11 4" xfId="12610"/>
    <cellStyle name="Normal 2 2 2 11 4 2" xfId="12611"/>
    <cellStyle name="Normal 2 2 2 11 5" xfId="12612"/>
    <cellStyle name="Normal 2 2 2 11 6" xfId="12613"/>
    <cellStyle name="Normal 2 2 2 12" xfId="12614"/>
    <cellStyle name="Normal 2 2 2 12 2" xfId="12615"/>
    <cellStyle name="Normal 2 2 2 12 2 2" xfId="12616"/>
    <cellStyle name="Normal 2 2 2 12 3" xfId="12617"/>
    <cellStyle name="Normal 2 2 2 12 3 2" xfId="12618"/>
    <cellStyle name="Normal 2 2 2 12 4" xfId="12619"/>
    <cellStyle name="Normal 2 2 2 12 5" xfId="12620"/>
    <cellStyle name="Normal 2 2 2 13" xfId="12621"/>
    <cellStyle name="Normal 2 2 2 13 2" xfId="12622"/>
    <cellStyle name="Normal 2 2 2 14" xfId="12623"/>
    <cellStyle name="Normal 2 2 2 14 2" xfId="12624"/>
    <cellStyle name="Normal 2 2 2 15" xfId="12625"/>
    <cellStyle name="Normal 2 2 2 15 2" xfId="12626"/>
    <cellStyle name="Normal 2 2 2 16" xfId="12627"/>
    <cellStyle name="Normal 2 2 2 17" xfId="12628"/>
    <cellStyle name="Normal 2 2 2 18" xfId="12629"/>
    <cellStyle name="Normal 2 2 2 2" xfId="12630"/>
    <cellStyle name="Normal 2 2 2 2 2" xfId="12631"/>
    <cellStyle name="Normal 2 2 2 3" xfId="12632"/>
    <cellStyle name="Normal 2 2 2 3 10" xfId="12633"/>
    <cellStyle name="Normal 2 2 2 3 10 2" xfId="12634"/>
    <cellStyle name="Normal 2 2 2 3 11" xfId="12635"/>
    <cellStyle name="Normal 2 2 2 3 11 2" xfId="12636"/>
    <cellStyle name="Normal 2 2 2 3 12" xfId="12637"/>
    <cellStyle name="Normal 2 2 2 3 13" xfId="12638"/>
    <cellStyle name="Normal 2 2 2 3 2" xfId="12639"/>
    <cellStyle name="Normal 2 2 2 3 2 10" xfId="12640"/>
    <cellStyle name="Normal 2 2 2 3 2 11" xfId="12641"/>
    <cellStyle name="Normal 2 2 2 3 2 2" xfId="12642"/>
    <cellStyle name="Normal 2 2 2 3 2 2 2" xfId="12643"/>
    <cellStyle name="Normal 2 2 2 3 2 2 2 2" xfId="12644"/>
    <cellStyle name="Normal 2 2 2 3 2 2 3" xfId="12645"/>
    <cellStyle name="Normal 2 2 2 3 2 2 3 2" xfId="12646"/>
    <cellStyle name="Normal 2 2 2 3 2 2 4" xfId="12647"/>
    <cellStyle name="Normal 2 2 2 3 2 2 4 2" xfId="12648"/>
    <cellStyle name="Normal 2 2 2 3 2 2 5" xfId="12649"/>
    <cellStyle name="Normal 2 2 2 3 2 2 6" xfId="12650"/>
    <cellStyle name="Normal 2 2 2 3 2 3" xfId="12651"/>
    <cellStyle name="Normal 2 2 2 3 2 3 2" xfId="12652"/>
    <cellStyle name="Normal 2 2 2 3 2 3 2 2" xfId="12653"/>
    <cellStyle name="Normal 2 2 2 3 2 3 3" xfId="12654"/>
    <cellStyle name="Normal 2 2 2 3 2 3 3 2" xfId="12655"/>
    <cellStyle name="Normal 2 2 2 3 2 3 4" xfId="12656"/>
    <cellStyle name="Normal 2 2 2 3 2 3 4 2" xfId="12657"/>
    <cellStyle name="Normal 2 2 2 3 2 3 5" xfId="12658"/>
    <cellStyle name="Normal 2 2 2 3 2 3 6" xfId="12659"/>
    <cellStyle name="Normal 2 2 2 3 2 4" xfId="12660"/>
    <cellStyle name="Normal 2 2 2 3 2 4 2" xfId="12661"/>
    <cellStyle name="Normal 2 2 2 3 2 4 2 2" xfId="12662"/>
    <cellStyle name="Normal 2 2 2 3 2 4 3" xfId="12663"/>
    <cellStyle name="Normal 2 2 2 3 2 4 3 2" xfId="12664"/>
    <cellStyle name="Normal 2 2 2 3 2 4 4" xfId="12665"/>
    <cellStyle name="Normal 2 2 2 3 2 4 4 2" xfId="12666"/>
    <cellStyle name="Normal 2 2 2 3 2 4 5" xfId="12667"/>
    <cellStyle name="Normal 2 2 2 3 2 4 6" xfId="12668"/>
    <cellStyle name="Normal 2 2 2 3 2 5" xfId="12669"/>
    <cellStyle name="Normal 2 2 2 3 2 5 2" xfId="12670"/>
    <cellStyle name="Normal 2 2 2 3 2 5 2 2" xfId="12671"/>
    <cellStyle name="Normal 2 2 2 3 2 5 3" xfId="12672"/>
    <cellStyle name="Normal 2 2 2 3 2 5 3 2" xfId="12673"/>
    <cellStyle name="Normal 2 2 2 3 2 5 4" xfId="12674"/>
    <cellStyle name="Normal 2 2 2 3 2 5 4 2" xfId="12675"/>
    <cellStyle name="Normal 2 2 2 3 2 5 5" xfId="12676"/>
    <cellStyle name="Normal 2 2 2 3 2 5 6" xfId="12677"/>
    <cellStyle name="Normal 2 2 2 3 2 6" xfId="12678"/>
    <cellStyle name="Normal 2 2 2 3 2 6 2" xfId="12679"/>
    <cellStyle name="Normal 2 2 2 3 2 6 2 2" xfId="12680"/>
    <cellStyle name="Normal 2 2 2 3 2 6 3" xfId="12681"/>
    <cellStyle name="Normal 2 2 2 3 2 6 3 2" xfId="12682"/>
    <cellStyle name="Normal 2 2 2 3 2 6 4" xfId="12683"/>
    <cellStyle name="Normal 2 2 2 3 2 6 5" xfId="12684"/>
    <cellStyle name="Normal 2 2 2 3 2 7" xfId="12685"/>
    <cellStyle name="Normal 2 2 2 3 2 7 2" xfId="12686"/>
    <cellStyle name="Normal 2 2 2 3 2 8" xfId="12687"/>
    <cellStyle name="Normal 2 2 2 3 2 8 2" xfId="12688"/>
    <cellStyle name="Normal 2 2 2 3 2 9" xfId="12689"/>
    <cellStyle name="Normal 2 2 2 3 2 9 2" xfId="12690"/>
    <cellStyle name="Normal 2 2 2 3 3" xfId="12691"/>
    <cellStyle name="Normal 2 2 2 3 3 10" xfId="12692"/>
    <cellStyle name="Normal 2 2 2 3 3 2" xfId="12693"/>
    <cellStyle name="Normal 2 2 2 3 3 2 2" xfId="12694"/>
    <cellStyle name="Normal 2 2 2 3 3 2 2 2" xfId="12695"/>
    <cellStyle name="Normal 2 2 2 3 3 2 3" xfId="12696"/>
    <cellStyle name="Normal 2 2 2 3 3 2 3 2" xfId="12697"/>
    <cellStyle name="Normal 2 2 2 3 3 2 4" xfId="12698"/>
    <cellStyle name="Normal 2 2 2 3 3 2 4 2" xfId="12699"/>
    <cellStyle name="Normal 2 2 2 3 3 2 5" xfId="12700"/>
    <cellStyle name="Normal 2 2 2 3 3 2 6" xfId="12701"/>
    <cellStyle name="Normal 2 2 2 3 3 3" xfId="12702"/>
    <cellStyle name="Normal 2 2 2 3 3 3 2" xfId="12703"/>
    <cellStyle name="Normal 2 2 2 3 3 3 2 2" xfId="12704"/>
    <cellStyle name="Normal 2 2 2 3 3 3 3" xfId="12705"/>
    <cellStyle name="Normal 2 2 2 3 3 3 3 2" xfId="12706"/>
    <cellStyle name="Normal 2 2 2 3 3 3 4" xfId="12707"/>
    <cellStyle name="Normal 2 2 2 3 3 3 4 2" xfId="12708"/>
    <cellStyle name="Normal 2 2 2 3 3 3 5" xfId="12709"/>
    <cellStyle name="Normal 2 2 2 3 3 3 6" xfId="12710"/>
    <cellStyle name="Normal 2 2 2 3 3 4" xfId="12711"/>
    <cellStyle name="Normal 2 2 2 3 3 4 2" xfId="12712"/>
    <cellStyle name="Normal 2 2 2 3 3 4 2 2" xfId="12713"/>
    <cellStyle name="Normal 2 2 2 3 3 4 3" xfId="12714"/>
    <cellStyle name="Normal 2 2 2 3 3 4 3 2" xfId="12715"/>
    <cellStyle name="Normal 2 2 2 3 3 4 4" xfId="12716"/>
    <cellStyle name="Normal 2 2 2 3 3 4 4 2" xfId="12717"/>
    <cellStyle name="Normal 2 2 2 3 3 4 5" xfId="12718"/>
    <cellStyle name="Normal 2 2 2 3 3 4 6" xfId="12719"/>
    <cellStyle name="Normal 2 2 2 3 3 5" xfId="12720"/>
    <cellStyle name="Normal 2 2 2 3 3 5 2" xfId="12721"/>
    <cellStyle name="Normal 2 2 2 3 3 5 2 2" xfId="12722"/>
    <cellStyle name="Normal 2 2 2 3 3 5 3" xfId="12723"/>
    <cellStyle name="Normal 2 2 2 3 3 5 3 2" xfId="12724"/>
    <cellStyle name="Normal 2 2 2 3 3 5 4" xfId="12725"/>
    <cellStyle name="Normal 2 2 2 3 3 5 5" xfId="12726"/>
    <cellStyle name="Normal 2 2 2 3 3 6" xfId="12727"/>
    <cellStyle name="Normal 2 2 2 3 3 6 2" xfId="12728"/>
    <cellStyle name="Normal 2 2 2 3 3 7" xfId="12729"/>
    <cellStyle name="Normal 2 2 2 3 3 7 2" xfId="12730"/>
    <cellStyle name="Normal 2 2 2 3 3 8" xfId="12731"/>
    <cellStyle name="Normal 2 2 2 3 3 8 2" xfId="12732"/>
    <cellStyle name="Normal 2 2 2 3 3 9" xfId="12733"/>
    <cellStyle name="Normal 2 2 2 3 4" xfId="12734"/>
    <cellStyle name="Normal 2 2 2 3 4 10" xfId="12735"/>
    <cellStyle name="Normal 2 2 2 3 4 2" xfId="12736"/>
    <cellStyle name="Normal 2 2 2 3 4 2 2" xfId="12737"/>
    <cellStyle name="Normal 2 2 2 3 4 2 2 2" xfId="12738"/>
    <cellStyle name="Normal 2 2 2 3 4 2 3" xfId="12739"/>
    <cellStyle name="Normal 2 2 2 3 4 2 3 2" xfId="12740"/>
    <cellStyle name="Normal 2 2 2 3 4 2 4" xfId="12741"/>
    <cellStyle name="Normal 2 2 2 3 4 2 4 2" xfId="12742"/>
    <cellStyle name="Normal 2 2 2 3 4 2 5" xfId="12743"/>
    <cellStyle name="Normal 2 2 2 3 4 2 6" xfId="12744"/>
    <cellStyle name="Normal 2 2 2 3 4 3" xfId="12745"/>
    <cellStyle name="Normal 2 2 2 3 4 3 2" xfId="12746"/>
    <cellStyle name="Normal 2 2 2 3 4 3 2 2" xfId="12747"/>
    <cellStyle name="Normal 2 2 2 3 4 3 3" xfId="12748"/>
    <cellStyle name="Normal 2 2 2 3 4 3 3 2" xfId="12749"/>
    <cellStyle name="Normal 2 2 2 3 4 3 4" xfId="12750"/>
    <cellStyle name="Normal 2 2 2 3 4 3 4 2" xfId="12751"/>
    <cellStyle name="Normal 2 2 2 3 4 3 5" xfId="12752"/>
    <cellStyle name="Normal 2 2 2 3 4 3 6" xfId="12753"/>
    <cellStyle name="Normal 2 2 2 3 4 4" xfId="12754"/>
    <cellStyle name="Normal 2 2 2 3 4 4 2" xfId="12755"/>
    <cellStyle name="Normal 2 2 2 3 4 4 2 2" xfId="12756"/>
    <cellStyle name="Normal 2 2 2 3 4 4 3" xfId="12757"/>
    <cellStyle name="Normal 2 2 2 3 4 4 3 2" xfId="12758"/>
    <cellStyle name="Normal 2 2 2 3 4 4 4" xfId="12759"/>
    <cellStyle name="Normal 2 2 2 3 4 4 4 2" xfId="12760"/>
    <cellStyle name="Normal 2 2 2 3 4 4 5" xfId="12761"/>
    <cellStyle name="Normal 2 2 2 3 4 4 6" xfId="12762"/>
    <cellStyle name="Normal 2 2 2 3 4 5" xfId="12763"/>
    <cellStyle name="Normal 2 2 2 3 4 5 2" xfId="12764"/>
    <cellStyle name="Normal 2 2 2 3 4 5 2 2" xfId="12765"/>
    <cellStyle name="Normal 2 2 2 3 4 5 3" xfId="12766"/>
    <cellStyle name="Normal 2 2 2 3 4 5 3 2" xfId="12767"/>
    <cellStyle name="Normal 2 2 2 3 4 5 4" xfId="12768"/>
    <cellStyle name="Normal 2 2 2 3 4 5 5" xfId="12769"/>
    <cellStyle name="Normal 2 2 2 3 4 6" xfId="12770"/>
    <cellStyle name="Normal 2 2 2 3 4 6 2" xfId="12771"/>
    <cellStyle name="Normal 2 2 2 3 4 7" xfId="12772"/>
    <cellStyle name="Normal 2 2 2 3 4 7 2" xfId="12773"/>
    <cellStyle name="Normal 2 2 2 3 4 8" xfId="12774"/>
    <cellStyle name="Normal 2 2 2 3 4 8 2" xfId="12775"/>
    <cellStyle name="Normal 2 2 2 3 4 9" xfId="12776"/>
    <cellStyle name="Normal 2 2 2 3 5" xfId="12777"/>
    <cellStyle name="Normal 2 2 2 3 5 2" xfId="12778"/>
    <cellStyle name="Normal 2 2 2 3 5 2 2" xfId="12779"/>
    <cellStyle name="Normal 2 2 2 3 5 3" xfId="12780"/>
    <cellStyle name="Normal 2 2 2 3 5 3 2" xfId="12781"/>
    <cellStyle name="Normal 2 2 2 3 5 4" xfId="12782"/>
    <cellStyle name="Normal 2 2 2 3 5 4 2" xfId="12783"/>
    <cellStyle name="Normal 2 2 2 3 5 5" xfId="12784"/>
    <cellStyle name="Normal 2 2 2 3 5 6" xfId="12785"/>
    <cellStyle name="Normal 2 2 2 3 6" xfId="12786"/>
    <cellStyle name="Normal 2 2 2 3 6 2" xfId="12787"/>
    <cellStyle name="Normal 2 2 2 3 6 2 2" xfId="12788"/>
    <cellStyle name="Normal 2 2 2 3 6 3" xfId="12789"/>
    <cellStyle name="Normal 2 2 2 3 6 3 2" xfId="12790"/>
    <cellStyle name="Normal 2 2 2 3 6 4" xfId="12791"/>
    <cellStyle name="Normal 2 2 2 3 6 4 2" xfId="12792"/>
    <cellStyle name="Normal 2 2 2 3 6 5" xfId="12793"/>
    <cellStyle name="Normal 2 2 2 3 6 6" xfId="12794"/>
    <cellStyle name="Normal 2 2 2 3 7" xfId="12795"/>
    <cellStyle name="Normal 2 2 2 3 7 2" xfId="12796"/>
    <cellStyle name="Normal 2 2 2 3 7 2 2" xfId="12797"/>
    <cellStyle name="Normal 2 2 2 3 7 3" xfId="12798"/>
    <cellStyle name="Normal 2 2 2 3 7 3 2" xfId="12799"/>
    <cellStyle name="Normal 2 2 2 3 7 4" xfId="12800"/>
    <cellStyle name="Normal 2 2 2 3 7 4 2" xfId="12801"/>
    <cellStyle name="Normal 2 2 2 3 7 5" xfId="12802"/>
    <cellStyle name="Normal 2 2 2 3 7 6" xfId="12803"/>
    <cellStyle name="Normal 2 2 2 3 8" xfId="12804"/>
    <cellStyle name="Normal 2 2 2 3 8 2" xfId="12805"/>
    <cellStyle name="Normal 2 2 2 3 8 2 2" xfId="12806"/>
    <cellStyle name="Normal 2 2 2 3 8 3" xfId="12807"/>
    <cellStyle name="Normal 2 2 2 3 8 3 2" xfId="12808"/>
    <cellStyle name="Normal 2 2 2 3 8 4" xfId="12809"/>
    <cellStyle name="Normal 2 2 2 3 8 5" xfId="12810"/>
    <cellStyle name="Normal 2 2 2 3 9" xfId="12811"/>
    <cellStyle name="Normal 2 2 2 3 9 2" xfId="12812"/>
    <cellStyle name="Normal 2 2 2 4" xfId="12813"/>
    <cellStyle name="Normal 2 2 2 4 10" xfId="12814"/>
    <cellStyle name="Normal 2 2 2 4 10 2" xfId="12815"/>
    <cellStyle name="Normal 2 2 2 4 11" xfId="12816"/>
    <cellStyle name="Normal 2 2 2 4 11 2" xfId="12817"/>
    <cellStyle name="Normal 2 2 2 4 12" xfId="12818"/>
    <cellStyle name="Normal 2 2 2 4 13" xfId="12819"/>
    <cellStyle name="Normal 2 2 2 4 2" xfId="12820"/>
    <cellStyle name="Normal 2 2 2 4 2 10" xfId="12821"/>
    <cellStyle name="Normal 2 2 2 4 2 11" xfId="12822"/>
    <cellStyle name="Normal 2 2 2 4 2 2" xfId="12823"/>
    <cellStyle name="Normal 2 2 2 4 2 2 2" xfId="12824"/>
    <cellStyle name="Normal 2 2 2 4 2 2 2 2" xfId="12825"/>
    <cellStyle name="Normal 2 2 2 4 2 2 3" xfId="12826"/>
    <cellStyle name="Normal 2 2 2 4 2 2 3 2" xfId="12827"/>
    <cellStyle name="Normal 2 2 2 4 2 2 4" xfId="12828"/>
    <cellStyle name="Normal 2 2 2 4 2 2 4 2" xfId="12829"/>
    <cellStyle name="Normal 2 2 2 4 2 2 5" xfId="12830"/>
    <cellStyle name="Normal 2 2 2 4 2 2 6" xfId="12831"/>
    <cellStyle name="Normal 2 2 2 4 2 3" xfId="12832"/>
    <cellStyle name="Normal 2 2 2 4 2 3 2" xfId="12833"/>
    <cellStyle name="Normal 2 2 2 4 2 3 2 2" xfId="12834"/>
    <cellStyle name="Normal 2 2 2 4 2 3 3" xfId="12835"/>
    <cellStyle name="Normal 2 2 2 4 2 3 3 2" xfId="12836"/>
    <cellStyle name="Normal 2 2 2 4 2 3 4" xfId="12837"/>
    <cellStyle name="Normal 2 2 2 4 2 3 4 2" xfId="12838"/>
    <cellStyle name="Normal 2 2 2 4 2 3 5" xfId="12839"/>
    <cellStyle name="Normal 2 2 2 4 2 3 6" xfId="12840"/>
    <cellStyle name="Normal 2 2 2 4 2 4" xfId="12841"/>
    <cellStyle name="Normal 2 2 2 4 2 4 2" xfId="12842"/>
    <cellStyle name="Normal 2 2 2 4 2 4 2 2" xfId="12843"/>
    <cellStyle name="Normal 2 2 2 4 2 4 3" xfId="12844"/>
    <cellStyle name="Normal 2 2 2 4 2 4 3 2" xfId="12845"/>
    <cellStyle name="Normal 2 2 2 4 2 4 4" xfId="12846"/>
    <cellStyle name="Normal 2 2 2 4 2 4 4 2" xfId="12847"/>
    <cellStyle name="Normal 2 2 2 4 2 4 5" xfId="12848"/>
    <cellStyle name="Normal 2 2 2 4 2 4 6" xfId="12849"/>
    <cellStyle name="Normal 2 2 2 4 2 5" xfId="12850"/>
    <cellStyle name="Normal 2 2 2 4 2 5 2" xfId="12851"/>
    <cellStyle name="Normal 2 2 2 4 2 5 2 2" xfId="12852"/>
    <cellStyle name="Normal 2 2 2 4 2 5 3" xfId="12853"/>
    <cellStyle name="Normal 2 2 2 4 2 5 3 2" xfId="12854"/>
    <cellStyle name="Normal 2 2 2 4 2 5 4" xfId="12855"/>
    <cellStyle name="Normal 2 2 2 4 2 5 4 2" xfId="12856"/>
    <cellStyle name="Normal 2 2 2 4 2 5 5" xfId="12857"/>
    <cellStyle name="Normal 2 2 2 4 2 5 6" xfId="12858"/>
    <cellStyle name="Normal 2 2 2 4 2 6" xfId="12859"/>
    <cellStyle name="Normal 2 2 2 4 2 6 2" xfId="12860"/>
    <cellStyle name="Normal 2 2 2 4 2 6 2 2" xfId="12861"/>
    <cellStyle name="Normal 2 2 2 4 2 6 3" xfId="12862"/>
    <cellStyle name="Normal 2 2 2 4 2 6 3 2" xfId="12863"/>
    <cellStyle name="Normal 2 2 2 4 2 6 4" xfId="12864"/>
    <cellStyle name="Normal 2 2 2 4 2 6 5" xfId="12865"/>
    <cellStyle name="Normal 2 2 2 4 2 7" xfId="12866"/>
    <cellStyle name="Normal 2 2 2 4 2 7 2" xfId="12867"/>
    <cellStyle name="Normal 2 2 2 4 2 8" xfId="12868"/>
    <cellStyle name="Normal 2 2 2 4 2 8 2" xfId="12869"/>
    <cellStyle name="Normal 2 2 2 4 2 9" xfId="12870"/>
    <cellStyle name="Normal 2 2 2 4 2 9 2" xfId="12871"/>
    <cellStyle name="Normal 2 2 2 4 3" xfId="12872"/>
    <cellStyle name="Normal 2 2 2 4 3 10" xfId="12873"/>
    <cellStyle name="Normal 2 2 2 4 3 2" xfId="12874"/>
    <cellStyle name="Normal 2 2 2 4 3 2 2" xfId="12875"/>
    <cellStyle name="Normal 2 2 2 4 3 2 2 2" xfId="12876"/>
    <cellStyle name="Normal 2 2 2 4 3 2 3" xfId="12877"/>
    <cellStyle name="Normal 2 2 2 4 3 2 3 2" xfId="12878"/>
    <cellStyle name="Normal 2 2 2 4 3 2 4" xfId="12879"/>
    <cellStyle name="Normal 2 2 2 4 3 2 4 2" xfId="12880"/>
    <cellStyle name="Normal 2 2 2 4 3 2 5" xfId="12881"/>
    <cellStyle name="Normal 2 2 2 4 3 2 6" xfId="12882"/>
    <cellStyle name="Normal 2 2 2 4 3 3" xfId="12883"/>
    <cellStyle name="Normal 2 2 2 4 3 3 2" xfId="12884"/>
    <cellStyle name="Normal 2 2 2 4 3 3 2 2" xfId="12885"/>
    <cellStyle name="Normal 2 2 2 4 3 3 3" xfId="12886"/>
    <cellStyle name="Normal 2 2 2 4 3 3 3 2" xfId="12887"/>
    <cellStyle name="Normal 2 2 2 4 3 3 4" xfId="12888"/>
    <cellStyle name="Normal 2 2 2 4 3 3 4 2" xfId="12889"/>
    <cellStyle name="Normal 2 2 2 4 3 3 5" xfId="12890"/>
    <cellStyle name="Normal 2 2 2 4 3 3 6" xfId="12891"/>
    <cellStyle name="Normal 2 2 2 4 3 4" xfId="12892"/>
    <cellStyle name="Normal 2 2 2 4 3 4 2" xfId="12893"/>
    <cellStyle name="Normal 2 2 2 4 3 4 2 2" xfId="12894"/>
    <cellStyle name="Normal 2 2 2 4 3 4 3" xfId="12895"/>
    <cellStyle name="Normal 2 2 2 4 3 4 3 2" xfId="12896"/>
    <cellStyle name="Normal 2 2 2 4 3 4 4" xfId="12897"/>
    <cellStyle name="Normal 2 2 2 4 3 4 4 2" xfId="12898"/>
    <cellStyle name="Normal 2 2 2 4 3 4 5" xfId="12899"/>
    <cellStyle name="Normal 2 2 2 4 3 4 6" xfId="12900"/>
    <cellStyle name="Normal 2 2 2 4 3 5" xfId="12901"/>
    <cellStyle name="Normal 2 2 2 4 3 5 2" xfId="12902"/>
    <cellStyle name="Normal 2 2 2 4 3 5 2 2" xfId="12903"/>
    <cellStyle name="Normal 2 2 2 4 3 5 3" xfId="12904"/>
    <cellStyle name="Normal 2 2 2 4 3 5 3 2" xfId="12905"/>
    <cellStyle name="Normal 2 2 2 4 3 5 4" xfId="12906"/>
    <cellStyle name="Normal 2 2 2 4 3 5 5" xfId="12907"/>
    <cellStyle name="Normal 2 2 2 4 3 6" xfId="12908"/>
    <cellStyle name="Normal 2 2 2 4 3 6 2" xfId="12909"/>
    <cellStyle name="Normal 2 2 2 4 3 7" xfId="12910"/>
    <cellStyle name="Normal 2 2 2 4 3 7 2" xfId="12911"/>
    <cellStyle name="Normal 2 2 2 4 3 8" xfId="12912"/>
    <cellStyle name="Normal 2 2 2 4 3 8 2" xfId="12913"/>
    <cellStyle name="Normal 2 2 2 4 3 9" xfId="12914"/>
    <cellStyle name="Normal 2 2 2 4 4" xfId="12915"/>
    <cellStyle name="Normal 2 2 2 4 4 10" xfId="12916"/>
    <cellStyle name="Normal 2 2 2 4 4 2" xfId="12917"/>
    <cellStyle name="Normal 2 2 2 4 4 2 2" xfId="12918"/>
    <cellStyle name="Normal 2 2 2 4 4 2 2 2" xfId="12919"/>
    <cellStyle name="Normal 2 2 2 4 4 2 3" xfId="12920"/>
    <cellStyle name="Normal 2 2 2 4 4 2 3 2" xfId="12921"/>
    <cellStyle name="Normal 2 2 2 4 4 2 4" xfId="12922"/>
    <cellStyle name="Normal 2 2 2 4 4 2 4 2" xfId="12923"/>
    <cellStyle name="Normal 2 2 2 4 4 2 5" xfId="12924"/>
    <cellStyle name="Normal 2 2 2 4 4 2 6" xfId="12925"/>
    <cellStyle name="Normal 2 2 2 4 4 3" xfId="12926"/>
    <cellStyle name="Normal 2 2 2 4 4 3 2" xfId="12927"/>
    <cellStyle name="Normal 2 2 2 4 4 3 2 2" xfId="12928"/>
    <cellStyle name="Normal 2 2 2 4 4 3 3" xfId="12929"/>
    <cellStyle name="Normal 2 2 2 4 4 3 3 2" xfId="12930"/>
    <cellStyle name="Normal 2 2 2 4 4 3 4" xfId="12931"/>
    <cellStyle name="Normal 2 2 2 4 4 3 4 2" xfId="12932"/>
    <cellStyle name="Normal 2 2 2 4 4 3 5" xfId="12933"/>
    <cellStyle name="Normal 2 2 2 4 4 3 6" xfId="12934"/>
    <cellStyle name="Normal 2 2 2 4 4 4" xfId="12935"/>
    <cellStyle name="Normal 2 2 2 4 4 4 2" xfId="12936"/>
    <cellStyle name="Normal 2 2 2 4 4 4 2 2" xfId="12937"/>
    <cellStyle name="Normal 2 2 2 4 4 4 3" xfId="12938"/>
    <cellStyle name="Normal 2 2 2 4 4 4 3 2" xfId="12939"/>
    <cellStyle name="Normal 2 2 2 4 4 4 4" xfId="12940"/>
    <cellStyle name="Normal 2 2 2 4 4 4 4 2" xfId="12941"/>
    <cellStyle name="Normal 2 2 2 4 4 4 5" xfId="12942"/>
    <cellStyle name="Normal 2 2 2 4 4 4 6" xfId="12943"/>
    <cellStyle name="Normal 2 2 2 4 4 5" xfId="12944"/>
    <cellStyle name="Normal 2 2 2 4 4 5 2" xfId="12945"/>
    <cellStyle name="Normal 2 2 2 4 4 5 2 2" xfId="12946"/>
    <cellStyle name="Normal 2 2 2 4 4 5 3" xfId="12947"/>
    <cellStyle name="Normal 2 2 2 4 4 5 3 2" xfId="12948"/>
    <cellStyle name="Normal 2 2 2 4 4 5 4" xfId="12949"/>
    <cellStyle name="Normal 2 2 2 4 4 5 5" xfId="12950"/>
    <cellStyle name="Normal 2 2 2 4 4 6" xfId="12951"/>
    <cellStyle name="Normal 2 2 2 4 4 6 2" xfId="12952"/>
    <cellStyle name="Normal 2 2 2 4 4 7" xfId="12953"/>
    <cellStyle name="Normal 2 2 2 4 4 7 2" xfId="12954"/>
    <cellStyle name="Normal 2 2 2 4 4 8" xfId="12955"/>
    <cellStyle name="Normal 2 2 2 4 4 8 2" xfId="12956"/>
    <cellStyle name="Normal 2 2 2 4 4 9" xfId="12957"/>
    <cellStyle name="Normal 2 2 2 4 5" xfId="12958"/>
    <cellStyle name="Normal 2 2 2 4 5 2" xfId="12959"/>
    <cellStyle name="Normal 2 2 2 4 5 2 2" xfId="12960"/>
    <cellStyle name="Normal 2 2 2 4 5 3" xfId="12961"/>
    <cellStyle name="Normal 2 2 2 4 5 3 2" xfId="12962"/>
    <cellStyle name="Normal 2 2 2 4 5 4" xfId="12963"/>
    <cellStyle name="Normal 2 2 2 4 5 4 2" xfId="12964"/>
    <cellStyle name="Normal 2 2 2 4 5 5" xfId="12965"/>
    <cellStyle name="Normal 2 2 2 4 5 6" xfId="12966"/>
    <cellStyle name="Normal 2 2 2 4 6" xfId="12967"/>
    <cellStyle name="Normal 2 2 2 4 6 2" xfId="12968"/>
    <cellStyle name="Normal 2 2 2 4 6 2 2" xfId="12969"/>
    <cellStyle name="Normal 2 2 2 4 6 3" xfId="12970"/>
    <cellStyle name="Normal 2 2 2 4 6 3 2" xfId="12971"/>
    <cellStyle name="Normal 2 2 2 4 6 4" xfId="12972"/>
    <cellStyle name="Normal 2 2 2 4 6 4 2" xfId="12973"/>
    <cellStyle name="Normal 2 2 2 4 6 5" xfId="12974"/>
    <cellStyle name="Normal 2 2 2 4 6 6" xfId="12975"/>
    <cellStyle name="Normal 2 2 2 4 7" xfId="12976"/>
    <cellStyle name="Normal 2 2 2 4 7 2" xfId="12977"/>
    <cellStyle name="Normal 2 2 2 4 7 2 2" xfId="12978"/>
    <cellStyle name="Normal 2 2 2 4 7 3" xfId="12979"/>
    <cellStyle name="Normal 2 2 2 4 7 3 2" xfId="12980"/>
    <cellStyle name="Normal 2 2 2 4 7 4" xfId="12981"/>
    <cellStyle name="Normal 2 2 2 4 7 4 2" xfId="12982"/>
    <cellStyle name="Normal 2 2 2 4 7 5" xfId="12983"/>
    <cellStyle name="Normal 2 2 2 4 7 6" xfId="12984"/>
    <cellStyle name="Normal 2 2 2 4 8" xfId="12985"/>
    <cellStyle name="Normal 2 2 2 4 8 2" xfId="12986"/>
    <cellStyle name="Normal 2 2 2 4 8 2 2" xfId="12987"/>
    <cellStyle name="Normal 2 2 2 4 8 3" xfId="12988"/>
    <cellStyle name="Normal 2 2 2 4 8 3 2" xfId="12989"/>
    <cellStyle name="Normal 2 2 2 4 8 4" xfId="12990"/>
    <cellStyle name="Normal 2 2 2 4 8 5" xfId="12991"/>
    <cellStyle name="Normal 2 2 2 4 9" xfId="12992"/>
    <cellStyle name="Normal 2 2 2 4 9 2" xfId="12993"/>
    <cellStyle name="Normal 2 2 2 5" xfId="12994"/>
    <cellStyle name="Normal 2 2 2 5 10" xfId="12995"/>
    <cellStyle name="Normal 2 2 2 5 10 2" xfId="12996"/>
    <cellStyle name="Normal 2 2 2 5 11" xfId="12997"/>
    <cellStyle name="Normal 2 2 2 5 12" xfId="12998"/>
    <cellStyle name="Normal 2 2 2 5 2" xfId="12999"/>
    <cellStyle name="Normal 2 2 2 5 2 10" xfId="13000"/>
    <cellStyle name="Normal 2 2 2 5 2 2" xfId="13001"/>
    <cellStyle name="Normal 2 2 2 5 2 2 2" xfId="13002"/>
    <cellStyle name="Normal 2 2 2 5 2 2 2 2" xfId="13003"/>
    <cellStyle name="Normal 2 2 2 5 2 2 3" xfId="13004"/>
    <cellStyle name="Normal 2 2 2 5 2 2 3 2" xfId="13005"/>
    <cellStyle name="Normal 2 2 2 5 2 2 4" xfId="13006"/>
    <cellStyle name="Normal 2 2 2 5 2 2 4 2" xfId="13007"/>
    <cellStyle name="Normal 2 2 2 5 2 2 5" xfId="13008"/>
    <cellStyle name="Normal 2 2 2 5 2 2 6" xfId="13009"/>
    <cellStyle name="Normal 2 2 2 5 2 3" xfId="13010"/>
    <cellStyle name="Normal 2 2 2 5 2 3 2" xfId="13011"/>
    <cellStyle name="Normal 2 2 2 5 2 3 2 2" xfId="13012"/>
    <cellStyle name="Normal 2 2 2 5 2 3 3" xfId="13013"/>
    <cellStyle name="Normal 2 2 2 5 2 3 3 2" xfId="13014"/>
    <cellStyle name="Normal 2 2 2 5 2 3 4" xfId="13015"/>
    <cellStyle name="Normal 2 2 2 5 2 3 4 2" xfId="13016"/>
    <cellStyle name="Normal 2 2 2 5 2 3 5" xfId="13017"/>
    <cellStyle name="Normal 2 2 2 5 2 3 6" xfId="13018"/>
    <cellStyle name="Normal 2 2 2 5 2 4" xfId="13019"/>
    <cellStyle name="Normal 2 2 2 5 2 4 2" xfId="13020"/>
    <cellStyle name="Normal 2 2 2 5 2 4 2 2" xfId="13021"/>
    <cellStyle name="Normal 2 2 2 5 2 4 3" xfId="13022"/>
    <cellStyle name="Normal 2 2 2 5 2 4 3 2" xfId="13023"/>
    <cellStyle name="Normal 2 2 2 5 2 4 4" xfId="13024"/>
    <cellStyle name="Normal 2 2 2 5 2 4 4 2" xfId="13025"/>
    <cellStyle name="Normal 2 2 2 5 2 4 5" xfId="13026"/>
    <cellStyle name="Normal 2 2 2 5 2 4 6" xfId="13027"/>
    <cellStyle name="Normal 2 2 2 5 2 5" xfId="13028"/>
    <cellStyle name="Normal 2 2 2 5 2 5 2" xfId="13029"/>
    <cellStyle name="Normal 2 2 2 5 2 5 2 2" xfId="13030"/>
    <cellStyle name="Normal 2 2 2 5 2 5 3" xfId="13031"/>
    <cellStyle name="Normal 2 2 2 5 2 5 3 2" xfId="13032"/>
    <cellStyle name="Normal 2 2 2 5 2 5 4" xfId="13033"/>
    <cellStyle name="Normal 2 2 2 5 2 5 5" xfId="13034"/>
    <cellStyle name="Normal 2 2 2 5 2 6" xfId="13035"/>
    <cellStyle name="Normal 2 2 2 5 2 6 2" xfId="13036"/>
    <cellStyle name="Normal 2 2 2 5 2 7" xfId="13037"/>
    <cellStyle name="Normal 2 2 2 5 2 7 2" xfId="13038"/>
    <cellStyle name="Normal 2 2 2 5 2 8" xfId="13039"/>
    <cellStyle name="Normal 2 2 2 5 2 8 2" xfId="13040"/>
    <cellStyle name="Normal 2 2 2 5 2 9" xfId="13041"/>
    <cellStyle name="Normal 2 2 2 5 3" xfId="13042"/>
    <cellStyle name="Normal 2 2 2 5 3 10" xfId="13043"/>
    <cellStyle name="Normal 2 2 2 5 3 2" xfId="13044"/>
    <cellStyle name="Normal 2 2 2 5 3 2 2" xfId="13045"/>
    <cellStyle name="Normal 2 2 2 5 3 2 2 2" xfId="13046"/>
    <cellStyle name="Normal 2 2 2 5 3 2 3" xfId="13047"/>
    <cellStyle name="Normal 2 2 2 5 3 2 3 2" xfId="13048"/>
    <cellStyle name="Normal 2 2 2 5 3 2 4" xfId="13049"/>
    <cellStyle name="Normal 2 2 2 5 3 2 4 2" xfId="13050"/>
    <cellStyle name="Normal 2 2 2 5 3 2 5" xfId="13051"/>
    <cellStyle name="Normal 2 2 2 5 3 2 6" xfId="13052"/>
    <cellStyle name="Normal 2 2 2 5 3 3" xfId="13053"/>
    <cellStyle name="Normal 2 2 2 5 3 3 2" xfId="13054"/>
    <cellStyle name="Normal 2 2 2 5 3 3 2 2" xfId="13055"/>
    <cellStyle name="Normal 2 2 2 5 3 3 3" xfId="13056"/>
    <cellStyle name="Normal 2 2 2 5 3 3 3 2" xfId="13057"/>
    <cellStyle name="Normal 2 2 2 5 3 3 4" xfId="13058"/>
    <cellStyle name="Normal 2 2 2 5 3 3 4 2" xfId="13059"/>
    <cellStyle name="Normal 2 2 2 5 3 3 5" xfId="13060"/>
    <cellStyle name="Normal 2 2 2 5 3 3 6" xfId="13061"/>
    <cellStyle name="Normal 2 2 2 5 3 4" xfId="13062"/>
    <cellStyle name="Normal 2 2 2 5 3 4 2" xfId="13063"/>
    <cellStyle name="Normal 2 2 2 5 3 4 2 2" xfId="13064"/>
    <cellStyle name="Normal 2 2 2 5 3 4 3" xfId="13065"/>
    <cellStyle name="Normal 2 2 2 5 3 4 3 2" xfId="13066"/>
    <cellStyle name="Normal 2 2 2 5 3 4 4" xfId="13067"/>
    <cellStyle name="Normal 2 2 2 5 3 4 4 2" xfId="13068"/>
    <cellStyle name="Normal 2 2 2 5 3 4 5" xfId="13069"/>
    <cellStyle name="Normal 2 2 2 5 3 4 6" xfId="13070"/>
    <cellStyle name="Normal 2 2 2 5 3 5" xfId="13071"/>
    <cellStyle name="Normal 2 2 2 5 3 5 2" xfId="13072"/>
    <cellStyle name="Normal 2 2 2 5 3 5 2 2" xfId="13073"/>
    <cellStyle name="Normal 2 2 2 5 3 5 3" xfId="13074"/>
    <cellStyle name="Normal 2 2 2 5 3 5 3 2" xfId="13075"/>
    <cellStyle name="Normal 2 2 2 5 3 5 4" xfId="13076"/>
    <cellStyle name="Normal 2 2 2 5 3 5 5" xfId="13077"/>
    <cellStyle name="Normal 2 2 2 5 3 6" xfId="13078"/>
    <cellStyle name="Normal 2 2 2 5 3 6 2" xfId="13079"/>
    <cellStyle name="Normal 2 2 2 5 3 7" xfId="13080"/>
    <cellStyle name="Normal 2 2 2 5 3 7 2" xfId="13081"/>
    <cellStyle name="Normal 2 2 2 5 3 8" xfId="13082"/>
    <cellStyle name="Normal 2 2 2 5 3 8 2" xfId="13083"/>
    <cellStyle name="Normal 2 2 2 5 3 9" xfId="13084"/>
    <cellStyle name="Normal 2 2 2 5 4" xfId="13085"/>
    <cellStyle name="Normal 2 2 2 5 4 2" xfId="13086"/>
    <cellStyle name="Normal 2 2 2 5 4 2 2" xfId="13087"/>
    <cellStyle name="Normal 2 2 2 5 4 3" xfId="13088"/>
    <cellStyle name="Normal 2 2 2 5 4 3 2" xfId="13089"/>
    <cellStyle name="Normal 2 2 2 5 4 4" xfId="13090"/>
    <cellStyle name="Normal 2 2 2 5 4 4 2" xfId="13091"/>
    <cellStyle name="Normal 2 2 2 5 4 5" xfId="13092"/>
    <cellStyle name="Normal 2 2 2 5 4 6" xfId="13093"/>
    <cellStyle name="Normal 2 2 2 5 5" xfId="13094"/>
    <cellStyle name="Normal 2 2 2 5 5 2" xfId="13095"/>
    <cellStyle name="Normal 2 2 2 5 5 2 2" xfId="13096"/>
    <cellStyle name="Normal 2 2 2 5 5 3" xfId="13097"/>
    <cellStyle name="Normal 2 2 2 5 5 3 2" xfId="13098"/>
    <cellStyle name="Normal 2 2 2 5 5 4" xfId="13099"/>
    <cellStyle name="Normal 2 2 2 5 5 4 2" xfId="13100"/>
    <cellStyle name="Normal 2 2 2 5 5 5" xfId="13101"/>
    <cellStyle name="Normal 2 2 2 5 5 6" xfId="13102"/>
    <cellStyle name="Normal 2 2 2 5 6" xfId="13103"/>
    <cellStyle name="Normal 2 2 2 5 6 2" xfId="13104"/>
    <cellStyle name="Normal 2 2 2 5 6 2 2" xfId="13105"/>
    <cellStyle name="Normal 2 2 2 5 6 3" xfId="13106"/>
    <cellStyle name="Normal 2 2 2 5 6 3 2" xfId="13107"/>
    <cellStyle name="Normal 2 2 2 5 6 4" xfId="13108"/>
    <cellStyle name="Normal 2 2 2 5 6 4 2" xfId="13109"/>
    <cellStyle name="Normal 2 2 2 5 6 5" xfId="13110"/>
    <cellStyle name="Normal 2 2 2 5 6 6" xfId="13111"/>
    <cellStyle name="Normal 2 2 2 5 7" xfId="13112"/>
    <cellStyle name="Normal 2 2 2 5 7 2" xfId="13113"/>
    <cellStyle name="Normal 2 2 2 5 7 2 2" xfId="13114"/>
    <cellStyle name="Normal 2 2 2 5 7 3" xfId="13115"/>
    <cellStyle name="Normal 2 2 2 5 7 3 2" xfId="13116"/>
    <cellStyle name="Normal 2 2 2 5 7 4" xfId="13117"/>
    <cellStyle name="Normal 2 2 2 5 7 5" xfId="13118"/>
    <cellStyle name="Normal 2 2 2 5 8" xfId="13119"/>
    <cellStyle name="Normal 2 2 2 5 8 2" xfId="13120"/>
    <cellStyle name="Normal 2 2 2 5 9" xfId="13121"/>
    <cellStyle name="Normal 2 2 2 5 9 2" xfId="13122"/>
    <cellStyle name="Normal 2 2 2 6" xfId="13123"/>
    <cellStyle name="Normal 2 2 2 6 10" xfId="13124"/>
    <cellStyle name="Normal 2 2 2 6 11" xfId="13125"/>
    <cellStyle name="Normal 2 2 2 6 2" xfId="13126"/>
    <cellStyle name="Normal 2 2 2 6 2 2" xfId="13127"/>
    <cellStyle name="Normal 2 2 2 6 2 2 2" xfId="13128"/>
    <cellStyle name="Normal 2 2 2 6 2 3" xfId="13129"/>
    <cellStyle name="Normal 2 2 2 6 2 3 2" xfId="13130"/>
    <cellStyle name="Normal 2 2 2 6 2 4" xfId="13131"/>
    <cellStyle name="Normal 2 2 2 6 2 4 2" xfId="13132"/>
    <cellStyle name="Normal 2 2 2 6 2 5" xfId="13133"/>
    <cellStyle name="Normal 2 2 2 6 2 6" xfId="13134"/>
    <cellStyle name="Normal 2 2 2 6 3" xfId="13135"/>
    <cellStyle name="Normal 2 2 2 6 3 2" xfId="13136"/>
    <cellStyle name="Normal 2 2 2 6 3 2 2" xfId="13137"/>
    <cellStyle name="Normal 2 2 2 6 3 3" xfId="13138"/>
    <cellStyle name="Normal 2 2 2 6 3 3 2" xfId="13139"/>
    <cellStyle name="Normal 2 2 2 6 3 4" xfId="13140"/>
    <cellStyle name="Normal 2 2 2 6 3 4 2" xfId="13141"/>
    <cellStyle name="Normal 2 2 2 6 3 5" xfId="13142"/>
    <cellStyle name="Normal 2 2 2 6 3 6" xfId="13143"/>
    <cellStyle name="Normal 2 2 2 6 4" xfId="13144"/>
    <cellStyle name="Normal 2 2 2 6 4 2" xfId="13145"/>
    <cellStyle name="Normal 2 2 2 6 4 2 2" xfId="13146"/>
    <cellStyle name="Normal 2 2 2 6 4 3" xfId="13147"/>
    <cellStyle name="Normal 2 2 2 6 4 3 2" xfId="13148"/>
    <cellStyle name="Normal 2 2 2 6 4 4" xfId="13149"/>
    <cellStyle name="Normal 2 2 2 6 4 4 2" xfId="13150"/>
    <cellStyle name="Normal 2 2 2 6 4 5" xfId="13151"/>
    <cellStyle name="Normal 2 2 2 6 4 6" xfId="13152"/>
    <cellStyle name="Normal 2 2 2 6 5" xfId="13153"/>
    <cellStyle name="Normal 2 2 2 6 5 2" xfId="13154"/>
    <cellStyle name="Normal 2 2 2 6 5 2 2" xfId="13155"/>
    <cellStyle name="Normal 2 2 2 6 5 3" xfId="13156"/>
    <cellStyle name="Normal 2 2 2 6 5 3 2" xfId="13157"/>
    <cellStyle name="Normal 2 2 2 6 5 4" xfId="13158"/>
    <cellStyle name="Normal 2 2 2 6 5 4 2" xfId="13159"/>
    <cellStyle name="Normal 2 2 2 6 5 5" xfId="13160"/>
    <cellStyle name="Normal 2 2 2 6 5 6" xfId="13161"/>
    <cellStyle name="Normal 2 2 2 6 6" xfId="13162"/>
    <cellStyle name="Normal 2 2 2 6 6 2" xfId="13163"/>
    <cellStyle name="Normal 2 2 2 6 6 2 2" xfId="13164"/>
    <cellStyle name="Normal 2 2 2 6 6 3" xfId="13165"/>
    <cellStyle name="Normal 2 2 2 6 6 3 2" xfId="13166"/>
    <cellStyle name="Normal 2 2 2 6 6 4" xfId="13167"/>
    <cellStyle name="Normal 2 2 2 6 6 5" xfId="13168"/>
    <cellStyle name="Normal 2 2 2 6 7" xfId="13169"/>
    <cellStyle name="Normal 2 2 2 6 7 2" xfId="13170"/>
    <cellStyle name="Normal 2 2 2 6 8" xfId="13171"/>
    <cellStyle name="Normal 2 2 2 6 8 2" xfId="13172"/>
    <cellStyle name="Normal 2 2 2 6 9" xfId="13173"/>
    <cellStyle name="Normal 2 2 2 6 9 2" xfId="13174"/>
    <cellStyle name="Normal 2 2 2 7" xfId="13175"/>
    <cellStyle name="Normal 2 2 2 7 10" xfId="13176"/>
    <cellStyle name="Normal 2 2 2 7 2" xfId="13177"/>
    <cellStyle name="Normal 2 2 2 7 2 2" xfId="13178"/>
    <cellStyle name="Normal 2 2 2 7 2 2 2" xfId="13179"/>
    <cellStyle name="Normal 2 2 2 7 2 3" xfId="13180"/>
    <cellStyle name="Normal 2 2 2 7 2 3 2" xfId="13181"/>
    <cellStyle name="Normal 2 2 2 7 2 4" xfId="13182"/>
    <cellStyle name="Normal 2 2 2 7 2 4 2" xfId="13183"/>
    <cellStyle name="Normal 2 2 2 7 2 5" xfId="13184"/>
    <cellStyle name="Normal 2 2 2 7 2 6" xfId="13185"/>
    <cellStyle name="Normal 2 2 2 7 3" xfId="13186"/>
    <cellStyle name="Normal 2 2 2 7 3 2" xfId="13187"/>
    <cellStyle name="Normal 2 2 2 7 3 2 2" xfId="13188"/>
    <cellStyle name="Normal 2 2 2 7 3 3" xfId="13189"/>
    <cellStyle name="Normal 2 2 2 7 3 3 2" xfId="13190"/>
    <cellStyle name="Normal 2 2 2 7 3 4" xfId="13191"/>
    <cellStyle name="Normal 2 2 2 7 3 4 2" xfId="13192"/>
    <cellStyle name="Normal 2 2 2 7 3 5" xfId="13193"/>
    <cellStyle name="Normal 2 2 2 7 3 6" xfId="13194"/>
    <cellStyle name="Normal 2 2 2 7 4" xfId="13195"/>
    <cellStyle name="Normal 2 2 2 7 4 2" xfId="13196"/>
    <cellStyle name="Normal 2 2 2 7 4 2 2" xfId="13197"/>
    <cellStyle name="Normal 2 2 2 7 4 3" xfId="13198"/>
    <cellStyle name="Normal 2 2 2 7 4 3 2" xfId="13199"/>
    <cellStyle name="Normal 2 2 2 7 4 4" xfId="13200"/>
    <cellStyle name="Normal 2 2 2 7 4 4 2" xfId="13201"/>
    <cellStyle name="Normal 2 2 2 7 4 5" xfId="13202"/>
    <cellStyle name="Normal 2 2 2 7 4 6" xfId="13203"/>
    <cellStyle name="Normal 2 2 2 7 5" xfId="13204"/>
    <cellStyle name="Normal 2 2 2 7 5 2" xfId="13205"/>
    <cellStyle name="Normal 2 2 2 7 5 2 2" xfId="13206"/>
    <cellStyle name="Normal 2 2 2 7 5 3" xfId="13207"/>
    <cellStyle name="Normal 2 2 2 7 5 3 2" xfId="13208"/>
    <cellStyle name="Normal 2 2 2 7 5 4" xfId="13209"/>
    <cellStyle name="Normal 2 2 2 7 5 5" xfId="13210"/>
    <cellStyle name="Normal 2 2 2 7 6" xfId="13211"/>
    <cellStyle name="Normal 2 2 2 7 6 2" xfId="13212"/>
    <cellStyle name="Normal 2 2 2 7 7" xfId="13213"/>
    <cellStyle name="Normal 2 2 2 7 7 2" xfId="13214"/>
    <cellStyle name="Normal 2 2 2 7 8" xfId="13215"/>
    <cellStyle name="Normal 2 2 2 7 8 2" xfId="13216"/>
    <cellStyle name="Normal 2 2 2 7 9" xfId="13217"/>
    <cellStyle name="Normal 2 2 2 8" xfId="13218"/>
    <cellStyle name="Normal 2 2 2 8 10" xfId="13219"/>
    <cellStyle name="Normal 2 2 2 8 2" xfId="13220"/>
    <cellStyle name="Normal 2 2 2 8 2 2" xfId="13221"/>
    <cellStyle name="Normal 2 2 2 8 2 2 2" xfId="13222"/>
    <cellStyle name="Normal 2 2 2 8 2 3" xfId="13223"/>
    <cellStyle name="Normal 2 2 2 8 2 3 2" xfId="13224"/>
    <cellStyle name="Normal 2 2 2 8 2 4" xfId="13225"/>
    <cellStyle name="Normal 2 2 2 8 2 4 2" xfId="13226"/>
    <cellStyle name="Normal 2 2 2 8 2 5" xfId="13227"/>
    <cellStyle name="Normal 2 2 2 8 2 6" xfId="13228"/>
    <cellStyle name="Normal 2 2 2 8 3" xfId="13229"/>
    <cellStyle name="Normal 2 2 2 8 3 2" xfId="13230"/>
    <cellStyle name="Normal 2 2 2 8 3 2 2" xfId="13231"/>
    <cellStyle name="Normal 2 2 2 8 3 3" xfId="13232"/>
    <cellStyle name="Normal 2 2 2 8 3 3 2" xfId="13233"/>
    <cellStyle name="Normal 2 2 2 8 3 4" xfId="13234"/>
    <cellStyle name="Normal 2 2 2 8 3 4 2" xfId="13235"/>
    <cellStyle name="Normal 2 2 2 8 3 5" xfId="13236"/>
    <cellStyle name="Normal 2 2 2 8 3 6" xfId="13237"/>
    <cellStyle name="Normal 2 2 2 8 4" xfId="13238"/>
    <cellStyle name="Normal 2 2 2 8 4 2" xfId="13239"/>
    <cellStyle name="Normal 2 2 2 8 4 2 2" xfId="13240"/>
    <cellStyle name="Normal 2 2 2 8 4 3" xfId="13241"/>
    <cellStyle name="Normal 2 2 2 8 4 3 2" xfId="13242"/>
    <cellStyle name="Normal 2 2 2 8 4 4" xfId="13243"/>
    <cellStyle name="Normal 2 2 2 8 4 4 2" xfId="13244"/>
    <cellStyle name="Normal 2 2 2 8 4 5" xfId="13245"/>
    <cellStyle name="Normal 2 2 2 8 4 6" xfId="13246"/>
    <cellStyle name="Normal 2 2 2 8 5" xfId="13247"/>
    <cellStyle name="Normal 2 2 2 8 5 2" xfId="13248"/>
    <cellStyle name="Normal 2 2 2 8 5 2 2" xfId="13249"/>
    <cellStyle name="Normal 2 2 2 8 5 3" xfId="13250"/>
    <cellStyle name="Normal 2 2 2 8 5 3 2" xfId="13251"/>
    <cellStyle name="Normal 2 2 2 8 5 4" xfId="13252"/>
    <cellStyle name="Normal 2 2 2 8 5 5" xfId="13253"/>
    <cellStyle name="Normal 2 2 2 8 6" xfId="13254"/>
    <cellStyle name="Normal 2 2 2 8 6 2" xfId="13255"/>
    <cellStyle name="Normal 2 2 2 8 7" xfId="13256"/>
    <cellStyle name="Normal 2 2 2 8 7 2" xfId="13257"/>
    <cellStyle name="Normal 2 2 2 8 8" xfId="13258"/>
    <cellStyle name="Normal 2 2 2 8 8 2" xfId="13259"/>
    <cellStyle name="Normal 2 2 2 8 9" xfId="13260"/>
    <cellStyle name="Normal 2 2 2 9" xfId="13261"/>
    <cellStyle name="Normal 2 2 2 9 2" xfId="13262"/>
    <cellStyle name="Normal 2 2 2 9 2 2" xfId="13263"/>
    <cellStyle name="Normal 2 2 2 9 3" xfId="13264"/>
    <cellStyle name="Normal 2 2 2 9 3 2" xfId="13265"/>
    <cellStyle name="Normal 2 2 2 9 4" xfId="13266"/>
    <cellStyle name="Normal 2 2 2 9 4 2" xfId="13267"/>
    <cellStyle name="Normal 2 2 2 9 5" xfId="13268"/>
    <cellStyle name="Normal 2 2 2 9 6" xfId="13269"/>
    <cellStyle name="Normal 2 2 3" xfId="13270"/>
    <cellStyle name="Normal 2 2 3 2" xfId="13271"/>
    <cellStyle name="Normal 2 2 3 2 2" xfId="13272"/>
    <cellStyle name="Normal 2 2 3 3" xfId="13273"/>
    <cellStyle name="Normal 2 2 4" xfId="13274"/>
    <cellStyle name="Normal 2 2 4 2" xfId="13275"/>
    <cellStyle name="Normal 2 2 4 2 2" xfId="13276"/>
    <cellStyle name="Normal 2 2 4 2 3" xfId="13277"/>
    <cellStyle name="Normal 2 2 4 3" xfId="13278"/>
    <cellStyle name="Normal 2 2 4 4" xfId="13279"/>
    <cellStyle name="Normal 2 2 4 5" xfId="13280"/>
    <cellStyle name="Normal 2 2 4 5 2" xfId="13281"/>
    <cellStyle name="Normal 2 2 4 6" xfId="13282"/>
    <cellStyle name="Normal 2 2 5" xfId="13283"/>
    <cellStyle name="Normal 2 2 5 2" xfId="13284"/>
    <cellStyle name="Normal 2 2 5 2 2" xfId="13285"/>
    <cellStyle name="Normal 2 2 5 3" xfId="13286"/>
    <cellStyle name="Normal 2 2 6" xfId="13287"/>
    <cellStyle name="Normal 2 2 6 2" xfId="13288"/>
    <cellStyle name="Normal 2 2 6 2 2" xfId="13289"/>
    <cellStyle name="Normal 2 2 6 3" xfId="13290"/>
    <cellStyle name="Normal 2 2 6 3 2" xfId="13291"/>
    <cellStyle name="Normal 2 2 6 4" xfId="13292"/>
    <cellStyle name="Normal 2 2 7" xfId="13293"/>
    <cellStyle name="Normal 2 3" xfId="13294"/>
    <cellStyle name="Normal 2 3 10" xfId="13295"/>
    <cellStyle name="Normal 2 3 10 2" xfId="13296"/>
    <cellStyle name="Normal 2 3 10 2 2" xfId="13297"/>
    <cellStyle name="Normal 2 3 10 2 2 2" xfId="13298"/>
    <cellStyle name="Normal 2 3 10 2 2 3" xfId="13299"/>
    <cellStyle name="Normal 2 3 10 2 3" xfId="13300"/>
    <cellStyle name="Normal 2 3 10 2 4" xfId="13301"/>
    <cellStyle name="Normal 2 3 10 3" xfId="13302"/>
    <cellStyle name="Normal 2 3 10 3 2" xfId="13303"/>
    <cellStyle name="Normal 2 3 10 3 3" xfId="13304"/>
    <cellStyle name="Normal 2 3 10 4" xfId="13305"/>
    <cellStyle name="Normal 2 3 10 4 2" xfId="13306"/>
    <cellStyle name="Normal 2 3 10 4 3" xfId="13307"/>
    <cellStyle name="Normal 2 3 10 5" xfId="13308"/>
    <cellStyle name="Normal 2 3 10 6" xfId="13309"/>
    <cellStyle name="Normal 2 3 11" xfId="13310"/>
    <cellStyle name="Normal 2 3 11 2" xfId="13311"/>
    <cellStyle name="Normal 2 3 11 2 2" xfId="13312"/>
    <cellStyle name="Normal 2 3 11 2 3" xfId="13313"/>
    <cellStyle name="Normal 2 3 11 3" xfId="13314"/>
    <cellStyle name="Normal 2 3 11 4" xfId="13315"/>
    <cellStyle name="Normal 2 3 12" xfId="13316"/>
    <cellStyle name="Normal 2 3 12 2" xfId="13317"/>
    <cellStyle name="Normal 2 3 12 3" xfId="13318"/>
    <cellStyle name="Normal 2 3 13" xfId="13319"/>
    <cellStyle name="Normal 2 3 13 2" xfId="13320"/>
    <cellStyle name="Normal 2 3 13 3" xfId="13321"/>
    <cellStyle name="Normal 2 3 14" xfId="13322"/>
    <cellStyle name="Normal 2 3 14 2" xfId="13323"/>
    <cellStyle name="Normal 2 3 15" xfId="13324"/>
    <cellStyle name="Normal 2 3 2" xfId="13325"/>
    <cellStyle name="Normal 2 3 2 10" xfId="13326"/>
    <cellStyle name="Normal 2 3 2 10 2" xfId="13327"/>
    <cellStyle name="Normal 2 3 2 10 2 2" xfId="13328"/>
    <cellStyle name="Normal 2 3 2 10 2 2 2" xfId="13329"/>
    <cellStyle name="Normal 2 3 2 10 2 3" xfId="13330"/>
    <cellStyle name="Normal 2 3 2 10 2 4" xfId="13331"/>
    <cellStyle name="Normal 2 3 2 10 3" xfId="13332"/>
    <cellStyle name="Normal 2 3 2 10 3 2" xfId="13333"/>
    <cellStyle name="Normal 2 3 2 10 3 3" xfId="13334"/>
    <cellStyle name="Normal 2 3 2 10 4" xfId="13335"/>
    <cellStyle name="Normal 2 3 2 10 4 2" xfId="13336"/>
    <cellStyle name="Normal 2 3 2 10 5" xfId="13337"/>
    <cellStyle name="Normal 2 3 2 10 6" xfId="13338"/>
    <cellStyle name="Normal 2 3 2 10 7" xfId="13339"/>
    <cellStyle name="Normal 2 3 2 10 8" xfId="13340"/>
    <cellStyle name="Normal 2 3 2 11" xfId="13341"/>
    <cellStyle name="Normal 2 3 2 11 2" xfId="13342"/>
    <cellStyle name="Normal 2 3 2 11 2 2" xfId="13343"/>
    <cellStyle name="Normal 2 3 2 11 2 3" xfId="13344"/>
    <cellStyle name="Normal 2 3 2 11 3" xfId="13345"/>
    <cellStyle name="Normal 2 3 2 11 3 2" xfId="13346"/>
    <cellStyle name="Normal 2 3 2 11 4" xfId="13347"/>
    <cellStyle name="Normal 2 3 2 11 4 2" xfId="13348"/>
    <cellStyle name="Normal 2 3 2 11 5" xfId="13349"/>
    <cellStyle name="Normal 2 3 2 11 6" xfId="13350"/>
    <cellStyle name="Normal 2 3 2 11 7" xfId="13351"/>
    <cellStyle name="Normal 2 3 2 11 8" xfId="13352"/>
    <cellStyle name="Normal 2 3 2 12" xfId="13353"/>
    <cellStyle name="Normal 2 3 2 12 2" xfId="13354"/>
    <cellStyle name="Normal 2 3 2 12 2 2" xfId="13355"/>
    <cellStyle name="Normal 2 3 2 12 2 3" xfId="13356"/>
    <cellStyle name="Normal 2 3 2 12 3" xfId="13357"/>
    <cellStyle name="Normal 2 3 2 12 3 2" xfId="13358"/>
    <cellStyle name="Normal 2 3 2 12 4" xfId="13359"/>
    <cellStyle name="Normal 2 3 2 12 5" xfId="13360"/>
    <cellStyle name="Normal 2 3 2 12 6" xfId="13361"/>
    <cellStyle name="Normal 2 3 2 12 7" xfId="13362"/>
    <cellStyle name="Normal 2 3 2 13" xfId="13363"/>
    <cellStyle name="Normal 2 3 2 13 2" xfId="13364"/>
    <cellStyle name="Normal 2 3 2 13 3" xfId="13365"/>
    <cellStyle name="Normal 2 3 2 14" xfId="13366"/>
    <cellStyle name="Normal 2 3 2 14 2" xfId="13367"/>
    <cellStyle name="Normal 2 3 2 15" xfId="13368"/>
    <cellStyle name="Normal 2 3 2 15 2" xfId="13369"/>
    <cellStyle name="Normal 2 3 2 16" xfId="13370"/>
    <cellStyle name="Normal 2 3 2 17" xfId="13371"/>
    <cellStyle name="Normal 2 3 2 18" xfId="13372"/>
    <cellStyle name="Normal 2 3 2 19" xfId="13373"/>
    <cellStyle name="Normal 2 3 2 2" xfId="13374"/>
    <cellStyle name="Normal 2 3 2 2 10" xfId="13375"/>
    <cellStyle name="Normal 2 3 2 2 10 2" xfId="13376"/>
    <cellStyle name="Normal 2 3 2 2 10 3" xfId="13377"/>
    <cellStyle name="Normal 2 3 2 2 11" xfId="13378"/>
    <cellStyle name="Normal 2 3 2 2 11 2" xfId="13379"/>
    <cellStyle name="Normal 2 3 2 2 11 3" xfId="13380"/>
    <cellStyle name="Normal 2 3 2 2 12" xfId="13381"/>
    <cellStyle name="Normal 2 3 2 2 12 2" xfId="13382"/>
    <cellStyle name="Normal 2 3 2 2 13" xfId="13383"/>
    <cellStyle name="Normal 2 3 2 2 2" xfId="13384"/>
    <cellStyle name="Normal 2 3 2 2 2 10" xfId="13385"/>
    <cellStyle name="Normal 2 3 2 2 2 10 2" xfId="13386"/>
    <cellStyle name="Normal 2 3 2 2 2 10 3" xfId="13387"/>
    <cellStyle name="Normal 2 3 2 2 2 11" xfId="13388"/>
    <cellStyle name="Normal 2 3 2 2 2 12" xfId="13389"/>
    <cellStyle name="Normal 2 3 2 2 2 2" xfId="13390"/>
    <cellStyle name="Normal 2 3 2 2 2 2 10" xfId="13391"/>
    <cellStyle name="Normal 2 3 2 2 2 2 11" xfId="13392"/>
    <cellStyle name="Normal 2 3 2 2 2 2 2" xfId="13393"/>
    <cellStyle name="Normal 2 3 2 2 2 2 2 2" xfId="13394"/>
    <cellStyle name="Normal 2 3 2 2 2 2 2 2 2" xfId="13395"/>
    <cellStyle name="Normal 2 3 2 2 2 2 2 2 2 2" xfId="13396"/>
    <cellStyle name="Normal 2 3 2 2 2 2 2 2 2 2 2" xfId="13397"/>
    <cellStyle name="Normal 2 3 2 2 2 2 2 2 2 2 2 2" xfId="13398"/>
    <cellStyle name="Normal 2 3 2 2 2 2 2 2 2 2 2 3" xfId="13399"/>
    <cellStyle name="Normal 2 3 2 2 2 2 2 2 2 2 3" xfId="13400"/>
    <cellStyle name="Normal 2 3 2 2 2 2 2 2 2 2 4" xfId="13401"/>
    <cellStyle name="Normal 2 3 2 2 2 2 2 2 2 3" xfId="13402"/>
    <cellStyle name="Normal 2 3 2 2 2 2 2 2 2 3 2" xfId="13403"/>
    <cellStyle name="Normal 2 3 2 2 2 2 2 2 2 3 3" xfId="13404"/>
    <cellStyle name="Normal 2 3 2 2 2 2 2 2 2 4" xfId="13405"/>
    <cellStyle name="Normal 2 3 2 2 2 2 2 2 2 4 2" xfId="13406"/>
    <cellStyle name="Normal 2 3 2 2 2 2 2 2 2 4 3" xfId="13407"/>
    <cellStyle name="Normal 2 3 2 2 2 2 2 2 2 5" xfId="13408"/>
    <cellStyle name="Normal 2 3 2 2 2 2 2 2 2 6" xfId="13409"/>
    <cellStyle name="Normal 2 3 2 2 2 2 2 2 3" xfId="13410"/>
    <cellStyle name="Normal 2 3 2 2 2 2 2 2 3 2" xfId="13411"/>
    <cellStyle name="Normal 2 3 2 2 2 2 2 2 3 2 2" xfId="13412"/>
    <cellStyle name="Normal 2 3 2 2 2 2 2 2 3 2 3" xfId="13413"/>
    <cellStyle name="Normal 2 3 2 2 2 2 2 2 3 3" xfId="13414"/>
    <cellStyle name="Normal 2 3 2 2 2 2 2 2 3 4" xfId="13415"/>
    <cellStyle name="Normal 2 3 2 2 2 2 2 2 4" xfId="13416"/>
    <cellStyle name="Normal 2 3 2 2 2 2 2 2 4 2" xfId="13417"/>
    <cellStyle name="Normal 2 3 2 2 2 2 2 2 4 3" xfId="13418"/>
    <cellStyle name="Normal 2 3 2 2 2 2 2 2 5" xfId="13419"/>
    <cellStyle name="Normal 2 3 2 2 2 2 2 2 5 2" xfId="13420"/>
    <cellStyle name="Normal 2 3 2 2 2 2 2 2 5 3" xfId="13421"/>
    <cellStyle name="Normal 2 3 2 2 2 2 2 2 6" xfId="13422"/>
    <cellStyle name="Normal 2 3 2 2 2 2 2 2 7" xfId="13423"/>
    <cellStyle name="Normal 2 3 2 2 2 2 2 3" xfId="13424"/>
    <cellStyle name="Normal 2 3 2 2 2 2 2 3 2" xfId="13425"/>
    <cellStyle name="Normal 2 3 2 2 2 2 2 3 2 2" xfId="13426"/>
    <cellStyle name="Normal 2 3 2 2 2 2 2 3 2 2 2" xfId="13427"/>
    <cellStyle name="Normal 2 3 2 2 2 2 2 3 2 2 3" xfId="13428"/>
    <cellStyle name="Normal 2 3 2 2 2 2 2 3 2 3" xfId="13429"/>
    <cellStyle name="Normal 2 3 2 2 2 2 2 3 2 4" xfId="13430"/>
    <cellStyle name="Normal 2 3 2 2 2 2 2 3 3" xfId="13431"/>
    <cellStyle name="Normal 2 3 2 2 2 2 2 3 3 2" xfId="13432"/>
    <cellStyle name="Normal 2 3 2 2 2 2 2 3 3 3" xfId="13433"/>
    <cellStyle name="Normal 2 3 2 2 2 2 2 3 4" xfId="13434"/>
    <cellStyle name="Normal 2 3 2 2 2 2 2 3 4 2" xfId="13435"/>
    <cellStyle name="Normal 2 3 2 2 2 2 2 3 4 3" xfId="13436"/>
    <cellStyle name="Normal 2 3 2 2 2 2 2 3 5" xfId="13437"/>
    <cellStyle name="Normal 2 3 2 2 2 2 2 3 6" xfId="13438"/>
    <cellStyle name="Normal 2 3 2 2 2 2 2 4" xfId="13439"/>
    <cellStyle name="Normal 2 3 2 2 2 2 2 4 2" xfId="13440"/>
    <cellStyle name="Normal 2 3 2 2 2 2 2 4 2 2" xfId="13441"/>
    <cellStyle name="Normal 2 3 2 2 2 2 2 4 2 3" xfId="13442"/>
    <cellStyle name="Normal 2 3 2 2 2 2 2 4 3" xfId="13443"/>
    <cellStyle name="Normal 2 3 2 2 2 2 2 4 4" xfId="13444"/>
    <cellStyle name="Normal 2 3 2 2 2 2 2 5" xfId="13445"/>
    <cellStyle name="Normal 2 3 2 2 2 2 2 5 2" xfId="13446"/>
    <cellStyle name="Normal 2 3 2 2 2 2 2 5 3" xfId="13447"/>
    <cellStyle name="Normal 2 3 2 2 2 2 2 6" xfId="13448"/>
    <cellStyle name="Normal 2 3 2 2 2 2 2 6 2" xfId="13449"/>
    <cellStyle name="Normal 2 3 2 2 2 2 2 6 3" xfId="13450"/>
    <cellStyle name="Normal 2 3 2 2 2 2 2 7" xfId="13451"/>
    <cellStyle name="Normal 2 3 2 2 2 2 2 8" xfId="13452"/>
    <cellStyle name="Normal 2 3 2 2 2 2 3" xfId="13453"/>
    <cellStyle name="Normal 2 3 2 2 2 2 3 2" xfId="13454"/>
    <cellStyle name="Normal 2 3 2 2 2 2 3 2 2" xfId="13455"/>
    <cellStyle name="Normal 2 3 2 2 2 2 3 2 2 2" xfId="13456"/>
    <cellStyle name="Normal 2 3 2 2 2 2 3 2 2 2 2" xfId="13457"/>
    <cellStyle name="Normal 2 3 2 2 2 2 3 2 2 2 2 2" xfId="13458"/>
    <cellStyle name="Normal 2 3 2 2 2 2 3 2 2 2 2 3" xfId="13459"/>
    <cellStyle name="Normal 2 3 2 2 2 2 3 2 2 2 3" xfId="13460"/>
    <cellStyle name="Normal 2 3 2 2 2 2 3 2 2 2 4" xfId="13461"/>
    <cellStyle name="Normal 2 3 2 2 2 2 3 2 2 3" xfId="13462"/>
    <cellStyle name="Normal 2 3 2 2 2 2 3 2 2 3 2" xfId="13463"/>
    <cellStyle name="Normal 2 3 2 2 2 2 3 2 2 3 3" xfId="13464"/>
    <cellStyle name="Normal 2 3 2 2 2 2 3 2 2 4" xfId="13465"/>
    <cellStyle name="Normal 2 3 2 2 2 2 3 2 2 4 2" xfId="13466"/>
    <cellStyle name="Normal 2 3 2 2 2 2 3 2 2 4 3" xfId="13467"/>
    <cellStyle name="Normal 2 3 2 2 2 2 3 2 2 5" xfId="13468"/>
    <cellStyle name="Normal 2 3 2 2 2 2 3 2 2 6" xfId="13469"/>
    <cellStyle name="Normal 2 3 2 2 2 2 3 2 3" xfId="13470"/>
    <cellStyle name="Normal 2 3 2 2 2 2 3 2 3 2" xfId="13471"/>
    <cellStyle name="Normal 2 3 2 2 2 2 3 2 3 2 2" xfId="13472"/>
    <cellStyle name="Normal 2 3 2 2 2 2 3 2 3 2 3" xfId="13473"/>
    <cellStyle name="Normal 2 3 2 2 2 2 3 2 3 3" xfId="13474"/>
    <cellStyle name="Normal 2 3 2 2 2 2 3 2 3 4" xfId="13475"/>
    <cellStyle name="Normal 2 3 2 2 2 2 3 2 4" xfId="13476"/>
    <cellStyle name="Normal 2 3 2 2 2 2 3 2 4 2" xfId="13477"/>
    <cellStyle name="Normal 2 3 2 2 2 2 3 2 4 3" xfId="13478"/>
    <cellStyle name="Normal 2 3 2 2 2 2 3 2 5" xfId="13479"/>
    <cellStyle name="Normal 2 3 2 2 2 2 3 2 5 2" xfId="13480"/>
    <cellStyle name="Normal 2 3 2 2 2 2 3 2 5 3" xfId="13481"/>
    <cellStyle name="Normal 2 3 2 2 2 2 3 2 6" xfId="13482"/>
    <cellStyle name="Normal 2 3 2 2 2 2 3 2 7" xfId="13483"/>
    <cellStyle name="Normal 2 3 2 2 2 2 3 3" xfId="13484"/>
    <cellStyle name="Normal 2 3 2 2 2 2 3 3 2" xfId="13485"/>
    <cellStyle name="Normal 2 3 2 2 2 2 3 3 2 2" xfId="13486"/>
    <cellStyle name="Normal 2 3 2 2 2 2 3 3 2 2 2" xfId="13487"/>
    <cellStyle name="Normal 2 3 2 2 2 2 3 3 2 2 3" xfId="13488"/>
    <cellStyle name="Normal 2 3 2 2 2 2 3 3 2 3" xfId="13489"/>
    <cellStyle name="Normal 2 3 2 2 2 2 3 3 2 4" xfId="13490"/>
    <cellStyle name="Normal 2 3 2 2 2 2 3 3 3" xfId="13491"/>
    <cellStyle name="Normal 2 3 2 2 2 2 3 3 3 2" xfId="13492"/>
    <cellStyle name="Normal 2 3 2 2 2 2 3 3 3 3" xfId="13493"/>
    <cellStyle name="Normal 2 3 2 2 2 2 3 3 4" xfId="13494"/>
    <cellStyle name="Normal 2 3 2 2 2 2 3 3 4 2" xfId="13495"/>
    <cellStyle name="Normal 2 3 2 2 2 2 3 3 4 3" xfId="13496"/>
    <cellStyle name="Normal 2 3 2 2 2 2 3 3 5" xfId="13497"/>
    <cellStyle name="Normal 2 3 2 2 2 2 3 3 6" xfId="13498"/>
    <cellStyle name="Normal 2 3 2 2 2 2 3 4" xfId="13499"/>
    <cellStyle name="Normal 2 3 2 2 2 2 3 4 2" xfId="13500"/>
    <cellStyle name="Normal 2 3 2 2 2 2 3 4 2 2" xfId="13501"/>
    <cellStyle name="Normal 2 3 2 2 2 2 3 4 2 3" xfId="13502"/>
    <cellStyle name="Normal 2 3 2 2 2 2 3 4 3" xfId="13503"/>
    <cellStyle name="Normal 2 3 2 2 2 2 3 4 4" xfId="13504"/>
    <cellStyle name="Normal 2 3 2 2 2 2 3 5" xfId="13505"/>
    <cellStyle name="Normal 2 3 2 2 2 2 3 5 2" xfId="13506"/>
    <cellStyle name="Normal 2 3 2 2 2 2 3 5 3" xfId="13507"/>
    <cellStyle name="Normal 2 3 2 2 2 2 3 6" xfId="13508"/>
    <cellStyle name="Normal 2 3 2 2 2 2 3 6 2" xfId="13509"/>
    <cellStyle name="Normal 2 3 2 2 2 2 3 6 3" xfId="13510"/>
    <cellStyle name="Normal 2 3 2 2 2 2 3 7" xfId="13511"/>
    <cellStyle name="Normal 2 3 2 2 2 2 3 8" xfId="13512"/>
    <cellStyle name="Normal 2 3 2 2 2 2 4" xfId="13513"/>
    <cellStyle name="Normal 2 3 2 2 2 2 4 2" xfId="13514"/>
    <cellStyle name="Normal 2 3 2 2 2 2 4 2 2" xfId="13515"/>
    <cellStyle name="Normal 2 3 2 2 2 2 4 2 2 2" xfId="13516"/>
    <cellStyle name="Normal 2 3 2 2 2 2 4 2 2 2 2" xfId="13517"/>
    <cellStyle name="Normal 2 3 2 2 2 2 4 2 2 2 2 2" xfId="13518"/>
    <cellStyle name="Normal 2 3 2 2 2 2 4 2 2 2 2 3" xfId="13519"/>
    <cellStyle name="Normal 2 3 2 2 2 2 4 2 2 2 3" xfId="13520"/>
    <cellStyle name="Normal 2 3 2 2 2 2 4 2 2 2 4" xfId="13521"/>
    <cellStyle name="Normal 2 3 2 2 2 2 4 2 2 3" xfId="13522"/>
    <cellStyle name="Normal 2 3 2 2 2 2 4 2 2 3 2" xfId="13523"/>
    <cellStyle name="Normal 2 3 2 2 2 2 4 2 2 3 3" xfId="13524"/>
    <cellStyle name="Normal 2 3 2 2 2 2 4 2 2 4" xfId="13525"/>
    <cellStyle name="Normal 2 3 2 2 2 2 4 2 2 4 2" xfId="13526"/>
    <cellStyle name="Normal 2 3 2 2 2 2 4 2 2 4 3" xfId="13527"/>
    <cellStyle name="Normal 2 3 2 2 2 2 4 2 2 5" xfId="13528"/>
    <cellStyle name="Normal 2 3 2 2 2 2 4 2 2 6" xfId="13529"/>
    <cellStyle name="Normal 2 3 2 2 2 2 4 2 3" xfId="13530"/>
    <cellStyle name="Normal 2 3 2 2 2 2 4 2 3 2" xfId="13531"/>
    <cellStyle name="Normal 2 3 2 2 2 2 4 2 3 2 2" xfId="13532"/>
    <cellStyle name="Normal 2 3 2 2 2 2 4 2 3 2 3" xfId="13533"/>
    <cellStyle name="Normal 2 3 2 2 2 2 4 2 3 3" xfId="13534"/>
    <cellStyle name="Normal 2 3 2 2 2 2 4 2 3 4" xfId="13535"/>
    <cellStyle name="Normal 2 3 2 2 2 2 4 2 4" xfId="13536"/>
    <cellStyle name="Normal 2 3 2 2 2 2 4 2 4 2" xfId="13537"/>
    <cellStyle name="Normal 2 3 2 2 2 2 4 2 4 3" xfId="13538"/>
    <cellStyle name="Normal 2 3 2 2 2 2 4 2 5" xfId="13539"/>
    <cellStyle name="Normal 2 3 2 2 2 2 4 2 5 2" xfId="13540"/>
    <cellStyle name="Normal 2 3 2 2 2 2 4 2 5 3" xfId="13541"/>
    <cellStyle name="Normal 2 3 2 2 2 2 4 2 6" xfId="13542"/>
    <cellStyle name="Normal 2 3 2 2 2 2 4 2 7" xfId="13543"/>
    <cellStyle name="Normal 2 3 2 2 2 2 4 3" xfId="13544"/>
    <cellStyle name="Normal 2 3 2 2 2 2 4 3 2" xfId="13545"/>
    <cellStyle name="Normal 2 3 2 2 2 2 4 3 2 2" xfId="13546"/>
    <cellStyle name="Normal 2 3 2 2 2 2 4 3 2 2 2" xfId="13547"/>
    <cellStyle name="Normal 2 3 2 2 2 2 4 3 2 2 3" xfId="13548"/>
    <cellStyle name="Normal 2 3 2 2 2 2 4 3 2 3" xfId="13549"/>
    <cellStyle name="Normal 2 3 2 2 2 2 4 3 2 4" xfId="13550"/>
    <cellStyle name="Normal 2 3 2 2 2 2 4 3 3" xfId="13551"/>
    <cellStyle name="Normal 2 3 2 2 2 2 4 3 3 2" xfId="13552"/>
    <cellStyle name="Normal 2 3 2 2 2 2 4 3 3 3" xfId="13553"/>
    <cellStyle name="Normal 2 3 2 2 2 2 4 3 4" xfId="13554"/>
    <cellStyle name="Normal 2 3 2 2 2 2 4 3 4 2" xfId="13555"/>
    <cellStyle name="Normal 2 3 2 2 2 2 4 3 4 3" xfId="13556"/>
    <cellStyle name="Normal 2 3 2 2 2 2 4 3 5" xfId="13557"/>
    <cellStyle name="Normal 2 3 2 2 2 2 4 3 6" xfId="13558"/>
    <cellStyle name="Normal 2 3 2 2 2 2 4 4" xfId="13559"/>
    <cellStyle name="Normal 2 3 2 2 2 2 4 4 2" xfId="13560"/>
    <cellStyle name="Normal 2 3 2 2 2 2 4 4 2 2" xfId="13561"/>
    <cellStyle name="Normal 2 3 2 2 2 2 4 4 2 3" xfId="13562"/>
    <cellStyle name="Normal 2 3 2 2 2 2 4 4 3" xfId="13563"/>
    <cellStyle name="Normal 2 3 2 2 2 2 4 4 4" xfId="13564"/>
    <cellStyle name="Normal 2 3 2 2 2 2 4 5" xfId="13565"/>
    <cellStyle name="Normal 2 3 2 2 2 2 4 5 2" xfId="13566"/>
    <cellStyle name="Normal 2 3 2 2 2 2 4 5 3" xfId="13567"/>
    <cellStyle name="Normal 2 3 2 2 2 2 4 6" xfId="13568"/>
    <cellStyle name="Normal 2 3 2 2 2 2 4 6 2" xfId="13569"/>
    <cellStyle name="Normal 2 3 2 2 2 2 4 6 3" xfId="13570"/>
    <cellStyle name="Normal 2 3 2 2 2 2 4 7" xfId="13571"/>
    <cellStyle name="Normal 2 3 2 2 2 2 4 8" xfId="13572"/>
    <cellStyle name="Normal 2 3 2 2 2 2 5" xfId="13573"/>
    <cellStyle name="Normal 2 3 2 2 2 2 5 2" xfId="13574"/>
    <cellStyle name="Normal 2 3 2 2 2 2 5 2 2" xfId="13575"/>
    <cellStyle name="Normal 2 3 2 2 2 2 5 2 2 2" xfId="13576"/>
    <cellStyle name="Normal 2 3 2 2 2 2 5 2 2 2 2" xfId="13577"/>
    <cellStyle name="Normal 2 3 2 2 2 2 5 2 2 2 3" xfId="13578"/>
    <cellStyle name="Normal 2 3 2 2 2 2 5 2 2 3" xfId="13579"/>
    <cellStyle name="Normal 2 3 2 2 2 2 5 2 2 4" xfId="13580"/>
    <cellStyle name="Normal 2 3 2 2 2 2 5 2 3" xfId="13581"/>
    <cellStyle name="Normal 2 3 2 2 2 2 5 2 3 2" xfId="13582"/>
    <cellStyle name="Normal 2 3 2 2 2 2 5 2 3 3" xfId="13583"/>
    <cellStyle name="Normal 2 3 2 2 2 2 5 2 4" xfId="13584"/>
    <cellStyle name="Normal 2 3 2 2 2 2 5 2 4 2" xfId="13585"/>
    <cellStyle name="Normal 2 3 2 2 2 2 5 2 4 3" xfId="13586"/>
    <cellStyle name="Normal 2 3 2 2 2 2 5 2 5" xfId="13587"/>
    <cellStyle name="Normal 2 3 2 2 2 2 5 2 6" xfId="13588"/>
    <cellStyle name="Normal 2 3 2 2 2 2 5 3" xfId="13589"/>
    <cellStyle name="Normal 2 3 2 2 2 2 5 3 2" xfId="13590"/>
    <cellStyle name="Normal 2 3 2 2 2 2 5 3 2 2" xfId="13591"/>
    <cellStyle name="Normal 2 3 2 2 2 2 5 3 2 3" xfId="13592"/>
    <cellStyle name="Normal 2 3 2 2 2 2 5 3 3" xfId="13593"/>
    <cellStyle name="Normal 2 3 2 2 2 2 5 3 4" xfId="13594"/>
    <cellStyle name="Normal 2 3 2 2 2 2 5 4" xfId="13595"/>
    <cellStyle name="Normal 2 3 2 2 2 2 5 4 2" xfId="13596"/>
    <cellStyle name="Normal 2 3 2 2 2 2 5 4 3" xfId="13597"/>
    <cellStyle name="Normal 2 3 2 2 2 2 5 5" xfId="13598"/>
    <cellStyle name="Normal 2 3 2 2 2 2 5 5 2" xfId="13599"/>
    <cellStyle name="Normal 2 3 2 2 2 2 5 5 3" xfId="13600"/>
    <cellStyle name="Normal 2 3 2 2 2 2 5 6" xfId="13601"/>
    <cellStyle name="Normal 2 3 2 2 2 2 5 7" xfId="13602"/>
    <cellStyle name="Normal 2 3 2 2 2 2 6" xfId="13603"/>
    <cellStyle name="Normal 2 3 2 2 2 2 6 2" xfId="13604"/>
    <cellStyle name="Normal 2 3 2 2 2 2 6 2 2" xfId="13605"/>
    <cellStyle name="Normal 2 3 2 2 2 2 6 2 2 2" xfId="13606"/>
    <cellStyle name="Normal 2 3 2 2 2 2 6 2 2 3" xfId="13607"/>
    <cellStyle name="Normal 2 3 2 2 2 2 6 2 3" xfId="13608"/>
    <cellStyle name="Normal 2 3 2 2 2 2 6 2 4" xfId="13609"/>
    <cellStyle name="Normal 2 3 2 2 2 2 6 3" xfId="13610"/>
    <cellStyle name="Normal 2 3 2 2 2 2 6 3 2" xfId="13611"/>
    <cellStyle name="Normal 2 3 2 2 2 2 6 3 3" xfId="13612"/>
    <cellStyle name="Normal 2 3 2 2 2 2 6 4" xfId="13613"/>
    <cellStyle name="Normal 2 3 2 2 2 2 6 4 2" xfId="13614"/>
    <cellStyle name="Normal 2 3 2 2 2 2 6 4 3" xfId="13615"/>
    <cellStyle name="Normal 2 3 2 2 2 2 6 5" xfId="13616"/>
    <cellStyle name="Normal 2 3 2 2 2 2 6 6" xfId="13617"/>
    <cellStyle name="Normal 2 3 2 2 2 2 7" xfId="13618"/>
    <cellStyle name="Normal 2 3 2 2 2 2 7 2" xfId="13619"/>
    <cellStyle name="Normal 2 3 2 2 2 2 7 2 2" xfId="13620"/>
    <cellStyle name="Normal 2 3 2 2 2 2 7 2 3" xfId="13621"/>
    <cellStyle name="Normal 2 3 2 2 2 2 7 3" xfId="13622"/>
    <cellStyle name="Normal 2 3 2 2 2 2 7 4" xfId="13623"/>
    <cellStyle name="Normal 2 3 2 2 2 2 8" xfId="13624"/>
    <cellStyle name="Normal 2 3 2 2 2 2 8 2" xfId="13625"/>
    <cellStyle name="Normal 2 3 2 2 2 2 8 3" xfId="13626"/>
    <cellStyle name="Normal 2 3 2 2 2 2 9" xfId="13627"/>
    <cellStyle name="Normal 2 3 2 2 2 2 9 2" xfId="13628"/>
    <cellStyle name="Normal 2 3 2 2 2 2 9 3" xfId="13629"/>
    <cellStyle name="Normal 2 3 2 2 2 3" xfId="13630"/>
    <cellStyle name="Normal 2 3 2 2 2 3 2" xfId="13631"/>
    <cellStyle name="Normal 2 3 2 2 2 3 2 2" xfId="13632"/>
    <cellStyle name="Normal 2 3 2 2 2 3 2 2 2" xfId="13633"/>
    <cellStyle name="Normal 2 3 2 2 2 3 2 2 2 2" xfId="13634"/>
    <cellStyle name="Normal 2 3 2 2 2 3 2 2 2 2 2" xfId="13635"/>
    <cellStyle name="Normal 2 3 2 2 2 3 2 2 2 2 3" xfId="13636"/>
    <cellStyle name="Normal 2 3 2 2 2 3 2 2 2 3" xfId="13637"/>
    <cellStyle name="Normal 2 3 2 2 2 3 2 2 2 4" xfId="13638"/>
    <cellStyle name="Normal 2 3 2 2 2 3 2 2 3" xfId="13639"/>
    <cellStyle name="Normal 2 3 2 2 2 3 2 2 3 2" xfId="13640"/>
    <cellStyle name="Normal 2 3 2 2 2 3 2 2 3 3" xfId="13641"/>
    <cellStyle name="Normal 2 3 2 2 2 3 2 2 4" xfId="13642"/>
    <cellStyle name="Normal 2 3 2 2 2 3 2 2 4 2" xfId="13643"/>
    <cellStyle name="Normal 2 3 2 2 2 3 2 2 4 3" xfId="13644"/>
    <cellStyle name="Normal 2 3 2 2 2 3 2 2 5" xfId="13645"/>
    <cellStyle name="Normal 2 3 2 2 2 3 2 2 6" xfId="13646"/>
    <cellStyle name="Normal 2 3 2 2 2 3 2 3" xfId="13647"/>
    <cellStyle name="Normal 2 3 2 2 2 3 2 3 2" xfId="13648"/>
    <cellStyle name="Normal 2 3 2 2 2 3 2 3 2 2" xfId="13649"/>
    <cellStyle name="Normal 2 3 2 2 2 3 2 3 2 3" xfId="13650"/>
    <cellStyle name="Normal 2 3 2 2 2 3 2 3 3" xfId="13651"/>
    <cellStyle name="Normal 2 3 2 2 2 3 2 3 4" xfId="13652"/>
    <cellStyle name="Normal 2 3 2 2 2 3 2 4" xfId="13653"/>
    <cellStyle name="Normal 2 3 2 2 2 3 2 4 2" xfId="13654"/>
    <cellStyle name="Normal 2 3 2 2 2 3 2 4 3" xfId="13655"/>
    <cellStyle name="Normal 2 3 2 2 2 3 2 5" xfId="13656"/>
    <cellStyle name="Normal 2 3 2 2 2 3 2 5 2" xfId="13657"/>
    <cellStyle name="Normal 2 3 2 2 2 3 2 5 3" xfId="13658"/>
    <cellStyle name="Normal 2 3 2 2 2 3 2 6" xfId="13659"/>
    <cellStyle name="Normal 2 3 2 2 2 3 2 7" xfId="13660"/>
    <cellStyle name="Normal 2 3 2 2 2 3 3" xfId="13661"/>
    <cellStyle name="Normal 2 3 2 2 2 3 3 2" xfId="13662"/>
    <cellStyle name="Normal 2 3 2 2 2 3 3 2 2" xfId="13663"/>
    <cellStyle name="Normal 2 3 2 2 2 3 3 2 2 2" xfId="13664"/>
    <cellStyle name="Normal 2 3 2 2 2 3 3 2 2 3" xfId="13665"/>
    <cellStyle name="Normal 2 3 2 2 2 3 3 2 3" xfId="13666"/>
    <cellStyle name="Normal 2 3 2 2 2 3 3 2 4" xfId="13667"/>
    <cellStyle name="Normal 2 3 2 2 2 3 3 3" xfId="13668"/>
    <cellStyle name="Normal 2 3 2 2 2 3 3 3 2" xfId="13669"/>
    <cellStyle name="Normal 2 3 2 2 2 3 3 3 3" xfId="13670"/>
    <cellStyle name="Normal 2 3 2 2 2 3 3 4" xfId="13671"/>
    <cellStyle name="Normal 2 3 2 2 2 3 3 4 2" xfId="13672"/>
    <cellStyle name="Normal 2 3 2 2 2 3 3 4 3" xfId="13673"/>
    <cellStyle name="Normal 2 3 2 2 2 3 3 5" xfId="13674"/>
    <cellStyle name="Normal 2 3 2 2 2 3 3 6" xfId="13675"/>
    <cellStyle name="Normal 2 3 2 2 2 3 4" xfId="13676"/>
    <cellStyle name="Normal 2 3 2 2 2 3 4 2" xfId="13677"/>
    <cellStyle name="Normal 2 3 2 2 2 3 4 2 2" xfId="13678"/>
    <cellStyle name="Normal 2 3 2 2 2 3 4 2 3" xfId="13679"/>
    <cellStyle name="Normal 2 3 2 2 2 3 4 3" xfId="13680"/>
    <cellStyle name="Normal 2 3 2 2 2 3 4 4" xfId="13681"/>
    <cellStyle name="Normal 2 3 2 2 2 3 5" xfId="13682"/>
    <cellStyle name="Normal 2 3 2 2 2 3 5 2" xfId="13683"/>
    <cellStyle name="Normal 2 3 2 2 2 3 5 3" xfId="13684"/>
    <cellStyle name="Normal 2 3 2 2 2 3 6" xfId="13685"/>
    <cellStyle name="Normal 2 3 2 2 2 3 6 2" xfId="13686"/>
    <cellStyle name="Normal 2 3 2 2 2 3 6 3" xfId="13687"/>
    <cellStyle name="Normal 2 3 2 2 2 3 7" xfId="13688"/>
    <cellStyle name="Normal 2 3 2 2 2 3 8" xfId="13689"/>
    <cellStyle name="Normal 2 3 2 2 2 4" xfId="13690"/>
    <cellStyle name="Normal 2 3 2 2 2 4 2" xfId="13691"/>
    <cellStyle name="Normal 2 3 2 2 2 4 2 2" xfId="13692"/>
    <cellStyle name="Normal 2 3 2 2 2 4 2 2 2" xfId="13693"/>
    <cellStyle name="Normal 2 3 2 2 2 4 2 2 2 2" xfId="13694"/>
    <cellStyle name="Normal 2 3 2 2 2 4 2 2 2 2 2" xfId="13695"/>
    <cellStyle name="Normal 2 3 2 2 2 4 2 2 2 2 3" xfId="13696"/>
    <cellStyle name="Normal 2 3 2 2 2 4 2 2 2 3" xfId="13697"/>
    <cellStyle name="Normal 2 3 2 2 2 4 2 2 2 4" xfId="13698"/>
    <cellStyle name="Normal 2 3 2 2 2 4 2 2 3" xfId="13699"/>
    <cellStyle name="Normal 2 3 2 2 2 4 2 2 3 2" xfId="13700"/>
    <cellStyle name="Normal 2 3 2 2 2 4 2 2 3 3" xfId="13701"/>
    <cellStyle name="Normal 2 3 2 2 2 4 2 2 4" xfId="13702"/>
    <cellStyle name="Normal 2 3 2 2 2 4 2 2 4 2" xfId="13703"/>
    <cellStyle name="Normal 2 3 2 2 2 4 2 2 4 3" xfId="13704"/>
    <cellStyle name="Normal 2 3 2 2 2 4 2 2 5" xfId="13705"/>
    <cellStyle name="Normal 2 3 2 2 2 4 2 2 6" xfId="13706"/>
    <cellStyle name="Normal 2 3 2 2 2 4 2 3" xfId="13707"/>
    <cellStyle name="Normal 2 3 2 2 2 4 2 3 2" xfId="13708"/>
    <cellStyle name="Normal 2 3 2 2 2 4 2 3 2 2" xfId="13709"/>
    <cellStyle name="Normal 2 3 2 2 2 4 2 3 2 3" xfId="13710"/>
    <cellStyle name="Normal 2 3 2 2 2 4 2 3 3" xfId="13711"/>
    <cellStyle name="Normal 2 3 2 2 2 4 2 3 4" xfId="13712"/>
    <cellStyle name="Normal 2 3 2 2 2 4 2 4" xfId="13713"/>
    <cellStyle name="Normal 2 3 2 2 2 4 2 4 2" xfId="13714"/>
    <cellStyle name="Normal 2 3 2 2 2 4 2 4 3" xfId="13715"/>
    <cellStyle name="Normal 2 3 2 2 2 4 2 5" xfId="13716"/>
    <cellStyle name="Normal 2 3 2 2 2 4 2 5 2" xfId="13717"/>
    <cellStyle name="Normal 2 3 2 2 2 4 2 5 3" xfId="13718"/>
    <cellStyle name="Normal 2 3 2 2 2 4 2 6" xfId="13719"/>
    <cellStyle name="Normal 2 3 2 2 2 4 2 7" xfId="13720"/>
    <cellStyle name="Normal 2 3 2 2 2 4 3" xfId="13721"/>
    <cellStyle name="Normal 2 3 2 2 2 4 3 2" xfId="13722"/>
    <cellStyle name="Normal 2 3 2 2 2 4 3 2 2" xfId="13723"/>
    <cellStyle name="Normal 2 3 2 2 2 4 3 2 2 2" xfId="13724"/>
    <cellStyle name="Normal 2 3 2 2 2 4 3 2 2 3" xfId="13725"/>
    <cellStyle name="Normal 2 3 2 2 2 4 3 2 3" xfId="13726"/>
    <cellStyle name="Normal 2 3 2 2 2 4 3 2 4" xfId="13727"/>
    <cellStyle name="Normal 2 3 2 2 2 4 3 3" xfId="13728"/>
    <cellStyle name="Normal 2 3 2 2 2 4 3 3 2" xfId="13729"/>
    <cellStyle name="Normal 2 3 2 2 2 4 3 3 3" xfId="13730"/>
    <cellStyle name="Normal 2 3 2 2 2 4 3 4" xfId="13731"/>
    <cellStyle name="Normal 2 3 2 2 2 4 3 4 2" xfId="13732"/>
    <cellStyle name="Normal 2 3 2 2 2 4 3 4 3" xfId="13733"/>
    <cellStyle name="Normal 2 3 2 2 2 4 3 5" xfId="13734"/>
    <cellStyle name="Normal 2 3 2 2 2 4 3 6" xfId="13735"/>
    <cellStyle name="Normal 2 3 2 2 2 4 4" xfId="13736"/>
    <cellStyle name="Normal 2 3 2 2 2 4 4 2" xfId="13737"/>
    <cellStyle name="Normal 2 3 2 2 2 4 4 2 2" xfId="13738"/>
    <cellStyle name="Normal 2 3 2 2 2 4 4 2 3" xfId="13739"/>
    <cellStyle name="Normal 2 3 2 2 2 4 4 3" xfId="13740"/>
    <cellStyle name="Normal 2 3 2 2 2 4 4 4" xfId="13741"/>
    <cellStyle name="Normal 2 3 2 2 2 4 5" xfId="13742"/>
    <cellStyle name="Normal 2 3 2 2 2 4 5 2" xfId="13743"/>
    <cellStyle name="Normal 2 3 2 2 2 4 5 3" xfId="13744"/>
    <cellStyle name="Normal 2 3 2 2 2 4 6" xfId="13745"/>
    <cellStyle name="Normal 2 3 2 2 2 4 6 2" xfId="13746"/>
    <cellStyle name="Normal 2 3 2 2 2 4 6 3" xfId="13747"/>
    <cellStyle name="Normal 2 3 2 2 2 4 7" xfId="13748"/>
    <cellStyle name="Normal 2 3 2 2 2 4 8" xfId="13749"/>
    <cellStyle name="Normal 2 3 2 2 2 5" xfId="13750"/>
    <cellStyle name="Normal 2 3 2 2 2 5 2" xfId="13751"/>
    <cellStyle name="Normal 2 3 2 2 2 5 2 2" xfId="13752"/>
    <cellStyle name="Normal 2 3 2 2 2 5 2 2 2" xfId="13753"/>
    <cellStyle name="Normal 2 3 2 2 2 5 2 2 2 2" xfId="13754"/>
    <cellStyle name="Normal 2 3 2 2 2 5 2 2 2 2 2" xfId="13755"/>
    <cellStyle name="Normal 2 3 2 2 2 5 2 2 2 2 3" xfId="13756"/>
    <cellStyle name="Normal 2 3 2 2 2 5 2 2 2 3" xfId="13757"/>
    <cellStyle name="Normal 2 3 2 2 2 5 2 2 2 4" xfId="13758"/>
    <cellStyle name="Normal 2 3 2 2 2 5 2 2 3" xfId="13759"/>
    <cellStyle name="Normal 2 3 2 2 2 5 2 2 3 2" xfId="13760"/>
    <cellStyle name="Normal 2 3 2 2 2 5 2 2 3 3" xfId="13761"/>
    <cellStyle name="Normal 2 3 2 2 2 5 2 2 4" xfId="13762"/>
    <cellStyle name="Normal 2 3 2 2 2 5 2 2 4 2" xfId="13763"/>
    <cellStyle name="Normal 2 3 2 2 2 5 2 2 4 3" xfId="13764"/>
    <cellStyle name="Normal 2 3 2 2 2 5 2 2 5" xfId="13765"/>
    <cellStyle name="Normal 2 3 2 2 2 5 2 2 6" xfId="13766"/>
    <cellStyle name="Normal 2 3 2 2 2 5 2 3" xfId="13767"/>
    <cellStyle name="Normal 2 3 2 2 2 5 2 3 2" xfId="13768"/>
    <cellStyle name="Normal 2 3 2 2 2 5 2 3 2 2" xfId="13769"/>
    <cellStyle name="Normal 2 3 2 2 2 5 2 3 2 3" xfId="13770"/>
    <cellStyle name="Normal 2 3 2 2 2 5 2 3 3" xfId="13771"/>
    <cellStyle name="Normal 2 3 2 2 2 5 2 3 4" xfId="13772"/>
    <cellStyle name="Normal 2 3 2 2 2 5 2 4" xfId="13773"/>
    <cellStyle name="Normal 2 3 2 2 2 5 2 4 2" xfId="13774"/>
    <cellStyle name="Normal 2 3 2 2 2 5 2 4 3" xfId="13775"/>
    <cellStyle name="Normal 2 3 2 2 2 5 2 5" xfId="13776"/>
    <cellStyle name="Normal 2 3 2 2 2 5 2 5 2" xfId="13777"/>
    <cellStyle name="Normal 2 3 2 2 2 5 2 5 3" xfId="13778"/>
    <cellStyle name="Normal 2 3 2 2 2 5 2 6" xfId="13779"/>
    <cellStyle name="Normal 2 3 2 2 2 5 2 7" xfId="13780"/>
    <cellStyle name="Normal 2 3 2 2 2 5 3" xfId="13781"/>
    <cellStyle name="Normal 2 3 2 2 2 5 3 2" xfId="13782"/>
    <cellStyle name="Normal 2 3 2 2 2 5 3 2 2" xfId="13783"/>
    <cellStyle name="Normal 2 3 2 2 2 5 3 2 2 2" xfId="13784"/>
    <cellStyle name="Normal 2 3 2 2 2 5 3 2 2 3" xfId="13785"/>
    <cellStyle name="Normal 2 3 2 2 2 5 3 2 3" xfId="13786"/>
    <cellStyle name="Normal 2 3 2 2 2 5 3 2 4" xfId="13787"/>
    <cellStyle name="Normal 2 3 2 2 2 5 3 3" xfId="13788"/>
    <cellStyle name="Normal 2 3 2 2 2 5 3 3 2" xfId="13789"/>
    <cellStyle name="Normal 2 3 2 2 2 5 3 3 3" xfId="13790"/>
    <cellStyle name="Normal 2 3 2 2 2 5 3 4" xfId="13791"/>
    <cellStyle name="Normal 2 3 2 2 2 5 3 4 2" xfId="13792"/>
    <cellStyle name="Normal 2 3 2 2 2 5 3 4 3" xfId="13793"/>
    <cellStyle name="Normal 2 3 2 2 2 5 3 5" xfId="13794"/>
    <cellStyle name="Normal 2 3 2 2 2 5 3 6" xfId="13795"/>
    <cellStyle name="Normal 2 3 2 2 2 5 4" xfId="13796"/>
    <cellStyle name="Normal 2 3 2 2 2 5 4 2" xfId="13797"/>
    <cellStyle name="Normal 2 3 2 2 2 5 4 2 2" xfId="13798"/>
    <cellStyle name="Normal 2 3 2 2 2 5 4 2 3" xfId="13799"/>
    <cellStyle name="Normal 2 3 2 2 2 5 4 3" xfId="13800"/>
    <cellStyle name="Normal 2 3 2 2 2 5 4 4" xfId="13801"/>
    <cellStyle name="Normal 2 3 2 2 2 5 5" xfId="13802"/>
    <cellStyle name="Normal 2 3 2 2 2 5 5 2" xfId="13803"/>
    <cellStyle name="Normal 2 3 2 2 2 5 5 3" xfId="13804"/>
    <cellStyle name="Normal 2 3 2 2 2 5 6" xfId="13805"/>
    <cellStyle name="Normal 2 3 2 2 2 5 6 2" xfId="13806"/>
    <cellStyle name="Normal 2 3 2 2 2 5 6 3" xfId="13807"/>
    <cellStyle name="Normal 2 3 2 2 2 5 7" xfId="13808"/>
    <cellStyle name="Normal 2 3 2 2 2 5 8" xfId="13809"/>
    <cellStyle name="Normal 2 3 2 2 2 6" xfId="13810"/>
    <cellStyle name="Normal 2 3 2 2 2 6 2" xfId="13811"/>
    <cellStyle name="Normal 2 3 2 2 2 6 2 2" xfId="13812"/>
    <cellStyle name="Normal 2 3 2 2 2 6 2 2 2" xfId="13813"/>
    <cellStyle name="Normal 2 3 2 2 2 6 2 2 2 2" xfId="13814"/>
    <cellStyle name="Normal 2 3 2 2 2 6 2 2 2 3" xfId="13815"/>
    <cellStyle name="Normal 2 3 2 2 2 6 2 2 3" xfId="13816"/>
    <cellStyle name="Normal 2 3 2 2 2 6 2 2 4" xfId="13817"/>
    <cellStyle name="Normal 2 3 2 2 2 6 2 3" xfId="13818"/>
    <cellStyle name="Normal 2 3 2 2 2 6 2 3 2" xfId="13819"/>
    <cellStyle name="Normal 2 3 2 2 2 6 2 3 3" xfId="13820"/>
    <cellStyle name="Normal 2 3 2 2 2 6 2 4" xfId="13821"/>
    <cellStyle name="Normal 2 3 2 2 2 6 2 4 2" xfId="13822"/>
    <cellStyle name="Normal 2 3 2 2 2 6 2 4 3" xfId="13823"/>
    <cellStyle name="Normal 2 3 2 2 2 6 2 5" xfId="13824"/>
    <cellStyle name="Normal 2 3 2 2 2 6 2 6" xfId="13825"/>
    <cellStyle name="Normal 2 3 2 2 2 6 3" xfId="13826"/>
    <cellStyle name="Normal 2 3 2 2 2 6 3 2" xfId="13827"/>
    <cellStyle name="Normal 2 3 2 2 2 6 3 2 2" xfId="13828"/>
    <cellStyle name="Normal 2 3 2 2 2 6 3 2 3" xfId="13829"/>
    <cellStyle name="Normal 2 3 2 2 2 6 3 3" xfId="13830"/>
    <cellStyle name="Normal 2 3 2 2 2 6 3 4" xfId="13831"/>
    <cellStyle name="Normal 2 3 2 2 2 6 4" xfId="13832"/>
    <cellStyle name="Normal 2 3 2 2 2 6 4 2" xfId="13833"/>
    <cellStyle name="Normal 2 3 2 2 2 6 4 3" xfId="13834"/>
    <cellStyle name="Normal 2 3 2 2 2 6 5" xfId="13835"/>
    <cellStyle name="Normal 2 3 2 2 2 6 5 2" xfId="13836"/>
    <cellStyle name="Normal 2 3 2 2 2 6 5 3" xfId="13837"/>
    <cellStyle name="Normal 2 3 2 2 2 6 6" xfId="13838"/>
    <cellStyle name="Normal 2 3 2 2 2 6 7" xfId="13839"/>
    <cellStyle name="Normal 2 3 2 2 2 7" xfId="13840"/>
    <cellStyle name="Normal 2 3 2 2 2 7 2" xfId="13841"/>
    <cellStyle name="Normal 2 3 2 2 2 7 2 2" xfId="13842"/>
    <cellStyle name="Normal 2 3 2 2 2 7 2 2 2" xfId="13843"/>
    <cellStyle name="Normal 2 3 2 2 2 7 2 2 3" xfId="13844"/>
    <cellStyle name="Normal 2 3 2 2 2 7 2 3" xfId="13845"/>
    <cellStyle name="Normal 2 3 2 2 2 7 2 4" xfId="13846"/>
    <cellStyle name="Normal 2 3 2 2 2 7 3" xfId="13847"/>
    <cellStyle name="Normal 2 3 2 2 2 7 3 2" xfId="13848"/>
    <cellStyle name="Normal 2 3 2 2 2 7 3 3" xfId="13849"/>
    <cellStyle name="Normal 2 3 2 2 2 7 4" xfId="13850"/>
    <cellStyle name="Normal 2 3 2 2 2 7 4 2" xfId="13851"/>
    <cellStyle name="Normal 2 3 2 2 2 7 4 3" xfId="13852"/>
    <cellStyle name="Normal 2 3 2 2 2 7 5" xfId="13853"/>
    <cellStyle name="Normal 2 3 2 2 2 7 6" xfId="13854"/>
    <cellStyle name="Normal 2 3 2 2 2 8" xfId="13855"/>
    <cellStyle name="Normal 2 3 2 2 2 8 2" xfId="13856"/>
    <cellStyle name="Normal 2 3 2 2 2 8 2 2" xfId="13857"/>
    <cellStyle name="Normal 2 3 2 2 2 8 2 3" xfId="13858"/>
    <cellStyle name="Normal 2 3 2 2 2 8 3" xfId="13859"/>
    <cellStyle name="Normal 2 3 2 2 2 8 4" xfId="13860"/>
    <cellStyle name="Normal 2 3 2 2 2 9" xfId="13861"/>
    <cellStyle name="Normal 2 3 2 2 2 9 2" xfId="13862"/>
    <cellStyle name="Normal 2 3 2 2 2 9 3" xfId="13863"/>
    <cellStyle name="Normal 2 3 2 2 3" xfId="13864"/>
    <cellStyle name="Normal 2 3 2 2 3 10" xfId="13865"/>
    <cellStyle name="Normal 2 3 2 2 3 11" xfId="13866"/>
    <cellStyle name="Normal 2 3 2 2 3 2" xfId="13867"/>
    <cellStyle name="Normal 2 3 2 2 3 2 2" xfId="13868"/>
    <cellStyle name="Normal 2 3 2 2 3 2 2 2" xfId="13869"/>
    <cellStyle name="Normal 2 3 2 2 3 2 2 2 2" xfId="13870"/>
    <cellStyle name="Normal 2 3 2 2 3 2 2 2 2 2" xfId="13871"/>
    <cellStyle name="Normal 2 3 2 2 3 2 2 2 2 2 2" xfId="13872"/>
    <cellStyle name="Normal 2 3 2 2 3 2 2 2 2 2 3" xfId="13873"/>
    <cellStyle name="Normal 2 3 2 2 3 2 2 2 2 3" xfId="13874"/>
    <cellStyle name="Normal 2 3 2 2 3 2 2 2 2 4" xfId="13875"/>
    <cellStyle name="Normal 2 3 2 2 3 2 2 2 3" xfId="13876"/>
    <cellStyle name="Normal 2 3 2 2 3 2 2 2 3 2" xfId="13877"/>
    <cellStyle name="Normal 2 3 2 2 3 2 2 2 3 3" xfId="13878"/>
    <cellStyle name="Normal 2 3 2 2 3 2 2 2 4" xfId="13879"/>
    <cellStyle name="Normal 2 3 2 2 3 2 2 2 4 2" xfId="13880"/>
    <cellStyle name="Normal 2 3 2 2 3 2 2 2 4 3" xfId="13881"/>
    <cellStyle name="Normal 2 3 2 2 3 2 2 2 5" xfId="13882"/>
    <cellStyle name="Normal 2 3 2 2 3 2 2 2 6" xfId="13883"/>
    <cellStyle name="Normal 2 3 2 2 3 2 2 3" xfId="13884"/>
    <cellStyle name="Normal 2 3 2 2 3 2 2 3 2" xfId="13885"/>
    <cellStyle name="Normal 2 3 2 2 3 2 2 3 2 2" xfId="13886"/>
    <cellStyle name="Normal 2 3 2 2 3 2 2 3 2 3" xfId="13887"/>
    <cellStyle name="Normal 2 3 2 2 3 2 2 3 3" xfId="13888"/>
    <cellStyle name="Normal 2 3 2 2 3 2 2 3 4" xfId="13889"/>
    <cellStyle name="Normal 2 3 2 2 3 2 2 4" xfId="13890"/>
    <cellStyle name="Normal 2 3 2 2 3 2 2 4 2" xfId="13891"/>
    <cellStyle name="Normal 2 3 2 2 3 2 2 4 3" xfId="13892"/>
    <cellStyle name="Normal 2 3 2 2 3 2 2 5" xfId="13893"/>
    <cellStyle name="Normal 2 3 2 2 3 2 2 5 2" xfId="13894"/>
    <cellStyle name="Normal 2 3 2 2 3 2 2 5 3" xfId="13895"/>
    <cellStyle name="Normal 2 3 2 2 3 2 2 6" xfId="13896"/>
    <cellStyle name="Normal 2 3 2 2 3 2 2 7" xfId="13897"/>
    <cellStyle name="Normal 2 3 2 2 3 2 3" xfId="13898"/>
    <cellStyle name="Normal 2 3 2 2 3 2 3 2" xfId="13899"/>
    <cellStyle name="Normal 2 3 2 2 3 2 3 2 2" xfId="13900"/>
    <cellStyle name="Normal 2 3 2 2 3 2 3 2 2 2" xfId="13901"/>
    <cellStyle name="Normal 2 3 2 2 3 2 3 2 2 3" xfId="13902"/>
    <cellStyle name="Normal 2 3 2 2 3 2 3 2 3" xfId="13903"/>
    <cellStyle name="Normal 2 3 2 2 3 2 3 2 4" xfId="13904"/>
    <cellStyle name="Normal 2 3 2 2 3 2 3 3" xfId="13905"/>
    <cellStyle name="Normal 2 3 2 2 3 2 3 3 2" xfId="13906"/>
    <cellStyle name="Normal 2 3 2 2 3 2 3 3 3" xfId="13907"/>
    <cellStyle name="Normal 2 3 2 2 3 2 3 4" xfId="13908"/>
    <cellStyle name="Normal 2 3 2 2 3 2 3 4 2" xfId="13909"/>
    <cellStyle name="Normal 2 3 2 2 3 2 3 4 3" xfId="13910"/>
    <cellStyle name="Normal 2 3 2 2 3 2 3 5" xfId="13911"/>
    <cellStyle name="Normal 2 3 2 2 3 2 3 6" xfId="13912"/>
    <cellStyle name="Normal 2 3 2 2 3 2 4" xfId="13913"/>
    <cellStyle name="Normal 2 3 2 2 3 2 4 2" xfId="13914"/>
    <cellStyle name="Normal 2 3 2 2 3 2 4 2 2" xfId="13915"/>
    <cellStyle name="Normal 2 3 2 2 3 2 4 2 3" xfId="13916"/>
    <cellStyle name="Normal 2 3 2 2 3 2 4 3" xfId="13917"/>
    <cellStyle name="Normal 2 3 2 2 3 2 4 4" xfId="13918"/>
    <cellStyle name="Normal 2 3 2 2 3 2 5" xfId="13919"/>
    <cellStyle name="Normal 2 3 2 2 3 2 5 2" xfId="13920"/>
    <cellStyle name="Normal 2 3 2 2 3 2 5 3" xfId="13921"/>
    <cellStyle name="Normal 2 3 2 2 3 2 6" xfId="13922"/>
    <cellStyle name="Normal 2 3 2 2 3 2 6 2" xfId="13923"/>
    <cellStyle name="Normal 2 3 2 2 3 2 6 3" xfId="13924"/>
    <cellStyle name="Normal 2 3 2 2 3 2 7" xfId="13925"/>
    <cellStyle name="Normal 2 3 2 2 3 2 8" xfId="13926"/>
    <cellStyle name="Normal 2 3 2 2 3 3" xfId="13927"/>
    <cellStyle name="Normal 2 3 2 2 3 3 2" xfId="13928"/>
    <cellStyle name="Normal 2 3 2 2 3 3 2 2" xfId="13929"/>
    <cellStyle name="Normal 2 3 2 2 3 3 2 2 2" xfId="13930"/>
    <cellStyle name="Normal 2 3 2 2 3 3 2 2 2 2" xfId="13931"/>
    <cellStyle name="Normal 2 3 2 2 3 3 2 2 2 2 2" xfId="13932"/>
    <cellStyle name="Normal 2 3 2 2 3 3 2 2 2 2 3" xfId="13933"/>
    <cellStyle name="Normal 2 3 2 2 3 3 2 2 2 3" xfId="13934"/>
    <cellStyle name="Normal 2 3 2 2 3 3 2 2 2 4" xfId="13935"/>
    <cellStyle name="Normal 2 3 2 2 3 3 2 2 3" xfId="13936"/>
    <cellStyle name="Normal 2 3 2 2 3 3 2 2 3 2" xfId="13937"/>
    <cellStyle name="Normal 2 3 2 2 3 3 2 2 3 3" xfId="13938"/>
    <cellStyle name="Normal 2 3 2 2 3 3 2 2 4" xfId="13939"/>
    <cellStyle name="Normal 2 3 2 2 3 3 2 2 4 2" xfId="13940"/>
    <cellStyle name="Normal 2 3 2 2 3 3 2 2 4 3" xfId="13941"/>
    <cellStyle name="Normal 2 3 2 2 3 3 2 2 5" xfId="13942"/>
    <cellStyle name="Normal 2 3 2 2 3 3 2 2 6" xfId="13943"/>
    <cellStyle name="Normal 2 3 2 2 3 3 2 3" xfId="13944"/>
    <cellStyle name="Normal 2 3 2 2 3 3 2 3 2" xfId="13945"/>
    <cellStyle name="Normal 2 3 2 2 3 3 2 3 2 2" xfId="13946"/>
    <cellStyle name="Normal 2 3 2 2 3 3 2 3 2 3" xfId="13947"/>
    <cellStyle name="Normal 2 3 2 2 3 3 2 3 3" xfId="13948"/>
    <cellStyle name="Normal 2 3 2 2 3 3 2 3 4" xfId="13949"/>
    <cellStyle name="Normal 2 3 2 2 3 3 2 4" xfId="13950"/>
    <cellStyle name="Normal 2 3 2 2 3 3 2 4 2" xfId="13951"/>
    <cellStyle name="Normal 2 3 2 2 3 3 2 4 3" xfId="13952"/>
    <cellStyle name="Normal 2 3 2 2 3 3 2 5" xfId="13953"/>
    <cellStyle name="Normal 2 3 2 2 3 3 2 5 2" xfId="13954"/>
    <cellStyle name="Normal 2 3 2 2 3 3 2 5 3" xfId="13955"/>
    <cellStyle name="Normal 2 3 2 2 3 3 2 6" xfId="13956"/>
    <cellStyle name="Normal 2 3 2 2 3 3 2 7" xfId="13957"/>
    <cellStyle name="Normal 2 3 2 2 3 3 3" xfId="13958"/>
    <cellStyle name="Normal 2 3 2 2 3 3 3 2" xfId="13959"/>
    <cellStyle name="Normal 2 3 2 2 3 3 3 2 2" xfId="13960"/>
    <cellStyle name="Normal 2 3 2 2 3 3 3 2 2 2" xfId="13961"/>
    <cellStyle name="Normal 2 3 2 2 3 3 3 2 2 3" xfId="13962"/>
    <cellStyle name="Normal 2 3 2 2 3 3 3 2 3" xfId="13963"/>
    <cellStyle name="Normal 2 3 2 2 3 3 3 2 4" xfId="13964"/>
    <cellStyle name="Normal 2 3 2 2 3 3 3 3" xfId="13965"/>
    <cellStyle name="Normal 2 3 2 2 3 3 3 3 2" xfId="13966"/>
    <cellStyle name="Normal 2 3 2 2 3 3 3 3 3" xfId="13967"/>
    <cellStyle name="Normal 2 3 2 2 3 3 3 4" xfId="13968"/>
    <cellStyle name="Normal 2 3 2 2 3 3 3 4 2" xfId="13969"/>
    <cellStyle name="Normal 2 3 2 2 3 3 3 4 3" xfId="13970"/>
    <cellStyle name="Normal 2 3 2 2 3 3 3 5" xfId="13971"/>
    <cellStyle name="Normal 2 3 2 2 3 3 3 6" xfId="13972"/>
    <cellStyle name="Normal 2 3 2 2 3 3 4" xfId="13973"/>
    <cellStyle name="Normal 2 3 2 2 3 3 4 2" xfId="13974"/>
    <cellStyle name="Normal 2 3 2 2 3 3 4 2 2" xfId="13975"/>
    <cellStyle name="Normal 2 3 2 2 3 3 4 2 3" xfId="13976"/>
    <cellStyle name="Normal 2 3 2 2 3 3 4 3" xfId="13977"/>
    <cellStyle name="Normal 2 3 2 2 3 3 4 4" xfId="13978"/>
    <cellStyle name="Normal 2 3 2 2 3 3 5" xfId="13979"/>
    <cellStyle name="Normal 2 3 2 2 3 3 5 2" xfId="13980"/>
    <cellStyle name="Normal 2 3 2 2 3 3 5 3" xfId="13981"/>
    <cellStyle name="Normal 2 3 2 2 3 3 6" xfId="13982"/>
    <cellStyle name="Normal 2 3 2 2 3 3 6 2" xfId="13983"/>
    <cellStyle name="Normal 2 3 2 2 3 3 6 3" xfId="13984"/>
    <cellStyle name="Normal 2 3 2 2 3 3 7" xfId="13985"/>
    <cellStyle name="Normal 2 3 2 2 3 3 8" xfId="13986"/>
    <cellStyle name="Normal 2 3 2 2 3 4" xfId="13987"/>
    <cellStyle name="Normal 2 3 2 2 3 4 2" xfId="13988"/>
    <cellStyle name="Normal 2 3 2 2 3 4 2 2" xfId="13989"/>
    <cellStyle name="Normal 2 3 2 2 3 4 2 2 2" xfId="13990"/>
    <cellStyle name="Normal 2 3 2 2 3 4 2 2 2 2" xfId="13991"/>
    <cellStyle name="Normal 2 3 2 2 3 4 2 2 2 2 2" xfId="13992"/>
    <cellStyle name="Normal 2 3 2 2 3 4 2 2 2 2 3" xfId="13993"/>
    <cellStyle name="Normal 2 3 2 2 3 4 2 2 2 3" xfId="13994"/>
    <cellStyle name="Normal 2 3 2 2 3 4 2 2 2 4" xfId="13995"/>
    <cellStyle name="Normal 2 3 2 2 3 4 2 2 3" xfId="13996"/>
    <cellStyle name="Normal 2 3 2 2 3 4 2 2 3 2" xfId="13997"/>
    <cellStyle name="Normal 2 3 2 2 3 4 2 2 3 3" xfId="13998"/>
    <cellStyle name="Normal 2 3 2 2 3 4 2 2 4" xfId="13999"/>
    <cellStyle name="Normal 2 3 2 2 3 4 2 2 4 2" xfId="14000"/>
    <cellStyle name="Normal 2 3 2 2 3 4 2 2 4 3" xfId="14001"/>
    <cellStyle name="Normal 2 3 2 2 3 4 2 2 5" xfId="14002"/>
    <cellStyle name="Normal 2 3 2 2 3 4 2 2 6" xfId="14003"/>
    <cellStyle name="Normal 2 3 2 2 3 4 2 3" xfId="14004"/>
    <cellStyle name="Normal 2 3 2 2 3 4 2 3 2" xfId="14005"/>
    <cellStyle name="Normal 2 3 2 2 3 4 2 3 2 2" xfId="14006"/>
    <cellStyle name="Normal 2 3 2 2 3 4 2 3 2 3" xfId="14007"/>
    <cellStyle name="Normal 2 3 2 2 3 4 2 3 3" xfId="14008"/>
    <cellStyle name="Normal 2 3 2 2 3 4 2 3 4" xfId="14009"/>
    <cellStyle name="Normal 2 3 2 2 3 4 2 4" xfId="14010"/>
    <cellStyle name="Normal 2 3 2 2 3 4 2 4 2" xfId="14011"/>
    <cellStyle name="Normal 2 3 2 2 3 4 2 4 3" xfId="14012"/>
    <cellStyle name="Normal 2 3 2 2 3 4 2 5" xfId="14013"/>
    <cellStyle name="Normal 2 3 2 2 3 4 2 5 2" xfId="14014"/>
    <cellStyle name="Normal 2 3 2 2 3 4 2 5 3" xfId="14015"/>
    <cellStyle name="Normal 2 3 2 2 3 4 2 6" xfId="14016"/>
    <cellStyle name="Normal 2 3 2 2 3 4 2 7" xfId="14017"/>
    <cellStyle name="Normal 2 3 2 2 3 4 3" xfId="14018"/>
    <cellStyle name="Normal 2 3 2 2 3 4 3 2" xfId="14019"/>
    <cellStyle name="Normal 2 3 2 2 3 4 3 2 2" xfId="14020"/>
    <cellStyle name="Normal 2 3 2 2 3 4 3 2 2 2" xfId="14021"/>
    <cellStyle name="Normal 2 3 2 2 3 4 3 2 2 3" xfId="14022"/>
    <cellStyle name="Normal 2 3 2 2 3 4 3 2 3" xfId="14023"/>
    <cellStyle name="Normal 2 3 2 2 3 4 3 2 4" xfId="14024"/>
    <cellStyle name="Normal 2 3 2 2 3 4 3 3" xfId="14025"/>
    <cellStyle name="Normal 2 3 2 2 3 4 3 3 2" xfId="14026"/>
    <cellStyle name="Normal 2 3 2 2 3 4 3 3 3" xfId="14027"/>
    <cellStyle name="Normal 2 3 2 2 3 4 3 4" xfId="14028"/>
    <cellStyle name="Normal 2 3 2 2 3 4 3 4 2" xfId="14029"/>
    <cellStyle name="Normal 2 3 2 2 3 4 3 4 3" xfId="14030"/>
    <cellStyle name="Normal 2 3 2 2 3 4 3 5" xfId="14031"/>
    <cellStyle name="Normal 2 3 2 2 3 4 3 6" xfId="14032"/>
    <cellStyle name="Normal 2 3 2 2 3 4 4" xfId="14033"/>
    <cellStyle name="Normal 2 3 2 2 3 4 4 2" xfId="14034"/>
    <cellStyle name="Normal 2 3 2 2 3 4 4 2 2" xfId="14035"/>
    <cellStyle name="Normal 2 3 2 2 3 4 4 2 3" xfId="14036"/>
    <cellStyle name="Normal 2 3 2 2 3 4 4 3" xfId="14037"/>
    <cellStyle name="Normal 2 3 2 2 3 4 4 4" xfId="14038"/>
    <cellStyle name="Normal 2 3 2 2 3 4 5" xfId="14039"/>
    <cellStyle name="Normal 2 3 2 2 3 4 5 2" xfId="14040"/>
    <cellStyle name="Normal 2 3 2 2 3 4 5 3" xfId="14041"/>
    <cellStyle name="Normal 2 3 2 2 3 4 6" xfId="14042"/>
    <cellStyle name="Normal 2 3 2 2 3 4 6 2" xfId="14043"/>
    <cellStyle name="Normal 2 3 2 2 3 4 6 3" xfId="14044"/>
    <cellStyle name="Normal 2 3 2 2 3 4 7" xfId="14045"/>
    <cellStyle name="Normal 2 3 2 2 3 4 8" xfId="14046"/>
    <cellStyle name="Normal 2 3 2 2 3 5" xfId="14047"/>
    <cellStyle name="Normal 2 3 2 2 3 5 2" xfId="14048"/>
    <cellStyle name="Normal 2 3 2 2 3 5 2 2" xfId="14049"/>
    <cellStyle name="Normal 2 3 2 2 3 5 2 2 2" xfId="14050"/>
    <cellStyle name="Normal 2 3 2 2 3 5 2 2 2 2" xfId="14051"/>
    <cellStyle name="Normal 2 3 2 2 3 5 2 2 2 3" xfId="14052"/>
    <cellStyle name="Normal 2 3 2 2 3 5 2 2 3" xfId="14053"/>
    <cellStyle name="Normal 2 3 2 2 3 5 2 2 4" xfId="14054"/>
    <cellStyle name="Normal 2 3 2 2 3 5 2 3" xfId="14055"/>
    <cellStyle name="Normal 2 3 2 2 3 5 2 3 2" xfId="14056"/>
    <cellStyle name="Normal 2 3 2 2 3 5 2 3 3" xfId="14057"/>
    <cellStyle name="Normal 2 3 2 2 3 5 2 4" xfId="14058"/>
    <cellStyle name="Normal 2 3 2 2 3 5 2 4 2" xfId="14059"/>
    <cellStyle name="Normal 2 3 2 2 3 5 2 4 3" xfId="14060"/>
    <cellStyle name="Normal 2 3 2 2 3 5 2 5" xfId="14061"/>
    <cellStyle name="Normal 2 3 2 2 3 5 2 6" xfId="14062"/>
    <cellStyle name="Normal 2 3 2 2 3 5 3" xfId="14063"/>
    <cellStyle name="Normal 2 3 2 2 3 5 3 2" xfId="14064"/>
    <cellStyle name="Normal 2 3 2 2 3 5 3 2 2" xfId="14065"/>
    <cellStyle name="Normal 2 3 2 2 3 5 3 2 3" xfId="14066"/>
    <cellStyle name="Normal 2 3 2 2 3 5 3 3" xfId="14067"/>
    <cellStyle name="Normal 2 3 2 2 3 5 3 4" xfId="14068"/>
    <cellStyle name="Normal 2 3 2 2 3 5 4" xfId="14069"/>
    <cellStyle name="Normal 2 3 2 2 3 5 4 2" xfId="14070"/>
    <cellStyle name="Normal 2 3 2 2 3 5 4 3" xfId="14071"/>
    <cellStyle name="Normal 2 3 2 2 3 5 5" xfId="14072"/>
    <cellStyle name="Normal 2 3 2 2 3 5 5 2" xfId="14073"/>
    <cellStyle name="Normal 2 3 2 2 3 5 5 3" xfId="14074"/>
    <cellStyle name="Normal 2 3 2 2 3 5 6" xfId="14075"/>
    <cellStyle name="Normal 2 3 2 2 3 5 7" xfId="14076"/>
    <cellStyle name="Normal 2 3 2 2 3 6" xfId="14077"/>
    <cellStyle name="Normal 2 3 2 2 3 6 2" xfId="14078"/>
    <cellStyle name="Normal 2 3 2 2 3 6 2 2" xfId="14079"/>
    <cellStyle name="Normal 2 3 2 2 3 6 2 2 2" xfId="14080"/>
    <cellStyle name="Normal 2 3 2 2 3 6 2 2 3" xfId="14081"/>
    <cellStyle name="Normal 2 3 2 2 3 6 2 3" xfId="14082"/>
    <cellStyle name="Normal 2 3 2 2 3 6 2 4" xfId="14083"/>
    <cellStyle name="Normal 2 3 2 2 3 6 3" xfId="14084"/>
    <cellStyle name="Normal 2 3 2 2 3 6 3 2" xfId="14085"/>
    <cellStyle name="Normal 2 3 2 2 3 6 3 3" xfId="14086"/>
    <cellStyle name="Normal 2 3 2 2 3 6 4" xfId="14087"/>
    <cellStyle name="Normal 2 3 2 2 3 6 4 2" xfId="14088"/>
    <cellStyle name="Normal 2 3 2 2 3 6 4 3" xfId="14089"/>
    <cellStyle name="Normal 2 3 2 2 3 6 5" xfId="14090"/>
    <cellStyle name="Normal 2 3 2 2 3 6 6" xfId="14091"/>
    <cellStyle name="Normal 2 3 2 2 3 7" xfId="14092"/>
    <cellStyle name="Normal 2 3 2 2 3 7 2" xfId="14093"/>
    <cellStyle name="Normal 2 3 2 2 3 7 2 2" xfId="14094"/>
    <cellStyle name="Normal 2 3 2 2 3 7 2 3" xfId="14095"/>
    <cellStyle name="Normal 2 3 2 2 3 7 3" xfId="14096"/>
    <cellStyle name="Normal 2 3 2 2 3 7 4" xfId="14097"/>
    <cellStyle name="Normal 2 3 2 2 3 8" xfId="14098"/>
    <cellStyle name="Normal 2 3 2 2 3 8 2" xfId="14099"/>
    <cellStyle name="Normal 2 3 2 2 3 8 3" xfId="14100"/>
    <cellStyle name="Normal 2 3 2 2 3 9" xfId="14101"/>
    <cellStyle name="Normal 2 3 2 2 3 9 2" xfId="14102"/>
    <cellStyle name="Normal 2 3 2 2 3 9 3" xfId="14103"/>
    <cellStyle name="Normal 2 3 2 2 4" xfId="14104"/>
    <cellStyle name="Normal 2 3 2 2 4 2" xfId="14105"/>
    <cellStyle name="Normal 2 3 2 2 4 2 2" xfId="14106"/>
    <cellStyle name="Normal 2 3 2 2 4 2 2 2" xfId="14107"/>
    <cellStyle name="Normal 2 3 2 2 4 2 2 2 2" xfId="14108"/>
    <cellStyle name="Normal 2 3 2 2 4 2 2 2 2 2" xfId="14109"/>
    <cellStyle name="Normal 2 3 2 2 4 2 2 2 2 3" xfId="14110"/>
    <cellStyle name="Normal 2 3 2 2 4 2 2 2 3" xfId="14111"/>
    <cellStyle name="Normal 2 3 2 2 4 2 2 2 4" xfId="14112"/>
    <cellStyle name="Normal 2 3 2 2 4 2 2 3" xfId="14113"/>
    <cellStyle name="Normal 2 3 2 2 4 2 2 3 2" xfId="14114"/>
    <cellStyle name="Normal 2 3 2 2 4 2 2 3 3" xfId="14115"/>
    <cellStyle name="Normal 2 3 2 2 4 2 2 4" xfId="14116"/>
    <cellStyle name="Normal 2 3 2 2 4 2 2 4 2" xfId="14117"/>
    <cellStyle name="Normal 2 3 2 2 4 2 2 4 3" xfId="14118"/>
    <cellStyle name="Normal 2 3 2 2 4 2 2 5" xfId="14119"/>
    <cellStyle name="Normal 2 3 2 2 4 2 2 6" xfId="14120"/>
    <cellStyle name="Normal 2 3 2 2 4 2 3" xfId="14121"/>
    <cellStyle name="Normal 2 3 2 2 4 2 3 2" xfId="14122"/>
    <cellStyle name="Normal 2 3 2 2 4 2 3 2 2" xfId="14123"/>
    <cellStyle name="Normal 2 3 2 2 4 2 3 2 3" xfId="14124"/>
    <cellStyle name="Normal 2 3 2 2 4 2 3 3" xfId="14125"/>
    <cellStyle name="Normal 2 3 2 2 4 2 3 4" xfId="14126"/>
    <cellStyle name="Normal 2 3 2 2 4 2 4" xfId="14127"/>
    <cellStyle name="Normal 2 3 2 2 4 2 4 2" xfId="14128"/>
    <cellStyle name="Normal 2 3 2 2 4 2 4 3" xfId="14129"/>
    <cellStyle name="Normal 2 3 2 2 4 2 5" xfId="14130"/>
    <cellStyle name="Normal 2 3 2 2 4 2 5 2" xfId="14131"/>
    <cellStyle name="Normal 2 3 2 2 4 2 5 3" xfId="14132"/>
    <cellStyle name="Normal 2 3 2 2 4 2 6" xfId="14133"/>
    <cellStyle name="Normal 2 3 2 2 4 2 7" xfId="14134"/>
    <cellStyle name="Normal 2 3 2 2 4 3" xfId="14135"/>
    <cellStyle name="Normal 2 3 2 2 4 3 2" xfId="14136"/>
    <cellStyle name="Normal 2 3 2 2 4 3 2 2" xfId="14137"/>
    <cellStyle name="Normal 2 3 2 2 4 3 2 2 2" xfId="14138"/>
    <cellStyle name="Normal 2 3 2 2 4 3 2 2 3" xfId="14139"/>
    <cellStyle name="Normal 2 3 2 2 4 3 2 3" xfId="14140"/>
    <cellStyle name="Normal 2 3 2 2 4 3 2 4" xfId="14141"/>
    <cellStyle name="Normal 2 3 2 2 4 3 3" xfId="14142"/>
    <cellStyle name="Normal 2 3 2 2 4 3 3 2" xfId="14143"/>
    <cellStyle name="Normal 2 3 2 2 4 3 3 3" xfId="14144"/>
    <cellStyle name="Normal 2 3 2 2 4 3 4" xfId="14145"/>
    <cellStyle name="Normal 2 3 2 2 4 3 4 2" xfId="14146"/>
    <cellStyle name="Normal 2 3 2 2 4 3 4 3" xfId="14147"/>
    <cellStyle name="Normal 2 3 2 2 4 3 5" xfId="14148"/>
    <cellStyle name="Normal 2 3 2 2 4 3 6" xfId="14149"/>
    <cellStyle name="Normal 2 3 2 2 4 4" xfId="14150"/>
    <cellStyle name="Normal 2 3 2 2 4 4 2" xfId="14151"/>
    <cellStyle name="Normal 2 3 2 2 4 4 2 2" xfId="14152"/>
    <cellStyle name="Normal 2 3 2 2 4 4 2 3" xfId="14153"/>
    <cellStyle name="Normal 2 3 2 2 4 4 3" xfId="14154"/>
    <cellStyle name="Normal 2 3 2 2 4 4 4" xfId="14155"/>
    <cellStyle name="Normal 2 3 2 2 4 5" xfId="14156"/>
    <cellStyle name="Normal 2 3 2 2 4 5 2" xfId="14157"/>
    <cellStyle name="Normal 2 3 2 2 4 5 3" xfId="14158"/>
    <cellStyle name="Normal 2 3 2 2 4 6" xfId="14159"/>
    <cellStyle name="Normal 2 3 2 2 4 6 2" xfId="14160"/>
    <cellStyle name="Normal 2 3 2 2 4 6 3" xfId="14161"/>
    <cellStyle name="Normal 2 3 2 2 4 7" xfId="14162"/>
    <cellStyle name="Normal 2 3 2 2 4 8" xfId="14163"/>
    <cellStyle name="Normal 2 3 2 2 5" xfId="14164"/>
    <cellStyle name="Normal 2 3 2 2 5 2" xfId="14165"/>
    <cellStyle name="Normal 2 3 2 2 5 2 2" xfId="14166"/>
    <cellStyle name="Normal 2 3 2 2 5 2 2 2" xfId="14167"/>
    <cellStyle name="Normal 2 3 2 2 5 2 2 2 2" xfId="14168"/>
    <cellStyle name="Normal 2 3 2 2 5 2 2 2 2 2" xfId="14169"/>
    <cellStyle name="Normal 2 3 2 2 5 2 2 2 2 3" xfId="14170"/>
    <cellStyle name="Normal 2 3 2 2 5 2 2 2 3" xfId="14171"/>
    <cellStyle name="Normal 2 3 2 2 5 2 2 2 4" xfId="14172"/>
    <cellStyle name="Normal 2 3 2 2 5 2 2 3" xfId="14173"/>
    <cellStyle name="Normal 2 3 2 2 5 2 2 3 2" xfId="14174"/>
    <cellStyle name="Normal 2 3 2 2 5 2 2 3 3" xfId="14175"/>
    <cellStyle name="Normal 2 3 2 2 5 2 2 4" xfId="14176"/>
    <cellStyle name="Normal 2 3 2 2 5 2 2 4 2" xfId="14177"/>
    <cellStyle name="Normal 2 3 2 2 5 2 2 4 3" xfId="14178"/>
    <cellStyle name="Normal 2 3 2 2 5 2 2 5" xfId="14179"/>
    <cellStyle name="Normal 2 3 2 2 5 2 2 6" xfId="14180"/>
    <cellStyle name="Normal 2 3 2 2 5 2 3" xfId="14181"/>
    <cellStyle name="Normal 2 3 2 2 5 2 3 2" xfId="14182"/>
    <cellStyle name="Normal 2 3 2 2 5 2 3 2 2" xfId="14183"/>
    <cellStyle name="Normal 2 3 2 2 5 2 3 2 3" xfId="14184"/>
    <cellStyle name="Normal 2 3 2 2 5 2 3 3" xfId="14185"/>
    <cellStyle name="Normal 2 3 2 2 5 2 3 4" xfId="14186"/>
    <cellStyle name="Normal 2 3 2 2 5 2 4" xfId="14187"/>
    <cellStyle name="Normal 2 3 2 2 5 2 4 2" xfId="14188"/>
    <cellStyle name="Normal 2 3 2 2 5 2 4 3" xfId="14189"/>
    <cellStyle name="Normal 2 3 2 2 5 2 5" xfId="14190"/>
    <cellStyle name="Normal 2 3 2 2 5 2 5 2" xfId="14191"/>
    <cellStyle name="Normal 2 3 2 2 5 2 5 3" xfId="14192"/>
    <cellStyle name="Normal 2 3 2 2 5 2 6" xfId="14193"/>
    <cellStyle name="Normal 2 3 2 2 5 2 7" xfId="14194"/>
    <cellStyle name="Normal 2 3 2 2 5 3" xfId="14195"/>
    <cellStyle name="Normal 2 3 2 2 5 3 2" xfId="14196"/>
    <cellStyle name="Normal 2 3 2 2 5 3 2 2" xfId="14197"/>
    <cellStyle name="Normal 2 3 2 2 5 3 2 2 2" xfId="14198"/>
    <cellStyle name="Normal 2 3 2 2 5 3 2 2 3" xfId="14199"/>
    <cellStyle name="Normal 2 3 2 2 5 3 2 3" xfId="14200"/>
    <cellStyle name="Normal 2 3 2 2 5 3 2 4" xfId="14201"/>
    <cellStyle name="Normal 2 3 2 2 5 3 3" xfId="14202"/>
    <cellStyle name="Normal 2 3 2 2 5 3 3 2" xfId="14203"/>
    <cellStyle name="Normal 2 3 2 2 5 3 3 3" xfId="14204"/>
    <cellStyle name="Normal 2 3 2 2 5 3 4" xfId="14205"/>
    <cellStyle name="Normal 2 3 2 2 5 3 4 2" xfId="14206"/>
    <cellStyle name="Normal 2 3 2 2 5 3 4 3" xfId="14207"/>
    <cellStyle name="Normal 2 3 2 2 5 3 5" xfId="14208"/>
    <cellStyle name="Normal 2 3 2 2 5 3 6" xfId="14209"/>
    <cellStyle name="Normal 2 3 2 2 5 4" xfId="14210"/>
    <cellStyle name="Normal 2 3 2 2 5 4 2" xfId="14211"/>
    <cellStyle name="Normal 2 3 2 2 5 4 2 2" xfId="14212"/>
    <cellStyle name="Normal 2 3 2 2 5 4 2 3" xfId="14213"/>
    <cellStyle name="Normal 2 3 2 2 5 4 3" xfId="14214"/>
    <cellStyle name="Normal 2 3 2 2 5 4 4" xfId="14215"/>
    <cellStyle name="Normal 2 3 2 2 5 5" xfId="14216"/>
    <cellStyle name="Normal 2 3 2 2 5 5 2" xfId="14217"/>
    <cellStyle name="Normal 2 3 2 2 5 5 3" xfId="14218"/>
    <cellStyle name="Normal 2 3 2 2 5 6" xfId="14219"/>
    <cellStyle name="Normal 2 3 2 2 5 6 2" xfId="14220"/>
    <cellStyle name="Normal 2 3 2 2 5 6 3" xfId="14221"/>
    <cellStyle name="Normal 2 3 2 2 5 7" xfId="14222"/>
    <cellStyle name="Normal 2 3 2 2 5 8" xfId="14223"/>
    <cellStyle name="Normal 2 3 2 2 6" xfId="14224"/>
    <cellStyle name="Normal 2 3 2 2 6 2" xfId="14225"/>
    <cellStyle name="Normal 2 3 2 2 6 2 2" xfId="14226"/>
    <cellStyle name="Normal 2 3 2 2 6 2 2 2" xfId="14227"/>
    <cellStyle name="Normal 2 3 2 2 6 2 2 2 2" xfId="14228"/>
    <cellStyle name="Normal 2 3 2 2 6 2 2 2 2 2" xfId="14229"/>
    <cellStyle name="Normal 2 3 2 2 6 2 2 2 2 3" xfId="14230"/>
    <cellStyle name="Normal 2 3 2 2 6 2 2 2 3" xfId="14231"/>
    <cellStyle name="Normal 2 3 2 2 6 2 2 2 4" xfId="14232"/>
    <cellStyle name="Normal 2 3 2 2 6 2 2 3" xfId="14233"/>
    <cellStyle name="Normal 2 3 2 2 6 2 2 3 2" xfId="14234"/>
    <cellStyle name="Normal 2 3 2 2 6 2 2 3 3" xfId="14235"/>
    <cellStyle name="Normal 2 3 2 2 6 2 2 4" xfId="14236"/>
    <cellStyle name="Normal 2 3 2 2 6 2 2 4 2" xfId="14237"/>
    <cellStyle name="Normal 2 3 2 2 6 2 2 4 3" xfId="14238"/>
    <cellStyle name="Normal 2 3 2 2 6 2 2 5" xfId="14239"/>
    <cellStyle name="Normal 2 3 2 2 6 2 2 6" xfId="14240"/>
    <cellStyle name="Normal 2 3 2 2 6 2 3" xfId="14241"/>
    <cellStyle name="Normal 2 3 2 2 6 2 3 2" xfId="14242"/>
    <cellStyle name="Normal 2 3 2 2 6 2 3 2 2" xfId="14243"/>
    <cellStyle name="Normal 2 3 2 2 6 2 3 2 3" xfId="14244"/>
    <cellStyle name="Normal 2 3 2 2 6 2 3 3" xfId="14245"/>
    <cellStyle name="Normal 2 3 2 2 6 2 3 4" xfId="14246"/>
    <cellStyle name="Normal 2 3 2 2 6 2 4" xfId="14247"/>
    <cellStyle name="Normal 2 3 2 2 6 2 4 2" xfId="14248"/>
    <cellStyle name="Normal 2 3 2 2 6 2 4 3" xfId="14249"/>
    <cellStyle name="Normal 2 3 2 2 6 2 5" xfId="14250"/>
    <cellStyle name="Normal 2 3 2 2 6 2 5 2" xfId="14251"/>
    <cellStyle name="Normal 2 3 2 2 6 2 5 3" xfId="14252"/>
    <cellStyle name="Normal 2 3 2 2 6 2 6" xfId="14253"/>
    <cellStyle name="Normal 2 3 2 2 6 2 7" xfId="14254"/>
    <cellStyle name="Normal 2 3 2 2 6 3" xfId="14255"/>
    <cellStyle name="Normal 2 3 2 2 6 3 2" xfId="14256"/>
    <cellStyle name="Normal 2 3 2 2 6 3 2 2" xfId="14257"/>
    <cellStyle name="Normal 2 3 2 2 6 3 2 2 2" xfId="14258"/>
    <cellStyle name="Normal 2 3 2 2 6 3 2 2 3" xfId="14259"/>
    <cellStyle name="Normal 2 3 2 2 6 3 2 3" xfId="14260"/>
    <cellStyle name="Normal 2 3 2 2 6 3 2 4" xfId="14261"/>
    <cellStyle name="Normal 2 3 2 2 6 3 3" xfId="14262"/>
    <cellStyle name="Normal 2 3 2 2 6 3 3 2" xfId="14263"/>
    <cellStyle name="Normal 2 3 2 2 6 3 3 3" xfId="14264"/>
    <cellStyle name="Normal 2 3 2 2 6 3 4" xfId="14265"/>
    <cellStyle name="Normal 2 3 2 2 6 3 4 2" xfId="14266"/>
    <cellStyle name="Normal 2 3 2 2 6 3 4 3" xfId="14267"/>
    <cellStyle name="Normal 2 3 2 2 6 3 5" xfId="14268"/>
    <cellStyle name="Normal 2 3 2 2 6 3 6" xfId="14269"/>
    <cellStyle name="Normal 2 3 2 2 6 4" xfId="14270"/>
    <cellStyle name="Normal 2 3 2 2 6 4 2" xfId="14271"/>
    <cellStyle name="Normal 2 3 2 2 6 4 2 2" xfId="14272"/>
    <cellStyle name="Normal 2 3 2 2 6 4 2 3" xfId="14273"/>
    <cellStyle name="Normal 2 3 2 2 6 4 3" xfId="14274"/>
    <cellStyle name="Normal 2 3 2 2 6 4 4" xfId="14275"/>
    <cellStyle name="Normal 2 3 2 2 6 5" xfId="14276"/>
    <cellStyle name="Normal 2 3 2 2 6 5 2" xfId="14277"/>
    <cellStyle name="Normal 2 3 2 2 6 5 3" xfId="14278"/>
    <cellStyle name="Normal 2 3 2 2 6 6" xfId="14279"/>
    <cellStyle name="Normal 2 3 2 2 6 6 2" xfId="14280"/>
    <cellStyle name="Normal 2 3 2 2 6 6 3" xfId="14281"/>
    <cellStyle name="Normal 2 3 2 2 6 7" xfId="14282"/>
    <cellStyle name="Normal 2 3 2 2 6 8" xfId="14283"/>
    <cellStyle name="Normal 2 3 2 2 7" xfId="14284"/>
    <cellStyle name="Normal 2 3 2 2 7 2" xfId="14285"/>
    <cellStyle name="Normal 2 3 2 2 7 2 2" xfId="14286"/>
    <cellStyle name="Normal 2 3 2 2 7 2 2 2" xfId="14287"/>
    <cellStyle name="Normal 2 3 2 2 7 2 2 2 2" xfId="14288"/>
    <cellStyle name="Normal 2 3 2 2 7 2 2 2 3" xfId="14289"/>
    <cellStyle name="Normal 2 3 2 2 7 2 2 3" xfId="14290"/>
    <cellStyle name="Normal 2 3 2 2 7 2 2 4" xfId="14291"/>
    <cellStyle name="Normal 2 3 2 2 7 2 3" xfId="14292"/>
    <cellStyle name="Normal 2 3 2 2 7 2 3 2" xfId="14293"/>
    <cellStyle name="Normal 2 3 2 2 7 2 3 3" xfId="14294"/>
    <cellStyle name="Normal 2 3 2 2 7 2 4" xfId="14295"/>
    <cellStyle name="Normal 2 3 2 2 7 2 4 2" xfId="14296"/>
    <cellStyle name="Normal 2 3 2 2 7 2 4 3" xfId="14297"/>
    <cellStyle name="Normal 2 3 2 2 7 2 5" xfId="14298"/>
    <cellStyle name="Normal 2 3 2 2 7 2 6" xfId="14299"/>
    <cellStyle name="Normal 2 3 2 2 7 3" xfId="14300"/>
    <cellStyle name="Normal 2 3 2 2 7 3 2" xfId="14301"/>
    <cellStyle name="Normal 2 3 2 2 7 3 2 2" xfId="14302"/>
    <cellStyle name="Normal 2 3 2 2 7 3 2 3" xfId="14303"/>
    <cellStyle name="Normal 2 3 2 2 7 3 3" xfId="14304"/>
    <cellStyle name="Normal 2 3 2 2 7 3 4" xfId="14305"/>
    <cellStyle name="Normal 2 3 2 2 7 4" xfId="14306"/>
    <cellStyle name="Normal 2 3 2 2 7 4 2" xfId="14307"/>
    <cellStyle name="Normal 2 3 2 2 7 4 3" xfId="14308"/>
    <cellStyle name="Normal 2 3 2 2 7 5" xfId="14309"/>
    <cellStyle name="Normal 2 3 2 2 7 5 2" xfId="14310"/>
    <cellStyle name="Normal 2 3 2 2 7 5 3" xfId="14311"/>
    <cellStyle name="Normal 2 3 2 2 7 6" xfId="14312"/>
    <cellStyle name="Normal 2 3 2 2 7 7" xfId="14313"/>
    <cellStyle name="Normal 2 3 2 2 8" xfId="14314"/>
    <cellStyle name="Normal 2 3 2 2 8 2" xfId="14315"/>
    <cellStyle name="Normal 2 3 2 2 8 2 2" xfId="14316"/>
    <cellStyle name="Normal 2 3 2 2 8 2 2 2" xfId="14317"/>
    <cellStyle name="Normal 2 3 2 2 8 2 2 3" xfId="14318"/>
    <cellStyle name="Normal 2 3 2 2 8 2 3" xfId="14319"/>
    <cellStyle name="Normal 2 3 2 2 8 2 4" xfId="14320"/>
    <cellStyle name="Normal 2 3 2 2 8 3" xfId="14321"/>
    <cellStyle name="Normal 2 3 2 2 8 3 2" xfId="14322"/>
    <cellStyle name="Normal 2 3 2 2 8 3 3" xfId="14323"/>
    <cellStyle name="Normal 2 3 2 2 8 4" xfId="14324"/>
    <cellStyle name="Normal 2 3 2 2 8 4 2" xfId="14325"/>
    <cellStyle name="Normal 2 3 2 2 8 4 3" xfId="14326"/>
    <cellStyle name="Normal 2 3 2 2 8 5" xfId="14327"/>
    <cellStyle name="Normal 2 3 2 2 8 6" xfId="14328"/>
    <cellStyle name="Normal 2 3 2 2 9" xfId="14329"/>
    <cellStyle name="Normal 2 3 2 2 9 2" xfId="14330"/>
    <cellStyle name="Normal 2 3 2 2 9 2 2" xfId="14331"/>
    <cellStyle name="Normal 2 3 2 2 9 2 3" xfId="14332"/>
    <cellStyle name="Normal 2 3 2 2 9 3" xfId="14333"/>
    <cellStyle name="Normal 2 3 2 2 9 4" xfId="14334"/>
    <cellStyle name="Normal 2 3 2 3" xfId="14335"/>
    <cellStyle name="Normal 2 3 2 3 10" xfId="14336"/>
    <cellStyle name="Normal 2 3 2 3 10 2" xfId="14337"/>
    <cellStyle name="Normal 2 3 2 3 10 2 2" xfId="14338"/>
    <cellStyle name="Normal 2 3 2 3 10 3" xfId="14339"/>
    <cellStyle name="Normal 2 3 2 3 10 4" xfId="14340"/>
    <cellStyle name="Normal 2 3 2 3 11" xfId="14341"/>
    <cellStyle name="Normal 2 3 2 3 11 2" xfId="14342"/>
    <cellStyle name="Normal 2 3 2 3 11 3" xfId="14343"/>
    <cellStyle name="Normal 2 3 2 3 12" xfId="14344"/>
    <cellStyle name="Normal 2 3 2 3 13" xfId="14345"/>
    <cellStyle name="Normal 2 3 2 3 14" xfId="14346"/>
    <cellStyle name="Normal 2 3 2 3 15" xfId="14347"/>
    <cellStyle name="Normal 2 3 2 3 2" xfId="14348"/>
    <cellStyle name="Normal 2 3 2 3 2 10" xfId="14349"/>
    <cellStyle name="Normal 2 3 2 3 2 10 2" xfId="14350"/>
    <cellStyle name="Normal 2 3 2 3 2 11" xfId="14351"/>
    <cellStyle name="Normal 2 3 2 3 2 12" xfId="14352"/>
    <cellStyle name="Normal 2 3 2 3 2 13" xfId="14353"/>
    <cellStyle name="Normal 2 3 2 3 2 2" xfId="14354"/>
    <cellStyle name="Normal 2 3 2 3 2 2 2" xfId="14355"/>
    <cellStyle name="Normal 2 3 2 3 2 2 2 2" xfId="14356"/>
    <cellStyle name="Normal 2 3 2 3 2 2 2 2 2" xfId="14357"/>
    <cellStyle name="Normal 2 3 2 3 2 2 2 2 2 2" xfId="14358"/>
    <cellStyle name="Normal 2 3 2 3 2 2 2 2 2 2 2" xfId="14359"/>
    <cellStyle name="Normal 2 3 2 3 2 2 2 2 2 2 3" xfId="14360"/>
    <cellStyle name="Normal 2 3 2 3 2 2 2 2 2 3" xfId="14361"/>
    <cellStyle name="Normal 2 3 2 3 2 2 2 2 2 4" xfId="14362"/>
    <cellStyle name="Normal 2 3 2 3 2 2 2 2 3" xfId="14363"/>
    <cellStyle name="Normal 2 3 2 3 2 2 2 2 3 2" xfId="14364"/>
    <cellStyle name="Normal 2 3 2 3 2 2 2 2 3 3" xfId="14365"/>
    <cellStyle name="Normal 2 3 2 3 2 2 2 2 4" xfId="14366"/>
    <cellStyle name="Normal 2 3 2 3 2 2 2 2 4 2" xfId="14367"/>
    <cellStyle name="Normal 2 3 2 3 2 2 2 2 4 3" xfId="14368"/>
    <cellStyle name="Normal 2 3 2 3 2 2 2 2 5" xfId="14369"/>
    <cellStyle name="Normal 2 3 2 3 2 2 2 2 5 2" xfId="14370"/>
    <cellStyle name="Normal 2 3 2 3 2 2 2 2 6" xfId="14371"/>
    <cellStyle name="Normal 2 3 2 3 2 2 2 3" xfId="14372"/>
    <cellStyle name="Normal 2 3 2 3 2 2 2 3 2" xfId="14373"/>
    <cellStyle name="Normal 2 3 2 3 2 2 2 3 2 2" xfId="14374"/>
    <cellStyle name="Normal 2 3 2 3 2 2 2 3 2 3" xfId="14375"/>
    <cellStyle name="Normal 2 3 2 3 2 2 2 3 3" xfId="14376"/>
    <cellStyle name="Normal 2 3 2 3 2 2 2 3 4" xfId="14377"/>
    <cellStyle name="Normal 2 3 2 3 2 2 2 4" xfId="14378"/>
    <cellStyle name="Normal 2 3 2 3 2 2 2 4 2" xfId="14379"/>
    <cellStyle name="Normal 2 3 2 3 2 2 2 4 3" xfId="14380"/>
    <cellStyle name="Normal 2 3 2 3 2 2 2 5" xfId="14381"/>
    <cellStyle name="Normal 2 3 2 3 2 2 2 5 2" xfId="14382"/>
    <cellStyle name="Normal 2 3 2 3 2 2 2 5 3" xfId="14383"/>
    <cellStyle name="Normal 2 3 2 3 2 2 2 6" xfId="14384"/>
    <cellStyle name="Normal 2 3 2 3 2 2 2 6 2" xfId="14385"/>
    <cellStyle name="Normal 2 3 2 3 2 2 2 7" xfId="14386"/>
    <cellStyle name="Normal 2 3 2 3 2 2 3" xfId="14387"/>
    <cellStyle name="Normal 2 3 2 3 2 2 3 2" xfId="14388"/>
    <cellStyle name="Normal 2 3 2 3 2 2 3 2 2" xfId="14389"/>
    <cellStyle name="Normal 2 3 2 3 2 2 3 2 2 2" xfId="14390"/>
    <cellStyle name="Normal 2 3 2 3 2 2 3 2 2 3" xfId="14391"/>
    <cellStyle name="Normal 2 3 2 3 2 2 3 2 3" xfId="14392"/>
    <cellStyle name="Normal 2 3 2 3 2 2 3 2 3 2" xfId="14393"/>
    <cellStyle name="Normal 2 3 2 3 2 2 3 2 4" xfId="14394"/>
    <cellStyle name="Normal 2 3 2 3 2 2 3 3" xfId="14395"/>
    <cellStyle name="Normal 2 3 2 3 2 2 3 3 2" xfId="14396"/>
    <cellStyle name="Normal 2 3 2 3 2 2 3 3 3" xfId="14397"/>
    <cellStyle name="Normal 2 3 2 3 2 2 3 4" xfId="14398"/>
    <cellStyle name="Normal 2 3 2 3 2 2 3 4 2" xfId="14399"/>
    <cellStyle name="Normal 2 3 2 3 2 2 3 4 3" xfId="14400"/>
    <cellStyle name="Normal 2 3 2 3 2 2 3 5" xfId="14401"/>
    <cellStyle name="Normal 2 3 2 3 2 2 3 5 2" xfId="14402"/>
    <cellStyle name="Normal 2 3 2 3 2 2 3 6" xfId="14403"/>
    <cellStyle name="Normal 2 3 2 3 2 2 4" xfId="14404"/>
    <cellStyle name="Normal 2 3 2 3 2 2 4 2" xfId="14405"/>
    <cellStyle name="Normal 2 3 2 3 2 2 4 2 2" xfId="14406"/>
    <cellStyle name="Normal 2 3 2 3 2 2 4 2 2 2" xfId="14407"/>
    <cellStyle name="Normal 2 3 2 3 2 2 4 2 3" xfId="14408"/>
    <cellStyle name="Normal 2 3 2 3 2 2 4 3" xfId="14409"/>
    <cellStyle name="Normal 2 3 2 3 2 2 4 3 2" xfId="14410"/>
    <cellStyle name="Normal 2 3 2 3 2 2 4 4" xfId="14411"/>
    <cellStyle name="Normal 2 3 2 3 2 2 5" xfId="14412"/>
    <cellStyle name="Normal 2 3 2 3 2 2 5 2" xfId="14413"/>
    <cellStyle name="Normal 2 3 2 3 2 2 5 2 2" xfId="14414"/>
    <cellStyle name="Normal 2 3 2 3 2 2 5 3" xfId="14415"/>
    <cellStyle name="Normal 2 3 2 3 2 2 6" xfId="14416"/>
    <cellStyle name="Normal 2 3 2 3 2 2 6 2" xfId="14417"/>
    <cellStyle name="Normal 2 3 2 3 2 2 6 2 2" xfId="14418"/>
    <cellStyle name="Normal 2 3 2 3 2 2 6 3" xfId="14419"/>
    <cellStyle name="Normal 2 3 2 3 2 2 7" xfId="14420"/>
    <cellStyle name="Normal 2 3 2 3 2 2 7 2" xfId="14421"/>
    <cellStyle name="Normal 2 3 2 3 2 2 8" xfId="14422"/>
    <cellStyle name="Normal 2 3 2 3 2 3" xfId="14423"/>
    <cellStyle name="Normal 2 3 2 3 2 3 2" xfId="14424"/>
    <cellStyle name="Normal 2 3 2 3 2 3 2 2" xfId="14425"/>
    <cellStyle name="Normal 2 3 2 3 2 3 2 2 2" xfId="14426"/>
    <cellStyle name="Normal 2 3 2 3 2 3 2 2 2 2" xfId="14427"/>
    <cellStyle name="Normal 2 3 2 3 2 3 2 2 2 2 2" xfId="14428"/>
    <cellStyle name="Normal 2 3 2 3 2 3 2 2 2 2 3" xfId="14429"/>
    <cellStyle name="Normal 2 3 2 3 2 3 2 2 2 3" xfId="14430"/>
    <cellStyle name="Normal 2 3 2 3 2 3 2 2 2 4" xfId="14431"/>
    <cellStyle name="Normal 2 3 2 3 2 3 2 2 3" xfId="14432"/>
    <cellStyle name="Normal 2 3 2 3 2 3 2 2 3 2" xfId="14433"/>
    <cellStyle name="Normal 2 3 2 3 2 3 2 2 3 3" xfId="14434"/>
    <cellStyle name="Normal 2 3 2 3 2 3 2 2 4" xfId="14435"/>
    <cellStyle name="Normal 2 3 2 3 2 3 2 2 4 2" xfId="14436"/>
    <cellStyle name="Normal 2 3 2 3 2 3 2 2 4 3" xfId="14437"/>
    <cellStyle name="Normal 2 3 2 3 2 3 2 2 5" xfId="14438"/>
    <cellStyle name="Normal 2 3 2 3 2 3 2 2 5 2" xfId="14439"/>
    <cellStyle name="Normal 2 3 2 3 2 3 2 2 6" xfId="14440"/>
    <cellStyle name="Normal 2 3 2 3 2 3 2 3" xfId="14441"/>
    <cellStyle name="Normal 2 3 2 3 2 3 2 3 2" xfId="14442"/>
    <cellStyle name="Normal 2 3 2 3 2 3 2 3 2 2" xfId="14443"/>
    <cellStyle name="Normal 2 3 2 3 2 3 2 3 2 3" xfId="14444"/>
    <cellStyle name="Normal 2 3 2 3 2 3 2 3 3" xfId="14445"/>
    <cellStyle name="Normal 2 3 2 3 2 3 2 3 4" xfId="14446"/>
    <cellStyle name="Normal 2 3 2 3 2 3 2 4" xfId="14447"/>
    <cellStyle name="Normal 2 3 2 3 2 3 2 4 2" xfId="14448"/>
    <cellStyle name="Normal 2 3 2 3 2 3 2 4 3" xfId="14449"/>
    <cellStyle name="Normal 2 3 2 3 2 3 2 5" xfId="14450"/>
    <cellStyle name="Normal 2 3 2 3 2 3 2 5 2" xfId="14451"/>
    <cellStyle name="Normal 2 3 2 3 2 3 2 5 3" xfId="14452"/>
    <cellStyle name="Normal 2 3 2 3 2 3 2 6" xfId="14453"/>
    <cellStyle name="Normal 2 3 2 3 2 3 2 6 2" xfId="14454"/>
    <cellStyle name="Normal 2 3 2 3 2 3 2 7" xfId="14455"/>
    <cellStyle name="Normal 2 3 2 3 2 3 3" xfId="14456"/>
    <cellStyle name="Normal 2 3 2 3 2 3 3 2" xfId="14457"/>
    <cellStyle name="Normal 2 3 2 3 2 3 3 2 2" xfId="14458"/>
    <cellStyle name="Normal 2 3 2 3 2 3 3 2 2 2" xfId="14459"/>
    <cellStyle name="Normal 2 3 2 3 2 3 3 2 2 3" xfId="14460"/>
    <cellStyle name="Normal 2 3 2 3 2 3 3 2 3" xfId="14461"/>
    <cellStyle name="Normal 2 3 2 3 2 3 3 2 3 2" xfId="14462"/>
    <cellStyle name="Normal 2 3 2 3 2 3 3 2 4" xfId="14463"/>
    <cellStyle name="Normal 2 3 2 3 2 3 3 3" xfId="14464"/>
    <cellStyle name="Normal 2 3 2 3 2 3 3 3 2" xfId="14465"/>
    <cellStyle name="Normal 2 3 2 3 2 3 3 3 3" xfId="14466"/>
    <cellStyle name="Normal 2 3 2 3 2 3 3 4" xfId="14467"/>
    <cellStyle name="Normal 2 3 2 3 2 3 3 4 2" xfId="14468"/>
    <cellStyle name="Normal 2 3 2 3 2 3 3 4 3" xfId="14469"/>
    <cellStyle name="Normal 2 3 2 3 2 3 3 5" xfId="14470"/>
    <cellStyle name="Normal 2 3 2 3 2 3 3 5 2" xfId="14471"/>
    <cellStyle name="Normal 2 3 2 3 2 3 3 6" xfId="14472"/>
    <cellStyle name="Normal 2 3 2 3 2 3 4" xfId="14473"/>
    <cellStyle name="Normal 2 3 2 3 2 3 4 2" xfId="14474"/>
    <cellStyle name="Normal 2 3 2 3 2 3 4 2 2" xfId="14475"/>
    <cellStyle name="Normal 2 3 2 3 2 3 4 2 2 2" xfId="14476"/>
    <cellStyle name="Normal 2 3 2 3 2 3 4 2 3" xfId="14477"/>
    <cellStyle name="Normal 2 3 2 3 2 3 4 3" xfId="14478"/>
    <cellStyle name="Normal 2 3 2 3 2 3 4 3 2" xfId="14479"/>
    <cellStyle name="Normal 2 3 2 3 2 3 4 4" xfId="14480"/>
    <cellStyle name="Normal 2 3 2 3 2 3 5" xfId="14481"/>
    <cellStyle name="Normal 2 3 2 3 2 3 5 2" xfId="14482"/>
    <cellStyle name="Normal 2 3 2 3 2 3 5 2 2" xfId="14483"/>
    <cellStyle name="Normal 2 3 2 3 2 3 5 3" xfId="14484"/>
    <cellStyle name="Normal 2 3 2 3 2 3 6" xfId="14485"/>
    <cellStyle name="Normal 2 3 2 3 2 3 6 2" xfId="14486"/>
    <cellStyle name="Normal 2 3 2 3 2 3 6 2 2" xfId="14487"/>
    <cellStyle name="Normal 2 3 2 3 2 3 6 3" xfId="14488"/>
    <cellStyle name="Normal 2 3 2 3 2 3 7" xfId="14489"/>
    <cellStyle name="Normal 2 3 2 3 2 3 7 2" xfId="14490"/>
    <cellStyle name="Normal 2 3 2 3 2 3 8" xfId="14491"/>
    <cellStyle name="Normal 2 3 2 3 2 4" xfId="14492"/>
    <cellStyle name="Normal 2 3 2 3 2 4 2" xfId="14493"/>
    <cellStyle name="Normal 2 3 2 3 2 4 2 2" xfId="14494"/>
    <cellStyle name="Normal 2 3 2 3 2 4 2 2 2" xfId="14495"/>
    <cellStyle name="Normal 2 3 2 3 2 4 2 2 2 2" xfId="14496"/>
    <cellStyle name="Normal 2 3 2 3 2 4 2 2 2 2 2" xfId="14497"/>
    <cellStyle name="Normal 2 3 2 3 2 4 2 2 2 2 3" xfId="14498"/>
    <cellStyle name="Normal 2 3 2 3 2 4 2 2 2 3" xfId="14499"/>
    <cellStyle name="Normal 2 3 2 3 2 4 2 2 2 4" xfId="14500"/>
    <cellStyle name="Normal 2 3 2 3 2 4 2 2 3" xfId="14501"/>
    <cellStyle name="Normal 2 3 2 3 2 4 2 2 3 2" xfId="14502"/>
    <cellStyle name="Normal 2 3 2 3 2 4 2 2 3 3" xfId="14503"/>
    <cellStyle name="Normal 2 3 2 3 2 4 2 2 4" xfId="14504"/>
    <cellStyle name="Normal 2 3 2 3 2 4 2 2 4 2" xfId="14505"/>
    <cellStyle name="Normal 2 3 2 3 2 4 2 2 4 3" xfId="14506"/>
    <cellStyle name="Normal 2 3 2 3 2 4 2 2 5" xfId="14507"/>
    <cellStyle name="Normal 2 3 2 3 2 4 2 2 5 2" xfId="14508"/>
    <cellStyle name="Normal 2 3 2 3 2 4 2 2 6" xfId="14509"/>
    <cellStyle name="Normal 2 3 2 3 2 4 2 3" xfId="14510"/>
    <cellStyle name="Normal 2 3 2 3 2 4 2 3 2" xfId="14511"/>
    <cellStyle name="Normal 2 3 2 3 2 4 2 3 2 2" xfId="14512"/>
    <cellStyle name="Normal 2 3 2 3 2 4 2 3 2 3" xfId="14513"/>
    <cellStyle name="Normal 2 3 2 3 2 4 2 3 3" xfId="14514"/>
    <cellStyle name="Normal 2 3 2 3 2 4 2 3 4" xfId="14515"/>
    <cellStyle name="Normal 2 3 2 3 2 4 2 4" xfId="14516"/>
    <cellStyle name="Normal 2 3 2 3 2 4 2 4 2" xfId="14517"/>
    <cellStyle name="Normal 2 3 2 3 2 4 2 4 3" xfId="14518"/>
    <cellStyle name="Normal 2 3 2 3 2 4 2 5" xfId="14519"/>
    <cellStyle name="Normal 2 3 2 3 2 4 2 5 2" xfId="14520"/>
    <cellStyle name="Normal 2 3 2 3 2 4 2 5 3" xfId="14521"/>
    <cellStyle name="Normal 2 3 2 3 2 4 2 6" xfId="14522"/>
    <cellStyle name="Normal 2 3 2 3 2 4 2 6 2" xfId="14523"/>
    <cellStyle name="Normal 2 3 2 3 2 4 2 7" xfId="14524"/>
    <cellStyle name="Normal 2 3 2 3 2 4 3" xfId="14525"/>
    <cellStyle name="Normal 2 3 2 3 2 4 3 2" xfId="14526"/>
    <cellStyle name="Normal 2 3 2 3 2 4 3 2 2" xfId="14527"/>
    <cellStyle name="Normal 2 3 2 3 2 4 3 2 2 2" xfId="14528"/>
    <cellStyle name="Normal 2 3 2 3 2 4 3 2 2 3" xfId="14529"/>
    <cellStyle name="Normal 2 3 2 3 2 4 3 2 3" xfId="14530"/>
    <cellStyle name="Normal 2 3 2 3 2 4 3 2 3 2" xfId="14531"/>
    <cellStyle name="Normal 2 3 2 3 2 4 3 2 4" xfId="14532"/>
    <cellStyle name="Normal 2 3 2 3 2 4 3 3" xfId="14533"/>
    <cellStyle name="Normal 2 3 2 3 2 4 3 3 2" xfId="14534"/>
    <cellStyle name="Normal 2 3 2 3 2 4 3 3 3" xfId="14535"/>
    <cellStyle name="Normal 2 3 2 3 2 4 3 4" xfId="14536"/>
    <cellStyle name="Normal 2 3 2 3 2 4 3 4 2" xfId="14537"/>
    <cellStyle name="Normal 2 3 2 3 2 4 3 4 3" xfId="14538"/>
    <cellStyle name="Normal 2 3 2 3 2 4 3 5" xfId="14539"/>
    <cellStyle name="Normal 2 3 2 3 2 4 3 5 2" xfId="14540"/>
    <cellStyle name="Normal 2 3 2 3 2 4 3 6" xfId="14541"/>
    <cellStyle name="Normal 2 3 2 3 2 4 4" xfId="14542"/>
    <cellStyle name="Normal 2 3 2 3 2 4 4 2" xfId="14543"/>
    <cellStyle name="Normal 2 3 2 3 2 4 4 2 2" xfId="14544"/>
    <cellStyle name="Normal 2 3 2 3 2 4 4 2 2 2" xfId="14545"/>
    <cellStyle name="Normal 2 3 2 3 2 4 4 2 3" xfId="14546"/>
    <cellStyle name="Normal 2 3 2 3 2 4 4 3" xfId="14547"/>
    <cellStyle name="Normal 2 3 2 3 2 4 4 3 2" xfId="14548"/>
    <cellStyle name="Normal 2 3 2 3 2 4 4 4" xfId="14549"/>
    <cellStyle name="Normal 2 3 2 3 2 4 5" xfId="14550"/>
    <cellStyle name="Normal 2 3 2 3 2 4 5 2" xfId="14551"/>
    <cellStyle name="Normal 2 3 2 3 2 4 5 2 2" xfId="14552"/>
    <cellStyle name="Normal 2 3 2 3 2 4 5 3" xfId="14553"/>
    <cellStyle name="Normal 2 3 2 3 2 4 6" xfId="14554"/>
    <cellStyle name="Normal 2 3 2 3 2 4 6 2" xfId="14555"/>
    <cellStyle name="Normal 2 3 2 3 2 4 6 2 2" xfId="14556"/>
    <cellStyle name="Normal 2 3 2 3 2 4 6 3" xfId="14557"/>
    <cellStyle name="Normal 2 3 2 3 2 4 7" xfId="14558"/>
    <cellStyle name="Normal 2 3 2 3 2 4 7 2" xfId="14559"/>
    <cellStyle name="Normal 2 3 2 3 2 4 8" xfId="14560"/>
    <cellStyle name="Normal 2 3 2 3 2 5" xfId="14561"/>
    <cellStyle name="Normal 2 3 2 3 2 5 2" xfId="14562"/>
    <cellStyle name="Normal 2 3 2 3 2 5 2 2" xfId="14563"/>
    <cellStyle name="Normal 2 3 2 3 2 5 2 2 2" xfId="14564"/>
    <cellStyle name="Normal 2 3 2 3 2 5 2 2 2 2" xfId="14565"/>
    <cellStyle name="Normal 2 3 2 3 2 5 2 2 2 3" xfId="14566"/>
    <cellStyle name="Normal 2 3 2 3 2 5 2 2 3" xfId="14567"/>
    <cellStyle name="Normal 2 3 2 3 2 5 2 2 3 2" xfId="14568"/>
    <cellStyle name="Normal 2 3 2 3 2 5 2 2 4" xfId="14569"/>
    <cellStyle name="Normal 2 3 2 3 2 5 2 3" xfId="14570"/>
    <cellStyle name="Normal 2 3 2 3 2 5 2 3 2" xfId="14571"/>
    <cellStyle name="Normal 2 3 2 3 2 5 2 3 3" xfId="14572"/>
    <cellStyle name="Normal 2 3 2 3 2 5 2 4" xfId="14573"/>
    <cellStyle name="Normal 2 3 2 3 2 5 2 4 2" xfId="14574"/>
    <cellStyle name="Normal 2 3 2 3 2 5 2 4 3" xfId="14575"/>
    <cellStyle name="Normal 2 3 2 3 2 5 2 5" xfId="14576"/>
    <cellStyle name="Normal 2 3 2 3 2 5 2 5 2" xfId="14577"/>
    <cellStyle name="Normal 2 3 2 3 2 5 2 6" xfId="14578"/>
    <cellStyle name="Normal 2 3 2 3 2 5 3" xfId="14579"/>
    <cellStyle name="Normal 2 3 2 3 2 5 3 2" xfId="14580"/>
    <cellStyle name="Normal 2 3 2 3 2 5 3 2 2" xfId="14581"/>
    <cellStyle name="Normal 2 3 2 3 2 5 3 2 2 2" xfId="14582"/>
    <cellStyle name="Normal 2 3 2 3 2 5 3 2 3" xfId="14583"/>
    <cellStyle name="Normal 2 3 2 3 2 5 3 3" xfId="14584"/>
    <cellStyle name="Normal 2 3 2 3 2 5 3 3 2" xfId="14585"/>
    <cellStyle name="Normal 2 3 2 3 2 5 3 4" xfId="14586"/>
    <cellStyle name="Normal 2 3 2 3 2 5 4" xfId="14587"/>
    <cellStyle name="Normal 2 3 2 3 2 5 4 2" xfId="14588"/>
    <cellStyle name="Normal 2 3 2 3 2 5 4 2 2" xfId="14589"/>
    <cellStyle name="Normal 2 3 2 3 2 5 4 3" xfId="14590"/>
    <cellStyle name="Normal 2 3 2 3 2 5 4 4" xfId="14591"/>
    <cellStyle name="Normal 2 3 2 3 2 5 5" xfId="14592"/>
    <cellStyle name="Normal 2 3 2 3 2 5 5 2" xfId="14593"/>
    <cellStyle name="Normal 2 3 2 3 2 5 5 2 2" xfId="14594"/>
    <cellStyle name="Normal 2 3 2 3 2 5 5 3" xfId="14595"/>
    <cellStyle name="Normal 2 3 2 3 2 5 6" xfId="14596"/>
    <cellStyle name="Normal 2 3 2 3 2 5 6 2" xfId="14597"/>
    <cellStyle name="Normal 2 3 2 3 2 5 7" xfId="14598"/>
    <cellStyle name="Normal 2 3 2 3 2 5 8" xfId="14599"/>
    <cellStyle name="Normal 2 3 2 3 2 6" xfId="14600"/>
    <cellStyle name="Normal 2 3 2 3 2 6 2" xfId="14601"/>
    <cellStyle name="Normal 2 3 2 3 2 6 2 2" xfId="14602"/>
    <cellStyle name="Normal 2 3 2 3 2 6 2 2 2" xfId="14603"/>
    <cellStyle name="Normal 2 3 2 3 2 6 2 2 2 2" xfId="14604"/>
    <cellStyle name="Normal 2 3 2 3 2 6 2 2 3" xfId="14605"/>
    <cellStyle name="Normal 2 3 2 3 2 6 2 3" xfId="14606"/>
    <cellStyle name="Normal 2 3 2 3 2 6 2 3 2" xfId="14607"/>
    <cellStyle name="Normal 2 3 2 3 2 6 2 4" xfId="14608"/>
    <cellStyle name="Normal 2 3 2 3 2 6 3" xfId="14609"/>
    <cellStyle name="Normal 2 3 2 3 2 6 3 2" xfId="14610"/>
    <cellStyle name="Normal 2 3 2 3 2 6 3 2 2" xfId="14611"/>
    <cellStyle name="Normal 2 3 2 3 2 6 3 3" xfId="14612"/>
    <cellStyle name="Normal 2 3 2 3 2 6 3 4" xfId="14613"/>
    <cellStyle name="Normal 2 3 2 3 2 6 4" xfId="14614"/>
    <cellStyle name="Normal 2 3 2 3 2 6 4 2" xfId="14615"/>
    <cellStyle name="Normal 2 3 2 3 2 6 4 2 2" xfId="14616"/>
    <cellStyle name="Normal 2 3 2 3 2 6 4 3" xfId="14617"/>
    <cellStyle name="Normal 2 3 2 3 2 6 5" xfId="14618"/>
    <cellStyle name="Normal 2 3 2 3 2 6 5 2" xfId="14619"/>
    <cellStyle name="Normal 2 3 2 3 2 6 6" xfId="14620"/>
    <cellStyle name="Normal 2 3 2 3 2 6 7" xfId="14621"/>
    <cellStyle name="Normal 2 3 2 3 2 7" xfId="14622"/>
    <cellStyle name="Normal 2 3 2 3 2 7 2" xfId="14623"/>
    <cellStyle name="Normal 2 3 2 3 2 7 2 2" xfId="14624"/>
    <cellStyle name="Normal 2 3 2 3 2 7 2 2 2" xfId="14625"/>
    <cellStyle name="Normal 2 3 2 3 2 7 2 3" xfId="14626"/>
    <cellStyle name="Normal 2 3 2 3 2 7 3" xfId="14627"/>
    <cellStyle name="Normal 2 3 2 3 2 7 3 2" xfId="14628"/>
    <cellStyle name="Normal 2 3 2 3 2 7 4" xfId="14629"/>
    <cellStyle name="Normal 2 3 2 3 2 8" xfId="14630"/>
    <cellStyle name="Normal 2 3 2 3 2 8 2" xfId="14631"/>
    <cellStyle name="Normal 2 3 2 3 2 8 2 2" xfId="14632"/>
    <cellStyle name="Normal 2 3 2 3 2 8 3" xfId="14633"/>
    <cellStyle name="Normal 2 3 2 3 2 8 4" xfId="14634"/>
    <cellStyle name="Normal 2 3 2 3 2 9" xfId="14635"/>
    <cellStyle name="Normal 2 3 2 3 2 9 2" xfId="14636"/>
    <cellStyle name="Normal 2 3 2 3 2 9 2 2" xfId="14637"/>
    <cellStyle name="Normal 2 3 2 3 2 9 3" xfId="14638"/>
    <cellStyle name="Normal 2 3 2 3 2 9 4" xfId="14639"/>
    <cellStyle name="Normal 2 3 2 3 3" xfId="14640"/>
    <cellStyle name="Normal 2 3 2 3 3 10" xfId="14641"/>
    <cellStyle name="Normal 2 3 2 3 3 11" xfId="14642"/>
    <cellStyle name="Normal 2 3 2 3 3 12" xfId="14643"/>
    <cellStyle name="Normal 2 3 2 3 3 2" xfId="14644"/>
    <cellStyle name="Normal 2 3 2 3 3 2 2" xfId="14645"/>
    <cellStyle name="Normal 2 3 2 3 3 2 2 2" xfId="14646"/>
    <cellStyle name="Normal 2 3 2 3 3 2 2 2 2" xfId="14647"/>
    <cellStyle name="Normal 2 3 2 3 3 2 2 2 2 2" xfId="14648"/>
    <cellStyle name="Normal 2 3 2 3 3 2 2 2 2 3" xfId="14649"/>
    <cellStyle name="Normal 2 3 2 3 3 2 2 2 3" xfId="14650"/>
    <cellStyle name="Normal 2 3 2 3 3 2 2 2 3 2" xfId="14651"/>
    <cellStyle name="Normal 2 3 2 3 3 2 2 2 4" xfId="14652"/>
    <cellStyle name="Normal 2 3 2 3 3 2 2 3" xfId="14653"/>
    <cellStyle name="Normal 2 3 2 3 3 2 2 3 2" xfId="14654"/>
    <cellStyle name="Normal 2 3 2 3 3 2 2 3 3" xfId="14655"/>
    <cellStyle name="Normal 2 3 2 3 3 2 2 4" xfId="14656"/>
    <cellStyle name="Normal 2 3 2 3 3 2 2 4 2" xfId="14657"/>
    <cellStyle name="Normal 2 3 2 3 3 2 2 4 3" xfId="14658"/>
    <cellStyle name="Normal 2 3 2 3 3 2 2 5" xfId="14659"/>
    <cellStyle name="Normal 2 3 2 3 3 2 2 5 2" xfId="14660"/>
    <cellStyle name="Normal 2 3 2 3 3 2 2 6" xfId="14661"/>
    <cellStyle name="Normal 2 3 2 3 3 2 3" xfId="14662"/>
    <cellStyle name="Normal 2 3 2 3 3 2 3 2" xfId="14663"/>
    <cellStyle name="Normal 2 3 2 3 3 2 3 2 2" xfId="14664"/>
    <cellStyle name="Normal 2 3 2 3 3 2 3 2 2 2" xfId="14665"/>
    <cellStyle name="Normal 2 3 2 3 3 2 3 2 3" xfId="14666"/>
    <cellStyle name="Normal 2 3 2 3 3 2 3 3" xfId="14667"/>
    <cellStyle name="Normal 2 3 2 3 3 2 3 3 2" xfId="14668"/>
    <cellStyle name="Normal 2 3 2 3 3 2 3 4" xfId="14669"/>
    <cellStyle name="Normal 2 3 2 3 3 2 4" xfId="14670"/>
    <cellStyle name="Normal 2 3 2 3 3 2 4 2" xfId="14671"/>
    <cellStyle name="Normal 2 3 2 3 3 2 4 2 2" xfId="14672"/>
    <cellStyle name="Normal 2 3 2 3 3 2 4 3" xfId="14673"/>
    <cellStyle name="Normal 2 3 2 3 3 2 4 4" xfId="14674"/>
    <cellStyle name="Normal 2 3 2 3 3 2 5" xfId="14675"/>
    <cellStyle name="Normal 2 3 2 3 3 2 5 2" xfId="14676"/>
    <cellStyle name="Normal 2 3 2 3 3 2 5 2 2" xfId="14677"/>
    <cellStyle name="Normal 2 3 2 3 3 2 5 3" xfId="14678"/>
    <cellStyle name="Normal 2 3 2 3 3 2 6" xfId="14679"/>
    <cellStyle name="Normal 2 3 2 3 3 2 6 2" xfId="14680"/>
    <cellStyle name="Normal 2 3 2 3 3 2 7" xfId="14681"/>
    <cellStyle name="Normal 2 3 2 3 3 2 8" xfId="14682"/>
    <cellStyle name="Normal 2 3 2 3 3 3" xfId="14683"/>
    <cellStyle name="Normal 2 3 2 3 3 3 2" xfId="14684"/>
    <cellStyle name="Normal 2 3 2 3 3 3 2 2" xfId="14685"/>
    <cellStyle name="Normal 2 3 2 3 3 3 2 2 2" xfId="14686"/>
    <cellStyle name="Normal 2 3 2 3 3 3 2 2 2 2" xfId="14687"/>
    <cellStyle name="Normal 2 3 2 3 3 3 2 2 3" xfId="14688"/>
    <cellStyle name="Normal 2 3 2 3 3 3 2 3" xfId="14689"/>
    <cellStyle name="Normal 2 3 2 3 3 3 2 3 2" xfId="14690"/>
    <cellStyle name="Normal 2 3 2 3 3 3 2 4" xfId="14691"/>
    <cellStyle name="Normal 2 3 2 3 3 3 3" xfId="14692"/>
    <cellStyle name="Normal 2 3 2 3 3 3 3 2" xfId="14693"/>
    <cellStyle name="Normal 2 3 2 3 3 3 3 2 2" xfId="14694"/>
    <cellStyle name="Normal 2 3 2 3 3 3 3 3" xfId="14695"/>
    <cellStyle name="Normal 2 3 2 3 3 3 3 4" xfId="14696"/>
    <cellStyle name="Normal 2 3 2 3 3 3 4" xfId="14697"/>
    <cellStyle name="Normal 2 3 2 3 3 3 4 2" xfId="14698"/>
    <cellStyle name="Normal 2 3 2 3 3 3 4 2 2" xfId="14699"/>
    <cellStyle name="Normal 2 3 2 3 3 3 4 3" xfId="14700"/>
    <cellStyle name="Normal 2 3 2 3 3 3 4 4" xfId="14701"/>
    <cellStyle name="Normal 2 3 2 3 3 3 5" xfId="14702"/>
    <cellStyle name="Normal 2 3 2 3 3 3 5 2" xfId="14703"/>
    <cellStyle name="Normal 2 3 2 3 3 3 6" xfId="14704"/>
    <cellStyle name="Normal 2 3 2 3 3 3 7" xfId="14705"/>
    <cellStyle name="Normal 2 3 2 3 3 3 8" xfId="14706"/>
    <cellStyle name="Normal 2 3 2 3 3 4" xfId="14707"/>
    <cellStyle name="Normal 2 3 2 3 3 4 2" xfId="14708"/>
    <cellStyle name="Normal 2 3 2 3 3 4 2 2" xfId="14709"/>
    <cellStyle name="Normal 2 3 2 3 3 4 2 2 2" xfId="14710"/>
    <cellStyle name="Normal 2 3 2 3 3 4 2 3" xfId="14711"/>
    <cellStyle name="Normal 2 3 2 3 3 4 2 4" xfId="14712"/>
    <cellStyle name="Normal 2 3 2 3 3 4 3" xfId="14713"/>
    <cellStyle name="Normal 2 3 2 3 3 4 3 2" xfId="14714"/>
    <cellStyle name="Normal 2 3 2 3 3 4 3 3" xfId="14715"/>
    <cellStyle name="Normal 2 3 2 3 3 4 4" xfId="14716"/>
    <cellStyle name="Normal 2 3 2 3 3 4 4 2" xfId="14717"/>
    <cellStyle name="Normal 2 3 2 3 3 4 5" xfId="14718"/>
    <cellStyle name="Normal 2 3 2 3 3 4 6" xfId="14719"/>
    <cellStyle name="Normal 2 3 2 3 3 4 7" xfId="14720"/>
    <cellStyle name="Normal 2 3 2 3 3 4 8" xfId="14721"/>
    <cellStyle name="Normal 2 3 2 3 3 5" xfId="14722"/>
    <cellStyle name="Normal 2 3 2 3 3 5 2" xfId="14723"/>
    <cellStyle name="Normal 2 3 2 3 3 5 2 2" xfId="14724"/>
    <cellStyle name="Normal 2 3 2 3 3 5 2 3" xfId="14725"/>
    <cellStyle name="Normal 2 3 2 3 3 5 3" xfId="14726"/>
    <cellStyle name="Normal 2 3 2 3 3 5 3 2" xfId="14727"/>
    <cellStyle name="Normal 2 3 2 3 3 5 4" xfId="14728"/>
    <cellStyle name="Normal 2 3 2 3 3 5 5" xfId="14729"/>
    <cellStyle name="Normal 2 3 2 3 3 5 6" xfId="14730"/>
    <cellStyle name="Normal 2 3 2 3 3 5 7" xfId="14731"/>
    <cellStyle name="Normal 2 3 2 3 3 6" xfId="14732"/>
    <cellStyle name="Normal 2 3 2 3 3 6 2" xfId="14733"/>
    <cellStyle name="Normal 2 3 2 3 3 6 2 2" xfId="14734"/>
    <cellStyle name="Normal 2 3 2 3 3 6 3" xfId="14735"/>
    <cellStyle name="Normal 2 3 2 3 3 6 4" xfId="14736"/>
    <cellStyle name="Normal 2 3 2 3 3 7" xfId="14737"/>
    <cellStyle name="Normal 2 3 2 3 3 7 2" xfId="14738"/>
    <cellStyle name="Normal 2 3 2 3 3 7 3" xfId="14739"/>
    <cellStyle name="Normal 2 3 2 3 3 8" xfId="14740"/>
    <cellStyle name="Normal 2 3 2 3 3 8 2" xfId="14741"/>
    <cellStyle name="Normal 2 3 2 3 3 9" xfId="14742"/>
    <cellStyle name="Normal 2 3 2 3 4" xfId="14743"/>
    <cellStyle name="Normal 2 3 2 3 4 10" xfId="14744"/>
    <cellStyle name="Normal 2 3 2 3 4 11" xfId="14745"/>
    <cellStyle name="Normal 2 3 2 3 4 12" xfId="14746"/>
    <cellStyle name="Normal 2 3 2 3 4 2" xfId="14747"/>
    <cellStyle name="Normal 2 3 2 3 4 2 2" xfId="14748"/>
    <cellStyle name="Normal 2 3 2 3 4 2 2 2" xfId="14749"/>
    <cellStyle name="Normal 2 3 2 3 4 2 2 2 2" xfId="14750"/>
    <cellStyle name="Normal 2 3 2 3 4 2 2 2 2 2" xfId="14751"/>
    <cellStyle name="Normal 2 3 2 3 4 2 2 2 2 3" xfId="14752"/>
    <cellStyle name="Normal 2 3 2 3 4 2 2 2 3" xfId="14753"/>
    <cellStyle name="Normal 2 3 2 3 4 2 2 2 3 2" xfId="14754"/>
    <cellStyle name="Normal 2 3 2 3 4 2 2 2 4" xfId="14755"/>
    <cellStyle name="Normal 2 3 2 3 4 2 2 3" xfId="14756"/>
    <cellStyle name="Normal 2 3 2 3 4 2 2 3 2" xfId="14757"/>
    <cellStyle name="Normal 2 3 2 3 4 2 2 3 3" xfId="14758"/>
    <cellStyle name="Normal 2 3 2 3 4 2 2 4" xfId="14759"/>
    <cellStyle name="Normal 2 3 2 3 4 2 2 4 2" xfId="14760"/>
    <cellStyle name="Normal 2 3 2 3 4 2 2 4 3" xfId="14761"/>
    <cellStyle name="Normal 2 3 2 3 4 2 2 5" xfId="14762"/>
    <cellStyle name="Normal 2 3 2 3 4 2 2 5 2" xfId="14763"/>
    <cellStyle name="Normal 2 3 2 3 4 2 2 6" xfId="14764"/>
    <cellStyle name="Normal 2 3 2 3 4 2 3" xfId="14765"/>
    <cellStyle name="Normal 2 3 2 3 4 2 3 2" xfId="14766"/>
    <cellStyle name="Normal 2 3 2 3 4 2 3 2 2" xfId="14767"/>
    <cellStyle name="Normal 2 3 2 3 4 2 3 2 2 2" xfId="14768"/>
    <cellStyle name="Normal 2 3 2 3 4 2 3 2 3" xfId="14769"/>
    <cellStyle name="Normal 2 3 2 3 4 2 3 3" xfId="14770"/>
    <cellStyle name="Normal 2 3 2 3 4 2 3 3 2" xfId="14771"/>
    <cellStyle name="Normal 2 3 2 3 4 2 3 4" xfId="14772"/>
    <cellStyle name="Normal 2 3 2 3 4 2 4" xfId="14773"/>
    <cellStyle name="Normal 2 3 2 3 4 2 4 2" xfId="14774"/>
    <cellStyle name="Normal 2 3 2 3 4 2 4 2 2" xfId="14775"/>
    <cellStyle name="Normal 2 3 2 3 4 2 4 3" xfId="14776"/>
    <cellStyle name="Normal 2 3 2 3 4 2 4 4" xfId="14777"/>
    <cellStyle name="Normal 2 3 2 3 4 2 5" xfId="14778"/>
    <cellStyle name="Normal 2 3 2 3 4 2 5 2" xfId="14779"/>
    <cellStyle name="Normal 2 3 2 3 4 2 5 2 2" xfId="14780"/>
    <cellStyle name="Normal 2 3 2 3 4 2 5 3" xfId="14781"/>
    <cellStyle name="Normal 2 3 2 3 4 2 6" xfId="14782"/>
    <cellStyle name="Normal 2 3 2 3 4 2 6 2" xfId="14783"/>
    <cellStyle name="Normal 2 3 2 3 4 2 7" xfId="14784"/>
    <cellStyle name="Normal 2 3 2 3 4 2 8" xfId="14785"/>
    <cellStyle name="Normal 2 3 2 3 4 3" xfId="14786"/>
    <cellStyle name="Normal 2 3 2 3 4 3 2" xfId="14787"/>
    <cellStyle name="Normal 2 3 2 3 4 3 2 2" xfId="14788"/>
    <cellStyle name="Normal 2 3 2 3 4 3 2 2 2" xfId="14789"/>
    <cellStyle name="Normal 2 3 2 3 4 3 2 2 2 2" xfId="14790"/>
    <cellStyle name="Normal 2 3 2 3 4 3 2 2 3" xfId="14791"/>
    <cellStyle name="Normal 2 3 2 3 4 3 2 3" xfId="14792"/>
    <cellStyle name="Normal 2 3 2 3 4 3 2 3 2" xfId="14793"/>
    <cellStyle name="Normal 2 3 2 3 4 3 2 4" xfId="14794"/>
    <cellStyle name="Normal 2 3 2 3 4 3 3" xfId="14795"/>
    <cellStyle name="Normal 2 3 2 3 4 3 3 2" xfId="14796"/>
    <cellStyle name="Normal 2 3 2 3 4 3 3 2 2" xfId="14797"/>
    <cellStyle name="Normal 2 3 2 3 4 3 3 3" xfId="14798"/>
    <cellStyle name="Normal 2 3 2 3 4 3 3 4" xfId="14799"/>
    <cellStyle name="Normal 2 3 2 3 4 3 4" xfId="14800"/>
    <cellStyle name="Normal 2 3 2 3 4 3 4 2" xfId="14801"/>
    <cellStyle name="Normal 2 3 2 3 4 3 4 2 2" xfId="14802"/>
    <cellStyle name="Normal 2 3 2 3 4 3 4 3" xfId="14803"/>
    <cellStyle name="Normal 2 3 2 3 4 3 4 4" xfId="14804"/>
    <cellStyle name="Normal 2 3 2 3 4 3 5" xfId="14805"/>
    <cellStyle name="Normal 2 3 2 3 4 3 5 2" xfId="14806"/>
    <cellStyle name="Normal 2 3 2 3 4 3 6" xfId="14807"/>
    <cellStyle name="Normal 2 3 2 3 4 3 7" xfId="14808"/>
    <cellStyle name="Normal 2 3 2 3 4 3 8" xfId="14809"/>
    <cellStyle name="Normal 2 3 2 3 4 4" xfId="14810"/>
    <cellStyle name="Normal 2 3 2 3 4 4 2" xfId="14811"/>
    <cellStyle name="Normal 2 3 2 3 4 4 2 2" xfId="14812"/>
    <cellStyle name="Normal 2 3 2 3 4 4 2 2 2" xfId="14813"/>
    <cellStyle name="Normal 2 3 2 3 4 4 2 3" xfId="14814"/>
    <cellStyle name="Normal 2 3 2 3 4 4 2 4" xfId="14815"/>
    <cellStyle name="Normal 2 3 2 3 4 4 3" xfId="14816"/>
    <cellStyle name="Normal 2 3 2 3 4 4 3 2" xfId="14817"/>
    <cellStyle name="Normal 2 3 2 3 4 4 3 3" xfId="14818"/>
    <cellStyle name="Normal 2 3 2 3 4 4 4" xfId="14819"/>
    <cellStyle name="Normal 2 3 2 3 4 4 4 2" xfId="14820"/>
    <cellStyle name="Normal 2 3 2 3 4 4 5" xfId="14821"/>
    <cellStyle name="Normal 2 3 2 3 4 4 6" xfId="14822"/>
    <cellStyle name="Normal 2 3 2 3 4 4 7" xfId="14823"/>
    <cellStyle name="Normal 2 3 2 3 4 4 8" xfId="14824"/>
    <cellStyle name="Normal 2 3 2 3 4 5" xfId="14825"/>
    <cellStyle name="Normal 2 3 2 3 4 5 2" xfId="14826"/>
    <cellStyle name="Normal 2 3 2 3 4 5 2 2" xfId="14827"/>
    <cellStyle name="Normal 2 3 2 3 4 5 2 3" xfId="14828"/>
    <cellStyle name="Normal 2 3 2 3 4 5 3" xfId="14829"/>
    <cellStyle name="Normal 2 3 2 3 4 5 3 2" xfId="14830"/>
    <cellStyle name="Normal 2 3 2 3 4 5 4" xfId="14831"/>
    <cellStyle name="Normal 2 3 2 3 4 5 5" xfId="14832"/>
    <cellStyle name="Normal 2 3 2 3 4 5 6" xfId="14833"/>
    <cellStyle name="Normal 2 3 2 3 4 5 7" xfId="14834"/>
    <cellStyle name="Normal 2 3 2 3 4 6" xfId="14835"/>
    <cellStyle name="Normal 2 3 2 3 4 6 2" xfId="14836"/>
    <cellStyle name="Normal 2 3 2 3 4 6 2 2" xfId="14837"/>
    <cellStyle name="Normal 2 3 2 3 4 6 3" xfId="14838"/>
    <cellStyle name="Normal 2 3 2 3 4 6 4" xfId="14839"/>
    <cellStyle name="Normal 2 3 2 3 4 7" xfId="14840"/>
    <cellStyle name="Normal 2 3 2 3 4 7 2" xfId="14841"/>
    <cellStyle name="Normal 2 3 2 3 4 7 3" xfId="14842"/>
    <cellStyle name="Normal 2 3 2 3 4 8" xfId="14843"/>
    <cellStyle name="Normal 2 3 2 3 4 8 2" xfId="14844"/>
    <cellStyle name="Normal 2 3 2 3 4 9" xfId="14845"/>
    <cellStyle name="Normal 2 3 2 3 5" xfId="14846"/>
    <cellStyle name="Normal 2 3 2 3 5 2" xfId="14847"/>
    <cellStyle name="Normal 2 3 2 3 5 2 2" xfId="14848"/>
    <cellStyle name="Normal 2 3 2 3 5 2 2 2" xfId="14849"/>
    <cellStyle name="Normal 2 3 2 3 5 2 2 2 2" xfId="14850"/>
    <cellStyle name="Normal 2 3 2 3 5 2 2 2 2 2" xfId="14851"/>
    <cellStyle name="Normal 2 3 2 3 5 2 2 2 2 3" xfId="14852"/>
    <cellStyle name="Normal 2 3 2 3 5 2 2 2 3" xfId="14853"/>
    <cellStyle name="Normal 2 3 2 3 5 2 2 2 4" xfId="14854"/>
    <cellStyle name="Normal 2 3 2 3 5 2 2 3" xfId="14855"/>
    <cellStyle name="Normal 2 3 2 3 5 2 2 3 2" xfId="14856"/>
    <cellStyle name="Normal 2 3 2 3 5 2 2 3 3" xfId="14857"/>
    <cellStyle name="Normal 2 3 2 3 5 2 2 4" xfId="14858"/>
    <cellStyle name="Normal 2 3 2 3 5 2 2 4 2" xfId="14859"/>
    <cellStyle name="Normal 2 3 2 3 5 2 2 4 3" xfId="14860"/>
    <cellStyle name="Normal 2 3 2 3 5 2 2 5" xfId="14861"/>
    <cellStyle name="Normal 2 3 2 3 5 2 2 5 2" xfId="14862"/>
    <cellStyle name="Normal 2 3 2 3 5 2 2 6" xfId="14863"/>
    <cellStyle name="Normal 2 3 2 3 5 2 3" xfId="14864"/>
    <cellStyle name="Normal 2 3 2 3 5 2 3 2" xfId="14865"/>
    <cellStyle name="Normal 2 3 2 3 5 2 3 2 2" xfId="14866"/>
    <cellStyle name="Normal 2 3 2 3 5 2 3 2 3" xfId="14867"/>
    <cellStyle name="Normal 2 3 2 3 5 2 3 3" xfId="14868"/>
    <cellStyle name="Normal 2 3 2 3 5 2 3 4" xfId="14869"/>
    <cellStyle name="Normal 2 3 2 3 5 2 4" xfId="14870"/>
    <cellStyle name="Normal 2 3 2 3 5 2 4 2" xfId="14871"/>
    <cellStyle name="Normal 2 3 2 3 5 2 4 3" xfId="14872"/>
    <cellStyle name="Normal 2 3 2 3 5 2 5" xfId="14873"/>
    <cellStyle name="Normal 2 3 2 3 5 2 5 2" xfId="14874"/>
    <cellStyle name="Normal 2 3 2 3 5 2 5 3" xfId="14875"/>
    <cellStyle name="Normal 2 3 2 3 5 2 6" xfId="14876"/>
    <cellStyle name="Normal 2 3 2 3 5 2 6 2" xfId="14877"/>
    <cellStyle name="Normal 2 3 2 3 5 2 7" xfId="14878"/>
    <cellStyle name="Normal 2 3 2 3 5 3" xfId="14879"/>
    <cellStyle name="Normal 2 3 2 3 5 3 2" xfId="14880"/>
    <cellStyle name="Normal 2 3 2 3 5 3 2 2" xfId="14881"/>
    <cellStyle name="Normal 2 3 2 3 5 3 2 2 2" xfId="14882"/>
    <cellStyle name="Normal 2 3 2 3 5 3 2 2 3" xfId="14883"/>
    <cellStyle name="Normal 2 3 2 3 5 3 2 3" xfId="14884"/>
    <cellStyle name="Normal 2 3 2 3 5 3 2 3 2" xfId="14885"/>
    <cellStyle name="Normal 2 3 2 3 5 3 2 4" xfId="14886"/>
    <cellStyle name="Normal 2 3 2 3 5 3 3" xfId="14887"/>
    <cellStyle name="Normal 2 3 2 3 5 3 3 2" xfId="14888"/>
    <cellStyle name="Normal 2 3 2 3 5 3 3 3" xfId="14889"/>
    <cellStyle name="Normal 2 3 2 3 5 3 4" xfId="14890"/>
    <cellStyle name="Normal 2 3 2 3 5 3 4 2" xfId="14891"/>
    <cellStyle name="Normal 2 3 2 3 5 3 4 3" xfId="14892"/>
    <cellStyle name="Normal 2 3 2 3 5 3 5" xfId="14893"/>
    <cellStyle name="Normal 2 3 2 3 5 3 5 2" xfId="14894"/>
    <cellStyle name="Normal 2 3 2 3 5 3 6" xfId="14895"/>
    <cellStyle name="Normal 2 3 2 3 5 4" xfId="14896"/>
    <cellStyle name="Normal 2 3 2 3 5 4 2" xfId="14897"/>
    <cellStyle name="Normal 2 3 2 3 5 4 2 2" xfId="14898"/>
    <cellStyle name="Normal 2 3 2 3 5 4 2 2 2" xfId="14899"/>
    <cellStyle name="Normal 2 3 2 3 5 4 2 3" xfId="14900"/>
    <cellStyle name="Normal 2 3 2 3 5 4 3" xfId="14901"/>
    <cellStyle name="Normal 2 3 2 3 5 4 3 2" xfId="14902"/>
    <cellStyle name="Normal 2 3 2 3 5 4 4" xfId="14903"/>
    <cellStyle name="Normal 2 3 2 3 5 5" xfId="14904"/>
    <cellStyle name="Normal 2 3 2 3 5 5 2" xfId="14905"/>
    <cellStyle name="Normal 2 3 2 3 5 5 2 2" xfId="14906"/>
    <cellStyle name="Normal 2 3 2 3 5 5 3" xfId="14907"/>
    <cellStyle name="Normal 2 3 2 3 5 6" xfId="14908"/>
    <cellStyle name="Normal 2 3 2 3 5 6 2" xfId="14909"/>
    <cellStyle name="Normal 2 3 2 3 5 6 2 2" xfId="14910"/>
    <cellStyle name="Normal 2 3 2 3 5 6 3" xfId="14911"/>
    <cellStyle name="Normal 2 3 2 3 5 7" xfId="14912"/>
    <cellStyle name="Normal 2 3 2 3 5 7 2" xfId="14913"/>
    <cellStyle name="Normal 2 3 2 3 5 8" xfId="14914"/>
    <cellStyle name="Normal 2 3 2 3 6" xfId="14915"/>
    <cellStyle name="Normal 2 3 2 3 6 2" xfId="14916"/>
    <cellStyle name="Normal 2 3 2 3 6 2 2" xfId="14917"/>
    <cellStyle name="Normal 2 3 2 3 6 2 2 2" xfId="14918"/>
    <cellStyle name="Normal 2 3 2 3 6 2 2 2 2" xfId="14919"/>
    <cellStyle name="Normal 2 3 2 3 6 2 2 2 3" xfId="14920"/>
    <cellStyle name="Normal 2 3 2 3 6 2 2 3" xfId="14921"/>
    <cellStyle name="Normal 2 3 2 3 6 2 2 3 2" xfId="14922"/>
    <cellStyle name="Normal 2 3 2 3 6 2 2 4" xfId="14923"/>
    <cellStyle name="Normal 2 3 2 3 6 2 3" xfId="14924"/>
    <cellStyle name="Normal 2 3 2 3 6 2 3 2" xfId="14925"/>
    <cellStyle name="Normal 2 3 2 3 6 2 3 3" xfId="14926"/>
    <cellStyle name="Normal 2 3 2 3 6 2 4" xfId="14927"/>
    <cellStyle name="Normal 2 3 2 3 6 2 4 2" xfId="14928"/>
    <cellStyle name="Normal 2 3 2 3 6 2 4 3" xfId="14929"/>
    <cellStyle name="Normal 2 3 2 3 6 2 5" xfId="14930"/>
    <cellStyle name="Normal 2 3 2 3 6 2 5 2" xfId="14931"/>
    <cellStyle name="Normal 2 3 2 3 6 2 6" xfId="14932"/>
    <cellStyle name="Normal 2 3 2 3 6 3" xfId="14933"/>
    <cellStyle name="Normal 2 3 2 3 6 3 2" xfId="14934"/>
    <cellStyle name="Normal 2 3 2 3 6 3 2 2" xfId="14935"/>
    <cellStyle name="Normal 2 3 2 3 6 3 2 2 2" xfId="14936"/>
    <cellStyle name="Normal 2 3 2 3 6 3 2 3" xfId="14937"/>
    <cellStyle name="Normal 2 3 2 3 6 3 3" xfId="14938"/>
    <cellStyle name="Normal 2 3 2 3 6 3 3 2" xfId="14939"/>
    <cellStyle name="Normal 2 3 2 3 6 3 4" xfId="14940"/>
    <cellStyle name="Normal 2 3 2 3 6 4" xfId="14941"/>
    <cellStyle name="Normal 2 3 2 3 6 4 2" xfId="14942"/>
    <cellStyle name="Normal 2 3 2 3 6 4 2 2" xfId="14943"/>
    <cellStyle name="Normal 2 3 2 3 6 4 3" xfId="14944"/>
    <cellStyle name="Normal 2 3 2 3 6 4 4" xfId="14945"/>
    <cellStyle name="Normal 2 3 2 3 6 5" xfId="14946"/>
    <cellStyle name="Normal 2 3 2 3 6 5 2" xfId="14947"/>
    <cellStyle name="Normal 2 3 2 3 6 5 2 2" xfId="14948"/>
    <cellStyle name="Normal 2 3 2 3 6 5 3" xfId="14949"/>
    <cellStyle name="Normal 2 3 2 3 6 6" xfId="14950"/>
    <cellStyle name="Normal 2 3 2 3 6 6 2" xfId="14951"/>
    <cellStyle name="Normal 2 3 2 3 6 7" xfId="14952"/>
    <cellStyle name="Normal 2 3 2 3 6 8" xfId="14953"/>
    <cellStyle name="Normal 2 3 2 3 7" xfId="14954"/>
    <cellStyle name="Normal 2 3 2 3 7 2" xfId="14955"/>
    <cellStyle name="Normal 2 3 2 3 7 2 2" xfId="14956"/>
    <cellStyle name="Normal 2 3 2 3 7 2 2 2" xfId="14957"/>
    <cellStyle name="Normal 2 3 2 3 7 2 2 2 2" xfId="14958"/>
    <cellStyle name="Normal 2 3 2 3 7 2 2 3" xfId="14959"/>
    <cellStyle name="Normal 2 3 2 3 7 2 3" xfId="14960"/>
    <cellStyle name="Normal 2 3 2 3 7 2 3 2" xfId="14961"/>
    <cellStyle name="Normal 2 3 2 3 7 2 4" xfId="14962"/>
    <cellStyle name="Normal 2 3 2 3 7 3" xfId="14963"/>
    <cellStyle name="Normal 2 3 2 3 7 3 2" xfId="14964"/>
    <cellStyle name="Normal 2 3 2 3 7 3 2 2" xfId="14965"/>
    <cellStyle name="Normal 2 3 2 3 7 3 3" xfId="14966"/>
    <cellStyle name="Normal 2 3 2 3 7 3 4" xfId="14967"/>
    <cellStyle name="Normal 2 3 2 3 7 4" xfId="14968"/>
    <cellStyle name="Normal 2 3 2 3 7 4 2" xfId="14969"/>
    <cellStyle name="Normal 2 3 2 3 7 4 2 2" xfId="14970"/>
    <cellStyle name="Normal 2 3 2 3 7 4 3" xfId="14971"/>
    <cellStyle name="Normal 2 3 2 3 7 4 4" xfId="14972"/>
    <cellStyle name="Normal 2 3 2 3 7 5" xfId="14973"/>
    <cellStyle name="Normal 2 3 2 3 7 5 2" xfId="14974"/>
    <cellStyle name="Normal 2 3 2 3 7 6" xfId="14975"/>
    <cellStyle name="Normal 2 3 2 3 7 7" xfId="14976"/>
    <cellStyle name="Normal 2 3 2 3 7 8" xfId="14977"/>
    <cellStyle name="Normal 2 3 2 3 8" xfId="14978"/>
    <cellStyle name="Normal 2 3 2 3 8 2" xfId="14979"/>
    <cellStyle name="Normal 2 3 2 3 8 2 2" xfId="14980"/>
    <cellStyle name="Normal 2 3 2 3 8 2 2 2" xfId="14981"/>
    <cellStyle name="Normal 2 3 2 3 8 2 3" xfId="14982"/>
    <cellStyle name="Normal 2 3 2 3 8 2 4" xfId="14983"/>
    <cellStyle name="Normal 2 3 2 3 8 3" xfId="14984"/>
    <cellStyle name="Normal 2 3 2 3 8 3 2" xfId="14985"/>
    <cellStyle name="Normal 2 3 2 3 8 3 3" xfId="14986"/>
    <cellStyle name="Normal 2 3 2 3 8 4" xfId="14987"/>
    <cellStyle name="Normal 2 3 2 3 8 5" xfId="14988"/>
    <cellStyle name="Normal 2 3 2 3 8 6" xfId="14989"/>
    <cellStyle name="Normal 2 3 2 3 8 7" xfId="14990"/>
    <cellStyle name="Normal 2 3 2 3 9" xfId="14991"/>
    <cellStyle name="Normal 2 3 2 3 9 2" xfId="14992"/>
    <cellStyle name="Normal 2 3 2 3 9 2 2" xfId="14993"/>
    <cellStyle name="Normal 2 3 2 3 9 3" xfId="14994"/>
    <cellStyle name="Normal 2 3 2 3 9 4" xfId="14995"/>
    <cellStyle name="Normal 2 3 2 4" xfId="14996"/>
    <cellStyle name="Normal 2 3 2 4 10" xfId="14997"/>
    <cellStyle name="Normal 2 3 2 4 10 2" xfId="14998"/>
    <cellStyle name="Normal 2 3 2 4 10 3" xfId="14999"/>
    <cellStyle name="Normal 2 3 2 4 11" xfId="15000"/>
    <cellStyle name="Normal 2 3 2 4 11 2" xfId="15001"/>
    <cellStyle name="Normal 2 3 2 4 12" xfId="15002"/>
    <cellStyle name="Normal 2 3 2 4 13" xfId="15003"/>
    <cellStyle name="Normal 2 3 2 4 14" xfId="15004"/>
    <cellStyle name="Normal 2 3 2 4 15" xfId="15005"/>
    <cellStyle name="Normal 2 3 2 4 2" xfId="15006"/>
    <cellStyle name="Normal 2 3 2 4 2 10" xfId="15007"/>
    <cellStyle name="Normal 2 3 2 4 2 11" xfId="15008"/>
    <cellStyle name="Normal 2 3 2 4 2 12" xfId="15009"/>
    <cellStyle name="Normal 2 3 2 4 2 13" xfId="15010"/>
    <cellStyle name="Normal 2 3 2 4 2 2" xfId="15011"/>
    <cellStyle name="Normal 2 3 2 4 2 2 2" xfId="15012"/>
    <cellStyle name="Normal 2 3 2 4 2 2 2 2" xfId="15013"/>
    <cellStyle name="Normal 2 3 2 4 2 2 2 2 2" xfId="15014"/>
    <cellStyle name="Normal 2 3 2 4 2 2 2 2 2 2" xfId="15015"/>
    <cellStyle name="Normal 2 3 2 4 2 2 2 2 2 3" xfId="15016"/>
    <cellStyle name="Normal 2 3 2 4 2 2 2 2 3" xfId="15017"/>
    <cellStyle name="Normal 2 3 2 4 2 2 2 2 3 2" xfId="15018"/>
    <cellStyle name="Normal 2 3 2 4 2 2 2 2 4" xfId="15019"/>
    <cellStyle name="Normal 2 3 2 4 2 2 2 3" xfId="15020"/>
    <cellStyle name="Normal 2 3 2 4 2 2 2 3 2" xfId="15021"/>
    <cellStyle name="Normal 2 3 2 4 2 2 2 3 3" xfId="15022"/>
    <cellStyle name="Normal 2 3 2 4 2 2 2 4" xfId="15023"/>
    <cellStyle name="Normal 2 3 2 4 2 2 2 4 2" xfId="15024"/>
    <cellStyle name="Normal 2 3 2 4 2 2 2 4 3" xfId="15025"/>
    <cellStyle name="Normal 2 3 2 4 2 2 2 5" xfId="15026"/>
    <cellStyle name="Normal 2 3 2 4 2 2 2 5 2" xfId="15027"/>
    <cellStyle name="Normal 2 3 2 4 2 2 2 6" xfId="15028"/>
    <cellStyle name="Normal 2 3 2 4 2 2 3" xfId="15029"/>
    <cellStyle name="Normal 2 3 2 4 2 2 3 2" xfId="15030"/>
    <cellStyle name="Normal 2 3 2 4 2 2 3 2 2" xfId="15031"/>
    <cellStyle name="Normal 2 3 2 4 2 2 3 2 2 2" xfId="15032"/>
    <cellStyle name="Normal 2 3 2 4 2 2 3 2 3" xfId="15033"/>
    <cellStyle name="Normal 2 3 2 4 2 2 3 3" xfId="15034"/>
    <cellStyle name="Normal 2 3 2 4 2 2 3 3 2" xfId="15035"/>
    <cellStyle name="Normal 2 3 2 4 2 2 3 4" xfId="15036"/>
    <cellStyle name="Normal 2 3 2 4 2 2 4" xfId="15037"/>
    <cellStyle name="Normal 2 3 2 4 2 2 4 2" xfId="15038"/>
    <cellStyle name="Normal 2 3 2 4 2 2 4 2 2" xfId="15039"/>
    <cellStyle name="Normal 2 3 2 4 2 2 4 3" xfId="15040"/>
    <cellStyle name="Normal 2 3 2 4 2 2 4 4" xfId="15041"/>
    <cellStyle name="Normal 2 3 2 4 2 2 5" xfId="15042"/>
    <cellStyle name="Normal 2 3 2 4 2 2 5 2" xfId="15043"/>
    <cellStyle name="Normal 2 3 2 4 2 2 5 2 2" xfId="15044"/>
    <cellStyle name="Normal 2 3 2 4 2 2 5 3" xfId="15045"/>
    <cellStyle name="Normal 2 3 2 4 2 2 6" xfId="15046"/>
    <cellStyle name="Normal 2 3 2 4 2 2 6 2" xfId="15047"/>
    <cellStyle name="Normal 2 3 2 4 2 2 7" xfId="15048"/>
    <cellStyle name="Normal 2 3 2 4 2 2 8" xfId="15049"/>
    <cellStyle name="Normal 2 3 2 4 2 3" xfId="15050"/>
    <cellStyle name="Normal 2 3 2 4 2 3 2" xfId="15051"/>
    <cellStyle name="Normal 2 3 2 4 2 3 2 2" xfId="15052"/>
    <cellStyle name="Normal 2 3 2 4 2 3 2 2 2" xfId="15053"/>
    <cellStyle name="Normal 2 3 2 4 2 3 2 2 2 2" xfId="15054"/>
    <cellStyle name="Normal 2 3 2 4 2 3 2 2 3" xfId="15055"/>
    <cellStyle name="Normal 2 3 2 4 2 3 2 3" xfId="15056"/>
    <cellStyle name="Normal 2 3 2 4 2 3 2 3 2" xfId="15057"/>
    <cellStyle name="Normal 2 3 2 4 2 3 2 4" xfId="15058"/>
    <cellStyle name="Normal 2 3 2 4 2 3 3" xfId="15059"/>
    <cellStyle name="Normal 2 3 2 4 2 3 3 2" xfId="15060"/>
    <cellStyle name="Normal 2 3 2 4 2 3 3 2 2" xfId="15061"/>
    <cellStyle name="Normal 2 3 2 4 2 3 3 3" xfId="15062"/>
    <cellStyle name="Normal 2 3 2 4 2 3 3 4" xfId="15063"/>
    <cellStyle name="Normal 2 3 2 4 2 3 4" xfId="15064"/>
    <cellStyle name="Normal 2 3 2 4 2 3 4 2" xfId="15065"/>
    <cellStyle name="Normal 2 3 2 4 2 3 4 2 2" xfId="15066"/>
    <cellStyle name="Normal 2 3 2 4 2 3 4 3" xfId="15067"/>
    <cellStyle name="Normal 2 3 2 4 2 3 4 4" xfId="15068"/>
    <cellStyle name="Normal 2 3 2 4 2 3 5" xfId="15069"/>
    <cellStyle name="Normal 2 3 2 4 2 3 5 2" xfId="15070"/>
    <cellStyle name="Normal 2 3 2 4 2 3 6" xfId="15071"/>
    <cellStyle name="Normal 2 3 2 4 2 3 7" xfId="15072"/>
    <cellStyle name="Normal 2 3 2 4 2 3 8" xfId="15073"/>
    <cellStyle name="Normal 2 3 2 4 2 4" xfId="15074"/>
    <cellStyle name="Normal 2 3 2 4 2 4 2" xfId="15075"/>
    <cellStyle name="Normal 2 3 2 4 2 4 2 2" xfId="15076"/>
    <cellStyle name="Normal 2 3 2 4 2 4 2 2 2" xfId="15077"/>
    <cellStyle name="Normal 2 3 2 4 2 4 2 3" xfId="15078"/>
    <cellStyle name="Normal 2 3 2 4 2 4 2 4" xfId="15079"/>
    <cellStyle name="Normal 2 3 2 4 2 4 3" xfId="15080"/>
    <cellStyle name="Normal 2 3 2 4 2 4 3 2" xfId="15081"/>
    <cellStyle name="Normal 2 3 2 4 2 4 3 3" xfId="15082"/>
    <cellStyle name="Normal 2 3 2 4 2 4 4" xfId="15083"/>
    <cellStyle name="Normal 2 3 2 4 2 4 4 2" xfId="15084"/>
    <cellStyle name="Normal 2 3 2 4 2 4 5" xfId="15085"/>
    <cellStyle name="Normal 2 3 2 4 2 4 6" xfId="15086"/>
    <cellStyle name="Normal 2 3 2 4 2 4 7" xfId="15087"/>
    <cellStyle name="Normal 2 3 2 4 2 4 8" xfId="15088"/>
    <cellStyle name="Normal 2 3 2 4 2 5" xfId="15089"/>
    <cellStyle name="Normal 2 3 2 4 2 5 2" xfId="15090"/>
    <cellStyle name="Normal 2 3 2 4 2 5 2 2" xfId="15091"/>
    <cellStyle name="Normal 2 3 2 4 2 5 2 3" xfId="15092"/>
    <cellStyle name="Normal 2 3 2 4 2 5 3" xfId="15093"/>
    <cellStyle name="Normal 2 3 2 4 2 5 3 2" xfId="15094"/>
    <cellStyle name="Normal 2 3 2 4 2 5 4" xfId="15095"/>
    <cellStyle name="Normal 2 3 2 4 2 5 4 2" xfId="15096"/>
    <cellStyle name="Normal 2 3 2 4 2 5 5" xfId="15097"/>
    <cellStyle name="Normal 2 3 2 4 2 5 6" xfId="15098"/>
    <cellStyle name="Normal 2 3 2 4 2 5 7" xfId="15099"/>
    <cellStyle name="Normal 2 3 2 4 2 5 8" xfId="15100"/>
    <cellStyle name="Normal 2 3 2 4 2 6" xfId="15101"/>
    <cellStyle name="Normal 2 3 2 4 2 6 2" xfId="15102"/>
    <cellStyle name="Normal 2 3 2 4 2 6 2 2" xfId="15103"/>
    <cellStyle name="Normal 2 3 2 4 2 6 2 3" xfId="15104"/>
    <cellStyle name="Normal 2 3 2 4 2 6 3" xfId="15105"/>
    <cellStyle name="Normal 2 3 2 4 2 6 3 2" xfId="15106"/>
    <cellStyle name="Normal 2 3 2 4 2 6 4" xfId="15107"/>
    <cellStyle name="Normal 2 3 2 4 2 6 5" xfId="15108"/>
    <cellStyle name="Normal 2 3 2 4 2 6 6" xfId="15109"/>
    <cellStyle name="Normal 2 3 2 4 2 6 7" xfId="15110"/>
    <cellStyle name="Normal 2 3 2 4 2 7" xfId="15111"/>
    <cellStyle name="Normal 2 3 2 4 2 7 2" xfId="15112"/>
    <cellStyle name="Normal 2 3 2 4 2 7 3" xfId="15113"/>
    <cellStyle name="Normal 2 3 2 4 2 8" xfId="15114"/>
    <cellStyle name="Normal 2 3 2 4 2 8 2" xfId="15115"/>
    <cellStyle name="Normal 2 3 2 4 2 9" xfId="15116"/>
    <cellStyle name="Normal 2 3 2 4 2 9 2" xfId="15117"/>
    <cellStyle name="Normal 2 3 2 4 3" xfId="15118"/>
    <cellStyle name="Normal 2 3 2 4 3 10" xfId="15119"/>
    <cellStyle name="Normal 2 3 2 4 3 11" xfId="15120"/>
    <cellStyle name="Normal 2 3 2 4 3 12" xfId="15121"/>
    <cellStyle name="Normal 2 3 2 4 3 2" xfId="15122"/>
    <cellStyle name="Normal 2 3 2 4 3 2 2" xfId="15123"/>
    <cellStyle name="Normal 2 3 2 4 3 2 2 2" xfId="15124"/>
    <cellStyle name="Normal 2 3 2 4 3 2 2 2 2" xfId="15125"/>
    <cellStyle name="Normal 2 3 2 4 3 2 2 2 2 2" xfId="15126"/>
    <cellStyle name="Normal 2 3 2 4 3 2 2 2 2 3" xfId="15127"/>
    <cellStyle name="Normal 2 3 2 4 3 2 2 2 3" xfId="15128"/>
    <cellStyle name="Normal 2 3 2 4 3 2 2 2 3 2" xfId="15129"/>
    <cellStyle name="Normal 2 3 2 4 3 2 2 2 4" xfId="15130"/>
    <cellStyle name="Normal 2 3 2 4 3 2 2 3" xfId="15131"/>
    <cellStyle name="Normal 2 3 2 4 3 2 2 3 2" xfId="15132"/>
    <cellStyle name="Normal 2 3 2 4 3 2 2 3 3" xfId="15133"/>
    <cellStyle name="Normal 2 3 2 4 3 2 2 4" xfId="15134"/>
    <cellStyle name="Normal 2 3 2 4 3 2 2 4 2" xfId="15135"/>
    <cellStyle name="Normal 2 3 2 4 3 2 2 4 3" xfId="15136"/>
    <cellStyle name="Normal 2 3 2 4 3 2 2 5" xfId="15137"/>
    <cellStyle name="Normal 2 3 2 4 3 2 2 5 2" xfId="15138"/>
    <cellStyle name="Normal 2 3 2 4 3 2 2 6" xfId="15139"/>
    <cellStyle name="Normal 2 3 2 4 3 2 3" xfId="15140"/>
    <cellStyle name="Normal 2 3 2 4 3 2 3 2" xfId="15141"/>
    <cellStyle name="Normal 2 3 2 4 3 2 3 2 2" xfId="15142"/>
    <cellStyle name="Normal 2 3 2 4 3 2 3 2 2 2" xfId="15143"/>
    <cellStyle name="Normal 2 3 2 4 3 2 3 2 3" xfId="15144"/>
    <cellStyle name="Normal 2 3 2 4 3 2 3 3" xfId="15145"/>
    <cellStyle name="Normal 2 3 2 4 3 2 3 3 2" xfId="15146"/>
    <cellStyle name="Normal 2 3 2 4 3 2 3 4" xfId="15147"/>
    <cellStyle name="Normal 2 3 2 4 3 2 4" xfId="15148"/>
    <cellStyle name="Normal 2 3 2 4 3 2 4 2" xfId="15149"/>
    <cellStyle name="Normal 2 3 2 4 3 2 4 2 2" xfId="15150"/>
    <cellStyle name="Normal 2 3 2 4 3 2 4 3" xfId="15151"/>
    <cellStyle name="Normal 2 3 2 4 3 2 4 4" xfId="15152"/>
    <cellStyle name="Normal 2 3 2 4 3 2 5" xfId="15153"/>
    <cellStyle name="Normal 2 3 2 4 3 2 5 2" xfId="15154"/>
    <cellStyle name="Normal 2 3 2 4 3 2 5 2 2" xfId="15155"/>
    <cellStyle name="Normal 2 3 2 4 3 2 5 3" xfId="15156"/>
    <cellStyle name="Normal 2 3 2 4 3 2 6" xfId="15157"/>
    <cellStyle name="Normal 2 3 2 4 3 2 6 2" xfId="15158"/>
    <cellStyle name="Normal 2 3 2 4 3 2 7" xfId="15159"/>
    <cellStyle name="Normal 2 3 2 4 3 2 8" xfId="15160"/>
    <cellStyle name="Normal 2 3 2 4 3 3" xfId="15161"/>
    <cellStyle name="Normal 2 3 2 4 3 3 2" xfId="15162"/>
    <cellStyle name="Normal 2 3 2 4 3 3 2 2" xfId="15163"/>
    <cellStyle name="Normal 2 3 2 4 3 3 2 2 2" xfId="15164"/>
    <cellStyle name="Normal 2 3 2 4 3 3 2 2 2 2" xfId="15165"/>
    <cellStyle name="Normal 2 3 2 4 3 3 2 2 3" xfId="15166"/>
    <cellStyle name="Normal 2 3 2 4 3 3 2 3" xfId="15167"/>
    <cellStyle name="Normal 2 3 2 4 3 3 2 3 2" xfId="15168"/>
    <cellStyle name="Normal 2 3 2 4 3 3 2 4" xfId="15169"/>
    <cellStyle name="Normal 2 3 2 4 3 3 3" xfId="15170"/>
    <cellStyle name="Normal 2 3 2 4 3 3 3 2" xfId="15171"/>
    <cellStyle name="Normal 2 3 2 4 3 3 3 2 2" xfId="15172"/>
    <cellStyle name="Normal 2 3 2 4 3 3 3 3" xfId="15173"/>
    <cellStyle name="Normal 2 3 2 4 3 3 3 4" xfId="15174"/>
    <cellStyle name="Normal 2 3 2 4 3 3 4" xfId="15175"/>
    <cellStyle name="Normal 2 3 2 4 3 3 4 2" xfId="15176"/>
    <cellStyle name="Normal 2 3 2 4 3 3 4 2 2" xfId="15177"/>
    <cellStyle name="Normal 2 3 2 4 3 3 4 3" xfId="15178"/>
    <cellStyle name="Normal 2 3 2 4 3 3 4 4" xfId="15179"/>
    <cellStyle name="Normal 2 3 2 4 3 3 5" xfId="15180"/>
    <cellStyle name="Normal 2 3 2 4 3 3 5 2" xfId="15181"/>
    <cellStyle name="Normal 2 3 2 4 3 3 6" xfId="15182"/>
    <cellStyle name="Normal 2 3 2 4 3 3 7" xfId="15183"/>
    <cellStyle name="Normal 2 3 2 4 3 3 8" xfId="15184"/>
    <cellStyle name="Normal 2 3 2 4 3 4" xfId="15185"/>
    <cellStyle name="Normal 2 3 2 4 3 4 2" xfId="15186"/>
    <cellStyle name="Normal 2 3 2 4 3 4 2 2" xfId="15187"/>
    <cellStyle name="Normal 2 3 2 4 3 4 2 2 2" xfId="15188"/>
    <cellStyle name="Normal 2 3 2 4 3 4 2 3" xfId="15189"/>
    <cellStyle name="Normal 2 3 2 4 3 4 2 4" xfId="15190"/>
    <cellStyle name="Normal 2 3 2 4 3 4 3" xfId="15191"/>
    <cellStyle name="Normal 2 3 2 4 3 4 3 2" xfId="15192"/>
    <cellStyle name="Normal 2 3 2 4 3 4 3 3" xfId="15193"/>
    <cellStyle name="Normal 2 3 2 4 3 4 4" xfId="15194"/>
    <cellStyle name="Normal 2 3 2 4 3 4 4 2" xfId="15195"/>
    <cellStyle name="Normal 2 3 2 4 3 4 5" xfId="15196"/>
    <cellStyle name="Normal 2 3 2 4 3 4 6" xfId="15197"/>
    <cellStyle name="Normal 2 3 2 4 3 4 7" xfId="15198"/>
    <cellStyle name="Normal 2 3 2 4 3 4 8" xfId="15199"/>
    <cellStyle name="Normal 2 3 2 4 3 5" xfId="15200"/>
    <cellStyle name="Normal 2 3 2 4 3 5 2" xfId="15201"/>
    <cellStyle name="Normal 2 3 2 4 3 5 2 2" xfId="15202"/>
    <cellStyle name="Normal 2 3 2 4 3 5 2 3" xfId="15203"/>
    <cellStyle name="Normal 2 3 2 4 3 5 3" xfId="15204"/>
    <cellStyle name="Normal 2 3 2 4 3 5 3 2" xfId="15205"/>
    <cellStyle name="Normal 2 3 2 4 3 5 4" xfId="15206"/>
    <cellStyle name="Normal 2 3 2 4 3 5 5" xfId="15207"/>
    <cellStyle name="Normal 2 3 2 4 3 5 6" xfId="15208"/>
    <cellStyle name="Normal 2 3 2 4 3 5 7" xfId="15209"/>
    <cellStyle name="Normal 2 3 2 4 3 6" xfId="15210"/>
    <cellStyle name="Normal 2 3 2 4 3 6 2" xfId="15211"/>
    <cellStyle name="Normal 2 3 2 4 3 6 2 2" xfId="15212"/>
    <cellStyle name="Normal 2 3 2 4 3 6 3" xfId="15213"/>
    <cellStyle name="Normal 2 3 2 4 3 6 4" xfId="15214"/>
    <cellStyle name="Normal 2 3 2 4 3 7" xfId="15215"/>
    <cellStyle name="Normal 2 3 2 4 3 7 2" xfId="15216"/>
    <cellStyle name="Normal 2 3 2 4 3 7 3" xfId="15217"/>
    <cellStyle name="Normal 2 3 2 4 3 8" xfId="15218"/>
    <cellStyle name="Normal 2 3 2 4 3 8 2" xfId="15219"/>
    <cellStyle name="Normal 2 3 2 4 3 9" xfId="15220"/>
    <cellStyle name="Normal 2 3 2 4 4" xfId="15221"/>
    <cellStyle name="Normal 2 3 2 4 4 10" xfId="15222"/>
    <cellStyle name="Normal 2 3 2 4 4 11" xfId="15223"/>
    <cellStyle name="Normal 2 3 2 4 4 12" xfId="15224"/>
    <cellStyle name="Normal 2 3 2 4 4 2" xfId="15225"/>
    <cellStyle name="Normal 2 3 2 4 4 2 2" xfId="15226"/>
    <cellStyle name="Normal 2 3 2 4 4 2 2 2" xfId="15227"/>
    <cellStyle name="Normal 2 3 2 4 4 2 2 2 2" xfId="15228"/>
    <cellStyle name="Normal 2 3 2 4 4 2 2 2 2 2" xfId="15229"/>
    <cellStyle name="Normal 2 3 2 4 4 2 2 2 2 3" xfId="15230"/>
    <cellStyle name="Normal 2 3 2 4 4 2 2 2 3" xfId="15231"/>
    <cellStyle name="Normal 2 3 2 4 4 2 2 2 3 2" xfId="15232"/>
    <cellStyle name="Normal 2 3 2 4 4 2 2 2 4" xfId="15233"/>
    <cellStyle name="Normal 2 3 2 4 4 2 2 3" xfId="15234"/>
    <cellStyle name="Normal 2 3 2 4 4 2 2 3 2" xfId="15235"/>
    <cellStyle name="Normal 2 3 2 4 4 2 2 3 3" xfId="15236"/>
    <cellStyle name="Normal 2 3 2 4 4 2 2 4" xfId="15237"/>
    <cellStyle name="Normal 2 3 2 4 4 2 2 4 2" xfId="15238"/>
    <cellStyle name="Normal 2 3 2 4 4 2 2 4 3" xfId="15239"/>
    <cellStyle name="Normal 2 3 2 4 4 2 2 5" xfId="15240"/>
    <cellStyle name="Normal 2 3 2 4 4 2 2 5 2" xfId="15241"/>
    <cellStyle name="Normal 2 3 2 4 4 2 2 6" xfId="15242"/>
    <cellStyle name="Normal 2 3 2 4 4 2 3" xfId="15243"/>
    <cellStyle name="Normal 2 3 2 4 4 2 3 2" xfId="15244"/>
    <cellStyle name="Normal 2 3 2 4 4 2 3 2 2" xfId="15245"/>
    <cellStyle name="Normal 2 3 2 4 4 2 3 2 2 2" xfId="15246"/>
    <cellStyle name="Normal 2 3 2 4 4 2 3 2 3" xfId="15247"/>
    <cellStyle name="Normal 2 3 2 4 4 2 3 3" xfId="15248"/>
    <cellStyle name="Normal 2 3 2 4 4 2 3 3 2" xfId="15249"/>
    <cellStyle name="Normal 2 3 2 4 4 2 3 4" xfId="15250"/>
    <cellStyle name="Normal 2 3 2 4 4 2 4" xfId="15251"/>
    <cellStyle name="Normal 2 3 2 4 4 2 4 2" xfId="15252"/>
    <cellStyle name="Normal 2 3 2 4 4 2 4 2 2" xfId="15253"/>
    <cellStyle name="Normal 2 3 2 4 4 2 4 3" xfId="15254"/>
    <cellStyle name="Normal 2 3 2 4 4 2 4 4" xfId="15255"/>
    <cellStyle name="Normal 2 3 2 4 4 2 5" xfId="15256"/>
    <cellStyle name="Normal 2 3 2 4 4 2 5 2" xfId="15257"/>
    <cellStyle name="Normal 2 3 2 4 4 2 5 2 2" xfId="15258"/>
    <cellStyle name="Normal 2 3 2 4 4 2 5 3" xfId="15259"/>
    <cellStyle name="Normal 2 3 2 4 4 2 6" xfId="15260"/>
    <cellStyle name="Normal 2 3 2 4 4 2 6 2" xfId="15261"/>
    <cellStyle name="Normal 2 3 2 4 4 2 7" xfId="15262"/>
    <cellStyle name="Normal 2 3 2 4 4 2 8" xfId="15263"/>
    <cellStyle name="Normal 2 3 2 4 4 3" xfId="15264"/>
    <cellStyle name="Normal 2 3 2 4 4 3 2" xfId="15265"/>
    <cellStyle name="Normal 2 3 2 4 4 3 2 2" xfId="15266"/>
    <cellStyle name="Normal 2 3 2 4 4 3 2 2 2" xfId="15267"/>
    <cellStyle name="Normal 2 3 2 4 4 3 2 2 2 2" xfId="15268"/>
    <cellStyle name="Normal 2 3 2 4 4 3 2 2 3" xfId="15269"/>
    <cellStyle name="Normal 2 3 2 4 4 3 2 3" xfId="15270"/>
    <cellStyle name="Normal 2 3 2 4 4 3 2 3 2" xfId="15271"/>
    <cellStyle name="Normal 2 3 2 4 4 3 2 4" xfId="15272"/>
    <cellStyle name="Normal 2 3 2 4 4 3 3" xfId="15273"/>
    <cellStyle name="Normal 2 3 2 4 4 3 3 2" xfId="15274"/>
    <cellStyle name="Normal 2 3 2 4 4 3 3 2 2" xfId="15275"/>
    <cellStyle name="Normal 2 3 2 4 4 3 3 3" xfId="15276"/>
    <cellStyle name="Normal 2 3 2 4 4 3 3 4" xfId="15277"/>
    <cellStyle name="Normal 2 3 2 4 4 3 4" xfId="15278"/>
    <cellStyle name="Normal 2 3 2 4 4 3 4 2" xfId="15279"/>
    <cellStyle name="Normal 2 3 2 4 4 3 4 2 2" xfId="15280"/>
    <cellStyle name="Normal 2 3 2 4 4 3 4 3" xfId="15281"/>
    <cellStyle name="Normal 2 3 2 4 4 3 4 4" xfId="15282"/>
    <cellStyle name="Normal 2 3 2 4 4 3 5" xfId="15283"/>
    <cellStyle name="Normal 2 3 2 4 4 3 5 2" xfId="15284"/>
    <cellStyle name="Normal 2 3 2 4 4 3 6" xfId="15285"/>
    <cellStyle name="Normal 2 3 2 4 4 3 7" xfId="15286"/>
    <cellStyle name="Normal 2 3 2 4 4 3 8" xfId="15287"/>
    <cellStyle name="Normal 2 3 2 4 4 4" xfId="15288"/>
    <cellStyle name="Normal 2 3 2 4 4 4 2" xfId="15289"/>
    <cellStyle name="Normal 2 3 2 4 4 4 2 2" xfId="15290"/>
    <cellStyle name="Normal 2 3 2 4 4 4 2 2 2" xfId="15291"/>
    <cellStyle name="Normal 2 3 2 4 4 4 2 3" xfId="15292"/>
    <cellStyle name="Normal 2 3 2 4 4 4 2 4" xfId="15293"/>
    <cellStyle name="Normal 2 3 2 4 4 4 3" xfId="15294"/>
    <cellStyle name="Normal 2 3 2 4 4 4 3 2" xfId="15295"/>
    <cellStyle name="Normal 2 3 2 4 4 4 3 3" xfId="15296"/>
    <cellStyle name="Normal 2 3 2 4 4 4 4" xfId="15297"/>
    <cellStyle name="Normal 2 3 2 4 4 4 4 2" xfId="15298"/>
    <cellStyle name="Normal 2 3 2 4 4 4 5" xfId="15299"/>
    <cellStyle name="Normal 2 3 2 4 4 4 6" xfId="15300"/>
    <cellStyle name="Normal 2 3 2 4 4 4 7" xfId="15301"/>
    <cellStyle name="Normal 2 3 2 4 4 4 8" xfId="15302"/>
    <cellStyle name="Normal 2 3 2 4 4 5" xfId="15303"/>
    <cellStyle name="Normal 2 3 2 4 4 5 2" xfId="15304"/>
    <cellStyle name="Normal 2 3 2 4 4 5 2 2" xfId="15305"/>
    <cellStyle name="Normal 2 3 2 4 4 5 2 3" xfId="15306"/>
    <cellStyle name="Normal 2 3 2 4 4 5 3" xfId="15307"/>
    <cellStyle name="Normal 2 3 2 4 4 5 3 2" xfId="15308"/>
    <cellStyle name="Normal 2 3 2 4 4 5 4" xfId="15309"/>
    <cellStyle name="Normal 2 3 2 4 4 5 5" xfId="15310"/>
    <cellStyle name="Normal 2 3 2 4 4 5 6" xfId="15311"/>
    <cellStyle name="Normal 2 3 2 4 4 5 7" xfId="15312"/>
    <cellStyle name="Normal 2 3 2 4 4 6" xfId="15313"/>
    <cellStyle name="Normal 2 3 2 4 4 6 2" xfId="15314"/>
    <cellStyle name="Normal 2 3 2 4 4 6 2 2" xfId="15315"/>
    <cellStyle name="Normal 2 3 2 4 4 6 3" xfId="15316"/>
    <cellStyle name="Normal 2 3 2 4 4 6 4" xfId="15317"/>
    <cellStyle name="Normal 2 3 2 4 4 7" xfId="15318"/>
    <cellStyle name="Normal 2 3 2 4 4 7 2" xfId="15319"/>
    <cellStyle name="Normal 2 3 2 4 4 7 3" xfId="15320"/>
    <cellStyle name="Normal 2 3 2 4 4 8" xfId="15321"/>
    <cellStyle name="Normal 2 3 2 4 4 8 2" xfId="15322"/>
    <cellStyle name="Normal 2 3 2 4 4 9" xfId="15323"/>
    <cellStyle name="Normal 2 3 2 4 5" xfId="15324"/>
    <cellStyle name="Normal 2 3 2 4 5 2" xfId="15325"/>
    <cellStyle name="Normal 2 3 2 4 5 2 2" xfId="15326"/>
    <cellStyle name="Normal 2 3 2 4 5 2 2 2" xfId="15327"/>
    <cellStyle name="Normal 2 3 2 4 5 2 2 2 2" xfId="15328"/>
    <cellStyle name="Normal 2 3 2 4 5 2 2 2 3" xfId="15329"/>
    <cellStyle name="Normal 2 3 2 4 5 2 2 3" xfId="15330"/>
    <cellStyle name="Normal 2 3 2 4 5 2 2 3 2" xfId="15331"/>
    <cellStyle name="Normal 2 3 2 4 5 2 2 4" xfId="15332"/>
    <cellStyle name="Normal 2 3 2 4 5 2 3" xfId="15333"/>
    <cellStyle name="Normal 2 3 2 4 5 2 3 2" xfId="15334"/>
    <cellStyle name="Normal 2 3 2 4 5 2 3 3" xfId="15335"/>
    <cellStyle name="Normal 2 3 2 4 5 2 4" xfId="15336"/>
    <cellStyle name="Normal 2 3 2 4 5 2 4 2" xfId="15337"/>
    <cellStyle name="Normal 2 3 2 4 5 2 4 3" xfId="15338"/>
    <cellStyle name="Normal 2 3 2 4 5 2 5" xfId="15339"/>
    <cellStyle name="Normal 2 3 2 4 5 2 5 2" xfId="15340"/>
    <cellStyle name="Normal 2 3 2 4 5 2 6" xfId="15341"/>
    <cellStyle name="Normal 2 3 2 4 5 3" xfId="15342"/>
    <cellStyle name="Normal 2 3 2 4 5 3 2" xfId="15343"/>
    <cellStyle name="Normal 2 3 2 4 5 3 2 2" xfId="15344"/>
    <cellStyle name="Normal 2 3 2 4 5 3 2 2 2" xfId="15345"/>
    <cellStyle name="Normal 2 3 2 4 5 3 2 3" xfId="15346"/>
    <cellStyle name="Normal 2 3 2 4 5 3 3" xfId="15347"/>
    <cellStyle name="Normal 2 3 2 4 5 3 3 2" xfId="15348"/>
    <cellStyle name="Normal 2 3 2 4 5 3 4" xfId="15349"/>
    <cellStyle name="Normal 2 3 2 4 5 4" xfId="15350"/>
    <cellStyle name="Normal 2 3 2 4 5 4 2" xfId="15351"/>
    <cellStyle name="Normal 2 3 2 4 5 4 2 2" xfId="15352"/>
    <cellStyle name="Normal 2 3 2 4 5 4 3" xfId="15353"/>
    <cellStyle name="Normal 2 3 2 4 5 4 4" xfId="15354"/>
    <cellStyle name="Normal 2 3 2 4 5 5" xfId="15355"/>
    <cellStyle name="Normal 2 3 2 4 5 5 2" xfId="15356"/>
    <cellStyle name="Normal 2 3 2 4 5 5 2 2" xfId="15357"/>
    <cellStyle name="Normal 2 3 2 4 5 5 3" xfId="15358"/>
    <cellStyle name="Normal 2 3 2 4 5 6" xfId="15359"/>
    <cellStyle name="Normal 2 3 2 4 5 6 2" xfId="15360"/>
    <cellStyle name="Normal 2 3 2 4 5 7" xfId="15361"/>
    <cellStyle name="Normal 2 3 2 4 5 8" xfId="15362"/>
    <cellStyle name="Normal 2 3 2 4 6" xfId="15363"/>
    <cellStyle name="Normal 2 3 2 4 6 2" xfId="15364"/>
    <cellStyle name="Normal 2 3 2 4 6 2 2" xfId="15365"/>
    <cellStyle name="Normal 2 3 2 4 6 2 2 2" xfId="15366"/>
    <cellStyle name="Normal 2 3 2 4 6 2 2 2 2" xfId="15367"/>
    <cellStyle name="Normal 2 3 2 4 6 2 2 3" xfId="15368"/>
    <cellStyle name="Normal 2 3 2 4 6 2 3" xfId="15369"/>
    <cellStyle name="Normal 2 3 2 4 6 2 3 2" xfId="15370"/>
    <cellStyle name="Normal 2 3 2 4 6 2 4" xfId="15371"/>
    <cellStyle name="Normal 2 3 2 4 6 3" xfId="15372"/>
    <cellStyle name="Normal 2 3 2 4 6 3 2" xfId="15373"/>
    <cellStyle name="Normal 2 3 2 4 6 3 2 2" xfId="15374"/>
    <cellStyle name="Normal 2 3 2 4 6 3 3" xfId="15375"/>
    <cellStyle name="Normal 2 3 2 4 6 3 4" xfId="15376"/>
    <cellStyle name="Normal 2 3 2 4 6 4" xfId="15377"/>
    <cellStyle name="Normal 2 3 2 4 6 4 2" xfId="15378"/>
    <cellStyle name="Normal 2 3 2 4 6 4 2 2" xfId="15379"/>
    <cellStyle name="Normal 2 3 2 4 6 4 3" xfId="15380"/>
    <cellStyle name="Normal 2 3 2 4 6 4 4" xfId="15381"/>
    <cellStyle name="Normal 2 3 2 4 6 5" xfId="15382"/>
    <cellStyle name="Normal 2 3 2 4 6 5 2" xfId="15383"/>
    <cellStyle name="Normal 2 3 2 4 6 6" xfId="15384"/>
    <cellStyle name="Normal 2 3 2 4 6 7" xfId="15385"/>
    <cellStyle name="Normal 2 3 2 4 6 8" xfId="15386"/>
    <cellStyle name="Normal 2 3 2 4 7" xfId="15387"/>
    <cellStyle name="Normal 2 3 2 4 7 2" xfId="15388"/>
    <cellStyle name="Normal 2 3 2 4 7 2 2" xfId="15389"/>
    <cellStyle name="Normal 2 3 2 4 7 2 2 2" xfId="15390"/>
    <cellStyle name="Normal 2 3 2 4 7 2 3" xfId="15391"/>
    <cellStyle name="Normal 2 3 2 4 7 2 4" xfId="15392"/>
    <cellStyle name="Normal 2 3 2 4 7 3" xfId="15393"/>
    <cellStyle name="Normal 2 3 2 4 7 3 2" xfId="15394"/>
    <cellStyle name="Normal 2 3 2 4 7 3 3" xfId="15395"/>
    <cellStyle name="Normal 2 3 2 4 7 4" xfId="15396"/>
    <cellStyle name="Normal 2 3 2 4 7 4 2" xfId="15397"/>
    <cellStyle name="Normal 2 3 2 4 7 5" xfId="15398"/>
    <cellStyle name="Normal 2 3 2 4 7 6" xfId="15399"/>
    <cellStyle name="Normal 2 3 2 4 7 7" xfId="15400"/>
    <cellStyle name="Normal 2 3 2 4 7 8" xfId="15401"/>
    <cellStyle name="Normal 2 3 2 4 8" xfId="15402"/>
    <cellStyle name="Normal 2 3 2 4 8 2" xfId="15403"/>
    <cellStyle name="Normal 2 3 2 4 8 2 2" xfId="15404"/>
    <cellStyle name="Normal 2 3 2 4 8 2 3" xfId="15405"/>
    <cellStyle name="Normal 2 3 2 4 8 3" xfId="15406"/>
    <cellStyle name="Normal 2 3 2 4 8 3 2" xfId="15407"/>
    <cellStyle name="Normal 2 3 2 4 8 4" xfId="15408"/>
    <cellStyle name="Normal 2 3 2 4 8 5" xfId="15409"/>
    <cellStyle name="Normal 2 3 2 4 8 6" xfId="15410"/>
    <cellStyle name="Normal 2 3 2 4 8 7" xfId="15411"/>
    <cellStyle name="Normal 2 3 2 4 9" xfId="15412"/>
    <cellStyle name="Normal 2 3 2 4 9 2" xfId="15413"/>
    <cellStyle name="Normal 2 3 2 4 9 2 2" xfId="15414"/>
    <cellStyle name="Normal 2 3 2 4 9 3" xfId="15415"/>
    <cellStyle name="Normal 2 3 2 4 9 4" xfId="15416"/>
    <cellStyle name="Normal 2 3 2 5" xfId="15417"/>
    <cellStyle name="Normal 2 3 2 5 10" xfId="15418"/>
    <cellStyle name="Normal 2 3 2 5 10 2" xfId="15419"/>
    <cellStyle name="Normal 2 3 2 5 11" xfId="15420"/>
    <cellStyle name="Normal 2 3 2 5 12" xfId="15421"/>
    <cellStyle name="Normal 2 3 2 5 13" xfId="15422"/>
    <cellStyle name="Normal 2 3 2 5 14" xfId="15423"/>
    <cellStyle name="Normal 2 3 2 5 2" xfId="15424"/>
    <cellStyle name="Normal 2 3 2 5 2 10" xfId="15425"/>
    <cellStyle name="Normal 2 3 2 5 2 11" xfId="15426"/>
    <cellStyle name="Normal 2 3 2 5 2 12" xfId="15427"/>
    <cellStyle name="Normal 2 3 2 5 2 2" xfId="15428"/>
    <cellStyle name="Normal 2 3 2 5 2 2 2" xfId="15429"/>
    <cellStyle name="Normal 2 3 2 5 2 2 2 2" xfId="15430"/>
    <cellStyle name="Normal 2 3 2 5 2 2 2 2 2" xfId="15431"/>
    <cellStyle name="Normal 2 3 2 5 2 2 2 2 2 2" xfId="15432"/>
    <cellStyle name="Normal 2 3 2 5 2 2 2 2 3" xfId="15433"/>
    <cellStyle name="Normal 2 3 2 5 2 2 2 3" xfId="15434"/>
    <cellStyle name="Normal 2 3 2 5 2 2 2 3 2" xfId="15435"/>
    <cellStyle name="Normal 2 3 2 5 2 2 2 4" xfId="15436"/>
    <cellStyle name="Normal 2 3 2 5 2 2 3" xfId="15437"/>
    <cellStyle name="Normal 2 3 2 5 2 2 3 2" xfId="15438"/>
    <cellStyle name="Normal 2 3 2 5 2 2 3 2 2" xfId="15439"/>
    <cellStyle name="Normal 2 3 2 5 2 2 3 3" xfId="15440"/>
    <cellStyle name="Normal 2 3 2 5 2 2 3 4" xfId="15441"/>
    <cellStyle name="Normal 2 3 2 5 2 2 4" xfId="15442"/>
    <cellStyle name="Normal 2 3 2 5 2 2 4 2" xfId="15443"/>
    <cellStyle name="Normal 2 3 2 5 2 2 4 2 2" xfId="15444"/>
    <cellStyle name="Normal 2 3 2 5 2 2 4 3" xfId="15445"/>
    <cellStyle name="Normal 2 3 2 5 2 2 4 4" xfId="15446"/>
    <cellStyle name="Normal 2 3 2 5 2 2 5" xfId="15447"/>
    <cellStyle name="Normal 2 3 2 5 2 2 5 2" xfId="15448"/>
    <cellStyle name="Normal 2 3 2 5 2 2 6" xfId="15449"/>
    <cellStyle name="Normal 2 3 2 5 2 2 7" xfId="15450"/>
    <cellStyle name="Normal 2 3 2 5 2 2 8" xfId="15451"/>
    <cellStyle name="Normal 2 3 2 5 2 3" xfId="15452"/>
    <cellStyle name="Normal 2 3 2 5 2 3 2" xfId="15453"/>
    <cellStyle name="Normal 2 3 2 5 2 3 2 2" xfId="15454"/>
    <cellStyle name="Normal 2 3 2 5 2 3 2 2 2" xfId="15455"/>
    <cellStyle name="Normal 2 3 2 5 2 3 2 3" xfId="15456"/>
    <cellStyle name="Normal 2 3 2 5 2 3 2 4" xfId="15457"/>
    <cellStyle name="Normal 2 3 2 5 2 3 3" xfId="15458"/>
    <cellStyle name="Normal 2 3 2 5 2 3 3 2" xfId="15459"/>
    <cellStyle name="Normal 2 3 2 5 2 3 3 3" xfId="15460"/>
    <cellStyle name="Normal 2 3 2 5 2 3 4" xfId="15461"/>
    <cellStyle name="Normal 2 3 2 5 2 3 4 2" xfId="15462"/>
    <cellStyle name="Normal 2 3 2 5 2 3 5" xfId="15463"/>
    <cellStyle name="Normal 2 3 2 5 2 3 6" xfId="15464"/>
    <cellStyle name="Normal 2 3 2 5 2 3 7" xfId="15465"/>
    <cellStyle name="Normal 2 3 2 5 2 3 8" xfId="15466"/>
    <cellStyle name="Normal 2 3 2 5 2 4" xfId="15467"/>
    <cellStyle name="Normal 2 3 2 5 2 4 2" xfId="15468"/>
    <cellStyle name="Normal 2 3 2 5 2 4 2 2" xfId="15469"/>
    <cellStyle name="Normal 2 3 2 5 2 4 2 3" xfId="15470"/>
    <cellStyle name="Normal 2 3 2 5 2 4 3" xfId="15471"/>
    <cellStyle name="Normal 2 3 2 5 2 4 3 2" xfId="15472"/>
    <cellStyle name="Normal 2 3 2 5 2 4 4" xfId="15473"/>
    <cellStyle name="Normal 2 3 2 5 2 4 4 2" xfId="15474"/>
    <cellStyle name="Normal 2 3 2 5 2 4 5" xfId="15475"/>
    <cellStyle name="Normal 2 3 2 5 2 4 6" xfId="15476"/>
    <cellStyle name="Normal 2 3 2 5 2 4 7" xfId="15477"/>
    <cellStyle name="Normal 2 3 2 5 2 4 8" xfId="15478"/>
    <cellStyle name="Normal 2 3 2 5 2 5" xfId="15479"/>
    <cellStyle name="Normal 2 3 2 5 2 5 2" xfId="15480"/>
    <cellStyle name="Normal 2 3 2 5 2 5 2 2" xfId="15481"/>
    <cellStyle name="Normal 2 3 2 5 2 5 2 3" xfId="15482"/>
    <cellStyle name="Normal 2 3 2 5 2 5 3" xfId="15483"/>
    <cellStyle name="Normal 2 3 2 5 2 5 3 2" xfId="15484"/>
    <cellStyle name="Normal 2 3 2 5 2 5 4" xfId="15485"/>
    <cellStyle name="Normal 2 3 2 5 2 5 5" xfId="15486"/>
    <cellStyle name="Normal 2 3 2 5 2 5 6" xfId="15487"/>
    <cellStyle name="Normal 2 3 2 5 2 5 7" xfId="15488"/>
    <cellStyle name="Normal 2 3 2 5 2 6" xfId="15489"/>
    <cellStyle name="Normal 2 3 2 5 2 6 2" xfId="15490"/>
    <cellStyle name="Normal 2 3 2 5 2 6 3" xfId="15491"/>
    <cellStyle name="Normal 2 3 2 5 2 7" xfId="15492"/>
    <cellStyle name="Normal 2 3 2 5 2 7 2" xfId="15493"/>
    <cellStyle name="Normal 2 3 2 5 2 8" xfId="15494"/>
    <cellStyle name="Normal 2 3 2 5 2 8 2" xfId="15495"/>
    <cellStyle name="Normal 2 3 2 5 2 9" xfId="15496"/>
    <cellStyle name="Normal 2 3 2 5 3" xfId="15497"/>
    <cellStyle name="Normal 2 3 2 5 3 10" xfId="15498"/>
    <cellStyle name="Normal 2 3 2 5 3 11" xfId="15499"/>
    <cellStyle name="Normal 2 3 2 5 3 12" xfId="15500"/>
    <cellStyle name="Normal 2 3 2 5 3 2" xfId="15501"/>
    <cellStyle name="Normal 2 3 2 5 3 2 2" xfId="15502"/>
    <cellStyle name="Normal 2 3 2 5 3 2 2 2" xfId="15503"/>
    <cellStyle name="Normal 2 3 2 5 3 2 2 2 2" xfId="15504"/>
    <cellStyle name="Normal 2 3 2 5 3 2 2 3" xfId="15505"/>
    <cellStyle name="Normal 2 3 2 5 3 2 2 4" xfId="15506"/>
    <cellStyle name="Normal 2 3 2 5 3 2 3" xfId="15507"/>
    <cellStyle name="Normal 2 3 2 5 3 2 3 2" xfId="15508"/>
    <cellStyle name="Normal 2 3 2 5 3 2 3 3" xfId="15509"/>
    <cellStyle name="Normal 2 3 2 5 3 2 4" xfId="15510"/>
    <cellStyle name="Normal 2 3 2 5 3 2 4 2" xfId="15511"/>
    <cellStyle name="Normal 2 3 2 5 3 2 5" xfId="15512"/>
    <cellStyle name="Normal 2 3 2 5 3 2 6" xfId="15513"/>
    <cellStyle name="Normal 2 3 2 5 3 2 7" xfId="15514"/>
    <cellStyle name="Normal 2 3 2 5 3 2 8" xfId="15515"/>
    <cellStyle name="Normal 2 3 2 5 3 3" xfId="15516"/>
    <cellStyle name="Normal 2 3 2 5 3 3 2" xfId="15517"/>
    <cellStyle name="Normal 2 3 2 5 3 3 2 2" xfId="15518"/>
    <cellStyle name="Normal 2 3 2 5 3 3 2 3" xfId="15519"/>
    <cellStyle name="Normal 2 3 2 5 3 3 3" xfId="15520"/>
    <cellStyle name="Normal 2 3 2 5 3 3 3 2" xfId="15521"/>
    <cellStyle name="Normal 2 3 2 5 3 3 4" xfId="15522"/>
    <cellStyle name="Normal 2 3 2 5 3 3 4 2" xfId="15523"/>
    <cellStyle name="Normal 2 3 2 5 3 3 5" xfId="15524"/>
    <cellStyle name="Normal 2 3 2 5 3 3 6" xfId="15525"/>
    <cellStyle name="Normal 2 3 2 5 3 3 7" xfId="15526"/>
    <cellStyle name="Normal 2 3 2 5 3 3 8" xfId="15527"/>
    <cellStyle name="Normal 2 3 2 5 3 4" xfId="15528"/>
    <cellStyle name="Normal 2 3 2 5 3 4 2" xfId="15529"/>
    <cellStyle name="Normal 2 3 2 5 3 4 2 2" xfId="15530"/>
    <cellStyle name="Normal 2 3 2 5 3 4 2 3" xfId="15531"/>
    <cellStyle name="Normal 2 3 2 5 3 4 3" xfId="15532"/>
    <cellStyle name="Normal 2 3 2 5 3 4 3 2" xfId="15533"/>
    <cellStyle name="Normal 2 3 2 5 3 4 4" xfId="15534"/>
    <cellStyle name="Normal 2 3 2 5 3 4 4 2" xfId="15535"/>
    <cellStyle name="Normal 2 3 2 5 3 4 5" xfId="15536"/>
    <cellStyle name="Normal 2 3 2 5 3 4 6" xfId="15537"/>
    <cellStyle name="Normal 2 3 2 5 3 4 7" xfId="15538"/>
    <cellStyle name="Normal 2 3 2 5 3 4 8" xfId="15539"/>
    <cellStyle name="Normal 2 3 2 5 3 5" xfId="15540"/>
    <cellStyle name="Normal 2 3 2 5 3 5 2" xfId="15541"/>
    <cellStyle name="Normal 2 3 2 5 3 5 2 2" xfId="15542"/>
    <cellStyle name="Normal 2 3 2 5 3 5 3" xfId="15543"/>
    <cellStyle name="Normal 2 3 2 5 3 5 3 2" xfId="15544"/>
    <cellStyle name="Normal 2 3 2 5 3 5 4" xfId="15545"/>
    <cellStyle name="Normal 2 3 2 5 3 5 5" xfId="15546"/>
    <cellStyle name="Normal 2 3 2 5 3 5 6" xfId="15547"/>
    <cellStyle name="Normal 2 3 2 5 3 6" xfId="15548"/>
    <cellStyle name="Normal 2 3 2 5 3 6 2" xfId="15549"/>
    <cellStyle name="Normal 2 3 2 5 3 7" xfId="15550"/>
    <cellStyle name="Normal 2 3 2 5 3 7 2" xfId="15551"/>
    <cellStyle name="Normal 2 3 2 5 3 8" xfId="15552"/>
    <cellStyle name="Normal 2 3 2 5 3 8 2" xfId="15553"/>
    <cellStyle name="Normal 2 3 2 5 3 9" xfId="15554"/>
    <cellStyle name="Normal 2 3 2 5 4" xfId="15555"/>
    <cellStyle name="Normal 2 3 2 5 4 2" xfId="15556"/>
    <cellStyle name="Normal 2 3 2 5 4 2 2" xfId="15557"/>
    <cellStyle name="Normal 2 3 2 5 4 2 2 2" xfId="15558"/>
    <cellStyle name="Normal 2 3 2 5 4 2 3" xfId="15559"/>
    <cellStyle name="Normal 2 3 2 5 4 2 4" xfId="15560"/>
    <cellStyle name="Normal 2 3 2 5 4 3" xfId="15561"/>
    <cellStyle name="Normal 2 3 2 5 4 3 2" xfId="15562"/>
    <cellStyle name="Normal 2 3 2 5 4 3 3" xfId="15563"/>
    <cellStyle name="Normal 2 3 2 5 4 4" xfId="15564"/>
    <cellStyle name="Normal 2 3 2 5 4 4 2" xfId="15565"/>
    <cellStyle name="Normal 2 3 2 5 4 5" xfId="15566"/>
    <cellStyle name="Normal 2 3 2 5 4 6" xfId="15567"/>
    <cellStyle name="Normal 2 3 2 5 4 7" xfId="15568"/>
    <cellStyle name="Normal 2 3 2 5 4 8" xfId="15569"/>
    <cellStyle name="Normal 2 3 2 5 5" xfId="15570"/>
    <cellStyle name="Normal 2 3 2 5 5 2" xfId="15571"/>
    <cellStyle name="Normal 2 3 2 5 5 2 2" xfId="15572"/>
    <cellStyle name="Normal 2 3 2 5 5 2 3" xfId="15573"/>
    <cellStyle name="Normal 2 3 2 5 5 3" xfId="15574"/>
    <cellStyle name="Normal 2 3 2 5 5 3 2" xfId="15575"/>
    <cellStyle name="Normal 2 3 2 5 5 4" xfId="15576"/>
    <cellStyle name="Normal 2 3 2 5 5 4 2" xfId="15577"/>
    <cellStyle name="Normal 2 3 2 5 5 5" xfId="15578"/>
    <cellStyle name="Normal 2 3 2 5 5 6" xfId="15579"/>
    <cellStyle name="Normal 2 3 2 5 5 7" xfId="15580"/>
    <cellStyle name="Normal 2 3 2 5 5 8" xfId="15581"/>
    <cellStyle name="Normal 2 3 2 5 6" xfId="15582"/>
    <cellStyle name="Normal 2 3 2 5 6 2" xfId="15583"/>
    <cellStyle name="Normal 2 3 2 5 6 2 2" xfId="15584"/>
    <cellStyle name="Normal 2 3 2 5 6 2 3" xfId="15585"/>
    <cellStyle name="Normal 2 3 2 5 6 3" xfId="15586"/>
    <cellStyle name="Normal 2 3 2 5 6 3 2" xfId="15587"/>
    <cellStyle name="Normal 2 3 2 5 6 4" xfId="15588"/>
    <cellStyle name="Normal 2 3 2 5 6 4 2" xfId="15589"/>
    <cellStyle name="Normal 2 3 2 5 6 5" xfId="15590"/>
    <cellStyle name="Normal 2 3 2 5 6 6" xfId="15591"/>
    <cellStyle name="Normal 2 3 2 5 6 7" xfId="15592"/>
    <cellStyle name="Normal 2 3 2 5 6 8" xfId="15593"/>
    <cellStyle name="Normal 2 3 2 5 7" xfId="15594"/>
    <cellStyle name="Normal 2 3 2 5 7 2" xfId="15595"/>
    <cellStyle name="Normal 2 3 2 5 7 2 2" xfId="15596"/>
    <cellStyle name="Normal 2 3 2 5 7 3" xfId="15597"/>
    <cellStyle name="Normal 2 3 2 5 7 3 2" xfId="15598"/>
    <cellStyle name="Normal 2 3 2 5 7 4" xfId="15599"/>
    <cellStyle name="Normal 2 3 2 5 7 5" xfId="15600"/>
    <cellStyle name="Normal 2 3 2 5 7 6" xfId="15601"/>
    <cellStyle name="Normal 2 3 2 5 8" xfId="15602"/>
    <cellStyle name="Normal 2 3 2 5 8 2" xfId="15603"/>
    <cellStyle name="Normal 2 3 2 5 9" xfId="15604"/>
    <cellStyle name="Normal 2 3 2 5 9 2" xfId="15605"/>
    <cellStyle name="Normal 2 3 2 6" xfId="15606"/>
    <cellStyle name="Normal 2 3 2 6 10" xfId="15607"/>
    <cellStyle name="Normal 2 3 2 6 11" xfId="15608"/>
    <cellStyle name="Normal 2 3 2 6 12" xfId="15609"/>
    <cellStyle name="Normal 2 3 2 6 13" xfId="15610"/>
    <cellStyle name="Normal 2 3 2 6 2" xfId="15611"/>
    <cellStyle name="Normal 2 3 2 6 2 2" xfId="15612"/>
    <cellStyle name="Normal 2 3 2 6 2 2 2" xfId="15613"/>
    <cellStyle name="Normal 2 3 2 6 2 2 2 2" xfId="15614"/>
    <cellStyle name="Normal 2 3 2 6 2 2 2 2 2" xfId="15615"/>
    <cellStyle name="Normal 2 3 2 6 2 2 2 2 3" xfId="15616"/>
    <cellStyle name="Normal 2 3 2 6 2 2 2 3" xfId="15617"/>
    <cellStyle name="Normal 2 3 2 6 2 2 2 3 2" xfId="15618"/>
    <cellStyle name="Normal 2 3 2 6 2 2 2 4" xfId="15619"/>
    <cellStyle name="Normal 2 3 2 6 2 2 3" xfId="15620"/>
    <cellStyle name="Normal 2 3 2 6 2 2 3 2" xfId="15621"/>
    <cellStyle name="Normal 2 3 2 6 2 2 3 3" xfId="15622"/>
    <cellStyle name="Normal 2 3 2 6 2 2 4" xfId="15623"/>
    <cellStyle name="Normal 2 3 2 6 2 2 4 2" xfId="15624"/>
    <cellStyle name="Normal 2 3 2 6 2 2 4 3" xfId="15625"/>
    <cellStyle name="Normal 2 3 2 6 2 2 5" xfId="15626"/>
    <cellStyle name="Normal 2 3 2 6 2 2 5 2" xfId="15627"/>
    <cellStyle name="Normal 2 3 2 6 2 2 6" xfId="15628"/>
    <cellStyle name="Normal 2 3 2 6 2 3" xfId="15629"/>
    <cellStyle name="Normal 2 3 2 6 2 3 2" xfId="15630"/>
    <cellStyle name="Normal 2 3 2 6 2 3 2 2" xfId="15631"/>
    <cellStyle name="Normal 2 3 2 6 2 3 2 2 2" xfId="15632"/>
    <cellStyle name="Normal 2 3 2 6 2 3 2 3" xfId="15633"/>
    <cellStyle name="Normal 2 3 2 6 2 3 3" xfId="15634"/>
    <cellStyle name="Normal 2 3 2 6 2 3 3 2" xfId="15635"/>
    <cellStyle name="Normal 2 3 2 6 2 3 4" xfId="15636"/>
    <cellStyle name="Normal 2 3 2 6 2 4" xfId="15637"/>
    <cellStyle name="Normal 2 3 2 6 2 4 2" xfId="15638"/>
    <cellStyle name="Normal 2 3 2 6 2 4 2 2" xfId="15639"/>
    <cellStyle name="Normal 2 3 2 6 2 4 3" xfId="15640"/>
    <cellStyle name="Normal 2 3 2 6 2 4 4" xfId="15641"/>
    <cellStyle name="Normal 2 3 2 6 2 5" xfId="15642"/>
    <cellStyle name="Normal 2 3 2 6 2 5 2" xfId="15643"/>
    <cellStyle name="Normal 2 3 2 6 2 5 2 2" xfId="15644"/>
    <cellStyle name="Normal 2 3 2 6 2 5 3" xfId="15645"/>
    <cellStyle name="Normal 2 3 2 6 2 6" xfId="15646"/>
    <cellStyle name="Normal 2 3 2 6 2 6 2" xfId="15647"/>
    <cellStyle name="Normal 2 3 2 6 2 7" xfId="15648"/>
    <cellStyle name="Normal 2 3 2 6 2 8" xfId="15649"/>
    <cellStyle name="Normal 2 3 2 6 3" xfId="15650"/>
    <cellStyle name="Normal 2 3 2 6 3 2" xfId="15651"/>
    <cellStyle name="Normal 2 3 2 6 3 2 2" xfId="15652"/>
    <cellStyle name="Normal 2 3 2 6 3 2 2 2" xfId="15653"/>
    <cellStyle name="Normal 2 3 2 6 3 2 2 2 2" xfId="15654"/>
    <cellStyle name="Normal 2 3 2 6 3 2 2 3" xfId="15655"/>
    <cellStyle name="Normal 2 3 2 6 3 2 3" xfId="15656"/>
    <cellStyle name="Normal 2 3 2 6 3 2 3 2" xfId="15657"/>
    <cellStyle name="Normal 2 3 2 6 3 2 4" xfId="15658"/>
    <cellStyle name="Normal 2 3 2 6 3 3" xfId="15659"/>
    <cellStyle name="Normal 2 3 2 6 3 3 2" xfId="15660"/>
    <cellStyle name="Normal 2 3 2 6 3 3 2 2" xfId="15661"/>
    <cellStyle name="Normal 2 3 2 6 3 3 3" xfId="15662"/>
    <cellStyle name="Normal 2 3 2 6 3 3 4" xfId="15663"/>
    <cellStyle name="Normal 2 3 2 6 3 4" xfId="15664"/>
    <cellStyle name="Normal 2 3 2 6 3 4 2" xfId="15665"/>
    <cellStyle name="Normal 2 3 2 6 3 4 2 2" xfId="15666"/>
    <cellStyle name="Normal 2 3 2 6 3 4 3" xfId="15667"/>
    <cellStyle name="Normal 2 3 2 6 3 4 4" xfId="15668"/>
    <cellStyle name="Normal 2 3 2 6 3 5" xfId="15669"/>
    <cellStyle name="Normal 2 3 2 6 3 5 2" xfId="15670"/>
    <cellStyle name="Normal 2 3 2 6 3 6" xfId="15671"/>
    <cellStyle name="Normal 2 3 2 6 3 7" xfId="15672"/>
    <cellStyle name="Normal 2 3 2 6 3 8" xfId="15673"/>
    <cellStyle name="Normal 2 3 2 6 4" xfId="15674"/>
    <cellStyle name="Normal 2 3 2 6 4 2" xfId="15675"/>
    <cellStyle name="Normal 2 3 2 6 4 2 2" xfId="15676"/>
    <cellStyle name="Normal 2 3 2 6 4 2 2 2" xfId="15677"/>
    <cellStyle name="Normal 2 3 2 6 4 2 3" xfId="15678"/>
    <cellStyle name="Normal 2 3 2 6 4 2 4" xfId="15679"/>
    <cellStyle name="Normal 2 3 2 6 4 3" xfId="15680"/>
    <cellStyle name="Normal 2 3 2 6 4 3 2" xfId="15681"/>
    <cellStyle name="Normal 2 3 2 6 4 3 3" xfId="15682"/>
    <cellStyle name="Normal 2 3 2 6 4 4" xfId="15683"/>
    <cellStyle name="Normal 2 3 2 6 4 4 2" xfId="15684"/>
    <cellStyle name="Normal 2 3 2 6 4 5" xfId="15685"/>
    <cellStyle name="Normal 2 3 2 6 4 6" xfId="15686"/>
    <cellStyle name="Normal 2 3 2 6 4 7" xfId="15687"/>
    <cellStyle name="Normal 2 3 2 6 4 8" xfId="15688"/>
    <cellStyle name="Normal 2 3 2 6 5" xfId="15689"/>
    <cellStyle name="Normal 2 3 2 6 5 2" xfId="15690"/>
    <cellStyle name="Normal 2 3 2 6 5 2 2" xfId="15691"/>
    <cellStyle name="Normal 2 3 2 6 5 2 3" xfId="15692"/>
    <cellStyle name="Normal 2 3 2 6 5 3" xfId="15693"/>
    <cellStyle name="Normal 2 3 2 6 5 3 2" xfId="15694"/>
    <cellStyle name="Normal 2 3 2 6 5 4" xfId="15695"/>
    <cellStyle name="Normal 2 3 2 6 5 4 2" xfId="15696"/>
    <cellStyle name="Normal 2 3 2 6 5 5" xfId="15697"/>
    <cellStyle name="Normal 2 3 2 6 5 6" xfId="15698"/>
    <cellStyle name="Normal 2 3 2 6 5 7" xfId="15699"/>
    <cellStyle name="Normal 2 3 2 6 5 8" xfId="15700"/>
    <cellStyle name="Normal 2 3 2 6 6" xfId="15701"/>
    <cellStyle name="Normal 2 3 2 6 6 2" xfId="15702"/>
    <cellStyle name="Normal 2 3 2 6 6 2 2" xfId="15703"/>
    <cellStyle name="Normal 2 3 2 6 6 2 3" xfId="15704"/>
    <cellStyle name="Normal 2 3 2 6 6 3" xfId="15705"/>
    <cellStyle name="Normal 2 3 2 6 6 3 2" xfId="15706"/>
    <cellStyle name="Normal 2 3 2 6 6 4" xfId="15707"/>
    <cellStyle name="Normal 2 3 2 6 6 5" xfId="15708"/>
    <cellStyle name="Normal 2 3 2 6 6 6" xfId="15709"/>
    <cellStyle name="Normal 2 3 2 6 6 7" xfId="15710"/>
    <cellStyle name="Normal 2 3 2 6 7" xfId="15711"/>
    <cellStyle name="Normal 2 3 2 6 7 2" xfId="15712"/>
    <cellStyle name="Normal 2 3 2 6 7 3" xfId="15713"/>
    <cellStyle name="Normal 2 3 2 6 8" xfId="15714"/>
    <cellStyle name="Normal 2 3 2 6 8 2" xfId="15715"/>
    <cellStyle name="Normal 2 3 2 6 9" xfId="15716"/>
    <cellStyle name="Normal 2 3 2 6 9 2" xfId="15717"/>
    <cellStyle name="Normal 2 3 2 7" xfId="15718"/>
    <cellStyle name="Normal 2 3 2 7 10" xfId="15719"/>
    <cellStyle name="Normal 2 3 2 7 11" xfId="15720"/>
    <cellStyle name="Normal 2 3 2 7 12" xfId="15721"/>
    <cellStyle name="Normal 2 3 2 7 2" xfId="15722"/>
    <cellStyle name="Normal 2 3 2 7 2 2" xfId="15723"/>
    <cellStyle name="Normal 2 3 2 7 2 2 2" xfId="15724"/>
    <cellStyle name="Normal 2 3 2 7 2 2 2 2" xfId="15725"/>
    <cellStyle name="Normal 2 3 2 7 2 2 2 2 2" xfId="15726"/>
    <cellStyle name="Normal 2 3 2 7 2 2 2 2 3" xfId="15727"/>
    <cellStyle name="Normal 2 3 2 7 2 2 2 3" xfId="15728"/>
    <cellStyle name="Normal 2 3 2 7 2 2 2 3 2" xfId="15729"/>
    <cellStyle name="Normal 2 3 2 7 2 2 2 4" xfId="15730"/>
    <cellStyle name="Normal 2 3 2 7 2 2 3" xfId="15731"/>
    <cellStyle name="Normal 2 3 2 7 2 2 3 2" xfId="15732"/>
    <cellStyle name="Normal 2 3 2 7 2 2 3 3" xfId="15733"/>
    <cellStyle name="Normal 2 3 2 7 2 2 4" xfId="15734"/>
    <cellStyle name="Normal 2 3 2 7 2 2 4 2" xfId="15735"/>
    <cellStyle name="Normal 2 3 2 7 2 2 4 3" xfId="15736"/>
    <cellStyle name="Normal 2 3 2 7 2 2 5" xfId="15737"/>
    <cellStyle name="Normal 2 3 2 7 2 2 5 2" xfId="15738"/>
    <cellStyle name="Normal 2 3 2 7 2 2 6" xfId="15739"/>
    <cellStyle name="Normal 2 3 2 7 2 3" xfId="15740"/>
    <cellStyle name="Normal 2 3 2 7 2 3 2" xfId="15741"/>
    <cellStyle name="Normal 2 3 2 7 2 3 2 2" xfId="15742"/>
    <cellStyle name="Normal 2 3 2 7 2 3 2 2 2" xfId="15743"/>
    <cellStyle name="Normal 2 3 2 7 2 3 2 3" xfId="15744"/>
    <cellStyle name="Normal 2 3 2 7 2 3 3" xfId="15745"/>
    <cellStyle name="Normal 2 3 2 7 2 3 3 2" xfId="15746"/>
    <cellStyle name="Normal 2 3 2 7 2 3 4" xfId="15747"/>
    <cellStyle name="Normal 2 3 2 7 2 4" xfId="15748"/>
    <cellStyle name="Normal 2 3 2 7 2 4 2" xfId="15749"/>
    <cellStyle name="Normal 2 3 2 7 2 4 2 2" xfId="15750"/>
    <cellStyle name="Normal 2 3 2 7 2 4 3" xfId="15751"/>
    <cellStyle name="Normal 2 3 2 7 2 4 4" xfId="15752"/>
    <cellStyle name="Normal 2 3 2 7 2 5" xfId="15753"/>
    <cellStyle name="Normal 2 3 2 7 2 5 2" xfId="15754"/>
    <cellStyle name="Normal 2 3 2 7 2 5 2 2" xfId="15755"/>
    <cellStyle name="Normal 2 3 2 7 2 5 3" xfId="15756"/>
    <cellStyle name="Normal 2 3 2 7 2 6" xfId="15757"/>
    <cellStyle name="Normal 2 3 2 7 2 6 2" xfId="15758"/>
    <cellStyle name="Normal 2 3 2 7 2 7" xfId="15759"/>
    <cellStyle name="Normal 2 3 2 7 2 8" xfId="15760"/>
    <cellStyle name="Normal 2 3 2 7 3" xfId="15761"/>
    <cellStyle name="Normal 2 3 2 7 3 2" xfId="15762"/>
    <cellStyle name="Normal 2 3 2 7 3 2 2" xfId="15763"/>
    <cellStyle name="Normal 2 3 2 7 3 2 2 2" xfId="15764"/>
    <cellStyle name="Normal 2 3 2 7 3 2 2 2 2" xfId="15765"/>
    <cellStyle name="Normal 2 3 2 7 3 2 2 3" xfId="15766"/>
    <cellStyle name="Normal 2 3 2 7 3 2 3" xfId="15767"/>
    <cellStyle name="Normal 2 3 2 7 3 2 3 2" xfId="15768"/>
    <cellStyle name="Normal 2 3 2 7 3 2 4" xfId="15769"/>
    <cellStyle name="Normal 2 3 2 7 3 3" xfId="15770"/>
    <cellStyle name="Normal 2 3 2 7 3 3 2" xfId="15771"/>
    <cellStyle name="Normal 2 3 2 7 3 3 2 2" xfId="15772"/>
    <cellStyle name="Normal 2 3 2 7 3 3 3" xfId="15773"/>
    <cellStyle name="Normal 2 3 2 7 3 3 4" xfId="15774"/>
    <cellStyle name="Normal 2 3 2 7 3 4" xfId="15775"/>
    <cellStyle name="Normal 2 3 2 7 3 4 2" xfId="15776"/>
    <cellStyle name="Normal 2 3 2 7 3 4 2 2" xfId="15777"/>
    <cellStyle name="Normal 2 3 2 7 3 4 3" xfId="15778"/>
    <cellStyle name="Normal 2 3 2 7 3 4 4" xfId="15779"/>
    <cellStyle name="Normal 2 3 2 7 3 5" xfId="15780"/>
    <cellStyle name="Normal 2 3 2 7 3 5 2" xfId="15781"/>
    <cellStyle name="Normal 2 3 2 7 3 6" xfId="15782"/>
    <cellStyle name="Normal 2 3 2 7 3 7" xfId="15783"/>
    <cellStyle name="Normal 2 3 2 7 3 8" xfId="15784"/>
    <cellStyle name="Normal 2 3 2 7 4" xfId="15785"/>
    <cellStyle name="Normal 2 3 2 7 4 2" xfId="15786"/>
    <cellStyle name="Normal 2 3 2 7 4 2 2" xfId="15787"/>
    <cellStyle name="Normal 2 3 2 7 4 2 2 2" xfId="15788"/>
    <cellStyle name="Normal 2 3 2 7 4 2 3" xfId="15789"/>
    <cellStyle name="Normal 2 3 2 7 4 2 4" xfId="15790"/>
    <cellStyle name="Normal 2 3 2 7 4 3" xfId="15791"/>
    <cellStyle name="Normal 2 3 2 7 4 3 2" xfId="15792"/>
    <cellStyle name="Normal 2 3 2 7 4 3 3" xfId="15793"/>
    <cellStyle name="Normal 2 3 2 7 4 4" xfId="15794"/>
    <cellStyle name="Normal 2 3 2 7 4 4 2" xfId="15795"/>
    <cellStyle name="Normal 2 3 2 7 4 5" xfId="15796"/>
    <cellStyle name="Normal 2 3 2 7 4 6" xfId="15797"/>
    <cellStyle name="Normal 2 3 2 7 4 7" xfId="15798"/>
    <cellStyle name="Normal 2 3 2 7 4 8" xfId="15799"/>
    <cellStyle name="Normal 2 3 2 7 5" xfId="15800"/>
    <cellStyle name="Normal 2 3 2 7 5 2" xfId="15801"/>
    <cellStyle name="Normal 2 3 2 7 5 2 2" xfId="15802"/>
    <cellStyle name="Normal 2 3 2 7 5 2 3" xfId="15803"/>
    <cellStyle name="Normal 2 3 2 7 5 3" xfId="15804"/>
    <cellStyle name="Normal 2 3 2 7 5 3 2" xfId="15805"/>
    <cellStyle name="Normal 2 3 2 7 5 4" xfId="15806"/>
    <cellStyle name="Normal 2 3 2 7 5 5" xfId="15807"/>
    <cellStyle name="Normal 2 3 2 7 5 6" xfId="15808"/>
    <cellStyle name="Normal 2 3 2 7 5 7" xfId="15809"/>
    <cellStyle name="Normal 2 3 2 7 6" xfId="15810"/>
    <cellStyle name="Normal 2 3 2 7 6 2" xfId="15811"/>
    <cellStyle name="Normal 2 3 2 7 6 2 2" xfId="15812"/>
    <cellStyle name="Normal 2 3 2 7 6 3" xfId="15813"/>
    <cellStyle name="Normal 2 3 2 7 6 4" xfId="15814"/>
    <cellStyle name="Normal 2 3 2 7 7" xfId="15815"/>
    <cellStyle name="Normal 2 3 2 7 7 2" xfId="15816"/>
    <cellStyle name="Normal 2 3 2 7 7 3" xfId="15817"/>
    <cellStyle name="Normal 2 3 2 7 8" xfId="15818"/>
    <cellStyle name="Normal 2 3 2 7 8 2" xfId="15819"/>
    <cellStyle name="Normal 2 3 2 7 9" xfId="15820"/>
    <cellStyle name="Normal 2 3 2 8" xfId="15821"/>
    <cellStyle name="Normal 2 3 2 8 10" xfId="15822"/>
    <cellStyle name="Normal 2 3 2 8 11" xfId="15823"/>
    <cellStyle name="Normal 2 3 2 8 12" xfId="15824"/>
    <cellStyle name="Normal 2 3 2 8 2" xfId="15825"/>
    <cellStyle name="Normal 2 3 2 8 2 2" xfId="15826"/>
    <cellStyle name="Normal 2 3 2 8 2 2 2" xfId="15827"/>
    <cellStyle name="Normal 2 3 2 8 2 2 2 2" xfId="15828"/>
    <cellStyle name="Normal 2 3 2 8 2 2 2 2 2" xfId="15829"/>
    <cellStyle name="Normal 2 3 2 8 2 2 2 3" xfId="15830"/>
    <cellStyle name="Normal 2 3 2 8 2 2 3" xfId="15831"/>
    <cellStyle name="Normal 2 3 2 8 2 2 3 2" xfId="15832"/>
    <cellStyle name="Normal 2 3 2 8 2 2 4" xfId="15833"/>
    <cellStyle name="Normal 2 3 2 8 2 3" xfId="15834"/>
    <cellStyle name="Normal 2 3 2 8 2 3 2" xfId="15835"/>
    <cellStyle name="Normal 2 3 2 8 2 3 2 2" xfId="15836"/>
    <cellStyle name="Normal 2 3 2 8 2 3 3" xfId="15837"/>
    <cellStyle name="Normal 2 3 2 8 2 3 4" xfId="15838"/>
    <cellStyle name="Normal 2 3 2 8 2 4" xfId="15839"/>
    <cellStyle name="Normal 2 3 2 8 2 4 2" xfId="15840"/>
    <cellStyle name="Normal 2 3 2 8 2 4 2 2" xfId="15841"/>
    <cellStyle name="Normal 2 3 2 8 2 4 3" xfId="15842"/>
    <cellStyle name="Normal 2 3 2 8 2 4 4" xfId="15843"/>
    <cellStyle name="Normal 2 3 2 8 2 5" xfId="15844"/>
    <cellStyle name="Normal 2 3 2 8 2 5 2" xfId="15845"/>
    <cellStyle name="Normal 2 3 2 8 2 6" xfId="15846"/>
    <cellStyle name="Normal 2 3 2 8 2 7" xfId="15847"/>
    <cellStyle name="Normal 2 3 2 8 2 8" xfId="15848"/>
    <cellStyle name="Normal 2 3 2 8 3" xfId="15849"/>
    <cellStyle name="Normal 2 3 2 8 3 2" xfId="15850"/>
    <cellStyle name="Normal 2 3 2 8 3 2 2" xfId="15851"/>
    <cellStyle name="Normal 2 3 2 8 3 2 2 2" xfId="15852"/>
    <cellStyle name="Normal 2 3 2 8 3 2 3" xfId="15853"/>
    <cellStyle name="Normal 2 3 2 8 3 2 4" xfId="15854"/>
    <cellStyle name="Normal 2 3 2 8 3 3" xfId="15855"/>
    <cellStyle name="Normal 2 3 2 8 3 3 2" xfId="15856"/>
    <cellStyle name="Normal 2 3 2 8 3 3 3" xfId="15857"/>
    <cellStyle name="Normal 2 3 2 8 3 4" xfId="15858"/>
    <cellStyle name="Normal 2 3 2 8 3 4 2" xfId="15859"/>
    <cellStyle name="Normal 2 3 2 8 3 5" xfId="15860"/>
    <cellStyle name="Normal 2 3 2 8 3 6" xfId="15861"/>
    <cellStyle name="Normal 2 3 2 8 3 7" xfId="15862"/>
    <cellStyle name="Normal 2 3 2 8 3 8" xfId="15863"/>
    <cellStyle name="Normal 2 3 2 8 4" xfId="15864"/>
    <cellStyle name="Normal 2 3 2 8 4 2" xfId="15865"/>
    <cellStyle name="Normal 2 3 2 8 4 2 2" xfId="15866"/>
    <cellStyle name="Normal 2 3 2 8 4 2 3" xfId="15867"/>
    <cellStyle name="Normal 2 3 2 8 4 3" xfId="15868"/>
    <cellStyle name="Normal 2 3 2 8 4 3 2" xfId="15869"/>
    <cellStyle name="Normal 2 3 2 8 4 4" xfId="15870"/>
    <cellStyle name="Normal 2 3 2 8 4 4 2" xfId="15871"/>
    <cellStyle name="Normal 2 3 2 8 4 5" xfId="15872"/>
    <cellStyle name="Normal 2 3 2 8 4 6" xfId="15873"/>
    <cellStyle name="Normal 2 3 2 8 4 7" xfId="15874"/>
    <cellStyle name="Normal 2 3 2 8 4 8" xfId="15875"/>
    <cellStyle name="Normal 2 3 2 8 5" xfId="15876"/>
    <cellStyle name="Normal 2 3 2 8 5 2" xfId="15877"/>
    <cellStyle name="Normal 2 3 2 8 5 2 2" xfId="15878"/>
    <cellStyle name="Normal 2 3 2 8 5 2 3" xfId="15879"/>
    <cellStyle name="Normal 2 3 2 8 5 3" xfId="15880"/>
    <cellStyle name="Normal 2 3 2 8 5 3 2" xfId="15881"/>
    <cellStyle name="Normal 2 3 2 8 5 4" xfId="15882"/>
    <cellStyle name="Normal 2 3 2 8 5 5" xfId="15883"/>
    <cellStyle name="Normal 2 3 2 8 5 6" xfId="15884"/>
    <cellStyle name="Normal 2 3 2 8 5 7" xfId="15885"/>
    <cellStyle name="Normal 2 3 2 8 6" xfId="15886"/>
    <cellStyle name="Normal 2 3 2 8 6 2" xfId="15887"/>
    <cellStyle name="Normal 2 3 2 8 6 3" xfId="15888"/>
    <cellStyle name="Normal 2 3 2 8 7" xfId="15889"/>
    <cellStyle name="Normal 2 3 2 8 7 2" xfId="15890"/>
    <cellStyle name="Normal 2 3 2 8 8" xfId="15891"/>
    <cellStyle name="Normal 2 3 2 8 8 2" xfId="15892"/>
    <cellStyle name="Normal 2 3 2 8 9" xfId="15893"/>
    <cellStyle name="Normal 2 3 2 9" xfId="15894"/>
    <cellStyle name="Normal 2 3 2 9 2" xfId="15895"/>
    <cellStyle name="Normal 2 3 2 9 2 2" xfId="15896"/>
    <cellStyle name="Normal 2 3 2 9 2 2 2" xfId="15897"/>
    <cellStyle name="Normal 2 3 2 9 2 2 2 2" xfId="15898"/>
    <cellStyle name="Normal 2 3 2 9 2 2 3" xfId="15899"/>
    <cellStyle name="Normal 2 3 2 9 2 3" xfId="15900"/>
    <cellStyle name="Normal 2 3 2 9 2 3 2" xfId="15901"/>
    <cellStyle name="Normal 2 3 2 9 2 4" xfId="15902"/>
    <cellStyle name="Normal 2 3 2 9 3" xfId="15903"/>
    <cellStyle name="Normal 2 3 2 9 3 2" xfId="15904"/>
    <cellStyle name="Normal 2 3 2 9 3 2 2" xfId="15905"/>
    <cellStyle name="Normal 2 3 2 9 3 3" xfId="15906"/>
    <cellStyle name="Normal 2 3 2 9 3 4" xfId="15907"/>
    <cellStyle name="Normal 2 3 2 9 4" xfId="15908"/>
    <cellStyle name="Normal 2 3 2 9 4 2" xfId="15909"/>
    <cellStyle name="Normal 2 3 2 9 4 2 2" xfId="15910"/>
    <cellStyle name="Normal 2 3 2 9 4 3" xfId="15911"/>
    <cellStyle name="Normal 2 3 2 9 4 4" xfId="15912"/>
    <cellStyle name="Normal 2 3 2 9 5" xfId="15913"/>
    <cellStyle name="Normal 2 3 2 9 5 2" xfId="15914"/>
    <cellStyle name="Normal 2 3 2 9 6" xfId="15915"/>
    <cellStyle name="Normal 2 3 2 9 7" xfId="15916"/>
    <cellStyle name="Normal 2 3 2 9 8" xfId="15917"/>
    <cellStyle name="Normal 2 3 3" xfId="15918"/>
    <cellStyle name="Normal 2 3 3 10" xfId="15919"/>
    <cellStyle name="Normal 2 3 3 10 2" xfId="15920"/>
    <cellStyle name="Normal 2 3 3 10 3" xfId="15921"/>
    <cellStyle name="Normal 2 3 3 11" xfId="15922"/>
    <cellStyle name="Normal 2 3 3 11 2" xfId="15923"/>
    <cellStyle name="Normal 2 3 3 11 3" xfId="15924"/>
    <cellStyle name="Normal 2 3 3 12" xfId="15925"/>
    <cellStyle name="Normal 2 3 3 12 2" xfId="15926"/>
    <cellStyle name="Normal 2 3 3 13" xfId="15927"/>
    <cellStyle name="Normal 2 3 3 2" xfId="15928"/>
    <cellStyle name="Normal 2 3 3 2 10" xfId="15929"/>
    <cellStyle name="Normal 2 3 3 2 10 2" xfId="15930"/>
    <cellStyle name="Normal 2 3 3 2 10 3" xfId="15931"/>
    <cellStyle name="Normal 2 3 3 2 11" xfId="15932"/>
    <cellStyle name="Normal 2 3 3 2 12" xfId="15933"/>
    <cellStyle name="Normal 2 3 3 2 2" xfId="15934"/>
    <cellStyle name="Normal 2 3 3 2 2 10" xfId="15935"/>
    <cellStyle name="Normal 2 3 3 2 2 11" xfId="15936"/>
    <cellStyle name="Normal 2 3 3 2 2 2" xfId="15937"/>
    <cellStyle name="Normal 2 3 3 2 2 2 2" xfId="15938"/>
    <cellStyle name="Normal 2 3 3 2 2 2 2 2" xfId="15939"/>
    <cellStyle name="Normal 2 3 3 2 2 2 2 2 2" xfId="15940"/>
    <cellStyle name="Normal 2 3 3 2 2 2 2 2 2 2" xfId="15941"/>
    <cellStyle name="Normal 2 3 3 2 2 2 2 2 2 2 2" xfId="15942"/>
    <cellStyle name="Normal 2 3 3 2 2 2 2 2 2 2 3" xfId="15943"/>
    <cellStyle name="Normal 2 3 3 2 2 2 2 2 2 3" xfId="15944"/>
    <cellStyle name="Normal 2 3 3 2 2 2 2 2 2 4" xfId="15945"/>
    <cellStyle name="Normal 2 3 3 2 2 2 2 2 3" xfId="15946"/>
    <cellStyle name="Normal 2 3 3 2 2 2 2 2 3 2" xfId="15947"/>
    <cellStyle name="Normal 2 3 3 2 2 2 2 2 3 3" xfId="15948"/>
    <cellStyle name="Normal 2 3 3 2 2 2 2 2 4" xfId="15949"/>
    <cellStyle name="Normal 2 3 3 2 2 2 2 2 4 2" xfId="15950"/>
    <cellStyle name="Normal 2 3 3 2 2 2 2 2 4 3" xfId="15951"/>
    <cellStyle name="Normal 2 3 3 2 2 2 2 2 5" xfId="15952"/>
    <cellStyle name="Normal 2 3 3 2 2 2 2 2 6" xfId="15953"/>
    <cellStyle name="Normal 2 3 3 2 2 2 2 3" xfId="15954"/>
    <cellStyle name="Normal 2 3 3 2 2 2 2 3 2" xfId="15955"/>
    <cellStyle name="Normal 2 3 3 2 2 2 2 3 2 2" xfId="15956"/>
    <cellStyle name="Normal 2 3 3 2 2 2 2 3 2 3" xfId="15957"/>
    <cellStyle name="Normal 2 3 3 2 2 2 2 3 3" xfId="15958"/>
    <cellStyle name="Normal 2 3 3 2 2 2 2 3 4" xfId="15959"/>
    <cellStyle name="Normal 2 3 3 2 2 2 2 4" xfId="15960"/>
    <cellStyle name="Normal 2 3 3 2 2 2 2 4 2" xfId="15961"/>
    <cellStyle name="Normal 2 3 3 2 2 2 2 4 3" xfId="15962"/>
    <cellStyle name="Normal 2 3 3 2 2 2 2 5" xfId="15963"/>
    <cellStyle name="Normal 2 3 3 2 2 2 2 5 2" xfId="15964"/>
    <cellStyle name="Normal 2 3 3 2 2 2 2 5 3" xfId="15965"/>
    <cellStyle name="Normal 2 3 3 2 2 2 2 6" xfId="15966"/>
    <cellStyle name="Normal 2 3 3 2 2 2 2 7" xfId="15967"/>
    <cellStyle name="Normal 2 3 3 2 2 2 3" xfId="15968"/>
    <cellStyle name="Normal 2 3 3 2 2 2 3 2" xfId="15969"/>
    <cellStyle name="Normal 2 3 3 2 2 2 3 2 2" xfId="15970"/>
    <cellStyle name="Normal 2 3 3 2 2 2 3 2 2 2" xfId="15971"/>
    <cellStyle name="Normal 2 3 3 2 2 2 3 2 2 3" xfId="15972"/>
    <cellStyle name="Normal 2 3 3 2 2 2 3 2 3" xfId="15973"/>
    <cellStyle name="Normal 2 3 3 2 2 2 3 2 4" xfId="15974"/>
    <cellStyle name="Normal 2 3 3 2 2 2 3 3" xfId="15975"/>
    <cellStyle name="Normal 2 3 3 2 2 2 3 3 2" xfId="15976"/>
    <cellStyle name="Normal 2 3 3 2 2 2 3 3 3" xfId="15977"/>
    <cellStyle name="Normal 2 3 3 2 2 2 3 4" xfId="15978"/>
    <cellStyle name="Normal 2 3 3 2 2 2 3 4 2" xfId="15979"/>
    <cellStyle name="Normal 2 3 3 2 2 2 3 4 3" xfId="15980"/>
    <cellStyle name="Normal 2 3 3 2 2 2 3 5" xfId="15981"/>
    <cellStyle name="Normal 2 3 3 2 2 2 3 6" xfId="15982"/>
    <cellStyle name="Normal 2 3 3 2 2 2 4" xfId="15983"/>
    <cellStyle name="Normal 2 3 3 2 2 2 4 2" xfId="15984"/>
    <cellStyle name="Normal 2 3 3 2 2 2 4 2 2" xfId="15985"/>
    <cellStyle name="Normal 2 3 3 2 2 2 4 2 3" xfId="15986"/>
    <cellStyle name="Normal 2 3 3 2 2 2 4 3" xfId="15987"/>
    <cellStyle name="Normal 2 3 3 2 2 2 4 4" xfId="15988"/>
    <cellStyle name="Normal 2 3 3 2 2 2 5" xfId="15989"/>
    <cellStyle name="Normal 2 3 3 2 2 2 5 2" xfId="15990"/>
    <cellStyle name="Normal 2 3 3 2 2 2 5 3" xfId="15991"/>
    <cellStyle name="Normal 2 3 3 2 2 2 6" xfId="15992"/>
    <cellStyle name="Normal 2 3 3 2 2 2 6 2" xfId="15993"/>
    <cellStyle name="Normal 2 3 3 2 2 2 6 3" xfId="15994"/>
    <cellStyle name="Normal 2 3 3 2 2 2 7" xfId="15995"/>
    <cellStyle name="Normal 2 3 3 2 2 2 8" xfId="15996"/>
    <cellStyle name="Normal 2 3 3 2 2 3" xfId="15997"/>
    <cellStyle name="Normal 2 3 3 2 2 3 2" xfId="15998"/>
    <cellStyle name="Normal 2 3 3 2 2 3 2 2" xfId="15999"/>
    <cellStyle name="Normal 2 3 3 2 2 3 2 2 2" xfId="16000"/>
    <cellStyle name="Normal 2 3 3 2 2 3 2 2 2 2" xfId="16001"/>
    <cellStyle name="Normal 2 3 3 2 2 3 2 2 2 2 2" xfId="16002"/>
    <cellStyle name="Normal 2 3 3 2 2 3 2 2 2 2 3" xfId="16003"/>
    <cellStyle name="Normal 2 3 3 2 2 3 2 2 2 3" xfId="16004"/>
    <cellStyle name="Normal 2 3 3 2 2 3 2 2 2 4" xfId="16005"/>
    <cellStyle name="Normal 2 3 3 2 2 3 2 2 3" xfId="16006"/>
    <cellStyle name="Normal 2 3 3 2 2 3 2 2 3 2" xfId="16007"/>
    <cellStyle name="Normal 2 3 3 2 2 3 2 2 3 3" xfId="16008"/>
    <cellStyle name="Normal 2 3 3 2 2 3 2 2 4" xfId="16009"/>
    <cellStyle name="Normal 2 3 3 2 2 3 2 2 4 2" xfId="16010"/>
    <cellStyle name="Normal 2 3 3 2 2 3 2 2 4 3" xfId="16011"/>
    <cellStyle name="Normal 2 3 3 2 2 3 2 2 5" xfId="16012"/>
    <cellStyle name="Normal 2 3 3 2 2 3 2 2 6" xfId="16013"/>
    <cellStyle name="Normal 2 3 3 2 2 3 2 3" xfId="16014"/>
    <cellStyle name="Normal 2 3 3 2 2 3 2 3 2" xfId="16015"/>
    <cellStyle name="Normal 2 3 3 2 2 3 2 3 2 2" xfId="16016"/>
    <cellStyle name="Normal 2 3 3 2 2 3 2 3 2 3" xfId="16017"/>
    <cellStyle name="Normal 2 3 3 2 2 3 2 3 3" xfId="16018"/>
    <cellStyle name="Normal 2 3 3 2 2 3 2 3 4" xfId="16019"/>
    <cellStyle name="Normal 2 3 3 2 2 3 2 4" xfId="16020"/>
    <cellStyle name="Normal 2 3 3 2 2 3 2 4 2" xfId="16021"/>
    <cellStyle name="Normal 2 3 3 2 2 3 2 4 3" xfId="16022"/>
    <cellStyle name="Normal 2 3 3 2 2 3 2 5" xfId="16023"/>
    <cellStyle name="Normal 2 3 3 2 2 3 2 5 2" xfId="16024"/>
    <cellStyle name="Normal 2 3 3 2 2 3 2 5 3" xfId="16025"/>
    <cellStyle name="Normal 2 3 3 2 2 3 2 6" xfId="16026"/>
    <cellStyle name="Normal 2 3 3 2 2 3 2 7" xfId="16027"/>
    <cellStyle name="Normal 2 3 3 2 2 3 3" xfId="16028"/>
    <cellStyle name="Normal 2 3 3 2 2 3 3 2" xfId="16029"/>
    <cellStyle name="Normal 2 3 3 2 2 3 3 2 2" xfId="16030"/>
    <cellStyle name="Normal 2 3 3 2 2 3 3 2 2 2" xfId="16031"/>
    <cellStyle name="Normal 2 3 3 2 2 3 3 2 2 3" xfId="16032"/>
    <cellStyle name="Normal 2 3 3 2 2 3 3 2 3" xfId="16033"/>
    <cellStyle name="Normal 2 3 3 2 2 3 3 2 4" xfId="16034"/>
    <cellStyle name="Normal 2 3 3 2 2 3 3 3" xfId="16035"/>
    <cellStyle name="Normal 2 3 3 2 2 3 3 3 2" xfId="16036"/>
    <cellStyle name="Normal 2 3 3 2 2 3 3 3 3" xfId="16037"/>
    <cellStyle name="Normal 2 3 3 2 2 3 3 4" xfId="16038"/>
    <cellStyle name="Normal 2 3 3 2 2 3 3 4 2" xfId="16039"/>
    <cellStyle name="Normal 2 3 3 2 2 3 3 4 3" xfId="16040"/>
    <cellStyle name="Normal 2 3 3 2 2 3 3 5" xfId="16041"/>
    <cellStyle name="Normal 2 3 3 2 2 3 3 6" xfId="16042"/>
    <cellStyle name="Normal 2 3 3 2 2 3 4" xfId="16043"/>
    <cellStyle name="Normal 2 3 3 2 2 3 4 2" xfId="16044"/>
    <cellStyle name="Normal 2 3 3 2 2 3 4 2 2" xfId="16045"/>
    <cellStyle name="Normal 2 3 3 2 2 3 4 2 3" xfId="16046"/>
    <cellStyle name="Normal 2 3 3 2 2 3 4 3" xfId="16047"/>
    <cellStyle name="Normal 2 3 3 2 2 3 4 4" xfId="16048"/>
    <cellStyle name="Normal 2 3 3 2 2 3 5" xfId="16049"/>
    <cellStyle name="Normal 2 3 3 2 2 3 5 2" xfId="16050"/>
    <cellStyle name="Normal 2 3 3 2 2 3 5 3" xfId="16051"/>
    <cellStyle name="Normal 2 3 3 2 2 3 6" xfId="16052"/>
    <cellStyle name="Normal 2 3 3 2 2 3 6 2" xfId="16053"/>
    <cellStyle name="Normal 2 3 3 2 2 3 6 3" xfId="16054"/>
    <cellStyle name="Normal 2 3 3 2 2 3 7" xfId="16055"/>
    <cellStyle name="Normal 2 3 3 2 2 3 8" xfId="16056"/>
    <cellStyle name="Normal 2 3 3 2 2 4" xfId="16057"/>
    <cellStyle name="Normal 2 3 3 2 2 4 2" xfId="16058"/>
    <cellStyle name="Normal 2 3 3 2 2 4 2 2" xfId="16059"/>
    <cellStyle name="Normal 2 3 3 2 2 4 2 2 2" xfId="16060"/>
    <cellStyle name="Normal 2 3 3 2 2 4 2 2 2 2" xfId="16061"/>
    <cellStyle name="Normal 2 3 3 2 2 4 2 2 2 2 2" xfId="16062"/>
    <cellStyle name="Normal 2 3 3 2 2 4 2 2 2 2 3" xfId="16063"/>
    <cellStyle name="Normal 2 3 3 2 2 4 2 2 2 3" xfId="16064"/>
    <cellStyle name="Normal 2 3 3 2 2 4 2 2 2 4" xfId="16065"/>
    <cellStyle name="Normal 2 3 3 2 2 4 2 2 3" xfId="16066"/>
    <cellStyle name="Normal 2 3 3 2 2 4 2 2 3 2" xfId="16067"/>
    <cellStyle name="Normal 2 3 3 2 2 4 2 2 3 3" xfId="16068"/>
    <cellStyle name="Normal 2 3 3 2 2 4 2 2 4" xfId="16069"/>
    <cellStyle name="Normal 2 3 3 2 2 4 2 2 4 2" xfId="16070"/>
    <cellStyle name="Normal 2 3 3 2 2 4 2 2 4 3" xfId="16071"/>
    <cellStyle name="Normal 2 3 3 2 2 4 2 2 5" xfId="16072"/>
    <cellStyle name="Normal 2 3 3 2 2 4 2 2 6" xfId="16073"/>
    <cellStyle name="Normal 2 3 3 2 2 4 2 3" xfId="16074"/>
    <cellStyle name="Normal 2 3 3 2 2 4 2 3 2" xfId="16075"/>
    <cellStyle name="Normal 2 3 3 2 2 4 2 3 2 2" xfId="16076"/>
    <cellStyle name="Normal 2 3 3 2 2 4 2 3 2 3" xfId="16077"/>
    <cellStyle name="Normal 2 3 3 2 2 4 2 3 3" xfId="16078"/>
    <cellStyle name="Normal 2 3 3 2 2 4 2 3 4" xfId="16079"/>
    <cellStyle name="Normal 2 3 3 2 2 4 2 4" xfId="16080"/>
    <cellStyle name="Normal 2 3 3 2 2 4 2 4 2" xfId="16081"/>
    <cellStyle name="Normal 2 3 3 2 2 4 2 4 3" xfId="16082"/>
    <cellStyle name="Normal 2 3 3 2 2 4 2 5" xfId="16083"/>
    <cellStyle name="Normal 2 3 3 2 2 4 2 5 2" xfId="16084"/>
    <cellStyle name="Normal 2 3 3 2 2 4 2 5 3" xfId="16085"/>
    <cellStyle name="Normal 2 3 3 2 2 4 2 6" xfId="16086"/>
    <cellStyle name="Normal 2 3 3 2 2 4 2 7" xfId="16087"/>
    <cellStyle name="Normal 2 3 3 2 2 4 3" xfId="16088"/>
    <cellStyle name="Normal 2 3 3 2 2 4 3 2" xfId="16089"/>
    <cellStyle name="Normal 2 3 3 2 2 4 3 2 2" xfId="16090"/>
    <cellStyle name="Normal 2 3 3 2 2 4 3 2 2 2" xfId="16091"/>
    <cellStyle name="Normal 2 3 3 2 2 4 3 2 2 3" xfId="16092"/>
    <cellStyle name="Normal 2 3 3 2 2 4 3 2 3" xfId="16093"/>
    <cellStyle name="Normal 2 3 3 2 2 4 3 2 4" xfId="16094"/>
    <cellStyle name="Normal 2 3 3 2 2 4 3 3" xfId="16095"/>
    <cellStyle name="Normal 2 3 3 2 2 4 3 3 2" xfId="16096"/>
    <cellStyle name="Normal 2 3 3 2 2 4 3 3 3" xfId="16097"/>
    <cellStyle name="Normal 2 3 3 2 2 4 3 4" xfId="16098"/>
    <cellStyle name="Normal 2 3 3 2 2 4 3 4 2" xfId="16099"/>
    <cellStyle name="Normal 2 3 3 2 2 4 3 4 3" xfId="16100"/>
    <cellStyle name="Normal 2 3 3 2 2 4 3 5" xfId="16101"/>
    <cellStyle name="Normal 2 3 3 2 2 4 3 6" xfId="16102"/>
    <cellStyle name="Normal 2 3 3 2 2 4 4" xfId="16103"/>
    <cellStyle name="Normal 2 3 3 2 2 4 4 2" xfId="16104"/>
    <cellStyle name="Normal 2 3 3 2 2 4 4 2 2" xfId="16105"/>
    <cellStyle name="Normal 2 3 3 2 2 4 4 2 3" xfId="16106"/>
    <cellStyle name="Normal 2 3 3 2 2 4 4 3" xfId="16107"/>
    <cellStyle name="Normal 2 3 3 2 2 4 4 4" xfId="16108"/>
    <cellStyle name="Normal 2 3 3 2 2 4 5" xfId="16109"/>
    <cellStyle name="Normal 2 3 3 2 2 4 5 2" xfId="16110"/>
    <cellStyle name="Normal 2 3 3 2 2 4 5 3" xfId="16111"/>
    <cellStyle name="Normal 2 3 3 2 2 4 6" xfId="16112"/>
    <cellStyle name="Normal 2 3 3 2 2 4 6 2" xfId="16113"/>
    <cellStyle name="Normal 2 3 3 2 2 4 6 3" xfId="16114"/>
    <cellStyle name="Normal 2 3 3 2 2 4 7" xfId="16115"/>
    <cellStyle name="Normal 2 3 3 2 2 4 8" xfId="16116"/>
    <cellStyle name="Normal 2 3 3 2 2 5" xfId="16117"/>
    <cellStyle name="Normal 2 3 3 2 2 5 2" xfId="16118"/>
    <cellStyle name="Normal 2 3 3 2 2 5 2 2" xfId="16119"/>
    <cellStyle name="Normal 2 3 3 2 2 5 2 2 2" xfId="16120"/>
    <cellStyle name="Normal 2 3 3 2 2 5 2 2 2 2" xfId="16121"/>
    <cellStyle name="Normal 2 3 3 2 2 5 2 2 2 3" xfId="16122"/>
    <cellStyle name="Normal 2 3 3 2 2 5 2 2 3" xfId="16123"/>
    <cellStyle name="Normal 2 3 3 2 2 5 2 2 4" xfId="16124"/>
    <cellStyle name="Normal 2 3 3 2 2 5 2 3" xfId="16125"/>
    <cellStyle name="Normal 2 3 3 2 2 5 2 3 2" xfId="16126"/>
    <cellStyle name="Normal 2 3 3 2 2 5 2 3 3" xfId="16127"/>
    <cellStyle name="Normal 2 3 3 2 2 5 2 4" xfId="16128"/>
    <cellStyle name="Normal 2 3 3 2 2 5 2 4 2" xfId="16129"/>
    <cellStyle name="Normal 2 3 3 2 2 5 2 4 3" xfId="16130"/>
    <cellStyle name="Normal 2 3 3 2 2 5 2 5" xfId="16131"/>
    <cellStyle name="Normal 2 3 3 2 2 5 2 6" xfId="16132"/>
    <cellStyle name="Normal 2 3 3 2 2 5 3" xfId="16133"/>
    <cellStyle name="Normal 2 3 3 2 2 5 3 2" xfId="16134"/>
    <cellStyle name="Normal 2 3 3 2 2 5 3 2 2" xfId="16135"/>
    <cellStyle name="Normal 2 3 3 2 2 5 3 2 3" xfId="16136"/>
    <cellStyle name="Normal 2 3 3 2 2 5 3 3" xfId="16137"/>
    <cellStyle name="Normal 2 3 3 2 2 5 3 4" xfId="16138"/>
    <cellStyle name="Normal 2 3 3 2 2 5 4" xfId="16139"/>
    <cellStyle name="Normal 2 3 3 2 2 5 4 2" xfId="16140"/>
    <cellStyle name="Normal 2 3 3 2 2 5 4 3" xfId="16141"/>
    <cellStyle name="Normal 2 3 3 2 2 5 5" xfId="16142"/>
    <cellStyle name="Normal 2 3 3 2 2 5 5 2" xfId="16143"/>
    <cellStyle name="Normal 2 3 3 2 2 5 5 3" xfId="16144"/>
    <cellStyle name="Normal 2 3 3 2 2 5 6" xfId="16145"/>
    <cellStyle name="Normal 2 3 3 2 2 5 7" xfId="16146"/>
    <cellStyle name="Normal 2 3 3 2 2 6" xfId="16147"/>
    <cellStyle name="Normal 2 3 3 2 2 6 2" xfId="16148"/>
    <cellStyle name="Normal 2 3 3 2 2 6 2 2" xfId="16149"/>
    <cellStyle name="Normal 2 3 3 2 2 6 2 2 2" xfId="16150"/>
    <cellStyle name="Normal 2 3 3 2 2 6 2 2 3" xfId="16151"/>
    <cellStyle name="Normal 2 3 3 2 2 6 2 3" xfId="16152"/>
    <cellStyle name="Normal 2 3 3 2 2 6 2 4" xfId="16153"/>
    <cellStyle name="Normal 2 3 3 2 2 6 3" xfId="16154"/>
    <cellStyle name="Normal 2 3 3 2 2 6 3 2" xfId="16155"/>
    <cellStyle name="Normal 2 3 3 2 2 6 3 3" xfId="16156"/>
    <cellStyle name="Normal 2 3 3 2 2 6 4" xfId="16157"/>
    <cellStyle name="Normal 2 3 3 2 2 6 4 2" xfId="16158"/>
    <cellStyle name="Normal 2 3 3 2 2 6 4 3" xfId="16159"/>
    <cellStyle name="Normal 2 3 3 2 2 6 5" xfId="16160"/>
    <cellStyle name="Normal 2 3 3 2 2 6 6" xfId="16161"/>
    <cellStyle name="Normal 2 3 3 2 2 7" xfId="16162"/>
    <cellStyle name="Normal 2 3 3 2 2 7 2" xfId="16163"/>
    <cellStyle name="Normal 2 3 3 2 2 7 2 2" xfId="16164"/>
    <cellStyle name="Normal 2 3 3 2 2 7 2 3" xfId="16165"/>
    <cellStyle name="Normal 2 3 3 2 2 7 3" xfId="16166"/>
    <cellStyle name="Normal 2 3 3 2 2 7 4" xfId="16167"/>
    <cellStyle name="Normal 2 3 3 2 2 8" xfId="16168"/>
    <cellStyle name="Normal 2 3 3 2 2 8 2" xfId="16169"/>
    <cellStyle name="Normal 2 3 3 2 2 8 3" xfId="16170"/>
    <cellStyle name="Normal 2 3 3 2 2 9" xfId="16171"/>
    <cellStyle name="Normal 2 3 3 2 2 9 2" xfId="16172"/>
    <cellStyle name="Normal 2 3 3 2 2 9 3" xfId="16173"/>
    <cellStyle name="Normal 2 3 3 2 3" xfId="16174"/>
    <cellStyle name="Normal 2 3 3 2 3 2" xfId="16175"/>
    <cellStyle name="Normal 2 3 3 2 3 2 2" xfId="16176"/>
    <cellStyle name="Normal 2 3 3 2 3 2 2 2" xfId="16177"/>
    <cellStyle name="Normal 2 3 3 2 3 2 2 2 2" xfId="16178"/>
    <cellStyle name="Normal 2 3 3 2 3 2 2 2 2 2" xfId="16179"/>
    <cellStyle name="Normal 2 3 3 2 3 2 2 2 2 3" xfId="16180"/>
    <cellStyle name="Normal 2 3 3 2 3 2 2 2 3" xfId="16181"/>
    <cellStyle name="Normal 2 3 3 2 3 2 2 2 4" xfId="16182"/>
    <cellStyle name="Normal 2 3 3 2 3 2 2 3" xfId="16183"/>
    <cellStyle name="Normal 2 3 3 2 3 2 2 3 2" xfId="16184"/>
    <cellStyle name="Normal 2 3 3 2 3 2 2 3 3" xfId="16185"/>
    <cellStyle name="Normal 2 3 3 2 3 2 2 4" xfId="16186"/>
    <cellStyle name="Normal 2 3 3 2 3 2 2 4 2" xfId="16187"/>
    <cellStyle name="Normal 2 3 3 2 3 2 2 4 3" xfId="16188"/>
    <cellStyle name="Normal 2 3 3 2 3 2 2 5" xfId="16189"/>
    <cellStyle name="Normal 2 3 3 2 3 2 2 6" xfId="16190"/>
    <cellStyle name="Normal 2 3 3 2 3 2 3" xfId="16191"/>
    <cellStyle name="Normal 2 3 3 2 3 2 3 2" xfId="16192"/>
    <cellStyle name="Normal 2 3 3 2 3 2 3 2 2" xfId="16193"/>
    <cellStyle name="Normal 2 3 3 2 3 2 3 2 3" xfId="16194"/>
    <cellStyle name="Normal 2 3 3 2 3 2 3 3" xfId="16195"/>
    <cellStyle name="Normal 2 3 3 2 3 2 3 4" xfId="16196"/>
    <cellStyle name="Normal 2 3 3 2 3 2 4" xfId="16197"/>
    <cellStyle name="Normal 2 3 3 2 3 2 4 2" xfId="16198"/>
    <cellStyle name="Normal 2 3 3 2 3 2 4 3" xfId="16199"/>
    <cellStyle name="Normal 2 3 3 2 3 2 5" xfId="16200"/>
    <cellStyle name="Normal 2 3 3 2 3 2 5 2" xfId="16201"/>
    <cellStyle name="Normal 2 3 3 2 3 2 5 3" xfId="16202"/>
    <cellStyle name="Normal 2 3 3 2 3 2 6" xfId="16203"/>
    <cellStyle name="Normal 2 3 3 2 3 2 7" xfId="16204"/>
    <cellStyle name="Normal 2 3 3 2 3 3" xfId="16205"/>
    <cellStyle name="Normal 2 3 3 2 3 3 2" xfId="16206"/>
    <cellStyle name="Normal 2 3 3 2 3 3 2 2" xfId="16207"/>
    <cellStyle name="Normal 2 3 3 2 3 3 2 2 2" xfId="16208"/>
    <cellStyle name="Normal 2 3 3 2 3 3 2 2 3" xfId="16209"/>
    <cellStyle name="Normal 2 3 3 2 3 3 2 3" xfId="16210"/>
    <cellStyle name="Normal 2 3 3 2 3 3 2 4" xfId="16211"/>
    <cellStyle name="Normal 2 3 3 2 3 3 3" xfId="16212"/>
    <cellStyle name="Normal 2 3 3 2 3 3 3 2" xfId="16213"/>
    <cellStyle name="Normal 2 3 3 2 3 3 3 3" xfId="16214"/>
    <cellStyle name="Normal 2 3 3 2 3 3 4" xfId="16215"/>
    <cellStyle name="Normal 2 3 3 2 3 3 4 2" xfId="16216"/>
    <cellStyle name="Normal 2 3 3 2 3 3 4 3" xfId="16217"/>
    <cellStyle name="Normal 2 3 3 2 3 3 5" xfId="16218"/>
    <cellStyle name="Normal 2 3 3 2 3 3 6" xfId="16219"/>
    <cellStyle name="Normal 2 3 3 2 3 4" xfId="16220"/>
    <cellStyle name="Normal 2 3 3 2 3 4 2" xfId="16221"/>
    <cellStyle name="Normal 2 3 3 2 3 4 2 2" xfId="16222"/>
    <cellStyle name="Normal 2 3 3 2 3 4 2 3" xfId="16223"/>
    <cellStyle name="Normal 2 3 3 2 3 4 3" xfId="16224"/>
    <cellStyle name="Normal 2 3 3 2 3 4 4" xfId="16225"/>
    <cellStyle name="Normal 2 3 3 2 3 5" xfId="16226"/>
    <cellStyle name="Normal 2 3 3 2 3 5 2" xfId="16227"/>
    <cellStyle name="Normal 2 3 3 2 3 5 3" xfId="16228"/>
    <cellStyle name="Normal 2 3 3 2 3 6" xfId="16229"/>
    <cellStyle name="Normal 2 3 3 2 3 6 2" xfId="16230"/>
    <cellStyle name="Normal 2 3 3 2 3 6 3" xfId="16231"/>
    <cellStyle name="Normal 2 3 3 2 3 7" xfId="16232"/>
    <cellStyle name="Normal 2 3 3 2 3 8" xfId="16233"/>
    <cellStyle name="Normal 2 3 3 2 4" xfId="16234"/>
    <cellStyle name="Normal 2 3 3 2 4 2" xfId="16235"/>
    <cellStyle name="Normal 2 3 3 2 4 2 2" xfId="16236"/>
    <cellStyle name="Normal 2 3 3 2 4 2 2 2" xfId="16237"/>
    <cellStyle name="Normal 2 3 3 2 4 2 2 2 2" xfId="16238"/>
    <cellStyle name="Normal 2 3 3 2 4 2 2 2 2 2" xfId="16239"/>
    <cellStyle name="Normal 2 3 3 2 4 2 2 2 2 3" xfId="16240"/>
    <cellStyle name="Normal 2 3 3 2 4 2 2 2 3" xfId="16241"/>
    <cellStyle name="Normal 2 3 3 2 4 2 2 2 4" xfId="16242"/>
    <cellStyle name="Normal 2 3 3 2 4 2 2 3" xfId="16243"/>
    <cellStyle name="Normal 2 3 3 2 4 2 2 3 2" xfId="16244"/>
    <cellStyle name="Normal 2 3 3 2 4 2 2 3 3" xfId="16245"/>
    <cellStyle name="Normal 2 3 3 2 4 2 2 4" xfId="16246"/>
    <cellStyle name="Normal 2 3 3 2 4 2 2 4 2" xfId="16247"/>
    <cellStyle name="Normal 2 3 3 2 4 2 2 4 3" xfId="16248"/>
    <cellStyle name="Normal 2 3 3 2 4 2 2 5" xfId="16249"/>
    <cellStyle name="Normal 2 3 3 2 4 2 2 6" xfId="16250"/>
    <cellStyle name="Normal 2 3 3 2 4 2 3" xfId="16251"/>
    <cellStyle name="Normal 2 3 3 2 4 2 3 2" xfId="16252"/>
    <cellStyle name="Normal 2 3 3 2 4 2 3 2 2" xfId="16253"/>
    <cellStyle name="Normal 2 3 3 2 4 2 3 2 3" xfId="16254"/>
    <cellStyle name="Normal 2 3 3 2 4 2 3 3" xfId="16255"/>
    <cellStyle name="Normal 2 3 3 2 4 2 3 4" xfId="16256"/>
    <cellStyle name="Normal 2 3 3 2 4 2 4" xfId="16257"/>
    <cellStyle name="Normal 2 3 3 2 4 2 4 2" xfId="16258"/>
    <cellStyle name="Normal 2 3 3 2 4 2 4 3" xfId="16259"/>
    <cellStyle name="Normal 2 3 3 2 4 2 5" xfId="16260"/>
    <cellStyle name="Normal 2 3 3 2 4 2 5 2" xfId="16261"/>
    <cellStyle name="Normal 2 3 3 2 4 2 5 3" xfId="16262"/>
    <cellStyle name="Normal 2 3 3 2 4 2 6" xfId="16263"/>
    <cellStyle name="Normal 2 3 3 2 4 2 7" xfId="16264"/>
    <cellStyle name="Normal 2 3 3 2 4 3" xfId="16265"/>
    <cellStyle name="Normal 2 3 3 2 4 3 2" xfId="16266"/>
    <cellStyle name="Normal 2 3 3 2 4 3 2 2" xfId="16267"/>
    <cellStyle name="Normal 2 3 3 2 4 3 2 2 2" xfId="16268"/>
    <cellStyle name="Normal 2 3 3 2 4 3 2 2 3" xfId="16269"/>
    <cellStyle name="Normal 2 3 3 2 4 3 2 3" xfId="16270"/>
    <cellStyle name="Normal 2 3 3 2 4 3 2 4" xfId="16271"/>
    <cellStyle name="Normal 2 3 3 2 4 3 3" xfId="16272"/>
    <cellStyle name="Normal 2 3 3 2 4 3 3 2" xfId="16273"/>
    <cellStyle name="Normal 2 3 3 2 4 3 3 3" xfId="16274"/>
    <cellStyle name="Normal 2 3 3 2 4 3 4" xfId="16275"/>
    <cellStyle name="Normal 2 3 3 2 4 3 4 2" xfId="16276"/>
    <cellStyle name="Normal 2 3 3 2 4 3 4 3" xfId="16277"/>
    <cellStyle name="Normal 2 3 3 2 4 3 5" xfId="16278"/>
    <cellStyle name="Normal 2 3 3 2 4 3 6" xfId="16279"/>
    <cellStyle name="Normal 2 3 3 2 4 4" xfId="16280"/>
    <cellStyle name="Normal 2 3 3 2 4 4 2" xfId="16281"/>
    <cellStyle name="Normal 2 3 3 2 4 4 2 2" xfId="16282"/>
    <cellStyle name="Normal 2 3 3 2 4 4 2 3" xfId="16283"/>
    <cellStyle name="Normal 2 3 3 2 4 4 3" xfId="16284"/>
    <cellStyle name="Normal 2 3 3 2 4 4 4" xfId="16285"/>
    <cellStyle name="Normal 2 3 3 2 4 5" xfId="16286"/>
    <cellStyle name="Normal 2 3 3 2 4 5 2" xfId="16287"/>
    <cellStyle name="Normal 2 3 3 2 4 5 3" xfId="16288"/>
    <cellStyle name="Normal 2 3 3 2 4 6" xfId="16289"/>
    <cellStyle name="Normal 2 3 3 2 4 6 2" xfId="16290"/>
    <cellStyle name="Normal 2 3 3 2 4 6 3" xfId="16291"/>
    <cellStyle name="Normal 2 3 3 2 4 7" xfId="16292"/>
    <cellStyle name="Normal 2 3 3 2 4 8" xfId="16293"/>
    <cellStyle name="Normal 2 3 3 2 5" xfId="16294"/>
    <cellStyle name="Normal 2 3 3 2 5 2" xfId="16295"/>
    <cellStyle name="Normal 2 3 3 2 5 2 2" xfId="16296"/>
    <cellStyle name="Normal 2 3 3 2 5 2 2 2" xfId="16297"/>
    <cellStyle name="Normal 2 3 3 2 5 2 2 2 2" xfId="16298"/>
    <cellStyle name="Normal 2 3 3 2 5 2 2 2 2 2" xfId="16299"/>
    <cellStyle name="Normal 2 3 3 2 5 2 2 2 2 3" xfId="16300"/>
    <cellStyle name="Normal 2 3 3 2 5 2 2 2 3" xfId="16301"/>
    <cellStyle name="Normal 2 3 3 2 5 2 2 2 4" xfId="16302"/>
    <cellStyle name="Normal 2 3 3 2 5 2 2 3" xfId="16303"/>
    <cellStyle name="Normal 2 3 3 2 5 2 2 3 2" xfId="16304"/>
    <cellStyle name="Normal 2 3 3 2 5 2 2 3 3" xfId="16305"/>
    <cellStyle name="Normal 2 3 3 2 5 2 2 4" xfId="16306"/>
    <cellStyle name="Normal 2 3 3 2 5 2 2 4 2" xfId="16307"/>
    <cellStyle name="Normal 2 3 3 2 5 2 2 4 3" xfId="16308"/>
    <cellStyle name="Normal 2 3 3 2 5 2 2 5" xfId="16309"/>
    <cellStyle name="Normal 2 3 3 2 5 2 2 6" xfId="16310"/>
    <cellStyle name="Normal 2 3 3 2 5 2 3" xfId="16311"/>
    <cellStyle name="Normal 2 3 3 2 5 2 3 2" xfId="16312"/>
    <cellStyle name="Normal 2 3 3 2 5 2 3 2 2" xfId="16313"/>
    <cellStyle name="Normal 2 3 3 2 5 2 3 2 3" xfId="16314"/>
    <cellStyle name="Normal 2 3 3 2 5 2 3 3" xfId="16315"/>
    <cellStyle name="Normal 2 3 3 2 5 2 3 4" xfId="16316"/>
    <cellStyle name="Normal 2 3 3 2 5 2 4" xfId="16317"/>
    <cellStyle name="Normal 2 3 3 2 5 2 4 2" xfId="16318"/>
    <cellStyle name="Normal 2 3 3 2 5 2 4 3" xfId="16319"/>
    <cellStyle name="Normal 2 3 3 2 5 2 5" xfId="16320"/>
    <cellStyle name="Normal 2 3 3 2 5 2 5 2" xfId="16321"/>
    <cellStyle name="Normal 2 3 3 2 5 2 5 3" xfId="16322"/>
    <cellStyle name="Normal 2 3 3 2 5 2 6" xfId="16323"/>
    <cellStyle name="Normal 2 3 3 2 5 2 7" xfId="16324"/>
    <cellStyle name="Normal 2 3 3 2 5 3" xfId="16325"/>
    <cellStyle name="Normal 2 3 3 2 5 3 2" xfId="16326"/>
    <cellStyle name="Normal 2 3 3 2 5 3 2 2" xfId="16327"/>
    <cellStyle name="Normal 2 3 3 2 5 3 2 2 2" xfId="16328"/>
    <cellStyle name="Normal 2 3 3 2 5 3 2 2 3" xfId="16329"/>
    <cellStyle name="Normal 2 3 3 2 5 3 2 3" xfId="16330"/>
    <cellStyle name="Normal 2 3 3 2 5 3 2 4" xfId="16331"/>
    <cellStyle name="Normal 2 3 3 2 5 3 3" xfId="16332"/>
    <cellStyle name="Normal 2 3 3 2 5 3 3 2" xfId="16333"/>
    <cellStyle name="Normal 2 3 3 2 5 3 3 3" xfId="16334"/>
    <cellStyle name="Normal 2 3 3 2 5 3 4" xfId="16335"/>
    <cellStyle name="Normal 2 3 3 2 5 3 4 2" xfId="16336"/>
    <cellStyle name="Normal 2 3 3 2 5 3 4 3" xfId="16337"/>
    <cellStyle name="Normal 2 3 3 2 5 3 5" xfId="16338"/>
    <cellStyle name="Normal 2 3 3 2 5 3 6" xfId="16339"/>
    <cellStyle name="Normal 2 3 3 2 5 4" xfId="16340"/>
    <cellStyle name="Normal 2 3 3 2 5 4 2" xfId="16341"/>
    <cellStyle name="Normal 2 3 3 2 5 4 2 2" xfId="16342"/>
    <cellStyle name="Normal 2 3 3 2 5 4 2 3" xfId="16343"/>
    <cellStyle name="Normal 2 3 3 2 5 4 3" xfId="16344"/>
    <cellStyle name="Normal 2 3 3 2 5 4 4" xfId="16345"/>
    <cellStyle name="Normal 2 3 3 2 5 5" xfId="16346"/>
    <cellStyle name="Normal 2 3 3 2 5 5 2" xfId="16347"/>
    <cellStyle name="Normal 2 3 3 2 5 5 3" xfId="16348"/>
    <cellStyle name="Normal 2 3 3 2 5 6" xfId="16349"/>
    <cellStyle name="Normal 2 3 3 2 5 6 2" xfId="16350"/>
    <cellStyle name="Normal 2 3 3 2 5 6 3" xfId="16351"/>
    <cellStyle name="Normal 2 3 3 2 5 7" xfId="16352"/>
    <cellStyle name="Normal 2 3 3 2 5 8" xfId="16353"/>
    <cellStyle name="Normal 2 3 3 2 6" xfId="16354"/>
    <cellStyle name="Normal 2 3 3 2 6 2" xfId="16355"/>
    <cellStyle name="Normal 2 3 3 2 6 2 2" xfId="16356"/>
    <cellStyle name="Normal 2 3 3 2 6 2 2 2" xfId="16357"/>
    <cellStyle name="Normal 2 3 3 2 6 2 2 2 2" xfId="16358"/>
    <cellStyle name="Normal 2 3 3 2 6 2 2 2 3" xfId="16359"/>
    <cellStyle name="Normal 2 3 3 2 6 2 2 3" xfId="16360"/>
    <cellStyle name="Normal 2 3 3 2 6 2 2 4" xfId="16361"/>
    <cellStyle name="Normal 2 3 3 2 6 2 3" xfId="16362"/>
    <cellStyle name="Normal 2 3 3 2 6 2 3 2" xfId="16363"/>
    <cellStyle name="Normal 2 3 3 2 6 2 3 3" xfId="16364"/>
    <cellStyle name="Normal 2 3 3 2 6 2 4" xfId="16365"/>
    <cellStyle name="Normal 2 3 3 2 6 2 4 2" xfId="16366"/>
    <cellStyle name="Normal 2 3 3 2 6 2 4 3" xfId="16367"/>
    <cellStyle name="Normal 2 3 3 2 6 2 5" xfId="16368"/>
    <cellStyle name="Normal 2 3 3 2 6 2 6" xfId="16369"/>
    <cellStyle name="Normal 2 3 3 2 6 3" xfId="16370"/>
    <cellStyle name="Normal 2 3 3 2 6 3 2" xfId="16371"/>
    <cellStyle name="Normal 2 3 3 2 6 3 2 2" xfId="16372"/>
    <cellStyle name="Normal 2 3 3 2 6 3 2 3" xfId="16373"/>
    <cellStyle name="Normal 2 3 3 2 6 3 3" xfId="16374"/>
    <cellStyle name="Normal 2 3 3 2 6 3 4" xfId="16375"/>
    <cellStyle name="Normal 2 3 3 2 6 4" xfId="16376"/>
    <cellStyle name="Normal 2 3 3 2 6 4 2" xfId="16377"/>
    <cellStyle name="Normal 2 3 3 2 6 4 3" xfId="16378"/>
    <cellStyle name="Normal 2 3 3 2 6 5" xfId="16379"/>
    <cellStyle name="Normal 2 3 3 2 6 5 2" xfId="16380"/>
    <cellStyle name="Normal 2 3 3 2 6 5 3" xfId="16381"/>
    <cellStyle name="Normal 2 3 3 2 6 6" xfId="16382"/>
    <cellStyle name="Normal 2 3 3 2 6 7" xfId="16383"/>
    <cellStyle name="Normal 2 3 3 2 7" xfId="16384"/>
    <cellStyle name="Normal 2 3 3 2 7 2" xfId="16385"/>
    <cellStyle name="Normal 2 3 3 2 7 2 2" xfId="16386"/>
    <cellStyle name="Normal 2 3 3 2 7 2 2 2" xfId="16387"/>
    <cellStyle name="Normal 2 3 3 2 7 2 2 3" xfId="16388"/>
    <cellStyle name="Normal 2 3 3 2 7 2 3" xfId="16389"/>
    <cellStyle name="Normal 2 3 3 2 7 2 4" xfId="16390"/>
    <cellStyle name="Normal 2 3 3 2 7 3" xfId="16391"/>
    <cellStyle name="Normal 2 3 3 2 7 3 2" xfId="16392"/>
    <cellStyle name="Normal 2 3 3 2 7 3 3" xfId="16393"/>
    <cellStyle name="Normal 2 3 3 2 7 4" xfId="16394"/>
    <cellStyle name="Normal 2 3 3 2 7 4 2" xfId="16395"/>
    <cellStyle name="Normal 2 3 3 2 7 4 3" xfId="16396"/>
    <cellStyle name="Normal 2 3 3 2 7 5" xfId="16397"/>
    <cellStyle name="Normal 2 3 3 2 7 6" xfId="16398"/>
    <cellStyle name="Normal 2 3 3 2 8" xfId="16399"/>
    <cellStyle name="Normal 2 3 3 2 8 2" xfId="16400"/>
    <cellStyle name="Normal 2 3 3 2 8 2 2" xfId="16401"/>
    <cellStyle name="Normal 2 3 3 2 8 2 3" xfId="16402"/>
    <cellStyle name="Normal 2 3 3 2 8 3" xfId="16403"/>
    <cellStyle name="Normal 2 3 3 2 8 4" xfId="16404"/>
    <cellStyle name="Normal 2 3 3 2 9" xfId="16405"/>
    <cellStyle name="Normal 2 3 3 2 9 2" xfId="16406"/>
    <cellStyle name="Normal 2 3 3 2 9 3" xfId="16407"/>
    <cellStyle name="Normal 2 3 3 3" xfId="16408"/>
    <cellStyle name="Normal 2 3 3 3 10" xfId="16409"/>
    <cellStyle name="Normal 2 3 3 3 11" xfId="16410"/>
    <cellStyle name="Normal 2 3 3 3 2" xfId="16411"/>
    <cellStyle name="Normal 2 3 3 3 2 2" xfId="16412"/>
    <cellStyle name="Normal 2 3 3 3 2 2 2" xfId="16413"/>
    <cellStyle name="Normal 2 3 3 3 2 2 2 2" xfId="16414"/>
    <cellStyle name="Normal 2 3 3 3 2 2 2 2 2" xfId="16415"/>
    <cellStyle name="Normal 2 3 3 3 2 2 2 2 2 2" xfId="16416"/>
    <cellStyle name="Normal 2 3 3 3 2 2 2 2 2 3" xfId="16417"/>
    <cellStyle name="Normal 2 3 3 3 2 2 2 2 3" xfId="16418"/>
    <cellStyle name="Normal 2 3 3 3 2 2 2 2 4" xfId="16419"/>
    <cellStyle name="Normal 2 3 3 3 2 2 2 3" xfId="16420"/>
    <cellStyle name="Normal 2 3 3 3 2 2 2 3 2" xfId="16421"/>
    <cellStyle name="Normal 2 3 3 3 2 2 2 3 3" xfId="16422"/>
    <cellStyle name="Normal 2 3 3 3 2 2 2 4" xfId="16423"/>
    <cellStyle name="Normal 2 3 3 3 2 2 2 4 2" xfId="16424"/>
    <cellStyle name="Normal 2 3 3 3 2 2 2 4 3" xfId="16425"/>
    <cellStyle name="Normal 2 3 3 3 2 2 2 5" xfId="16426"/>
    <cellStyle name="Normal 2 3 3 3 2 2 2 6" xfId="16427"/>
    <cellStyle name="Normal 2 3 3 3 2 2 3" xfId="16428"/>
    <cellStyle name="Normal 2 3 3 3 2 2 3 2" xfId="16429"/>
    <cellStyle name="Normal 2 3 3 3 2 2 3 2 2" xfId="16430"/>
    <cellStyle name="Normal 2 3 3 3 2 2 3 2 3" xfId="16431"/>
    <cellStyle name="Normal 2 3 3 3 2 2 3 3" xfId="16432"/>
    <cellStyle name="Normal 2 3 3 3 2 2 3 4" xfId="16433"/>
    <cellStyle name="Normal 2 3 3 3 2 2 4" xfId="16434"/>
    <cellStyle name="Normal 2 3 3 3 2 2 4 2" xfId="16435"/>
    <cellStyle name="Normal 2 3 3 3 2 2 4 3" xfId="16436"/>
    <cellStyle name="Normal 2 3 3 3 2 2 5" xfId="16437"/>
    <cellStyle name="Normal 2 3 3 3 2 2 5 2" xfId="16438"/>
    <cellStyle name="Normal 2 3 3 3 2 2 5 3" xfId="16439"/>
    <cellStyle name="Normal 2 3 3 3 2 2 6" xfId="16440"/>
    <cellStyle name="Normal 2 3 3 3 2 2 7" xfId="16441"/>
    <cellStyle name="Normal 2 3 3 3 2 3" xfId="16442"/>
    <cellStyle name="Normal 2 3 3 3 2 3 2" xfId="16443"/>
    <cellStyle name="Normal 2 3 3 3 2 3 2 2" xfId="16444"/>
    <cellStyle name="Normal 2 3 3 3 2 3 2 2 2" xfId="16445"/>
    <cellStyle name="Normal 2 3 3 3 2 3 2 2 3" xfId="16446"/>
    <cellStyle name="Normal 2 3 3 3 2 3 2 3" xfId="16447"/>
    <cellStyle name="Normal 2 3 3 3 2 3 2 4" xfId="16448"/>
    <cellStyle name="Normal 2 3 3 3 2 3 3" xfId="16449"/>
    <cellStyle name="Normal 2 3 3 3 2 3 3 2" xfId="16450"/>
    <cellStyle name="Normal 2 3 3 3 2 3 3 3" xfId="16451"/>
    <cellStyle name="Normal 2 3 3 3 2 3 4" xfId="16452"/>
    <cellStyle name="Normal 2 3 3 3 2 3 4 2" xfId="16453"/>
    <cellStyle name="Normal 2 3 3 3 2 3 4 3" xfId="16454"/>
    <cellStyle name="Normal 2 3 3 3 2 3 5" xfId="16455"/>
    <cellStyle name="Normal 2 3 3 3 2 3 6" xfId="16456"/>
    <cellStyle name="Normal 2 3 3 3 2 4" xfId="16457"/>
    <cellStyle name="Normal 2 3 3 3 2 4 2" xfId="16458"/>
    <cellStyle name="Normal 2 3 3 3 2 4 2 2" xfId="16459"/>
    <cellStyle name="Normal 2 3 3 3 2 4 2 3" xfId="16460"/>
    <cellStyle name="Normal 2 3 3 3 2 4 3" xfId="16461"/>
    <cellStyle name="Normal 2 3 3 3 2 4 4" xfId="16462"/>
    <cellStyle name="Normal 2 3 3 3 2 5" xfId="16463"/>
    <cellStyle name="Normal 2 3 3 3 2 5 2" xfId="16464"/>
    <cellStyle name="Normal 2 3 3 3 2 5 3" xfId="16465"/>
    <cellStyle name="Normal 2 3 3 3 2 6" xfId="16466"/>
    <cellStyle name="Normal 2 3 3 3 2 6 2" xfId="16467"/>
    <cellStyle name="Normal 2 3 3 3 2 6 3" xfId="16468"/>
    <cellStyle name="Normal 2 3 3 3 2 7" xfId="16469"/>
    <cellStyle name="Normal 2 3 3 3 2 8" xfId="16470"/>
    <cellStyle name="Normal 2 3 3 3 3" xfId="16471"/>
    <cellStyle name="Normal 2 3 3 3 3 2" xfId="16472"/>
    <cellStyle name="Normal 2 3 3 3 3 2 2" xfId="16473"/>
    <cellStyle name="Normal 2 3 3 3 3 2 2 2" xfId="16474"/>
    <cellStyle name="Normal 2 3 3 3 3 2 2 2 2" xfId="16475"/>
    <cellStyle name="Normal 2 3 3 3 3 2 2 2 2 2" xfId="16476"/>
    <cellStyle name="Normal 2 3 3 3 3 2 2 2 2 3" xfId="16477"/>
    <cellStyle name="Normal 2 3 3 3 3 2 2 2 3" xfId="16478"/>
    <cellStyle name="Normal 2 3 3 3 3 2 2 2 4" xfId="16479"/>
    <cellStyle name="Normal 2 3 3 3 3 2 2 3" xfId="16480"/>
    <cellStyle name="Normal 2 3 3 3 3 2 2 3 2" xfId="16481"/>
    <cellStyle name="Normal 2 3 3 3 3 2 2 3 3" xfId="16482"/>
    <cellStyle name="Normal 2 3 3 3 3 2 2 4" xfId="16483"/>
    <cellStyle name="Normal 2 3 3 3 3 2 2 4 2" xfId="16484"/>
    <cellStyle name="Normal 2 3 3 3 3 2 2 4 3" xfId="16485"/>
    <cellStyle name="Normal 2 3 3 3 3 2 2 5" xfId="16486"/>
    <cellStyle name="Normal 2 3 3 3 3 2 2 6" xfId="16487"/>
    <cellStyle name="Normal 2 3 3 3 3 2 3" xfId="16488"/>
    <cellStyle name="Normal 2 3 3 3 3 2 3 2" xfId="16489"/>
    <cellStyle name="Normal 2 3 3 3 3 2 3 2 2" xfId="16490"/>
    <cellStyle name="Normal 2 3 3 3 3 2 3 2 3" xfId="16491"/>
    <cellStyle name="Normal 2 3 3 3 3 2 3 3" xfId="16492"/>
    <cellStyle name="Normal 2 3 3 3 3 2 3 4" xfId="16493"/>
    <cellStyle name="Normal 2 3 3 3 3 2 4" xfId="16494"/>
    <cellStyle name="Normal 2 3 3 3 3 2 4 2" xfId="16495"/>
    <cellStyle name="Normal 2 3 3 3 3 2 4 3" xfId="16496"/>
    <cellStyle name="Normal 2 3 3 3 3 2 5" xfId="16497"/>
    <cellStyle name="Normal 2 3 3 3 3 2 5 2" xfId="16498"/>
    <cellStyle name="Normal 2 3 3 3 3 2 5 3" xfId="16499"/>
    <cellStyle name="Normal 2 3 3 3 3 2 6" xfId="16500"/>
    <cellStyle name="Normal 2 3 3 3 3 2 7" xfId="16501"/>
    <cellStyle name="Normal 2 3 3 3 3 3" xfId="16502"/>
    <cellStyle name="Normal 2 3 3 3 3 3 2" xfId="16503"/>
    <cellStyle name="Normal 2 3 3 3 3 3 2 2" xfId="16504"/>
    <cellStyle name="Normal 2 3 3 3 3 3 2 2 2" xfId="16505"/>
    <cellStyle name="Normal 2 3 3 3 3 3 2 2 3" xfId="16506"/>
    <cellStyle name="Normal 2 3 3 3 3 3 2 3" xfId="16507"/>
    <cellStyle name="Normal 2 3 3 3 3 3 2 4" xfId="16508"/>
    <cellStyle name="Normal 2 3 3 3 3 3 3" xfId="16509"/>
    <cellStyle name="Normal 2 3 3 3 3 3 3 2" xfId="16510"/>
    <cellStyle name="Normal 2 3 3 3 3 3 3 3" xfId="16511"/>
    <cellStyle name="Normal 2 3 3 3 3 3 4" xfId="16512"/>
    <cellStyle name="Normal 2 3 3 3 3 3 4 2" xfId="16513"/>
    <cellStyle name="Normal 2 3 3 3 3 3 4 3" xfId="16514"/>
    <cellStyle name="Normal 2 3 3 3 3 3 5" xfId="16515"/>
    <cellStyle name="Normal 2 3 3 3 3 3 6" xfId="16516"/>
    <cellStyle name="Normal 2 3 3 3 3 4" xfId="16517"/>
    <cellStyle name="Normal 2 3 3 3 3 4 2" xfId="16518"/>
    <cellStyle name="Normal 2 3 3 3 3 4 2 2" xfId="16519"/>
    <cellStyle name="Normal 2 3 3 3 3 4 2 3" xfId="16520"/>
    <cellStyle name="Normal 2 3 3 3 3 4 3" xfId="16521"/>
    <cellStyle name="Normal 2 3 3 3 3 4 4" xfId="16522"/>
    <cellStyle name="Normal 2 3 3 3 3 5" xfId="16523"/>
    <cellStyle name="Normal 2 3 3 3 3 5 2" xfId="16524"/>
    <cellStyle name="Normal 2 3 3 3 3 5 3" xfId="16525"/>
    <cellStyle name="Normal 2 3 3 3 3 6" xfId="16526"/>
    <cellStyle name="Normal 2 3 3 3 3 6 2" xfId="16527"/>
    <cellStyle name="Normal 2 3 3 3 3 6 3" xfId="16528"/>
    <cellStyle name="Normal 2 3 3 3 3 7" xfId="16529"/>
    <cellStyle name="Normal 2 3 3 3 3 8" xfId="16530"/>
    <cellStyle name="Normal 2 3 3 3 4" xfId="16531"/>
    <cellStyle name="Normal 2 3 3 3 4 2" xfId="16532"/>
    <cellStyle name="Normal 2 3 3 3 4 2 2" xfId="16533"/>
    <cellStyle name="Normal 2 3 3 3 4 2 2 2" xfId="16534"/>
    <cellStyle name="Normal 2 3 3 3 4 2 2 2 2" xfId="16535"/>
    <cellStyle name="Normal 2 3 3 3 4 2 2 2 2 2" xfId="16536"/>
    <cellStyle name="Normal 2 3 3 3 4 2 2 2 2 3" xfId="16537"/>
    <cellStyle name="Normal 2 3 3 3 4 2 2 2 3" xfId="16538"/>
    <cellStyle name="Normal 2 3 3 3 4 2 2 2 4" xfId="16539"/>
    <cellStyle name="Normal 2 3 3 3 4 2 2 3" xfId="16540"/>
    <cellStyle name="Normal 2 3 3 3 4 2 2 3 2" xfId="16541"/>
    <cellStyle name="Normal 2 3 3 3 4 2 2 3 3" xfId="16542"/>
    <cellStyle name="Normal 2 3 3 3 4 2 2 4" xfId="16543"/>
    <cellStyle name="Normal 2 3 3 3 4 2 2 4 2" xfId="16544"/>
    <cellStyle name="Normal 2 3 3 3 4 2 2 4 3" xfId="16545"/>
    <cellStyle name="Normal 2 3 3 3 4 2 2 5" xfId="16546"/>
    <cellStyle name="Normal 2 3 3 3 4 2 2 6" xfId="16547"/>
    <cellStyle name="Normal 2 3 3 3 4 2 3" xfId="16548"/>
    <cellStyle name="Normal 2 3 3 3 4 2 3 2" xfId="16549"/>
    <cellStyle name="Normal 2 3 3 3 4 2 3 2 2" xfId="16550"/>
    <cellStyle name="Normal 2 3 3 3 4 2 3 2 3" xfId="16551"/>
    <cellStyle name="Normal 2 3 3 3 4 2 3 3" xfId="16552"/>
    <cellStyle name="Normal 2 3 3 3 4 2 3 4" xfId="16553"/>
    <cellStyle name="Normal 2 3 3 3 4 2 4" xfId="16554"/>
    <cellStyle name="Normal 2 3 3 3 4 2 4 2" xfId="16555"/>
    <cellStyle name="Normal 2 3 3 3 4 2 4 3" xfId="16556"/>
    <cellStyle name="Normal 2 3 3 3 4 2 5" xfId="16557"/>
    <cellStyle name="Normal 2 3 3 3 4 2 5 2" xfId="16558"/>
    <cellStyle name="Normal 2 3 3 3 4 2 5 3" xfId="16559"/>
    <cellStyle name="Normal 2 3 3 3 4 2 6" xfId="16560"/>
    <cellStyle name="Normal 2 3 3 3 4 2 7" xfId="16561"/>
    <cellStyle name="Normal 2 3 3 3 4 3" xfId="16562"/>
    <cellStyle name="Normal 2 3 3 3 4 3 2" xfId="16563"/>
    <cellStyle name="Normal 2 3 3 3 4 3 2 2" xfId="16564"/>
    <cellStyle name="Normal 2 3 3 3 4 3 2 2 2" xfId="16565"/>
    <cellStyle name="Normal 2 3 3 3 4 3 2 2 3" xfId="16566"/>
    <cellStyle name="Normal 2 3 3 3 4 3 2 3" xfId="16567"/>
    <cellStyle name="Normal 2 3 3 3 4 3 2 4" xfId="16568"/>
    <cellStyle name="Normal 2 3 3 3 4 3 3" xfId="16569"/>
    <cellStyle name="Normal 2 3 3 3 4 3 3 2" xfId="16570"/>
    <cellStyle name="Normal 2 3 3 3 4 3 3 3" xfId="16571"/>
    <cellStyle name="Normal 2 3 3 3 4 3 4" xfId="16572"/>
    <cellStyle name="Normal 2 3 3 3 4 3 4 2" xfId="16573"/>
    <cellStyle name="Normal 2 3 3 3 4 3 4 3" xfId="16574"/>
    <cellStyle name="Normal 2 3 3 3 4 3 5" xfId="16575"/>
    <cellStyle name="Normal 2 3 3 3 4 3 6" xfId="16576"/>
    <cellStyle name="Normal 2 3 3 3 4 4" xfId="16577"/>
    <cellStyle name="Normal 2 3 3 3 4 4 2" xfId="16578"/>
    <cellStyle name="Normal 2 3 3 3 4 4 2 2" xfId="16579"/>
    <cellStyle name="Normal 2 3 3 3 4 4 2 3" xfId="16580"/>
    <cellStyle name="Normal 2 3 3 3 4 4 3" xfId="16581"/>
    <cellStyle name="Normal 2 3 3 3 4 4 4" xfId="16582"/>
    <cellStyle name="Normal 2 3 3 3 4 5" xfId="16583"/>
    <cellStyle name="Normal 2 3 3 3 4 5 2" xfId="16584"/>
    <cellStyle name="Normal 2 3 3 3 4 5 3" xfId="16585"/>
    <cellStyle name="Normal 2 3 3 3 4 6" xfId="16586"/>
    <cellStyle name="Normal 2 3 3 3 4 6 2" xfId="16587"/>
    <cellStyle name="Normal 2 3 3 3 4 6 3" xfId="16588"/>
    <cellStyle name="Normal 2 3 3 3 4 7" xfId="16589"/>
    <cellStyle name="Normal 2 3 3 3 4 8" xfId="16590"/>
    <cellStyle name="Normal 2 3 3 3 5" xfId="16591"/>
    <cellStyle name="Normal 2 3 3 3 5 2" xfId="16592"/>
    <cellStyle name="Normal 2 3 3 3 5 2 2" xfId="16593"/>
    <cellStyle name="Normal 2 3 3 3 5 2 2 2" xfId="16594"/>
    <cellStyle name="Normal 2 3 3 3 5 2 2 2 2" xfId="16595"/>
    <cellStyle name="Normal 2 3 3 3 5 2 2 2 3" xfId="16596"/>
    <cellStyle name="Normal 2 3 3 3 5 2 2 3" xfId="16597"/>
    <cellStyle name="Normal 2 3 3 3 5 2 2 4" xfId="16598"/>
    <cellStyle name="Normal 2 3 3 3 5 2 3" xfId="16599"/>
    <cellStyle name="Normal 2 3 3 3 5 2 3 2" xfId="16600"/>
    <cellStyle name="Normal 2 3 3 3 5 2 3 3" xfId="16601"/>
    <cellStyle name="Normal 2 3 3 3 5 2 4" xfId="16602"/>
    <cellStyle name="Normal 2 3 3 3 5 2 4 2" xfId="16603"/>
    <cellStyle name="Normal 2 3 3 3 5 2 4 3" xfId="16604"/>
    <cellStyle name="Normal 2 3 3 3 5 2 5" xfId="16605"/>
    <cellStyle name="Normal 2 3 3 3 5 2 6" xfId="16606"/>
    <cellStyle name="Normal 2 3 3 3 5 3" xfId="16607"/>
    <cellStyle name="Normal 2 3 3 3 5 3 2" xfId="16608"/>
    <cellStyle name="Normal 2 3 3 3 5 3 2 2" xfId="16609"/>
    <cellStyle name="Normal 2 3 3 3 5 3 2 3" xfId="16610"/>
    <cellStyle name="Normal 2 3 3 3 5 3 3" xfId="16611"/>
    <cellStyle name="Normal 2 3 3 3 5 3 4" xfId="16612"/>
    <cellStyle name="Normal 2 3 3 3 5 4" xfId="16613"/>
    <cellStyle name="Normal 2 3 3 3 5 4 2" xfId="16614"/>
    <cellStyle name="Normal 2 3 3 3 5 4 3" xfId="16615"/>
    <cellStyle name="Normal 2 3 3 3 5 5" xfId="16616"/>
    <cellStyle name="Normal 2 3 3 3 5 5 2" xfId="16617"/>
    <cellStyle name="Normal 2 3 3 3 5 5 3" xfId="16618"/>
    <cellStyle name="Normal 2 3 3 3 5 6" xfId="16619"/>
    <cellStyle name="Normal 2 3 3 3 5 7" xfId="16620"/>
    <cellStyle name="Normal 2 3 3 3 6" xfId="16621"/>
    <cellStyle name="Normal 2 3 3 3 6 2" xfId="16622"/>
    <cellStyle name="Normal 2 3 3 3 6 2 2" xfId="16623"/>
    <cellStyle name="Normal 2 3 3 3 6 2 2 2" xfId="16624"/>
    <cellStyle name="Normal 2 3 3 3 6 2 2 3" xfId="16625"/>
    <cellStyle name="Normal 2 3 3 3 6 2 3" xfId="16626"/>
    <cellStyle name="Normal 2 3 3 3 6 2 4" xfId="16627"/>
    <cellStyle name="Normal 2 3 3 3 6 3" xfId="16628"/>
    <cellStyle name="Normal 2 3 3 3 6 3 2" xfId="16629"/>
    <cellStyle name="Normal 2 3 3 3 6 3 3" xfId="16630"/>
    <cellStyle name="Normal 2 3 3 3 6 4" xfId="16631"/>
    <cellStyle name="Normal 2 3 3 3 6 4 2" xfId="16632"/>
    <cellStyle name="Normal 2 3 3 3 6 4 3" xfId="16633"/>
    <cellStyle name="Normal 2 3 3 3 6 5" xfId="16634"/>
    <cellStyle name="Normal 2 3 3 3 6 6" xfId="16635"/>
    <cellStyle name="Normal 2 3 3 3 7" xfId="16636"/>
    <cellStyle name="Normal 2 3 3 3 7 2" xfId="16637"/>
    <cellStyle name="Normal 2 3 3 3 7 2 2" xfId="16638"/>
    <cellStyle name="Normal 2 3 3 3 7 2 3" xfId="16639"/>
    <cellStyle name="Normal 2 3 3 3 7 3" xfId="16640"/>
    <cellStyle name="Normal 2 3 3 3 7 4" xfId="16641"/>
    <cellStyle name="Normal 2 3 3 3 8" xfId="16642"/>
    <cellStyle name="Normal 2 3 3 3 8 2" xfId="16643"/>
    <cellStyle name="Normal 2 3 3 3 8 3" xfId="16644"/>
    <cellStyle name="Normal 2 3 3 3 9" xfId="16645"/>
    <cellStyle name="Normal 2 3 3 3 9 2" xfId="16646"/>
    <cellStyle name="Normal 2 3 3 3 9 3" xfId="16647"/>
    <cellStyle name="Normal 2 3 3 4" xfId="16648"/>
    <cellStyle name="Normal 2 3 3 4 2" xfId="16649"/>
    <cellStyle name="Normal 2 3 3 4 2 2" xfId="16650"/>
    <cellStyle name="Normal 2 3 3 4 2 2 2" xfId="16651"/>
    <cellStyle name="Normal 2 3 3 4 2 2 2 2" xfId="16652"/>
    <cellStyle name="Normal 2 3 3 4 2 2 2 2 2" xfId="16653"/>
    <cellStyle name="Normal 2 3 3 4 2 2 2 2 3" xfId="16654"/>
    <cellStyle name="Normal 2 3 3 4 2 2 2 3" xfId="16655"/>
    <cellStyle name="Normal 2 3 3 4 2 2 2 4" xfId="16656"/>
    <cellStyle name="Normal 2 3 3 4 2 2 3" xfId="16657"/>
    <cellStyle name="Normal 2 3 3 4 2 2 3 2" xfId="16658"/>
    <cellStyle name="Normal 2 3 3 4 2 2 3 3" xfId="16659"/>
    <cellStyle name="Normal 2 3 3 4 2 2 4" xfId="16660"/>
    <cellStyle name="Normal 2 3 3 4 2 2 4 2" xfId="16661"/>
    <cellStyle name="Normal 2 3 3 4 2 2 4 3" xfId="16662"/>
    <cellStyle name="Normal 2 3 3 4 2 2 5" xfId="16663"/>
    <cellStyle name="Normal 2 3 3 4 2 2 6" xfId="16664"/>
    <cellStyle name="Normal 2 3 3 4 2 3" xfId="16665"/>
    <cellStyle name="Normal 2 3 3 4 2 3 2" xfId="16666"/>
    <cellStyle name="Normal 2 3 3 4 2 3 2 2" xfId="16667"/>
    <cellStyle name="Normal 2 3 3 4 2 3 2 3" xfId="16668"/>
    <cellStyle name="Normal 2 3 3 4 2 3 3" xfId="16669"/>
    <cellStyle name="Normal 2 3 3 4 2 3 4" xfId="16670"/>
    <cellStyle name="Normal 2 3 3 4 2 4" xfId="16671"/>
    <cellStyle name="Normal 2 3 3 4 2 4 2" xfId="16672"/>
    <cellStyle name="Normal 2 3 3 4 2 4 3" xfId="16673"/>
    <cellStyle name="Normal 2 3 3 4 2 5" xfId="16674"/>
    <cellStyle name="Normal 2 3 3 4 2 5 2" xfId="16675"/>
    <cellStyle name="Normal 2 3 3 4 2 5 3" xfId="16676"/>
    <cellStyle name="Normal 2 3 3 4 2 6" xfId="16677"/>
    <cellStyle name="Normal 2 3 3 4 2 7" xfId="16678"/>
    <cellStyle name="Normal 2 3 3 4 3" xfId="16679"/>
    <cellStyle name="Normal 2 3 3 4 3 2" xfId="16680"/>
    <cellStyle name="Normal 2 3 3 4 3 2 2" xfId="16681"/>
    <cellStyle name="Normal 2 3 3 4 3 2 2 2" xfId="16682"/>
    <cellStyle name="Normal 2 3 3 4 3 2 2 3" xfId="16683"/>
    <cellStyle name="Normal 2 3 3 4 3 2 3" xfId="16684"/>
    <cellStyle name="Normal 2 3 3 4 3 2 4" xfId="16685"/>
    <cellStyle name="Normal 2 3 3 4 3 3" xfId="16686"/>
    <cellStyle name="Normal 2 3 3 4 3 3 2" xfId="16687"/>
    <cellStyle name="Normal 2 3 3 4 3 3 3" xfId="16688"/>
    <cellStyle name="Normal 2 3 3 4 3 4" xfId="16689"/>
    <cellStyle name="Normal 2 3 3 4 3 4 2" xfId="16690"/>
    <cellStyle name="Normal 2 3 3 4 3 4 3" xfId="16691"/>
    <cellStyle name="Normal 2 3 3 4 3 5" xfId="16692"/>
    <cellStyle name="Normal 2 3 3 4 3 6" xfId="16693"/>
    <cellStyle name="Normal 2 3 3 4 4" xfId="16694"/>
    <cellStyle name="Normal 2 3 3 4 4 2" xfId="16695"/>
    <cellStyle name="Normal 2 3 3 4 4 2 2" xfId="16696"/>
    <cellStyle name="Normal 2 3 3 4 4 2 3" xfId="16697"/>
    <cellStyle name="Normal 2 3 3 4 4 3" xfId="16698"/>
    <cellStyle name="Normal 2 3 3 4 4 4" xfId="16699"/>
    <cellStyle name="Normal 2 3 3 4 5" xfId="16700"/>
    <cellStyle name="Normal 2 3 3 4 5 2" xfId="16701"/>
    <cellStyle name="Normal 2 3 3 4 5 3" xfId="16702"/>
    <cellStyle name="Normal 2 3 3 4 6" xfId="16703"/>
    <cellStyle name="Normal 2 3 3 4 6 2" xfId="16704"/>
    <cellStyle name="Normal 2 3 3 4 6 3" xfId="16705"/>
    <cellStyle name="Normal 2 3 3 4 7" xfId="16706"/>
    <cellStyle name="Normal 2 3 3 4 8" xfId="16707"/>
    <cellStyle name="Normal 2 3 3 5" xfId="16708"/>
    <cellStyle name="Normal 2 3 3 5 2" xfId="16709"/>
    <cellStyle name="Normal 2 3 3 5 2 2" xfId="16710"/>
    <cellStyle name="Normal 2 3 3 5 2 2 2" xfId="16711"/>
    <cellStyle name="Normal 2 3 3 5 2 2 2 2" xfId="16712"/>
    <cellStyle name="Normal 2 3 3 5 2 2 2 2 2" xfId="16713"/>
    <cellStyle name="Normal 2 3 3 5 2 2 2 2 3" xfId="16714"/>
    <cellStyle name="Normal 2 3 3 5 2 2 2 3" xfId="16715"/>
    <cellStyle name="Normal 2 3 3 5 2 2 2 4" xfId="16716"/>
    <cellStyle name="Normal 2 3 3 5 2 2 3" xfId="16717"/>
    <cellStyle name="Normal 2 3 3 5 2 2 3 2" xfId="16718"/>
    <cellStyle name="Normal 2 3 3 5 2 2 3 3" xfId="16719"/>
    <cellStyle name="Normal 2 3 3 5 2 2 4" xfId="16720"/>
    <cellStyle name="Normal 2 3 3 5 2 2 4 2" xfId="16721"/>
    <cellStyle name="Normal 2 3 3 5 2 2 4 3" xfId="16722"/>
    <cellStyle name="Normal 2 3 3 5 2 2 5" xfId="16723"/>
    <cellStyle name="Normal 2 3 3 5 2 2 6" xfId="16724"/>
    <cellStyle name="Normal 2 3 3 5 2 3" xfId="16725"/>
    <cellStyle name="Normal 2 3 3 5 2 3 2" xfId="16726"/>
    <cellStyle name="Normal 2 3 3 5 2 3 2 2" xfId="16727"/>
    <cellStyle name="Normal 2 3 3 5 2 3 2 3" xfId="16728"/>
    <cellStyle name="Normal 2 3 3 5 2 3 3" xfId="16729"/>
    <cellStyle name="Normal 2 3 3 5 2 3 4" xfId="16730"/>
    <cellStyle name="Normal 2 3 3 5 2 4" xfId="16731"/>
    <cellStyle name="Normal 2 3 3 5 2 4 2" xfId="16732"/>
    <cellStyle name="Normal 2 3 3 5 2 4 3" xfId="16733"/>
    <cellStyle name="Normal 2 3 3 5 2 5" xfId="16734"/>
    <cellStyle name="Normal 2 3 3 5 2 5 2" xfId="16735"/>
    <cellStyle name="Normal 2 3 3 5 2 5 3" xfId="16736"/>
    <cellStyle name="Normal 2 3 3 5 2 6" xfId="16737"/>
    <cellStyle name="Normal 2 3 3 5 2 7" xfId="16738"/>
    <cellStyle name="Normal 2 3 3 5 3" xfId="16739"/>
    <cellStyle name="Normal 2 3 3 5 3 2" xfId="16740"/>
    <cellStyle name="Normal 2 3 3 5 3 2 2" xfId="16741"/>
    <cellStyle name="Normal 2 3 3 5 3 2 2 2" xfId="16742"/>
    <cellStyle name="Normal 2 3 3 5 3 2 2 3" xfId="16743"/>
    <cellStyle name="Normal 2 3 3 5 3 2 3" xfId="16744"/>
    <cellStyle name="Normal 2 3 3 5 3 2 4" xfId="16745"/>
    <cellStyle name="Normal 2 3 3 5 3 3" xfId="16746"/>
    <cellStyle name="Normal 2 3 3 5 3 3 2" xfId="16747"/>
    <cellStyle name="Normal 2 3 3 5 3 3 3" xfId="16748"/>
    <cellStyle name="Normal 2 3 3 5 3 4" xfId="16749"/>
    <cellStyle name="Normal 2 3 3 5 3 4 2" xfId="16750"/>
    <cellStyle name="Normal 2 3 3 5 3 4 3" xfId="16751"/>
    <cellStyle name="Normal 2 3 3 5 3 5" xfId="16752"/>
    <cellStyle name="Normal 2 3 3 5 3 6" xfId="16753"/>
    <cellStyle name="Normal 2 3 3 5 4" xfId="16754"/>
    <cellStyle name="Normal 2 3 3 5 4 2" xfId="16755"/>
    <cellStyle name="Normal 2 3 3 5 4 2 2" xfId="16756"/>
    <cellStyle name="Normal 2 3 3 5 4 2 3" xfId="16757"/>
    <cellStyle name="Normal 2 3 3 5 4 3" xfId="16758"/>
    <cellStyle name="Normal 2 3 3 5 4 4" xfId="16759"/>
    <cellStyle name="Normal 2 3 3 5 5" xfId="16760"/>
    <cellStyle name="Normal 2 3 3 5 5 2" xfId="16761"/>
    <cellStyle name="Normal 2 3 3 5 5 3" xfId="16762"/>
    <cellStyle name="Normal 2 3 3 5 6" xfId="16763"/>
    <cellStyle name="Normal 2 3 3 5 6 2" xfId="16764"/>
    <cellStyle name="Normal 2 3 3 5 6 3" xfId="16765"/>
    <cellStyle name="Normal 2 3 3 5 7" xfId="16766"/>
    <cellStyle name="Normal 2 3 3 5 8" xfId="16767"/>
    <cellStyle name="Normal 2 3 3 6" xfId="16768"/>
    <cellStyle name="Normal 2 3 3 6 2" xfId="16769"/>
    <cellStyle name="Normal 2 3 3 6 2 2" xfId="16770"/>
    <cellStyle name="Normal 2 3 3 6 2 2 2" xfId="16771"/>
    <cellStyle name="Normal 2 3 3 6 2 2 2 2" xfId="16772"/>
    <cellStyle name="Normal 2 3 3 6 2 2 2 2 2" xfId="16773"/>
    <cellStyle name="Normal 2 3 3 6 2 2 2 2 3" xfId="16774"/>
    <cellStyle name="Normal 2 3 3 6 2 2 2 3" xfId="16775"/>
    <cellStyle name="Normal 2 3 3 6 2 2 2 4" xfId="16776"/>
    <cellStyle name="Normal 2 3 3 6 2 2 3" xfId="16777"/>
    <cellStyle name="Normal 2 3 3 6 2 2 3 2" xfId="16778"/>
    <cellStyle name="Normal 2 3 3 6 2 2 3 3" xfId="16779"/>
    <cellStyle name="Normal 2 3 3 6 2 2 4" xfId="16780"/>
    <cellStyle name="Normal 2 3 3 6 2 2 4 2" xfId="16781"/>
    <cellStyle name="Normal 2 3 3 6 2 2 4 3" xfId="16782"/>
    <cellStyle name="Normal 2 3 3 6 2 2 5" xfId="16783"/>
    <cellStyle name="Normal 2 3 3 6 2 2 6" xfId="16784"/>
    <cellStyle name="Normal 2 3 3 6 2 3" xfId="16785"/>
    <cellStyle name="Normal 2 3 3 6 2 3 2" xfId="16786"/>
    <cellStyle name="Normal 2 3 3 6 2 3 2 2" xfId="16787"/>
    <cellStyle name="Normal 2 3 3 6 2 3 2 3" xfId="16788"/>
    <cellStyle name="Normal 2 3 3 6 2 3 3" xfId="16789"/>
    <cellStyle name="Normal 2 3 3 6 2 3 4" xfId="16790"/>
    <cellStyle name="Normal 2 3 3 6 2 4" xfId="16791"/>
    <cellStyle name="Normal 2 3 3 6 2 4 2" xfId="16792"/>
    <cellStyle name="Normal 2 3 3 6 2 4 3" xfId="16793"/>
    <cellStyle name="Normal 2 3 3 6 2 5" xfId="16794"/>
    <cellStyle name="Normal 2 3 3 6 2 5 2" xfId="16795"/>
    <cellStyle name="Normal 2 3 3 6 2 5 3" xfId="16796"/>
    <cellStyle name="Normal 2 3 3 6 2 6" xfId="16797"/>
    <cellStyle name="Normal 2 3 3 6 2 7" xfId="16798"/>
    <cellStyle name="Normal 2 3 3 6 3" xfId="16799"/>
    <cellStyle name="Normal 2 3 3 6 3 2" xfId="16800"/>
    <cellStyle name="Normal 2 3 3 6 3 2 2" xfId="16801"/>
    <cellStyle name="Normal 2 3 3 6 3 2 2 2" xfId="16802"/>
    <cellStyle name="Normal 2 3 3 6 3 2 2 3" xfId="16803"/>
    <cellStyle name="Normal 2 3 3 6 3 2 3" xfId="16804"/>
    <cellStyle name="Normal 2 3 3 6 3 2 4" xfId="16805"/>
    <cellStyle name="Normal 2 3 3 6 3 3" xfId="16806"/>
    <cellStyle name="Normal 2 3 3 6 3 3 2" xfId="16807"/>
    <cellStyle name="Normal 2 3 3 6 3 3 3" xfId="16808"/>
    <cellStyle name="Normal 2 3 3 6 3 4" xfId="16809"/>
    <cellStyle name="Normal 2 3 3 6 3 4 2" xfId="16810"/>
    <cellStyle name="Normal 2 3 3 6 3 4 3" xfId="16811"/>
    <cellStyle name="Normal 2 3 3 6 3 5" xfId="16812"/>
    <cellStyle name="Normal 2 3 3 6 3 6" xfId="16813"/>
    <cellStyle name="Normal 2 3 3 6 4" xfId="16814"/>
    <cellStyle name="Normal 2 3 3 6 4 2" xfId="16815"/>
    <cellStyle name="Normal 2 3 3 6 4 2 2" xfId="16816"/>
    <cellStyle name="Normal 2 3 3 6 4 2 3" xfId="16817"/>
    <cellStyle name="Normal 2 3 3 6 4 3" xfId="16818"/>
    <cellStyle name="Normal 2 3 3 6 4 4" xfId="16819"/>
    <cellStyle name="Normal 2 3 3 6 5" xfId="16820"/>
    <cellStyle name="Normal 2 3 3 6 5 2" xfId="16821"/>
    <cellStyle name="Normal 2 3 3 6 5 3" xfId="16822"/>
    <cellStyle name="Normal 2 3 3 6 6" xfId="16823"/>
    <cellStyle name="Normal 2 3 3 6 6 2" xfId="16824"/>
    <cellStyle name="Normal 2 3 3 6 6 3" xfId="16825"/>
    <cellStyle name="Normal 2 3 3 6 7" xfId="16826"/>
    <cellStyle name="Normal 2 3 3 6 8" xfId="16827"/>
    <cellStyle name="Normal 2 3 3 7" xfId="16828"/>
    <cellStyle name="Normal 2 3 3 7 2" xfId="16829"/>
    <cellStyle name="Normal 2 3 3 7 2 2" xfId="16830"/>
    <cellStyle name="Normal 2 3 3 7 2 2 2" xfId="16831"/>
    <cellStyle name="Normal 2 3 3 7 2 2 2 2" xfId="16832"/>
    <cellStyle name="Normal 2 3 3 7 2 2 2 3" xfId="16833"/>
    <cellStyle name="Normal 2 3 3 7 2 2 3" xfId="16834"/>
    <cellStyle name="Normal 2 3 3 7 2 2 4" xfId="16835"/>
    <cellStyle name="Normal 2 3 3 7 2 3" xfId="16836"/>
    <cellStyle name="Normal 2 3 3 7 2 3 2" xfId="16837"/>
    <cellStyle name="Normal 2 3 3 7 2 3 3" xfId="16838"/>
    <cellStyle name="Normal 2 3 3 7 2 4" xfId="16839"/>
    <cellStyle name="Normal 2 3 3 7 2 4 2" xfId="16840"/>
    <cellStyle name="Normal 2 3 3 7 2 4 3" xfId="16841"/>
    <cellStyle name="Normal 2 3 3 7 2 5" xfId="16842"/>
    <cellStyle name="Normal 2 3 3 7 2 6" xfId="16843"/>
    <cellStyle name="Normal 2 3 3 7 3" xfId="16844"/>
    <cellStyle name="Normal 2 3 3 7 3 2" xfId="16845"/>
    <cellStyle name="Normal 2 3 3 7 3 2 2" xfId="16846"/>
    <cellStyle name="Normal 2 3 3 7 3 2 3" xfId="16847"/>
    <cellStyle name="Normal 2 3 3 7 3 3" xfId="16848"/>
    <cellStyle name="Normal 2 3 3 7 3 4" xfId="16849"/>
    <cellStyle name="Normal 2 3 3 7 4" xfId="16850"/>
    <cellStyle name="Normal 2 3 3 7 4 2" xfId="16851"/>
    <cellStyle name="Normal 2 3 3 7 4 3" xfId="16852"/>
    <cellStyle name="Normal 2 3 3 7 5" xfId="16853"/>
    <cellStyle name="Normal 2 3 3 7 5 2" xfId="16854"/>
    <cellStyle name="Normal 2 3 3 7 5 3" xfId="16855"/>
    <cellStyle name="Normal 2 3 3 7 6" xfId="16856"/>
    <cellStyle name="Normal 2 3 3 7 7" xfId="16857"/>
    <cellStyle name="Normal 2 3 3 8" xfId="16858"/>
    <cellStyle name="Normal 2 3 3 8 2" xfId="16859"/>
    <cellStyle name="Normal 2 3 3 8 2 2" xfId="16860"/>
    <cellStyle name="Normal 2 3 3 8 2 2 2" xfId="16861"/>
    <cellStyle name="Normal 2 3 3 8 2 2 3" xfId="16862"/>
    <cellStyle name="Normal 2 3 3 8 2 3" xfId="16863"/>
    <cellStyle name="Normal 2 3 3 8 2 4" xfId="16864"/>
    <cellStyle name="Normal 2 3 3 8 3" xfId="16865"/>
    <cellStyle name="Normal 2 3 3 8 3 2" xfId="16866"/>
    <cellStyle name="Normal 2 3 3 8 3 3" xfId="16867"/>
    <cellStyle name="Normal 2 3 3 8 4" xfId="16868"/>
    <cellStyle name="Normal 2 3 3 8 4 2" xfId="16869"/>
    <cellStyle name="Normal 2 3 3 8 4 3" xfId="16870"/>
    <cellStyle name="Normal 2 3 3 8 5" xfId="16871"/>
    <cellStyle name="Normal 2 3 3 8 6" xfId="16872"/>
    <cellStyle name="Normal 2 3 3 9" xfId="16873"/>
    <cellStyle name="Normal 2 3 3 9 2" xfId="16874"/>
    <cellStyle name="Normal 2 3 3 9 2 2" xfId="16875"/>
    <cellStyle name="Normal 2 3 3 9 2 3" xfId="16876"/>
    <cellStyle name="Normal 2 3 3 9 3" xfId="16877"/>
    <cellStyle name="Normal 2 3 3 9 4" xfId="16878"/>
    <cellStyle name="Normal 2 3 4" xfId="16879"/>
    <cellStyle name="Normal 2 3 4 10" xfId="16880"/>
    <cellStyle name="Normal 2 3 4 10 2" xfId="16881"/>
    <cellStyle name="Normal 2 3 4 10 3" xfId="16882"/>
    <cellStyle name="Normal 2 3 4 11" xfId="16883"/>
    <cellStyle name="Normal 2 3 4 11 2" xfId="16884"/>
    <cellStyle name="Normal 2 3 4 12" xfId="16885"/>
    <cellStyle name="Normal 2 3 4 2" xfId="16886"/>
    <cellStyle name="Normal 2 3 4 2 10" xfId="16887"/>
    <cellStyle name="Normal 2 3 4 2 11" xfId="16888"/>
    <cellStyle name="Normal 2 3 4 2 2" xfId="16889"/>
    <cellStyle name="Normal 2 3 4 2 2 2" xfId="16890"/>
    <cellStyle name="Normal 2 3 4 2 2 2 2" xfId="16891"/>
    <cellStyle name="Normal 2 3 4 2 2 2 2 2" xfId="16892"/>
    <cellStyle name="Normal 2 3 4 2 2 2 2 2 2" xfId="16893"/>
    <cellStyle name="Normal 2 3 4 2 2 2 2 2 2 2" xfId="16894"/>
    <cellStyle name="Normal 2 3 4 2 2 2 2 2 2 3" xfId="16895"/>
    <cellStyle name="Normal 2 3 4 2 2 2 2 2 3" xfId="16896"/>
    <cellStyle name="Normal 2 3 4 2 2 2 2 2 4" xfId="16897"/>
    <cellStyle name="Normal 2 3 4 2 2 2 2 3" xfId="16898"/>
    <cellStyle name="Normal 2 3 4 2 2 2 2 3 2" xfId="16899"/>
    <cellStyle name="Normal 2 3 4 2 2 2 2 3 3" xfId="16900"/>
    <cellStyle name="Normal 2 3 4 2 2 2 2 4" xfId="16901"/>
    <cellStyle name="Normal 2 3 4 2 2 2 2 4 2" xfId="16902"/>
    <cellStyle name="Normal 2 3 4 2 2 2 2 4 3" xfId="16903"/>
    <cellStyle name="Normal 2 3 4 2 2 2 2 5" xfId="16904"/>
    <cellStyle name="Normal 2 3 4 2 2 2 2 6" xfId="16905"/>
    <cellStyle name="Normal 2 3 4 2 2 2 3" xfId="16906"/>
    <cellStyle name="Normal 2 3 4 2 2 2 3 2" xfId="16907"/>
    <cellStyle name="Normal 2 3 4 2 2 2 3 2 2" xfId="16908"/>
    <cellStyle name="Normal 2 3 4 2 2 2 3 2 3" xfId="16909"/>
    <cellStyle name="Normal 2 3 4 2 2 2 3 3" xfId="16910"/>
    <cellStyle name="Normal 2 3 4 2 2 2 3 4" xfId="16911"/>
    <cellStyle name="Normal 2 3 4 2 2 2 4" xfId="16912"/>
    <cellStyle name="Normal 2 3 4 2 2 2 4 2" xfId="16913"/>
    <cellStyle name="Normal 2 3 4 2 2 2 4 3" xfId="16914"/>
    <cellStyle name="Normal 2 3 4 2 2 2 5" xfId="16915"/>
    <cellStyle name="Normal 2 3 4 2 2 2 5 2" xfId="16916"/>
    <cellStyle name="Normal 2 3 4 2 2 2 5 3" xfId="16917"/>
    <cellStyle name="Normal 2 3 4 2 2 2 6" xfId="16918"/>
    <cellStyle name="Normal 2 3 4 2 2 2 7" xfId="16919"/>
    <cellStyle name="Normal 2 3 4 2 2 3" xfId="16920"/>
    <cellStyle name="Normal 2 3 4 2 2 3 2" xfId="16921"/>
    <cellStyle name="Normal 2 3 4 2 2 3 2 2" xfId="16922"/>
    <cellStyle name="Normal 2 3 4 2 2 3 2 2 2" xfId="16923"/>
    <cellStyle name="Normal 2 3 4 2 2 3 2 2 3" xfId="16924"/>
    <cellStyle name="Normal 2 3 4 2 2 3 2 3" xfId="16925"/>
    <cellStyle name="Normal 2 3 4 2 2 3 2 4" xfId="16926"/>
    <cellStyle name="Normal 2 3 4 2 2 3 3" xfId="16927"/>
    <cellStyle name="Normal 2 3 4 2 2 3 3 2" xfId="16928"/>
    <cellStyle name="Normal 2 3 4 2 2 3 3 3" xfId="16929"/>
    <cellStyle name="Normal 2 3 4 2 2 3 4" xfId="16930"/>
    <cellStyle name="Normal 2 3 4 2 2 3 4 2" xfId="16931"/>
    <cellStyle name="Normal 2 3 4 2 2 3 4 3" xfId="16932"/>
    <cellStyle name="Normal 2 3 4 2 2 3 5" xfId="16933"/>
    <cellStyle name="Normal 2 3 4 2 2 3 6" xfId="16934"/>
    <cellStyle name="Normal 2 3 4 2 2 4" xfId="16935"/>
    <cellStyle name="Normal 2 3 4 2 2 4 2" xfId="16936"/>
    <cellStyle name="Normal 2 3 4 2 2 4 2 2" xfId="16937"/>
    <cellStyle name="Normal 2 3 4 2 2 4 2 3" xfId="16938"/>
    <cellStyle name="Normal 2 3 4 2 2 4 3" xfId="16939"/>
    <cellStyle name="Normal 2 3 4 2 2 4 4" xfId="16940"/>
    <cellStyle name="Normal 2 3 4 2 2 5" xfId="16941"/>
    <cellStyle name="Normal 2 3 4 2 2 5 2" xfId="16942"/>
    <cellStyle name="Normal 2 3 4 2 2 5 3" xfId="16943"/>
    <cellStyle name="Normal 2 3 4 2 2 6" xfId="16944"/>
    <cellStyle name="Normal 2 3 4 2 2 6 2" xfId="16945"/>
    <cellStyle name="Normal 2 3 4 2 2 6 3" xfId="16946"/>
    <cellStyle name="Normal 2 3 4 2 2 7" xfId="16947"/>
    <cellStyle name="Normal 2 3 4 2 2 8" xfId="16948"/>
    <cellStyle name="Normal 2 3 4 2 3" xfId="16949"/>
    <cellStyle name="Normal 2 3 4 2 3 2" xfId="16950"/>
    <cellStyle name="Normal 2 3 4 2 3 2 2" xfId="16951"/>
    <cellStyle name="Normal 2 3 4 2 3 2 2 2" xfId="16952"/>
    <cellStyle name="Normal 2 3 4 2 3 2 2 2 2" xfId="16953"/>
    <cellStyle name="Normal 2 3 4 2 3 2 2 2 2 2" xfId="16954"/>
    <cellStyle name="Normal 2 3 4 2 3 2 2 2 2 3" xfId="16955"/>
    <cellStyle name="Normal 2 3 4 2 3 2 2 2 3" xfId="16956"/>
    <cellStyle name="Normal 2 3 4 2 3 2 2 2 4" xfId="16957"/>
    <cellStyle name="Normal 2 3 4 2 3 2 2 3" xfId="16958"/>
    <cellStyle name="Normal 2 3 4 2 3 2 2 3 2" xfId="16959"/>
    <cellStyle name="Normal 2 3 4 2 3 2 2 3 3" xfId="16960"/>
    <cellStyle name="Normal 2 3 4 2 3 2 2 4" xfId="16961"/>
    <cellStyle name="Normal 2 3 4 2 3 2 2 4 2" xfId="16962"/>
    <cellStyle name="Normal 2 3 4 2 3 2 2 4 3" xfId="16963"/>
    <cellStyle name="Normal 2 3 4 2 3 2 2 5" xfId="16964"/>
    <cellStyle name="Normal 2 3 4 2 3 2 2 6" xfId="16965"/>
    <cellStyle name="Normal 2 3 4 2 3 2 3" xfId="16966"/>
    <cellStyle name="Normal 2 3 4 2 3 2 3 2" xfId="16967"/>
    <cellStyle name="Normal 2 3 4 2 3 2 3 2 2" xfId="16968"/>
    <cellStyle name="Normal 2 3 4 2 3 2 3 2 3" xfId="16969"/>
    <cellStyle name="Normal 2 3 4 2 3 2 3 3" xfId="16970"/>
    <cellStyle name="Normal 2 3 4 2 3 2 3 4" xfId="16971"/>
    <cellStyle name="Normal 2 3 4 2 3 2 4" xfId="16972"/>
    <cellStyle name="Normal 2 3 4 2 3 2 4 2" xfId="16973"/>
    <cellStyle name="Normal 2 3 4 2 3 2 4 3" xfId="16974"/>
    <cellStyle name="Normal 2 3 4 2 3 2 5" xfId="16975"/>
    <cellStyle name="Normal 2 3 4 2 3 2 5 2" xfId="16976"/>
    <cellStyle name="Normal 2 3 4 2 3 2 5 3" xfId="16977"/>
    <cellStyle name="Normal 2 3 4 2 3 2 6" xfId="16978"/>
    <cellStyle name="Normal 2 3 4 2 3 2 7" xfId="16979"/>
    <cellStyle name="Normal 2 3 4 2 3 3" xfId="16980"/>
    <cellStyle name="Normal 2 3 4 2 3 3 2" xfId="16981"/>
    <cellStyle name="Normal 2 3 4 2 3 3 2 2" xfId="16982"/>
    <cellStyle name="Normal 2 3 4 2 3 3 2 2 2" xfId="16983"/>
    <cellStyle name="Normal 2 3 4 2 3 3 2 2 3" xfId="16984"/>
    <cellStyle name="Normal 2 3 4 2 3 3 2 3" xfId="16985"/>
    <cellStyle name="Normal 2 3 4 2 3 3 2 4" xfId="16986"/>
    <cellStyle name="Normal 2 3 4 2 3 3 3" xfId="16987"/>
    <cellStyle name="Normal 2 3 4 2 3 3 3 2" xfId="16988"/>
    <cellStyle name="Normal 2 3 4 2 3 3 3 3" xfId="16989"/>
    <cellStyle name="Normal 2 3 4 2 3 3 4" xfId="16990"/>
    <cellStyle name="Normal 2 3 4 2 3 3 4 2" xfId="16991"/>
    <cellStyle name="Normal 2 3 4 2 3 3 4 3" xfId="16992"/>
    <cellStyle name="Normal 2 3 4 2 3 3 5" xfId="16993"/>
    <cellStyle name="Normal 2 3 4 2 3 3 6" xfId="16994"/>
    <cellStyle name="Normal 2 3 4 2 3 4" xfId="16995"/>
    <cellStyle name="Normal 2 3 4 2 3 4 2" xfId="16996"/>
    <cellStyle name="Normal 2 3 4 2 3 4 2 2" xfId="16997"/>
    <cellStyle name="Normal 2 3 4 2 3 4 2 3" xfId="16998"/>
    <cellStyle name="Normal 2 3 4 2 3 4 3" xfId="16999"/>
    <cellStyle name="Normal 2 3 4 2 3 4 4" xfId="17000"/>
    <cellStyle name="Normal 2 3 4 2 3 5" xfId="17001"/>
    <cellStyle name="Normal 2 3 4 2 3 5 2" xfId="17002"/>
    <cellStyle name="Normal 2 3 4 2 3 5 3" xfId="17003"/>
    <cellStyle name="Normal 2 3 4 2 3 6" xfId="17004"/>
    <cellStyle name="Normal 2 3 4 2 3 6 2" xfId="17005"/>
    <cellStyle name="Normal 2 3 4 2 3 6 3" xfId="17006"/>
    <cellStyle name="Normal 2 3 4 2 3 7" xfId="17007"/>
    <cellStyle name="Normal 2 3 4 2 3 8" xfId="17008"/>
    <cellStyle name="Normal 2 3 4 2 4" xfId="17009"/>
    <cellStyle name="Normal 2 3 4 2 4 2" xfId="17010"/>
    <cellStyle name="Normal 2 3 4 2 4 2 2" xfId="17011"/>
    <cellStyle name="Normal 2 3 4 2 4 2 2 2" xfId="17012"/>
    <cellStyle name="Normal 2 3 4 2 4 2 2 2 2" xfId="17013"/>
    <cellStyle name="Normal 2 3 4 2 4 2 2 2 2 2" xfId="17014"/>
    <cellStyle name="Normal 2 3 4 2 4 2 2 2 2 3" xfId="17015"/>
    <cellStyle name="Normal 2 3 4 2 4 2 2 2 3" xfId="17016"/>
    <cellStyle name="Normal 2 3 4 2 4 2 2 2 4" xfId="17017"/>
    <cellStyle name="Normal 2 3 4 2 4 2 2 3" xfId="17018"/>
    <cellStyle name="Normal 2 3 4 2 4 2 2 3 2" xfId="17019"/>
    <cellStyle name="Normal 2 3 4 2 4 2 2 3 3" xfId="17020"/>
    <cellStyle name="Normal 2 3 4 2 4 2 2 4" xfId="17021"/>
    <cellStyle name="Normal 2 3 4 2 4 2 2 4 2" xfId="17022"/>
    <cellStyle name="Normal 2 3 4 2 4 2 2 4 3" xfId="17023"/>
    <cellStyle name="Normal 2 3 4 2 4 2 2 5" xfId="17024"/>
    <cellStyle name="Normal 2 3 4 2 4 2 2 6" xfId="17025"/>
    <cellStyle name="Normal 2 3 4 2 4 2 3" xfId="17026"/>
    <cellStyle name="Normal 2 3 4 2 4 2 3 2" xfId="17027"/>
    <cellStyle name="Normal 2 3 4 2 4 2 3 2 2" xfId="17028"/>
    <cellStyle name="Normal 2 3 4 2 4 2 3 2 3" xfId="17029"/>
    <cellStyle name="Normal 2 3 4 2 4 2 3 3" xfId="17030"/>
    <cellStyle name="Normal 2 3 4 2 4 2 3 4" xfId="17031"/>
    <cellStyle name="Normal 2 3 4 2 4 2 4" xfId="17032"/>
    <cellStyle name="Normal 2 3 4 2 4 2 4 2" xfId="17033"/>
    <cellStyle name="Normal 2 3 4 2 4 2 4 3" xfId="17034"/>
    <cellStyle name="Normal 2 3 4 2 4 2 5" xfId="17035"/>
    <cellStyle name="Normal 2 3 4 2 4 2 5 2" xfId="17036"/>
    <cellStyle name="Normal 2 3 4 2 4 2 5 3" xfId="17037"/>
    <cellStyle name="Normal 2 3 4 2 4 2 6" xfId="17038"/>
    <cellStyle name="Normal 2 3 4 2 4 2 7" xfId="17039"/>
    <cellStyle name="Normal 2 3 4 2 4 3" xfId="17040"/>
    <cellStyle name="Normal 2 3 4 2 4 3 2" xfId="17041"/>
    <cellStyle name="Normal 2 3 4 2 4 3 2 2" xfId="17042"/>
    <cellStyle name="Normal 2 3 4 2 4 3 2 2 2" xfId="17043"/>
    <cellStyle name="Normal 2 3 4 2 4 3 2 2 3" xfId="17044"/>
    <cellStyle name="Normal 2 3 4 2 4 3 2 3" xfId="17045"/>
    <cellStyle name="Normal 2 3 4 2 4 3 2 4" xfId="17046"/>
    <cellStyle name="Normal 2 3 4 2 4 3 3" xfId="17047"/>
    <cellStyle name="Normal 2 3 4 2 4 3 3 2" xfId="17048"/>
    <cellStyle name="Normal 2 3 4 2 4 3 3 3" xfId="17049"/>
    <cellStyle name="Normal 2 3 4 2 4 3 4" xfId="17050"/>
    <cellStyle name="Normal 2 3 4 2 4 3 4 2" xfId="17051"/>
    <cellStyle name="Normal 2 3 4 2 4 3 4 3" xfId="17052"/>
    <cellStyle name="Normal 2 3 4 2 4 3 5" xfId="17053"/>
    <cellStyle name="Normal 2 3 4 2 4 3 6" xfId="17054"/>
    <cellStyle name="Normal 2 3 4 2 4 4" xfId="17055"/>
    <cellStyle name="Normal 2 3 4 2 4 4 2" xfId="17056"/>
    <cellStyle name="Normal 2 3 4 2 4 4 2 2" xfId="17057"/>
    <cellStyle name="Normal 2 3 4 2 4 4 2 3" xfId="17058"/>
    <cellStyle name="Normal 2 3 4 2 4 4 3" xfId="17059"/>
    <cellStyle name="Normal 2 3 4 2 4 4 4" xfId="17060"/>
    <cellStyle name="Normal 2 3 4 2 4 5" xfId="17061"/>
    <cellStyle name="Normal 2 3 4 2 4 5 2" xfId="17062"/>
    <cellStyle name="Normal 2 3 4 2 4 5 3" xfId="17063"/>
    <cellStyle name="Normal 2 3 4 2 4 6" xfId="17064"/>
    <cellStyle name="Normal 2 3 4 2 4 6 2" xfId="17065"/>
    <cellStyle name="Normal 2 3 4 2 4 6 3" xfId="17066"/>
    <cellStyle name="Normal 2 3 4 2 4 7" xfId="17067"/>
    <cellStyle name="Normal 2 3 4 2 4 8" xfId="17068"/>
    <cellStyle name="Normal 2 3 4 2 5" xfId="17069"/>
    <cellStyle name="Normal 2 3 4 2 5 2" xfId="17070"/>
    <cellStyle name="Normal 2 3 4 2 5 2 2" xfId="17071"/>
    <cellStyle name="Normal 2 3 4 2 5 2 2 2" xfId="17072"/>
    <cellStyle name="Normal 2 3 4 2 5 2 2 2 2" xfId="17073"/>
    <cellStyle name="Normal 2 3 4 2 5 2 2 2 3" xfId="17074"/>
    <cellStyle name="Normal 2 3 4 2 5 2 2 3" xfId="17075"/>
    <cellStyle name="Normal 2 3 4 2 5 2 2 4" xfId="17076"/>
    <cellStyle name="Normal 2 3 4 2 5 2 3" xfId="17077"/>
    <cellStyle name="Normal 2 3 4 2 5 2 3 2" xfId="17078"/>
    <cellStyle name="Normal 2 3 4 2 5 2 3 3" xfId="17079"/>
    <cellStyle name="Normal 2 3 4 2 5 2 4" xfId="17080"/>
    <cellStyle name="Normal 2 3 4 2 5 2 4 2" xfId="17081"/>
    <cellStyle name="Normal 2 3 4 2 5 2 4 3" xfId="17082"/>
    <cellStyle name="Normal 2 3 4 2 5 2 5" xfId="17083"/>
    <cellStyle name="Normal 2 3 4 2 5 2 6" xfId="17084"/>
    <cellStyle name="Normal 2 3 4 2 5 3" xfId="17085"/>
    <cellStyle name="Normal 2 3 4 2 5 3 2" xfId="17086"/>
    <cellStyle name="Normal 2 3 4 2 5 3 2 2" xfId="17087"/>
    <cellStyle name="Normal 2 3 4 2 5 3 2 3" xfId="17088"/>
    <cellStyle name="Normal 2 3 4 2 5 3 3" xfId="17089"/>
    <cellStyle name="Normal 2 3 4 2 5 3 4" xfId="17090"/>
    <cellStyle name="Normal 2 3 4 2 5 4" xfId="17091"/>
    <cellStyle name="Normal 2 3 4 2 5 4 2" xfId="17092"/>
    <cellStyle name="Normal 2 3 4 2 5 4 3" xfId="17093"/>
    <cellStyle name="Normal 2 3 4 2 5 5" xfId="17094"/>
    <cellStyle name="Normal 2 3 4 2 5 5 2" xfId="17095"/>
    <cellStyle name="Normal 2 3 4 2 5 5 3" xfId="17096"/>
    <cellStyle name="Normal 2 3 4 2 5 6" xfId="17097"/>
    <cellStyle name="Normal 2 3 4 2 5 7" xfId="17098"/>
    <cellStyle name="Normal 2 3 4 2 6" xfId="17099"/>
    <cellStyle name="Normal 2 3 4 2 6 2" xfId="17100"/>
    <cellStyle name="Normal 2 3 4 2 6 2 2" xfId="17101"/>
    <cellStyle name="Normal 2 3 4 2 6 2 2 2" xfId="17102"/>
    <cellStyle name="Normal 2 3 4 2 6 2 2 3" xfId="17103"/>
    <cellStyle name="Normal 2 3 4 2 6 2 3" xfId="17104"/>
    <cellStyle name="Normal 2 3 4 2 6 2 4" xfId="17105"/>
    <cellStyle name="Normal 2 3 4 2 6 3" xfId="17106"/>
    <cellStyle name="Normal 2 3 4 2 6 3 2" xfId="17107"/>
    <cellStyle name="Normal 2 3 4 2 6 3 3" xfId="17108"/>
    <cellStyle name="Normal 2 3 4 2 6 4" xfId="17109"/>
    <cellStyle name="Normal 2 3 4 2 6 4 2" xfId="17110"/>
    <cellStyle name="Normal 2 3 4 2 6 4 3" xfId="17111"/>
    <cellStyle name="Normal 2 3 4 2 6 5" xfId="17112"/>
    <cellStyle name="Normal 2 3 4 2 6 6" xfId="17113"/>
    <cellStyle name="Normal 2 3 4 2 7" xfId="17114"/>
    <cellStyle name="Normal 2 3 4 2 7 2" xfId="17115"/>
    <cellStyle name="Normal 2 3 4 2 7 2 2" xfId="17116"/>
    <cellStyle name="Normal 2 3 4 2 7 2 3" xfId="17117"/>
    <cellStyle name="Normal 2 3 4 2 7 3" xfId="17118"/>
    <cellStyle name="Normal 2 3 4 2 7 4" xfId="17119"/>
    <cellStyle name="Normal 2 3 4 2 8" xfId="17120"/>
    <cellStyle name="Normal 2 3 4 2 8 2" xfId="17121"/>
    <cellStyle name="Normal 2 3 4 2 8 3" xfId="17122"/>
    <cellStyle name="Normal 2 3 4 2 9" xfId="17123"/>
    <cellStyle name="Normal 2 3 4 2 9 2" xfId="17124"/>
    <cellStyle name="Normal 2 3 4 2 9 3" xfId="17125"/>
    <cellStyle name="Normal 2 3 4 3" xfId="17126"/>
    <cellStyle name="Normal 2 3 4 3 2" xfId="17127"/>
    <cellStyle name="Normal 2 3 4 3 2 2" xfId="17128"/>
    <cellStyle name="Normal 2 3 4 3 2 2 2" xfId="17129"/>
    <cellStyle name="Normal 2 3 4 3 2 2 2 2" xfId="17130"/>
    <cellStyle name="Normal 2 3 4 3 2 2 2 2 2" xfId="17131"/>
    <cellStyle name="Normal 2 3 4 3 2 2 2 2 3" xfId="17132"/>
    <cellStyle name="Normal 2 3 4 3 2 2 2 3" xfId="17133"/>
    <cellStyle name="Normal 2 3 4 3 2 2 2 4" xfId="17134"/>
    <cellStyle name="Normal 2 3 4 3 2 2 3" xfId="17135"/>
    <cellStyle name="Normal 2 3 4 3 2 2 3 2" xfId="17136"/>
    <cellStyle name="Normal 2 3 4 3 2 2 3 3" xfId="17137"/>
    <cellStyle name="Normal 2 3 4 3 2 2 4" xfId="17138"/>
    <cellStyle name="Normal 2 3 4 3 2 2 4 2" xfId="17139"/>
    <cellStyle name="Normal 2 3 4 3 2 2 4 3" xfId="17140"/>
    <cellStyle name="Normal 2 3 4 3 2 2 5" xfId="17141"/>
    <cellStyle name="Normal 2 3 4 3 2 2 6" xfId="17142"/>
    <cellStyle name="Normal 2 3 4 3 2 3" xfId="17143"/>
    <cellStyle name="Normal 2 3 4 3 2 3 2" xfId="17144"/>
    <cellStyle name="Normal 2 3 4 3 2 3 2 2" xfId="17145"/>
    <cellStyle name="Normal 2 3 4 3 2 3 2 3" xfId="17146"/>
    <cellStyle name="Normal 2 3 4 3 2 3 3" xfId="17147"/>
    <cellStyle name="Normal 2 3 4 3 2 3 4" xfId="17148"/>
    <cellStyle name="Normal 2 3 4 3 2 4" xfId="17149"/>
    <cellStyle name="Normal 2 3 4 3 2 4 2" xfId="17150"/>
    <cellStyle name="Normal 2 3 4 3 2 4 3" xfId="17151"/>
    <cellStyle name="Normal 2 3 4 3 2 5" xfId="17152"/>
    <cellStyle name="Normal 2 3 4 3 2 5 2" xfId="17153"/>
    <cellStyle name="Normal 2 3 4 3 2 5 3" xfId="17154"/>
    <cellStyle name="Normal 2 3 4 3 2 6" xfId="17155"/>
    <cellStyle name="Normal 2 3 4 3 2 7" xfId="17156"/>
    <cellStyle name="Normal 2 3 4 3 3" xfId="17157"/>
    <cellStyle name="Normal 2 3 4 3 3 2" xfId="17158"/>
    <cellStyle name="Normal 2 3 4 3 3 2 2" xfId="17159"/>
    <cellStyle name="Normal 2 3 4 3 3 2 2 2" xfId="17160"/>
    <cellStyle name="Normal 2 3 4 3 3 2 2 3" xfId="17161"/>
    <cellStyle name="Normal 2 3 4 3 3 2 3" xfId="17162"/>
    <cellStyle name="Normal 2 3 4 3 3 2 4" xfId="17163"/>
    <cellStyle name="Normal 2 3 4 3 3 3" xfId="17164"/>
    <cellStyle name="Normal 2 3 4 3 3 3 2" xfId="17165"/>
    <cellStyle name="Normal 2 3 4 3 3 3 3" xfId="17166"/>
    <cellStyle name="Normal 2 3 4 3 3 4" xfId="17167"/>
    <cellStyle name="Normal 2 3 4 3 3 4 2" xfId="17168"/>
    <cellStyle name="Normal 2 3 4 3 3 4 3" xfId="17169"/>
    <cellStyle name="Normal 2 3 4 3 3 5" xfId="17170"/>
    <cellStyle name="Normal 2 3 4 3 3 6" xfId="17171"/>
    <cellStyle name="Normal 2 3 4 3 4" xfId="17172"/>
    <cellStyle name="Normal 2 3 4 3 4 2" xfId="17173"/>
    <cellStyle name="Normal 2 3 4 3 4 2 2" xfId="17174"/>
    <cellStyle name="Normal 2 3 4 3 4 2 3" xfId="17175"/>
    <cellStyle name="Normal 2 3 4 3 4 3" xfId="17176"/>
    <cellStyle name="Normal 2 3 4 3 4 4" xfId="17177"/>
    <cellStyle name="Normal 2 3 4 3 5" xfId="17178"/>
    <cellStyle name="Normal 2 3 4 3 5 2" xfId="17179"/>
    <cellStyle name="Normal 2 3 4 3 5 3" xfId="17180"/>
    <cellStyle name="Normal 2 3 4 3 6" xfId="17181"/>
    <cellStyle name="Normal 2 3 4 3 6 2" xfId="17182"/>
    <cellStyle name="Normal 2 3 4 3 6 3" xfId="17183"/>
    <cellStyle name="Normal 2 3 4 3 7" xfId="17184"/>
    <cellStyle name="Normal 2 3 4 3 8" xfId="17185"/>
    <cellStyle name="Normal 2 3 4 4" xfId="17186"/>
    <cellStyle name="Normal 2 3 4 4 2" xfId="17187"/>
    <cellStyle name="Normal 2 3 4 4 2 2" xfId="17188"/>
    <cellStyle name="Normal 2 3 4 4 2 2 2" xfId="17189"/>
    <cellStyle name="Normal 2 3 4 4 2 2 2 2" xfId="17190"/>
    <cellStyle name="Normal 2 3 4 4 2 2 2 2 2" xfId="17191"/>
    <cellStyle name="Normal 2 3 4 4 2 2 2 2 3" xfId="17192"/>
    <cellStyle name="Normal 2 3 4 4 2 2 2 3" xfId="17193"/>
    <cellStyle name="Normal 2 3 4 4 2 2 2 4" xfId="17194"/>
    <cellStyle name="Normal 2 3 4 4 2 2 3" xfId="17195"/>
    <cellStyle name="Normal 2 3 4 4 2 2 3 2" xfId="17196"/>
    <cellStyle name="Normal 2 3 4 4 2 2 3 3" xfId="17197"/>
    <cellStyle name="Normal 2 3 4 4 2 2 4" xfId="17198"/>
    <cellStyle name="Normal 2 3 4 4 2 2 4 2" xfId="17199"/>
    <cellStyle name="Normal 2 3 4 4 2 2 4 3" xfId="17200"/>
    <cellStyle name="Normal 2 3 4 4 2 2 5" xfId="17201"/>
    <cellStyle name="Normal 2 3 4 4 2 2 6" xfId="17202"/>
    <cellStyle name="Normal 2 3 4 4 2 3" xfId="17203"/>
    <cellStyle name="Normal 2 3 4 4 2 3 2" xfId="17204"/>
    <cellStyle name="Normal 2 3 4 4 2 3 2 2" xfId="17205"/>
    <cellStyle name="Normal 2 3 4 4 2 3 2 3" xfId="17206"/>
    <cellStyle name="Normal 2 3 4 4 2 3 3" xfId="17207"/>
    <cellStyle name="Normal 2 3 4 4 2 3 4" xfId="17208"/>
    <cellStyle name="Normal 2 3 4 4 2 4" xfId="17209"/>
    <cellStyle name="Normal 2 3 4 4 2 4 2" xfId="17210"/>
    <cellStyle name="Normal 2 3 4 4 2 4 3" xfId="17211"/>
    <cellStyle name="Normal 2 3 4 4 2 5" xfId="17212"/>
    <cellStyle name="Normal 2 3 4 4 2 5 2" xfId="17213"/>
    <cellStyle name="Normal 2 3 4 4 2 5 3" xfId="17214"/>
    <cellStyle name="Normal 2 3 4 4 2 6" xfId="17215"/>
    <cellStyle name="Normal 2 3 4 4 2 7" xfId="17216"/>
    <cellStyle name="Normal 2 3 4 4 3" xfId="17217"/>
    <cellStyle name="Normal 2 3 4 4 3 2" xfId="17218"/>
    <cellStyle name="Normal 2 3 4 4 3 2 2" xfId="17219"/>
    <cellStyle name="Normal 2 3 4 4 3 2 2 2" xfId="17220"/>
    <cellStyle name="Normal 2 3 4 4 3 2 2 3" xfId="17221"/>
    <cellStyle name="Normal 2 3 4 4 3 2 3" xfId="17222"/>
    <cellStyle name="Normal 2 3 4 4 3 2 4" xfId="17223"/>
    <cellStyle name="Normal 2 3 4 4 3 3" xfId="17224"/>
    <cellStyle name="Normal 2 3 4 4 3 3 2" xfId="17225"/>
    <cellStyle name="Normal 2 3 4 4 3 3 3" xfId="17226"/>
    <cellStyle name="Normal 2 3 4 4 3 4" xfId="17227"/>
    <cellStyle name="Normal 2 3 4 4 3 4 2" xfId="17228"/>
    <cellStyle name="Normal 2 3 4 4 3 4 3" xfId="17229"/>
    <cellStyle name="Normal 2 3 4 4 3 5" xfId="17230"/>
    <cellStyle name="Normal 2 3 4 4 3 6" xfId="17231"/>
    <cellStyle name="Normal 2 3 4 4 4" xfId="17232"/>
    <cellStyle name="Normal 2 3 4 4 4 2" xfId="17233"/>
    <cellStyle name="Normal 2 3 4 4 4 2 2" xfId="17234"/>
    <cellStyle name="Normal 2 3 4 4 4 2 3" xfId="17235"/>
    <cellStyle name="Normal 2 3 4 4 4 3" xfId="17236"/>
    <cellStyle name="Normal 2 3 4 4 4 4" xfId="17237"/>
    <cellStyle name="Normal 2 3 4 4 5" xfId="17238"/>
    <cellStyle name="Normal 2 3 4 4 5 2" xfId="17239"/>
    <cellStyle name="Normal 2 3 4 4 5 3" xfId="17240"/>
    <cellStyle name="Normal 2 3 4 4 6" xfId="17241"/>
    <cellStyle name="Normal 2 3 4 4 6 2" xfId="17242"/>
    <cellStyle name="Normal 2 3 4 4 6 3" xfId="17243"/>
    <cellStyle name="Normal 2 3 4 4 7" xfId="17244"/>
    <cellStyle name="Normal 2 3 4 4 8" xfId="17245"/>
    <cellStyle name="Normal 2 3 4 5" xfId="17246"/>
    <cellStyle name="Normal 2 3 4 5 2" xfId="17247"/>
    <cellStyle name="Normal 2 3 4 5 2 2" xfId="17248"/>
    <cellStyle name="Normal 2 3 4 5 2 2 2" xfId="17249"/>
    <cellStyle name="Normal 2 3 4 5 2 2 2 2" xfId="17250"/>
    <cellStyle name="Normal 2 3 4 5 2 2 2 2 2" xfId="17251"/>
    <cellStyle name="Normal 2 3 4 5 2 2 2 2 3" xfId="17252"/>
    <cellStyle name="Normal 2 3 4 5 2 2 2 3" xfId="17253"/>
    <cellStyle name="Normal 2 3 4 5 2 2 2 4" xfId="17254"/>
    <cellStyle name="Normal 2 3 4 5 2 2 3" xfId="17255"/>
    <cellStyle name="Normal 2 3 4 5 2 2 3 2" xfId="17256"/>
    <cellStyle name="Normal 2 3 4 5 2 2 3 3" xfId="17257"/>
    <cellStyle name="Normal 2 3 4 5 2 2 4" xfId="17258"/>
    <cellStyle name="Normal 2 3 4 5 2 2 4 2" xfId="17259"/>
    <cellStyle name="Normal 2 3 4 5 2 2 4 3" xfId="17260"/>
    <cellStyle name="Normal 2 3 4 5 2 2 5" xfId="17261"/>
    <cellStyle name="Normal 2 3 4 5 2 2 6" xfId="17262"/>
    <cellStyle name="Normal 2 3 4 5 2 3" xfId="17263"/>
    <cellStyle name="Normal 2 3 4 5 2 3 2" xfId="17264"/>
    <cellStyle name="Normal 2 3 4 5 2 3 2 2" xfId="17265"/>
    <cellStyle name="Normal 2 3 4 5 2 3 2 3" xfId="17266"/>
    <cellStyle name="Normal 2 3 4 5 2 3 3" xfId="17267"/>
    <cellStyle name="Normal 2 3 4 5 2 3 4" xfId="17268"/>
    <cellStyle name="Normal 2 3 4 5 2 4" xfId="17269"/>
    <cellStyle name="Normal 2 3 4 5 2 4 2" xfId="17270"/>
    <cellStyle name="Normal 2 3 4 5 2 4 3" xfId="17271"/>
    <cellStyle name="Normal 2 3 4 5 2 5" xfId="17272"/>
    <cellStyle name="Normal 2 3 4 5 2 5 2" xfId="17273"/>
    <cellStyle name="Normal 2 3 4 5 2 5 3" xfId="17274"/>
    <cellStyle name="Normal 2 3 4 5 2 6" xfId="17275"/>
    <cellStyle name="Normal 2 3 4 5 2 7" xfId="17276"/>
    <cellStyle name="Normal 2 3 4 5 3" xfId="17277"/>
    <cellStyle name="Normal 2 3 4 5 3 2" xfId="17278"/>
    <cellStyle name="Normal 2 3 4 5 3 2 2" xfId="17279"/>
    <cellStyle name="Normal 2 3 4 5 3 2 2 2" xfId="17280"/>
    <cellStyle name="Normal 2 3 4 5 3 2 2 3" xfId="17281"/>
    <cellStyle name="Normal 2 3 4 5 3 2 3" xfId="17282"/>
    <cellStyle name="Normal 2 3 4 5 3 2 4" xfId="17283"/>
    <cellStyle name="Normal 2 3 4 5 3 3" xfId="17284"/>
    <cellStyle name="Normal 2 3 4 5 3 3 2" xfId="17285"/>
    <cellStyle name="Normal 2 3 4 5 3 3 3" xfId="17286"/>
    <cellStyle name="Normal 2 3 4 5 3 4" xfId="17287"/>
    <cellStyle name="Normal 2 3 4 5 3 4 2" xfId="17288"/>
    <cellStyle name="Normal 2 3 4 5 3 4 3" xfId="17289"/>
    <cellStyle name="Normal 2 3 4 5 3 5" xfId="17290"/>
    <cellStyle name="Normal 2 3 4 5 3 6" xfId="17291"/>
    <cellStyle name="Normal 2 3 4 5 4" xfId="17292"/>
    <cellStyle name="Normal 2 3 4 5 4 2" xfId="17293"/>
    <cellStyle name="Normal 2 3 4 5 4 2 2" xfId="17294"/>
    <cellStyle name="Normal 2 3 4 5 4 2 3" xfId="17295"/>
    <cellStyle name="Normal 2 3 4 5 4 3" xfId="17296"/>
    <cellStyle name="Normal 2 3 4 5 4 4" xfId="17297"/>
    <cellStyle name="Normal 2 3 4 5 5" xfId="17298"/>
    <cellStyle name="Normal 2 3 4 5 5 2" xfId="17299"/>
    <cellStyle name="Normal 2 3 4 5 5 3" xfId="17300"/>
    <cellStyle name="Normal 2 3 4 5 6" xfId="17301"/>
    <cellStyle name="Normal 2 3 4 5 6 2" xfId="17302"/>
    <cellStyle name="Normal 2 3 4 5 6 3" xfId="17303"/>
    <cellStyle name="Normal 2 3 4 5 7" xfId="17304"/>
    <cellStyle name="Normal 2 3 4 5 8" xfId="17305"/>
    <cellStyle name="Normal 2 3 4 6" xfId="17306"/>
    <cellStyle name="Normal 2 3 4 6 2" xfId="17307"/>
    <cellStyle name="Normal 2 3 4 6 2 2" xfId="17308"/>
    <cellStyle name="Normal 2 3 4 6 2 2 2" xfId="17309"/>
    <cellStyle name="Normal 2 3 4 6 2 2 2 2" xfId="17310"/>
    <cellStyle name="Normal 2 3 4 6 2 2 2 3" xfId="17311"/>
    <cellStyle name="Normal 2 3 4 6 2 2 3" xfId="17312"/>
    <cellStyle name="Normal 2 3 4 6 2 2 4" xfId="17313"/>
    <cellStyle name="Normal 2 3 4 6 2 3" xfId="17314"/>
    <cellStyle name="Normal 2 3 4 6 2 3 2" xfId="17315"/>
    <cellStyle name="Normal 2 3 4 6 2 3 3" xfId="17316"/>
    <cellStyle name="Normal 2 3 4 6 2 4" xfId="17317"/>
    <cellStyle name="Normal 2 3 4 6 2 4 2" xfId="17318"/>
    <cellStyle name="Normal 2 3 4 6 2 4 3" xfId="17319"/>
    <cellStyle name="Normal 2 3 4 6 2 5" xfId="17320"/>
    <cellStyle name="Normal 2 3 4 6 2 6" xfId="17321"/>
    <cellStyle name="Normal 2 3 4 6 3" xfId="17322"/>
    <cellStyle name="Normal 2 3 4 6 3 2" xfId="17323"/>
    <cellStyle name="Normal 2 3 4 6 3 2 2" xfId="17324"/>
    <cellStyle name="Normal 2 3 4 6 3 2 3" xfId="17325"/>
    <cellStyle name="Normal 2 3 4 6 3 3" xfId="17326"/>
    <cellStyle name="Normal 2 3 4 6 3 4" xfId="17327"/>
    <cellStyle name="Normal 2 3 4 6 4" xfId="17328"/>
    <cellStyle name="Normal 2 3 4 6 4 2" xfId="17329"/>
    <cellStyle name="Normal 2 3 4 6 4 3" xfId="17330"/>
    <cellStyle name="Normal 2 3 4 6 5" xfId="17331"/>
    <cellStyle name="Normal 2 3 4 6 5 2" xfId="17332"/>
    <cellStyle name="Normal 2 3 4 6 5 3" xfId="17333"/>
    <cellStyle name="Normal 2 3 4 6 6" xfId="17334"/>
    <cellStyle name="Normal 2 3 4 6 7" xfId="17335"/>
    <cellStyle name="Normal 2 3 4 7" xfId="17336"/>
    <cellStyle name="Normal 2 3 4 7 2" xfId="17337"/>
    <cellStyle name="Normal 2 3 4 7 2 2" xfId="17338"/>
    <cellStyle name="Normal 2 3 4 7 2 2 2" xfId="17339"/>
    <cellStyle name="Normal 2 3 4 7 2 2 3" xfId="17340"/>
    <cellStyle name="Normal 2 3 4 7 2 3" xfId="17341"/>
    <cellStyle name="Normal 2 3 4 7 2 4" xfId="17342"/>
    <cellStyle name="Normal 2 3 4 7 3" xfId="17343"/>
    <cellStyle name="Normal 2 3 4 7 3 2" xfId="17344"/>
    <cellStyle name="Normal 2 3 4 7 3 3" xfId="17345"/>
    <cellStyle name="Normal 2 3 4 7 4" xfId="17346"/>
    <cellStyle name="Normal 2 3 4 7 4 2" xfId="17347"/>
    <cellStyle name="Normal 2 3 4 7 4 3" xfId="17348"/>
    <cellStyle name="Normal 2 3 4 7 5" xfId="17349"/>
    <cellStyle name="Normal 2 3 4 7 6" xfId="17350"/>
    <cellStyle name="Normal 2 3 4 8" xfId="17351"/>
    <cellStyle name="Normal 2 3 4 8 2" xfId="17352"/>
    <cellStyle name="Normal 2 3 4 8 2 2" xfId="17353"/>
    <cellStyle name="Normal 2 3 4 8 2 3" xfId="17354"/>
    <cellStyle name="Normal 2 3 4 8 3" xfId="17355"/>
    <cellStyle name="Normal 2 3 4 8 4" xfId="17356"/>
    <cellStyle name="Normal 2 3 4 9" xfId="17357"/>
    <cellStyle name="Normal 2 3 4 9 2" xfId="17358"/>
    <cellStyle name="Normal 2 3 4 9 3" xfId="17359"/>
    <cellStyle name="Normal 2 3 5" xfId="17360"/>
    <cellStyle name="Normal 2 3 5 10" xfId="17361"/>
    <cellStyle name="Normal 2 3 5 11" xfId="17362"/>
    <cellStyle name="Normal 2 3 5 2" xfId="17363"/>
    <cellStyle name="Normal 2 3 5 2 2" xfId="17364"/>
    <cellStyle name="Normal 2 3 5 2 2 2" xfId="17365"/>
    <cellStyle name="Normal 2 3 5 2 2 2 2" xfId="17366"/>
    <cellStyle name="Normal 2 3 5 2 2 2 2 2" xfId="17367"/>
    <cellStyle name="Normal 2 3 5 2 2 2 2 2 2" xfId="17368"/>
    <cellStyle name="Normal 2 3 5 2 2 2 2 2 3" xfId="17369"/>
    <cellStyle name="Normal 2 3 5 2 2 2 2 3" xfId="17370"/>
    <cellStyle name="Normal 2 3 5 2 2 2 2 4" xfId="17371"/>
    <cellStyle name="Normal 2 3 5 2 2 2 3" xfId="17372"/>
    <cellStyle name="Normal 2 3 5 2 2 2 3 2" xfId="17373"/>
    <cellStyle name="Normal 2 3 5 2 2 2 3 3" xfId="17374"/>
    <cellStyle name="Normal 2 3 5 2 2 2 4" xfId="17375"/>
    <cellStyle name="Normal 2 3 5 2 2 2 4 2" xfId="17376"/>
    <cellStyle name="Normal 2 3 5 2 2 2 4 3" xfId="17377"/>
    <cellStyle name="Normal 2 3 5 2 2 2 5" xfId="17378"/>
    <cellStyle name="Normal 2 3 5 2 2 2 6" xfId="17379"/>
    <cellStyle name="Normal 2 3 5 2 2 3" xfId="17380"/>
    <cellStyle name="Normal 2 3 5 2 2 3 2" xfId="17381"/>
    <cellStyle name="Normal 2 3 5 2 2 3 2 2" xfId="17382"/>
    <cellStyle name="Normal 2 3 5 2 2 3 2 3" xfId="17383"/>
    <cellStyle name="Normal 2 3 5 2 2 3 3" xfId="17384"/>
    <cellStyle name="Normal 2 3 5 2 2 3 4" xfId="17385"/>
    <cellStyle name="Normal 2 3 5 2 2 4" xfId="17386"/>
    <cellStyle name="Normal 2 3 5 2 2 4 2" xfId="17387"/>
    <cellStyle name="Normal 2 3 5 2 2 4 3" xfId="17388"/>
    <cellStyle name="Normal 2 3 5 2 2 5" xfId="17389"/>
    <cellStyle name="Normal 2 3 5 2 2 5 2" xfId="17390"/>
    <cellStyle name="Normal 2 3 5 2 2 5 3" xfId="17391"/>
    <cellStyle name="Normal 2 3 5 2 2 6" xfId="17392"/>
    <cellStyle name="Normal 2 3 5 2 2 7" xfId="17393"/>
    <cellStyle name="Normal 2 3 5 2 3" xfId="17394"/>
    <cellStyle name="Normal 2 3 5 2 3 2" xfId="17395"/>
    <cellStyle name="Normal 2 3 5 2 3 2 2" xfId="17396"/>
    <cellStyle name="Normal 2 3 5 2 3 2 2 2" xfId="17397"/>
    <cellStyle name="Normal 2 3 5 2 3 2 2 3" xfId="17398"/>
    <cellStyle name="Normal 2 3 5 2 3 2 3" xfId="17399"/>
    <cellStyle name="Normal 2 3 5 2 3 2 4" xfId="17400"/>
    <cellStyle name="Normal 2 3 5 2 3 3" xfId="17401"/>
    <cellStyle name="Normal 2 3 5 2 3 3 2" xfId="17402"/>
    <cellStyle name="Normal 2 3 5 2 3 3 3" xfId="17403"/>
    <cellStyle name="Normal 2 3 5 2 3 4" xfId="17404"/>
    <cellStyle name="Normal 2 3 5 2 3 4 2" xfId="17405"/>
    <cellStyle name="Normal 2 3 5 2 3 4 3" xfId="17406"/>
    <cellStyle name="Normal 2 3 5 2 3 5" xfId="17407"/>
    <cellStyle name="Normal 2 3 5 2 3 6" xfId="17408"/>
    <cellStyle name="Normal 2 3 5 2 4" xfId="17409"/>
    <cellStyle name="Normal 2 3 5 2 4 2" xfId="17410"/>
    <cellStyle name="Normal 2 3 5 2 4 2 2" xfId="17411"/>
    <cellStyle name="Normal 2 3 5 2 4 2 3" xfId="17412"/>
    <cellStyle name="Normal 2 3 5 2 4 3" xfId="17413"/>
    <cellStyle name="Normal 2 3 5 2 4 4" xfId="17414"/>
    <cellStyle name="Normal 2 3 5 2 5" xfId="17415"/>
    <cellStyle name="Normal 2 3 5 2 5 2" xfId="17416"/>
    <cellStyle name="Normal 2 3 5 2 5 3" xfId="17417"/>
    <cellStyle name="Normal 2 3 5 2 6" xfId="17418"/>
    <cellStyle name="Normal 2 3 5 2 6 2" xfId="17419"/>
    <cellStyle name="Normal 2 3 5 2 6 3" xfId="17420"/>
    <cellStyle name="Normal 2 3 5 2 7" xfId="17421"/>
    <cellStyle name="Normal 2 3 5 2 8" xfId="17422"/>
    <cellStyle name="Normal 2 3 5 3" xfId="17423"/>
    <cellStyle name="Normal 2 3 5 3 2" xfId="17424"/>
    <cellStyle name="Normal 2 3 5 3 2 2" xfId="17425"/>
    <cellStyle name="Normal 2 3 5 3 2 2 2" xfId="17426"/>
    <cellStyle name="Normal 2 3 5 3 2 2 2 2" xfId="17427"/>
    <cellStyle name="Normal 2 3 5 3 2 2 2 2 2" xfId="17428"/>
    <cellStyle name="Normal 2 3 5 3 2 2 2 2 3" xfId="17429"/>
    <cellStyle name="Normal 2 3 5 3 2 2 2 3" xfId="17430"/>
    <cellStyle name="Normal 2 3 5 3 2 2 2 4" xfId="17431"/>
    <cellStyle name="Normal 2 3 5 3 2 2 3" xfId="17432"/>
    <cellStyle name="Normal 2 3 5 3 2 2 3 2" xfId="17433"/>
    <cellStyle name="Normal 2 3 5 3 2 2 3 3" xfId="17434"/>
    <cellStyle name="Normal 2 3 5 3 2 2 4" xfId="17435"/>
    <cellStyle name="Normal 2 3 5 3 2 2 4 2" xfId="17436"/>
    <cellStyle name="Normal 2 3 5 3 2 2 4 3" xfId="17437"/>
    <cellStyle name="Normal 2 3 5 3 2 2 5" xfId="17438"/>
    <cellStyle name="Normal 2 3 5 3 2 2 6" xfId="17439"/>
    <cellStyle name="Normal 2 3 5 3 2 3" xfId="17440"/>
    <cellStyle name="Normal 2 3 5 3 2 3 2" xfId="17441"/>
    <cellStyle name="Normal 2 3 5 3 2 3 2 2" xfId="17442"/>
    <cellStyle name="Normal 2 3 5 3 2 3 2 3" xfId="17443"/>
    <cellStyle name="Normal 2 3 5 3 2 3 3" xfId="17444"/>
    <cellStyle name="Normal 2 3 5 3 2 3 4" xfId="17445"/>
    <cellStyle name="Normal 2 3 5 3 2 4" xfId="17446"/>
    <cellStyle name="Normal 2 3 5 3 2 4 2" xfId="17447"/>
    <cellStyle name="Normal 2 3 5 3 2 4 3" xfId="17448"/>
    <cellStyle name="Normal 2 3 5 3 2 5" xfId="17449"/>
    <cellStyle name="Normal 2 3 5 3 2 5 2" xfId="17450"/>
    <cellStyle name="Normal 2 3 5 3 2 5 3" xfId="17451"/>
    <cellStyle name="Normal 2 3 5 3 2 6" xfId="17452"/>
    <cellStyle name="Normal 2 3 5 3 2 7" xfId="17453"/>
    <cellStyle name="Normal 2 3 5 3 3" xfId="17454"/>
    <cellStyle name="Normal 2 3 5 3 3 2" xfId="17455"/>
    <cellStyle name="Normal 2 3 5 3 3 2 2" xfId="17456"/>
    <cellStyle name="Normal 2 3 5 3 3 2 2 2" xfId="17457"/>
    <cellStyle name="Normal 2 3 5 3 3 2 2 3" xfId="17458"/>
    <cellStyle name="Normal 2 3 5 3 3 2 3" xfId="17459"/>
    <cellStyle name="Normal 2 3 5 3 3 2 4" xfId="17460"/>
    <cellStyle name="Normal 2 3 5 3 3 3" xfId="17461"/>
    <cellStyle name="Normal 2 3 5 3 3 3 2" xfId="17462"/>
    <cellStyle name="Normal 2 3 5 3 3 3 3" xfId="17463"/>
    <cellStyle name="Normal 2 3 5 3 3 4" xfId="17464"/>
    <cellStyle name="Normal 2 3 5 3 3 4 2" xfId="17465"/>
    <cellStyle name="Normal 2 3 5 3 3 4 3" xfId="17466"/>
    <cellStyle name="Normal 2 3 5 3 3 5" xfId="17467"/>
    <cellStyle name="Normal 2 3 5 3 3 6" xfId="17468"/>
    <cellStyle name="Normal 2 3 5 3 4" xfId="17469"/>
    <cellStyle name="Normal 2 3 5 3 4 2" xfId="17470"/>
    <cellStyle name="Normal 2 3 5 3 4 2 2" xfId="17471"/>
    <cellStyle name="Normal 2 3 5 3 4 2 3" xfId="17472"/>
    <cellStyle name="Normal 2 3 5 3 4 3" xfId="17473"/>
    <cellStyle name="Normal 2 3 5 3 4 4" xfId="17474"/>
    <cellStyle name="Normal 2 3 5 3 5" xfId="17475"/>
    <cellStyle name="Normal 2 3 5 3 5 2" xfId="17476"/>
    <cellStyle name="Normal 2 3 5 3 5 3" xfId="17477"/>
    <cellStyle name="Normal 2 3 5 3 6" xfId="17478"/>
    <cellStyle name="Normal 2 3 5 3 6 2" xfId="17479"/>
    <cellStyle name="Normal 2 3 5 3 6 3" xfId="17480"/>
    <cellStyle name="Normal 2 3 5 3 7" xfId="17481"/>
    <cellStyle name="Normal 2 3 5 3 8" xfId="17482"/>
    <cellStyle name="Normal 2 3 5 4" xfId="17483"/>
    <cellStyle name="Normal 2 3 5 4 2" xfId="17484"/>
    <cellStyle name="Normal 2 3 5 4 2 2" xfId="17485"/>
    <cellStyle name="Normal 2 3 5 4 2 2 2" xfId="17486"/>
    <cellStyle name="Normal 2 3 5 4 2 2 2 2" xfId="17487"/>
    <cellStyle name="Normal 2 3 5 4 2 2 2 2 2" xfId="17488"/>
    <cellStyle name="Normal 2 3 5 4 2 2 2 2 3" xfId="17489"/>
    <cellStyle name="Normal 2 3 5 4 2 2 2 3" xfId="17490"/>
    <cellStyle name="Normal 2 3 5 4 2 2 2 4" xfId="17491"/>
    <cellStyle name="Normal 2 3 5 4 2 2 3" xfId="17492"/>
    <cellStyle name="Normal 2 3 5 4 2 2 3 2" xfId="17493"/>
    <cellStyle name="Normal 2 3 5 4 2 2 3 3" xfId="17494"/>
    <cellStyle name="Normal 2 3 5 4 2 2 4" xfId="17495"/>
    <cellStyle name="Normal 2 3 5 4 2 2 4 2" xfId="17496"/>
    <cellStyle name="Normal 2 3 5 4 2 2 4 3" xfId="17497"/>
    <cellStyle name="Normal 2 3 5 4 2 2 5" xfId="17498"/>
    <cellStyle name="Normal 2 3 5 4 2 2 6" xfId="17499"/>
    <cellStyle name="Normal 2 3 5 4 2 3" xfId="17500"/>
    <cellStyle name="Normal 2 3 5 4 2 3 2" xfId="17501"/>
    <cellStyle name="Normal 2 3 5 4 2 3 2 2" xfId="17502"/>
    <cellStyle name="Normal 2 3 5 4 2 3 2 3" xfId="17503"/>
    <cellStyle name="Normal 2 3 5 4 2 3 3" xfId="17504"/>
    <cellStyle name="Normal 2 3 5 4 2 3 4" xfId="17505"/>
    <cellStyle name="Normal 2 3 5 4 2 4" xfId="17506"/>
    <cellStyle name="Normal 2 3 5 4 2 4 2" xfId="17507"/>
    <cellStyle name="Normal 2 3 5 4 2 4 3" xfId="17508"/>
    <cellStyle name="Normal 2 3 5 4 2 5" xfId="17509"/>
    <cellStyle name="Normal 2 3 5 4 2 5 2" xfId="17510"/>
    <cellStyle name="Normal 2 3 5 4 2 5 3" xfId="17511"/>
    <cellStyle name="Normal 2 3 5 4 2 6" xfId="17512"/>
    <cellStyle name="Normal 2 3 5 4 2 7" xfId="17513"/>
    <cellStyle name="Normal 2 3 5 4 3" xfId="17514"/>
    <cellStyle name="Normal 2 3 5 4 3 2" xfId="17515"/>
    <cellStyle name="Normal 2 3 5 4 3 2 2" xfId="17516"/>
    <cellStyle name="Normal 2 3 5 4 3 2 2 2" xfId="17517"/>
    <cellStyle name="Normal 2 3 5 4 3 2 2 3" xfId="17518"/>
    <cellStyle name="Normal 2 3 5 4 3 2 3" xfId="17519"/>
    <cellStyle name="Normal 2 3 5 4 3 2 4" xfId="17520"/>
    <cellStyle name="Normal 2 3 5 4 3 3" xfId="17521"/>
    <cellStyle name="Normal 2 3 5 4 3 3 2" xfId="17522"/>
    <cellStyle name="Normal 2 3 5 4 3 3 3" xfId="17523"/>
    <cellStyle name="Normal 2 3 5 4 3 4" xfId="17524"/>
    <cellStyle name="Normal 2 3 5 4 3 4 2" xfId="17525"/>
    <cellStyle name="Normal 2 3 5 4 3 4 3" xfId="17526"/>
    <cellStyle name="Normal 2 3 5 4 3 5" xfId="17527"/>
    <cellStyle name="Normal 2 3 5 4 3 6" xfId="17528"/>
    <cellStyle name="Normal 2 3 5 4 4" xfId="17529"/>
    <cellStyle name="Normal 2 3 5 4 4 2" xfId="17530"/>
    <cellStyle name="Normal 2 3 5 4 4 2 2" xfId="17531"/>
    <cellStyle name="Normal 2 3 5 4 4 2 3" xfId="17532"/>
    <cellStyle name="Normal 2 3 5 4 4 3" xfId="17533"/>
    <cellStyle name="Normal 2 3 5 4 4 4" xfId="17534"/>
    <cellStyle name="Normal 2 3 5 4 5" xfId="17535"/>
    <cellStyle name="Normal 2 3 5 4 5 2" xfId="17536"/>
    <cellStyle name="Normal 2 3 5 4 5 3" xfId="17537"/>
    <cellStyle name="Normal 2 3 5 4 6" xfId="17538"/>
    <cellStyle name="Normal 2 3 5 4 6 2" xfId="17539"/>
    <cellStyle name="Normal 2 3 5 4 6 3" xfId="17540"/>
    <cellStyle name="Normal 2 3 5 4 7" xfId="17541"/>
    <cellStyle name="Normal 2 3 5 4 8" xfId="17542"/>
    <cellStyle name="Normal 2 3 5 5" xfId="17543"/>
    <cellStyle name="Normal 2 3 5 5 2" xfId="17544"/>
    <cellStyle name="Normal 2 3 5 5 2 2" xfId="17545"/>
    <cellStyle name="Normal 2 3 5 5 2 2 2" xfId="17546"/>
    <cellStyle name="Normal 2 3 5 5 2 2 2 2" xfId="17547"/>
    <cellStyle name="Normal 2 3 5 5 2 2 2 3" xfId="17548"/>
    <cellStyle name="Normal 2 3 5 5 2 2 3" xfId="17549"/>
    <cellStyle name="Normal 2 3 5 5 2 2 4" xfId="17550"/>
    <cellStyle name="Normal 2 3 5 5 2 3" xfId="17551"/>
    <cellStyle name="Normal 2 3 5 5 2 3 2" xfId="17552"/>
    <cellStyle name="Normal 2 3 5 5 2 3 3" xfId="17553"/>
    <cellStyle name="Normal 2 3 5 5 2 4" xfId="17554"/>
    <cellStyle name="Normal 2 3 5 5 2 4 2" xfId="17555"/>
    <cellStyle name="Normal 2 3 5 5 2 4 3" xfId="17556"/>
    <cellStyle name="Normal 2 3 5 5 2 5" xfId="17557"/>
    <cellStyle name="Normal 2 3 5 5 2 6" xfId="17558"/>
    <cellStyle name="Normal 2 3 5 5 3" xfId="17559"/>
    <cellStyle name="Normal 2 3 5 5 3 2" xfId="17560"/>
    <cellStyle name="Normal 2 3 5 5 3 2 2" xfId="17561"/>
    <cellStyle name="Normal 2 3 5 5 3 2 3" xfId="17562"/>
    <cellStyle name="Normal 2 3 5 5 3 3" xfId="17563"/>
    <cellStyle name="Normal 2 3 5 5 3 4" xfId="17564"/>
    <cellStyle name="Normal 2 3 5 5 4" xfId="17565"/>
    <cellStyle name="Normal 2 3 5 5 4 2" xfId="17566"/>
    <cellStyle name="Normal 2 3 5 5 4 3" xfId="17567"/>
    <cellStyle name="Normal 2 3 5 5 5" xfId="17568"/>
    <cellStyle name="Normal 2 3 5 5 5 2" xfId="17569"/>
    <cellStyle name="Normal 2 3 5 5 5 3" xfId="17570"/>
    <cellStyle name="Normal 2 3 5 5 6" xfId="17571"/>
    <cellStyle name="Normal 2 3 5 5 7" xfId="17572"/>
    <cellStyle name="Normal 2 3 5 6" xfId="17573"/>
    <cellStyle name="Normal 2 3 5 6 2" xfId="17574"/>
    <cellStyle name="Normal 2 3 5 6 2 2" xfId="17575"/>
    <cellStyle name="Normal 2 3 5 6 2 2 2" xfId="17576"/>
    <cellStyle name="Normal 2 3 5 6 2 2 3" xfId="17577"/>
    <cellStyle name="Normal 2 3 5 6 2 3" xfId="17578"/>
    <cellStyle name="Normal 2 3 5 6 2 4" xfId="17579"/>
    <cellStyle name="Normal 2 3 5 6 3" xfId="17580"/>
    <cellStyle name="Normal 2 3 5 6 3 2" xfId="17581"/>
    <cellStyle name="Normal 2 3 5 6 3 3" xfId="17582"/>
    <cellStyle name="Normal 2 3 5 6 4" xfId="17583"/>
    <cellStyle name="Normal 2 3 5 6 4 2" xfId="17584"/>
    <cellStyle name="Normal 2 3 5 6 4 3" xfId="17585"/>
    <cellStyle name="Normal 2 3 5 6 5" xfId="17586"/>
    <cellStyle name="Normal 2 3 5 6 6" xfId="17587"/>
    <cellStyle name="Normal 2 3 5 7" xfId="17588"/>
    <cellStyle name="Normal 2 3 5 7 2" xfId="17589"/>
    <cellStyle name="Normal 2 3 5 7 2 2" xfId="17590"/>
    <cellStyle name="Normal 2 3 5 7 2 3" xfId="17591"/>
    <cellStyle name="Normal 2 3 5 7 3" xfId="17592"/>
    <cellStyle name="Normal 2 3 5 7 4" xfId="17593"/>
    <cellStyle name="Normal 2 3 5 8" xfId="17594"/>
    <cellStyle name="Normal 2 3 5 8 2" xfId="17595"/>
    <cellStyle name="Normal 2 3 5 8 3" xfId="17596"/>
    <cellStyle name="Normal 2 3 5 9" xfId="17597"/>
    <cellStyle name="Normal 2 3 5 9 2" xfId="17598"/>
    <cellStyle name="Normal 2 3 5 9 3" xfId="17599"/>
    <cellStyle name="Normal 2 3 6" xfId="17600"/>
    <cellStyle name="Normal 2 3 6 2" xfId="17601"/>
    <cellStyle name="Normal 2 3 6 2 2" xfId="17602"/>
    <cellStyle name="Normal 2 3 6 2 2 2" xfId="17603"/>
    <cellStyle name="Normal 2 3 6 2 2 2 2" xfId="17604"/>
    <cellStyle name="Normal 2 3 6 2 2 2 2 2" xfId="17605"/>
    <cellStyle name="Normal 2 3 6 2 2 2 2 3" xfId="17606"/>
    <cellStyle name="Normal 2 3 6 2 2 2 3" xfId="17607"/>
    <cellStyle name="Normal 2 3 6 2 2 2 4" xfId="17608"/>
    <cellStyle name="Normal 2 3 6 2 2 3" xfId="17609"/>
    <cellStyle name="Normal 2 3 6 2 2 3 2" xfId="17610"/>
    <cellStyle name="Normal 2 3 6 2 2 3 3" xfId="17611"/>
    <cellStyle name="Normal 2 3 6 2 2 4" xfId="17612"/>
    <cellStyle name="Normal 2 3 6 2 2 4 2" xfId="17613"/>
    <cellStyle name="Normal 2 3 6 2 2 4 3" xfId="17614"/>
    <cellStyle name="Normal 2 3 6 2 2 5" xfId="17615"/>
    <cellStyle name="Normal 2 3 6 2 2 6" xfId="17616"/>
    <cellStyle name="Normal 2 3 6 2 3" xfId="17617"/>
    <cellStyle name="Normal 2 3 6 2 3 2" xfId="17618"/>
    <cellStyle name="Normal 2 3 6 2 3 2 2" xfId="17619"/>
    <cellStyle name="Normal 2 3 6 2 3 2 3" xfId="17620"/>
    <cellStyle name="Normal 2 3 6 2 3 3" xfId="17621"/>
    <cellStyle name="Normal 2 3 6 2 3 4" xfId="17622"/>
    <cellStyle name="Normal 2 3 6 2 4" xfId="17623"/>
    <cellStyle name="Normal 2 3 6 2 4 2" xfId="17624"/>
    <cellStyle name="Normal 2 3 6 2 4 3" xfId="17625"/>
    <cellStyle name="Normal 2 3 6 2 5" xfId="17626"/>
    <cellStyle name="Normal 2 3 6 2 5 2" xfId="17627"/>
    <cellStyle name="Normal 2 3 6 2 5 3" xfId="17628"/>
    <cellStyle name="Normal 2 3 6 2 6" xfId="17629"/>
    <cellStyle name="Normal 2 3 6 2 7" xfId="17630"/>
    <cellStyle name="Normal 2 3 6 3" xfId="17631"/>
    <cellStyle name="Normal 2 3 6 3 2" xfId="17632"/>
    <cellStyle name="Normal 2 3 6 3 2 2" xfId="17633"/>
    <cellStyle name="Normal 2 3 6 3 2 2 2" xfId="17634"/>
    <cellStyle name="Normal 2 3 6 3 2 2 3" xfId="17635"/>
    <cellStyle name="Normal 2 3 6 3 2 3" xfId="17636"/>
    <cellStyle name="Normal 2 3 6 3 2 4" xfId="17637"/>
    <cellStyle name="Normal 2 3 6 3 3" xfId="17638"/>
    <cellStyle name="Normal 2 3 6 3 3 2" xfId="17639"/>
    <cellStyle name="Normal 2 3 6 3 3 3" xfId="17640"/>
    <cellStyle name="Normal 2 3 6 3 4" xfId="17641"/>
    <cellStyle name="Normal 2 3 6 3 4 2" xfId="17642"/>
    <cellStyle name="Normal 2 3 6 3 4 3" xfId="17643"/>
    <cellStyle name="Normal 2 3 6 3 5" xfId="17644"/>
    <cellStyle name="Normal 2 3 6 3 6" xfId="17645"/>
    <cellStyle name="Normal 2 3 6 4" xfId="17646"/>
    <cellStyle name="Normal 2 3 6 4 2" xfId="17647"/>
    <cellStyle name="Normal 2 3 6 4 2 2" xfId="17648"/>
    <cellStyle name="Normal 2 3 6 4 2 3" xfId="17649"/>
    <cellStyle name="Normal 2 3 6 4 3" xfId="17650"/>
    <cellStyle name="Normal 2 3 6 4 4" xfId="17651"/>
    <cellStyle name="Normal 2 3 6 5" xfId="17652"/>
    <cellStyle name="Normal 2 3 6 5 2" xfId="17653"/>
    <cellStyle name="Normal 2 3 6 5 3" xfId="17654"/>
    <cellStyle name="Normal 2 3 6 6" xfId="17655"/>
    <cellStyle name="Normal 2 3 6 6 2" xfId="17656"/>
    <cellStyle name="Normal 2 3 6 6 3" xfId="17657"/>
    <cellStyle name="Normal 2 3 6 7" xfId="17658"/>
    <cellStyle name="Normal 2 3 6 8" xfId="17659"/>
    <cellStyle name="Normal 2 3 7" xfId="17660"/>
    <cellStyle name="Normal 2 3 7 2" xfId="17661"/>
    <cellStyle name="Normal 2 3 7 2 2" xfId="17662"/>
    <cellStyle name="Normal 2 3 7 2 2 2" xfId="17663"/>
    <cellStyle name="Normal 2 3 7 2 2 2 2" xfId="17664"/>
    <cellStyle name="Normal 2 3 7 2 2 2 2 2" xfId="17665"/>
    <cellStyle name="Normal 2 3 7 2 2 2 2 3" xfId="17666"/>
    <cellStyle name="Normal 2 3 7 2 2 2 3" xfId="17667"/>
    <cellStyle name="Normal 2 3 7 2 2 2 4" xfId="17668"/>
    <cellStyle name="Normal 2 3 7 2 2 3" xfId="17669"/>
    <cellStyle name="Normal 2 3 7 2 2 3 2" xfId="17670"/>
    <cellStyle name="Normal 2 3 7 2 2 3 3" xfId="17671"/>
    <cellStyle name="Normal 2 3 7 2 2 4" xfId="17672"/>
    <cellStyle name="Normal 2 3 7 2 2 4 2" xfId="17673"/>
    <cellStyle name="Normal 2 3 7 2 2 4 3" xfId="17674"/>
    <cellStyle name="Normal 2 3 7 2 2 5" xfId="17675"/>
    <cellStyle name="Normal 2 3 7 2 2 6" xfId="17676"/>
    <cellStyle name="Normal 2 3 7 2 3" xfId="17677"/>
    <cellStyle name="Normal 2 3 7 2 3 2" xfId="17678"/>
    <cellStyle name="Normal 2 3 7 2 3 2 2" xfId="17679"/>
    <cellStyle name="Normal 2 3 7 2 3 2 3" xfId="17680"/>
    <cellStyle name="Normal 2 3 7 2 3 3" xfId="17681"/>
    <cellStyle name="Normal 2 3 7 2 3 4" xfId="17682"/>
    <cellStyle name="Normal 2 3 7 2 4" xfId="17683"/>
    <cellStyle name="Normal 2 3 7 2 4 2" xfId="17684"/>
    <cellStyle name="Normal 2 3 7 2 4 3" xfId="17685"/>
    <cellStyle name="Normal 2 3 7 2 5" xfId="17686"/>
    <cellStyle name="Normal 2 3 7 2 5 2" xfId="17687"/>
    <cellStyle name="Normal 2 3 7 2 5 3" xfId="17688"/>
    <cellStyle name="Normal 2 3 7 2 6" xfId="17689"/>
    <cellStyle name="Normal 2 3 7 2 7" xfId="17690"/>
    <cellStyle name="Normal 2 3 7 3" xfId="17691"/>
    <cellStyle name="Normal 2 3 7 3 2" xfId="17692"/>
    <cellStyle name="Normal 2 3 7 3 2 2" xfId="17693"/>
    <cellStyle name="Normal 2 3 7 3 2 2 2" xfId="17694"/>
    <cellStyle name="Normal 2 3 7 3 2 2 3" xfId="17695"/>
    <cellStyle name="Normal 2 3 7 3 2 3" xfId="17696"/>
    <cellStyle name="Normal 2 3 7 3 2 4" xfId="17697"/>
    <cellStyle name="Normal 2 3 7 3 3" xfId="17698"/>
    <cellStyle name="Normal 2 3 7 3 3 2" xfId="17699"/>
    <cellStyle name="Normal 2 3 7 3 3 3" xfId="17700"/>
    <cellStyle name="Normal 2 3 7 3 4" xfId="17701"/>
    <cellStyle name="Normal 2 3 7 3 4 2" xfId="17702"/>
    <cellStyle name="Normal 2 3 7 3 4 3" xfId="17703"/>
    <cellStyle name="Normal 2 3 7 3 5" xfId="17704"/>
    <cellStyle name="Normal 2 3 7 3 6" xfId="17705"/>
    <cellStyle name="Normal 2 3 7 4" xfId="17706"/>
    <cellStyle name="Normal 2 3 7 4 2" xfId="17707"/>
    <cellStyle name="Normal 2 3 7 4 2 2" xfId="17708"/>
    <cellStyle name="Normal 2 3 7 4 2 3" xfId="17709"/>
    <cellStyle name="Normal 2 3 7 4 3" xfId="17710"/>
    <cellStyle name="Normal 2 3 7 4 4" xfId="17711"/>
    <cellStyle name="Normal 2 3 7 5" xfId="17712"/>
    <cellStyle name="Normal 2 3 7 5 2" xfId="17713"/>
    <cellStyle name="Normal 2 3 7 5 3" xfId="17714"/>
    <cellStyle name="Normal 2 3 7 6" xfId="17715"/>
    <cellStyle name="Normal 2 3 7 6 2" xfId="17716"/>
    <cellStyle name="Normal 2 3 7 6 3" xfId="17717"/>
    <cellStyle name="Normal 2 3 7 7" xfId="17718"/>
    <cellStyle name="Normal 2 3 7 8" xfId="17719"/>
    <cellStyle name="Normal 2 3 8" xfId="17720"/>
    <cellStyle name="Normal 2 3 8 2" xfId="17721"/>
    <cellStyle name="Normal 2 3 8 2 2" xfId="17722"/>
    <cellStyle name="Normal 2 3 8 2 2 2" xfId="17723"/>
    <cellStyle name="Normal 2 3 8 2 2 2 2" xfId="17724"/>
    <cellStyle name="Normal 2 3 8 2 2 2 2 2" xfId="17725"/>
    <cellStyle name="Normal 2 3 8 2 2 2 2 3" xfId="17726"/>
    <cellStyle name="Normal 2 3 8 2 2 2 3" xfId="17727"/>
    <cellStyle name="Normal 2 3 8 2 2 2 4" xfId="17728"/>
    <cellStyle name="Normal 2 3 8 2 2 3" xfId="17729"/>
    <cellStyle name="Normal 2 3 8 2 2 3 2" xfId="17730"/>
    <cellStyle name="Normal 2 3 8 2 2 3 3" xfId="17731"/>
    <cellStyle name="Normal 2 3 8 2 2 4" xfId="17732"/>
    <cellStyle name="Normal 2 3 8 2 2 4 2" xfId="17733"/>
    <cellStyle name="Normal 2 3 8 2 2 4 3" xfId="17734"/>
    <cellStyle name="Normal 2 3 8 2 2 5" xfId="17735"/>
    <cellStyle name="Normal 2 3 8 2 2 6" xfId="17736"/>
    <cellStyle name="Normal 2 3 8 2 3" xfId="17737"/>
    <cellStyle name="Normal 2 3 8 2 3 2" xfId="17738"/>
    <cellStyle name="Normal 2 3 8 2 3 2 2" xfId="17739"/>
    <cellStyle name="Normal 2 3 8 2 3 2 3" xfId="17740"/>
    <cellStyle name="Normal 2 3 8 2 3 3" xfId="17741"/>
    <cellStyle name="Normal 2 3 8 2 3 4" xfId="17742"/>
    <cellStyle name="Normal 2 3 8 2 4" xfId="17743"/>
    <cellStyle name="Normal 2 3 8 2 4 2" xfId="17744"/>
    <cellStyle name="Normal 2 3 8 2 4 3" xfId="17745"/>
    <cellStyle name="Normal 2 3 8 2 5" xfId="17746"/>
    <cellStyle name="Normal 2 3 8 2 5 2" xfId="17747"/>
    <cellStyle name="Normal 2 3 8 2 5 3" xfId="17748"/>
    <cellStyle name="Normal 2 3 8 2 6" xfId="17749"/>
    <cellStyle name="Normal 2 3 8 2 7" xfId="17750"/>
    <cellStyle name="Normal 2 3 8 3" xfId="17751"/>
    <cellStyle name="Normal 2 3 8 3 2" xfId="17752"/>
    <cellStyle name="Normal 2 3 8 3 2 2" xfId="17753"/>
    <cellStyle name="Normal 2 3 8 3 2 2 2" xfId="17754"/>
    <cellStyle name="Normal 2 3 8 3 2 2 3" xfId="17755"/>
    <cellStyle name="Normal 2 3 8 3 2 3" xfId="17756"/>
    <cellStyle name="Normal 2 3 8 3 2 4" xfId="17757"/>
    <cellStyle name="Normal 2 3 8 3 3" xfId="17758"/>
    <cellStyle name="Normal 2 3 8 3 3 2" xfId="17759"/>
    <cellStyle name="Normal 2 3 8 3 3 3" xfId="17760"/>
    <cellStyle name="Normal 2 3 8 3 4" xfId="17761"/>
    <cellStyle name="Normal 2 3 8 3 4 2" xfId="17762"/>
    <cellStyle name="Normal 2 3 8 3 4 3" xfId="17763"/>
    <cellStyle name="Normal 2 3 8 3 5" xfId="17764"/>
    <cellStyle name="Normal 2 3 8 3 6" xfId="17765"/>
    <cellStyle name="Normal 2 3 8 4" xfId="17766"/>
    <cellStyle name="Normal 2 3 8 4 2" xfId="17767"/>
    <cellStyle name="Normal 2 3 8 4 2 2" xfId="17768"/>
    <cellStyle name="Normal 2 3 8 4 2 3" xfId="17769"/>
    <cellStyle name="Normal 2 3 8 4 3" xfId="17770"/>
    <cellStyle name="Normal 2 3 8 4 4" xfId="17771"/>
    <cellStyle name="Normal 2 3 8 5" xfId="17772"/>
    <cellStyle name="Normal 2 3 8 5 2" xfId="17773"/>
    <cellStyle name="Normal 2 3 8 5 3" xfId="17774"/>
    <cellStyle name="Normal 2 3 8 6" xfId="17775"/>
    <cellStyle name="Normal 2 3 8 6 2" xfId="17776"/>
    <cellStyle name="Normal 2 3 8 6 3" xfId="17777"/>
    <cellStyle name="Normal 2 3 8 7" xfId="17778"/>
    <cellStyle name="Normal 2 3 8 8" xfId="17779"/>
    <cellStyle name="Normal 2 3 9" xfId="17780"/>
    <cellStyle name="Normal 2 3 9 2" xfId="17781"/>
    <cellStyle name="Normal 2 3 9 2 2" xfId="17782"/>
    <cellStyle name="Normal 2 3 9 2 2 2" xfId="17783"/>
    <cellStyle name="Normal 2 3 9 2 2 2 2" xfId="17784"/>
    <cellStyle name="Normal 2 3 9 2 2 2 3" xfId="17785"/>
    <cellStyle name="Normal 2 3 9 2 2 3" xfId="17786"/>
    <cellStyle name="Normal 2 3 9 2 2 4" xfId="17787"/>
    <cellStyle name="Normal 2 3 9 2 3" xfId="17788"/>
    <cellStyle name="Normal 2 3 9 2 3 2" xfId="17789"/>
    <cellStyle name="Normal 2 3 9 2 3 3" xfId="17790"/>
    <cellStyle name="Normal 2 3 9 2 4" xfId="17791"/>
    <cellStyle name="Normal 2 3 9 2 4 2" xfId="17792"/>
    <cellStyle name="Normal 2 3 9 2 4 3" xfId="17793"/>
    <cellStyle name="Normal 2 3 9 2 5" xfId="17794"/>
    <cellStyle name="Normal 2 3 9 2 6" xfId="17795"/>
    <cellStyle name="Normal 2 3 9 3" xfId="17796"/>
    <cellStyle name="Normal 2 3 9 3 2" xfId="17797"/>
    <cellStyle name="Normal 2 3 9 3 2 2" xfId="17798"/>
    <cellStyle name="Normal 2 3 9 3 2 3" xfId="17799"/>
    <cellStyle name="Normal 2 3 9 3 3" xfId="17800"/>
    <cellStyle name="Normal 2 3 9 3 4" xfId="17801"/>
    <cellStyle name="Normal 2 3 9 4" xfId="17802"/>
    <cellStyle name="Normal 2 3 9 4 2" xfId="17803"/>
    <cellStyle name="Normal 2 3 9 4 3" xfId="17804"/>
    <cellStyle name="Normal 2 3 9 5" xfId="17805"/>
    <cellStyle name="Normal 2 3 9 5 2" xfId="17806"/>
    <cellStyle name="Normal 2 3 9 5 3" xfId="17807"/>
    <cellStyle name="Normal 2 3 9 6" xfId="17808"/>
    <cellStyle name="Normal 2 3 9 7" xfId="17809"/>
    <cellStyle name="Normal 2 4" xfId="17810"/>
    <cellStyle name="Normal 2 4 2" xfId="17811"/>
    <cellStyle name="Normal 2 4 2 2" xfId="17812"/>
    <cellStyle name="Normal 2 4 2 2 2" xfId="17813"/>
    <cellStyle name="Normal 2 4 2 2 2 2" xfId="17814"/>
    <cellStyle name="Normal 2 4 2 2 3" xfId="17815"/>
    <cellStyle name="Normal 2 4 2 2 4" xfId="17816"/>
    <cellStyle name="Normal 2 4 2 3" xfId="17817"/>
    <cellStyle name="Normal 2 4 2 3 2" xfId="17818"/>
    <cellStyle name="Normal 2 4 2 4" xfId="17819"/>
    <cellStyle name="Normal 2 4 2 5" xfId="17820"/>
    <cellStyle name="Normal 2 4 3" xfId="17821"/>
    <cellStyle name="Normal 2 4 3 2" xfId="17822"/>
    <cellStyle name="Normal 2 4 3 2 2" xfId="17823"/>
    <cellStyle name="Normal 2 4 3 3" xfId="17824"/>
    <cellStyle name="Normal 2 4 3 4" xfId="17825"/>
    <cellStyle name="Normal 2 4 4" xfId="17826"/>
    <cellStyle name="Normal 2 4 4 2" xfId="17827"/>
    <cellStyle name="Normal 2 4 4 2 2" xfId="17828"/>
    <cellStyle name="Normal 2 4 4 3" xfId="17829"/>
    <cellStyle name="Normal 2 4 4 4" xfId="17830"/>
    <cellStyle name="Normal 2 4 5" xfId="17831"/>
    <cellStyle name="Normal 2 4 5 2" xfId="17832"/>
    <cellStyle name="Normal 2 4 5 2 2" xfId="17833"/>
    <cellStyle name="Normal 2 4 5 3" xfId="17834"/>
    <cellStyle name="Normal 2 4 5 4" xfId="17835"/>
    <cellStyle name="Normal 2 4 6" xfId="17836"/>
    <cellStyle name="Normal 2 4 6 2" xfId="17837"/>
    <cellStyle name="Normal 2 4 7" xfId="17838"/>
    <cellStyle name="Normal 2 4 8" xfId="17839"/>
    <cellStyle name="Normal 2 4 9" xfId="17840"/>
    <cellStyle name="Normal 2 5" xfId="17841"/>
    <cellStyle name="Normal 2 5 10" xfId="17842"/>
    <cellStyle name="Normal 2 5 10 2" xfId="17843"/>
    <cellStyle name="Normal 2 5 10 2 2" xfId="17844"/>
    <cellStyle name="Normal 2 5 10 3" xfId="17845"/>
    <cellStyle name="Normal 2 5 10 3 2" xfId="17846"/>
    <cellStyle name="Normal 2 5 10 4" xfId="17847"/>
    <cellStyle name="Normal 2 5 11" xfId="17848"/>
    <cellStyle name="Normal 2 5 11 2" xfId="17849"/>
    <cellStyle name="Normal 2 5 11 3" xfId="17850"/>
    <cellStyle name="Normal 2 5 12" xfId="17851"/>
    <cellStyle name="Normal 2 5 12 2" xfId="17852"/>
    <cellStyle name="Normal 2 5 13" xfId="17853"/>
    <cellStyle name="Normal 2 5 13 2" xfId="17854"/>
    <cellStyle name="Normal 2 5 14" xfId="17855"/>
    <cellStyle name="Normal 2 5 15" xfId="17856"/>
    <cellStyle name="Normal 2 5 2" xfId="17857"/>
    <cellStyle name="Normal 2 5 2 10" xfId="17858"/>
    <cellStyle name="Normal 2 5 2 10 2" xfId="17859"/>
    <cellStyle name="Normal 2 5 2 11" xfId="17860"/>
    <cellStyle name="Normal 2 5 2 11 2" xfId="17861"/>
    <cellStyle name="Normal 2 5 2 12" xfId="17862"/>
    <cellStyle name="Normal 2 5 2 2" xfId="17863"/>
    <cellStyle name="Normal 2 5 2 2 10" xfId="17864"/>
    <cellStyle name="Normal 2 5 2 2 2" xfId="17865"/>
    <cellStyle name="Normal 2 5 2 2 2 2" xfId="17866"/>
    <cellStyle name="Normal 2 5 2 2 2 2 2" xfId="17867"/>
    <cellStyle name="Normal 2 5 2 2 2 2 2 2" xfId="17868"/>
    <cellStyle name="Normal 2 5 2 2 2 2 2 3" xfId="17869"/>
    <cellStyle name="Normal 2 5 2 2 2 2 3" xfId="17870"/>
    <cellStyle name="Normal 2 5 2 2 2 2 3 2" xfId="17871"/>
    <cellStyle name="Normal 2 5 2 2 2 2 4" xfId="17872"/>
    <cellStyle name="Normal 2 5 2 2 2 2 4 2" xfId="17873"/>
    <cellStyle name="Normal 2 5 2 2 2 2 5" xfId="17874"/>
    <cellStyle name="Normal 2 5 2 2 2 3" xfId="17875"/>
    <cellStyle name="Normal 2 5 2 2 2 3 2" xfId="17876"/>
    <cellStyle name="Normal 2 5 2 2 2 3 2 2" xfId="17877"/>
    <cellStyle name="Normal 2 5 2 2 2 3 3" xfId="17878"/>
    <cellStyle name="Normal 2 5 2 2 2 3 3 2" xfId="17879"/>
    <cellStyle name="Normal 2 5 2 2 2 3 4" xfId="17880"/>
    <cellStyle name="Normal 2 5 2 2 2 4" xfId="17881"/>
    <cellStyle name="Normal 2 5 2 2 2 4 2" xfId="17882"/>
    <cellStyle name="Normal 2 5 2 2 2 4 3" xfId="17883"/>
    <cellStyle name="Normal 2 5 2 2 2 5" xfId="17884"/>
    <cellStyle name="Normal 2 5 2 2 2 5 2" xfId="17885"/>
    <cellStyle name="Normal 2 5 2 2 2 6" xfId="17886"/>
    <cellStyle name="Normal 2 5 2 2 2 6 2" xfId="17887"/>
    <cellStyle name="Normal 2 5 2 2 2 7" xfId="17888"/>
    <cellStyle name="Normal 2 5 2 2 3" xfId="17889"/>
    <cellStyle name="Normal 2 5 2 2 3 2" xfId="17890"/>
    <cellStyle name="Normal 2 5 2 2 3 2 2" xfId="17891"/>
    <cellStyle name="Normal 2 5 2 2 3 2 2 2" xfId="17892"/>
    <cellStyle name="Normal 2 5 2 2 3 2 2 3" xfId="17893"/>
    <cellStyle name="Normal 2 5 2 2 3 2 3" xfId="17894"/>
    <cellStyle name="Normal 2 5 2 2 3 2 3 2" xfId="17895"/>
    <cellStyle name="Normal 2 5 2 2 3 2 4" xfId="17896"/>
    <cellStyle name="Normal 2 5 2 2 3 2 4 2" xfId="17897"/>
    <cellStyle name="Normal 2 5 2 2 3 2 5" xfId="17898"/>
    <cellStyle name="Normal 2 5 2 2 3 3" xfId="17899"/>
    <cellStyle name="Normal 2 5 2 2 3 3 2" xfId="17900"/>
    <cellStyle name="Normal 2 5 2 2 3 3 2 2" xfId="17901"/>
    <cellStyle name="Normal 2 5 2 2 3 3 3" xfId="17902"/>
    <cellStyle name="Normal 2 5 2 2 3 3 3 2" xfId="17903"/>
    <cellStyle name="Normal 2 5 2 2 3 3 4" xfId="17904"/>
    <cellStyle name="Normal 2 5 2 2 3 4" xfId="17905"/>
    <cellStyle name="Normal 2 5 2 2 3 4 2" xfId="17906"/>
    <cellStyle name="Normal 2 5 2 2 3 4 3" xfId="17907"/>
    <cellStyle name="Normal 2 5 2 2 3 5" xfId="17908"/>
    <cellStyle name="Normal 2 5 2 2 3 5 2" xfId="17909"/>
    <cellStyle name="Normal 2 5 2 2 3 6" xfId="17910"/>
    <cellStyle name="Normal 2 5 2 2 3 6 2" xfId="17911"/>
    <cellStyle name="Normal 2 5 2 2 3 7" xfId="17912"/>
    <cellStyle name="Normal 2 5 2 2 4" xfId="17913"/>
    <cellStyle name="Normal 2 5 2 2 4 2" xfId="17914"/>
    <cellStyle name="Normal 2 5 2 2 4 2 2" xfId="17915"/>
    <cellStyle name="Normal 2 5 2 2 4 2 2 2" xfId="17916"/>
    <cellStyle name="Normal 2 5 2 2 4 2 3" xfId="17917"/>
    <cellStyle name="Normal 2 5 2 2 4 2 3 2" xfId="17918"/>
    <cellStyle name="Normal 2 5 2 2 4 2 4" xfId="17919"/>
    <cellStyle name="Normal 2 5 2 2 4 3" xfId="17920"/>
    <cellStyle name="Normal 2 5 2 2 4 3 2" xfId="17921"/>
    <cellStyle name="Normal 2 5 2 2 4 3 3" xfId="17922"/>
    <cellStyle name="Normal 2 5 2 2 4 4" xfId="17923"/>
    <cellStyle name="Normal 2 5 2 2 4 4 2" xfId="17924"/>
    <cellStyle name="Normal 2 5 2 2 4 5" xfId="17925"/>
    <cellStyle name="Normal 2 5 2 2 4 5 2" xfId="17926"/>
    <cellStyle name="Normal 2 5 2 2 4 6" xfId="17927"/>
    <cellStyle name="Normal 2 5 2 2 5" xfId="17928"/>
    <cellStyle name="Normal 2 5 2 2 5 2" xfId="17929"/>
    <cellStyle name="Normal 2 5 2 2 5 2 2" xfId="17930"/>
    <cellStyle name="Normal 2 5 2 2 5 3" xfId="17931"/>
    <cellStyle name="Normal 2 5 2 2 5 3 2" xfId="17932"/>
    <cellStyle name="Normal 2 5 2 2 5 4" xfId="17933"/>
    <cellStyle name="Normal 2 5 2 2 6" xfId="17934"/>
    <cellStyle name="Normal 2 5 2 2 6 2" xfId="17935"/>
    <cellStyle name="Normal 2 5 2 2 6 2 2" xfId="17936"/>
    <cellStyle name="Normal 2 5 2 2 6 3" xfId="17937"/>
    <cellStyle name="Normal 2 5 2 2 6 3 2" xfId="17938"/>
    <cellStyle name="Normal 2 5 2 2 6 4" xfId="17939"/>
    <cellStyle name="Normal 2 5 2 2 7" xfId="17940"/>
    <cellStyle name="Normal 2 5 2 2 7 2" xfId="17941"/>
    <cellStyle name="Normal 2 5 2 2 7 3" xfId="17942"/>
    <cellStyle name="Normal 2 5 2 2 8" xfId="17943"/>
    <cellStyle name="Normal 2 5 2 2 8 2" xfId="17944"/>
    <cellStyle name="Normal 2 5 2 2 9" xfId="17945"/>
    <cellStyle name="Normal 2 5 2 2 9 2" xfId="17946"/>
    <cellStyle name="Normal 2 5 2 3" xfId="17947"/>
    <cellStyle name="Normal 2 5 2 3 2" xfId="17948"/>
    <cellStyle name="Normal 2 5 2 3 2 2" xfId="17949"/>
    <cellStyle name="Normal 2 5 2 3 2 2 2" xfId="17950"/>
    <cellStyle name="Normal 2 5 2 3 2 2 2 2" xfId="17951"/>
    <cellStyle name="Normal 2 5 2 3 2 2 2 3" xfId="17952"/>
    <cellStyle name="Normal 2 5 2 3 2 2 3" xfId="17953"/>
    <cellStyle name="Normal 2 5 2 3 2 2 3 2" xfId="17954"/>
    <cellStyle name="Normal 2 5 2 3 2 2 4" xfId="17955"/>
    <cellStyle name="Normal 2 5 2 3 2 2 4 2" xfId="17956"/>
    <cellStyle name="Normal 2 5 2 3 2 2 5" xfId="17957"/>
    <cellStyle name="Normal 2 5 2 3 2 3" xfId="17958"/>
    <cellStyle name="Normal 2 5 2 3 2 3 2" xfId="17959"/>
    <cellStyle name="Normal 2 5 2 3 2 3 2 2" xfId="17960"/>
    <cellStyle name="Normal 2 5 2 3 2 3 3" xfId="17961"/>
    <cellStyle name="Normal 2 5 2 3 2 3 3 2" xfId="17962"/>
    <cellStyle name="Normal 2 5 2 3 2 3 4" xfId="17963"/>
    <cellStyle name="Normal 2 5 2 3 2 4" xfId="17964"/>
    <cellStyle name="Normal 2 5 2 3 2 4 2" xfId="17965"/>
    <cellStyle name="Normal 2 5 2 3 2 4 3" xfId="17966"/>
    <cellStyle name="Normal 2 5 2 3 2 5" xfId="17967"/>
    <cellStyle name="Normal 2 5 2 3 2 5 2" xfId="17968"/>
    <cellStyle name="Normal 2 5 2 3 2 6" xfId="17969"/>
    <cellStyle name="Normal 2 5 2 3 2 6 2" xfId="17970"/>
    <cellStyle name="Normal 2 5 2 3 2 7" xfId="17971"/>
    <cellStyle name="Normal 2 5 2 3 3" xfId="17972"/>
    <cellStyle name="Normal 2 5 2 3 3 2" xfId="17973"/>
    <cellStyle name="Normal 2 5 2 3 3 2 2" xfId="17974"/>
    <cellStyle name="Normal 2 5 2 3 3 2 3" xfId="17975"/>
    <cellStyle name="Normal 2 5 2 3 3 3" xfId="17976"/>
    <cellStyle name="Normal 2 5 2 3 3 3 2" xfId="17977"/>
    <cellStyle name="Normal 2 5 2 3 3 4" xfId="17978"/>
    <cellStyle name="Normal 2 5 2 3 3 4 2" xfId="17979"/>
    <cellStyle name="Normal 2 5 2 3 3 5" xfId="17980"/>
    <cellStyle name="Normal 2 5 2 3 4" xfId="17981"/>
    <cellStyle name="Normal 2 5 2 3 4 2" xfId="17982"/>
    <cellStyle name="Normal 2 5 2 3 4 2 2" xfId="17983"/>
    <cellStyle name="Normal 2 5 2 3 4 3" xfId="17984"/>
    <cellStyle name="Normal 2 5 2 3 4 3 2" xfId="17985"/>
    <cellStyle name="Normal 2 5 2 3 4 4" xfId="17986"/>
    <cellStyle name="Normal 2 5 2 3 5" xfId="17987"/>
    <cellStyle name="Normal 2 5 2 3 5 2" xfId="17988"/>
    <cellStyle name="Normal 2 5 2 3 5 3" xfId="17989"/>
    <cellStyle name="Normal 2 5 2 3 6" xfId="17990"/>
    <cellStyle name="Normal 2 5 2 3 6 2" xfId="17991"/>
    <cellStyle name="Normal 2 5 2 3 7" xfId="17992"/>
    <cellStyle name="Normal 2 5 2 3 7 2" xfId="17993"/>
    <cellStyle name="Normal 2 5 2 3 8" xfId="17994"/>
    <cellStyle name="Normal 2 5 2 4" xfId="17995"/>
    <cellStyle name="Normal 2 5 2 4 2" xfId="17996"/>
    <cellStyle name="Normal 2 5 2 4 2 2" xfId="17997"/>
    <cellStyle name="Normal 2 5 2 4 2 2 2" xfId="17998"/>
    <cellStyle name="Normal 2 5 2 4 2 2 3" xfId="17999"/>
    <cellStyle name="Normal 2 5 2 4 2 3" xfId="18000"/>
    <cellStyle name="Normal 2 5 2 4 2 3 2" xfId="18001"/>
    <cellStyle name="Normal 2 5 2 4 2 4" xfId="18002"/>
    <cellStyle name="Normal 2 5 2 4 2 4 2" xfId="18003"/>
    <cellStyle name="Normal 2 5 2 4 2 5" xfId="18004"/>
    <cellStyle name="Normal 2 5 2 4 3" xfId="18005"/>
    <cellStyle name="Normal 2 5 2 4 3 2" xfId="18006"/>
    <cellStyle name="Normal 2 5 2 4 3 2 2" xfId="18007"/>
    <cellStyle name="Normal 2 5 2 4 3 3" xfId="18008"/>
    <cellStyle name="Normal 2 5 2 4 3 3 2" xfId="18009"/>
    <cellStyle name="Normal 2 5 2 4 3 4" xfId="18010"/>
    <cellStyle name="Normal 2 5 2 4 4" xfId="18011"/>
    <cellStyle name="Normal 2 5 2 4 4 2" xfId="18012"/>
    <cellStyle name="Normal 2 5 2 4 4 3" xfId="18013"/>
    <cellStyle name="Normal 2 5 2 4 5" xfId="18014"/>
    <cellStyle name="Normal 2 5 2 4 5 2" xfId="18015"/>
    <cellStyle name="Normal 2 5 2 4 6" xfId="18016"/>
    <cellStyle name="Normal 2 5 2 4 6 2" xfId="18017"/>
    <cellStyle name="Normal 2 5 2 4 7" xfId="18018"/>
    <cellStyle name="Normal 2 5 2 5" xfId="18019"/>
    <cellStyle name="Normal 2 5 2 5 2" xfId="18020"/>
    <cellStyle name="Normal 2 5 2 5 2 2" xfId="18021"/>
    <cellStyle name="Normal 2 5 2 5 2 2 2" xfId="18022"/>
    <cellStyle name="Normal 2 5 2 5 2 2 3" xfId="18023"/>
    <cellStyle name="Normal 2 5 2 5 2 3" xfId="18024"/>
    <cellStyle name="Normal 2 5 2 5 2 3 2" xfId="18025"/>
    <cellStyle name="Normal 2 5 2 5 2 4" xfId="18026"/>
    <cellStyle name="Normal 2 5 2 5 2 4 2" xfId="18027"/>
    <cellStyle name="Normal 2 5 2 5 2 5" xfId="18028"/>
    <cellStyle name="Normal 2 5 2 5 3" xfId="18029"/>
    <cellStyle name="Normal 2 5 2 5 3 2" xfId="18030"/>
    <cellStyle name="Normal 2 5 2 5 3 2 2" xfId="18031"/>
    <cellStyle name="Normal 2 5 2 5 3 3" xfId="18032"/>
    <cellStyle name="Normal 2 5 2 5 3 3 2" xfId="18033"/>
    <cellStyle name="Normal 2 5 2 5 3 4" xfId="18034"/>
    <cellStyle name="Normal 2 5 2 5 4" xfId="18035"/>
    <cellStyle name="Normal 2 5 2 5 4 2" xfId="18036"/>
    <cellStyle name="Normal 2 5 2 5 4 3" xfId="18037"/>
    <cellStyle name="Normal 2 5 2 5 5" xfId="18038"/>
    <cellStyle name="Normal 2 5 2 5 5 2" xfId="18039"/>
    <cellStyle name="Normal 2 5 2 5 6" xfId="18040"/>
    <cellStyle name="Normal 2 5 2 5 6 2" xfId="18041"/>
    <cellStyle name="Normal 2 5 2 5 7" xfId="18042"/>
    <cellStyle name="Normal 2 5 2 6" xfId="18043"/>
    <cellStyle name="Normal 2 5 2 6 2" xfId="18044"/>
    <cellStyle name="Normal 2 5 2 6 2 2" xfId="18045"/>
    <cellStyle name="Normal 2 5 2 6 2 2 2" xfId="18046"/>
    <cellStyle name="Normal 2 5 2 6 2 3" xfId="18047"/>
    <cellStyle name="Normal 2 5 2 6 2 3 2" xfId="18048"/>
    <cellStyle name="Normal 2 5 2 6 2 4" xfId="18049"/>
    <cellStyle name="Normal 2 5 2 6 3" xfId="18050"/>
    <cellStyle name="Normal 2 5 2 6 3 2" xfId="18051"/>
    <cellStyle name="Normal 2 5 2 6 3 3" xfId="18052"/>
    <cellStyle name="Normal 2 5 2 6 4" xfId="18053"/>
    <cellStyle name="Normal 2 5 2 6 4 2" xfId="18054"/>
    <cellStyle name="Normal 2 5 2 6 5" xfId="18055"/>
    <cellStyle name="Normal 2 5 2 6 5 2" xfId="18056"/>
    <cellStyle name="Normal 2 5 2 6 6" xfId="18057"/>
    <cellStyle name="Normal 2 5 2 7" xfId="18058"/>
    <cellStyle name="Normal 2 5 2 7 2" xfId="18059"/>
    <cellStyle name="Normal 2 5 2 7 2 2" xfId="18060"/>
    <cellStyle name="Normal 2 5 2 7 3" xfId="18061"/>
    <cellStyle name="Normal 2 5 2 7 3 2" xfId="18062"/>
    <cellStyle name="Normal 2 5 2 7 4" xfId="18063"/>
    <cellStyle name="Normal 2 5 2 8" xfId="18064"/>
    <cellStyle name="Normal 2 5 2 8 2" xfId="18065"/>
    <cellStyle name="Normal 2 5 2 8 2 2" xfId="18066"/>
    <cellStyle name="Normal 2 5 2 8 3" xfId="18067"/>
    <cellStyle name="Normal 2 5 2 8 3 2" xfId="18068"/>
    <cellStyle name="Normal 2 5 2 8 4" xfId="18069"/>
    <cellStyle name="Normal 2 5 2 9" xfId="18070"/>
    <cellStyle name="Normal 2 5 2 9 2" xfId="18071"/>
    <cellStyle name="Normal 2 5 2 9 3" xfId="18072"/>
    <cellStyle name="Normal 2 5 3" xfId="18073"/>
    <cellStyle name="Normal 2 5 3 10" xfId="18074"/>
    <cellStyle name="Normal 2 5 3 10 2" xfId="18075"/>
    <cellStyle name="Normal 2 5 3 11" xfId="18076"/>
    <cellStyle name="Normal 2 5 3 2" xfId="18077"/>
    <cellStyle name="Normal 2 5 3 2 2" xfId="18078"/>
    <cellStyle name="Normal 2 5 3 2 2 2" xfId="18079"/>
    <cellStyle name="Normal 2 5 3 2 2 2 2" xfId="18080"/>
    <cellStyle name="Normal 2 5 3 2 2 2 2 2" xfId="18081"/>
    <cellStyle name="Normal 2 5 3 2 2 2 2 3" xfId="18082"/>
    <cellStyle name="Normal 2 5 3 2 2 2 3" xfId="18083"/>
    <cellStyle name="Normal 2 5 3 2 2 2 3 2" xfId="18084"/>
    <cellStyle name="Normal 2 5 3 2 2 2 4" xfId="18085"/>
    <cellStyle name="Normal 2 5 3 2 2 2 4 2" xfId="18086"/>
    <cellStyle name="Normal 2 5 3 2 2 2 5" xfId="18087"/>
    <cellStyle name="Normal 2 5 3 2 2 3" xfId="18088"/>
    <cellStyle name="Normal 2 5 3 2 2 3 2" xfId="18089"/>
    <cellStyle name="Normal 2 5 3 2 2 3 2 2" xfId="18090"/>
    <cellStyle name="Normal 2 5 3 2 2 3 3" xfId="18091"/>
    <cellStyle name="Normal 2 5 3 2 2 3 3 2" xfId="18092"/>
    <cellStyle name="Normal 2 5 3 2 2 3 4" xfId="18093"/>
    <cellStyle name="Normal 2 5 3 2 2 4" xfId="18094"/>
    <cellStyle name="Normal 2 5 3 2 2 4 2" xfId="18095"/>
    <cellStyle name="Normal 2 5 3 2 2 4 3" xfId="18096"/>
    <cellStyle name="Normal 2 5 3 2 2 5" xfId="18097"/>
    <cellStyle name="Normal 2 5 3 2 2 5 2" xfId="18098"/>
    <cellStyle name="Normal 2 5 3 2 2 6" xfId="18099"/>
    <cellStyle name="Normal 2 5 3 2 2 6 2" xfId="18100"/>
    <cellStyle name="Normal 2 5 3 2 2 7" xfId="18101"/>
    <cellStyle name="Normal 2 5 3 2 3" xfId="18102"/>
    <cellStyle name="Normal 2 5 3 2 3 2" xfId="18103"/>
    <cellStyle name="Normal 2 5 3 2 3 2 2" xfId="18104"/>
    <cellStyle name="Normal 2 5 3 2 3 2 3" xfId="18105"/>
    <cellStyle name="Normal 2 5 3 2 3 3" xfId="18106"/>
    <cellStyle name="Normal 2 5 3 2 3 3 2" xfId="18107"/>
    <cellStyle name="Normal 2 5 3 2 3 4" xfId="18108"/>
    <cellStyle name="Normal 2 5 3 2 3 4 2" xfId="18109"/>
    <cellStyle name="Normal 2 5 3 2 3 5" xfId="18110"/>
    <cellStyle name="Normal 2 5 3 2 4" xfId="18111"/>
    <cellStyle name="Normal 2 5 3 2 4 2" xfId="18112"/>
    <cellStyle name="Normal 2 5 3 2 4 2 2" xfId="18113"/>
    <cellStyle name="Normal 2 5 3 2 4 3" xfId="18114"/>
    <cellStyle name="Normal 2 5 3 2 4 3 2" xfId="18115"/>
    <cellStyle name="Normal 2 5 3 2 4 4" xfId="18116"/>
    <cellStyle name="Normal 2 5 3 2 5" xfId="18117"/>
    <cellStyle name="Normal 2 5 3 2 5 2" xfId="18118"/>
    <cellStyle name="Normal 2 5 3 2 5 3" xfId="18119"/>
    <cellStyle name="Normal 2 5 3 2 6" xfId="18120"/>
    <cellStyle name="Normal 2 5 3 2 6 2" xfId="18121"/>
    <cellStyle name="Normal 2 5 3 2 7" xfId="18122"/>
    <cellStyle name="Normal 2 5 3 2 7 2" xfId="18123"/>
    <cellStyle name="Normal 2 5 3 2 8" xfId="18124"/>
    <cellStyle name="Normal 2 5 3 3" xfId="18125"/>
    <cellStyle name="Normal 2 5 3 3 2" xfId="18126"/>
    <cellStyle name="Normal 2 5 3 3 2 2" xfId="18127"/>
    <cellStyle name="Normal 2 5 3 3 2 2 2" xfId="18128"/>
    <cellStyle name="Normal 2 5 3 3 2 2 3" xfId="18129"/>
    <cellStyle name="Normal 2 5 3 3 2 3" xfId="18130"/>
    <cellStyle name="Normal 2 5 3 3 2 3 2" xfId="18131"/>
    <cellStyle name="Normal 2 5 3 3 2 4" xfId="18132"/>
    <cellStyle name="Normal 2 5 3 3 2 4 2" xfId="18133"/>
    <cellStyle name="Normal 2 5 3 3 2 5" xfId="18134"/>
    <cellStyle name="Normal 2 5 3 3 3" xfId="18135"/>
    <cellStyle name="Normal 2 5 3 3 3 2" xfId="18136"/>
    <cellStyle name="Normal 2 5 3 3 3 2 2" xfId="18137"/>
    <cellStyle name="Normal 2 5 3 3 3 3" xfId="18138"/>
    <cellStyle name="Normal 2 5 3 3 3 3 2" xfId="18139"/>
    <cellStyle name="Normal 2 5 3 3 3 4" xfId="18140"/>
    <cellStyle name="Normal 2 5 3 3 4" xfId="18141"/>
    <cellStyle name="Normal 2 5 3 3 4 2" xfId="18142"/>
    <cellStyle name="Normal 2 5 3 3 4 3" xfId="18143"/>
    <cellStyle name="Normal 2 5 3 3 5" xfId="18144"/>
    <cellStyle name="Normal 2 5 3 3 5 2" xfId="18145"/>
    <cellStyle name="Normal 2 5 3 3 6" xfId="18146"/>
    <cellStyle name="Normal 2 5 3 3 6 2" xfId="18147"/>
    <cellStyle name="Normal 2 5 3 3 7" xfId="18148"/>
    <cellStyle name="Normal 2 5 3 4" xfId="18149"/>
    <cellStyle name="Normal 2 5 3 4 2" xfId="18150"/>
    <cellStyle name="Normal 2 5 3 4 2 2" xfId="18151"/>
    <cellStyle name="Normal 2 5 3 4 2 2 2" xfId="18152"/>
    <cellStyle name="Normal 2 5 3 4 2 2 3" xfId="18153"/>
    <cellStyle name="Normal 2 5 3 4 2 3" xfId="18154"/>
    <cellStyle name="Normal 2 5 3 4 2 3 2" xfId="18155"/>
    <cellStyle name="Normal 2 5 3 4 2 4" xfId="18156"/>
    <cellStyle name="Normal 2 5 3 4 2 4 2" xfId="18157"/>
    <cellStyle name="Normal 2 5 3 4 2 5" xfId="18158"/>
    <cellStyle name="Normal 2 5 3 4 3" xfId="18159"/>
    <cellStyle name="Normal 2 5 3 4 3 2" xfId="18160"/>
    <cellStyle name="Normal 2 5 3 4 3 2 2" xfId="18161"/>
    <cellStyle name="Normal 2 5 3 4 3 3" xfId="18162"/>
    <cellStyle name="Normal 2 5 3 4 3 3 2" xfId="18163"/>
    <cellStyle name="Normal 2 5 3 4 3 4" xfId="18164"/>
    <cellStyle name="Normal 2 5 3 4 4" xfId="18165"/>
    <cellStyle name="Normal 2 5 3 4 4 2" xfId="18166"/>
    <cellStyle name="Normal 2 5 3 4 4 3" xfId="18167"/>
    <cellStyle name="Normal 2 5 3 4 5" xfId="18168"/>
    <cellStyle name="Normal 2 5 3 4 5 2" xfId="18169"/>
    <cellStyle name="Normal 2 5 3 4 6" xfId="18170"/>
    <cellStyle name="Normal 2 5 3 4 6 2" xfId="18171"/>
    <cellStyle name="Normal 2 5 3 4 7" xfId="18172"/>
    <cellStyle name="Normal 2 5 3 5" xfId="18173"/>
    <cellStyle name="Normal 2 5 3 5 2" xfId="18174"/>
    <cellStyle name="Normal 2 5 3 5 2 2" xfId="18175"/>
    <cellStyle name="Normal 2 5 3 5 2 2 2" xfId="18176"/>
    <cellStyle name="Normal 2 5 3 5 2 3" xfId="18177"/>
    <cellStyle name="Normal 2 5 3 5 2 3 2" xfId="18178"/>
    <cellStyle name="Normal 2 5 3 5 2 4" xfId="18179"/>
    <cellStyle name="Normal 2 5 3 5 3" xfId="18180"/>
    <cellStyle name="Normal 2 5 3 5 3 2" xfId="18181"/>
    <cellStyle name="Normal 2 5 3 5 3 3" xfId="18182"/>
    <cellStyle name="Normal 2 5 3 5 4" xfId="18183"/>
    <cellStyle name="Normal 2 5 3 5 4 2" xfId="18184"/>
    <cellStyle name="Normal 2 5 3 5 5" xfId="18185"/>
    <cellStyle name="Normal 2 5 3 5 5 2" xfId="18186"/>
    <cellStyle name="Normal 2 5 3 5 6" xfId="18187"/>
    <cellStyle name="Normal 2 5 3 6" xfId="18188"/>
    <cellStyle name="Normal 2 5 3 6 2" xfId="18189"/>
    <cellStyle name="Normal 2 5 3 6 2 2" xfId="18190"/>
    <cellStyle name="Normal 2 5 3 6 3" xfId="18191"/>
    <cellStyle name="Normal 2 5 3 6 3 2" xfId="18192"/>
    <cellStyle name="Normal 2 5 3 6 4" xfId="18193"/>
    <cellStyle name="Normal 2 5 3 7" xfId="18194"/>
    <cellStyle name="Normal 2 5 3 7 2" xfId="18195"/>
    <cellStyle name="Normal 2 5 3 7 2 2" xfId="18196"/>
    <cellStyle name="Normal 2 5 3 7 3" xfId="18197"/>
    <cellStyle name="Normal 2 5 3 7 3 2" xfId="18198"/>
    <cellStyle name="Normal 2 5 3 7 4" xfId="18199"/>
    <cellStyle name="Normal 2 5 3 8" xfId="18200"/>
    <cellStyle name="Normal 2 5 3 8 2" xfId="18201"/>
    <cellStyle name="Normal 2 5 3 8 3" xfId="18202"/>
    <cellStyle name="Normal 2 5 3 9" xfId="18203"/>
    <cellStyle name="Normal 2 5 3 9 2" xfId="18204"/>
    <cellStyle name="Normal 2 5 4" xfId="18205"/>
    <cellStyle name="Normal 2 5 4 10" xfId="18206"/>
    <cellStyle name="Normal 2 5 4 2" xfId="18207"/>
    <cellStyle name="Normal 2 5 4 2 2" xfId="18208"/>
    <cellStyle name="Normal 2 5 4 2 2 2" xfId="18209"/>
    <cellStyle name="Normal 2 5 4 2 2 2 2" xfId="18210"/>
    <cellStyle name="Normal 2 5 4 2 2 2 3" xfId="18211"/>
    <cellStyle name="Normal 2 5 4 2 2 3" xfId="18212"/>
    <cellStyle name="Normal 2 5 4 2 2 3 2" xfId="18213"/>
    <cellStyle name="Normal 2 5 4 2 2 4" xfId="18214"/>
    <cellStyle name="Normal 2 5 4 2 2 4 2" xfId="18215"/>
    <cellStyle name="Normal 2 5 4 2 2 5" xfId="18216"/>
    <cellStyle name="Normal 2 5 4 2 3" xfId="18217"/>
    <cellStyle name="Normal 2 5 4 2 3 2" xfId="18218"/>
    <cellStyle name="Normal 2 5 4 2 3 2 2" xfId="18219"/>
    <cellStyle name="Normal 2 5 4 2 3 3" xfId="18220"/>
    <cellStyle name="Normal 2 5 4 2 3 3 2" xfId="18221"/>
    <cellStyle name="Normal 2 5 4 2 3 4" xfId="18222"/>
    <cellStyle name="Normal 2 5 4 2 4" xfId="18223"/>
    <cellStyle name="Normal 2 5 4 2 4 2" xfId="18224"/>
    <cellStyle name="Normal 2 5 4 2 4 3" xfId="18225"/>
    <cellStyle name="Normal 2 5 4 2 5" xfId="18226"/>
    <cellStyle name="Normal 2 5 4 2 5 2" xfId="18227"/>
    <cellStyle name="Normal 2 5 4 2 6" xfId="18228"/>
    <cellStyle name="Normal 2 5 4 2 6 2" xfId="18229"/>
    <cellStyle name="Normal 2 5 4 2 7" xfId="18230"/>
    <cellStyle name="Normal 2 5 4 3" xfId="18231"/>
    <cellStyle name="Normal 2 5 4 3 2" xfId="18232"/>
    <cellStyle name="Normal 2 5 4 3 2 2" xfId="18233"/>
    <cellStyle name="Normal 2 5 4 3 2 2 2" xfId="18234"/>
    <cellStyle name="Normal 2 5 4 3 2 2 3" xfId="18235"/>
    <cellStyle name="Normal 2 5 4 3 2 3" xfId="18236"/>
    <cellStyle name="Normal 2 5 4 3 2 3 2" xfId="18237"/>
    <cellStyle name="Normal 2 5 4 3 2 4" xfId="18238"/>
    <cellStyle name="Normal 2 5 4 3 2 4 2" xfId="18239"/>
    <cellStyle name="Normal 2 5 4 3 2 5" xfId="18240"/>
    <cellStyle name="Normal 2 5 4 3 3" xfId="18241"/>
    <cellStyle name="Normal 2 5 4 3 3 2" xfId="18242"/>
    <cellStyle name="Normal 2 5 4 3 3 2 2" xfId="18243"/>
    <cellStyle name="Normal 2 5 4 3 3 3" xfId="18244"/>
    <cellStyle name="Normal 2 5 4 3 3 3 2" xfId="18245"/>
    <cellStyle name="Normal 2 5 4 3 3 4" xfId="18246"/>
    <cellStyle name="Normal 2 5 4 3 4" xfId="18247"/>
    <cellStyle name="Normal 2 5 4 3 4 2" xfId="18248"/>
    <cellStyle name="Normal 2 5 4 3 4 3" xfId="18249"/>
    <cellStyle name="Normal 2 5 4 3 5" xfId="18250"/>
    <cellStyle name="Normal 2 5 4 3 5 2" xfId="18251"/>
    <cellStyle name="Normal 2 5 4 3 6" xfId="18252"/>
    <cellStyle name="Normal 2 5 4 3 6 2" xfId="18253"/>
    <cellStyle name="Normal 2 5 4 3 7" xfId="18254"/>
    <cellStyle name="Normal 2 5 4 4" xfId="18255"/>
    <cellStyle name="Normal 2 5 4 4 2" xfId="18256"/>
    <cellStyle name="Normal 2 5 4 4 2 2" xfId="18257"/>
    <cellStyle name="Normal 2 5 4 4 2 2 2" xfId="18258"/>
    <cellStyle name="Normal 2 5 4 4 2 3" xfId="18259"/>
    <cellStyle name="Normal 2 5 4 4 2 3 2" xfId="18260"/>
    <cellStyle name="Normal 2 5 4 4 2 4" xfId="18261"/>
    <cellStyle name="Normal 2 5 4 4 3" xfId="18262"/>
    <cellStyle name="Normal 2 5 4 4 3 2" xfId="18263"/>
    <cellStyle name="Normal 2 5 4 4 3 3" xfId="18264"/>
    <cellStyle name="Normal 2 5 4 4 4" xfId="18265"/>
    <cellStyle name="Normal 2 5 4 4 4 2" xfId="18266"/>
    <cellStyle name="Normal 2 5 4 4 5" xfId="18267"/>
    <cellStyle name="Normal 2 5 4 4 5 2" xfId="18268"/>
    <cellStyle name="Normal 2 5 4 4 6" xfId="18269"/>
    <cellStyle name="Normal 2 5 4 5" xfId="18270"/>
    <cellStyle name="Normal 2 5 4 5 2" xfId="18271"/>
    <cellStyle name="Normal 2 5 4 5 2 2" xfId="18272"/>
    <cellStyle name="Normal 2 5 4 5 3" xfId="18273"/>
    <cellStyle name="Normal 2 5 4 5 3 2" xfId="18274"/>
    <cellStyle name="Normal 2 5 4 5 4" xfId="18275"/>
    <cellStyle name="Normal 2 5 4 6" xfId="18276"/>
    <cellStyle name="Normal 2 5 4 6 2" xfId="18277"/>
    <cellStyle name="Normal 2 5 4 6 2 2" xfId="18278"/>
    <cellStyle name="Normal 2 5 4 6 3" xfId="18279"/>
    <cellStyle name="Normal 2 5 4 6 3 2" xfId="18280"/>
    <cellStyle name="Normal 2 5 4 6 4" xfId="18281"/>
    <cellStyle name="Normal 2 5 4 7" xfId="18282"/>
    <cellStyle name="Normal 2 5 4 7 2" xfId="18283"/>
    <cellStyle name="Normal 2 5 4 7 3" xfId="18284"/>
    <cellStyle name="Normal 2 5 4 8" xfId="18285"/>
    <cellStyle name="Normal 2 5 4 8 2" xfId="18286"/>
    <cellStyle name="Normal 2 5 4 9" xfId="18287"/>
    <cellStyle name="Normal 2 5 4 9 2" xfId="18288"/>
    <cellStyle name="Normal 2 5 5" xfId="18289"/>
    <cellStyle name="Normal 2 5 5 2" xfId="18290"/>
    <cellStyle name="Normal 2 5 5 2 2" xfId="18291"/>
    <cellStyle name="Normal 2 5 5 2 2 2" xfId="18292"/>
    <cellStyle name="Normal 2 5 5 2 2 2 2" xfId="18293"/>
    <cellStyle name="Normal 2 5 5 2 2 2 3" xfId="18294"/>
    <cellStyle name="Normal 2 5 5 2 2 3" xfId="18295"/>
    <cellStyle name="Normal 2 5 5 2 2 3 2" xfId="18296"/>
    <cellStyle name="Normal 2 5 5 2 2 4" xfId="18297"/>
    <cellStyle name="Normal 2 5 5 2 2 4 2" xfId="18298"/>
    <cellStyle name="Normal 2 5 5 2 2 5" xfId="18299"/>
    <cellStyle name="Normal 2 5 5 2 3" xfId="18300"/>
    <cellStyle name="Normal 2 5 5 2 3 2" xfId="18301"/>
    <cellStyle name="Normal 2 5 5 2 3 2 2" xfId="18302"/>
    <cellStyle name="Normal 2 5 5 2 3 3" xfId="18303"/>
    <cellStyle name="Normal 2 5 5 2 3 3 2" xfId="18304"/>
    <cellStyle name="Normal 2 5 5 2 3 4" xfId="18305"/>
    <cellStyle name="Normal 2 5 5 2 4" xfId="18306"/>
    <cellStyle name="Normal 2 5 5 2 4 2" xfId="18307"/>
    <cellStyle name="Normal 2 5 5 2 4 3" xfId="18308"/>
    <cellStyle name="Normal 2 5 5 2 5" xfId="18309"/>
    <cellStyle name="Normal 2 5 5 2 5 2" xfId="18310"/>
    <cellStyle name="Normal 2 5 5 2 6" xfId="18311"/>
    <cellStyle name="Normal 2 5 5 2 6 2" xfId="18312"/>
    <cellStyle name="Normal 2 5 5 2 7" xfId="18313"/>
    <cellStyle name="Normal 2 5 5 3" xfId="18314"/>
    <cellStyle name="Normal 2 5 5 3 2" xfId="18315"/>
    <cellStyle name="Normal 2 5 5 3 2 2" xfId="18316"/>
    <cellStyle name="Normal 2 5 5 3 2 3" xfId="18317"/>
    <cellStyle name="Normal 2 5 5 3 3" xfId="18318"/>
    <cellStyle name="Normal 2 5 5 3 3 2" xfId="18319"/>
    <cellStyle name="Normal 2 5 5 3 4" xfId="18320"/>
    <cellStyle name="Normal 2 5 5 3 4 2" xfId="18321"/>
    <cellStyle name="Normal 2 5 5 3 5" xfId="18322"/>
    <cellStyle name="Normal 2 5 5 4" xfId="18323"/>
    <cellStyle name="Normal 2 5 5 4 2" xfId="18324"/>
    <cellStyle name="Normal 2 5 5 4 2 2" xfId="18325"/>
    <cellStyle name="Normal 2 5 5 4 3" xfId="18326"/>
    <cellStyle name="Normal 2 5 5 4 3 2" xfId="18327"/>
    <cellStyle name="Normal 2 5 5 4 4" xfId="18328"/>
    <cellStyle name="Normal 2 5 5 5" xfId="18329"/>
    <cellStyle name="Normal 2 5 5 5 2" xfId="18330"/>
    <cellStyle name="Normal 2 5 5 5 3" xfId="18331"/>
    <cellStyle name="Normal 2 5 5 6" xfId="18332"/>
    <cellStyle name="Normal 2 5 5 6 2" xfId="18333"/>
    <cellStyle name="Normal 2 5 5 7" xfId="18334"/>
    <cellStyle name="Normal 2 5 5 7 2" xfId="18335"/>
    <cellStyle name="Normal 2 5 5 8" xfId="18336"/>
    <cellStyle name="Normal 2 5 6" xfId="18337"/>
    <cellStyle name="Normal 2 5 6 2" xfId="18338"/>
    <cellStyle name="Normal 2 5 6 2 2" xfId="18339"/>
    <cellStyle name="Normal 2 5 6 2 2 2" xfId="18340"/>
    <cellStyle name="Normal 2 5 6 2 2 3" xfId="18341"/>
    <cellStyle name="Normal 2 5 6 2 3" xfId="18342"/>
    <cellStyle name="Normal 2 5 6 2 3 2" xfId="18343"/>
    <cellStyle name="Normal 2 5 6 2 4" xfId="18344"/>
    <cellStyle name="Normal 2 5 6 2 4 2" xfId="18345"/>
    <cellStyle name="Normal 2 5 6 2 5" xfId="18346"/>
    <cellStyle name="Normal 2 5 6 3" xfId="18347"/>
    <cellStyle name="Normal 2 5 6 3 2" xfId="18348"/>
    <cellStyle name="Normal 2 5 6 3 2 2" xfId="18349"/>
    <cellStyle name="Normal 2 5 6 3 3" xfId="18350"/>
    <cellStyle name="Normal 2 5 6 3 3 2" xfId="18351"/>
    <cellStyle name="Normal 2 5 6 3 4" xfId="18352"/>
    <cellStyle name="Normal 2 5 6 4" xfId="18353"/>
    <cellStyle name="Normal 2 5 6 4 2" xfId="18354"/>
    <cellStyle name="Normal 2 5 6 4 3" xfId="18355"/>
    <cellStyle name="Normal 2 5 6 5" xfId="18356"/>
    <cellStyle name="Normal 2 5 6 5 2" xfId="18357"/>
    <cellStyle name="Normal 2 5 6 6" xfId="18358"/>
    <cellStyle name="Normal 2 5 6 6 2" xfId="18359"/>
    <cellStyle name="Normal 2 5 6 7" xfId="18360"/>
    <cellStyle name="Normal 2 5 7" xfId="18361"/>
    <cellStyle name="Normal 2 5 7 2" xfId="18362"/>
    <cellStyle name="Normal 2 5 7 2 2" xfId="18363"/>
    <cellStyle name="Normal 2 5 7 2 2 2" xfId="18364"/>
    <cellStyle name="Normal 2 5 7 2 2 3" xfId="18365"/>
    <cellStyle name="Normal 2 5 7 2 3" xfId="18366"/>
    <cellStyle name="Normal 2 5 7 2 3 2" xfId="18367"/>
    <cellStyle name="Normal 2 5 7 2 4" xfId="18368"/>
    <cellStyle name="Normal 2 5 7 2 4 2" xfId="18369"/>
    <cellStyle name="Normal 2 5 7 2 5" xfId="18370"/>
    <cellStyle name="Normal 2 5 7 3" xfId="18371"/>
    <cellStyle name="Normal 2 5 7 3 2" xfId="18372"/>
    <cellStyle name="Normal 2 5 7 3 2 2" xfId="18373"/>
    <cellStyle name="Normal 2 5 7 3 3" xfId="18374"/>
    <cellStyle name="Normal 2 5 7 3 3 2" xfId="18375"/>
    <cellStyle name="Normal 2 5 7 3 4" xfId="18376"/>
    <cellStyle name="Normal 2 5 7 4" xfId="18377"/>
    <cellStyle name="Normal 2 5 7 4 2" xfId="18378"/>
    <cellStyle name="Normal 2 5 7 4 3" xfId="18379"/>
    <cellStyle name="Normal 2 5 7 5" xfId="18380"/>
    <cellStyle name="Normal 2 5 7 5 2" xfId="18381"/>
    <cellStyle name="Normal 2 5 7 6" xfId="18382"/>
    <cellStyle name="Normal 2 5 7 6 2" xfId="18383"/>
    <cellStyle name="Normal 2 5 7 7" xfId="18384"/>
    <cellStyle name="Normal 2 5 8" xfId="18385"/>
    <cellStyle name="Normal 2 5 8 2" xfId="18386"/>
    <cellStyle name="Normal 2 5 8 2 2" xfId="18387"/>
    <cellStyle name="Normal 2 5 8 2 2 2" xfId="18388"/>
    <cellStyle name="Normal 2 5 8 2 3" xfId="18389"/>
    <cellStyle name="Normal 2 5 8 2 3 2" xfId="18390"/>
    <cellStyle name="Normal 2 5 8 2 4" xfId="18391"/>
    <cellStyle name="Normal 2 5 8 3" xfId="18392"/>
    <cellStyle name="Normal 2 5 8 3 2" xfId="18393"/>
    <cellStyle name="Normal 2 5 8 3 3" xfId="18394"/>
    <cellStyle name="Normal 2 5 8 4" xfId="18395"/>
    <cellStyle name="Normal 2 5 8 4 2" xfId="18396"/>
    <cellStyle name="Normal 2 5 8 5" xfId="18397"/>
    <cellStyle name="Normal 2 5 8 5 2" xfId="18398"/>
    <cellStyle name="Normal 2 5 8 6" xfId="18399"/>
    <cellStyle name="Normal 2 5 9" xfId="18400"/>
    <cellStyle name="Normal 2 5 9 2" xfId="18401"/>
    <cellStyle name="Normal 2 5 9 2 2" xfId="18402"/>
    <cellStyle name="Normal 2 5 9 3" xfId="18403"/>
    <cellStyle name="Normal 2 5 9 3 2" xfId="18404"/>
    <cellStyle name="Normal 2 5 9 4" xfId="18405"/>
    <cellStyle name="Normal 2 6" xfId="18406"/>
    <cellStyle name="Normal 2 6 10" xfId="18407"/>
    <cellStyle name="Normal 2 6 10 2" xfId="18408"/>
    <cellStyle name="Normal 2 6 11" xfId="18409"/>
    <cellStyle name="Normal 2 6 12" xfId="18410"/>
    <cellStyle name="Normal 2 6 2" xfId="18411"/>
    <cellStyle name="Normal 2 6 2 2" xfId="18412"/>
    <cellStyle name="Normal 2 6 2 2 2" xfId="18413"/>
    <cellStyle name="Normal 2 6 2 2 2 2" xfId="18414"/>
    <cellStyle name="Normal 2 6 2 2 2 2 2" xfId="18415"/>
    <cellStyle name="Normal 2 6 2 2 2 2 3" xfId="18416"/>
    <cellStyle name="Normal 2 6 2 2 2 3" xfId="18417"/>
    <cellStyle name="Normal 2 6 2 2 2 3 2" xfId="18418"/>
    <cellStyle name="Normal 2 6 2 2 2 4" xfId="18419"/>
    <cellStyle name="Normal 2 6 2 2 2 4 2" xfId="18420"/>
    <cellStyle name="Normal 2 6 2 2 2 5" xfId="18421"/>
    <cellStyle name="Normal 2 6 2 2 3" xfId="18422"/>
    <cellStyle name="Normal 2 6 2 2 3 2" xfId="18423"/>
    <cellStyle name="Normal 2 6 2 2 3 2 2" xfId="18424"/>
    <cellStyle name="Normal 2 6 2 2 3 3" xfId="18425"/>
    <cellStyle name="Normal 2 6 2 2 3 3 2" xfId="18426"/>
    <cellStyle name="Normal 2 6 2 2 3 4" xfId="18427"/>
    <cellStyle name="Normal 2 6 2 2 4" xfId="18428"/>
    <cellStyle name="Normal 2 6 2 2 4 2" xfId="18429"/>
    <cellStyle name="Normal 2 6 2 2 4 3" xfId="18430"/>
    <cellStyle name="Normal 2 6 2 2 5" xfId="18431"/>
    <cellStyle name="Normal 2 6 2 2 5 2" xfId="18432"/>
    <cellStyle name="Normal 2 6 2 2 6" xfId="18433"/>
    <cellStyle name="Normal 2 6 2 2 6 2" xfId="18434"/>
    <cellStyle name="Normal 2 6 2 2 7" xfId="18435"/>
    <cellStyle name="Normal 2 6 2 3" xfId="18436"/>
    <cellStyle name="Normal 2 6 2 3 2" xfId="18437"/>
    <cellStyle name="Normal 2 6 2 3 2 2" xfId="18438"/>
    <cellStyle name="Normal 2 6 2 3 2 3" xfId="18439"/>
    <cellStyle name="Normal 2 6 2 3 3" xfId="18440"/>
    <cellStyle name="Normal 2 6 2 3 3 2" xfId="18441"/>
    <cellStyle name="Normal 2 6 2 3 4" xfId="18442"/>
    <cellStyle name="Normal 2 6 2 3 4 2" xfId="18443"/>
    <cellStyle name="Normal 2 6 2 3 5" xfId="18444"/>
    <cellStyle name="Normal 2 6 2 4" xfId="18445"/>
    <cellStyle name="Normal 2 6 2 4 2" xfId="18446"/>
    <cellStyle name="Normal 2 6 2 4 2 2" xfId="18447"/>
    <cellStyle name="Normal 2 6 2 4 3" xfId="18448"/>
    <cellStyle name="Normal 2 6 2 4 3 2" xfId="18449"/>
    <cellStyle name="Normal 2 6 2 4 4" xfId="18450"/>
    <cellStyle name="Normal 2 6 2 5" xfId="18451"/>
    <cellStyle name="Normal 2 6 2 5 2" xfId="18452"/>
    <cellStyle name="Normal 2 6 2 5 3" xfId="18453"/>
    <cellStyle name="Normal 2 6 2 6" xfId="18454"/>
    <cellStyle name="Normal 2 6 2 6 2" xfId="18455"/>
    <cellStyle name="Normal 2 6 2 7" xfId="18456"/>
    <cellStyle name="Normal 2 6 2 7 2" xfId="18457"/>
    <cellStyle name="Normal 2 6 2 8" xfId="18458"/>
    <cellStyle name="Normal 2 6 3" xfId="18459"/>
    <cellStyle name="Normal 2 6 3 2" xfId="18460"/>
    <cellStyle name="Normal 2 6 3 2 2" xfId="18461"/>
    <cellStyle name="Normal 2 6 3 2 2 2" xfId="18462"/>
    <cellStyle name="Normal 2 6 3 2 2 3" xfId="18463"/>
    <cellStyle name="Normal 2 6 3 2 3" xfId="18464"/>
    <cellStyle name="Normal 2 6 3 2 3 2" xfId="18465"/>
    <cellStyle name="Normal 2 6 3 2 4" xfId="18466"/>
    <cellStyle name="Normal 2 6 3 2 4 2" xfId="18467"/>
    <cellStyle name="Normal 2 6 3 2 5" xfId="18468"/>
    <cellStyle name="Normal 2 6 3 3" xfId="18469"/>
    <cellStyle name="Normal 2 6 3 3 2" xfId="18470"/>
    <cellStyle name="Normal 2 6 3 3 2 2" xfId="18471"/>
    <cellStyle name="Normal 2 6 3 3 3" xfId="18472"/>
    <cellStyle name="Normal 2 6 3 3 3 2" xfId="18473"/>
    <cellStyle name="Normal 2 6 3 3 4" xfId="18474"/>
    <cellStyle name="Normal 2 6 3 4" xfId="18475"/>
    <cellStyle name="Normal 2 6 3 4 2" xfId="18476"/>
    <cellStyle name="Normal 2 6 3 4 3" xfId="18477"/>
    <cellStyle name="Normal 2 6 3 5" xfId="18478"/>
    <cellStyle name="Normal 2 6 3 5 2" xfId="18479"/>
    <cellStyle name="Normal 2 6 3 6" xfId="18480"/>
    <cellStyle name="Normal 2 6 3 6 2" xfId="18481"/>
    <cellStyle name="Normal 2 6 3 7" xfId="18482"/>
    <cellStyle name="Normal 2 6 4" xfId="18483"/>
    <cellStyle name="Normal 2 6 4 2" xfId="18484"/>
    <cellStyle name="Normal 2 6 4 2 2" xfId="18485"/>
    <cellStyle name="Normal 2 6 4 2 2 2" xfId="18486"/>
    <cellStyle name="Normal 2 6 4 2 2 3" xfId="18487"/>
    <cellStyle name="Normal 2 6 4 2 3" xfId="18488"/>
    <cellStyle name="Normal 2 6 4 2 3 2" xfId="18489"/>
    <cellStyle name="Normal 2 6 4 2 4" xfId="18490"/>
    <cellStyle name="Normal 2 6 4 2 4 2" xfId="18491"/>
    <cellStyle name="Normal 2 6 4 2 5" xfId="18492"/>
    <cellStyle name="Normal 2 6 4 3" xfId="18493"/>
    <cellStyle name="Normal 2 6 4 3 2" xfId="18494"/>
    <cellStyle name="Normal 2 6 4 3 2 2" xfId="18495"/>
    <cellStyle name="Normal 2 6 4 3 3" xfId="18496"/>
    <cellStyle name="Normal 2 6 4 3 3 2" xfId="18497"/>
    <cellStyle name="Normal 2 6 4 3 4" xfId="18498"/>
    <cellStyle name="Normal 2 6 4 4" xfId="18499"/>
    <cellStyle name="Normal 2 6 4 4 2" xfId="18500"/>
    <cellStyle name="Normal 2 6 4 4 3" xfId="18501"/>
    <cellStyle name="Normal 2 6 4 5" xfId="18502"/>
    <cellStyle name="Normal 2 6 4 5 2" xfId="18503"/>
    <cellStyle name="Normal 2 6 4 6" xfId="18504"/>
    <cellStyle name="Normal 2 6 4 6 2" xfId="18505"/>
    <cellStyle name="Normal 2 6 4 7" xfId="18506"/>
    <cellStyle name="Normal 2 6 5" xfId="18507"/>
    <cellStyle name="Normal 2 6 5 2" xfId="18508"/>
    <cellStyle name="Normal 2 6 5 2 2" xfId="18509"/>
    <cellStyle name="Normal 2 6 5 2 2 2" xfId="18510"/>
    <cellStyle name="Normal 2 6 5 2 3" xfId="18511"/>
    <cellStyle name="Normal 2 6 5 2 3 2" xfId="18512"/>
    <cellStyle name="Normal 2 6 5 2 4" xfId="18513"/>
    <cellStyle name="Normal 2 6 5 3" xfId="18514"/>
    <cellStyle name="Normal 2 6 5 3 2" xfId="18515"/>
    <cellStyle name="Normal 2 6 5 3 3" xfId="18516"/>
    <cellStyle name="Normal 2 6 5 4" xfId="18517"/>
    <cellStyle name="Normal 2 6 5 4 2" xfId="18518"/>
    <cellStyle name="Normal 2 6 5 5" xfId="18519"/>
    <cellStyle name="Normal 2 6 5 5 2" xfId="18520"/>
    <cellStyle name="Normal 2 6 5 6" xfId="18521"/>
    <cellStyle name="Normal 2 6 6" xfId="18522"/>
    <cellStyle name="Normal 2 6 6 2" xfId="18523"/>
    <cellStyle name="Normal 2 6 6 2 2" xfId="18524"/>
    <cellStyle name="Normal 2 6 6 3" xfId="18525"/>
    <cellStyle name="Normal 2 6 6 3 2" xfId="18526"/>
    <cellStyle name="Normal 2 6 6 4" xfId="18527"/>
    <cellStyle name="Normal 2 6 7" xfId="18528"/>
    <cellStyle name="Normal 2 6 7 2" xfId="18529"/>
    <cellStyle name="Normal 2 6 7 2 2" xfId="18530"/>
    <cellStyle name="Normal 2 6 7 3" xfId="18531"/>
    <cellStyle name="Normal 2 6 7 3 2" xfId="18532"/>
    <cellStyle name="Normal 2 6 7 4" xfId="18533"/>
    <cellStyle name="Normal 2 6 8" xfId="18534"/>
    <cellStyle name="Normal 2 6 8 2" xfId="18535"/>
    <cellStyle name="Normal 2 6 8 3" xfId="18536"/>
    <cellStyle name="Normal 2 6 9" xfId="18537"/>
    <cellStyle name="Normal 2 6 9 2" xfId="18538"/>
    <cellStyle name="Normal 2 7" xfId="18539"/>
    <cellStyle name="Normal 2 7 10" xfId="18540"/>
    <cellStyle name="Normal 2 7 2" xfId="18541"/>
    <cellStyle name="Normal 2 7 2 2" xfId="18542"/>
    <cellStyle name="Normal 2 7 2 2 2" xfId="18543"/>
    <cellStyle name="Normal 2 7 2 2 2 2" xfId="18544"/>
    <cellStyle name="Normal 2 7 2 2 2 3" xfId="18545"/>
    <cellStyle name="Normal 2 7 2 2 3" xfId="18546"/>
    <cellStyle name="Normal 2 7 2 2 3 2" xfId="18547"/>
    <cellStyle name="Normal 2 7 2 2 4" xfId="18548"/>
    <cellStyle name="Normal 2 7 2 2 4 2" xfId="18549"/>
    <cellStyle name="Normal 2 7 2 2 5" xfId="18550"/>
    <cellStyle name="Normal 2 7 2 3" xfId="18551"/>
    <cellStyle name="Normal 2 7 2 3 2" xfId="18552"/>
    <cellStyle name="Normal 2 7 2 3 2 2" xfId="18553"/>
    <cellStyle name="Normal 2 7 2 3 3" xfId="18554"/>
    <cellStyle name="Normal 2 7 2 3 3 2" xfId="18555"/>
    <cellStyle name="Normal 2 7 2 3 4" xfId="18556"/>
    <cellStyle name="Normal 2 7 2 4" xfId="18557"/>
    <cellStyle name="Normal 2 7 2 4 2" xfId="18558"/>
    <cellStyle name="Normal 2 7 2 4 3" xfId="18559"/>
    <cellStyle name="Normal 2 7 2 5" xfId="18560"/>
    <cellStyle name="Normal 2 7 2 5 2" xfId="18561"/>
    <cellStyle name="Normal 2 7 2 6" xfId="18562"/>
    <cellStyle name="Normal 2 7 2 6 2" xfId="18563"/>
    <cellStyle name="Normal 2 7 2 7" xfId="18564"/>
    <cellStyle name="Normal 2 7 3" xfId="18565"/>
    <cellStyle name="Normal 2 7 3 2" xfId="18566"/>
    <cellStyle name="Normal 2 7 3 2 2" xfId="18567"/>
    <cellStyle name="Normal 2 7 3 2 2 2" xfId="18568"/>
    <cellStyle name="Normal 2 7 3 2 2 3" xfId="18569"/>
    <cellStyle name="Normal 2 7 3 2 3" xfId="18570"/>
    <cellStyle name="Normal 2 7 3 2 3 2" xfId="18571"/>
    <cellStyle name="Normal 2 7 3 2 4" xfId="18572"/>
    <cellStyle name="Normal 2 7 3 2 4 2" xfId="18573"/>
    <cellStyle name="Normal 2 7 3 2 5" xfId="18574"/>
    <cellStyle name="Normal 2 7 3 3" xfId="18575"/>
    <cellStyle name="Normal 2 7 3 3 2" xfId="18576"/>
    <cellStyle name="Normal 2 7 3 3 2 2" xfId="18577"/>
    <cellStyle name="Normal 2 7 3 3 3" xfId="18578"/>
    <cellStyle name="Normal 2 7 3 3 3 2" xfId="18579"/>
    <cellStyle name="Normal 2 7 3 3 4" xfId="18580"/>
    <cellStyle name="Normal 2 7 3 4" xfId="18581"/>
    <cellStyle name="Normal 2 7 3 4 2" xfId="18582"/>
    <cellStyle name="Normal 2 7 3 4 3" xfId="18583"/>
    <cellStyle name="Normal 2 7 3 5" xfId="18584"/>
    <cellStyle name="Normal 2 7 3 5 2" xfId="18585"/>
    <cellStyle name="Normal 2 7 3 6" xfId="18586"/>
    <cellStyle name="Normal 2 7 3 6 2" xfId="18587"/>
    <cellStyle name="Normal 2 7 3 7" xfId="18588"/>
    <cellStyle name="Normal 2 7 4" xfId="18589"/>
    <cellStyle name="Normal 2 7 4 2" xfId="18590"/>
    <cellStyle name="Normal 2 7 4 2 2" xfId="18591"/>
    <cellStyle name="Normal 2 7 4 2 2 2" xfId="18592"/>
    <cellStyle name="Normal 2 7 4 2 3" xfId="18593"/>
    <cellStyle name="Normal 2 7 4 2 3 2" xfId="18594"/>
    <cellStyle name="Normal 2 7 4 2 4" xfId="18595"/>
    <cellStyle name="Normal 2 7 4 3" xfId="18596"/>
    <cellStyle name="Normal 2 7 4 3 2" xfId="18597"/>
    <cellStyle name="Normal 2 7 4 3 3" xfId="18598"/>
    <cellStyle name="Normal 2 7 4 4" xfId="18599"/>
    <cellStyle name="Normal 2 7 4 4 2" xfId="18600"/>
    <cellStyle name="Normal 2 7 4 5" xfId="18601"/>
    <cellStyle name="Normal 2 7 4 5 2" xfId="18602"/>
    <cellStyle name="Normal 2 7 4 6" xfId="18603"/>
    <cellStyle name="Normal 2 7 5" xfId="18604"/>
    <cellStyle name="Normal 2 7 5 2" xfId="18605"/>
    <cellStyle name="Normal 2 7 5 2 2" xfId="18606"/>
    <cellStyle name="Normal 2 7 5 3" xfId="18607"/>
    <cellStyle name="Normal 2 7 5 3 2" xfId="18608"/>
    <cellStyle name="Normal 2 7 5 4" xfId="18609"/>
    <cellStyle name="Normal 2 7 6" xfId="18610"/>
    <cellStyle name="Normal 2 7 6 2" xfId="18611"/>
    <cellStyle name="Normal 2 7 6 2 2" xfId="18612"/>
    <cellStyle name="Normal 2 7 6 3" xfId="18613"/>
    <cellStyle name="Normal 2 7 6 3 2" xfId="18614"/>
    <cellStyle name="Normal 2 7 6 4" xfId="18615"/>
    <cellStyle name="Normal 2 7 7" xfId="18616"/>
    <cellStyle name="Normal 2 7 7 2" xfId="18617"/>
    <cellStyle name="Normal 2 7 7 3" xfId="18618"/>
    <cellStyle name="Normal 2 7 8" xfId="18619"/>
    <cellStyle name="Normal 2 7 8 2" xfId="18620"/>
    <cellStyle name="Normal 2 7 9" xfId="18621"/>
    <cellStyle name="Normal 2 7 9 2" xfId="18622"/>
    <cellStyle name="Normal 2 8" xfId="18623"/>
    <cellStyle name="Normal 2 8 2" xfId="18624"/>
    <cellStyle name="Normal 2 8 2 2" xfId="18625"/>
    <cellStyle name="Normal 2 8 2 2 2" xfId="18626"/>
    <cellStyle name="Normal 2 8 2 3" xfId="18627"/>
    <cellStyle name="Normal 2 8 2 3 2" xfId="18628"/>
    <cellStyle name="Normal 2 8 2 4" xfId="18629"/>
    <cellStyle name="Normal 2 8 3" xfId="18630"/>
    <cellStyle name="Normal 2 8 3 2" xfId="18631"/>
    <cellStyle name="Normal 2 8 3 3" xfId="18632"/>
    <cellStyle name="Normal 2 8 4" xfId="18633"/>
    <cellStyle name="Normal 2 8 4 2" xfId="18634"/>
    <cellStyle name="Normal 2 8 5" xfId="18635"/>
    <cellStyle name="Normal 2 8 5 2" xfId="18636"/>
    <cellStyle name="Normal 2 8 6" xfId="18637"/>
    <cellStyle name="Normal 2 9" xfId="18638"/>
    <cellStyle name="Normal 2 9 2" xfId="18639"/>
    <cellStyle name="Normal 2 9 2 2" xfId="18640"/>
    <cellStyle name="Normal 2 9 2 2 2" xfId="18641"/>
    <cellStyle name="Normal 2 9 2 3" xfId="18642"/>
    <cellStyle name="Normal 2 9 3" xfId="18643"/>
    <cellStyle name="Normal 2 9 3 2" xfId="18644"/>
    <cellStyle name="Normal 2 9 4" xfId="18645"/>
    <cellStyle name="Normal 2_2D - MAY 24 2010 Ten Year ATRR Forecast for Stakeholders - Updated to SL Rev 12 for PowerPoint" xfId="18646"/>
    <cellStyle name="Normal 20" xfId="18647"/>
    <cellStyle name="Normal 20 10 2" xfId="18648"/>
    <cellStyle name="Normal 20 10 2 2" xfId="18649"/>
    <cellStyle name="Normal 20 2" xfId="18650"/>
    <cellStyle name="Normal 20 2 2" xfId="18651"/>
    <cellStyle name="Normal 20 3" xfId="18652"/>
    <cellStyle name="Normal 20 3 2" xfId="18653"/>
    <cellStyle name="Normal 20 4" xfId="18654"/>
    <cellStyle name="Normal 20 4 2" xfId="18655"/>
    <cellStyle name="Normal 20 5" xfId="18656"/>
    <cellStyle name="Normal 20 6" xfId="18657"/>
    <cellStyle name="Normal 21" xfId="18658"/>
    <cellStyle name="Normal 21 2" xfId="18659"/>
    <cellStyle name="Normal 21 2 2" xfId="18660"/>
    <cellStyle name="Normal 21 3" xfId="18661"/>
    <cellStyle name="Normal 21 3 2" xfId="18662"/>
    <cellStyle name="Normal 21 4" xfId="18663"/>
    <cellStyle name="Normal 21 4 2" xfId="18664"/>
    <cellStyle name="Normal 21 5" xfId="18665"/>
    <cellStyle name="Normal 21 5 2" xfId="18666"/>
    <cellStyle name="Normal 21 6" xfId="18667"/>
    <cellStyle name="Normal 21 6 2" xfId="18668"/>
    <cellStyle name="Normal 21 7" xfId="18669"/>
    <cellStyle name="Normal 21 7 2" xfId="18670"/>
    <cellStyle name="Normal 21 8" xfId="18671"/>
    <cellStyle name="Normal 21 9" xfId="18672"/>
    <cellStyle name="Normal 22" xfId="18673"/>
    <cellStyle name="Normal 22 2" xfId="18674"/>
    <cellStyle name="Normal 22 2 2" xfId="18675"/>
    <cellStyle name="Normal 22 3" xfId="18676"/>
    <cellStyle name="Normal 22 3 2" xfId="18677"/>
    <cellStyle name="Normal 22 4" xfId="18678"/>
    <cellStyle name="Normal 22 4 2" xfId="18679"/>
    <cellStyle name="Normal 22 5" xfId="18680"/>
    <cellStyle name="Normal 22 5 2" xfId="18681"/>
    <cellStyle name="Normal 22 6" xfId="18682"/>
    <cellStyle name="Normal 22 6 2" xfId="18683"/>
    <cellStyle name="Normal 22 7" xfId="18684"/>
    <cellStyle name="Normal 22 7 2" xfId="18685"/>
    <cellStyle name="Normal 22 8" xfId="18686"/>
    <cellStyle name="Normal 22 9" xfId="18687"/>
    <cellStyle name="Normal 23" xfId="18688"/>
    <cellStyle name="Normal 23 2" xfId="18689"/>
    <cellStyle name="Normal 23 2 2" xfId="18690"/>
    <cellStyle name="Normal 23 3" xfId="18691"/>
    <cellStyle name="Normal 23 3 2" xfId="18692"/>
    <cellStyle name="Normal 23 4" xfId="18693"/>
    <cellStyle name="Normal 23 4 2" xfId="18694"/>
    <cellStyle name="Normal 23 5" xfId="18695"/>
    <cellStyle name="Normal 23 5 2" xfId="18696"/>
    <cellStyle name="Normal 23 6" xfId="18697"/>
    <cellStyle name="Normal 23 6 2" xfId="18698"/>
    <cellStyle name="Normal 23 7" xfId="18699"/>
    <cellStyle name="Normal 23 7 2" xfId="18700"/>
    <cellStyle name="Normal 23 8" xfId="18701"/>
    <cellStyle name="Normal 23 9" xfId="18702"/>
    <cellStyle name="Normal 24" xfId="18703"/>
    <cellStyle name="Normal 24 2" xfId="18704"/>
    <cellStyle name="Normal 24 2 2" xfId="18705"/>
    <cellStyle name="Normal 24 3" xfId="18706"/>
    <cellStyle name="Normal 24 3 2" xfId="18707"/>
    <cellStyle name="Normal 24 4" xfId="18708"/>
    <cellStyle name="Normal 24 4 2" xfId="18709"/>
    <cellStyle name="Normal 24 5" xfId="18710"/>
    <cellStyle name="Normal 24 6" xfId="18711"/>
    <cellStyle name="Normal 25" xfId="18712"/>
    <cellStyle name="Normal 25 2" xfId="18713"/>
    <cellStyle name="Normal 25 2 2" xfId="18714"/>
    <cellStyle name="Normal 25 2 2 2" xfId="18715"/>
    <cellStyle name="Normal 25 2 2 3" xfId="18716"/>
    <cellStyle name="Normal 25 2 3" xfId="18717"/>
    <cellStyle name="Normal 25 3" xfId="18718"/>
    <cellStyle name="Normal 25 3 2" xfId="18719"/>
    <cellStyle name="Normal 25 4" xfId="18720"/>
    <cellStyle name="Normal 25 4 2" xfId="18721"/>
    <cellStyle name="Normal 25 5" xfId="18722"/>
    <cellStyle name="Normal 25 6" xfId="18723"/>
    <cellStyle name="Normal 26" xfId="18724"/>
    <cellStyle name="Normal 26 2" xfId="18725"/>
    <cellStyle name="Normal 26 2 2" xfId="18726"/>
    <cellStyle name="Normal 26 2 2 2" xfId="18727"/>
    <cellStyle name="Normal 26 2 2 3" xfId="18728"/>
    <cellStyle name="Normal 26 2 3" xfId="18729"/>
    <cellStyle name="Normal 26 3" xfId="18730"/>
    <cellStyle name="Normal 26 3 2" xfId="18731"/>
    <cellStyle name="Normal 26 4" xfId="18732"/>
    <cellStyle name="Normal 26 4 2" xfId="18733"/>
    <cellStyle name="Normal 26 5" xfId="18734"/>
    <cellStyle name="Normal 26 5 2" xfId="18735"/>
    <cellStyle name="Normal 26 6" xfId="18736"/>
    <cellStyle name="Normal 26 6 2" xfId="18737"/>
    <cellStyle name="Normal 26 7" xfId="18738"/>
    <cellStyle name="Normal 26 7 2" xfId="18739"/>
    <cellStyle name="Normal 26 8" xfId="18740"/>
    <cellStyle name="Normal 26 9" xfId="18741"/>
    <cellStyle name="Normal 27" xfId="18742"/>
    <cellStyle name="Normal 27 2" xfId="18743"/>
    <cellStyle name="Normal 27 2 2" xfId="18744"/>
    <cellStyle name="Normal 27 2 2 2" xfId="18745"/>
    <cellStyle name="Normal 27 2 2 3" xfId="18746"/>
    <cellStyle name="Normal 27 2 3" xfId="18747"/>
    <cellStyle name="Normal 27 3" xfId="18748"/>
    <cellStyle name="Normal 27 3 2" xfId="18749"/>
    <cellStyle name="Normal 27 4" xfId="18750"/>
    <cellStyle name="Normal 27 4 2" xfId="18751"/>
    <cellStyle name="Normal 27 5" xfId="18752"/>
    <cellStyle name="Normal 27 6" xfId="18753"/>
    <cellStyle name="Normal 28" xfId="18754"/>
    <cellStyle name="Normal 28 2" xfId="18755"/>
    <cellStyle name="Normal 28 2 2" xfId="18756"/>
    <cellStyle name="Normal 28 3" xfId="18757"/>
    <cellStyle name="Normal 28 3 2" xfId="18758"/>
    <cellStyle name="Normal 28 4" xfId="18759"/>
    <cellStyle name="Normal 28 4 2" xfId="18760"/>
    <cellStyle name="Normal 28 5" xfId="18761"/>
    <cellStyle name="Normal 28 5 2" xfId="18762"/>
    <cellStyle name="Normal 28 6" xfId="18763"/>
    <cellStyle name="Normal 28 6 2" xfId="18764"/>
    <cellStyle name="Normal 28 7" xfId="18765"/>
    <cellStyle name="Normal 28 7 2" xfId="18766"/>
    <cellStyle name="Normal 28 8" xfId="18767"/>
    <cellStyle name="Normal 28 9" xfId="18768"/>
    <cellStyle name="Normal 29" xfId="18769"/>
    <cellStyle name="Normal 29 2" xfId="18770"/>
    <cellStyle name="Normal 29 2 2" xfId="18771"/>
    <cellStyle name="Normal 29 3" xfId="18772"/>
    <cellStyle name="Normal 29 3 2" xfId="18773"/>
    <cellStyle name="Normal 29 4" xfId="18774"/>
    <cellStyle name="Normal 29 4 2" xfId="18775"/>
    <cellStyle name="Normal 29 5" xfId="18776"/>
    <cellStyle name="Normal 29 5 2" xfId="18777"/>
    <cellStyle name="Normal 29 6" xfId="18778"/>
    <cellStyle name="Normal 29 6 2" xfId="18779"/>
    <cellStyle name="Normal 29 7" xfId="18780"/>
    <cellStyle name="Normal 29 7 2" xfId="18781"/>
    <cellStyle name="Normal 29 8" xfId="18782"/>
    <cellStyle name="Normal 29 9" xfId="18783"/>
    <cellStyle name="Normal 3" xfId="75"/>
    <cellStyle name="Normal 3 10" xfId="18784"/>
    <cellStyle name="Normal 3 10 2" xfId="18785"/>
    <cellStyle name="Normal 3 10 2 2" xfId="18786"/>
    <cellStyle name="Normal 3 10 2 2 2" xfId="18787"/>
    <cellStyle name="Normal 3 10 2 2 3" xfId="18788"/>
    <cellStyle name="Normal 3 10 2 3" xfId="18789"/>
    <cellStyle name="Normal 3 10 2 3 2" xfId="18790"/>
    <cellStyle name="Normal 3 10 2 4" xfId="18791"/>
    <cellStyle name="Normal 3 10 2 4 2" xfId="18792"/>
    <cellStyle name="Normal 3 10 2 5" xfId="18793"/>
    <cellStyle name="Normal 3 10 3" xfId="18794"/>
    <cellStyle name="Normal 3 10 3 2" xfId="18795"/>
    <cellStyle name="Normal 3 10 3 2 2" xfId="18796"/>
    <cellStyle name="Normal 3 10 3 3" xfId="18797"/>
    <cellStyle name="Normal 3 10 3 3 2" xfId="18798"/>
    <cellStyle name="Normal 3 10 3 4" xfId="18799"/>
    <cellStyle name="Normal 3 10 4" xfId="18800"/>
    <cellStyle name="Normal 3 10 4 2" xfId="18801"/>
    <cellStyle name="Normal 3 10 4 3" xfId="18802"/>
    <cellStyle name="Normal 3 10 5" xfId="18803"/>
    <cellStyle name="Normal 3 10 5 2" xfId="18804"/>
    <cellStyle name="Normal 3 10 6" xfId="18805"/>
    <cellStyle name="Normal 3 10 6 2" xfId="18806"/>
    <cellStyle name="Normal 3 10 7" xfId="18807"/>
    <cellStyle name="Normal 3 11" xfId="18808"/>
    <cellStyle name="Normal 3 11 2" xfId="18809"/>
    <cellStyle name="Normal 3 11 2 2" xfId="18810"/>
    <cellStyle name="Normal 3 11 2 2 2" xfId="18811"/>
    <cellStyle name="Normal 3 11 2 2 3" xfId="18812"/>
    <cellStyle name="Normal 3 11 2 3" xfId="18813"/>
    <cellStyle name="Normal 3 11 2 3 2" xfId="18814"/>
    <cellStyle name="Normal 3 11 2 4" xfId="18815"/>
    <cellStyle name="Normal 3 11 2 4 2" xfId="18816"/>
    <cellStyle name="Normal 3 11 2 5" xfId="18817"/>
    <cellStyle name="Normal 3 11 3" xfId="18818"/>
    <cellStyle name="Normal 3 11 3 2" xfId="18819"/>
    <cellStyle name="Normal 3 11 3 2 2" xfId="18820"/>
    <cellStyle name="Normal 3 11 3 3" xfId="18821"/>
    <cellStyle name="Normal 3 11 3 3 2" xfId="18822"/>
    <cellStyle name="Normal 3 11 3 4" xfId="18823"/>
    <cellStyle name="Normal 3 11 4" xfId="18824"/>
    <cellStyle name="Normal 3 11 4 2" xfId="18825"/>
    <cellStyle name="Normal 3 11 4 3" xfId="18826"/>
    <cellStyle name="Normal 3 11 5" xfId="18827"/>
    <cellStyle name="Normal 3 11 5 2" xfId="18828"/>
    <cellStyle name="Normal 3 11 6" xfId="18829"/>
    <cellStyle name="Normal 3 11 6 2" xfId="18830"/>
    <cellStyle name="Normal 3 11 7" xfId="18831"/>
    <cellStyle name="Normal 3 12" xfId="18832"/>
    <cellStyle name="Normal 3 12 2" xfId="18833"/>
    <cellStyle name="Normal 3 12 2 2" xfId="18834"/>
    <cellStyle name="Normal 3 12 2 2 2" xfId="18835"/>
    <cellStyle name="Normal 3 12 2 3" xfId="18836"/>
    <cellStyle name="Normal 3 12 2 3 2" xfId="18837"/>
    <cellStyle name="Normal 3 12 2 4" xfId="18838"/>
    <cellStyle name="Normal 3 12 3" xfId="18839"/>
    <cellStyle name="Normal 3 12 3 2" xfId="18840"/>
    <cellStyle name="Normal 3 12 3 3" xfId="18841"/>
    <cellStyle name="Normal 3 12 4" xfId="18842"/>
    <cellStyle name="Normal 3 12 4 2" xfId="18843"/>
    <cellStyle name="Normal 3 12 5" xfId="18844"/>
    <cellStyle name="Normal 3 12 5 2" xfId="18845"/>
    <cellStyle name="Normal 3 12 6" xfId="18846"/>
    <cellStyle name="Normal 3 13" xfId="18847"/>
    <cellStyle name="Normal 3 13 2" xfId="18848"/>
    <cellStyle name="Normal 3 13 2 2" xfId="18849"/>
    <cellStyle name="Normal 3 13 3" xfId="18850"/>
    <cellStyle name="Normal 3 13 3 2" xfId="18851"/>
    <cellStyle name="Normal 3 13 4" xfId="18852"/>
    <cellStyle name="Normal 3 14" xfId="18853"/>
    <cellStyle name="Normal 3 14 2" xfId="18854"/>
    <cellStyle name="Normal 3 14 2 2" xfId="18855"/>
    <cellStyle name="Normal 3 14 3" xfId="18856"/>
    <cellStyle name="Normal 3 14 3 2" xfId="18857"/>
    <cellStyle name="Normal 3 14 4" xfId="18858"/>
    <cellStyle name="Normal 3 15" xfId="18859"/>
    <cellStyle name="Normal 3 15 2" xfId="18860"/>
    <cellStyle name="Normal 3 15 3" xfId="18861"/>
    <cellStyle name="Normal 3 16" xfId="18862"/>
    <cellStyle name="Normal 3 16 2" xfId="18863"/>
    <cellStyle name="Normal 3 17" xfId="18864"/>
    <cellStyle name="Normal 3 17 2" xfId="18865"/>
    <cellStyle name="Normal 3 18" xfId="18866"/>
    <cellStyle name="Normal 3 19" xfId="18867"/>
    <cellStyle name="Normal 3 2" xfId="76"/>
    <cellStyle name="Normal 3 2 10" xfId="18868"/>
    <cellStyle name="Normal 3 2 10 2" xfId="18869"/>
    <cellStyle name="Normal 3 2 10 2 2" xfId="18870"/>
    <cellStyle name="Normal 3 2 10 2 2 2" xfId="18871"/>
    <cellStyle name="Normal 3 2 10 2 2 3" xfId="18872"/>
    <cellStyle name="Normal 3 2 10 2 2 4" xfId="18873"/>
    <cellStyle name="Normal 3 2 10 2 3" xfId="18874"/>
    <cellStyle name="Normal 3 2 10 2 3 2" xfId="18875"/>
    <cellStyle name="Normal 3 2 10 2 4" xfId="18876"/>
    <cellStyle name="Normal 3 2 10 2 4 2" xfId="18877"/>
    <cellStyle name="Normal 3 2 10 2 5" xfId="18878"/>
    <cellStyle name="Normal 3 2 10 2 6" xfId="18879"/>
    <cellStyle name="Normal 3 2 10 3" xfId="18880"/>
    <cellStyle name="Normal 3 2 10 3 2" xfId="18881"/>
    <cellStyle name="Normal 3 2 10 3 2 2" xfId="18882"/>
    <cellStyle name="Normal 3 2 10 3 2 3" xfId="18883"/>
    <cellStyle name="Normal 3 2 10 3 3" xfId="18884"/>
    <cellStyle name="Normal 3 2 10 3 3 2" xfId="18885"/>
    <cellStyle name="Normal 3 2 10 3 4" xfId="18886"/>
    <cellStyle name="Normal 3 2 10 3 5" xfId="18887"/>
    <cellStyle name="Normal 3 2 10 4" xfId="18888"/>
    <cellStyle name="Normal 3 2 10 4 2" xfId="18889"/>
    <cellStyle name="Normal 3 2 10 4 2 2" xfId="18890"/>
    <cellStyle name="Normal 3 2 10 4 3" xfId="18891"/>
    <cellStyle name="Normal 3 2 10 4 4" xfId="18892"/>
    <cellStyle name="Normal 3 2 10 5" xfId="18893"/>
    <cellStyle name="Normal 3 2 10 5 2" xfId="18894"/>
    <cellStyle name="Normal 3 2 10 5 3" xfId="18895"/>
    <cellStyle name="Normal 3 2 10 6" xfId="18896"/>
    <cellStyle name="Normal 3 2 10 6 2" xfId="18897"/>
    <cellStyle name="Normal 3 2 10 6 3" xfId="18898"/>
    <cellStyle name="Normal 3 2 10 7" xfId="18899"/>
    <cellStyle name="Normal 3 2 10 8" xfId="18900"/>
    <cellStyle name="Normal 3 2 11" xfId="18901"/>
    <cellStyle name="Normal 3 2 11 2" xfId="18902"/>
    <cellStyle name="Normal 3 2 11 2 2" xfId="18903"/>
    <cellStyle name="Normal 3 2 11 2 2 2" xfId="18904"/>
    <cellStyle name="Normal 3 2 11 2 2 3" xfId="18905"/>
    <cellStyle name="Normal 3 2 11 2 3" xfId="18906"/>
    <cellStyle name="Normal 3 2 11 2 3 2" xfId="18907"/>
    <cellStyle name="Normal 3 2 11 2 4" xfId="18908"/>
    <cellStyle name="Normal 3 2 11 2 5" xfId="18909"/>
    <cellStyle name="Normal 3 2 11 3" xfId="18910"/>
    <cellStyle name="Normal 3 2 11 3 2" xfId="18911"/>
    <cellStyle name="Normal 3 2 11 3 2 2" xfId="18912"/>
    <cellStyle name="Normal 3 2 11 3 3" xfId="18913"/>
    <cellStyle name="Normal 3 2 11 3 4" xfId="18914"/>
    <cellStyle name="Normal 3 2 11 4" xfId="18915"/>
    <cellStyle name="Normal 3 2 11 4 2" xfId="18916"/>
    <cellStyle name="Normal 3 2 11 4 2 2" xfId="18917"/>
    <cellStyle name="Normal 3 2 11 4 3" xfId="18918"/>
    <cellStyle name="Normal 3 2 11 5" xfId="18919"/>
    <cellStyle name="Normal 3 2 11 5 2" xfId="18920"/>
    <cellStyle name="Normal 3 2 11 5 3" xfId="18921"/>
    <cellStyle name="Normal 3 2 11 6" xfId="18922"/>
    <cellStyle name="Normal 3 2 11 6 2" xfId="18923"/>
    <cellStyle name="Normal 3 2 11 7" xfId="18924"/>
    <cellStyle name="Normal 3 2 12" xfId="18925"/>
    <cellStyle name="Normal 3 2 12 2" xfId="18926"/>
    <cellStyle name="Normal 3 2 12 2 2" xfId="18927"/>
    <cellStyle name="Normal 3 2 12 2 2 2" xfId="18928"/>
    <cellStyle name="Normal 3 2 12 2 3" xfId="18929"/>
    <cellStyle name="Normal 3 2 12 3" xfId="18930"/>
    <cellStyle name="Normal 3 2 12 3 2" xfId="18931"/>
    <cellStyle name="Normal 3 2 12 3 2 2" xfId="18932"/>
    <cellStyle name="Normal 3 2 12 3 3" xfId="18933"/>
    <cellStyle name="Normal 3 2 12 4" xfId="18934"/>
    <cellStyle name="Normal 3 2 12 4 2" xfId="18935"/>
    <cellStyle name="Normal 3 2 12 4 3" xfId="18936"/>
    <cellStyle name="Normal 3 2 12 5" xfId="18937"/>
    <cellStyle name="Normal 3 2 12 6" xfId="18938"/>
    <cellStyle name="Normal 3 2 12 7" xfId="18939"/>
    <cellStyle name="Normal 3 2 13" xfId="18940"/>
    <cellStyle name="Normal 3 2 13 2" xfId="18941"/>
    <cellStyle name="Normal 3 2 13 2 2" xfId="18942"/>
    <cellStyle name="Normal 3 2 13 2 2 2" xfId="18943"/>
    <cellStyle name="Normal 3 2 13 2 3" xfId="18944"/>
    <cellStyle name="Normal 3 2 13 3" xfId="18945"/>
    <cellStyle name="Normal 3 2 13 3 2" xfId="18946"/>
    <cellStyle name="Normal 3 2 13 3 2 2" xfId="18947"/>
    <cellStyle name="Normal 3 2 13 3 3" xfId="18948"/>
    <cellStyle name="Normal 3 2 13 4" xfId="18949"/>
    <cellStyle name="Normal 3 2 13 4 2" xfId="18950"/>
    <cellStyle name="Normal 3 2 13 5" xfId="18951"/>
    <cellStyle name="Normal 3 2 13 6" xfId="18952"/>
    <cellStyle name="Normal 3 2 14" xfId="18953"/>
    <cellStyle name="Normal 3 2 14 2" xfId="18954"/>
    <cellStyle name="Normal 3 2 14 2 2" xfId="18955"/>
    <cellStyle name="Normal 3 2 14 3" xfId="18956"/>
    <cellStyle name="Normal 3 2 14 4" xfId="18957"/>
    <cellStyle name="Normal 3 2 15" xfId="18958"/>
    <cellStyle name="Normal 3 2 15 2" xfId="18959"/>
    <cellStyle name="Normal 3 2 15 2 2" xfId="18960"/>
    <cellStyle name="Normal 3 2 15 3" xfId="18961"/>
    <cellStyle name="Normal 3 2 16" xfId="18962"/>
    <cellStyle name="Normal 3 2 16 2" xfId="18963"/>
    <cellStyle name="Normal 3 2 16 2 2" xfId="18964"/>
    <cellStyle name="Normal 3 2 16 3" xfId="18965"/>
    <cellStyle name="Normal 3 2 17" xfId="18966"/>
    <cellStyle name="Normal 3 2 17 2" xfId="18967"/>
    <cellStyle name="Normal 3 2 18" xfId="18968"/>
    <cellStyle name="Normal 3 2 19" xfId="18969"/>
    <cellStyle name="Normal 3 2 2" xfId="18970"/>
    <cellStyle name="Normal 3 2 2 10" xfId="18971"/>
    <cellStyle name="Normal 3 2 2 10 2" xfId="18972"/>
    <cellStyle name="Normal 3 2 2 10 2 2" xfId="18973"/>
    <cellStyle name="Normal 3 2 2 10 2 2 2" xfId="18974"/>
    <cellStyle name="Normal 3 2 2 10 2 3" xfId="18975"/>
    <cellStyle name="Normal 3 2 2 10 3" xfId="18976"/>
    <cellStyle name="Normal 3 2 2 10 3 2" xfId="18977"/>
    <cellStyle name="Normal 3 2 2 10 3 2 2" xfId="18978"/>
    <cellStyle name="Normal 3 2 2 10 3 3" xfId="18979"/>
    <cellStyle name="Normal 3 2 2 10 4" xfId="18980"/>
    <cellStyle name="Normal 3 2 2 10 4 2" xfId="18981"/>
    <cellStyle name="Normal 3 2 2 10 4 3" xfId="18982"/>
    <cellStyle name="Normal 3 2 2 10 5" xfId="18983"/>
    <cellStyle name="Normal 3 2 2 10 6" xfId="18984"/>
    <cellStyle name="Normal 3 2 2 10 7" xfId="18985"/>
    <cellStyle name="Normal 3 2 2 11" xfId="18986"/>
    <cellStyle name="Normal 3 2 2 11 2" xfId="18987"/>
    <cellStyle name="Normal 3 2 2 11 2 2" xfId="18988"/>
    <cellStyle name="Normal 3 2 2 11 2 2 2" xfId="18989"/>
    <cellStyle name="Normal 3 2 2 11 2 3" xfId="18990"/>
    <cellStyle name="Normal 3 2 2 11 3" xfId="18991"/>
    <cellStyle name="Normal 3 2 2 11 3 2" xfId="18992"/>
    <cellStyle name="Normal 3 2 2 11 3 2 2" xfId="18993"/>
    <cellStyle name="Normal 3 2 2 11 3 3" xfId="18994"/>
    <cellStyle name="Normal 3 2 2 11 4" xfId="18995"/>
    <cellStyle name="Normal 3 2 2 11 4 2" xfId="18996"/>
    <cellStyle name="Normal 3 2 2 11 4 3" xfId="18997"/>
    <cellStyle name="Normal 3 2 2 11 5" xfId="18998"/>
    <cellStyle name="Normal 3 2 2 11 6" xfId="18999"/>
    <cellStyle name="Normal 3 2 2 11 7" xfId="19000"/>
    <cellStyle name="Normal 3 2 2 12" xfId="19001"/>
    <cellStyle name="Normal 3 2 2 12 2" xfId="19002"/>
    <cellStyle name="Normal 3 2 2 12 2 2" xfId="19003"/>
    <cellStyle name="Normal 3 2 2 12 2 3" xfId="19004"/>
    <cellStyle name="Normal 3 2 2 12 3" xfId="19005"/>
    <cellStyle name="Normal 3 2 2 12 3 2" xfId="19006"/>
    <cellStyle name="Normal 3 2 2 12 3 3" xfId="19007"/>
    <cellStyle name="Normal 3 2 2 12 4" xfId="19008"/>
    <cellStyle name="Normal 3 2 2 12 5" xfId="19009"/>
    <cellStyle name="Normal 3 2 2 12 6" xfId="19010"/>
    <cellStyle name="Normal 3 2 2 13" xfId="19011"/>
    <cellStyle name="Normal 3 2 2 13 2" xfId="19012"/>
    <cellStyle name="Normal 3 2 2 13 2 2" xfId="19013"/>
    <cellStyle name="Normal 3 2 2 13 3" xfId="19014"/>
    <cellStyle name="Normal 3 2 2 14" xfId="19015"/>
    <cellStyle name="Normal 3 2 2 14 2" xfId="19016"/>
    <cellStyle name="Normal 3 2 2 14 2 2" xfId="19017"/>
    <cellStyle name="Normal 3 2 2 14 3" xfId="19018"/>
    <cellStyle name="Normal 3 2 2 15" xfId="19019"/>
    <cellStyle name="Normal 3 2 2 15 2" xfId="19020"/>
    <cellStyle name="Normal 3 2 2 15 3" xfId="19021"/>
    <cellStyle name="Normal 3 2 2 16" xfId="19022"/>
    <cellStyle name="Normal 3 2 2 17" xfId="19023"/>
    <cellStyle name="Normal 3 2 2 18" xfId="19024"/>
    <cellStyle name="Normal 3 2 2 19" xfId="19025"/>
    <cellStyle name="Normal 3 2 2 2" xfId="19026"/>
    <cellStyle name="Normal 3 2 2 2 10" xfId="19027"/>
    <cellStyle name="Normal 3 2 2 2 10 2" xfId="19028"/>
    <cellStyle name="Normal 3 2 2 2 10 2 2" xfId="19029"/>
    <cellStyle name="Normal 3 2 2 2 10 2 3" xfId="19030"/>
    <cellStyle name="Normal 3 2 2 2 10 3" xfId="19031"/>
    <cellStyle name="Normal 3 2 2 2 10 3 2" xfId="19032"/>
    <cellStyle name="Normal 3 2 2 2 10 3 3" xfId="19033"/>
    <cellStyle name="Normal 3 2 2 2 10 4" xfId="19034"/>
    <cellStyle name="Normal 3 2 2 2 10 4 2" xfId="19035"/>
    <cellStyle name="Normal 3 2 2 2 10 5" xfId="19036"/>
    <cellStyle name="Normal 3 2 2 2 10 6" xfId="19037"/>
    <cellStyle name="Normal 3 2 2 2 10 7" xfId="19038"/>
    <cellStyle name="Normal 3 2 2 2 11" xfId="19039"/>
    <cellStyle name="Normal 3 2 2 2 11 2" xfId="19040"/>
    <cellStyle name="Normal 3 2 2 2 11 2 2" xfId="19041"/>
    <cellStyle name="Normal 3 2 2 2 11 2 3" xfId="19042"/>
    <cellStyle name="Normal 3 2 2 2 11 3" xfId="19043"/>
    <cellStyle name="Normal 3 2 2 2 11 3 2" xfId="19044"/>
    <cellStyle name="Normal 3 2 2 2 11 4" xfId="19045"/>
    <cellStyle name="Normal 3 2 2 2 11 4 2" xfId="19046"/>
    <cellStyle name="Normal 3 2 2 2 11 5" xfId="19047"/>
    <cellStyle name="Normal 3 2 2 2 11 6" xfId="19048"/>
    <cellStyle name="Normal 3 2 2 2 11 7" xfId="19049"/>
    <cellStyle name="Normal 3 2 2 2 12" xfId="19050"/>
    <cellStyle name="Normal 3 2 2 2 12 2" xfId="19051"/>
    <cellStyle name="Normal 3 2 2 2 12 2 2" xfId="19052"/>
    <cellStyle name="Normal 3 2 2 2 12 2 3" xfId="19053"/>
    <cellStyle name="Normal 3 2 2 2 12 3" xfId="19054"/>
    <cellStyle name="Normal 3 2 2 2 12 3 2" xfId="19055"/>
    <cellStyle name="Normal 3 2 2 2 12 4" xfId="19056"/>
    <cellStyle name="Normal 3 2 2 2 12 5" xfId="19057"/>
    <cellStyle name="Normal 3 2 2 2 12 6" xfId="19058"/>
    <cellStyle name="Normal 3 2 2 2 13" xfId="19059"/>
    <cellStyle name="Normal 3 2 2 2 13 2" xfId="19060"/>
    <cellStyle name="Normal 3 2 2 2 13 3" xfId="19061"/>
    <cellStyle name="Normal 3 2 2 2 14" xfId="19062"/>
    <cellStyle name="Normal 3 2 2 2 14 2" xfId="19063"/>
    <cellStyle name="Normal 3 2 2 2 15" xfId="19064"/>
    <cellStyle name="Normal 3 2 2 2 15 2" xfId="19065"/>
    <cellStyle name="Normal 3 2 2 2 16" xfId="19066"/>
    <cellStyle name="Normal 3 2 2 2 17" xfId="19067"/>
    <cellStyle name="Normal 3 2 2 2 18" xfId="19068"/>
    <cellStyle name="Normal 3 2 2 2 2" xfId="19069"/>
    <cellStyle name="Normal 3 2 2 2 2 10" xfId="19070"/>
    <cellStyle name="Normal 3 2 2 2 2 10 10" xfId="19071"/>
    <cellStyle name="Normal 3 2 2 2 2 10 11" xfId="19072"/>
    <cellStyle name="Normal 3 2 2 2 2 10 2" xfId="19073"/>
    <cellStyle name="Normal 3 2 2 2 2 10 2 2" xfId="19074"/>
    <cellStyle name="Normal 3 2 2 2 2 10 2 2 2" xfId="19075"/>
    <cellStyle name="Normal 3 2 2 2 2 10 2 3" xfId="19076"/>
    <cellStyle name="Normal 3 2 2 2 2 10 2 3 2" xfId="19077"/>
    <cellStyle name="Normal 3 2 2 2 2 10 2 4" xfId="19078"/>
    <cellStyle name="Normal 3 2 2 2 2 10 2 4 2" xfId="19079"/>
    <cellStyle name="Normal 3 2 2 2 2 10 2 5" xfId="19080"/>
    <cellStyle name="Normal 3 2 2 2 2 10 2 6" xfId="19081"/>
    <cellStyle name="Normal 3 2 2 2 2 10 2 7" xfId="19082"/>
    <cellStyle name="Normal 3 2 2 2 2 10 3" xfId="19083"/>
    <cellStyle name="Normal 3 2 2 2 2 10 3 2" xfId="19084"/>
    <cellStyle name="Normal 3 2 2 2 2 10 3 2 2" xfId="19085"/>
    <cellStyle name="Normal 3 2 2 2 2 10 3 3" xfId="19086"/>
    <cellStyle name="Normal 3 2 2 2 2 10 3 3 2" xfId="19087"/>
    <cellStyle name="Normal 3 2 2 2 2 10 3 4" xfId="19088"/>
    <cellStyle name="Normal 3 2 2 2 2 10 3 4 2" xfId="19089"/>
    <cellStyle name="Normal 3 2 2 2 2 10 3 5" xfId="19090"/>
    <cellStyle name="Normal 3 2 2 2 2 10 3 6" xfId="19091"/>
    <cellStyle name="Normal 3 2 2 2 2 10 4" xfId="19092"/>
    <cellStyle name="Normal 3 2 2 2 2 10 4 2" xfId="19093"/>
    <cellStyle name="Normal 3 2 2 2 2 10 4 2 2" xfId="19094"/>
    <cellStyle name="Normal 3 2 2 2 2 10 4 3" xfId="19095"/>
    <cellStyle name="Normal 3 2 2 2 2 10 4 3 2" xfId="19096"/>
    <cellStyle name="Normal 3 2 2 2 2 10 4 4" xfId="19097"/>
    <cellStyle name="Normal 3 2 2 2 2 10 4 4 2" xfId="19098"/>
    <cellStyle name="Normal 3 2 2 2 2 10 4 5" xfId="19099"/>
    <cellStyle name="Normal 3 2 2 2 2 10 4 6" xfId="19100"/>
    <cellStyle name="Normal 3 2 2 2 2 10 5" xfId="19101"/>
    <cellStyle name="Normal 3 2 2 2 2 10 5 2" xfId="19102"/>
    <cellStyle name="Normal 3 2 2 2 2 10 5 2 2" xfId="19103"/>
    <cellStyle name="Normal 3 2 2 2 2 10 5 3" xfId="19104"/>
    <cellStyle name="Normal 3 2 2 2 2 10 5 3 2" xfId="19105"/>
    <cellStyle name="Normal 3 2 2 2 2 10 5 4" xfId="19106"/>
    <cellStyle name="Normal 3 2 2 2 2 10 5 5" xfId="19107"/>
    <cellStyle name="Normal 3 2 2 2 2 10 6" xfId="19108"/>
    <cellStyle name="Normal 3 2 2 2 2 10 6 2" xfId="19109"/>
    <cellStyle name="Normal 3 2 2 2 2 10 7" xfId="19110"/>
    <cellStyle name="Normal 3 2 2 2 2 10 7 2" xfId="19111"/>
    <cellStyle name="Normal 3 2 2 2 2 10 8" xfId="19112"/>
    <cellStyle name="Normal 3 2 2 2 2 10 8 2" xfId="19113"/>
    <cellStyle name="Normal 3 2 2 2 2 10 9" xfId="19114"/>
    <cellStyle name="Normal 3 2 2 2 2 11" xfId="19115"/>
    <cellStyle name="Normal 3 2 2 2 2 11 2" xfId="19116"/>
    <cellStyle name="Normal 3 2 2 2 2 11 2 2" xfId="19117"/>
    <cellStyle name="Normal 3 2 2 2 2 11 3" xfId="19118"/>
    <cellStyle name="Normal 3 2 2 2 2 11 3 2" xfId="19119"/>
    <cellStyle name="Normal 3 2 2 2 2 11 4" xfId="19120"/>
    <cellStyle name="Normal 3 2 2 2 2 11 4 2" xfId="19121"/>
    <cellStyle name="Normal 3 2 2 2 2 11 5" xfId="19122"/>
    <cellStyle name="Normal 3 2 2 2 2 11 6" xfId="19123"/>
    <cellStyle name="Normal 3 2 2 2 2 11 7" xfId="19124"/>
    <cellStyle name="Normal 3 2 2 2 2 12" xfId="19125"/>
    <cellStyle name="Normal 3 2 2 2 2 12 2" xfId="19126"/>
    <cellStyle name="Normal 3 2 2 2 2 12 2 2" xfId="19127"/>
    <cellStyle name="Normal 3 2 2 2 2 12 3" xfId="19128"/>
    <cellStyle name="Normal 3 2 2 2 2 12 3 2" xfId="19129"/>
    <cellStyle name="Normal 3 2 2 2 2 12 4" xfId="19130"/>
    <cellStyle name="Normal 3 2 2 2 2 12 4 2" xfId="19131"/>
    <cellStyle name="Normal 3 2 2 2 2 12 5" xfId="19132"/>
    <cellStyle name="Normal 3 2 2 2 2 12 6" xfId="19133"/>
    <cellStyle name="Normal 3 2 2 2 2 13" xfId="19134"/>
    <cellStyle name="Normal 3 2 2 2 2 13 2" xfId="19135"/>
    <cellStyle name="Normal 3 2 2 2 2 13 2 2" xfId="19136"/>
    <cellStyle name="Normal 3 2 2 2 2 13 3" xfId="19137"/>
    <cellStyle name="Normal 3 2 2 2 2 13 3 2" xfId="19138"/>
    <cellStyle name="Normal 3 2 2 2 2 13 4" xfId="19139"/>
    <cellStyle name="Normal 3 2 2 2 2 13 4 2" xfId="19140"/>
    <cellStyle name="Normal 3 2 2 2 2 13 5" xfId="19141"/>
    <cellStyle name="Normal 3 2 2 2 2 13 6" xfId="19142"/>
    <cellStyle name="Normal 3 2 2 2 2 14" xfId="19143"/>
    <cellStyle name="Normal 3 2 2 2 2 14 2" xfId="19144"/>
    <cellStyle name="Normal 3 2 2 2 2 14 2 2" xfId="19145"/>
    <cellStyle name="Normal 3 2 2 2 2 14 3" xfId="19146"/>
    <cellStyle name="Normal 3 2 2 2 2 14 3 2" xfId="19147"/>
    <cellStyle name="Normal 3 2 2 2 2 14 4" xfId="19148"/>
    <cellStyle name="Normal 3 2 2 2 2 14 5" xfId="19149"/>
    <cellStyle name="Normal 3 2 2 2 2 15" xfId="19150"/>
    <cellStyle name="Normal 3 2 2 2 2 15 2" xfId="19151"/>
    <cellStyle name="Normal 3 2 2 2 2 16" xfId="19152"/>
    <cellStyle name="Normal 3 2 2 2 2 16 2" xfId="19153"/>
    <cellStyle name="Normal 3 2 2 2 2 17" xfId="19154"/>
    <cellStyle name="Normal 3 2 2 2 2 17 2" xfId="19155"/>
    <cellStyle name="Normal 3 2 2 2 2 18" xfId="19156"/>
    <cellStyle name="Normal 3 2 2 2 2 19" xfId="19157"/>
    <cellStyle name="Normal 3 2 2 2 2 2" xfId="19158"/>
    <cellStyle name="Normal 3 2 2 2 2 2 10" xfId="19159"/>
    <cellStyle name="Normal 3 2 2 2 2 2 10 2" xfId="19160"/>
    <cellStyle name="Normal 3 2 2 2 2 2 10 2 2" xfId="19161"/>
    <cellStyle name="Normal 3 2 2 2 2 2 10 3" xfId="19162"/>
    <cellStyle name="Normal 3 2 2 2 2 2 10 3 2" xfId="19163"/>
    <cellStyle name="Normal 3 2 2 2 2 2 10 4" xfId="19164"/>
    <cellStyle name="Normal 3 2 2 2 2 2 10 4 2" xfId="19165"/>
    <cellStyle name="Normal 3 2 2 2 2 2 10 5" xfId="19166"/>
    <cellStyle name="Normal 3 2 2 2 2 2 10 6" xfId="19167"/>
    <cellStyle name="Normal 3 2 2 2 2 2 11" xfId="19168"/>
    <cellStyle name="Normal 3 2 2 2 2 2 11 2" xfId="19169"/>
    <cellStyle name="Normal 3 2 2 2 2 2 11 2 2" xfId="19170"/>
    <cellStyle name="Normal 3 2 2 2 2 2 11 3" xfId="19171"/>
    <cellStyle name="Normal 3 2 2 2 2 2 11 3 2" xfId="19172"/>
    <cellStyle name="Normal 3 2 2 2 2 2 11 4" xfId="19173"/>
    <cellStyle name="Normal 3 2 2 2 2 2 11 5" xfId="19174"/>
    <cellStyle name="Normal 3 2 2 2 2 2 12" xfId="19175"/>
    <cellStyle name="Normal 3 2 2 2 2 2 12 2" xfId="19176"/>
    <cellStyle name="Normal 3 2 2 2 2 2 13" xfId="19177"/>
    <cellStyle name="Normal 3 2 2 2 2 2 13 2" xfId="19178"/>
    <cellStyle name="Normal 3 2 2 2 2 2 14" xfId="19179"/>
    <cellStyle name="Normal 3 2 2 2 2 2 14 2" xfId="19180"/>
    <cellStyle name="Normal 3 2 2 2 2 2 15" xfId="19181"/>
    <cellStyle name="Normal 3 2 2 2 2 2 16" xfId="19182"/>
    <cellStyle name="Normal 3 2 2 2 2 2 17" xfId="19183"/>
    <cellStyle name="Normal 3 2 2 2 2 2 2" xfId="19184"/>
    <cellStyle name="Normal 3 2 2 2 2 2 2 10" xfId="19185"/>
    <cellStyle name="Normal 3 2 2 2 2 2 2 10 2" xfId="19186"/>
    <cellStyle name="Normal 3 2 2 2 2 2 2 11" xfId="19187"/>
    <cellStyle name="Normal 3 2 2 2 2 2 2 11 2" xfId="19188"/>
    <cellStyle name="Normal 3 2 2 2 2 2 2 12" xfId="19189"/>
    <cellStyle name="Normal 3 2 2 2 2 2 2 13" xfId="19190"/>
    <cellStyle name="Normal 3 2 2 2 2 2 2 14" xfId="19191"/>
    <cellStyle name="Normal 3 2 2 2 2 2 2 2" xfId="19192"/>
    <cellStyle name="Normal 3 2 2 2 2 2 2 2 10" xfId="19193"/>
    <cellStyle name="Normal 3 2 2 2 2 2 2 2 11" xfId="19194"/>
    <cellStyle name="Normal 3 2 2 2 2 2 2 2 12" xfId="19195"/>
    <cellStyle name="Normal 3 2 2 2 2 2 2 2 2" xfId="19196"/>
    <cellStyle name="Normal 3 2 2 2 2 2 2 2 2 2" xfId="19197"/>
    <cellStyle name="Normal 3 2 2 2 2 2 2 2 2 2 2" xfId="19198"/>
    <cellStyle name="Normal 3 2 2 2 2 2 2 2 2 2 3" xfId="19199"/>
    <cellStyle name="Normal 3 2 2 2 2 2 2 2 2 3" xfId="19200"/>
    <cellStyle name="Normal 3 2 2 2 2 2 2 2 2 3 2" xfId="19201"/>
    <cellStyle name="Normal 3 2 2 2 2 2 2 2 2 3 3" xfId="19202"/>
    <cellStyle name="Normal 3 2 2 2 2 2 2 2 2 4" xfId="19203"/>
    <cellStyle name="Normal 3 2 2 2 2 2 2 2 2 4 2" xfId="19204"/>
    <cellStyle name="Normal 3 2 2 2 2 2 2 2 2 5" xfId="19205"/>
    <cellStyle name="Normal 3 2 2 2 2 2 2 2 2 6" xfId="19206"/>
    <cellStyle name="Normal 3 2 2 2 2 2 2 2 2 7" xfId="19207"/>
    <cellStyle name="Normal 3 2 2 2 2 2 2 2 3" xfId="19208"/>
    <cellStyle name="Normal 3 2 2 2 2 2 2 2 3 2" xfId="19209"/>
    <cellStyle name="Normal 3 2 2 2 2 2 2 2 3 2 2" xfId="19210"/>
    <cellStyle name="Normal 3 2 2 2 2 2 2 2 3 2 3" xfId="19211"/>
    <cellStyle name="Normal 3 2 2 2 2 2 2 2 3 3" xfId="19212"/>
    <cellStyle name="Normal 3 2 2 2 2 2 2 2 3 3 2" xfId="19213"/>
    <cellStyle name="Normal 3 2 2 2 2 2 2 2 3 4" xfId="19214"/>
    <cellStyle name="Normal 3 2 2 2 2 2 2 2 3 4 2" xfId="19215"/>
    <cellStyle name="Normal 3 2 2 2 2 2 2 2 3 5" xfId="19216"/>
    <cellStyle name="Normal 3 2 2 2 2 2 2 2 3 6" xfId="19217"/>
    <cellStyle name="Normal 3 2 2 2 2 2 2 2 3 7" xfId="19218"/>
    <cellStyle name="Normal 3 2 2 2 2 2 2 2 4" xfId="19219"/>
    <cellStyle name="Normal 3 2 2 2 2 2 2 2 4 2" xfId="19220"/>
    <cellStyle name="Normal 3 2 2 2 2 2 2 2 4 2 2" xfId="19221"/>
    <cellStyle name="Normal 3 2 2 2 2 2 2 2 4 2 3" xfId="19222"/>
    <cellStyle name="Normal 3 2 2 2 2 2 2 2 4 3" xfId="19223"/>
    <cellStyle name="Normal 3 2 2 2 2 2 2 2 4 3 2" xfId="19224"/>
    <cellStyle name="Normal 3 2 2 2 2 2 2 2 4 4" xfId="19225"/>
    <cellStyle name="Normal 3 2 2 2 2 2 2 2 4 4 2" xfId="19226"/>
    <cellStyle name="Normal 3 2 2 2 2 2 2 2 4 5" xfId="19227"/>
    <cellStyle name="Normal 3 2 2 2 2 2 2 2 4 6" xfId="19228"/>
    <cellStyle name="Normal 3 2 2 2 2 2 2 2 4 7" xfId="19229"/>
    <cellStyle name="Normal 3 2 2 2 2 2 2 2 5" xfId="19230"/>
    <cellStyle name="Normal 3 2 2 2 2 2 2 2 5 2" xfId="19231"/>
    <cellStyle name="Normal 3 2 2 2 2 2 2 2 5 2 2" xfId="19232"/>
    <cellStyle name="Normal 3 2 2 2 2 2 2 2 5 3" xfId="19233"/>
    <cellStyle name="Normal 3 2 2 2 2 2 2 2 5 3 2" xfId="19234"/>
    <cellStyle name="Normal 3 2 2 2 2 2 2 2 5 4" xfId="19235"/>
    <cellStyle name="Normal 3 2 2 2 2 2 2 2 5 4 2" xfId="19236"/>
    <cellStyle name="Normal 3 2 2 2 2 2 2 2 5 5" xfId="19237"/>
    <cellStyle name="Normal 3 2 2 2 2 2 2 2 5 6" xfId="19238"/>
    <cellStyle name="Normal 3 2 2 2 2 2 2 2 5 7" xfId="19239"/>
    <cellStyle name="Normal 3 2 2 2 2 2 2 2 6" xfId="19240"/>
    <cellStyle name="Normal 3 2 2 2 2 2 2 2 6 2" xfId="19241"/>
    <cellStyle name="Normal 3 2 2 2 2 2 2 2 6 2 2" xfId="19242"/>
    <cellStyle name="Normal 3 2 2 2 2 2 2 2 6 3" xfId="19243"/>
    <cellStyle name="Normal 3 2 2 2 2 2 2 2 6 3 2" xfId="19244"/>
    <cellStyle name="Normal 3 2 2 2 2 2 2 2 6 4" xfId="19245"/>
    <cellStyle name="Normal 3 2 2 2 2 2 2 2 6 5" xfId="19246"/>
    <cellStyle name="Normal 3 2 2 2 2 2 2 2 7" xfId="19247"/>
    <cellStyle name="Normal 3 2 2 2 2 2 2 2 7 2" xfId="19248"/>
    <cellStyle name="Normal 3 2 2 2 2 2 2 2 8" xfId="19249"/>
    <cellStyle name="Normal 3 2 2 2 2 2 2 2 8 2" xfId="19250"/>
    <cellStyle name="Normal 3 2 2 2 2 2 2 2 9" xfId="19251"/>
    <cellStyle name="Normal 3 2 2 2 2 2 2 2 9 2" xfId="19252"/>
    <cellStyle name="Normal 3 2 2 2 2 2 2 3" xfId="19253"/>
    <cellStyle name="Normal 3 2 2 2 2 2 2 3 10" xfId="19254"/>
    <cellStyle name="Normal 3 2 2 2 2 2 2 3 11" xfId="19255"/>
    <cellStyle name="Normal 3 2 2 2 2 2 2 3 2" xfId="19256"/>
    <cellStyle name="Normal 3 2 2 2 2 2 2 3 2 2" xfId="19257"/>
    <cellStyle name="Normal 3 2 2 2 2 2 2 3 2 2 2" xfId="19258"/>
    <cellStyle name="Normal 3 2 2 2 2 2 2 3 2 2 3" xfId="19259"/>
    <cellStyle name="Normal 3 2 2 2 2 2 2 3 2 3" xfId="19260"/>
    <cellStyle name="Normal 3 2 2 2 2 2 2 3 2 3 2" xfId="19261"/>
    <cellStyle name="Normal 3 2 2 2 2 2 2 3 2 4" xfId="19262"/>
    <cellStyle name="Normal 3 2 2 2 2 2 2 3 2 4 2" xfId="19263"/>
    <cellStyle name="Normal 3 2 2 2 2 2 2 3 2 5" xfId="19264"/>
    <cellStyle name="Normal 3 2 2 2 2 2 2 3 2 6" xfId="19265"/>
    <cellStyle name="Normal 3 2 2 2 2 2 2 3 2 7" xfId="19266"/>
    <cellStyle name="Normal 3 2 2 2 2 2 2 3 3" xfId="19267"/>
    <cellStyle name="Normal 3 2 2 2 2 2 2 3 3 2" xfId="19268"/>
    <cellStyle name="Normal 3 2 2 2 2 2 2 3 3 2 2" xfId="19269"/>
    <cellStyle name="Normal 3 2 2 2 2 2 2 3 3 2 3" xfId="19270"/>
    <cellStyle name="Normal 3 2 2 2 2 2 2 3 3 3" xfId="19271"/>
    <cellStyle name="Normal 3 2 2 2 2 2 2 3 3 3 2" xfId="19272"/>
    <cellStyle name="Normal 3 2 2 2 2 2 2 3 3 4" xfId="19273"/>
    <cellStyle name="Normal 3 2 2 2 2 2 2 3 3 4 2" xfId="19274"/>
    <cellStyle name="Normal 3 2 2 2 2 2 2 3 3 5" xfId="19275"/>
    <cellStyle name="Normal 3 2 2 2 2 2 2 3 3 6" xfId="19276"/>
    <cellStyle name="Normal 3 2 2 2 2 2 2 3 3 7" xfId="19277"/>
    <cellStyle name="Normal 3 2 2 2 2 2 2 3 4" xfId="19278"/>
    <cellStyle name="Normal 3 2 2 2 2 2 2 3 4 2" xfId="19279"/>
    <cellStyle name="Normal 3 2 2 2 2 2 2 3 4 2 2" xfId="19280"/>
    <cellStyle name="Normal 3 2 2 2 2 2 2 3 4 3" xfId="19281"/>
    <cellStyle name="Normal 3 2 2 2 2 2 2 3 4 3 2" xfId="19282"/>
    <cellStyle name="Normal 3 2 2 2 2 2 2 3 4 4" xfId="19283"/>
    <cellStyle name="Normal 3 2 2 2 2 2 2 3 4 4 2" xfId="19284"/>
    <cellStyle name="Normal 3 2 2 2 2 2 2 3 4 5" xfId="19285"/>
    <cellStyle name="Normal 3 2 2 2 2 2 2 3 4 6" xfId="19286"/>
    <cellStyle name="Normal 3 2 2 2 2 2 2 3 4 7" xfId="19287"/>
    <cellStyle name="Normal 3 2 2 2 2 2 2 3 5" xfId="19288"/>
    <cellStyle name="Normal 3 2 2 2 2 2 2 3 5 2" xfId="19289"/>
    <cellStyle name="Normal 3 2 2 2 2 2 2 3 5 2 2" xfId="19290"/>
    <cellStyle name="Normal 3 2 2 2 2 2 2 3 5 3" xfId="19291"/>
    <cellStyle name="Normal 3 2 2 2 2 2 2 3 5 3 2" xfId="19292"/>
    <cellStyle name="Normal 3 2 2 2 2 2 2 3 5 4" xfId="19293"/>
    <cellStyle name="Normal 3 2 2 2 2 2 2 3 5 5" xfId="19294"/>
    <cellStyle name="Normal 3 2 2 2 2 2 2 3 6" xfId="19295"/>
    <cellStyle name="Normal 3 2 2 2 2 2 2 3 6 2" xfId="19296"/>
    <cellStyle name="Normal 3 2 2 2 2 2 2 3 7" xfId="19297"/>
    <cellStyle name="Normal 3 2 2 2 2 2 2 3 7 2" xfId="19298"/>
    <cellStyle name="Normal 3 2 2 2 2 2 2 3 8" xfId="19299"/>
    <cellStyle name="Normal 3 2 2 2 2 2 2 3 8 2" xfId="19300"/>
    <cellStyle name="Normal 3 2 2 2 2 2 2 3 9" xfId="19301"/>
    <cellStyle name="Normal 3 2 2 2 2 2 2 4" xfId="19302"/>
    <cellStyle name="Normal 3 2 2 2 2 2 2 4 10" xfId="19303"/>
    <cellStyle name="Normal 3 2 2 2 2 2 2 4 11" xfId="19304"/>
    <cellStyle name="Normal 3 2 2 2 2 2 2 4 2" xfId="19305"/>
    <cellStyle name="Normal 3 2 2 2 2 2 2 4 2 2" xfId="19306"/>
    <cellStyle name="Normal 3 2 2 2 2 2 2 4 2 2 2" xfId="19307"/>
    <cellStyle name="Normal 3 2 2 2 2 2 2 4 2 3" xfId="19308"/>
    <cellStyle name="Normal 3 2 2 2 2 2 2 4 2 3 2" xfId="19309"/>
    <cellStyle name="Normal 3 2 2 2 2 2 2 4 2 4" xfId="19310"/>
    <cellStyle name="Normal 3 2 2 2 2 2 2 4 2 4 2" xfId="19311"/>
    <cellStyle name="Normal 3 2 2 2 2 2 2 4 2 5" xfId="19312"/>
    <cellStyle name="Normal 3 2 2 2 2 2 2 4 2 6" xfId="19313"/>
    <cellStyle name="Normal 3 2 2 2 2 2 2 4 2 7" xfId="19314"/>
    <cellStyle name="Normal 3 2 2 2 2 2 2 4 3" xfId="19315"/>
    <cellStyle name="Normal 3 2 2 2 2 2 2 4 3 2" xfId="19316"/>
    <cellStyle name="Normal 3 2 2 2 2 2 2 4 3 2 2" xfId="19317"/>
    <cellStyle name="Normal 3 2 2 2 2 2 2 4 3 3" xfId="19318"/>
    <cellStyle name="Normal 3 2 2 2 2 2 2 4 3 3 2" xfId="19319"/>
    <cellStyle name="Normal 3 2 2 2 2 2 2 4 3 4" xfId="19320"/>
    <cellStyle name="Normal 3 2 2 2 2 2 2 4 3 4 2" xfId="19321"/>
    <cellStyle name="Normal 3 2 2 2 2 2 2 4 3 5" xfId="19322"/>
    <cellStyle name="Normal 3 2 2 2 2 2 2 4 3 6" xfId="19323"/>
    <cellStyle name="Normal 3 2 2 2 2 2 2 4 3 7" xfId="19324"/>
    <cellStyle name="Normal 3 2 2 2 2 2 2 4 4" xfId="19325"/>
    <cellStyle name="Normal 3 2 2 2 2 2 2 4 4 2" xfId="19326"/>
    <cellStyle name="Normal 3 2 2 2 2 2 2 4 4 2 2" xfId="19327"/>
    <cellStyle name="Normal 3 2 2 2 2 2 2 4 4 3" xfId="19328"/>
    <cellStyle name="Normal 3 2 2 2 2 2 2 4 4 3 2" xfId="19329"/>
    <cellStyle name="Normal 3 2 2 2 2 2 2 4 4 4" xfId="19330"/>
    <cellStyle name="Normal 3 2 2 2 2 2 2 4 4 4 2" xfId="19331"/>
    <cellStyle name="Normal 3 2 2 2 2 2 2 4 4 5" xfId="19332"/>
    <cellStyle name="Normal 3 2 2 2 2 2 2 4 4 6" xfId="19333"/>
    <cellStyle name="Normal 3 2 2 2 2 2 2 4 5" xfId="19334"/>
    <cellStyle name="Normal 3 2 2 2 2 2 2 4 5 2" xfId="19335"/>
    <cellStyle name="Normal 3 2 2 2 2 2 2 4 5 2 2" xfId="19336"/>
    <cellStyle name="Normal 3 2 2 2 2 2 2 4 5 3" xfId="19337"/>
    <cellStyle name="Normal 3 2 2 2 2 2 2 4 5 3 2" xfId="19338"/>
    <cellStyle name="Normal 3 2 2 2 2 2 2 4 5 4" xfId="19339"/>
    <cellStyle name="Normal 3 2 2 2 2 2 2 4 5 5" xfId="19340"/>
    <cellStyle name="Normal 3 2 2 2 2 2 2 4 6" xfId="19341"/>
    <cellStyle name="Normal 3 2 2 2 2 2 2 4 6 2" xfId="19342"/>
    <cellStyle name="Normal 3 2 2 2 2 2 2 4 7" xfId="19343"/>
    <cellStyle name="Normal 3 2 2 2 2 2 2 4 7 2" xfId="19344"/>
    <cellStyle name="Normal 3 2 2 2 2 2 2 4 8" xfId="19345"/>
    <cellStyle name="Normal 3 2 2 2 2 2 2 4 8 2" xfId="19346"/>
    <cellStyle name="Normal 3 2 2 2 2 2 2 4 9" xfId="19347"/>
    <cellStyle name="Normal 3 2 2 2 2 2 2 5" xfId="19348"/>
    <cellStyle name="Normal 3 2 2 2 2 2 2 5 2" xfId="19349"/>
    <cellStyle name="Normal 3 2 2 2 2 2 2 5 2 2" xfId="19350"/>
    <cellStyle name="Normal 3 2 2 2 2 2 2 5 2 3" xfId="19351"/>
    <cellStyle name="Normal 3 2 2 2 2 2 2 5 3" xfId="19352"/>
    <cellStyle name="Normal 3 2 2 2 2 2 2 5 3 2" xfId="19353"/>
    <cellStyle name="Normal 3 2 2 2 2 2 2 5 4" xfId="19354"/>
    <cellStyle name="Normal 3 2 2 2 2 2 2 5 4 2" xfId="19355"/>
    <cellStyle name="Normal 3 2 2 2 2 2 2 5 5" xfId="19356"/>
    <cellStyle name="Normal 3 2 2 2 2 2 2 5 6" xfId="19357"/>
    <cellStyle name="Normal 3 2 2 2 2 2 2 5 7" xfId="19358"/>
    <cellStyle name="Normal 3 2 2 2 2 2 2 6" xfId="19359"/>
    <cellStyle name="Normal 3 2 2 2 2 2 2 6 2" xfId="19360"/>
    <cellStyle name="Normal 3 2 2 2 2 2 2 6 2 2" xfId="19361"/>
    <cellStyle name="Normal 3 2 2 2 2 2 2 6 2 3" xfId="19362"/>
    <cellStyle name="Normal 3 2 2 2 2 2 2 6 3" xfId="19363"/>
    <cellStyle name="Normal 3 2 2 2 2 2 2 6 3 2" xfId="19364"/>
    <cellStyle name="Normal 3 2 2 2 2 2 2 6 4" xfId="19365"/>
    <cellStyle name="Normal 3 2 2 2 2 2 2 6 4 2" xfId="19366"/>
    <cellStyle name="Normal 3 2 2 2 2 2 2 6 5" xfId="19367"/>
    <cellStyle name="Normal 3 2 2 2 2 2 2 6 6" xfId="19368"/>
    <cellStyle name="Normal 3 2 2 2 2 2 2 6 7" xfId="19369"/>
    <cellStyle name="Normal 3 2 2 2 2 2 2 7" xfId="19370"/>
    <cellStyle name="Normal 3 2 2 2 2 2 2 7 2" xfId="19371"/>
    <cellStyle name="Normal 3 2 2 2 2 2 2 7 2 2" xfId="19372"/>
    <cellStyle name="Normal 3 2 2 2 2 2 2 7 3" xfId="19373"/>
    <cellStyle name="Normal 3 2 2 2 2 2 2 7 3 2" xfId="19374"/>
    <cellStyle name="Normal 3 2 2 2 2 2 2 7 4" xfId="19375"/>
    <cellStyle name="Normal 3 2 2 2 2 2 2 7 4 2" xfId="19376"/>
    <cellStyle name="Normal 3 2 2 2 2 2 2 7 5" xfId="19377"/>
    <cellStyle name="Normal 3 2 2 2 2 2 2 7 6" xfId="19378"/>
    <cellStyle name="Normal 3 2 2 2 2 2 2 7 7" xfId="19379"/>
    <cellStyle name="Normal 3 2 2 2 2 2 2 8" xfId="19380"/>
    <cellStyle name="Normal 3 2 2 2 2 2 2 8 2" xfId="19381"/>
    <cellStyle name="Normal 3 2 2 2 2 2 2 8 2 2" xfId="19382"/>
    <cellStyle name="Normal 3 2 2 2 2 2 2 8 3" xfId="19383"/>
    <cellStyle name="Normal 3 2 2 2 2 2 2 8 3 2" xfId="19384"/>
    <cellStyle name="Normal 3 2 2 2 2 2 2 8 4" xfId="19385"/>
    <cellStyle name="Normal 3 2 2 2 2 2 2 8 5" xfId="19386"/>
    <cellStyle name="Normal 3 2 2 2 2 2 2 9" xfId="19387"/>
    <cellStyle name="Normal 3 2 2 2 2 2 2 9 2" xfId="19388"/>
    <cellStyle name="Normal 3 2 2 2 2 2 3" xfId="19389"/>
    <cellStyle name="Normal 3 2 2 2 2 2 3 10" xfId="19390"/>
    <cellStyle name="Normal 3 2 2 2 2 2 3 10 2" xfId="19391"/>
    <cellStyle name="Normal 3 2 2 2 2 2 3 11" xfId="19392"/>
    <cellStyle name="Normal 3 2 2 2 2 2 3 11 2" xfId="19393"/>
    <cellStyle name="Normal 3 2 2 2 2 2 3 12" xfId="19394"/>
    <cellStyle name="Normal 3 2 2 2 2 2 3 13" xfId="19395"/>
    <cellStyle name="Normal 3 2 2 2 2 2 3 14" xfId="19396"/>
    <cellStyle name="Normal 3 2 2 2 2 2 3 2" xfId="19397"/>
    <cellStyle name="Normal 3 2 2 2 2 2 3 2 10" xfId="19398"/>
    <cellStyle name="Normal 3 2 2 2 2 2 3 2 11" xfId="19399"/>
    <cellStyle name="Normal 3 2 2 2 2 2 3 2 12" xfId="19400"/>
    <cellStyle name="Normal 3 2 2 2 2 2 3 2 2" xfId="19401"/>
    <cellStyle name="Normal 3 2 2 2 2 2 3 2 2 2" xfId="19402"/>
    <cellStyle name="Normal 3 2 2 2 2 2 3 2 2 2 2" xfId="19403"/>
    <cellStyle name="Normal 3 2 2 2 2 2 3 2 2 3" xfId="19404"/>
    <cellStyle name="Normal 3 2 2 2 2 2 3 2 2 3 2" xfId="19405"/>
    <cellStyle name="Normal 3 2 2 2 2 2 3 2 2 4" xfId="19406"/>
    <cellStyle name="Normal 3 2 2 2 2 2 3 2 2 4 2" xfId="19407"/>
    <cellStyle name="Normal 3 2 2 2 2 2 3 2 2 5" xfId="19408"/>
    <cellStyle name="Normal 3 2 2 2 2 2 3 2 2 6" xfId="19409"/>
    <cellStyle name="Normal 3 2 2 2 2 2 3 2 2 7" xfId="19410"/>
    <cellStyle name="Normal 3 2 2 2 2 2 3 2 3" xfId="19411"/>
    <cellStyle name="Normal 3 2 2 2 2 2 3 2 3 2" xfId="19412"/>
    <cellStyle name="Normal 3 2 2 2 2 2 3 2 3 2 2" xfId="19413"/>
    <cellStyle name="Normal 3 2 2 2 2 2 3 2 3 3" xfId="19414"/>
    <cellStyle name="Normal 3 2 2 2 2 2 3 2 3 3 2" xfId="19415"/>
    <cellStyle name="Normal 3 2 2 2 2 2 3 2 3 4" xfId="19416"/>
    <cellStyle name="Normal 3 2 2 2 2 2 3 2 3 4 2" xfId="19417"/>
    <cellStyle name="Normal 3 2 2 2 2 2 3 2 3 5" xfId="19418"/>
    <cellStyle name="Normal 3 2 2 2 2 2 3 2 3 6" xfId="19419"/>
    <cellStyle name="Normal 3 2 2 2 2 2 3 2 3 7" xfId="19420"/>
    <cellStyle name="Normal 3 2 2 2 2 2 3 2 4" xfId="19421"/>
    <cellStyle name="Normal 3 2 2 2 2 2 3 2 4 2" xfId="19422"/>
    <cellStyle name="Normal 3 2 2 2 2 2 3 2 4 2 2" xfId="19423"/>
    <cellStyle name="Normal 3 2 2 2 2 2 3 2 4 3" xfId="19424"/>
    <cellStyle name="Normal 3 2 2 2 2 2 3 2 4 3 2" xfId="19425"/>
    <cellStyle name="Normal 3 2 2 2 2 2 3 2 4 4" xfId="19426"/>
    <cellStyle name="Normal 3 2 2 2 2 2 3 2 4 4 2" xfId="19427"/>
    <cellStyle name="Normal 3 2 2 2 2 2 3 2 4 5" xfId="19428"/>
    <cellStyle name="Normal 3 2 2 2 2 2 3 2 4 6" xfId="19429"/>
    <cellStyle name="Normal 3 2 2 2 2 2 3 2 5" xfId="19430"/>
    <cellStyle name="Normal 3 2 2 2 2 2 3 2 5 2" xfId="19431"/>
    <cellStyle name="Normal 3 2 2 2 2 2 3 2 5 2 2" xfId="19432"/>
    <cellStyle name="Normal 3 2 2 2 2 2 3 2 5 3" xfId="19433"/>
    <cellStyle name="Normal 3 2 2 2 2 2 3 2 5 3 2" xfId="19434"/>
    <cellStyle name="Normal 3 2 2 2 2 2 3 2 5 4" xfId="19435"/>
    <cellStyle name="Normal 3 2 2 2 2 2 3 2 5 4 2" xfId="19436"/>
    <cellStyle name="Normal 3 2 2 2 2 2 3 2 5 5" xfId="19437"/>
    <cellStyle name="Normal 3 2 2 2 2 2 3 2 5 6" xfId="19438"/>
    <cellStyle name="Normal 3 2 2 2 2 2 3 2 6" xfId="19439"/>
    <cellStyle name="Normal 3 2 2 2 2 2 3 2 6 2" xfId="19440"/>
    <cellStyle name="Normal 3 2 2 2 2 2 3 2 6 2 2" xfId="19441"/>
    <cellStyle name="Normal 3 2 2 2 2 2 3 2 6 3" xfId="19442"/>
    <cellStyle name="Normal 3 2 2 2 2 2 3 2 6 3 2" xfId="19443"/>
    <cellStyle name="Normal 3 2 2 2 2 2 3 2 6 4" xfId="19444"/>
    <cellStyle name="Normal 3 2 2 2 2 2 3 2 6 5" xfId="19445"/>
    <cellStyle name="Normal 3 2 2 2 2 2 3 2 7" xfId="19446"/>
    <cellStyle name="Normal 3 2 2 2 2 2 3 2 7 2" xfId="19447"/>
    <cellStyle name="Normal 3 2 2 2 2 2 3 2 8" xfId="19448"/>
    <cellStyle name="Normal 3 2 2 2 2 2 3 2 8 2" xfId="19449"/>
    <cellStyle name="Normal 3 2 2 2 2 2 3 2 9" xfId="19450"/>
    <cellStyle name="Normal 3 2 2 2 2 2 3 2 9 2" xfId="19451"/>
    <cellStyle name="Normal 3 2 2 2 2 2 3 3" xfId="19452"/>
    <cellStyle name="Normal 3 2 2 2 2 2 3 3 10" xfId="19453"/>
    <cellStyle name="Normal 3 2 2 2 2 2 3 3 11" xfId="19454"/>
    <cellStyle name="Normal 3 2 2 2 2 2 3 3 2" xfId="19455"/>
    <cellStyle name="Normal 3 2 2 2 2 2 3 3 2 2" xfId="19456"/>
    <cellStyle name="Normal 3 2 2 2 2 2 3 3 2 2 2" xfId="19457"/>
    <cellStyle name="Normal 3 2 2 2 2 2 3 3 2 3" xfId="19458"/>
    <cellStyle name="Normal 3 2 2 2 2 2 3 3 2 3 2" xfId="19459"/>
    <cellStyle name="Normal 3 2 2 2 2 2 3 3 2 4" xfId="19460"/>
    <cellStyle name="Normal 3 2 2 2 2 2 3 3 2 4 2" xfId="19461"/>
    <cellStyle name="Normal 3 2 2 2 2 2 3 3 2 5" xfId="19462"/>
    <cellStyle name="Normal 3 2 2 2 2 2 3 3 2 6" xfId="19463"/>
    <cellStyle name="Normal 3 2 2 2 2 2 3 3 2 7" xfId="19464"/>
    <cellStyle name="Normal 3 2 2 2 2 2 3 3 3" xfId="19465"/>
    <cellStyle name="Normal 3 2 2 2 2 2 3 3 3 2" xfId="19466"/>
    <cellStyle name="Normal 3 2 2 2 2 2 3 3 3 2 2" xfId="19467"/>
    <cellStyle name="Normal 3 2 2 2 2 2 3 3 3 3" xfId="19468"/>
    <cellStyle name="Normal 3 2 2 2 2 2 3 3 3 3 2" xfId="19469"/>
    <cellStyle name="Normal 3 2 2 2 2 2 3 3 3 4" xfId="19470"/>
    <cellStyle name="Normal 3 2 2 2 2 2 3 3 3 4 2" xfId="19471"/>
    <cellStyle name="Normal 3 2 2 2 2 2 3 3 3 5" xfId="19472"/>
    <cellStyle name="Normal 3 2 2 2 2 2 3 3 3 6" xfId="19473"/>
    <cellStyle name="Normal 3 2 2 2 2 2 3 3 4" xfId="19474"/>
    <cellStyle name="Normal 3 2 2 2 2 2 3 3 4 2" xfId="19475"/>
    <cellStyle name="Normal 3 2 2 2 2 2 3 3 4 2 2" xfId="19476"/>
    <cellStyle name="Normal 3 2 2 2 2 2 3 3 4 3" xfId="19477"/>
    <cellStyle name="Normal 3 2 2 2 2 2 3 3 4 3 2" xfId="19478"/>
    <cellStyle name="Normal 3 2 2 2 2 2 3 3 4 4" xfId="19479"/>
    <cellStyle name="Normal 3 2 2 2 2 2 3 3 4 4 2" xfId="19480"/>
    <cellStyle name="Normal 3 2 2 2 2 2 3 3 4 5" xfId="19481"/>
    <cellStyle name="Normal 3 2 2 2 2 2 3 3 4 6" xfId="19482"/>
    <cellStyle name="Normal 3 2 2 2 2 2 3 3 5" xfId="19483"/>
    <cellStyle name="Normal 3 2 2 2 2 2 3 3 5 2" xfId="19484"/>
    <cellStyle name="Normal 3 2 2 2 2 2 3 3 5 2 2" xfId="19485"/>
    <cellStyle name="Normal 3 2 2 2 2 2 3 3 5 3" xfId="19486"/>
    <cellStyle name="Normal 3 2 2 2 2 2 3 3 5 3 2" xfId="19487"/>
    <cellStyle name="Normal 3 2 2 2 2 2 3 3 5 4" xfId="19488"/>
    <cellStyle name="Normal 3 2 2 2 2 2 3 3 5 5" xfId="19489"/>
    <cellStyle name="Normal 3 2 2 2 2 2 3 3 6" xfId="19490"/>
    <cellStyle name="Normal 3 2 2 2 2 2 3 3 6 2" xfId="19491"/>
    <cellStyle name="Normal 3 2 2 2 2 2 3 3 7" xfId="19492"/>
    <cellStyle name="Normal 3 2 2 2 2 2 3 3 7 2" xfId="19493"/>
    <cellStyle name="Normal 3 2 2 2 2 2 3 3 8" xfId="19494"/>
    <cellStyle name="Normal 3 2 2 2 2 2 3 3 8 2" xfId="19495"/>
    <cellStyle name="Normal 3 2 2 2 2 2 3 3 9" xfId="19496"/>
    <cellStyle name="Normal 3 2 2 2 2 2 3 4" xfId="19497"/>
    <cellStyle name="Normal 3 2 2 2 2 2 3 4 10" xfId="19498"/>
    <cellStyle name="Normal 3 2 2 2 2 2 3 4 11" xfId="19499"/>
    <cellStyle name="Normal 3 2 2 2 2 2 3 4 2" xfId="19500"/>
    <cellStyle name="Normal 3 2 2 2 2 2 3 4 2 2" xfId="19501"/>
    <cellStyle name="Normal 3 2 2 2 2 2 3 4 2 2 2" xfId="19502"/>
    <cellStyle name="Normal 3 2 2 2 2 2 3 4 2 3" xfId="19503"/>
    <cellStyle name="Normal 3 2 2 2 2 2 3 4 2 3 2" xfId="19504"/>
    <cellStyle name="Normal 3 2 2 2 2 2 3 4 2 4" xfId="19505"/>
    <cellStyle name="Normal 3 2 2 2 2 2 3 4 2 4 2" xfId="19506"/>
    <cellStyle name="Normal 3 2 2 2 2 2 3 4 2 5" xfId="19507"/>
    <cellStyle name="Normal 3 2 2 2 2 2 3 4 2 6" xfId="19508"/>
    <cellStyle name="Normal 3 2 2 2 2 2 3 4 2 7" xfId="19509"/>
    <cellStyle name="Normal 3 2 2 2 2 2 3 4 3" xfId="19510"/>
    <cellStyle name="Normal 3 2 2 2 2 2 3 4 3 2" xfId="19511"/>
    <cellStyle name="Normal 3 2 2 2 2 2 3 4 3 2 2" xfId="19512"/>
    <cellStyle name="Normal 3 2 2 2 2 2 3 4 3 3" xfId="19513"/>
    <cellStyle name="Normal 3 2 2 2 2 2 3 4 3 3 2" xfId="19514"/>
    <cellStyle name="Normal 3 2 2 2 2 2 3 4 3 4" xfId="19515"/>
    <cellStyle name="Normal 3 2 2 2 2 2 3 4 3 4 2" xfId="19516"/>
    <cellStyle name="Normal 3 2 2 2 2 2 3 4 3 5" xfId="19517"/>
    <cellStyle name="Normal 3 2 2 2 2 2 3 4 3 6" xfId="19518"/>
    <cellStyle name="Normal 3 2 2 2 2 2 3 4 4" xfId="19519"/>
    <cellStyle name="Normal 3 2 2 2 2 2 3 4 4 2" xfId="19520"/>
    <cellStyle name="Normal 3 2 2 2 2 2 3 4 4 2 2" xfId="19521"/>
    <cellStyle name="Normal 3 2 2 2 2 2 3 4 4 3" xfId="19522"/>
    <cellStyle name="Normal 3 2 2 2 2 2 3 4 4 3 2" xfId="19523"/>
    <cellStyle name="Normal 3 2 2 2 2 2 3 4 4 4" xfId="19524"/>
    <cellStyle name="Normal 3 2 2 2 2 2 3 4 4 4 2" xfId="19525"/>
    <cellStyle name="Normal 3 2 2 2 2 2 3 4 4 5" xfId="19526"/>
    <cellStyle name="Normal 3 2 2 2 2 2 3 4 4 6" xfId="19527"/>
    <cellStyle name="Normal 3 2 2 2 2 2 3 4 5" xfId="19528"/>
    <cellStyle name="Normal 3 2 2 2 2 2 3 4 5 2" xfId="19529"/>
    <cellStyle name="Normal 3 2 2 2 2 2 3 4 5 2 2" xfId="19530"/>
    <cellStyle name="Normal 3 2 2 2 2 2 3 4 5 3" xfId="19531"/>
    <cellStyle name="Normal 3 2 2 2 2 2 3 4 5 3 2" xfId="19532"/>
    <cellStyle name="Normal 3 2 2 2 2 2 3 4 5 4" xfId="19533"/>
    <cellStyle name="Normal 3 2 2 2 2 2 3 4 5 5" xfId="19534"/>
    <cellStyle name="Normal 3 2 2 2 2 2 3 4 6" xfId="19535"/>
    <cellStyle name="Normal 3 2 2 2 2 2 3 4 6 2" xfId="19536"/>
    <cellStyle name="Normal 3 2 2 2 2 2 3 4 7" xfId="19537"/>
    <cellStyle name="Normal 3 2 2 2 2 2 3 4 7 2" xfId="19538"/>
    <cellStyle name="Normal 3 2 2 2 2 2 3 4 8" xfId="19539"/>
    <cellStyle name="Normal 3 2 2 2 2 2 3 4 8 2" xfId="19540"/>
    <cellStyle name="Normal 3 2 2 2 2 2 3 4 9" xfId="19541"/>
    <cellStyle name="Normal 3 2 2 2 2 2 3 5" xfId="19542"/>
    <cellStyle name="Normal 3 2 2 2 2 2 3 5 2" xfId="19543"/>
    <cellStyle name="Normal 3 2 2 2 2 2 3 5 2 2" xfId="19544"/>
    <cellStyle name="Normal 3 2 2 2 2 2 3 5 3" xfId="19545"/>
    <cellStyle name="Normal 3 2 2 2 2 2 3 5 3 2" xfId="19546"/>
    <cellStyle name="Normal 3 2 2 2 2 2 3 5 4" xfId="19547"/>
    <cellStyle name="Normal 3 2 2 2 2 2 3 5 4 2" xfId="19548"/>
    <cellStyle name="Normal 3 2 2 2 2 2 3 5 5" xfId="19549"/>
    <cellStyle name="Normal 3 2 2 2 2 2 3 5 6" xfId="19550"/>
    <cellStyle name="Normal 3 2 2 2 2 2 3 5 7" xfId="19551"/>
    <cellStyle name="Normal 3 2 2 2 2 2 3 6" xfId="19552"/>
    <cellStyle name="Normal 3 2 2 2 2 2 3 6 2" xfId="19553"/>
    <cellStyle name="Normal 3 2 2 2 2 2 3 6 2 2" xfId="19554"/>
    <cellStyle name="Normal 3 2 2 2 2 2 3 6 3" xfId="19555"/>
    <cellStyle name="Normal 3 2 2 2 2 2 3 6 3 2" xfId="19556"/>
    <cellStyle name="Normal 3 2 2 2 2 2 3 6 4" xfId="19557"/>
    <cellStyle name="Normal 3 2 2 2 2 2 3 6 4 2" xfId="19558"/>
    <cellStyle name="Normal 3 2 2 2 2 2 3 6 5" xfId="19559"/>
    <cellStyle name="Normal 3 2 2 2 2 2 3 6 6" xfId="19560"/>
    <cellStyle name="Normal 3 2 2 2 2 2 3 7" xfId="19561"/>
    <cellStyle name="Normal 3 2 2 2 2 2 3 7 2" xfId="19562"/>
    <cellStyle name="Normal 3 2 2 2 2 2 3 7 2 2" xfId="19563"/>
    <cellStyle name="Normal 3 2 2 2 2 2 3 7 3" xfId="19564"/>
    <cellStyle name="Normal 3 2 2 2 2 2 3 7 3 2" xfId="19565"/>
    <cellStyle name="Normal 3 2 2 2 2 2 3 7 4" xfId="19566"/>
    <cellStyle name="Normal 3 2 2 2 2 2 3 7 4 2" xfId="19567"/>
    <cellStyle name="Normal 3 2 2 2 2 2 3 7 5" xfId="19568"/>
    <cellStyle name="Normal 3 2 2 2 2 2 3 7 6" xfId="19569"/>
    <cellStyle name="Normal 3 2 2 2 2 2 3 8" xfId="19570"/>
    <cellStyle name="Normal 3 2 2 2 2 2 3 8 2" xfId="19571"/>
    <cellStyle name="Normal 3 2 2 2 2 2 3 8 2 2" xfId="19572"/>
    <cellStyle name="Normal 3 2 2 2 2 2 3 8 3" xfId="19573"/>
    <cellStyle name="Normal 3 2 2 2 2 2 3 8 3 2" xfId="19574"/>
    <cellStyle name="Normal 3 2 2 2 2 2 3 8 4" xfId="19575"/>
    <cellStyle name="Normal 3 2 2 2 2 2 3 8 5" xfId="19576"/>
    <cellStyle name="Normal 3 2 2 2 2 2 3 9" xfId="19577"/>
    <cellStyle name="Normal 3 2 2 2 2 2 3 9 2" xfId="19578"/>
    <cellStyle name="Normal 3 2 2 2 2 2 4" xfId="19579"/>
    <cellStyle name="Normal 3 2 2 2 2 2 4 10" xfId="19580"/>
    <cellStyle name="Normal 3 2 2 2 2 2 4 10 2" xfId="19581"/>
    <cellStyle name="Normal 3 2 2 2 2 2 4 11" xfId="19582"/>
    <cellStyle name="Normal 3 2 2 2 2 2 4 12" xfId="19583"/>
    <cellStyle name="Normal 3 2 2 2 2 2 4 13" xfId="19584"/>
    <cellStyle name="Normal 3 2 2 2 2 2 4 2" xfId="19585"/>
    <cellStyle name="Normal 3 2 2 2 2 2 4 2 10" xfId="19586"/>
    <cellStyle name="Normal 3 2 2 2 2 2 4 2 11" xfId="19587"/>
    <cellStyle name="Normal 3 2 2 2 2 2 4 2 2" xfId="19588"/>
    <cellStyle name="Normal 3 2 2 2 2 2 4 2 2 2" xfId="19589"/>
    <cellStyle name="Normal 3 2 2 2 2 2 4 2 2 2 2" xfId="19590"/>
    <cellStyle name="Normal 3 2 2 2 2 2 4 2 2 3" xfId="19591"/>
    <cellStyle name="Normal 3 2 2 2 2 2 4 2 2 3 2" xfId="19592"/>
    <cellStyle name="Normal 3 2 2 2 2 2 4 2 2 4" xfId="19593"/>
    <cellStyle name="Normal 3 2 2 2 2 2 4 2 2 4 2" xfId="19594"/>
    <cellStyle name="Normal 3 2 2 2 2 2 4 2 2 5" xfId="19595"/>
    <cellStyle name="Normal 3 2 2 2 2 2 4 2 2 6" xfId="19596"/>
    <cellStyle name="Normal 3 2 2 2 2 2 4 2 2 7" xfId="19597"/>
    <cellStyle name="Normal 3 2 2 2 2 2 4 2 3" xfId="19598"/>
    <cellStyle name="Normal 3 2 2 2 2 2 4 2 3 2" xfId="19599"/>
    <cellStyle name="Normal 3 2 2 2 2 2 4 2 3 2 2" xfId="19600"/>
    <cellStyle name="Normal 3 2 2 2 2 2 4 2 3 3" xfId="19601"/>
    <cellStyle name="Normal 3 2 2 2 2 2 4 2 3 3 2" xfId="19602"/>
    <cellStyle name="Normal 3 2 2 2 2 2 4 2 3 4" xfId="19603"/>
    <cellStyle name="Normal 3 2 2 2 2 2 4 2 3 4 2" xfId="19604"/>
    <cellStyle name="Normal 3 2 2 2 2 2 4 2 3 5" xfId="19605"/>
    <cellStyle name="Normal 3 2 2 2 2 2 4 2 3 6" xfId="19606"/>
    <cellStyle name="Normal 3 2 2 2 2 2 4 2 4" xfId="19607"/>
    <cellStyle name="Normal 3 2 2 2 2 2 4 2 4 2" xfId="19608"/>
    <cellStyle name="Normal 3 2 2 2 2 2 4 2 4 2 2" xfId="19609"/>
    <cellStyle name="Normal 3 2 2 2 2 2 4 2 4 3" xfId="19610"/>
    <cellStyle name="Normal 3 2 2 2 2 2 4 2 4 3 2" xfId="19611"/>
    <cellStyle name="Normal 3 2 2 2 2 2 4 2 4 4" xfId="19612"/>
    <cellStyle name="Normal 3 2 2 2 2 2 4 2 4 4 2" xfId="19613"/>
    <cellStyle name="Normal 3 2 2 2 2 2 4 2 4 5" xfId="19614"/>
    <cellStyle name="Normal 3 2 2 2 2 2 4 2 4 6" xfId="19615"/>
    <cellStyle name="Normal 3 2 2 2 2 2 4 2 5" xfId="19616"/>
    <cellStyle name="Normal 3 2 2 2 2 2 4 2 5 2" xfId="19617"/>
    <cellStyle name="Normal 3 2 2 2 2 2 4 2 5 2 2" xfId="19618"/>
    <cellStyle name="Normal 3 2 2 2 2 2 4 2 5 3" xfId="19619"/>
    <cellStyle name="Normal 3 2 2 2 2 2 4 2 5 3 2" xfId="19620"/>
    <cellStyle name="Normal 3 2 2 2 2 2 4 2 5 4" xfId="19621"/>
    <cellStyle name="Normal 3 2 2 2 2 2 4 2 5 5" xfId="19622"/>
    <cellStyle name="Normal 3 2 2 2 2 2 4 2 6" xfId="19623"/>
    <cellStyle name="Normal 3 2 2 2 2 2 4 2 6 2" xfId="19624"/>
    <cellStyle name="Normal 3 2 2 2 2 2 4 2 7" xfId="19625"/>
    <cellStyle name="Normal 3 2 2 2 2 2 4 2 7 2" xfId="19626"/>
    <cellStyle name="Normal 3 2 2 2 2 2 4 2 8" xfId="19627"/>
    <cellStyle name="Normal 3 2 2 2 2 2 4 2 8 2" xfId="19628"/>
    <cellStyle name="Normal 3 2 2 2 2 2 4 2 9" xfId="19629"/>
    <cellStyle name="Normal 3 2 2 2 2 2 4 3" xfId="19630"/>
    <cellStyle name="Normal 3 2 2 2 2 2 4 3 10" xfId="19631"/>
    <cellStyle name="Normal 3 2 2 2 2 2 4 3 11" xfId="19632"/>
    <cellStyle name="Normal 3 2 2 2 2 2 4 3 2" xfId="19633"/>
    <cellStyle name="Normal 3 2 2 2 2 2 4 3 2 2" xfId="19634"/>
    <cellStyle name="Normal 3 2 2 2 2 2 4 3 2 2 2" xfId="19635"/>
    <cellStyle name="Normal 3 2 2 2 2 2 4 3 2 3" xfId="19636"/>
    <cellStyle name="Normal 3 2 2 2 2 2 4 3 2 3 2" xfId="19637"/>
    <cellStyle name="Normal 3 2 2 2 2 2 4 3 2 4" xfId="19638"/>
    <cellStyle name="Normal 3 2 2 2 2 2 4 3 2 4 2" xfId="19639"/>
    <cellStyle name="Normal 3 2 2 2 2 2 4 3 2 5" xfId="19640"/>
    <cellStyle name="Normal 3 2 2 2 2 2 4 3 2 6" xfId="19641"/>
    <cellStyle name="Normal 3 2 2 2 2 2 4 3 2 7" xfId="19642"/>
    <cellStyle name="Normal 3 2 2 2 2 2 4 3 3" xfId="19643"/>
    <cellStyle name="Normal 3 2 2 2 2 2 4 3 3 2" xfId="19644"/>
    <cellStyle name="Normal 3 2 2 2 2 2 4 3 3 2 2" xfId="19645"/>
    <cellStyle name="Normal 3 2 2 2 2 2 4 3 3 3" xfId="19646"/>
    <cellStyle name="Normal 3 2 2 2 2 2 4 3 3 3 2" xfId="19647"/>
    <cellStyle name="Normal 3 2 2 2 2 2 4 3 3 4" xfId="19648"/>
    <cellStyle name="Normal 3 2 2 2 2 2 4 3 3 4 2" xfId="19649"/>
    <cellStyle name="Normal 3 2 2 2 2 2 4 3 3 5" xfId="19650"/>
    <cellStyle name="Normal 3 2 2 2 2 2 4 3 3 6" xfId="19651"/>
    <cellStyle name="Normal 3 2 2 2 2 2 4 3 4" xfId="19652"/>
    <cellStyle name="Normal 3 2 2 2 2 2 4 3 4 2" xfId="19653"/>
    <cellStyle name="Normal 3 2 2 2 2 2 4 3 4 2 2" xfId="19654"/>
    <cellStyle name="Normal 3 2 2 2 2 2 4 3 4 3" xfId="19655"/>
    <cellStyle name="Normal 3 2 2 2 2 2 4 3 4 3 2" xfId="19656"/>
    <cellStyle name="Normal 3 2 2 2 2 2 4 3 4 4" xfId="19657"/>
    <cellStyle name="Normal 3 2 2 2 2 2 4 3 4 4 2" xfId="19658"/>
    <cellStyle name="Normal 3 2 2 2 2 2 4 3 4 5" xfId="19659"/>
    <cellStyle name="Normal 3 2 2 2 2 2 4 3 4 6" xfId="19660"/>
    <cellStyle name="Normal 3 2 2 2 2 2 4 3 5" xfId="19661"/>
    <cellStyle name="Normal 3 2 2 2 2 2 4 3 5 2" xfId="19662"/>
    <cellStyle name="Normal 3 2 2 2 2 2 4 3 5 2 2" xfId="19663"/>
    <cellStyle name="Normal 3 2 2 2 2 2 4 3 5 3" xfId="19664"/>
    <cellStyle name="Normal 3 2 2 2 2 2 4 3 5 3 2" xfId="19665"/>
    <cellStyle name="Normal 3 2 2 2 2 2 4 3 5 4" xfId="19666"/>
    <cellStyle name="Normal 3 2 2 2 2 2 4 3 5 5" xfId="19667"/>
    <cellStyle name="Normal 3 2 2 2 2 2 4 3 6" xfId="19668"/>
    <cellStyle name="Normal 3 2 2 2 2 2 4 3 6 2" xfId="19669"/>
    <cellStyle name="Normal 3 2 2 2 2 2 4 3 7" xfId="19670"/>
    <cellStyle name="Normal 3 2 2 2 2 2 4 3 7 2" xfId="19671"/>
    <cellStyle name="Normal 3 2 2 2 2 2 4 3 8" xfId="19672"/>
    <cellStyle name="Normal 3 2 2 2 2 2 4 3 8 2" xfId="19673"/>
    <cellStyle name="Normal 3 2 2 2 2 2 4 3 9" xfId="19674"/>
    <cellStyle name="Normal 3 2 2 2 2 2 4 4" xfId="19675"/>
    <cellStyle name="Normal 3 2 2 2 2 2 4 4 2" xfId="19676"/>
    <cellStyle name="Normal 3 2 2 2 2 2 4 4 2 2" xfId="19677"/>
    <cellStyle name="Normal 3 2 2 2 2 2 4 4 3" xfId="19678"/>
    <cellStyle name="Normal 3 2 2 2 2 2 4 4 3 2" xfId="19679"/>
    <cellStyle name="Normal 3 2 2 2 2 2 4 4 4" xfId="19680"/>
    <cellStyle name="Normal 3 2 2 2 2 2 4 4 4 2" xfId="19681"/>
    <cellStyle name="Normal 3 2 2 2 2 2 4 4 5" xfId="19682"/>
    <cellStyle name="Normal 3 2 2 2 2 2 4 4 6" xfId="19683"/>
    <cellStyle name="Normal 3 2 2 2 2 2 4 4 7" xfId="19684"/>
    <cellStyle name="Normal 3 2 2 2 2 2 4 5" xfId="19685"/>
    <cellStyle name="Normal 3 2 2 2 2 2 4 5 2" xfId="19686"/>
    <cellStyle name="Normal 3 2 2 2 2 2 4 5 2 2" xfId="19687"/>
    <cellStyle name="Normal 3 2 2 2 2 2 4 5 3" xfId="19688"/>
    <cellStyle name="Normal 3 2 2 2 2 2 4 5 3 2" xfId="19689"/>
    <cellStyle name="Normal 3 2 2 2 2 2 4 5 4" xfId="19690"/>
    <cellStyle name="Normal 3 2 2 2 2 2 4 5 4 2" xfId="19691"/>
    <cellStyle name="Normal 3 2 2 2 2 2 4 5 5" xfId="19692"/>
    <cellStyle name="Normal 3 2 2 2 2 2 4 5 6" xfId="19693"/>
    <cellStyle name="Normal 3 2 2 2 2 2 4 6" xfId="19694"/>
    <cellStyle name="Normal 3 2 2 2 2 2 4 6 2" xfId="19695"/>
    <cellStyle name="Normal 3 2 2 2 2 2 4 6 2 2" xfId="19696"/>
    <cellStyle name="Normal 3 2 2 2 2 2 4 6 3" xfId="19697"/>
    <cellStyle name="Normal 3 2 2 2 2 2 4 6 3 2" xfId="19698"/>
    <cellStyle name="Normal 3 2 2 2 2 2 4 6 4" xfId="19699"/>
    <cellStyle name="Normal 3 2 2 2 2 2 4 6 4 2" xfId="19700"/>
    <cellStyle name="Normal 3 2 2 2 2 2 4 6 5" xfId="19701"/>
    <cellStyle name="Normal 3 2 2 2 2 2 4 6 6" xfId="19702"/>
    <cellStyle name="Normal 3 2 2 2 2 2 4 7" xfId="19703"/>
    <cellStyle name="Normal 3 2 2 2 2 2 4 7 2" xfId="19704"/>
    <cellStyle name="Normal 3 2 2 2 2 2 4 7 2 2" xfId="19705"/>
    <cellStyle name="Normal 3 2 2 2 2 2 4 7 3" xfId="19706"/>
    <cellStyle name="Normal 3 2 2 2 2 2 4 7 3 2" xfId="19707"/>
    <cellStyle name="Normal 3 2 2 2 2 2 4 7 4" xfId="19708"/>
    <cellStyle name="Normal 3 2 2 2 2 2 4 7 5" xfId="19709"/>
    <cellStyle name="Normal 3 2 2 2 2 2 4 8" xfId="19710"/>
    <cellStyle name="Normal 3 2 2 2 2 2 4 8 2" xfId="19711"/>
    <cellStyle name="Normal 3 2 2 2 2 2 4 9" xfId="19712"/>
    <cellStyle name="Normal 3 2 2 2 2 2 4 9 2" xfId="19713"/>
    <cellStyle name="Normal 3 2 2 2 2 2 5" xfId="19714"/>
    <cellStyle name="Normal 3 2 2 2 2 2 5 10" xfId="19715"/>
    <cellStyle name="Normal 3 2 2 2 2 2 5 11" xfId="19716"/>
    <cellStyle name="Normal 3 2 2 2 2 2 5 12" xfId="19717"/>
    <cellStyle name="Normal 3 2 2 2 2 2 5 2" xfId="19718"/>
    <cellStyle name="Normal 3 2 2 2 2 2 5 2 2" xfId="19719"/>
    <cellStyle name="Normal 3 2 2 2 2 2 5 2 2 2" xfId="19720"/>
    <cellStyle name="Normal 3 2 2 2 2 2 5 2 3" xfId="19721"/>
    <cellStyle name="Normal 3 2 2 2 2 2 5 2 3 2" xfId="19722"/>
    <cellStyle name="Normal 3 2 2 2 2 2 5 2 4" xfId="19723"/>
    <cellStyle name="Normal 3 2 2 2 2 2 5 2 4 2" xfId="19724"/>
    <cellStyle name="Normal 3 2 2 2 2 2 5 2 5" xfId="19725"/>
    <cellStyle name="Normal 3 2 2 2 2 2 5 2 6" xfId="19726"/>
    <cellStyle name="Normal 3 2 2 2 2 2 5 2 7" xfId="19727"/>
    <cellStyle name="Normal 3 2 2 2 2 2 5 3" xfId="19728"/>
    <cellStyle name="Normal 3 2 2 2 2 2 5 3 2" xfId="19729"/>
    <cellStyle name="Normal 3 2 2 2 2 2 5 3 2 2" xfId="19730"/>
    <cellStyle name="Normal 3 2 2 2 2 2 5 3 3" xfId="19731"/>
    <cellStyle name="Normal 3 2 2 2 2 2 5 3 3 2" xfId="19732"/>
    <cellStyle name="Normal 3 2 2 2 2 2 5 3 4" xfId="19733"/>
    <cellStyle name="Normal 3 2 2 2 2 2 5 3 4 2" xfId="19734"/>
    <cellStyle name="Normal 3 2 2 2 2 2 5 3 5" xfId="19735"/>
    <cellStyle name="Normal 3 2 2 2 2 2 5 3 6" xfId="19736"/>
    <cellStyle name="Normal 3 2 2 2 2 2 5 3 7" xfId="19737"/>
    <cellStyle name="Normal 3 2 2 2 2 2 5 4" xfId="19738"/>
    <cellStyle name="Normal 3 2 2 2 2 2 5 4 2" xfId="19739"/>
    <cellStyle name="Normal 3 2 2 2 2 2 5 4 2 2" xfId="19740"/>
    <cellStyle name="Normal 3 2 2 2 2 2 5 4 3" xfId="19741"/>
    <cellStyle name="Normal 3 2 2 2 2 2 5 4 3 2" xfId="19742"/>
    <cellStyle name="Normal 3 2 2 2 2 2 5 4 4" xfId="19743"/>
    <cellStyle name="Normal 3 2 2 2 2 2 5 4 4 2" xfId="19744"/>
    <cellStyle name="Normal 3 2 2 2 2 2 5 4 5" xfId="19745"/>
    <cellStyle name="Normal 3 2 2 2 2 2 5 4 6" xfId="19746"/>
    <cellStyle name="Normal 3 2 2 2 2 2 5 5" xfId="19747"/>
    <cellStyle name="Normal 3 2 2 2 2 2 5 5 2" xfId="19748"/>
    <cellStyle name="Normal 3 2 2 2 2 2 5 5 2 2" xfId="19749"/>
    <cellStyle name="Normal 3 2 2 2 2 2 5 5 3" xfId="19750"/>
    <cellStyle name="Normal 3 2 2 2 2 2 5 5 3 2" xfId="19751"/>
    <cellStyle name="Normal 3 2 2 2 2 2 5 5 4" xfId="19752"/>
    <cellStyle name="Normal 3 2 2 2 2 2 5 5 4 2" xfId="19753"/>
    <cellStyle name="Normal 3 2 2 2 2 2 5 5 5" xfId="19754"/>
    <cellStyle name="Normal 3 2 2 2 2 2 5 5 6" xfId="19755"/>
    <cellStyle name="Normal 3 2 2 2 2 2 5 6" xfId="19756"/>
    <cellStyle name="Normal 3 2 2 2 2 2 5 6 2" xfId="19757"/>
    <cellStyle name="Normal 3 2 2 2 2 2 5 6 2 2" xfId="19758"/>
    <cellStyle name="Normal 3 2 2 2 2 2 5 6 3" xfId="19759"/>
    <cellStyle name="Normal 3 2 2 2 2 2 5 6 3 2" xfId="19760"/>
    <cellStyle name="Normal 3 2 2 2 2 2 5 6 4" xfId="19761"/>
    <cellStyle name="Normal 3 2 2 2 2 2 5 6 5" xfId="19762"/>
    <cellStyle name="Normal 3 2 2 2 2 2 5 7" xfId="19763"/>
    <cellStyle name="Normal 3 2 2 2 2 2 5 7 2" xfId="19764"/>
    <cellStyle name="Normal 3 2 2 2 2 2 5 8" xfId="19765"/>
    <cellStyle name="Normal 3 2 2 2 2 2 5 8 2" xfId="19766"/>
    <cellStyle name="Normal 3 2 2 2 2 2 5 9" xfId="19767"/>
    <cellStyle name="Normal 3 2 2 2 2 2 5 9 2" xfId="19768"/>
    <cellStyle name="Normal 3 2 2 2 2 2 6" xfId="19769"/>
    <cellStyle name="Normal 3 2 2 2 2 2 6 10" xfId="19770"/>
    <cellStyle name="Normal 3 2 2 2 2 2 6 11" xfId="19771"/>
    <cellStyle name="Normal 3 2 2 2 2 2 6 2" xfId="19772"/>
    <cellStyle name="Normal 3 2 2 2 2 2 6 2 2" xfId="19773"/>
    <cellStyle name="Normal 3 2 2 2 2 2 6 2 2 2" xfId="19774"/>
    <cellStyle name="Normal 3 2 2 2 2 2 6 2 3" xfId="19775"/>
    <cellStyle name="Normal 3 2 2 2 2 2 6 2 3 2" xfId="19776"/>
    <cellStyle name="Normal 3 2 2 2 2 2 6 2 4" xfId="19777"/>
    <cellStyle name="Normal 3 2 2 2 2 2 6 2 4 2" xfId="19778"/>
    <cellStyle name="Normal 3 2 2 2 2 2 6 2 5" xfId="19779"/>
    <cellStyle name="Normal 3 2 2 2 2 2 6 2 6" xfId="19780"/>
    <cellStyle name="Normal 3 2 2 2 2 2 6 2 7" xfId="19781"/>
    <cellStyle name="Normal 3 2 2 2 2 2 6 3" xfId="19782"/>
    <cellStyle name="Normal 3 2 2 2 2 2 6 3 2" xfId="19783"/>
    <cellStyle name="Normal 3 2 2 2 2 2 6 3 2 2" xfId="19784"/>
    <cellStyle name="Normal 3 2 2 2 2 2 6 3 3" xfId="19785"/>
    <cellStyle name="Normal 3 2 2 2 2 2 6 3 3 2" xfId="19786"/>
    <cellStyle name="Normal 3 2 2 2 2 2 6 3 4" xfId="19787"/>
    <cellStyle name="Normal 3 2 2 2 2 2 6 3 4 2" xfId="19788"/>
    <cellStyle name="Normal 3 2 2 2 2 2 6 3 5" xfId="19789"/>
    <cellStyle name="Normal 3 2 2 2 2 2 6 3 6" xfId="19790"/>
    <cellStyle name="Normal 3 2 2 2 2 2 6 4" xfId="19791"/>
    <cellStyle name="Normal 3 2 2 2 2 2 6 4 2" xfId="19792"/>
    <cellStyle name="Normal 3 2 2 2 2 2 6 4 2 2" xfId="19793"/>
    <cellStyle name="Normal 3 2 2 2 2 2 6 4 3" xfId="19794"/>
    <cellStyle name="Normal 3 2 2 2 2 2 6 4 3 2" xfId="19795"/>
    <cellStyle name="Normal 3 2 2 2 2 2 6 4 4" xfId="19796"/>
    <cellStyle name="Normal 3 2 2 2 2 2 6 4 4 2" xfId="19797"/>
    <cellStyle name="Normal 3 2 2 2 2 2 6 4 5" xfId="19798"/>
    <cellStyle name="Normal 3 2 2 2 2 2 6 4 6" xfId="19799"/>
    <cellStyle name="Normal 3 2 2 2 2 2 6 5" xfId="19800"/>
    <cellStyle name="Normal 3 2 2 2 2 2 6 5 2" xfId="19801"/>
    <cellStyle name="Normal 3 2 2 2 2 2 6 5 2 2" xfId="19802"/>
    <cellStyle name="Normal 3 2 2 2 2 2 6 5 3" xfId="19803"/>
    <cellStyle name="Normal 3 2 2 2 2 2 6 5 3 2" xfId="19804"/>
    <cellStyle name="Normal 3 2 2 2 2 2 6 5 4" xfId="19805"/>
    <cellStyle name="Normal 3 2 2 2 2 2 6 5 5" xfId="19806"/>
    <cellStyle name="Normal 3 2 2 2 2 2 6 6" xfId="19807"/>
    <cellStyle name="Normal 3 2 2 2 2 2 6 6 2" xfId="19808"/>
    <cellStyle name="Normal 3 2 2 2 2 2 6 7" xfId="19809"/>
    <cellStyle name="Normal 3 2 2 2 2 2 6 7 2" xfId="19810"/>
    <cellStyle name="Normal 3 2 2 2 2 2 6 8" xfId="19811"/>
    <cellStyle name="Normal 3 2 2 2 2 2 6 8 2" xfId="19812"/>
    <cellStyle name="Normal 3 2 2 2 2 2 6 9" xfId="19813"/>
    <cellStyle name="Normal 3 2 2 2 2 2 7" xfId="19814"/>
    <cellStyle name="Normal 3 2 2 2 2 2 7 10" xfId="19815"/>
    <cellStyle name="Normal 3 2 2 2 2 2 7 11" xfId="19816"/>
    <cellStyle name="Normal 3 2 2 2 2 2 7 2" xfId="19817"/>
    <cellStyle name="Normal 3 2 2 2 2 2 7 2 2" xfId="19818"/>
    <cellStyle name="Normal 3 2 2 2 2 2 7 2 2 2" xfId="19819"/>
    <cellStyle name="Normal 3 2 2 2 2 2 7 2 3" xfId="19820"/>
    <cellStyle name="Normal 3 2 2 2 2 2 7 2 3 2" xfId="19821"/>
    <cellStyle name="Normal 3 2 2 2 2 2 7 2 4" xfId="19822"/>
    <cellStyle name="Normal 3 2 2 2 2 2 7 2 4 2" xfId="19823"/>
    <cellStyle name="Normal 3 2 2 2 2 2 7 2 5" xfId="19824"/>
    <cellStyle name="Normal 3 2 2 2 2 2 7 2 6" xfId="19825"/>
    <cellStyle name="Normal 3 2 2 2 2 2 7 2 7" xfId="19826"/>
    <cellStyle name="Normal 3 2 2 2 2 2 7 3" xfId="19827"/>
    <cellStyle name="Normal 3 2 2 2 2 2 7 3 2" xfId="19828"/>
    <cellStyle name="Normal 3 2 2 2 2 2 7 3 2 2" xfId="19829"/>
    <cellStyle name="Normal 3 2 2 2 2 2 7 3 3" xfId="19830"/>
    <cellStyle name="Normal 3 2 2 2 2 2 7 3 3 2" xfId="19831"/>
    <cellStyle name="Normal 3 2 2 2 2 2 7 3 4" xfId="19832"/>
    <cellStyle name="Normal 3 2 2 2 2 2 7 3 4 2" xfId="19833"/>
    <cellStyle name="Normal 3 2 2 2 2 2 7 3 5" xfId="19834"/>
    <cellStyle name="Normal 3 2 2 2 2 2 7 3 6" xfId="19835"/>
    <cellStyle name="Normal 3 2 2 2 2 2 7 4" xfId="19836"/>
    <cellStyle name="Normal 3 2 2 2 2 2 7 4 2" xfId="19837"/>
    <cellStyle name="Normal 3 2 2 2 2 2 7 4 2 2" xfId="19838"/>
    <cellStyle name="Normal 3 2 2 2 2 2 7 4 3" xfId="19839"/>
    <cellStyle name="Normal 3 2 2 2 2 2 7 4 3 2" xfId="19840"/>
    <cellStyle name="Normal 3 2 2 2 2 2 7 4 4" xfId="19841"/>
    <cellStyle name="Normal 3 2 2 2 2 2 7 4 4 2" xfId="19842"/>
    <cellStyle name="Normal 3 2 2 2 2 2 7 4 5" xfId="19843"/>
    <cellStyle name="Normal 3 2 2 2 2 2 7 4 6" xfId="19844"/>
    <cellStyle name="Normal 3 2 2 2 2 2 7 5" xfId="19845"/>
    <cellStyle name="Normal 3 2 2 2 2 2 7 5 2" xfId="19846"/>
    <cellStyle name="Normal 3 2 2 2 2 2 7 5 2 2" xfId="19847"/>
    <cellStyle name="Normal 3 2 2 2 2 2 7 5 3" xfId="19848"/>
    <cellStyle name="Normal 3 2 2 2 2 2 7 5 3 2" xfId="19849"/>
    <cellStyle name="Normal 3 2 2 2 2 2 7 5 4" xfId="19850"/>
    <cellStyle name="Normal 3 2 2 2 2 2 7 5 5" xfId="19851"/>
    <cellStyle name="Normal 3 2 2 2 2 2 7 6" xfId="19852"/>
    <cellStyle name="Normal 3 2 2 2 2 2 7 6 2" xfId="19853"/>
    <cellStyle name="Normal 3 2 2 2 2 2 7 7" xfId="19854"/>
    <cellStyle name="Normal 3 2 2 2 2 2 7 7 2" xfId="19855"/>
    <cellStyle name="Normal 3 2 2 2 2 2 7 8" xfId="19856"/>
    <cellStyle name="Normal 3 2 2 2 2 2 7 8 2" xfId="19857"/>
    <cellStyle name="Normal 3 2 2 2 2 2 7 9" xfId="19858"/>
    <cellStyle name="Normal 3 2 2 2 2 2 8" xfId="19859"/>
    <cellStyle name="Normal 3 2 2 2 2 2 8 2" xfId="19860"/>
    <cellStyle name="Normal 3 2 2 2 2 2 8 2 2" xfId="19861"/>
    <cellStyle name="Normal 3 2 2 2 2 2 8 3" xfId="19862"/>
    <cellStyle name="Normal 3 2 2 2 2 2 8 3 2" xfId="19863"/>
    <cellStyle name="Normal 3 2 2 2 2 2 8 4" xfId="19864"/>
    <cellStyle name="Normal 3 2 2 2 2 2 8 4 2" xfId="19865"/>
    <cellStyle name="Normal 3 2 2 2 2 2 8 5" xfId="19866"/>
    <cellStyle name="Normal 3 2 2 2 2 2 8 6" xfId="19867"/>
    <cellStyle name="Normal 3 2 2 2 2 2 8 7" xfId="19868"/>
    <cellStyle name="Normal 3 2 2 2 2 2 9" xfId="19869"/>
    <cellStyle name="Normal 3 2 2 2 2 2 9 2" xfId="19870"/>
    <cellStyle name="Normal 3 2 2 2 2 2 9 2 2" xfId="19871"/>
    <cellStyle name="Normal 3 2 2 2 2 2 9 3" xfId="19872"/>
    <cellStyle name="Normal 3 2 2 2 2 2 9 3 2" xfId="19873"/>
    <cellStyle name="Normal 3 2 2 2 2 2 9 4" xfId="19874"/>
    <cellStyle name="Normal 3 2 2 2 2 2 9 4 2" xfId="19875"/>
    <cellStyle name="Normal 3 2 2 2 2 2 9 5" xfId="19876"/>
    <cellStyle name="Normal 3 2 2 2 2 2 9 6" xfId="19877"/>
    <cellStyle name="Normal 3 2 2 2 2 20" xfId="19878"/>
    <cellStyle name="Normal 3 2 2 2 2 3" xfId="19879"/>
    <cellStyle name="Normal 3 2 2 2 2 3 10" xfId="19880"/>
    <cellStyle name="Normal 3 2 2 2 2 3 10 2" xfId="19881"/>
    <cellStyle name="Normal 3 2 2 2 2 3 10 2 2" xfId="19882"/>
    <cellStyle name="Normal 3 2 2 2 2 3 10 3" xfId="19883"/>
    <cellStyle name="Normal 3 2 2 2 2 3 10 3 2" xfId="19884"/>
    <cellStyle name="Normal 3 2 2 2 2 3 10 4" xfId="19885"/>
    <cellStyle name="Normal 3 2 2 2 2 3 10 4 2" xfId="19886"/>
    <cellStyle name="Normal 3 2 2 2 2 3 10 5" xfId="19887"/>
    <cellStyle name="Normal 3 2 2 2 2 3 10 6" xfId="19888"/>
    <cellStyle name="Normal 3 2 2 2 2 3 11" xfId="19889"/>
    <cellStyle name="Normal 3 2 2 2 2 3 11 2" xfId="19890"/>
    <cellStyle name="Normal 3 2 2 2 2 3 11 2 2" xfId="19891"/>
    <cellStyle name="Normal 3 2 2 2 2 3 11 3" xfId="19892"/>
    <cellStyle name="Normal 3 2 2 2 2 3 11 3 2" xfId="19893"/>
    <cellStyle name="Normal 3 2 2 2 2 3 11 4" xfId="19894"/>
    <cellStyle name="Normal 3 2 2 2 2 3 11 4 2" xfId="19895"/>
    <cellStyle name="Normal 3 2 2 2 2 3 11 5" xfId="19896"/>
    <cellStyle name="Normal 3 2 2 2 2 3 11 6" xfId="19897"/>
    <cellStyle name="Normal 3 2 2 2 2 3 12" xfId="19898"/>
    <cellStyle name="Normal 3 2 2 2 2 3 12 2" xfId="19899"/>
    <cellStyle name="Normal 3 2 2 2 2 3 12 2 2" xfId="19900"/>
    <cellStyle name="Normal 3 2 2 2 2 3 12 3" xfId="19901"/>
    <cellStyle name="Normal 3 2 2 2 2 3 12 3 2" xfId="19902"/>
    <cellStyle name="Normal 3 2 2 2 2 3 12 4" xfId="19903"/>
    <cellStyle name="Normal 3 2 2 2 2 3 12 5" xfId="19904"/>
    <cellStyle name="Normal 3 2 2 2 2 3 13" xfId="19905"/>
    <cellStyle name="Normal 3 2 2 2 2 3 13 2" xfId="19906"/>
    <cellStyle name="Normal 3 2 2 2 2 3 14" xfId="19907"/>
    <cellStyle name="Normal 3 2 2 2 2 3 14 2" xfId="19908"/>
    <cellStyle name="Normal 3 2 2 2 2 3 15" xfId="19909"/>
    <cellStyle name="Normal 3 2 2 2 2 3 15 2" xfId="19910"/>
    <cellStyle name="Normal 3 2 2 2 2 3 16" xfId="19911"/>
    <cellStyle name="Normal 3 2 2 2 2 3 17" xfId="19912"/>
    <cellStyle name="Normal 3 2 2 2 2 3 18" xfId="19913"/>
    <cellStyle name="Normal 3 2 2 2 2 3 2" xfId="19914"/>
    <cellStyle name="Normal 3 2 2 2 2 3 2 10" xfId="19915"/>
    <cellStyle name="Normal 3 2 2 2 2 3 2 10 2" xfId="19916"/>
    <cellStyle name="Normal 3 2 2 2 2 3 2 10 2 2" xfId="19917"/>
    <cellStyle name="Normal 3 2 2 2 2 3 2 10 3" xfId="19918"/>
    <cellStyle name="Normal 3 2 2 2 2 3 2 10 3 2" xfId="19919"/>
    <cellStyle name="Normal 3 2 2 2 2 3 2 10 4" xfId="19920"/>
    <cellStyle name="Normal 3 2 2 2 2 3 2 10 4 2" xfId="19921"/>
    <cellStyle name="Normal 3 2 2 2 2 3 2 10 5" xfId="19922"/>
    <cellStyle name="Normal 3 2 2 2 2 3 2 10 6" xfId="19923"/>
    <cellStyle name="Normal 3 2 2 2 2 3 2 11" xfId="19924"/>
    <cellStyle name="Normal 3 2 2 2 2 3 2 11 2" xfId="19925"/>
    <cellStyle name="Normal 3 2 2 2 2 3 2 11 2 2" xfId="19926"/>
    <cellStyle name="Normal 3 2 2 2 2 3 2 11 3" xfId="19927"/>
    <cellStyle name="Normal 3 2 2 2 2 3 2 11 3 2" xfId="19928"/>
    <cellStyle name="Normal 3 2 2 2 2 3 2 11 4" xfId="19929"/>
    <cellStyle name="Normal 3 2 2 2 2 3 2 11 5" xfId="19930"/>
    <cellStyle name="Normal 3 2 2 2 2 3 2 12" xfId="19931"/>
    <cellStyle name="Normal 3 2 2 2 2 3 2 12 2" xfId="19932"/>
    <cellStyle name="Normal 3 2 2 2 2 3 2 13" xfId="19933"/>
    <cellStyle name="Normal 3 2 2 2 2 3 2 13 2" xfId="19934"/>
    <cellStyle name="Normal 3 2 2 2 2 3 2 14" xfId="19935"/>
    <cellStyle name="Normal 3 2 2 2 2 3 2 14 2" xfId="19936"/>
    <cellStyle name="Normal 3 2 2 2 2 3 2 15" xfId="19937"/>
    <cellStyle name="Normal 3 2 2 2 2 3 2 16" xfId="19938"/>
    <cellStyle name="Normal 3 2 2 2 2 3 2 17" xfId="19939"/>
    <cellStyle name="Normal 3 2 2 2 2 3 2 2" xfId="19940"/>
    <cellStyle name="Normal 3 2 2 2 2 3 2 2 10" xfId="19941"/>
    <cellStyle name="Normal 3 2 2 2 2 3 2 2 10 2" xfId="19942"/>
    <cellStyle name="Normal 3 2 2 2 2 3 2 2 11" xfId="19943"/>
    <cellStyle name="Normal 3 2 2 2 2 3 2 2 11 2" xfId="19944"/>
    <cellStyle name="Normal 3 2 2 2 2 3 2 2 12" xfId="19945"/>
    <cellStyle name="Normal 3 2 2 2 2 3 2 2 13" xfId="19946"/>
    <cellStyle name="Normal 3 2 2 2 2 3 2 2 14" xfId="19947"/>
    <cellStyle name="Normal 3 2 2 2 2 3 2 2 2" xfId="19948"/>
    <cellStyle name="Normal 3 2 2 2 2 3 2 2 2 10" xfId="19949"/>
    <cellStyle name="Normal 3 2 2 2 2 3 2 2 2 11" xfId="19950"/>
    <cellStyle name="Normal 3 2 2 2 2 3 2 2 2 12" xfId="19951"/>
    <cellStyle name="Normal 3 2 2 2 2 3 2 2 2 2" xfId="19952"/>
    <cellStyle name="Normal 3 2 2 2 2 3 2 2 2 2 2" xfId="19953"/>
    <cellStyle name="Normal 3 2 2 2 2 3 2 2 2 2 2 2" xfId="19954"/>
    <cellStyle name="Normal 3 2 2 2 2 3 2 2 2 2 3" xfId="19955"/>
    <cellStyle name="Normal 3 2 2 2 2 3 2 2 2 2 3 2" xfId="19956"/>
    <cellStyle name="Normal 3 2 2 2 2 3 2 2 2 2 4" xfId="19957"/>
    <cellStyle name="Normal 3 2 2 2 2 3 2 2 2 2 4 2" xfId="19958"/>
    <cellStyle name="Normal 3 2 2 2 2 3 2 2 2 2 5" xfId="19959"/>
    <cellStyle name="Normal 3 2 2 2 2 3 2 2 2 2 6" xfId="19960"/>
    <cellStyle name="Normal 3 2 2 2 2 3 2 2 2 3" xfId="19961"/>
    <cellStyle name="Normal 3 2 2 2 2 3 2 2 2 3 2" xfId="19962"/>
    <cellStyle name="Normal 3 2 2 2 2 3 2 2 2 3 2 2" xfId="19963"/>
    <cellStyle name="Normal 3 2 2 2 2 3 2 2 2 3 3" xfId="19964"/>
    <cellStyle name="Normal 3 2 2 2 2 3 2 2 2 3 3 2" xfId="19965"/>
    <cellStyle name="Normal 3 2 2 2 2 3 2 2 2 3 4" xfId="19966"/>
    <cellStyle name="Normal 3 2 2 2 2 3 2 2 2 3 4 2" xfId="19967"/>
    <cellStyle name="Normal 3 2 2 2 2 3 2 2 2 3 5" xfId="19968"/>
    <cellStyle name="Normal 3 2 2 2 2 3 2 2 2 3 6" xfId="19969"/>
    <cellStyle name="Normal 3 2 2 2 2 3 2 2 2 4" xfId="19970"/>
    <cellStyle name="Normal 3 2 2 2 2 3 2 2 2 4 2" xfId="19971"/>
    <cellStyle name="Normal 3 2 2 2 2 3 2 2 2 4 2 2" xfId="19972"/>
    <cellStyle name="Normal 3 2 2 2 2 3 2 2 2 4 3" xfId="19973"/>
    <cellStyle name="Normal 3 2 2 2 2 3 2 2 2 4 3 2" xfId="19974"/>
    <cellStyle name="Normal 3 2 2 2 2 3 2 2 2 4 4" xfId="19975"/>
    <cellStyle name="Normal 3 2 2 2 2 3 2 2 2 4 4 2" xfId="19976"/>
    <cellStyle name="Normal 3 2 2 2 2 3 2 2 2 4 5" xfId="19977"/>
    <cellStyle name="Normal 3 2 2 2 2 3 2 2 2 4 6" xfId="19978"/>
    <cellStyle name="Normal 3 2 2 2 2 3 2 2 2 5" xfId="19979"/>
    <cellStyle name="Normal 3 2 2 2 2 3 2 2 2 5 2" xfId="19980"/>
    <cellStyle name="Normal 3 2 2 2 2 3 2 2 2 5 2 2" xfId="19981"/>
    <cellStyle name="Normal 3 2 2 2 2 3 2 2 2 5 3" xfId="19982"/>
    <cellStyle name="Normal 3 2 2 2 2 3 2 2 2 5 3 2" xfId="19983"/>
    <cellStyle name="Normal 3 2 2 2 2 3 2 2 2 5 4" xfId="19984"/>
    <cellStyle name="Normal 3 2 2 2 2 3 2 2 2 5 4 2" xfId="19985"/>
    <cellStyle name="Normal 3 2 2 2 2 3 2 2 2 5 5" xfId="19986"/>
    <cellStyle name="Normal 3 2 2 2 2 3 2 2 2 5 6" xfId="19987"/>
    <cellStyle name="Normal 3 2 2 2 2 3 2 2 2 6" xfId="19988"/>
    <cellStyle name="Normal 3 2 2 2 2 3 2 2 2 6 2" xfId="19989"/>
    <cellStyle name="Normal 3 2 2 2 2 3 2 2 2 6 2 2" xfId="19990"/>
    <cellStyle name="Normal 3 2 2 2 2 3 2 2 2 6 3" xfId="19991"/>
    <cellStyle name="Normal 3 2 2 2 2 3 2 2 2 6 3 2" xfId="19992"/>
    <cellStyle name="Normal 3 2 2 2 2 3 2 2 2 6 4" xfId="19993"/>
    <cellStyle name="Normal 3 2 2 2 2 3 2 2 2 6 5" xfId="19994"/>
    <cellStyle name="Normal 3 2 2 2 2 3 2 2 2 7" xfId="19995"/>
    <cellStyle name="Normal 3 2 2 2 2 3 2 2 2 7 2" xfId="19996"/>
    <cellStyle name="Normal 3 2 2 2 2 3 2 2 2 8" xfId="19997"/>
    <cellStyle name="Normal 3 2 2 2 2 3 2 2 2 8 2" xfId="19998"/>
    <cellStyle name="Normal 3 2 2 2 2 3 2 2 2 9" xfId="19999"/>
    <cellStyle name="Normal 3 2 2 2 2 3 2 2 2 9 2" xfId="20000"/>
    <cellStyle name="Normal 3 2 2 2 2 3 2 2 3" xfId="20001"/>
    <cellStyle name="Normal 3 2 2 2 2 3 2 2 3 10" xfId="20002"/>
    <cellStyle name="Normal 3 2 2 2 2 3 2 2 3 11" xfId="20003"/>
    <cellStyle name="Normal 3 2 2 2 2 3 2 2 3 2" xfId="20004"/>
    <cellStyle name="Normal 3 2 2 2 2 3 2 2 3 2 2" xfId="20005"/>
    <cellStyle name="Normal 3 2 2 2 2 3 2 2 3 2 2 2" xfId="20006"/>
    <cellStyle name="Normal 3 2 2 2 2 3 2 2 3 2 3" xfId="20007"/>
    <cellStyle name="Normal 3 2 2 2 2 3 2 2 3 2 3 2" xfId="20008"/>
    <cellStyle name="Normal 3 2 2 2 2 3 2 2 3 2 4" xfId="20009"/>
    <cellStyle name="Normal 3 2 2 2 2 3 2 2 3 2 4 2" xfId="20010"/>
    <cellStyle name="Normal 3 2 2 2 2 3 2 2 3 2 5" xfId="20011"/>
    <cellStyle name="Normal 3 2 2 2 2 3 2 2 3 2 6" xfId="20012"/>
    <cellStyle name="Normal 3 2 2 2 2 3 2 2 3 3" xfId="20013"/>
    <cellStyle name="Normal 3 2 2 2 2 3 2 2 3 3 2" xfId="20014"/>
    <cellStyle name="Normal 3 2 2 2 2 3 2 2 3 3 2 2" xfId="20015"/>
    <cellStyle name="Normal 3 2 2 2 2 3 2 2 3 3 3" xfId="20016"/>
    <cellStyle name="Normal 3 2 2 2 2 3 2 2 3 3 3 2" xfId="20017"/>
    <cellStyle name="Normal 3 2 2 2 2 3 2 2 3 3 4" xfId="20018"/>
    <cellStyle name="Normal 3 2 2 2 2 3 2 2 3 3 4 2" xfId="20019"/>
    <cellStyle name="Normal 3 2 2 2 2 3 2 2 3 3 5" xfId="20020"/>
    <cellStyle name="Normal 3 2 2 2 2 3 2 2 3 3 6" xfId="20021"/>
    <cellStyle name="Normal 3 2 2 2 2 3 2 2 3 4" xfId="20022"/>
    <cellStyle name="Normal 3 2 2 2 2 3 2 2 3 4 2" xfId="20023"/>
    <cellStyle name="Normal 3 2 2 2 2 3 2 2 3 4 2 2" xfId="20024"/>
    <cellStyle name="Normal 3 2 2 2 2 3 2 2 3 4 3" xfId="20025"/>
    <cellStyle name="Normal 3 2 2 2 2 3 2 2 3 4 3 2" xfId="20026"/>
    <cellStyle name="Normal 3 2 2 2 2 3 2 2 3 4 4" xfId="20027"/>
    <cellStyle name="Normal 3 2 2 2 2 3 2 2 3 4 4 2" xfId="20028"/>
    <cellStyle name="Normal 3 2 2 2 2 3 2 2 3 4 5" xfId="20029"/>
    <cellStyle name="Normal 3 2 2 2 2 3 2 2 3 4 6" xfId="20030"/>
    <cellStyle name="Normal 3 2 2 2 2 3 2 2 3 5" xfId="20031"/>
    <cellStyle name="Normal 3 2 2 2 2 3 2 2 3 5 2" xfId="20032"/>
    <cellStyle name="Normal 3 2 2 2 2 3 2 2 3 5 2 2" xfId="20033"/>
    <cellStyle name="Normal 3 2 2 2 2 3 2 2 3 5 3" xfId="20034"/>
    <cellStyle name="Normal 3 2 2 2 2 3 2 2 3 5 3 2" xfId="20035"/>
    <cellStyle name="Normal 3 2 2 2 2 3 2 2 3 5 4" xfId="20036"/>
    <cellStyle name="Normal 3 2 2 2 2 3 2 2 3 5 5" xfId="20037"/>
    <cellStyle name="Normal 3 2 2 2 2 3 2 2 3 6" xfId="20038"/>
    <cellStyle name="Normal 3 2 2 2 2 3 2 2 3 6 2" xfId="20039"/>
    <cellStyle name="Normal 3 2 2 2 2 3 2 2 3 7" xfId="20040"/>
    <cellStyle name="Normal 3 2 2 2 2 3 2 2 3 7 2" xfId="20041"/>
    <cellStyle name="Normal 3 2 2 2 2 3 2 2 3 8" xfId="20042"/>
    <cellStyle name="Normal 3 2 2 2 2 3 2 2 3 8 2" xfId="20043"/>
    <cellStyle name="Normal 3 2 2 2 2 3 2 2 3 9" xfId="20044"/>
    <cellStyle name="Normal 3 2 2 2 2 3 2 2 4" xfId="20045"/>
    <cellStyle name="Normal 3 2 2 2 2 3 2 2 4 10" xfId="20046"/>
    <cellStyle name="Normal 3 2 2 2 2 3 2 2 4 2" xfId="20047"/>
    <cellStyle name="Normal 3 2 2 2 2 3 2 2 4 2 2" xfId="20048"/>
    <cellStyle name="Normal 3 2 2 2 2 3 2 2 4 2 2 2" xfId="20049"/>
    <cellStyle name="Normal 3 2 2 2 2 3 2 2 4 2 3" xfId="20050"/>
    <cellStyle name="Normal 3 2 2 2 2 3 2 2 4 2 3 2" xfId="20051"/>
    <cellStyle name="Normal 3 2 2 2 2 3 2 2 4 2 4" xfId="20052"/>
    <cellStyle name="Normal 3 2 2 2 2 3 2 2 4 2 4 2" xfId="20053"/>
    <cellStyle name="Normal 3 2 2 2 2 3 2 2 4 2 5" xfId="20054"/>
    <cellStyle name="Normal 3 2 2 2 2 3 2 2 4 2 6" xfId="20055"/>
    <cellStyle name="Normal 3 2 2 2 2 3 2 2 4 3" xfId="20056"/>
    <cellStyle name="Normal 3 2 2 2 2 3 2 2 4 3 2" xfId="20057"/>
    <cellStyle name="Normal 3 2 2 2 2 3 2 2 4 3 2 2" xfId="20058"/>
    <cellStyle name="Normal 3 2 2 2 2 3 2 2 4 3 3" xfId="20059"/>
    <cellStyle name="Normal 3 2 2 2 2 3 2 2 4 3 3 2" xfId="20060"/>
    <cellStyle name="Normal 3 2 2 2 2 3 2 2 4 3 4" xfId="20061"/>
    <cellStyle name="Normal 3 2 2 2 2 3 2 2 4 3 4 2" xfId="20062"/>
    <cellStyle name="Normal 3 2 2 2 2 3 2 2 4 3 5" xfId="20063"/>
    <cellStyle name="Normal 3 2 2 2 2 3 2 2 4 3 6" xfId="20064"/>
    <cellStyle name="Normal 3 2 2 2 2 3 2 2 4 4" xfId="20065"/>
    <cellStyle name="Normal 3 2 2 2 2 3 2 2 4 4 2" xfId="20066"/>
    <cellStyle name="Normal 3 2 2 2 2 3 2 2 4 4 2 2" xfId="20067"/>
    <cellStyle name="Normal 3 2 2 2 2 3 2 2 4 4 3" xfId="20068"/>
    <cellStyle name="Normal 3 2 2 2 2 3 2 2 4 4 3 2" xfId="20069"/>
    <cellStyle name="Normal 3 2 2 2 2 3 2 2 4 4 4" xfId="20070"/>
    <cellStyle name="Normal 3 2 2 2 2 3 2 2 4 4 4 2" xfId="20071"/>
    <cellStyle name="Normal 3 2 2 2 2 3 2 2 4 4 5" xfId="20072"/>
    <cellStyle name="Normal 3 2 2 2 2 3 2 2 4 4 6" xfId="20073"/>
    <cellStyle name="Normal 3 2 2 2 2 3 2 2 4 5" xfId="20074"/>
    <cellStyle name="Normal 3 2 2 2 2 3 2 2 4 5 2" xfId="20075"/>
    <cellStyle name="Normal 3 2 2 2 2 3 2 2 4 5 2 2" xfId="20076"/>
    <cellStyle name="Normal 3 2 2 2 2 3 2 2 4 5 3" xfId="20077"/>
    <cellStyle name="Normal 3 2 2 2 2 3 2 2 4 5 3 2" xfId="20078"/>
    <cellStyle name="Normal 3 2 2 2 2 3 2 2 4 5 4" xfId="20079"/>
    <cellStyle name="Normal 3 2 2 2 2 3 2 2 4 5 5" xfId="20080"/>
    <cellStyle name="Normal 3 2 2 2 2 3 2 2 4 6" xfId="20081"/>
    <cellStyle name="Normal 3 2 2 2 2 3 2 2 4 6 2" xfId="20082"/>
    <cellStyle name="Normal 3 2 2 2 2 3 2 2 4 7" xfId="20083"/>
    <cellStyle name="Normal 3 2 2 2 2 3 2 2 4 7 2" xfId="20084"/>
    <cellStyle name="Normal 3 2 2 2 2 3 2 2 4 8" xfId="20085"/>
    <cellStyle name="Normal 3 2 2 2 2 3 2 2 4 8 2" xfId="20086"/>
    <cellStyle name="Normal 3 2 2 2 2 3 2 2 4 9" xfId="20087"/>
    <cellStyle name="Normal 3 2 2 2 2 3 2 2 5" xfId="20088"/>
    <cellStyle name="Normal 3 2 2 2 2 3 2 2 5 2" xfId="20089"/>
    <cellStyle name="Normal 3 2 2 2 2 3 2 2 5 2 2" xfId="20090"/>
    <cellStyle name="Normal 3 2 2 2 2 3 2 2 5 3" xfId="20091"/>
    <cellStyle name="Normal 3 2 2 2 2 3 2 2 5 3 2" xfId="20092"/>
    <cellStyle name="Normal 3 2 2 2 2 3 2 2 5 4" xfId="20093"/>
    <cellStyle name="Normal 3 2 2 2 2 3 2 2 5 4 2" xfId="20094"/>
    <cellStyle name="Normal 3 2 2 2 2 3 2 2 5 5" xfId="20095"/>
    <cellStyle name="Normal 3 2 2 2 2 3 2 2 5 6" xfId="20096"/>
    <cellStyle name="Normal 3 2 2 2 2 3 2 2 6" xfId="20097"/>
    <cellStyle name="Normal 3 2 2 2 2 3 2 2 6 2" xfId="20098"/>
    <cellStyle name="Normal 3 2 2 2 2 3 2 2 6 2 2" xfId="20099"/>
    <cellStyle name="Normal 3 2 2 2 2 3 2 2 6 3" xfId="20100"/>
    <cellStyle name="Normal 3 2 2 2 2 3 2 2 6 3 2" xfId="20101"/>
    <cellStyle name="Normal 3 2 2 2 2 3 2 2 6 4" xfId="20102"/>
    <cellStyle name="Normal 3 2 2 2 2 3 2 2 6 4 2" xfId="20103"/>
    <cellStyle name="Normal 3 2 2 2 2 3 2 2 6 5" xfId="20104"/>
    <cellStyle name="Normal 3 2 2 2 2 3 2 2 6 6" xfId="20105"/>
    <cellStyle name="Normal 3 2 2 2 2 3 2 2 7" xfId="20106"/>
    <cellStyle name="Normal 3 2 2 2 2 3 2 2 7 2" xfId="20107"/>
    <cellStyle name="Normal 3 2 2 2 2 3 2 2 7 2 2" xfId="20108"/>
    <cellStyle name="Normal 3 2 2 2 2 3 2 2 7 3" xfId="20109"/>
    <cellStyle name="Normal 3 2 2 2 2 3 2 2 7 3 2" xfId="20110"/>
    <cellStyle name="Normal 3 2 2 2 2 3 2 2 7 4" xfId="20111"/>
    <cellStyle name="Normal 3 2 2 2 2 3 2 2 7 4 2" xfId="20112"/>
    <cellStyle name="Normal 3 2 2 2 2 3 2 2 7 5" xfId="20113"/>
    <cellStyle name="Normal 3 2 2 2 2 3 2 2 7 6" xfId="20114"/>
    <cellStyle name="Normal 3 2 2 2 2 3 2 2 8" xfId="20115"/>
    <cellStyle name="Normal 3 2 2 2 2 3 2 2 8 2" xfId="20116"/>
    <cellStyle name="Normal 3 2 2 2 2 3 2 2 8 2 2" xfId="20117"/>
    <cellStyle name="Normal 3 2 2 2 2 3 2 2 8 3" xfId="20118"/>
    <cellStyle name="Normal 3 2 2 2 2 3 2 2 8 3 2" xfId="20119"/>
    <cellStyle name="Normal 3 2 2 2 2 3 2 2 8 4" xfId="20120"/>
    <cellStyle name="Normal 3 2 2 2 2 3 2 2 8 5" xfId="20121"/>
    <cellStyle name="Normal 3 2 2 2 2 3 2 2 9" xfId="20122"/>
    <cellStyle name="Normal 3 2 2 2 2 3 2 2 9 2" xfId="20123"/>
    <cellStyle name="Normal 3 2 2 2 2 3 2 3" xfId="20124"/>
    <cellStyle name="Normal 3 2 2 2 2 3 2 3 10" xfId="20125"/>
    <cellStyle name="Normal 3 2 2 2 2 3 2 3 10 2" xfId="20126"/>
    <cellStyle name="Normal 3 2 2 2 2 3 2 3 11" xfId="20127"/>
    <cellStyle name="Normal 3 2 2 2 2 3 2 3 11 2" xfId="20128"/>
    <cellStyle name="Normal 3 2 2 2 2 3 2 3 12" xfId="20129"/>
    <cellStyle name="Normal 3 2 2 2 2 3 2 3 13" xfId="20130"/>
    <cellStyle name="Normal 3 2 2 2 2 3 2 3 14" xfId="20131"/>
    <cellStyle name="Normal 3 2 2 2 2 3 2 3 2" xfId="20132"/>
    <cellStyle name="Normal 3 2 2 2 2 3 2 3 2 10" xfId="20133"/>
    <cellStyle name="Normal 3 2 2 2 2 3 2 3 2 11" xfId="20134"/>
    <cellStyle name="Normal 3 2 2 2 2 3 2 3 2 12" xfId="20135"/>
    <cellStyle name="Normal 3 2 2 2 2 3 2 3 2 2" xfId="20136"/>
    <cellStyle name="Normal 3 2 2 2 2 3 2 3 2 2 2" xfId="20137"/>
    <cellStyle name="Normal 3 2 2 2 2 3 2 3 2 2 2 2" xfId="20138"/>
    <cellStyle name="Normal 3 2 2 2 2 3 2 3 2 2 3" xfId="20139"/>
    <cellStyle name="Normal 3 2 2 2 2 3 2 3 2 2 3 2" xfId="20140"/>
    <cellStyle name="Normal 3 2 2 2 2 3 2 3 2 2 4" xfId="20141"/>
    <cellStyle name="Normal 3 2 2 2 2 3 2 3 2 2 4 2" xfId="20142"/>
    <cellStyle name="Normal 3 2 2 2 2 3 2 3 2 2 5" xfId="20143"/>
    <cellStyle name="Normal 3 2 2 2 2 3 2 3 2 2 6" xfId="20144"/>
    <cellStyle name="Normal 3 2 2 2 2 3 2 3 2 3" xfId="20145"/>
    <cellStyle name="Normal 3 2 2 2 2 3 2 3 2 3 2" xfId="20146"/>
    <cellStyle name="Normal 3 2 2 2 2 3 2 3 2 3 2 2" xfId="20147"/>
    <cellStyle name="Normal 3 2 2 2 2 3 2 3 2 3 3" xfId="20148"/>
    <cellStyle name="Normal 3 2 2 2 2 3 2 3 2 3 3 2" xfId="20149"/>
    <cellStyle name="Normal 3 2 2 2 2 3 2 3 2 3 4" xfId="20150"/>
    <cellStyle name="Normal 3 2 2 2 2 3 2 3 2 3 4 2" xfId="20151"/>
    <cellStyle name="Normal 3 2 2 2 2 3 2 3 2 3 5" xfId="20152"/>
    <cellStyle name="Normal 3 2 2 2 2 3 2 3 2 3 6" xfId="20153"/>
    <cellStyle name="Normal 3 2 2 2 2 3 2 3 2 4" xfId="20154"/>
    <cellStyle name="Normal 3 2 2 2 2 3 2 3 2 4 2" xfId="20155"/>
    <cellStyle name="Normal 3 2 2 2 2 3 2 3 2 4 2 2" xfId="20156"/>
    <cellStyle name="Normal 3 2 2 2 2 3 2 3 2 4 3" xfId="20157"/>
    <cellStyle name="Normal 3 2 2 2 2 3 2 3 2 4 3 2" xfId="20158"/>
    <cellStyle name="Normal 3 2 2 2 2 3 2 3 2 4 4" xfId="20159"/>
    <cellStyle name="Normal 3 2 2 2 2 3 2 3 2 4 4 2" xfId="20160"/>
    <cellStyle name="Normal 3 2 2 2 2 3 2 3 2 4 5" xfId="20161"/>
    <cellStyle name="Normal 3 2 2 2 2 3 2 3 2 4 6" xfId="20162"/>
    <cellStyle name="Normal 3 2 2 2 2 3 2 3 2 5" xfId="20163"/>
    <cellStyle name="Normal 3 2 2 2 2 3 2 3 2 5 2" xfId="20164"/>
    <cellStyle name="Normal 3 2 2 2 2 3 2 3 2 5 2 2" xfId="20165"/>
    <cellStyle name="Normal 3 2 2 2 2 3 2 3 2 5 3" xfId="20166"/>
    <cellStyle name="Normal 3 2 2 2 2 3 2 3 2 5 3 2" xfId="20167"/>
    <cellStyle name="Normal 3 2 2 2 2 3 2 3 2 5 4" xfId="20168"/>
    <cellStyle name="Normal 3 2 2 2 2 3 2 3 2 5 4 2" xfId="20169"/>
    <cellStyle name="Normal 3 2 2 2 2 3 2 3 2 5 5" xfId="20170"/>
    <cellStyle name="Normal 3 2 2 2 2 3 2 3 2 5 6" xfId="20171"/>
    <cellStyle name="Normal 3 2 2 2 2 3 2 3 2 6" xfId="20172"/>
    <cellStyle name="Normal 3 2 2 2 2 3 2 3 2 6 2" xfId="20173"/>
    <cellStyle name="Normal 3 2 2 2 2 3 2 3 2 6 2 2" xfId="20174"/>
    <cellStyle name="Normal 3 2 2 2 2 3 2 3 2 6 3" xfId="20175"/>
    <cellStyle name="Normal 3 2 2 2 2 3 2 3 2 6 3 2" xfId="20176"/>
    <cellStyle name="Normal 3 2 2 2 2 3 2 3 2 6 4" xfId="20177"/>
    <cellStyle name="Normal 3 2 2 2 2 3 2 3 2 6 5" xfId="20178"/>
    <cellStyle name="Normal 3 2 2 2 2 3 2 3 2 7" xfId="20179"/>
    <cellStyle name="Normal 3 2 2 2 2 3 2 3 2 7 2" xfId="20180"/>
    <cellStyle name="Normal 3 2 2 2 2 3 2 3 2 8" xfId="20181"/>
    <cellStyle name="Normal 3 2 2 2 2 3 2 3 2 8 2" xfId="20182"/>
    <cellStyle name="Normal 3 2 2 2 2 3 2 3 2 9" xfId="20183"/>
    <cellStyle name="Normal 3 2 2 2 2 3 2 3 2 9 2" xfId="20184"/>
    <cellStyle name="Normal 3 2 2 2 2 3 2 3 3" xfId="20185"/>
    <cellStyle name="Normal 3 2 2 2 2 3 2 3 3 10" xfId="20186"/>
    <cellStyle name="Normal 3 2 2 2 2 3 2 3 3 2" xfId="20187"/>
    <cellStyle name="Normal 3 2 2 2 2 3 2 3 3 2 2" xfId="20188"/>
    <cellStyle name="Normal 3 2 2 2 2 3 2 3 3 2 2 2" xfId="20189"/>
    <cellStyle name="Normal 3 2 2 2 2 3 2 3 3 2 3" xfId="20190"/>
    <cellStyle name="Normal 3 2 2 2 2 3 2 3 3 2 3 2" xfId="20191"/>
    <cellStyle name="Normal 3 2 2 2 2 3 2 3 3 2 4" xfId="20192"/>
    <cellStyle name="Normal 3 2 2 2 2 3 2 3 3 2 4 2" xfId="20193"/>
    <cellStyle name="Normal 3 2 2 2 2 3 2 3 3 2 5" xfId="20194"/>
    <cellStyle name="Normal 3 2 2 2 2 3 2 3 3 2 6" xfId="20195"/>
    <cellStyle name="Normal 3 2 2 2 2 3 2 3 3 3" xfId="20196"/>
    <cellStyle name="Normal 3 2 2 2 2 3 2 3 3 3 2" xfId="20197"/>
    <cellStyle name="Normal 3 2 2 2 2 3 2 3 3 3 2 2" xfId="20198"/>
    <cellStyle name="Normal 3 2 2 2 2 3 2 3 3 3 3" xfId="20199"/>
    <cellStyle name="Normal 3 2 2 2 2 3 2 3 3 3 3 2" xfId="20200"/>
    <cellStyle name="Normal 3 2 2 2 2 3 2 3 3 3 4" xfId="20201"/>
    <cellStyle name="Normal 3 2 2 2 2 3 2 3 3 3 4 2" xfId="20202"/>
    <cellStyle name="Normal 3 2 2 2 2 3 2 3 3 3 5" xfId="20203"/>
    <cellStyle name="Normal 3 2 2 2 2 3 2 3 3 3 6" xfId="20204"/>
    <cellStyle name="Normal 3 2 2 2 2 3 2 3 3 4" xfId="20205"/>
    <cellStyle name="Normal 3 2 2 2 2 3 2 3 3 4 2" xfId="20206"/>
    <cellStyle name="Normal 3 2 2 2 2 3 2 3 3 4 2 2" xfId="20207"/>
    <cellStyle name="Normal 3 2 2 2 2 3 2 3 3 4 3" xfId="20208"/>
    <cellStyle name="Normal 3 2 2 2 2 3 2 3 3 4 3 2" xfId="20209"/>
    <cellStyle name="Normal 3 2 2 2 2 3 2 3 3 4 4" xfId="20210"/>
    <cellStyle name="Normal 3 2 2 2 2 3 2 3 3 4 4 2" xfId="20211"/>
    <cellStyle name="Normal 3 2 2 2 2 3 2 3 3 4 5" xfId="20212"/>
    <cellStyle name="Normal 3 2 2 2 2 3 2 3 3 4 6" xfId="20213"/>
    <cellStyle name="Normal 3 2 2 2 2 3 2 3 3 5" xfId="20214"/>
    <cellStyle name="Normal 3 2 2 2 2 3 2 3 3 5 2" xfId="20215"/>
    <cellStyle name="Normal 3 2 2 2 2 3 2 3 3 5 2 2" xfId="20216"/>
    <cellStyle name="Normal 3 2 2 2 2 3 2 3 3 5 3" xfId="20217"/>
    <cellStyle name="Normal 3 2 2 2 2 3 2 3 3 5 3 2" xfId="20218"/>
    <cellStyle name="Normal 3 2 2 2 2 3 2 3 3 5 4" xfId="20219"/>
    <cellStyle name="Normal 3 2 2 2 2 3 2 3 3 5 5" xfId="20220"/>
    <cellStyle name="Normal 3 2 2 2 2 3 2 3 3 6" xfId="20221"/>
    <cellStyle name="Normal 3 2 2 2 2 3 2 3 3 6 2" xfId="20222"/>
    <cellStyle name="Normal 3 2 2 2 2 3 2 3 3 7" xfId="20223"/>
    <cellStyle name="Normal 3 2 2 2 2 3 2 3 3 7 2" xfId="20224"/>
    <cellStyle name="Normal 3 2 2 2 2 3 2 3 3 8" xfId="20225"/>
    <cellStyle name="Normal 3 2 2 2 2 3 2 3 3 8 2" xfId="20226"/>
    <cellStyle name="Normal 3 2 2 2 2 3 2 3 3 9" xfId="20227"/>
    <cellStyle name="Normal 3 2 2 2 2 3 2 3 4" xfId="20228"/>
    <cellStyle name="Normal 3 2 2 2 2 3 2 3 4 10" xfId="20229"/>
    <cellStyle name="Normal 3 2 2 2 2 3 2 3 4 2" xfId="20230"/>
    <cellStyle name="Normal 3 2 2 2 2 3 2 3 4 2 2" xfId="20231"/>
    <cellStyle name="Normal 3 2 2 2 2 3 2 3 4 2 2 2" xfId="20232"/>
    <cellStyle name="Normal 3 2 2 2 2 3 2 3 4 2 3" xfId="20233"/>
    <cellStyle name="Normal 3 2 2 2 2 3 2 3 4 2 3 2" xfId="20234"/>
    <cellStyle name="Normal 3 2 2 2 2 3 2 3 4 2 4" xfId="20235"/>
    <cellStyle name="Normal 3 2 2 2 2 3 2 3 4 2 4 2" xfId="20236"/>
    <cellStyle name="Normal 3 2 2 2 2 3 2 3 4 2 5" xfId="20237"/>
    <cellStyle name="Normal 3 2 2 2 2 3 2 3 4 2 6" xfId="20238"/>
    <cellStyle name="Normal 3 2 2 2 2 3 2 3 4 3" xfId="20239"/>
    <cellStyle name="Normal 3 2 2 2 2 3 2 3 4 3 2" xfId="20240"/>
    <cellStyle name="Normal 3 2 2 2 2 3 2 3 4 3 2 2" xfId="20241"/>
    <cellStyle name="Normal 3 2 2 2 2 3 2 3 4 3 3" xfId="20242"/>
    <cellStyle name="Normal 3 2 2 2 2 3 2 3 4 3 3 2" xfId="20243"/>
    <cellStyle name="Normal 3 2 2 2 2 3 2 3 4 3 4" xfId="20244"/>
    <cellStyle name="Normal 3 2 2 2 2 3 2 3 4 3 4 2" xfId="20245"/>
    <cellStyle name="Normal 3 2 2 2 2 3 2 3 4 3 5" xfId="20246"/>
    <cellStyle name="Normal 3 2 2 2 2 3 2 3 4 3 6" xfId="20247"/>
    <cellStyle name="Normal 3 2 2 2 2 3 2 3 4 4" xfId="20248"/>
    <cellStyle name="Normal 3 2 2 2 2 3 2 3 4 4 2" xfId="20249"/>
    <cellStyle name="Normal 3 2 2 2 2 3 2 3 4 4 2 2" xfId="20250"/>
    <cellStyle name="Normal 3 2 2 2 2 3 2 3 4 4 3" xfId="20251"/>
    <cellStyle name="Normal 3 2 2 2 2 3 2 3 4 4 3 2" xfId="20252"/>
    <cellStyle name="Normal 3 2 2 2 2 3 2 3 4 4 4" xfId="20253"/>
    <cellStyle name="Normal 3 2 2 2 2 3 2 3 4 4 4 2" xfId="20254"/>
    <cellStyle name="Normal 3 2 2 2 2 3 2 3 4 4 5" xfId="20255"/>
    <cellStyle name="Normal 3 2 2 2 2 3 2 3 4 4 6" xfId="20256"/>
    <cellStyle name="Normal 3 2 2 2 2 3 2 3 4 5" xfId="20257"/>
    <cellStyle name="Normal 3 2 2 2 2 3 2 3 4 5 2" xfId="20258"/>
    <cellStyle name="Normal 3 2 2 2 2 3 2 3 4 5 2 2" xfId="20259"/>
    <cellStyle name="Normal 3 2 2 2 2 3 2 3 4 5 3" xfId="20260"/>
    <cellStyle name="Normal 3 2 2 2 2 3 2 3 4 5 3 2" xfId="20261"/>
    <cellStyle name="Normal 3 2 2 2 2 3 2 3 4 5 4" xfId="20262"/>
    <cellStyle name="Normal 3 2 2 2 2 3 2 3 4 5 5" xfId="20263"/>
    <cellStyle name="Normal 3 2 2 2 2 3 2 3 4 6" xfId="20264"/>
    <cellStyle name="Normal 3 2 2 2 2 3 2 3 4 6 2" xfId="20265"/>
    <cellStyle name="Normal 3 2 2 2 2 3 2 3 4 7" xfId="20266"/>
    <cellStyle name="Normal 3 2 2 2 2 3 2 3 4 7 2" xfId="20267"/>
    <cellStyle name="Normal 3 2 2 2 2 3 2 3 4 8" xfId="20268"/>
    <cellStyle name="Normal 3 2 2 2 2 3 2 3 4 8 2" xfId="20269"/>
    <cellStyle name="Normal 3 2 2 2 2 3 2 3 4 9" xfId="20270"/>
    <cellStyle name="Normal 3 2 2 2 2 3 2 3 5" xfId="20271"/>
    <cellStyle name="Normal 3 2 2 2 2 3 2 3 5 2" xfId="20272"/>
    <cellStyle name="Normal 3 2 2 2 2 3 2 3 5 2 2" xfId="20273"/>
    <cellStyle name="Normal 3 2 2 2 2 3 2 3 5 3" xfId="20274"/>
    <cellStyle name="Normal 3 2 2 2 2 3 2 3 5 3 2" xfId="20275"/>
    <cellStyle name="Normal 3 2 2 2 2 3 2 3 5 4" xfId="20276"/>
    <cellStyle name="Normal 3 2 2 2 2 3 2 3 5 4 2" xfId="20277"/>
    <cellStyle name="Normal 3 2 2 2 2 3 2 3 5 5" xfId="20278"/>
    <cellStyle name="Normal 3 2 2 2 2 3 2 3 5 6" xfId="20279"/>
    <cellStyle name="Normal 3 2 2 2 2 3 2 3 6" xfId="20280"/>
    <cellStyle name="Normal 3 2 2 2 2 3 2 3 6 2" xfId="20281"/>
    <cellStyle name="Normal 3 2 2 2 2 3 2 3 6 2 2" xfId="20282"/>
    <cellStyle name="Normal 3 2 2 2 2 3 2 3 6 3" xfId="20283"/>
    <cellStyle name="Normal 3 2 2 2 2 3 2 3 6 3 2" xfId="20284"/>
    <cellStyle name="Normal 3 2 2 2 2 3 2 3 6 4" xfId="20285"/>
    <cellStyle name="Normal 3 2 2 2 2 3 2 3 6 4 2" xfId="20286"/>
    <cellStyle name="Normal 3 2 2 2 2 3 2 3 6 5" xfId="20287"/>
    <cellStyle name="Normal 3 2 2 2 2 3 2 3 6 6" xfId="20288"/>
    <cellStyle name="Normal 3 2 2 2 2 3 2 3 7" xfId="20289"/>
    <cellStyle name="Normal 3 2 2 2 2 3 2 3 7 2" xfId="20290"/>
    <cellStyle name="Normal 3 2 2 2 2 3 2 3 7 2 2" xfId="20291"/>
    <cellStyle name="Normal 3 2 2 2 2 3 2 3 7 3" xfId="20292"/>
    <cellStyle name="Normal 3 2 2 2 2 3 2 3 7 3 2" xfId="20293"/>
    <cellStyle name="Normal 3 2 2 2 2 3 2 3 7 4" xfId="20294"/>
    <cellStyle name="Normal 3 2 2 2 2 3 2 3 7 4 2" xfId="20295"/>
    <cellStyle name="Normal 3 2 2 2 2 3 2 3 7 5" xfId="20296"/>
    <cellStyle name="Normal 3 2 2 2 2 3 2 3 7 6" xfId="20297"/>
    <cellStyle name="Normal 3 2 2 2 2 3 2 3 8" xfId="20298"/>
    <cellStyle name="Normal 3 2 2 2 2 3 2 3 8 2" xfId="20299"/>
    <cellStyle name="Normal 3 2 2 2 2 3 2 3 8 2 2" xfId="20300"/>
    <cellStyle name="Normal 3 2 2 2 2 3 2 3 8 3" xfId="20301"/>
    <cellStyle name="Normal 3 2 2 2 2 3 2 3 8 3 2" xfId="20302"/>
    <cellStyle name="Normal 3 2 2 2 2 3 2 3 8 4" xfId="20303"/>
    <cellStyle name="Normal 3 2 2 2 2 3 2 3 8 5" xfId="20304"/>
    <cellStyle name="Normal 3 2 2 2 2 3 2 3 9" xfId="20305"/>
    <cellStyle name="Normal 3 2 2 2 2 3 2 3 9 2" xfId="20306"/>
    <cellStyle name="Normal 3 2 2 2 2 3 2 4" xfId="20307"/>
    <cellStyle name="Normal 3 2 2 2 2 3 2 4 10" xfId="20308"/>
    <cellStyle name="Normal 3 2 2 2 2 3 2 4 10 2" xfId="20309"/>
    <cellStyle name="Normal 3 2 2 2 2 3 2 4 11" xfId="20310"/>
    <cellStyle name="Normal 3 2 2 2 2 3 2 4 12" xfId="20311"/>
    <cellStyle name="Normal 3 2 2 2 2 3 2 4 13" xfId="20312"/>
    <cellStyle name="Normal 3 2 2 2 2 3 2 4 2" xfId="20313"/>
    <cellStyle name="Normal 3 2 2 2 2 3 2 4 2 10" xfId="20314"/>
    <cellStyle name="Normal 3 2 2 2 2 3 2 4 2 11" xfId="20315"/>
    <cellStyle name="Normal 3 2 2 2 2 3 2 4 2 2" xfId="20316"/>
    <cellStyle name="Normal 3 2 2 2 2 3 2 4 2 2 2" xfId="20317"/>
    <cellStyle name="Normal 3 2 2 2 2 3 2 4 2 2 2 2" xfId="20318"/>
    <cellStyle name="Normal 3 2 2 2 2 3 2 4 2 2 3" xfId="20319"/>
    <cellStyle name="Normal 3 2 2 2 2 3 2 4 2 2 3 2" xfId="20320"/>
    <cellStyle name="Normal 3 2 2 2 2 3 2 4 2 2 4" xfId="20321"/>
    <cellStyle name="Normal 3 2 2 2 2 3 2 4 2 2 4 2" xfId="20322"/>
    <cellStyle name="Normal 3 2 2 2 2 3 2 4 2 2 5" xfId="20323"/>
    <cellStyle name="Normal 3 2 2 2 2 3 2 4 2 2 6" xfId="20324"/>
    <cellStyle name="Normal 3 2 2 2 2 3 2 4 2 3" xfId="20325"/>
    <cellStyle name="Normal 3 2 2 2 2 3 2 4 2 3 2" xfId="20326"/>
    <cellStyle name="Normal 3 2 2 2 2 3 2 4 2 3 2 2" xfId="20327"/>
    <cellStyle name="Normal 3 2 2 2 2 3 2 4 2 3 3" xfId="20328"/>
    <cellStyle name="Normal 3 2 2 2 2 3 2 4 2 3 3 2" xfId="20329"/>
    <cellStyle name="Normal 3 2 2 2 2 3 2 4 2 3 4" xfId="20330"/>
    <cellStyle name="Normal 3 2 2 2 2 3 2 4 2 3 4 2" xfId="20331"/>
    <cellStyle name="Normal 3 2 2 2 2 3 2 4 2 3 5" xfId="20332"/>
    <cellStyle name="Normal 3 2 2 2 2 3 2 4 2 3 6" xfId="20333"/>
    <cellStyle name="Normal 3 2 2 2 2 3 2 4 2 4" xfId="20334"/>
    <cellStyle name="Normal 3 2 2 2 2 3 2 4 2 4 2" xfId="20335"/>
    <cellStyle name="Normal 3 2 2 2 2 3 2 4 2 4 2 2" xfId="20336"/>
    <cellStyle name="Normal 3 2 2 2 2 3 2 4 2 4 3" xfId="20337"/>
    <cellStyle name="Normal 3 2 2 2 2 3 2 4 2 4 3 2" xfId="20338"/>
    <cellStyle name="Normal 3 2 2 2 2 3 2 4 2 4 4" xfId="20339"/>
    <cellStyle name="Normal 3 2 2 2 2 3 2 4 2 4 4 2" xfId="20340"/>
    <cellStyle name="Normal 3 2 2 2 2 3 2 4 2 4 5" xfId="20341"/>
    <cellStyle name="Normal 3 2 2 2 2 3 2 4 2 4 6" xfId="20342"/>
    <cellStyle name="Normal 3 2 2 2 2 3 2 4 2 5" xfId="20343"/>
    <cellStyle name="Normal 3 2 2 2 2 3 2 4 2 5 2" xfId="20344"/>
    <cellStyle name="Normal 3 2 2 2 2 3 2 4 2 5 2 2" xfId="20345"/>
    <cellStyle name="Normal 3 2 2 2 2 3 2 4 2 5 3" xfId="20346"/>
    <cellStyle name="Normal 3 2 2 2 2 3 2 4 2 5 3 2" xfId="20347"/>
    <cellStyle name="Normal 3 2 2 2 2 3 2 4 2 5 4" xfId="20348"/>
    <cellStyle name="Normal 3 2 2 2 2 3 2 4 2 5 5" xfId="20349"/>
    <cellStyle name="Normal 3 2 2 2 2 3 2 4 2 6" xfId="20350"/>
    <cellStyle name="Normal 3 2 2 2 2 3 2 4 2 6 2" xfId="20351"/>
    <cellStyle name="Normal 3 2 2 2 2 3 2 4 2 7" xfId="20352"/>
    <cellStyle name="Normal 3 2 2 2 2 3 2 4 2 7 2" xfId="20353"/>
    <cellStyle name="Normal 3 2 2 2 2 3 2 4 2 8" xfId="20354"/>
    <cellStyle name="Normal 3 2 2 2 2 3 2 4 2 8 2" xfId="20355"/>
    <cellStyle name="Normal 3 2 2 2 2 3 2 4 2 9" xfId="20356"/>
    <cellStyle name="Normal 3 2 2 2 2 3 2 4 3" xfId="20357"/>
    <cellStyle name="Normal 3 2 2 2 2 3 2 4 3 10" xfId="20358"/>
    <cellStyle name="Normal 3 2 2 2 2 3 2 4 3 2" xfId="20359"/>
    <cellStyle name="Normal 3 2 2 2 2 3 2 4 3 2 2" xfId="20360"/>
    <cellStyle name="Normal 3 2 2 2 2 3 2 4 3 2 2 2" xfId="20361"/>
    <cellStyle name="Normal 3 2 2 2 2 3 2 4 3 2 3" xfId="20362"/>
    <cellStyle name="Normal 3 2 2 2 2 3 2 4 3 2 3 2" xfId="20363"/>
    <cellStyle name="Normal 3 2 2 2 2 3 2 4 3 2 4" xfId="20364"/>
    <cellStyle name="Normal 3 2 2 2 2 3 2 4 3 2 4 2" xfId="20365"/>
    <cellStyle name="Normal 3 2 2 2 2 3 2 4 3 2 5" xfId="20366"/>
    <cellStyle name="Normal 3 2 2 2 2 3 2 4 3 2 6" xfId="20367"/>
    <cellStyle name="Normal 3 2 2 2 2 3 2 4 3 3" xfId="20368"/>
    <cellStyle name="Normal 3 2 2 2 2 3 2 4 3 3 2" xfId="20369"/>
    <cellStyle name="Normal 3 2 2 2 2 3 2 4 3 3 2 2" xfId="20370"/>
    <cellStyle name="Normal 3 2 2 2 2 3 2 4 3 3 3" xfId="20371"/>
    <cellStyle name="Normal 3 2 2 2 2 3 2 4 3 3 3 2" xfId="20372"/>
    <cellStyle name="Normal 3 2 2 2 2 3 2 4 3 3 4" xfId="20373"/>
    <cellStyle name="Normal 3 2 2 2 2 3 2 4 3 3 4 2" xfId="20374"/>
    <cellStyle name="Normal 3 2 2 2 2 3 2 4 3 3 5" xfId="20375"/>
    <cellStyle name="Normal 3 2 2 2 2 3 2 4 3 3 6" xfId="20376"/>
    <cellStyle name="Normal 3 2 2 2 2 3 2 4 3 4" xfId="20377"/>
    <cellStyle name="Normal 3 2 2 2 2 3 2 4 3 4 2" xfId="20378"/>
    <cellStyle name="Normal 3 2 2 2 2 3 2 4 3 4 2 2" xfId="20379"/>
    <cellStyle name="Normal 3 2 2 2 2 3 2 4 3 4 3" xfId="20380"/>
    <cellStyle name="Normal 3 2 2 2 2 3 2 4 3 4 3 2" xfId="20381"/>
    <cellStyle name="Normal 3 2 2 2 2 3 2 4 3 4 4" xfId="20382"/>
    <cellStyle name="Normal 3 2 2 2 2 3 2 4 3 4 4 2" xfId="20383"/>
    <cellStyle name="Normal 3 2 2 2 2 3 2 4 3 4 5" xfId="20384"/>
    <cellStyle name="Normal 3 2 2 2 2 3 2 4 3 4 6" xfId="20385"/>
    <cellStyle name="Normal 3 2 2 2 2 3 2 4 3 5" xfId="20386"/>
    <cellStyle name="Normal 3 2 2 2 2 3 2 4 3 5 2" xfId="20387"/>
    <cellStyle name="Normal 3 2 2 2 2 3 2 4 3 5 2 2" xfId="20388"/>
    <cellStyle name="Normal 3 2 2 2 2 3 2 4 3 5 3" xfId="20389"/>
    <cellStyle name="Normal 3 2 2 2 2 3 2 4 3 5 3 2" xfId="20390"/>
    <cellStyle name="Normal 3 2 2 2 2 3 2 4 3 5 4" xfId="20391"/>
    <cellStyle name="Normal 3 2 2 2 2 3 2 4 3 5 5" xfId="20392"/>
    <cellStyle name="Normal 3 2 2 2 2 3 2 4 3 6" xfId="20393"/>
    <cellStyle name="Normal 3 2 2 2 2 3 2 4 3 6 2" xfId="20394"/>
    <cellStyle name="Normal 3 2 2 2 2 3 2 4 3 7" xfId="20395"/>
    <cellStyle name="Normal 3 2 2 2 2 3 2 4 3 7 2" xfId="20396"/>
    <cellStyle name="Normal 3 2 2 2 2 3 2 4 3 8" xfId="20397"/>
    <cellStyle name="Normal 3 2 2 2 2 3 2 4 3 8 2" xfId="20398"/>
    <cellStyle name="Normal 3 2 2 2 2 3 2 4 3 9" xfId="20399"/>
    <cellStyle name="Normal 3 2 2 2 2 3 2 4 4" xfId="20400"/>
    <cellStyle name="Normal 3 2 2 2 2 3 2 4 4 2" xfId="20401"/>
    <cellStyle name="Normal 3 2 2 2 2 3 2 4 4 2 2" xfId="20402"/>
    <cellStyle name="Normal 3 2 2 2 2 3 2 4 4 3" xfId="20403"/>
    <cellStyle name="Normal 3 2 2 2 2 3 2 4 4 3 2" xfId="20404"/>
    <cellStyle name="Normal 3 2 2 2 2 3 2 4 4 4" xfId="20405"/>
    <cellStyle name="Normal 3 2 2 2 2 3 2 4 4 4 2" xfId="20406"/>
    <cellStyle name="Normal 3 2 2 2 2 3 2 4 4 5" xfId="20407"/>
    <cellStyle name="Normal 3 2 2 2 2 3 2 4 4 6" xfId="20408"/>
    <cellStyle name="Normal 3 2 2 2 2 3 2 4 5" xfId="20409"/>
    <cellStyle name="Normal 3 2 2 2 2 3 2 4 5 2" xfId="20410"/>
    <cellStyle name="Normal 3 2 2 2 2 3 2 4 5 2 2" xfId="20411"/>
    <cellStyle name="Normal 3 2 2 2 2 3 2 4 5 3" xfId="20412"/>
    <cellStyle name="Normal 3 2 2 2 2 3 2 4 5 3 2" xfId="20413"/>
    <cellStyle name="Normal 3 2 2 2 2 3 2 4 5 4" xfId="20414"/>
    <cellStyle name="Normal 3 2 2 2 2 3 2 4 5 4 2" xfId="20415"/>
    <cellStyle name="Normal 3 2 2 2 2 3 2 4 5 5" xfId="20416"/>
    <cellStyle name="Normal 3 2 2 2 2 3 2 4 5 6" xfId="20417"/>
    <cellStyle name="Normal 3 2 2 2 2 3 2 4 6" xfId="20418"/>
    <cellStyle name="Normal 3 2 2 2 2 3 2 4 6 2" xfId="20419"/>
    <cellStyle name="Normal 3 2 2 2 2 3 2 4 6 2 2" xfId="20420"/>
    <cellStyle name="Normal 3 2 2 2 2 3 2 4 6 3" xfId="20421"/>
    <cellStyle name="Normal 3 2 2 2 2 3 2 4 6 3 2" xfId="20422"/>
    <cellStyle name="Normal 3 2 2 2 2 3 2 4 6 4" xfId="20423"/>
    <cellStyle name="Normal 3 2 2 2 2 3 2 4 6 4 2" xfId="20424"/>
    <cellStyle name="Normal 3 2 2 2 2 3 2 4 6 5" xfId="20425"/>
    <cellStyle name="Normal 3 2 2 2 2 3 2 4 6 6" xfId="20426"/>
    <cellStyle name="Normal 3 2 2 2 2 3 2 4 7" xfId="20427"/>
    <cellStyle name="Normal 3 2 2 2 2 3 2 4 7 2" xfId="20428"/>
    <cellStyle name="Normal 3 2 2 2 2 3 2 4 7 2 2" xfId="20429"/>
    <cellStyle name="Normal 3 2 2 2 2 3 2 4 7 3" xfId="20430"/>
    <cellStyle name="Normal 3 2 2 2 2 3 2 4 7 3 2" xfId="20431"/>
    <cellStyle name="Normal 3 2 2 2 2 3 2 4 7 4" xfId="20432"/>
    <cellStyle name="Normal 3 2 2 2 2 3 2 4 7 5" xfId="20433"/>
    <cellStyle name="Normal 3 2 2 2 2 3 2 4 8" xfId="20434"/>
    <cellStyle name="Normal 3 2 2 2 2 3 2 4 8 2" xfId="20435"/>
    <cellStyle name="Normal 3 2 2 2 2 3 2 4 9" xfId="20436"/>
    <cellStyle name="Normal 3 2 2 2 2 3 2 4 9 2" xfId="20437"/>
    <cellStyle name="Normal 3 2 2 2 2 3 2 5" xfId="20438"/>
    <cellStyle name="Normal 3 2 2 2 2 3 2 5 10" xfId="20439"/>
    <cellStyle name="Normal 3 2 2 2 2 3 2 5 11" xfId="20440"/>
    <cellStyle name="Normal 3 2 2 2 2 3 2 5 12" xfId="20441"/>
    <cellStyle name="Normal 3 2 2 2 2 3 2 5 2" xfId="20442"/>
    <cellStyle name="Normal 3 2 2 2 2 3 2 5 2 2" xfId="20443"/>
    <cellStyle name="Normal 3 2 2 2 2 3 2 5 2 2 2" xfId="20444"/>
    <cellStyle name="Normal 3 2 2 2 2 3 2 5 2 3" xfId="20445"/>
    <cellStyle name="Normal 3 2 2 2 2 3 2 5 2 3 2" xfId="20446"/>
    <cellStyle name="Normal 3 2 2 2 2 3 2 5 2 4" xfId="20447"/>
    <cellStyle name="Normal 3 2 2 2 2 3 2 5 2 4 2" xfId="20448"/>
    <cellStyle name="Normal 3 2 2 2 2 3 2 5 2 5" xfId="20449"/>
    <cellStyle name="Normal 3 2 2 2 2 3 2 5 2 6" xfId="20450"/>
    <cellStyle name="Normal 3 2 2 2 2 3 2 5 3" xfId="20451"/>
    <cellStyle name="Normal 3 2 2 2 2 3 2 5 3 2" xfId="20452"/>
    <cellStyle name="Normal 3 2 2 2 2 3 2 5 3 2 2" xfId="20453"/>
    <cellStyle name="Normal 3 2 2 2 2 3 2 5 3 3" xfId="20454"/>
    <cellStyle name="Normal 3 2 2 2 2 3 2 5 3 3 2" xfId="20455"/>
    <cellStyle name="Normal 3 2 2 2 2 3 2 5 3 4" xfId="20456"/>
    <cellStyle name="Normal 3 2 2 2 2 3 2 5 3 4 2" xfId="20457"/>
    <cellStyle name="Normal 3 2 2 2 2 3 2 5 3 5" xfId="20458"/>
    <cellStyle name="Normal 3 2 2 2 2 3 2 5 3 6" xfId="20459"/>
    <cellStyle name="Normal 3 2 2 2 2 3 2 5 4" xfId="20460"/>
    <cellStyle name="Normal 3 2 2 2 2 3 2 5 4 2" xfId="20461"/>
    <cellStyle name="Normal 3 2 2 2 2 3 2 5 4 2 2" xfId="20462"/>
    <cellStyle name="Normal 3 2 2 2 2 3 2 5 4 3" xfId="20463"/>
    <cellStyle name="Normal 3 2 2 2 2 3 2 5 4 3 2" xfId="20464"/>
    <cellStyle name="Normal 3 2 2 2 2 3 2 5 4 4" xfId="20465"/>
    <cellStyle name="Normal 3 2 2 2 2 3 2 5 4 4 2" xfId="20466"/>
    <cellStyle name="Normal 3 2 2 2 2 3 2 5 4 5" xfId="20467"/>
    <cellStyle name="Normal 3 2 2 2 2 3 2 5 4 6" xfId="20468"/>
    <cellStyle name="Normal 3 2 2 2 2 3 2 5 5" xfId="20469"/>
    <cellStyle name="Normal 3 2 2 2 2 3 2 5 5 2" xfId="20470"/>
    <cellStyle name="Normal 3 2 2 2 2 3 2 5 5 2 2" xfId="20471"/>
    <cellStyle name="Normal 3 2 2 2 2 3 2 5 5 3" xfId="20472"/>
    <cellStyle name="Normal 3 2 2 2 2 3 2 5 5 3 2" xfId="20473"/>
    <cellStyle name="Normal 3 2 2 2 2 3 2 5 5 4" xfId="20474"/>
    <cellStyle name="Normal 3 2 2 2 2 3 2 5 5 4 2" xfId="20475"/>
    <cellStyle name="Normal 3 2 2 2 2 3 2 5 5 5" xfId="20476"/>
    <cellStyle name="Normal 3 2 2 2 2 3 2 5 5 6" xfId="20477"/>
    <cellStyle name="Normal 3 2 2 2 2 3 2 5 6" xfId="20478"/>
    <cellStyle name="Normal 3 2 2 2 2 3 2 5 6 2" xfId="20479"/>
    <cellStyle name="Normal 3 2 2 2 2 3 2 5 6 2 2" xfId="20480"/>
    <cellStyle name="Normal 3 2 2 2 2 3 2 5 6 3" xfId="20481"/>
    <cellStyle name="Normal 3 2 2 2 2 3 2 5 6 3 2" xfId="20482"/>
    <cellStyle name="Normal 3 2 2 2 2 3 2 5 6 4" xfId="20483"/>
    <cellStyle name="Normal 3 2 2 2 2 3 2 5 6 5" xfId="20484"/>
    <cellStyle name="Normal 3 2 2 2 2 3 2 5 7" xfId="20485"/>
    <cellStyle name="Normal 3 2 2 2 2 3 2 5 7 2" xfId="20486"/>
    <cellStyle name="Normal 3 2 2 2 2 3 2 5 8" xfId="20487"/>
    <cellStyle name="Normal 3 2 2 2 2 3 2 5 8 2" xfId="20488"/>
    <cellStyle name="Normal 3 2 2 2 2 3 2 5 9" xfId="20489"/>
    <cellStyle name="Normal 3 2 2 2 2 3 2 5 9 2" xfId="20490"/>
    <cellStyle name="Normal 3 2 2 2 2 3 2 6" xfId="20491"/>
    <cellStyle name="Normal 3 2 2 2 2 3 2 6 10" xfId="20492"/>
    <cellStyle name="Normal 3 2 2 2 2 3 2 6 2" xfId="20493"/>
    <cellStyle name="Normal 3 2 2 2 2 3 2 6 2 2" xfId="20494"/>
    <cellStyle name="Normal 3 2 2 2 2 3 2 6 2 2 2" xfId="20495"/>
    <cellStyle name="Normal 3 2 2 2 2 3 2 6 2 3" xfId="20496"/>
    <cellStyle name="Normal 3 2 2 2 2 3 2 6 2 3 2" xfId="20497"/>
    <cellStyle name="Normal 3 2 2 2 2 3 2 6 2 4" xfId="20498"/>
    <cellStyle name="Normal 3 2 2 2 2 3 2 6 2 4 2" xfId="20499"/>
    <cellStyle name="Normal 3 2 2 2 2 3 2 6 2 5" xfId="20500"/>
    <cellStyle name="Normal 3 2 2 2 2 3 2 6 2 6" xfId="20501"/>
    <cellStyle name="Normal 3 2 2 2 2 3 2 6 3" xfId="20502"/>
    <cellStyle name="Normal 3 2 2 2 2 3 2 6 3 2" xfId="20503"/>
    <cellStyle name="Normal 3 2 2 2 2 3 2 6 3 2 2" xfId="20504"/>
    <cellStyle name="Normal 3 2 2 2 2 3 2 6 3 3" xfId="20505"/>
    <cellStyle name="Normal 3 2 2 2 2 3 2 6 3 3 2" xfId="20506"/>
    <cellStyle name="Normal 3 2 2 2 2 3 2 6 3 4" xfId="20507"/>
    <cellStyle name="Normal 3 2 2 2 2 3 2 6 3 4 2" xfId="20508"/>
    <cellStyle name="Normal 3 2 2 2 2 3 2 6 3 5" xfId="20509"/>
    <cellStyle name="Normal 3 2 2 2 2 3 2 6 3 6" xfId="20510"/>
    <cellStyle name="Normal 3 2 2 2 2 3 2 6 4" xfId="20511"/>
    <cellStyle name="Normal 3 2 2 2 2 3 2 6 4 2" xfId="20512"/>
    <cellStyle name="Normal 3 2 2 2 2 3 2 6 4 2 2" xfId="20513"/>
    <cellStyle name="Normal 3 2 2 2 2 3 2 6 4 3" xfId="20514"/>
    <cellStyle name="Normal 3 2 2 2 2 3 2 6 4 3 2" xfId="20515"/>
    <cellStyle name="Normal 3 2 2 2 2 3 2 6 4 4" xfId="20516"/>
    <cellStyle name="Normal 3 2 2 2 2 3 2 6 4 4 2" xfId="20517"/>
    <cellStyle name="Normal 3 2 2 2 2 3 2 6 4 5" xfId="20518"/>
    <cellStyle name="Normal 3 2 2 2 2 3 2 6 4 6" xfId="20519"/>
    <cellStyle name="Normal 3 2 2 2 2 3 2 6 5" xfId="20520"/>
    <cellStyle name="Normal 3 2 2 2 2 3 2 6 5 2" xfId="20521"/>
    <cellStyle name="Normal 3 2 2 2 2 3 2 6 5 2 2" xfId="20522"/>
    <cellStyle name="Normal 3 2 2 2 2 3 2 6 5 3" xfId="20523"/>
    <cellStyle name="Normal 3 2 2 2 2 3 2 6 5 3 2" xfId="20524"/>
    <cellStyle name="Normal 3 2 2 2 2 3 2 6 5 4" xfId="20525"/>
    <cellStyle name="Normal 3 2 2 2 2 3 2 6 5 5" xfId="20526"/>
    <cellStyle name="Normal 3 2 2 2 2 3 2 6 6" xfId="20527"/>
    <cellStyle name="Normal 3 2 2 2 2 3 2 6 6 2" xfId="20528"/>
    <cellStyle name="Normal 3 2 2 2 2 3 2 6 7" xfId="20529"/>
    <cellStyle name="Normal 3 2 2 2 2 3 2 6 7 2" xfId="20530"/>
    <cellStyle name="Normal 3 2 2 2 2 3 2 6 8" xfId="20531"/>
    <cellStyle name="Normal 3 2 2 2 2 3 2 6 8 2" xfId="20532"/>
    <cellStyle name="Normal 3 2 2 2 2 3 2 6 9" xfId="20533"/>
    <cellStyle name="Normal 3 2 2 2 2 3 2 7" xfId="20534"/>
    <cellStyle name="Normal 3 2 2 2 2 3 2 7 10" xfId="20535"/>
    <cellStyle name="Normal 3 2 2 2 2 3 2 7 2" xfId="20536"/>
    <cellStyle name="Normal 3 2 2 2 2 3 2 7 2 2" xfId="20537"/>
    <cellStyle name="Normal 3 2 2 2 2 3 2 7 2 2 2" xfId="20538"/>
    <cellStyle name="Normal 3 2 2 2 2 3 2 7 2 3" xfId="20539"/>
    <cellStyle name="Normal 3 2 2 2 2 3 2 7 2 3 2" xfId="20540"/>
    <cellStyle name="Normal 3 2 2 2 2 3 2 7 2 4" xfId="20541"/>
    <cellStyle name="Normal 3 2 2 2 2 3 2 7 2 4 2" xfId="20542"/>
    <cellStyle name="Normal 3 2 2 2 2 3 2 7 2 5" xfId="20543"/>
    <cellStyle name="Normal 3 2 2 2 2 3 2 7 2 6" xfId="20544"/>
    <cellStyle name="Normal 3 2 2 2 2 3 2 7 3" xfId="20545"/>
    <cellStyle name="Normal 3 2 2 2 2 3 2 7 3 2" xfId="20546"/>
    <cellStyle name="Normal 3 2 2 2 2 3 2 7 3 2 2" xfId="20547"/>
    <cellStyle name="Normal 3 2 2 2 2 3 2 7 3 3" xfId="20548"/>
    <cellStyle name="Normal 3 2 2 2 2 3 2 7 3 3 2" xfId="20549"/>
    <cellStyle name="Normal 3 2 2 2 2 3 2 7 3 4" xfId="20550"/>
    <cellStyle name="Normal 3 2 2 2 2 3 2 7 3 4 2" xfId="20551"/>
    <cellStyle name="Normal 3 2 2 2 2 3 2 7 3 5" xfId="20552"/>
    <cellStyle name="Normal 3 2 2 2 2 3 2 7 3 6" xfId="20553"/>
    <cellStyle name="Normal 3 2 2 2 2 3 2 7 4" xfId="20554"/>
    <cellStyle name="Normal 3 2 2 2 2 3 2 7 4 2" xfId="20555"/>
    <cellStyle name="Normal 3 2 2 2 2 3 2 7 4 2 2" xfId="20556"/>
    <cellStyle name="Normal 3 2 2 2 2 3 2 7 4 3" xfId="20557"/>
    <cellStyle name="Normal 3 2 2 2 2 3 2 7 4 3 2" xfId="20558"/>
    <cellStyle name="Normal 3 2 2 2 2 3 2 7 4 4" xfId="20559"/>
    <cellStyle name="Normal 3 2 2 2 2 3 2 7 4 4 2" xfId="20560"/>
    <cellStyle name="Normal 3 2 2 2 2 3 2 7 4 5" xfId="20561"/>
    <cellStyle name="Normal 3 2 2 2 2 3 2 7 4 6" xfId="20562"/>
    <cellStyle name="Normal 3 2 2 2 2 3 2 7 5" xfId="20563"/>
    <cellStyle name="Normal 3 2 2 2 2 3 2 7 5 2" xfId="20564"/>
    <cellStyle name="Normal 3 2 2 2 2 3 2 7 5 2 2" xfId="20565"/>
    <cellStyle name="Normal 3 2 2 2 2 3 2 7 5 3" xfId="20566"/>
    <cellStyle name="Normal 3 2 2 2 2 3 2 7 5 3 2" xfId="20567"/>
    <cellStyle name="Normal 3 2 2 2 2 3 2 7 5 4" xfId="20568"/>
    <cellStyle name="Normal 3 2 2 2 2 3 2 7 5 5" xfId="20569"/>
    <cellStyle name="Normal 3 2 2 2 2 3 2 7 6" xfId="20570"/>
    <cellStyle name="Normal 3 2 2 2 2 3 2 7 6 2" xfId="20571"/>
    <cellStyle name="Normal 3 2 2 2 2 3 2 7 7" xfId="20572"/>
    <cellStyle name="Normal 3 2 2 2 2 3 2 7 7 2" xfId="20573"/>
    <cellStyle name="Normal 3 2 2 2 2 3 2 7 8" xfId="20574"/>
    <cellStyle name="Normal 3 2 2 2 2 3 2 7 8 2" xfId="20575"/>
    <cellStyle name="Normal 3 2 2 2 2 3 2 7 9" xfId="20576"/>
    <cellStyle name="Normal 3 2 2 2 2 3 2 8" xfId="20577"/>
    <cellStyle name="Normal 3 2 2 2 2 3 2 8 2" xfId="20578"/>
    <cellStyle name="Normal 3 2 2 2 2 3 2 8 2 2" xfId="20579"/>
    <cellStyle name="Normal 3 2 2 2 2 3 2 8 3" xfId="20580"/>
    <cellStyle name="Normal 3 2 2 2 2 3 2 8 3 2" xfId="20581"/>
    <cellStyle name="Normal 3 2 2 2 2 3 2 8 4" xfId="20582"/>
    <cellStyle name="Normal 3 2 2 2 2 3 2 8 4 2" xfId="20583"/>
    <cellStyle name="Normal 3 2 2 2 2 3 2 8 5" xfId="20584"/>
    <cellStyle name="Normal 3 2 2 2 2 3 2 8 6" xfId="20585"/>
    <cellStyle name="Normal 3 2 2 2 2 3 2 9" xfId="20586"/>
    <cellStyle name="Normal 3 2 2 2 2 3 2 9 2" xfId="20587"/>
    <cellStyle name="Normal 3 2 2 2 2 3 2 9 2 2" xfId="20588"/>
    <cellStyle name="Normal 3 2 2 2 2 3 2 9 3" xfId="20589"/>
    <cellStyle name="Normal 3 2 2 2 2 3 2 9 3 2" xfId="20590"/>
    <cellStyle name="Normal 3 2 2 2 2 3 2 9 4" xfId="20591"/>
    <cellStyle name="Normal 3 2 2 2 2 3 2 9 4 2" xfId="20592"/>
    <cellStyle name="Normal 3 2 2 2 2 3 2 9 5" xfId="20593"/>
    <cellStyle name="Normal 3 2 2 2 2 3 2 9 6" xfId="20594"/>
    <cellStyle name="Normal 3 2 2 2 2 3 3" xfId="20595"/>
    <cellStyle name="Normal 3 2 2 2 2 3 3 10" xfId="20596"/>
    <cellStyle name="Normal 3 2 2 2 2 3 3 10 2" xfId="20597"/>
    <cellStyle name="Normal 3 2 2 2 2 3 3 11" xfId="20598"/>
    <cellStyle name="Normal 3 2 2 2 2 3 3 11 2" xfId="20599"/>
    <cellStyle name="Normal 3 2 2 2 2 3 3 12" xfId="20600"/>
    <cellStyle name="Normal 3 2 2 2 2 3 3 13" xfId="20601"/>
    <cellStyle name="Normal 3 2 2 2 2 3 3 14" xfId="20602"/>
    <cellStyle name="Normal 3 2 2 2 2 3 3 2" xfId="20603"/>
    <cellStyle name="Normal 3 2 2 2 2 3 3 2 10" xfId="20604"/>
    <cellStyle name="Normal 3 2 2 2 2 3 3 2 11" xfId="20605"/>
    <cellStyle name="Normal 3 2 2 2 2 3 3 2 12" xfId="20606"/>
    <cellStyle name="Normal 3 2 2 2 2 3 3 2 2" xfId="20607"/>
    <cellStyle name="Normal 3 2 2 2 2 3 3 2 2 2" xfId="20608"/>
    <cellStyle name="Normal 3 2 2 2 2 3 3 2 2 2 2" xfId="20609"/>
    <cellStyle name="Normal 3 2 2 2 2 3 3 2 2 3" xfId="20610"/>
    <cellStyle name="Normal 3 2 2 2 2 3 3 2 2 3 2" xfId="20611"/>
    <cellStyle name="Normal 3 2 2 2 2 3 3 2 2 4" xfId="20612"/>
    <cellStyle name="Normal 3 2 2 2 2 3 3 2 2 4 2" xfId="20613"/>
    <cellStyle name="Normal 3 2 2 2 2 3 3 2 2 5" xfId="20614"/>
    <cellStyle name="Normal 3 2 2 2 2 3 3 2 2 6" xfId="20615"/>
    <cellStyle name="Normal 3 2 2 2 2 3 3 2 2 7" xfId="20616"/>
    <cellStyle name="Normal 3 2 2 2 2 3 3 2 3" xfId="20617"/>
    <cellStyle name="Normal 3 2 2 2 2 3 3 2 3 2" xfId="20618"/>
    <cellStyle name="Normal 3 2 2 2 2 3 3 2 3 2 2" xfId="20619"/>
    <cellStyle name="Normal 3 2 2 2 2 3 3 2 3 3" xfId="20620"/>
    <cellStyle name="Normal 3 2 2 2 2 3 3 2 3 3 2" xfId="20621"/>
    <cellStyle name="Normal 3 2 2 2 2 3 3 2 3 4" xfId="20622"/>
    <cellStyle name="Normal 3 2 2 2 2 3 3 2 3 4 2" xfId="20623"/>
    <cellStyle name="Normal 3 2 2 2 2 3 3 2 3 5" xfId="20624"/>
    <cellStyle name="Normal 3 2 2 2 2 3 3 2 3 6" xfId="20625"/>
    <cellStyle name="Normal 3 2 2 2 2 3 3 2 4" xfId="20626"/>
    <cellStyle name="Normal 3 2 2 2 2 3 3 2 4 2" xfId="20627"/>
    <cellStyle name="Normal 3 2 2 2 2 3 3 2 4 2 2" xfId="20628"/>
    <cellStyle name="Normal 3 2 2 2 2 3 3 2 4 3" xfId="20629"/>
    <cellStyle name="Normal 3 2 2 2 2 3 3 2 4 3 2" xfId="20630"/>
    <cellStyle name="Normal 3 2 2 2 2 3 3 2 4 4" xfId="20631"/>
    <cellStyle name="Normal 3 2 2 2 2 3 3 2 4 4 2" xfId="20632"/>
    <cellStyle name="Normal 3 2 2 2 2 3 3 2 4 5" xfId="20633"/>
    <cellStyle name="Normal 3 2 2 2 2 3 3 2 4 6" xfId="20634"/>
    <cellStyle name="Normal 3 2 2 2 2 3 3 2 5" xfId="20635"/>
    <cellStyle name="Normal 3 2 2 2 2 3 3 2 5 2" xfId="20636"/>
    <cellStyle name="Normal 3 2 2 2 2 3 3 2 5 2 2" xfId="20637"/>
    <cellStyle name="Normal 3 2 2 2 2 3 3 2 5 3" xfId="20638"/>
    <cellStyle name="Normal 3 2 2 2 2 3 3 2 5 3 2" xfId="20639"/>
    <cellStyle name="Normal 3 2 2 2 2 3 3 2 5 4" xfId="20640"/>
    <cellStyle name="Normal 3 2 2 2 2 3 3 2 5 4 2" xfId="20641"/>
    <cellStyle name="Normal 3 2 2 2 2 3 3 2 5 5" xfId="20642"/>
    <cellStyle name="Normal 3 2 2 2 2 3 3 2 5 6" xfId="20643"/>
    <cellStyle name="Normal 3 2 2 2 2 3 3 2 6" xfId="20644"/>
    <cellStyle name="Normal 3 2 2 2 2 3 3 2 6 2" xfId="20645"/>
    <cellStyle name="Normal 3 2 2 2 2 3 3 2 6 2 2" xfId="20646"/>
    <cellStyle name="Normal 3 2 2 2 2 3 3 2 6 3" xfId="20647"/>
    <cellStyle name="Normal 3 2 2 2 2 3 3 2 6 3 2" xfId="20648"/>
    <cellStyle name="Normal 3 2 2 2 2 3 3 2 6 4" xfId="20649"/>
    <cellStyle name="Normal 3 2 2 2 2 3 3 2 6 5" xfId="20650"/>
    <cellStyle name="Normal 3 2 2 2 2 3 3 2 7" xfId="20651"/>
    <cellStyle name="Normal 3 2 2 2 2 3 3 2 7 2" xfId="20652"/>
    <cellStyle name="Normal 3 2 2 2 2 3 3 2 8" xfId="20653"/>
    <cellStyle name="Normal 3 2 2 2 2 3 3 2 8 2" xfId="20654"/>
    <cellStyle name="Normal 3 2 2 2 2 3 3 2 9" xfId="20655"/>
    <cellStyle name="Normal 3 2 2 2 2 3 3 2 9 2" xfId="20656"/>
    <cellStyle name="Normal 3 2 2 2 2 3 3 3" xfId="20657"/>
    <cellStyle name="Normal 3 2 2 2 2 3 3 3 10" xfId="20658"/>
    <cellStyle name="Normal 3 2 2 2 2 3 3 3 11" xfId="20659"/>
    <cellStyle name="Normal 3 2 2 2 2 3 3 3 2" xfId="20660"/>
    <cellStyle name="Normal 3 2 2 2 2 3 3 3 2 2" xfId="20661"/>
    <cellStyle name="Normal 3 2 2 2 2 3 3 3 2 2 2" xfId="20662"/>
    <cellStyle name="Normal 3 2 2 2 2 3 3 3 2 3" xfId="20663"/>
    <cellStyle name="Normal 3 2 2 2 2 3 3 3 2 3 2" xfId="20664"/>
    <cellStyle name="Normal 3 2 2 2 2 3 3 3 2 4" xfId="20665"/>
    <cellStyle name="Normal 3 2 2 2 2 3 3 3 2 4 2" xfId="20666"/>
    <cellStyle name="Normal 3 2 2 2 2 3 3 3 2 5" xfId="20667"/>
    <cellStyle name="Normal 3 2 2 2 2 3 3 3 2 6" xfId="20668"/>
    <cellStyle name="Normal 3 2 2 2 2 3 3 3 2 7" xfId="20669"/>
    <cellStyle name="Normal 3 2 2 2 2 3 3 3 3" xfId="20670"/>
    <cellStyle name="Normal 3 2 2 2 2 3 3 3 3 2" xfId="20671"/>
    <cellStyle name="Normal 3 2 2 2 2 3 3 3 3 2 2" xfId="20672"/>
    <cellStyle name="Normal 3 2 2 2 2 3 3 3 3 3" xfId="20673"/>
    <cellStyle name="Normal 3 2 2 2 2 3 3 3 3 3 2" xfId="20674"/>
    <cellStyle name="Normal 3 2 2 2 2 3 3 3 3 4" xfId="20675"/>
    <cellStyle name="Normal 3 2 2 2 2 3 3 3 3 4 2" xfId="20676"/>
    <cellStyle name="Normal 3 2 2 2 2 3 3 3 3 5" xfId="20677"/>
    <cellStyle name="Normal 3 2 2 2 2 3 3 3 3 6" xfId="20678"/>
    <cellStyle name="Normal 3 2 2 2 2 3 3 3 4" xfId="20679"/>
    <cellStyle name="Normal 3 2 2 2 2 3 3 3 4 2" xfId="20680"/>
    <cellStyle name="Normal 3 2 2 2 2 3 3 3 4 2 2" xfId="20681"/>
    <cellStyle name="Normal 3 2 2 2 2 3 3 3 4 3" xfId="20682"/>
    <cellStyle name="Normal 3 2 2 2 2 3 3 3 4 3 2" xfId="20683"/>
    <cellStyle name="Normal 3 2 2 2 2 3 3 3 4 4" xfId="20684"/>
    <cellStyle name="Normal 3 2 2 2 2 3 3 3 4 4 2" xfId="20685"/>
    <cellStyle name="Normal 3 2 2 2 2 3 3 3 4 5" xfId="20686"/>
    <cellStyle name="Normal 3 2 2 2 2 3 3 3 4 6" xfId="20687"/>
    <cellStyle name="Normal 3 2 2 2 2 3 3 3 5" xfId="20688"/>
    <cellStyle name="Normal 3 2 2 2 2 3 3 3 5 2" xfId="20689"/>
    <cellStyle name="Normal 3 2 2 2 2 3 3 3 5 2 2" xfId="20690"/>
    <cellStyle name="Normal 3 2 2 2 2 3 3 3 5 3" xfId="20691"/>
    <cellStyle name="Normal 3 2 2 2 2 3 3 3 5 3 2" xfId="20692"/>
    <cellStyle name="Normal 3 2 2 2 2 3 3 3 5 4" xfId="20693"/>
    <cellStyle name="Normal 3 2 2 2 2 3 3 3 5 5" xfId="20694"/>
    <cellStyle name="Normal 3 2 2 2 2 3 3 3 6" xfId="20695"/>
    <cellStyle name="Normal 3 2 2 2 2 3 3 3 6 2" xfId="20696"/>
    <cellStyle name="Normal 3 2 2 2 2 3 3 3 7" xfId="20697"/>
    <cellStyle name="Normal 3 2 2 2 2 3 3 3 7 2" xfId="20698"/>
    <cellStyle name="Normal 3 2 2 2 2 3 3 3 8" xfId="20699"/>
    <cellStyle name="Normal 3 2 2 2 2 3 3 3 8 2" xfId="20700"/>
    <cellStyle name="Normal 3 2 2 2 2 3 3 3 9" xfId="20701"/>
    <cellStyle name="Normal 3 2 2 2 2 3 3 4" xfId="20702"/>
    <cellStyle name="Normal 3 2 2 2 2 3 3 4 10" xfId="20703"/>
    <cellStyle name="Normal 3 2 2 2 2 3 3 4 11" xfId="20704"/>
    <cellStyle name="Normal 3 2 2 2 2 3 3 4 2" xfId="20705"/>
    <cellStyle name="Normal 3 2 2 2 2 3 3 4 2 2" xfId="20706"/>
    <cellStyle name="Normal 3 2 2 2 2 3 3 4 2 2 2" xfId="20707"/>
    <cellStyle name="Normal 3 2 2 2 2 3 3 4 2 3" xfId="20708"/>
    <cellStyle name="Normal 3 2 2 2 2 3 3 4 2 3 2" xfId="20709"/>
    <cellStyle name="Normal 3 2 2 2 2 3 3 4 2 4" xfId="20710"/>
    <cellStyle name="Normal 3 2 2 2 2 3 3 4 2 4 2" xfId="20711"/>
    <cellStyle name="Normal 3 2 2 2 2 3 3 4 2 5" xfId="20712"/>
    <cellStyle name="Normal 3 2 2 2 2 3 3 4 2 6" xfId="20713"/>
    <cellStyle name="Normal 3 2 2 2 2 3 3 4 3" xfId="20714"/>
    <cellStyle name="Normal 3 2 2 2 2 3 3 4 3 2" xfId="20715"/>
    <cellStyle name="Normal 3 2 2 2 2 3 3 4 3 2 2" xfId="20716"/>
    <cellStyle name="Normal 3 2 2 2 2 3 3 4 3 3" xfId="20717"/>
    <cellStyle name="Normal 3 2 2 2 2 3 3 4 3 3 2" xfId="20718"/>
    <cellStyle name="Normal 3 2 2 2 2 3 3 4 3 4" xfId="20719"/>
    <cellStyle name="Normal 3 2 2 2 2 3 3 4 3 4 2" xfId="20720"/>
    <cellStyle name="Normal 3 2 2 2 2 3 3 4 3 5" xfId="20721"/>
    <cellStyle name="Normal 3 2 2 2 2 3 3 4 3 6" xfId="20722"/>
    <cellStyle name="Normal 3 2 2 2 2 3 3 4 4" xfId="20723"/>
    <cellStyle name="Normal 3 2 2 2 2 3 3 4 4 2" xfId="20724"/>
    <cellStyle name="Normal 3 2 2 2 2 3 3 4 4 2 2" xfId="20725"/>
    <cellStyle name="Normal 3 2 2 2 2 3 3 4 4 3" xfId="20726"/>
    <cellStyle name="Normal 3 2 2 2 2 3 3 4 4 3 2" xfId="20727"/>
    <cellStyle name="Normal 3 2 2 2 2 3 3 4 4 4" xfId="20728"/>
    <cellStyle name="Normal 3 2 2 2 2 3 3 4 4 4 2" xfId="20729"/>
    <cellStyle name="Normal 3 2 2 2 2 3 3 4 4 5" xfId="20730"/>
    <cellStyle name="Normal 3 2 2 2 2 3 3 4 4 6" xfId="20731"/>
    <cellStyle name="Normal 3 2 2 2 2 3 3 4 5" xfId="20732"/>
    <cellStyle name="Normal 3 2 2 2 2 3 3 4 5 2" xfId="20733"/>
    <cellStyle name="Normal 3 2 2 2 2 3 3 4 5 2 2" xfId="20734"/>
    <cellStyle name="Normal 3 2 2 2 2 3 3 4 5 3" xfId="20735"/>
    <cellStyle name="Normal 3 2 2 2 2 3 3 4 5 3 2" xfId="20736"/>
    <cellStyle name="Normal 3 2 2 2 2 3 3 4 5 4" xfId="20737"/>
    <cellStyle name="Normal 3 2 2 2 2 3 3 4 5 5" xfId="20738"/>
    <cellStyle name="Normal 3 2 2 2 2 3 3 4 6" xfId="20739"/>
    <cellStyle name="Normal 3 2 2 2 2 3 3 4 6 2" xfId="20740"/>
    <cellStyle name="Normal 3 2 2 2 2 3 3 4 7" xfId="20741"/>
    <cellStyle name="Normal 3 2 2 2 2 3 3 4 7 2" xfId="20742"/>
    <cellStyle name="Normal 3 2 2 2 2 3 3 4 8" xfId="20743"/>
    <cellStyle name="Normal 3 2 2 2 2 3 3 4 8 2" xfId="20744"/>
    <cellStyle name="Normal 3 2 2 2 2 3 3 4 9" xfId="20745"/>
    <cellStyle name="Normal 3 2 2 2 2 3 3 5" xfId="20746"/>
    <cellStyle name="Normal 3 2 2 2 2 3 3 5 2" xfId="20747"/>
    <cellStyle name="Normal 3 2 2 2 2 3 3 5 2 2" xfId="20748"/>
    <cellStyle name="Normal 3 2 2 2 2 3 3 5 3" xfId="20749"/>
    <cellStyle name="Normal 3 2 2 2 2 3 3 5 3 2" xfId="20750"/>
    <cellStyle name="Normal 3 2 2 2 2 3 3 5 4" xfId="20751"/>
    <cellStyle name="Normal 3 2 2 2 2 3 3 5 4 2" xfId="20752"/>
    <cellStyle name="Normal 3 2 2 2 2 3 3 5 5" xfId="20753"/>
    <cellStyle name="Normal 3 2 2 2 2 3 3 5 6" xfId="20754"/>
    <cellStyle name="Normal 3 2 2 2 2 3 3 6" xfId="20755"/>
    <cellStyle name="Normal 3 2 2 2 2 3 3 6 2" xfId="20756"/>
    <cellStyle name="Normal 3 2 2 2 2 3 3 6 2 2" xfId="20757"/>
    <cellStyle name="Normal 3 2 2 2 2 3 3 6 3" xfId="20758"/>
    <cellStyle name="Normal 3 2 2 2 2 3 3 6 3 2" xfId="20759"/>
    <cellStyle name="Normal 3 2 2 2 2 3 3 6 4" xfId="20760"/>
    <cellStyle name="Normal 3 2 2 2 2 3 3 6 4 2" xfId="20761"/>
    <cellStyle name="Normal 3 2 2 2 2 3 3 6 5" xfId="20762"/>
    <cellStyle name="Normal 3 2 2 2 2 3 3 6 6" xfId="20763"/>
    <cellStyle name="Normal 3 2 2 2 2 3 3 7" xfId="20764"/>
    <cellStyle name="Normal 3 2 2 2 2 3 3 7 2" xfId="20765"/>
    <cellStyle name="Normal 3 2 2 2 2 3 3 7 2 2" xfId="20766"/>
    <cellStyle name="Normal 3 2 2 2 2 3 3 7 3" xfId="20767"/>
    <cellStyle name="Normal 3 2 2 2 2 3 3 7 3 2" xfId="20768"/>
    <cellStyle name="Normal 3 2 2 2 2 3 3 7 4" xfId="20769"/>
    <cellStyle name="Normal 3 2 2 2 2 3 3 7 4 2" xfId="20770"/>
    <cellStyle name="Normal 3 2 2 2 2 3 3 7 5" xfId="20771"/>
    <cellStyle name="Normal 3 2 2 2 2 3 3 7 6" xfId="20772"/>
    <cellStyle name="Normal 3 2 2 2 2 3 3 8" xfId="20773"/>
    <cellStyle name="Normal 3 2 2 2 2 3 3 8 2" xfId="20774"/>
    <cellStyle name="Normal 3 2 2 2 2 3 3 8 2 2" xfId="20775"/>
    <cellStyle name="Normal 3 2 2 2 2 3 3 8 3" xfId="20776"/>
    <cellStyle name="Normal 3 2 2 2 2 3 3 8 3 2" xfId="20777"/>
    <cellStyle name="Normal 3 2 2 2 2 3 3 8 4" xfId="20778"/>
    <cellStyle name="Normal 3 2 2 2 2 3 3 8 5" xfId="20779"/>
    <cellStyle name="Normal 3 2 2 2 2 3 3 9" xfId="20780"/>
    <cellStyle name="Normal 3 2 2 2 2 3 3 9 2" xfId="20781"/>
    <cellStyle name="Normal 3 2 2 2 2 3 4" xfId="20782"/>
    <cellStyle name="Normal 3 2 2 2 2 3 4 10" xfId="20783"/>
    <cellStyle name="Normal 3 2 2 2 2 3 4 10 2" xfId="20784"/>
    <cellStyle name="Normal 3 2 2 2 2 3 4 11" xfId="20785"/>
    <cellStyle name="Normal 3 2 2 2 2 3 4 11 2" xfId="20786"/>
    <cellStyle name="Normal 3 2 2 2 2 3 4 12" xfId="20787"/>
    <cellStyle name="Normal 3 2 2 2 2 3 4 13" xfId="20788"/>
    <cellStyle name="Normal 3 2 2 2 2 3 4 14" xfId="20789"/>
    <cellStyle name="Normal 3 2 2 2 2 3 4 2" xfId="20790"/>
    <cellStyle name="Normal 3 2 2 2 2 3 4 2 10" xfId="20791"/>
    <cellStyle name="Normal 3 2 2 2 2 3 4 2 11" xfId="20792"/>
    <cellStyle name="Normal 3 2 2 2 2 3 4 2 12" xfId="20793"/>
    <cellStyle name="Normal 3 2 2 2 2 3 4 2 2" xfId="20794"/>
    <cellStyle name="Normal 3 2 2 2 2 3 4 2 2 2" xfId="20795"/>
    <cellStyle name="Normal 3 2 2 2 2 3 4 2 2 2 2" xfId="20796"/>
    <cellStyle name="Normal 3 2 2 2 2 3 4 2 2 3" xfId="20797"/>
    <cellStyle name="Normal 3 2 2 2 2 3 4 2 2 3 2" xfId="20798"/>
    <cellStyle name="Normal 3 2 2 2 2 3 4 2 2 4" xfId="20799"/>
    <cellStyle name="Normal 3 2 2 2 2 3 4 2 2 4 2" xfId="20800"/>
    <cellStyle name="Normal 3 2 2 2 2 3 4 2 2 5" xfId="20801"/>
    <cellStyle name="Normal 3 2 2 2 2 3 4 2 2 6" xfId="20802"/>
    <cellStyle name="Normal 3 2 2 2 2 3 4 2 3" xfId="20803"/>
    <cellStyle name="Normal 3 2 2 2 2 3 4 2 3 2" xfId="20804"/>
    <cellStyle name="Normal 3 2 2 2 2 3 4 2 3 2 2" xfId="20805"/>
    <cellStyle name="Normal 3 2 2 2 2 3 4 2 3 3" xfId="20806"/>
    <cellStyle name="Normal 3 2 2 2 2 3 4 2 3 3 2" xfId="20807"/>
    <cellStyle name="Normal 3 2 2 2 2 3 4 2 3 4" xfId="20808"/>
    <cellStyle name="Normal 3 2 2 2 2 3 4 2 3 4 2" xfId="20809"/>
    <cellStyle name="Normal 3 2 2 2 2 3 4 2 3 5" xfId="20810"/>
    <cellStyle name="Normal 3 2 2 2 2 3 4 2 3 6" xfId="20811"/>
    <cellStyle name="Normal 3 2 2 2 2 3 4 2 4" xfId="20812"/>
    <cellStyle name="Normal 3 2 2 2 2 3 4 2 4 2" xfId="20813"/>
    <cellStyle name="Normal 3 2 2 2 2 3 4 2 4 2 2" xfId="20814"/>
    <cellStyle name="Normal 3 2 2 2 2 3 4 2 4 3" xfId="20815"/>
    <cellStyle name="Normal 3 2 2 2 2 3 4 2 4 3 2" xfId="20816"/>
    <cellStyle name="Normal 3 2 2 2 2 3 4 2 4 4" xfId="20817"/>
    <cellStyle name="Normal 3 2 2 2 2 3 4 2 4 4 2" xfId="20818"/>
    <cellStyle name="Normal 3 2 2 2 2 3 4 2 4 5" xfId="20819"/>
    <cellStyle name="Normal 3 2 2 2 2 3 4 2 4 6" xfId="20820"/>
    <cellStyle name="Normal 3 2 2 2 2 3 4 2 5" xfId="20821"/>
    <cellStyle name="Normal 3 2 2 2 2 3 4 2 5 2" xfId="20822"/>
    <cellStyle name="Normal 3 2 2 2 2 3 4 2 5 2 2" xfId="20823"/>
    <cellStyle name="Normal 3 2 2 2 2 3 4 2 5 3" xfId="20824"/>
    <cellStyle name="Normal 3 2 2 2 2 3 4 2 5 3 2" xfId="20825"/>
    <cellStyle name="Normal 3 2 2 2 2 3 4 2 5 4" xfId="20826"/>
    <cellStyle name="Normal 3 2 2 2 2 3 4 2 5 4 2" xfId="20827"/>
    <cellStyle name="Normal 3 2 2 2 2 3 4 2 5 5" xfId="20828"/>
    <cellStyle name="Normal 3 2 2 2 2 3 4 2 5 6" xfId="20829"/>
    <cellStyle name="Normal 3 2 2 2 2 3 4 2 6" xfId="20830"/>
    <cellStyle name="Normal 3 2 2 2 2 3 4 2 6 2" xfId="20831"/>
    <cellStyle name="Normal 3 2 2 2 2 3 4 2 6 2 2" xfId="20832"/>
    <cellStyle name="Normal 3 2 2 2 2 3 4 2 6 3" xfId="20833"/>
    <cellStyle name="Normal 3 2 2 2 2 3 4 2 6 3 2" xfId="20834"/>
    <cellStyle name="Normal 3 2 2 2 2 3 4 2 6 4" xfId="20835"/>
    <cellStyle name="Normal 3 2 2 2 2 3 4 2 6 5" xfId="20836"/>
    <cellStyle name="Normal 3 2 2 2 2 3 4 2 7" xfId="20837"/>
    <cellStyle name="Normal 3 2 2 2 2 3 4 2 7 2" xfId="20838"/>
    <cellStyle name="Normal 3 2 2 2 2 3 4 2 8" xfId="20839"/>
    <cellStyle name="Normal 3 2 2 2 2 3 4 2 8 2" xfId="20840"/>
    <cellStyle name="Normal 3 2 2 2 2 3 4 2 9" xfId="20841"/>
    <cellStyle name="Normal 3 2 2 2 2 3 4 2 9 2" xfId="20842"/>
    <cellStyle name="Normal 3 2 2 2 2 3 4 3" xfId="20843"/>
    <cellStyle name="Normal 3 2 2 2 2 3 4 3 10" xfId="20844"/>
    <cellStyle name="Normal 3 2 2 2 2 3 4 3 11" xfId="20845"/>
    <cellStyle name="Normal 3 2 2 2 2 3 4 3 2" xfId="20846"/>
    <cellStyle name="Normal 3 2 2 2 2 3 4 3 2 2" xfId="20847"/>
    <cellStyle name="Normal 3 2 2 2 2 3 4 3 2 2 2" xfId="20848"/>
    <cellStyle name="Normal 3 2 2 2 2 3 4 3 2 3" xfId="20849"/>
    <cellStyle name="Normal 3 2 2 2 2 3 4 3 2 3 2" xfId="20850"/>
    <cellStyle name="Normal 3 2 2 2 2 3 4 3 2 4" xfId="20851"/>
    <cellStyle name="Normal 3 2 2 2 2 3 4 3 2 4 2" xfId="20852"/>
    <cellStyle name="Normal 3 2 2 2 2 3 4 3 2 5" xfId="20853"/>
    <cellStyle name="Normal 3 2 2 2 2 3 4 3 2 6" xfId="20854"/>
    <cellStyle name="Normal 3 2 2 2 2 3 4 3 3" xfId="20855"/>
    <cellStyle name="Normal 3 2 2 2 2 3 4 3 3 2" xfId="20856"/>
    <cellStyle name="Normal 3 2 2 2 2 3 4 3 3 2 2" xfId="20857"/>
    <cellStyle name="Normal 3 2 2 2 2 3 4 3 3 3" xfId="20858"/>
    <cellStyle name="Normal 3 2 2 2 2 3 4 3 3 3 2" xfId="20859"/>
    <cellStyle name="Normal 3 2 2 2 2 3 4 3 3 4" xfId="20860"/>
    <cellStyle name="Normal 3 2 2 2 2 3 4 3 3 4 2" xfId="20861"/>
    <cellStyle name="Normal 3 2 2 2 2 3 4 3 3 5" xfId="20862"/>
    <cellStyle name="Normal 3 2 2 2 2 3 4 3 3 6" xfId="20863"/>
    <cellStyle name="Normal 3 2 2 2 2 3 4 3 4" xfId="20864"/>
    <cellStyle name="Normal 3 2 2 2 2 3 4 3 4 2" xfId="20865"/>
    <cellStyle name="Normal 3 2 2 2 2 3 4 3 4 2 2" xfId="20866"/>
    <cellStyle name="Normal 3 2 2 2 2 3 4 3 4 3" xfId="20867"/>
    <cellStyle name="Normal 3 2 2 2 2 3 4 3 4 3 2" xfId="20868"/>
    <cellStyle name="Normal 3 2 2 2 2 3 4 3 4 4" xfId="20869"/>
    <cellStyle name="Normal 3 2 2 2 2 3 4 3 4 4 2" xfId="20870"/>
    <cellStyle name="Normal 3 2 2 2 2 3 4 3 4 5" xfId="20871"/>
    <cellStyle name="Normal 3 2 2 2 2 3 4 3 4 6" xfId="20872"/>
    <cellStyle name="Normal 3 2 2 2 2 3 4 3 5" xfId="20873"/>
    <cellStyle name="Normal 3 2 2 2 2 3 4 3 5 2" xfId="20874"/>
    <cellStyle name="Normal 3 2 2 2 2 3 4 3 5 2 2" xfId="20875"/>
    <cellStyle name="Normal 3 2 2 2 2 3 4 3 5 3" xfId="20876"/>
    <cellStyle name="Normal 3 2 2 2 2 3 4 3 5 3 2" xfId="20877"/>
    <cellStyle name="Normal 3 2 2 2 2 3 4 3 5 4" xfId="20878"/>
    <cellStyle name="Normal 3 2 2 2 2 3 4 3 5 5" xfId="20879"/>
    <cellStyle name="Normal 3 2 2 2 2 3 4 3 6" xfId="20880"/>
    <cellStyle name="Normal 3 2 2 2 2 3 4 3 6 2" xfId="20881"/>
    <cellStyle name="Normal 3 2 2 2 2 3 4 3 7" xfId="20882"/>
    <cellStyle name="Normal 3 2 2 2 2 3 4 3 7 2" xfId="20883"/>
    <cellStyle name="Normal 3 2 2 2 2 3 4 3 8" xfId="20884"/>
    <cellStyle name="Normal 3 2 2 2 2 3 4 3 8 2" xfId="20885"/>
    <cellStyle name="Normal 3 2 2 2 2 3 4 3 9" xfId="20886"/>
    <cellStyle name="Normal 3 2 2 2 2 3 4 4" xfId="20887"/>
    <cellStyle name="Normal 3 2 2 2 2 3 4 4 10" xfId="20888"/>
    <cellStyle name="Normal 3 2 2 2 2 3 4 4 2" xfId="20889"/>
    <cellStyle name="Normal 3 2 2 2 2 3 4 4 2 2" xfId="20890"/>
    <cellStyle name="Normal 3 2 2 2 2 3 4 4 2 2 2" xfId="20891"/>
    <cellStyle name="Normal 3 2 2 2 2 3 4 4 2 3" xfId="20892"/>
    <cellStyle name="Normal 3 2 2 2 2 3 4 4 2 3 2" xfId="20893"/>
    <cellStyle name="Normal 3 2 2 2 2 3 4 4 2 4" xfId="20894"/>
    <cellStyle name="Normal 3 2 2 2 2 3 4 4 2 4 2" xfId="20895"/>
    <cellStyle name="Normal 3 2 2 2 2 3 4 4 2 5" xfId="20896"/>
    <cellStyle name="Normal 3 2 2 2 2 3 4 4 2 6" xfId="20897"/>
    <cellStyle name="Normal 3 2 2 2 2 3 4 4 3" xfId="20898"/>
    <cellStyle name="Normal 3 2 2 2 2 3 4 4 3 2" xfId="20899"/>
    <cellStyle name="Normal 3 2 2 2 2 3 4 4 3 2 2" xfId="20900"/>
    <cellStyle name="Normal 3 2 2 2 2 3 4 4 3 3" xfId="20901"/>
    <cellStyle name="Normal 3 2 2 2 2 3 4 4 3 3 2" xfId="20902"/>
    <cellStyle name="Normal 3 2 2 2 2 3 4 4 3 4" xfId="20903"/>
    <cellStyle name="Normal 3 2 2 2 2 3 4 4 3 4 2" xfId="20904"/>
    <cellStyle name="Normal 3 2 2 2 2 3 4 4 3 5" xfId="20905"/>
    <cellStyle name="Normal 3 2 2 2 2 3 4 4 3 6" xfId="20906"/>
    <cellStyle name="Normal 3 2 2 2 2 3 4 4 4" xfId="20907"/>
    <cellStyle name="Normal 3 2 2 2 2 3 4 4 4 2" xfId="20908"/>
    <cellStyle name="Normal 3 2 2 2 2 3 4 4 4 2 2" xfId="20909"/>
    <cellStyle name="Normal 3 2 2 2 2 3 4 4 4 3" xfId="20910"/>
    <cellStyle name="Normal 3 2 2 2 2 3 4 4 4 3 2" xfId="20911"/>
    <cellStyle name="Normal 3 2 2 2 2 3 4 4 4 4" xfId="20912"/>
    <cellStyle name="Normal 3 2 2 2 2 3 4 4 4 4 2" xfId="20913"/>
    <cellStyle name="Normal 3 2 2 2 2 3 4 4 4 5" xfId="20914"/>
    <cellStyle name="Normal 3 2 2 2 2 3 4 4 4 6" xfId="20915"/>
    <cellStyle name="Normal 3 2 2 2 2 3 4 4 5" xfId="20916"/>
    <cellStyle name="Normal 3 2 2 2 2 3 4 4 5 2" xfId="20917"/>
    <cellStyle name="Normal 3 2 2 2 2 3 4 4 5 2 2" xfId="20918"/>
    <cellStyle name="Normal 3 2 2 2 2 3 4 4 5 3" xfId="20919"/>
    <cellStyle name="Normal 3 2 2 2 2 3 4 4 5 3 2" xfId="20920"/>
    <cellStyle name="Normal 3 2 2 2 2 3 4 4 5 4" xfId="20921"/>
    <cellStyle name="Normal 3 2 2 2 2 3 4 4 5 5" xfId="20922"/>
    <cellStyle name="Normal 3 2 2 2 2 3 4 4 6" xfId="20923"/>
    <cellStyle name="Normal 3 2 2 2 2 3 4 4 6 2" xfId="20924"/>
    <cellStyle name="Normal 3 2 2 2 2 3 4 4 7" xfId="20925"/>
    <cellStyle name="Normal 3 2 2 2 2 3 4 4 7 2" xfId="20926"/>
    <cellStyle name="Normal 3 2 2 2 2 3 4 4 8" xfId="20927"/>
    <cellStyle name="Normal 3 2 2 2 2 3 4 4 8 2" xfId="20928"/>
    <cellStyle name="Normal 3 2 2 2 2 3 4 4 9" xfId="20929"/>
    <cellStyle name="Normal 3 2 2 2 2 3 4 5" xfId="20930"/>
    <cellStyle name="Normal 3 2 2 2 2 3 4 5 2" xfId="20931"/>
    <cellStyle name="Normal 3 2 2 2 2 3 4 5 2 2" xfId="20932"/>
    <cellStyle name="Normal 3 2 2 2 2 3 4 5 3" xfId="20933"/>
    <cellStyle name="Normal 3 2 2 2 2 3 4 5 3 2" xfId="20934"/>
    <cellStyle name="Normal 3 2 2 2 2 3 4 5 4" xfId="20935"/>
    <cellStyle name="Normal 3 2 2 2 2 3 4 5 4 2" xfId="20936"/>
    <cellStyle name="Normal 3 2 2 2 2 3 4 5 5" xfId="20937"/>
    <cellStyle name="Normal 3 2 2 2 2 3 4 5 6" xfId="20938"/>
    <cellStyle name="Normal 3 2 2 2 2 3 4 6" xfId="20939"/>
    <cellStyle name="Normal 3 2 2 2 2 3 4 6 2" xfId="20940"/>
    <cellStyle name="Normal 3 2 2 2 2 3 4 6 2 2" xfId="20941"/>
    <cellStyle name="Normal 3 2 2 2 2 3 4 6 3" xfId="20942"/>
    <cellStyle name="Normal 3 2 2 2 2 3 4 6 3 2" xfId="20943"/>
    <cellStyle name="Normal 3 2 2 2 2 3 4 6 4" xfId="20944"/>
    <cellStyle name="Normal 3 2 2 2 2 3 4 6 4 2" xfId="20945"/>
    <cellStyle name="Normal 3 2 2 2 2 3 4 6 5" xfId="20946"/>
    <cellStyle name="Normal 3 2 2 2 2 3 4 6 6" xfId="20947"/>
    <cellStyle name="Normal 3 2 2 2 2 3 4 7" xfId="20948"/>
    <cellStyle name="Normal 3 2 2 2 2 3 4 7 2" xfId="20949"/>
    <cellStyle name="Normal 3 2 2 2 2 3 4 7 2 2" xfId="20950"/>
    <cellStyle name="Normal 3 2 2 2 2 3 4 7 3" xfId="20951"/>
    <cellStyle name="Normal 3 2 2 2 2 3 4 7 3 2" xfId="20952"/>
    <cellStyle name="Normal 3 2 2 2 2 3 4 7 4" xfId="20953"/>
    <cellStyle name="Normal 3 2 2 2 2 3 4 7 4 2" xfId="20954"/>
    <cellStyle name="Normal 3 2 2 2 2 3 4 7 5" xfId="20955"/>
    <cellStyle name="Normal 3 2 2 2 2 3 4 7 6" xfId="20956"/>
    <cellStyle name="Normal 3 2 2 2 2 3 4 8" xfId="20957"/>
    <cellStyle name="Normal 3 2 2 2 2 3 4 8 2" xfId="20958"/>
    <cellStyle name="Normal 3 2 2 2 2 3 4 8 2 2" xfId="20959"/>
    <cellStyle name="Normal 3 2 2 2 2 3 4 8 3" xfId="20960"/>
    <cellStyle name="Normal 3 2 2 2 2 3 4 8 3 2" xfId="20961"/>
    <cellStyle name="Normal 3 2 2 2 2 3 4 8 4" xfId="20962"/>
    <cellStyle name="Normal 3 2 2 2 2 3 4 8 5" xfId="20963"/>
    <cellStyle name="Normal 3 2 2 2 2 3 4 9" xfId="20964"/>
    <cellStyle name="Normal 3 2 2 2 2 3 4 9 2" xfId="20965"/>
    <cellStyle name="Normal 3 2 2 2 2 3 5" xfId="20966"/>
    <cellStyle name="Normal 3 2 2 2 2 3 5 10" xfId="20967"/>
    <cellStyle name="Normal 3 2 2 2 2 3 5 10 2" xfId="20968"/>
    <cellStyle name="Normal 3 2 2 2 2 3 5 11" xfId="20969"/>
    <cellStyle name="Normal 3 2 2 2 2 3 5 12" xfId="20970"/>
    <cellStyle name="Normal 3 2 2 2 2 3 5 13" xfId="20971"/>
    <cellStyle name="Normal 3 2 2 2 2 3 5 2" xfId="20972"/>
    <cellStyle name="Normal 3 2 2 2 2 3 5 2 10" xfId="20973"/>
    <cellStyle name="Normal 3 2 2 2 2 3 5 2 11" xfId="20974"/>
    <cellStyle name="Normal 3 2 2 2 2 3 5 2 2" xfId="20975"/>
    <cellStyle name="Normal 3 2 2 2 2 3 5 2 2 2" xfId="20976"/>
    <cellStyle name="Normal 3 2 2 2 2 3 5 2 2 2 2" xfId="20977"/>
    <cellStyle name="Normal 3 2 2 2 2 3 5 2 2 3" xfId="20978"/>
    <cellStyle name="Normal 3 2 2 2 2 3 5 2 2 3 2" xfId="20979"/>
    <cellStyle name="Normal 3 2 2 2 2 3 5 2 2 4" xfId="20980"/>
    <cellStyle name="Normal 3 2 2 2 2 3 5 2 2 4 2" xfId="20981"/>
    <cellStyle name="Normal 3 2 2 2 2 3 5 2 2 5" xfId="20982"/>
    <cellStyle name="Normal 3 2 2 2 2 3 5 2 2 6" xfId="20983"/>
    <cellStyle name="Normal 3 2 2 2 2 3 5 2 3" xfId="20984"/>
    <cellStyle name="Normal 3 2 2 2 2 3 5 2 3 2" xfId="20985"/>
    <cellStyle name="Normal 3 2 2 2 2 3 5 2 3 2 2" xfId="20986"/>
    <cellStyle name="Normal 3 2 2 2 2 3 5 2 3 3" xfId="20987"/>
    <cellStyle name="Normal 3 2 2 2 2 3 5 2 3 3 2" xfId="20988"/>
    <cellStyle name="Normal 3 2 2 2 2 3 5 2 3 4" xfId="20989"/>
    <cellStyle name="Normal 3 2 2 2 2 3 5 2 3 4 2" xfId="20990"/>
    <cellStyle name="Normal 3 2 2 2 2 3 5 2 3 5" xfId="20991"/>
    <cellStyle name="Normal 3 2 2 2 2 3 5 2 3 6" xfId="20992"/>
    <cellStyle name="Normal 3 2 2 2 2 3 5 2 4" xfId="20993"/>
    <cellStyle name="Normal 3 2 2 2 2 3 5 2 4 2" xfId="20994"/>
    <cellStyle name="Normal 3 2 2 2 2 3 5 2 4 2 2" xfId="20995"/>
    <cellStyle name="Normal 3 2 2 2 2 3 5 2 4 3" xfId="20996"/>
    <cellStyle name="Normal 3 2 2 2 2 3 5 2 4 3 2" xfId="20997"/>
    <cellStyle name="Normal 3 2 2 2 2 3 5 2 4 4" xfId="20998"/>
    <cellStyle name="Normal 3 2 2 2 2 3 5 2 4 4 2" xfId="20999"/>
    <cellStyle name="Normal 3 2 2 2 2 3 5 2 4 5" xfId="21000"/>
    <cellStyle name="Normal 3 2 2 2 2 3 5 2 4 6" xfId="21001"/>
    <cellStyle name="Normal 3 2 2 2 2 3 5 2 5" xfId="21002"/>
    <cellStyle name="Normal 3 2 2 2 2 3 5 2 5 2" xfId="21003"/>
    <cellStyle name="Normal 3 2 2 2 2 3 5 2 5 2 2" xfId="21004"/>
    <cellStyle name="Normal 3 2 2 2 2 3 5 2 5 3" xfId="21005"/>
    <cellStyle name="Normal 3 2 2 2 2 3 5 2 5 3 2" xfId="21006"/>
    <cellStyle name="Normal 3 2 2 2 2 3 5 2 5 4" xfId="21007"/>
    <cellStyle name="Normal 3 2 2 2 2 3 5 2 5 5" xfId="21008"/>
    <cellStyle name="Normal 3 2 2 2 2 3 5 2 6" xfId="21009"/>
    <cellStyle name="Normal 3 2 2 2 2 3 5 2 6 2" xfId="21010"/>
    <cellStyle name="Normal 3 2 2 2 2 3 5 2 7" xfId="21011"/>
    <cellStyle name="Normal 3 2 2 2 2 3 5 2 7 2" xfId="21012"/>
    <cellStyle name="Normal 3 2 2 2 2 3 5 2 8" xfId="21013"/>
    <cellStyle name="Normal 3 2 2 2 2 3 5 2 8 2" xfId="21014"/>
    <cellStyle name="Normal 3 2 2 2 2 3 5 2 9" xfId="21015"/>
    <cellStyle name="Normal 3 2 2 2 2 3 5 3" xfId="21016"/>
    <cellStyle name="Normal 3 2 2 2 2 3 5 3 10" xfId="21017"/>
    <cellStyle name="Normal 3 2 2 2 2 3 5 3 2" xfId="21018"/>
    <cellStyle name="Normal 3 2 2 2 2 3 5 3 2 2" xfId="21019"/>
    <cellStyle name="Normal 3 2 2 2 2 3 5 3 2 2 2" xfId="21020"/>
    <cellStyle name="Normal 3 2 2 2 2 3 5 3 2 3" xfId="21021"/>
    <cellStyle name="Normal 3 2 2 2 2 3 5 3 2 3 2" xfId="21022"/>
    <cellStyle name="Normal 3 2 2 2 2 3 5 3 2 4" xfId="21023"/>
    <cellStyle name="Normal 3 2 2 2 2 3 5 3 2 4 2" xfId="21024"/>
    <cellStyle name="Normal 3 2 2 2 2 3 5 3 2 5" xfId="21025"/>
    <cellStyle name="Normal 3 2 2 2 2 3 5 3 2 6" xfId="21026"/>
    <cellStyle name="Normal 3 2 2 2 2 3 5 3 3" xfId="21027"/>
    <cellStyle name="Normal 3 2 2 2 2 3 5 3 3 2" xfId="21028"/>
    <cellStyle name="Normal 3 2 2 2 2 3 5 3 3 2 2" xfId="21029"/>
    <cellStyle name="Normal 3 2 2 2 2 3 5 3 3 3" xfId="21030"/>
    <cellStyle name="Normal 3 2 2 2 2 3 5 3 3 3 2" xfId="21031"/>
    <cellStyle name="Normal 3 2 2 2 2 3 5 3 3 4" xfId="21032"/>
    <cellStyle name="Normal 3 2 2 2 2 3 5 3 3 4 2" xfId="21033"/>
    <cellStyle name="Normal 3 2 2 2 2 3 5 3 3 5" xfId="21034"/>
    <cellStyle name="Normal 3 2 2 2 2 3 5 3 3 6" xfId="21035"/>
    <cellStyle name="Normal 3 2 2 2 2 3 5 3 4" xfId="21036"/>
    <cellStyle name="Normal 3 2 2 2 2 3 5 3 4 2" xfId="21037"/>
    <cellStyle name="Normal 3 2 2 2 2 3 5 3 4 2 2" xfId="21038"/>
    <cellStyle name="Normal 3 2 2 2 2 3 5 3 4 3" xfId="21039"/>
    <cellStyle name="Normal 3 2 2 2 2 3 5 3 4 3 2" xfId="21040"/>
    <cellStyle name="Normal 3 2 2 2 2 3 5 3 4 4" xfId="21041"/>
    <cellStyle name="Normal 3 2 2 2 2 3 5 3 4 4 2" xfId="21042"/>
    <cellStyle name="Normal 3 2 2 2 2 3 5 3 4 5" xfId="21043"/>
    <cellStyle name="Normal 3 2 2 2 2 3 5 3 4 6" xfId="21044"/>
    <cellStyle name="Normal 3 2 2 2 2 3 5 3 5" xfId="21045"/>
    <cellStyle name="Normal 3 2 2 2 2 3 5 3 5 2" xfId="21046"/>
    <cellStyle name="Normal 3 2 2 2 2 3 5 3 5 2 2" xfId="21047"/>
    <cellStyle name="Normal 3 2 2 2 2 3 5 3 5 3" xfId="21048"/>
    <cellStyle name="Normal 3 2 2 2 2 3 5 3 5 3 2" xfId="21049"/>
    <cellStyle name="Normal 3 2 2 2 2 3 5 3 5 4" xfId="21050"/>
    <cellStyle name="Normal 3 2 2 2 2 3 5 3 5 5" xfId="21051"/>
    <cellStyle name="Normal 3 2 2 2 2 3 5 3 6" xfId="21052"/>
    <cellStyle name="Normal 3 2 2 2 2 3 5 3 6 2" xfId="21053"/>
    <cellStyle name="Normal 3 2 2 2 2 3 5 3 7" xfId="21054"/>
    <cellStyle name="Normal 3 2 2 2 2 3 5 3 7 2" xfId="21055"/>
    <cellStyle name="Normal 3 2 2 2 2 3 5 3 8" xfId="21056"/>
    <cellStyle name="Normal 3 2 2 2 2 3 5 3 8 2" xfId="21057"/>
    <cellStyle name="Normal 3 2 2 2 2 3 5 3 9" xfId="21058"/>
    <cellStyle name="Normal 3 2 2 2 2 3 5 4" xfId="21059"/>
    <cellStyle name="Normal 3 2 2 2 2 3 5 4 2" xfId="21060"/>
    <cellStyle name="Normal 3 2 2 2 2 3 5 4 2 2" xfId="21061"/>
    <cellStyle name="Normal 3 2 2 2 2 3 5 4 3" xfId="21062"/>
    <cellStyle name="Normal 3 2 2 2 2 3 5 4 3 2" xfId="21063"/>
    <cellStyle name="Normal 3 2 2 2 2 3 5 4 4" xfId="21064"/>
    <cellStyle name="Normal 3 2 2 2 2 3 5 4 4 2" xfId="21065"/>
    <cellStyle name="Normal 3 2 2 2 2 3 5 4 5" xfId="21066"/>
    <cellStyle name="Normal 3 2 2 2 2 3 5 4 6" xfId="21067"/>
    <cellStyle name="Normal 3 2 2 2 2 3 5 5" xfId="21068"/>
    <cellStyle name="Normal 3 2 2 2 2 3 5 5 2" xfId="21069"/>
    <cellStyle name="Normal 3 2 2 2 2 3 5 5 2 2" xfId="21070"/>
    <cellStyle name="Normal 3 2 2 2 2 3 5 5 3" xfId="21071"/>
    <cellStyle name="Normal 3 2 2 2 2 3 5 5 3 2" xfId="21072"/>
    <cellStyle name="Normal 3 2 2 2 2 3 5 5 4" xfId="21073"/>
    <cellStyle name="Normal 3 2 2 2 2 3 5 5 4 2" xfId="21074"/>
    <cellStyle name="Normal 3 2 2 2 2 3 5 5 5" xfId="21075"/>
    <cellStyle name="Normal 3 2 2 2 2 3 5 5 6" xfId="21076"/>
    <cellStyle name="Normal 3 2 2 2 2 3 5 6" xfId="21077"/>
    <cellStyle name="Normal 3 2 2 2 2 3 5 6 2" xfId="21078"/>
    <cellStyle name="Normal 3 2 2 2 2 3 5 6 2 2" xfId="21079"/>
    <cellStyle name="Normal 3 2 2 2 2 3 5 6 3" xfId="21080"/>
    <cellStyle name="Normal 3 2 2 2 2 3 5 6 3 2" xfId="21081"/>
    <cellStyle name="Normal 3 2 2 2 2 3 5 6 4" xfId="21082"/>
    <cellStyle name="Normal 3 2 2 2 2 3 5 6 4 2" xfId="21083"/>
    <cellStyle name="Normal 3 2 2 2 2 3 5 6 5" xfId="21084"/>
    <cellStyle name="Normal 3 2 2 2 2 3 5 6 6" xfId="21085"/>
    <cellStyle name="Normal 3 2 2 2 2 3 5 7" xfId="21086"/>
    <cellStyle name="Normal 3 2 2 2 2 3 5 7 2" xfId="21087"/>
    <cellStyle name="Normal 3 2 2 2 2 3 5 7 2 2" xfId="21088"/>
    <cellStyle name="Normal 3 2 2 2 2 3 5 7 3" xfId="21089"/>
    <cellStyle name="Normal 3 2 2 2 2 3 5 7 3 2" xfId="21090"/>
    <cellStyle name="Normal 3 2 2 2 2 3 5 7 4" xfId="21091"/>
    <cellStyle name="Normal 3 2 2 2 2 3 5 7 5" xfId="21092"/>
    <cellStyle name="Normal 3 2 2 2 2 3 5 8" xfId="21093"/>
    <cellStyle name="Normal 3 2 2 2 2 3 5 8 2" xfId="21094"/>
    <cellStyle name="Normal 3 2 2 2 2 3 5 9" xfId="21095"/>
    <cellStyle name="Normal 3 2 2 2 2 3 5 9 2" xfId="21096"/>
    <cellStyle name="Normal 3 2 2 2 2 3 6" xfId="21097"/>
    <cellStyle name="Normal 3 2 2 2 2 3 6 10" xfId="21098"/>
    <cellStyle name="Normal 3 2 2 2 2 3 6 11" xfId="21099"/>
    <cellStyle name="Normal 3 2 2 2 2 3 6 12" xfId="21100"/>
    <cellStyle name="Normal 3 2 2 2 2 3 6 2" xfId="21101"/>
    <cellStyle name="Normal 3 2 2 2 2 3 6 2 2" xfId="21102"/>
    <cellStyle name="Normal 3 2 2 2 2 3 6 2 2 2" xfId="21103"/>
    <cellStyle name="Normal 3 2 2 2 2 3 6 2 3" xfId="21104"/>
    <cellStyle name="Normal 3 2 2 2 2 3 6 2 3 2" xfId="21105"/>
    <cellStyle name="Normal 3 2 2 2 2 3 6 2 4" xfId="21106"/>
    <cellStyle name="Normal 3 2 2 2 2 3 6 2 4 2" xfId="21107"/>
    <cellStyle name="Normal 3 2 2 2 2 3 6 2 5" xfId="21108"/>
    <cellStyle name="Normal 3 2 2 2 2 3 6 2 6" xfId="21109"/>
    <cellStyle name="Normal 3 2 2 2 2 3 6 2 7" xfId="21110"/>
    <cellStyle name="Normal 3 2 2 2 2 3 6 3" xfId="21111"/>
    <cellStyle name="Normal 3 2 2 2 2 3 6 3 2" xfId="21112"/>
    <cellStyle name="Normal 3 2 2 2 2 3 6 3 2 2" xfId="21113"/>
    <cellStyle name="Normal 3 2 2 2 2 3 6 3 3" xfId="21114"/>
    <cellStyle name="Normal 3 2 2 2 2 3 6 3 3 2" xfId="21115"/>
    <cellStyle name="Normal 3 2 2 2 2 3 6 3 4" xfId="21116"/>
    <cellStyle name="Normal 3 2 2 2 2 3 6 3 4 2" xfId="21117"/>
    <cellStyle name="Normal 3 2 2 2 2 3 6 3 5" xfId="21118"/>
    <cellStyle name="Normal 3 2 2 2 2 3 6 3 6" xfId="21119"/>
    <cellStyle name="Normal 3 2 2 2 2 3 6 4" xfId="21120"/>
    <cellStyle name="Normal 3 2 2 2 2 3 6 4 2" xfId="21121"/>
    <cellStyle name="Normal 3 2 2 2 2 3 6 4 2 2" xfId="21122"/>
    <cellStyle name="Normal 3 2 2 2 2 3 6 4 3" xfId="21123"/>
    <cellStyle name="Normal 3 2 2 2 2 3 6 4 3 2" xfId="21124"/>
    <cellStyle name="Normal 3 2 2 2 2 3 6 4 4" xfId="21125"/>
    <cellStyle name="Normal 3 2 2 2 2 3 6 4 4 2" xfId="21126"/>
    <cellStyle name="Normal 3 2 2 2 2 3 6 4 5" xfId="21127"/>
    <cellStyle name="Normal 3 2 2 2 2 3 6 4 6" xfId="21128"/>
    <cellStyle name="Normal 3 2 2 2 2 3 6 5" xfId="21129"/>
    <cellStyle name="Normal 3 2 2 2 2 3 6 5 2" xfId="21130"/>
    <cellStyle name="Normal 3 2 2 2 2 3 6 5 2 2" xfId="21131"/>
    <cellStyle name="Normal 3 2 2 2 2 3 6 5 3" xfId="21132"/>
    <cellStyle name="Normal 3 2 2 2 2 3 6 5 3 2" xfId="21133"/>
    <cellStyle name="Normal 3 2 2 2 2 3 6 5 4" xfId="21134"/>
    <cellStyle name="Normal 3 2 2 2 2 3 6 5 4 2" xfId="21135"/>
    <cellStyle name="Normal 3 2 2 2 2 3 6 5 5" xfId="21136"/>
    <cellStyle name="Normal 3 2 2 2 2 3 6 5 6" xfId="21137"/>
    <cellStyle name="Normal 3 2 2 2 2 3 6 6" xfId="21138"/>
    <cellStyle name="Normal 3 2 2 2 2 3 6 6 2" xfId="21139"/>
    <cellStyle name="Normal 3 2 2 2 2 3 6 6 2 2" xfId="21140"/>
    <cellStyle name="Normal 3 2 2 2 2 3 6 6 3" xfId="21141"/>
    <cellStyle name="Normal 3 2 2 2 2 3 6 6 3 2" xfId="21142"/>
    <cellStyle name="Normal 3 2 2 2 2 3 6 6 4" xfId="21143"/>
    <cellStyle name="Normal 3 2 2 2 2 3 6 6 5" xfId="21144"/>
    <cellStyle name="Normal 3 2 2 2 2 3 6 7" xfId="21145"/>
    <cellStyle name="Normal 3 2 2 2 2 3 6 7 2" xfId="21146"/>
    <cellStyle name="Normal 3 2 2 2 2 3 6 8" xfId="21147"/>
    <cellStyle name="Normal 3 2 2 2 2 3 6 8 2" xfId="21148"/>
    <cellStyle name="Normal 3 2 2 2 2 3 6 9" xfId="21149"/>
    <cellStyle name="Normal 3 2 2 2 2 3 6 9 2" xfId="21150"/>
    <cellStyle name="Normal 3 2 2 2 2 3 7" xfId="21151"/>
    <cellStyle name="Normal 3 2 2 2 2 3 7 10" xfId="21152"/>
    <cellStyle name="Normal 3 2 2 2 2 3 7 11" xfId="21153"/>
    <cellStyle name="Normal 3 2 2 2 2 3 7 2" xfId="21154"/>
    <cellStyle name="Normal 3 2 2 2 2 3 7 2 2" xfId="21155"/>
    <cellStyle name="Normal 3 2 2 2 2 3 7 2 2 2" xfId="21156"/>
    <cellStyle name="Normal 3 2 2 2 2 3 7 2 3" xfId="21157"/>
    <cellStyle name="Normal 3 2 2 2 2 3 7 2 3 2" xfId="21158"/>
    <cellStyle name="Normal 3 2 2 2 2 3 7 2 4" xfId="21159"/>
    <cellStyle name="Normal 3 2 2 2 2 3 7 2 4 2" xfId="21160"/>
    <cellStyle name="Normal 3 2 2 2 2 3 7 2 5" xfId="21161"/>
    <cellStyle name="Normal 3 2 2 2 2 3 7 2 6" xfId="21162"/>
    <cellStyle name="Normal 3 2 2 2 2 3 7 3" xfId="21163"/>
    <cellStyle name="Normal 3 2 2 2 2 3 7 3 2" xfId="21164"/>
    <cellStyle name="Normal 3 2 2 2 2 3 7 3 2 2" xfId="21165"/>
    <cellStyle name="Normal 3 2 2 2 2 3 7 3 3" xfId="21166"/>
    <cellStyle name="Normal 3 2 2 2 2 3 7 3 3 2" xfId="21167"/>
    <cellStyle name="Normal 3 2 2 2 2 3 7 3 4" xfId="21168"/>
    <cellStyle name="Normal 3 2 2 2 2 3 7 3 4 2" xfId="21169"/>
    <cellStyle name="Normal 3 2 2 2 2 3 7 3 5" xfId="21170"/>
    <cellStyle name="Normal 3 2 2 2 2 3 7 3 6" xfId="21171"/>
    <cellStyle name="Normal 3 2 2 2 2 3 7 4" xfId="21172"/>
    <cellStyle name="Normal 3 2 2 2 2 3 7 4 2" xfId="21173"/>
    <cellStyle name="Normal 3 2 2 2 2 3 7 4 2 2" xfId="21174"/>
    <cellStyle name="Normal 3 2 2 2 2 3 7 4 3" xfId="21175"/>
    <cellStyle name="Normal 3 2 2 2 2 3 7 4 3 2" xfId="21176"/>
    <cellStyle name="Normal 3 2 2 2 2 3 7 4 4" xfId="21177"/>
    <cellStyle name="Normal 3 2 2 2 2 3 7 4 4 2" xfId="21178"/>
    <cellStyle name="Normal 3 2 2 2 2 3 7 4 5" xfId="21179"/>
    <cellStyle name="Normal 3 2 2 2 2 3 7 4 6" xfId="21180"/>
    <cellStyle name="Normal 3 2 2 2 2 3 7 5" xfId="21181"/>
    <cellStyle name="Normal 3 2 2 2 2 3 7 5 2" xfId="21182"/>
    <cellStyle name="Normal 3 2 2 2 2 3 7 5 2 2" xfId="21183"/>
    <cellStyle name="Normal 3 2 2 2 2 3 7 5 3" xfId="21184"/>
    <cellStyle name="Normal 3 2 2 2 2 3 7 5 3 2" xfId="21185"/>
    <cellStyle name="Normal 3 2 2 2 2 3 7 5 4" xfId="21186"/>
    <cellStyle name="Normal 3 2 2 2 2 3 7 5 5" xfId="21187"/>
    <cellStyle name="Normal 3 2 2 2 2 3 7 6" xfId="21188"/>
    <cellStyle name="Normal 3 2 2 2 2 3 7 6 2" xfId="21189"/>
    <cellStyle name="Normal 3 2 2 2 2 3 7 7" xfId="21190"/>
    <cellStyle name="Normal 3 2 2 2 2 3 7 7 2" xfId="21191"/>
    <cellStyle name="Normal 3 2 2 2 2 3 7 8" xfId="21192"/>
    <cellStyle name="Normal 3 2 2 2 2 3 7 8 2" xfId="21193"/>
    <cellStyle name="Normal 3 2 2 2 2 3 7 9" xfId="21194"/>
    <cellStyle name="Normal 3 2 2 2 2 3 8" xfId="21195"/>
    <cellStyle name="Normal 3 2 2 2 2 3 8 10" xfId="21196"/>
    <cellStyle name="Normal 3 2 2 2 2 3 8 2" xfId="21197"/>
    <cellStyle name="Normal 3 2 2 2 2 3 8 2 2" xfId="21198"/>
    <cellStyle name="Normal 3 2 2 2 2 3 8 2 2 2" xfId="21199"/>
    <cellStyle name="Normal 3 2 2 2 2 3 8 2 3" xfId="21200"/>
    <cellStyle name="Normal 3 2 2 2 2 3 8 2 3 2" xfId="21201"/>
    <cellStyle name="Normal 3 2 2 2 2 3 8 2 4" xfId="21202"/>
    <cellStyle name="Normal 3 2 2 2 2 3 8 2 4 2" xfId="21203"/>
    <cellStyle name="Normal 3 2 2 2 2 3 8 2 5" xfId="21204"/>
    <cellStyle name="Normal 3 2 2 2 2 3 8 2 6" xfId="21205"/>
    <cellStyle name="Normal 3 2 2 2 2 3 8 3" xfId="21206"/>
    <cellStyle name="Normal 3 2 2 2 2 3 8 3 2" xfId="21207"/>
    <cellStyle name="Normal 3 2 2 2 2 3 8 3 2 2" xfId="21208"/>
    <cellStyle name="Normal 3 2 2 2 2 3 8 3 3" xfId="21209"/>
    <cellStyle name="Normal 3 2 2 2 2 3 8 3 3 2" xfId="21210"/>
    <cellStyle name="Normal 3 2 2 2 2 3 8 3 4" xfId="21211"/>
    <cellStyle name="Normal 3 2 2 2 2 3 8 3 4 2" xfId="21212"/>
    <cellStyle name="Normal 3 2 2 2 2 3 8 3 5" xfId="21213"/>
    <cellStyle name="Normal 3 2 2 2 2 3 8 3 6" xfId="21214"/>
    <cellStyle name="Normal 3 2 2 2 2 3 8 4" xfId="21215"/>
    <cellStyle name="Normal 3 2 2 2 2 3 8 4 2" xfId="21216"/>
    <cellStyle name="Normal 3 2 2 2 2 3 8 4 2 2" xfId="21217"/>
    <cellStyle name="Normal 3 2 2 2 2 3 8 4 3" xfId="21218"/>
    <cellStyle name="Normal 3 2 2 2 2 3 8 4 3 2" xfId="21219"/>
    <cellStyle name="Normal 3 2 2 2 2 3 8 4 4" xfId="21220"/>
    <cellStyle name="Normal 3 2 2 2 2 3 8 4 4 2" xfId="21221"/>
    <cellStyle name="Normal 3 2 2 2 2 3 8 4 5" xfId="21222"/>
    <cellStyle name="Normal 3 2 2 2 2 3 8 4 6" xfId="21223"/>
    <cellStyle name="Normal 3 2 2 2 2 3 8 5" xfId="21224"/>
    <cellStyle name="Normal 3 2 2 2 2 3 8 5 2" xfId="21225"/>
    <cellStyle name="Normal 3 2 2 2 2 3 8 5 2 2" xfId="21226"/>
    <cellStyle name="Normal 3 2 2 2 2 3 8 5 3" xfId="21227"/>
    <cellStyle name="Normal 3 2 2 2 2 3 8 5 3 2" xfId="21228"/>
    <cellStyle name="Normal 3 2 2 2 2 3 8 5 4" xfId="21229"/>
    <cellStyle name="Normal 3 2 2 2 2 3 8 5 5" xfId="21230"/>
    <cellStyle name="Normal 3 2 2 2 2 3 8 6" xfId="21231"/>
    <cellStyle name="Normal 3 2 2 2 2 3 8 6 2" xfId="21232"/>
    <cellStyle name="Normal 3 2 2 2 2 3 8 7" xfId="21233"/>
    <cellStyle name="Normal 3 2 2 2 2 3 8 7 2" xfId="21234"/>
    <cellStyle name="Normal 3 2 2 2 2 3 8 8" xfId="21235"/>
    <cellStyle name="Normal 3 2 2 2 2 3 8 8 2" xfId="21236"/>
    <cellStyle name="Normal 3 2 2 2 2 3 8 9" xfId="21237"/>
    <cellStyle name="Normal 3 2 2 2 2 3 9" xfId="21238"/>
    <cellStyle name="Normal 3 2 2 2 2 3 9 2" xfId="21239"/>
    <cellStyle name="Normal 3 2 2 2 2 3 9 2 2" xfId="21240"/>
    <cellStyle name="Normal 3 2 2 2 2 3 9 3" xfId="21241"/>
    <cellStyle name="Normal 3 2 2 2 2 3 9 3 2" xfId="21242"/>
    <cellStyle name="Normal 3 2 2 2 2 3 9 4" xfId="21243"/>
    <cellStyle name="Normal 3 2 2 2 2 3 9 4 2" xfId="21244"/>
    <cellStyle name="Normal 3 2 2 2 2 3 9 5" xfId="21245"/>
    <cellStyle name="Normal 3 2 2 2 2 3 9 6" xfId="21246"/>
    <cellStyle name="Normal 3 2 2 2 2 4" xfId="21247"/>
    <cellStyle name="Normal 3 2 2 2 2 4 10" xfId="21248"/>
    <cellStyle name="Normal 3 2 2 2 2 4 10 2" xfId="21249"/>
    <cellStyle name="Normal 3 2 2 2 2 4 10 2 2" xfId="21250"/>
    <cellStyle name="Normal 3 2 2 2 2 4 10 3" xfId="21251"/>
    <cellStyle name="Normal 3 2 2 2 2 4 10 3 2" xfId="21252"/>
    <cellStyle name="Normal 3 2 2 2 2 4 10 4" xfId="21253"/>
    <cellStyle name="Normal 3 2 2 2 2 4 10 4 2" xfId="21254"/>
    <cellStyle name="Normal 3 2 2 2 2 4 10 5" xfId="21255"/>
    <cellStyle name="Normal 3 2 2 2 2 4 10 6" xfId="21256"/>
    <cellStyle name="Normal 3 2 2 2 2 4 11" xfId="21257"/>
    <cellStyle name="Normal 3 2 2 2 2 4 11 2" xfId="21258"/>
    <cellStyle name="Normal 3 2 2 2 2 4 11 2 2" xfId="21259"/>
    <cellStyle name="Normal 3 2 2 2 2 4 11 3" xfId="21260"/>
    <cellStyle name="Normal 3 2 2 2 2 4 11 3 2" xfId="21261"/>
    <cellStyle name="Normal 3 2 2 2 2 4 11 4" xfId="21262"/>
    <cellStyle name="Normal 3 2 2 2 2 4 11 5" xfId="21263"/>
    <cellStyle name="Normal 3 2 2 2 2 4 12" xfId="21264"/>
    <cellStyle name="Normal 3 2 2 2 2 4 12 2" xfId="21265"/>
    <cellStyle name="Normal 3 2 2 2 2 4 13" xfId="21266"/>
    <cellStyle name="Normal 3 2 2 2 2 4 13 2" xfId="21267"/>
    <cellStyle name="Normal 3 2 2 2 2 4 14" xfId="21268"/>
    <cellStyle name="Normal 3 2 2 2 2 4 14 2" xfId="21269"/>
    <cellStyle name="Normal 3 2 2 2 2 4 15" xfId="21270"/>
    <cellStyle name="Normal 3 2 2 2 2 4 16" xfId="21271"/>
    <cellStyle name="Normal 3 2 2 2 2 4 17" xfId="21272"/>
    <cellStyle name="Normal 3 2 2 2 2 4 2" xfId="21273"/>
    <cellStyle name="Normal 3 2 2 2 2 4 2 10" xfId="21274"/>
    <cellStyle name="Normal 3 2 2 2 2 4 2 10 2" xfId="21275"/>
    <cellStyle name="Normal 3 2 2 2 2 4 2 11" xfId="21276"/>
    <cellStyle name="Normal 3 2 2 2 2 4 2 11 2" xfId="21277"/>
    <cellStyle name="Normal 3 2 2 2 2 4 2 12" xfId="21278"/>
    <cellStyle name="Normal 3 2 2 2 2 4 2 13" xfId="21279"/>
    <cellStyle name="Normal 3 2 2 2 2 4 2 14" xfId="21280"/>
    <cellStyle name="Normal 3 2 2 2 2 4 2 2" xfId="21281"/>
    <cellStyle name="Normal 3 2 2 2 2 4 2 2 10" xfId="21282"/>
    <cellStyle name="Normal 3 2 2 2 2 4 2 2 11" xfId="21283"/>
    <cellStyle name="Normal 3 2 2 2 2 4 2 2 12" xfId="21284"/>
    <cellStyle name="Normal 3 2 2 2 2 4 2 2 2" xfId="21285"/>
    <cellStyle name="Normal 3 2 2 2 2 4 2 2 2 2" xfId="21286"/>
    <cellStyle name="Normal 3 2 2 2 2 4 2 2 2 2 2" xfId="21287"/>
    <cellStyle name="Normal 3 2 2 2 2 4 2 2 2 3" xfId="21288"/>
    <cellStyle name="Normal 3 2 2 2 2 4 2 2 2 3 2" xfId="21289"/>
    <cellStyle name="Normal 3 2 2 2 2 4 2 2 2 4" xfId="21290"/>
    <cellStyle name="Normal 3 2 2 2 2 4 2 2 2 4 2" xfId="21291"/>
    <cellStyle name="Normal 3 2 2 2 2 4 2 2 2 5" xfId="21292"/>
    <cellStyle name="Normal 3 2 2 2 2 4 2 2 2 6" xfId="21293"/>
    <cellStyle name="Normal 3 2 2 2 2 4 2 2 2 7" xfId="21294"/>
    <cellStyle name="Normal 3 2 2 2 2 4 2 2 3" xfId="21295"/>
    <cellStyle name="Normal 3 2 2 2 2 4 2 2 3 2" xfId="21296"/>
    <cellStyle name="Normal 3 2 2 2 2 4 2 2 3 2 2" xfId="21297"/>
    <cellStyle name="Normal 3 2 2 2 2 4 2 2 3 3" xfId="21298"/>
    <cellStyle name="Normal 3 2 2 2 2 4 2 2 3 3 2" xfId="21299"/>
    <cellStyle name="Normal 3 2 2 2 2 4 2 2 3 4" xfId="21300"/>
    <cellStyle name="Normal 3 2 2 2 2 4 2 2 3 4 2" xfId="21301"/>
    <cellStyle name="Normal 3 2 2 2 2 4 2 2 3 5" xfId="21302"/>
    <cellStyle name="Normal 3 2 2 2 2 4 2 2 3 6" xfId="21303"/>
    <cellStyle name="Normal 3 2 2 2 2 4 2 2 3 7" xfId="21304"/>
    <cellStyle name="Normal 3 2 2 2 2 4 2 2 4" xfId="21305"/>
    <cellStyle name="Normal 3 2 2 2 2 4 2 2 4 2" xfId="21306"/>
    <cellStyle name="Normal 3 2 2 2 2 4 2 2 4 2 2" xfId="21307"/>
    <cellStyle name="Normal 3 2 2 2 2 4 2 2 4 3" xfId="21308"/>
    <cellStyle name="Normal 3 2 2 2 2 4 2 2 4 3 2" xfId="21309"/>
    <cellStyle name="Normal 3 2 2 2 2 4 2 2 4 4" xfId="21310"/>
    <cellStyle name="Normal 3 2 2 2 2 4 2 2 4 4 2" xfId="21311"/>
    <cellStyle name="Normal 3 2 2 2 2 4 2 2 4 5" xfId="21312"/>
    <cellStyle name="Normal 3 2 2 2 2 4 2 2 4 6" xfId="21313"/>
    <cellStyle name="Normal 3 2 2 2 2 4 2 2 5" xfId="21314"/>
    <cellStyle name="Normal 3 2 2 2 2 4 2 2 5 2" xfId="21315"/>
    <cellStyle name="Normal 3 2 2 2 2 4 2 2 5 2 2" xfId="21316"/>
    <cellStyle name="Normal 3 2 2 2 2 4 2 2 5 3" xfId="21317"/>
    <cellStyle name="Normal 3 2 2 2 2 4 2 2 5 3 2" xfId="21318"/>
    <cellStyle name="Normal 3 2 2 2 2 4 2 2 5 4" xfId="21319"/>
    <cellStyle name="Normal 3 2 2 2 2 4 2 2 5 4 2" xfId="21320"/>
    <cellStyle name="Normal 3 2 2 2 2 4 2 2 5 5" xfId="21321"/>
    <cellStyle name="Normal 3 2 2 2 2 4 2 2 5 6" xfId="21322"/>
    <cellStyle name="Normal 3 2 2 2 2 4 2 2 6" xfId="21323"/>
    <cellStyle name="Normal 3 2 2 2 2 4 2 2 6 2" xfId="21324"/>
    <cellStyle name="Normal 3 2 2 2 2 4 2 2 6 2 2" xfId="21325"/>
    <cellStyle name="Normal 3 2 2 2 2 4 2 2 6 3" xfId="21326"/>
    <cellStyle name="Normal 3 2 2 2 2 4 2 2 6 3 2" xfId="21327"/>
    <cellStyle name="Normal 3 2 2 2 2 4 2 2 6 4" xfId="21328"/>
    <cellStyle name="Normal 3 2 2 2 2 4 2 2 6 5" xfId="21329"/>
    <cellStyle name="Normal 3 2 2 2 2 4 2 2 7" xfId="21330"/>
    <cellStyle name="Normal 3 2 2 2 2 4 2 2 7 2" xfId="21331"/>
    <cellStyle name="Normal 3 2 2 2 2 4 2 2 8" xfId="21332"/>
    <cellStyle name="Normal 3 2 2 2 2 4 2 2 8 2" xfId="21333"/>
    <cellStyle name="Normal 3 2 2 2 2 4 2 2 9" xfId="21334"/>
    <cellStyle name="Normal 3 2 2 2 2 4 2 2 9 2" xfId="21335"/>
    <cellStyle name="Normal 3 2 2 2 2 4 2 3" xfId="21336"/>
    <cellStyle name="Normal 3 2 2 2 2 4 2 3 10" xfId="21337"/>
    <cellStyle name="Normal 3 2 2 2 2 4 2 3 11" xfId="21338"/>
    <cellStyle name="Normal 3 2 2 2 2 4 2 3 2" xfId="21339"/>
    <cellStyle name="Normal 3 2 2 2 2 4 2 3 2 2" xfId="21340"/>
    <cellStyle name="Normal 3 2 2 2 2 4 2 3 2 2 2" xfId="21341"/>
    <cellStyle name="Normal 3 2 2 2 2 4 2 3 2 3" xfId="21342"/>
    <cellStyle name="Normal 3 2 2 2 2 4 2 3 2 3 2" xfId="21343"/>
    <cellStyle name="Normal 3 2 2 2 2 4 2 3 2 4" xfId="21344"/>
    <cellStyle name="Normal 3 2 2 2 2 4 2 3 2 4 2" xfId="21345"/>
    <cellStyle name="Normal 3 2 2 2 2 4 2 3 2 5" xfId="21346"/>
    <cellStyle name="Normal 3 2 2 2 2 4 2 3 2 6" xfId="21347"/>
    <cellStyle name="Normal 3 2 2 2 2 4 2 3 2 7" xfId="21348"/>
    <cellStyle name="Normal 3 2 2 2 2 4 2 3 3" xfId="21349"/>
    <cellStyle name="Normal 3 2 2 2 2 4 2 3 3 2" xfId="21350"/>
    <cellStyle name="Normal 3 2 2 2 2 4 2 3 3 2 2" xfId="21351"/>
    <cellStyle name="Normal 3 2 2 2 2 4 2 3 3 3" xfId="21352"/>
    <cellStyle name="Normal 3 2 2 2 2 4 2 3 3 3 2" xfId="21353"/>
    <cellStyle name="Normal 3 2 2 2 2 4 2 3 3 4" xfId="21354"/>
    <cellStyle name="Normal 3 2 2 2 2 4 2 3 3 4 2" xfId="21355"/>
    <cellStyle name="Normal 3 2 2 2 2 4 2 3 3 5" xfId="21356"/>
    <cellStyle name="Normal 3 2 2 2 2 4 2 3 3 6" xfId="21357"/>
    <cellStyle name="Normal 3 2 2 2 2 4 2 3 4" xfId="21358"/>
    <cellStyle name="Normal 3 2 2 2 2 4 2 3 4 2" xfId="21359"/>
    <cellStyle name="Normal 3 2 2 2 2 4 2 3 4 2 2" xfId="21360"/>
    <cellStyle name="Normal 3 2 2 2 2 4 2 3 4 3" xfId="21361"/>
    <cellStyle name="Normal 3 2 2 2 2 4 2 3 4 3 2" xfId="21362"/>
    <cellStyle name="Normal 3 2 2 2 2 4 2 3 4 4" xfId="21363"/>
    <cellStyle name="Normal 3 2 2 2 2 4 2 3 4 4 2" xfId="21364"/>
    <cellStyle name="Normal 3 2 2 2 2 4 2 3 4 5" xfId="21365"/>
    <cellStyle name="Normal 3 2 2 2 2 4 2 3 4 6" xfId="21366"/>
    <cellStyle name="Normal 3 2 2 2 2 4 2 3 5" xfId="21367"/>
    <cellStyle name="Normal 3 2 2 2 2 4 2 3 5 2" xfId="21368"/>
    <cellStyle name="Normal 3 2 2 2 2 4 2 3 5 2 2" xfId="21369"/>
    <cellStyle name="Normal 3 2 2 2 2 4 2 3 5 3" xfId="21370"/>
    <cellStyle name="Normal 3 2 2 2 2 4 2 3 5 3 2" xfId="21371"/>
    <cellStyle name="Normal 3 2 2 2 2 4 2 3 5 4" xfId="21372"/>
    <cellStyle name="Normal 3 2 2 2 2 4 2 3 5 5" xfId="21373"/>
    <cellStyle name="Normal 3 2 2 2 2 4 2 3 6" xfId="21374"/>
    <cellStyle name="Normal 3 2 2 2 2 4 2 3 6 2" xfId="21375"/>
    <cellStyle name="Normal 3 2 2 2 2 4 2 3 7" xfId="21376"/>
    <cellStyle name="Normal 3 2 2 2 2 4 2 3 7 2" xfId="21377"/>
    <cellStyle name="Normal 3 2 2 2 2 4 2 3 8" xfId="21378"/>
    <cellStyle name="Normal 3 2 2 2 2 4 2 3 8 2" xfId="21379"/>
    <cellStyle name="Normal 3 2 2 2 2 4 2 3 9" xfId="21380"/>
    <cellStyle name="Normal 3 2 2 2 2 4 2 4" xfId="21381"/>
    <cellStyle name="Normal 3 2 2 2 2 4 2 4 10" xfId="21382"/>
    <cellStyle name="Normal 3 2 2 2 2 4 2 4 11" xfId="21383"/>
    <cellStyle name="Normal 3 2 2 2 2 4 2 4 2" xfId="21384"/>
    <cellStyle name="Normal 3 2 2 2 2 4 2 4 2 2" xfId="21385"/>
    <cellStyle name="Normal 3 2 2 2 2 4 2 4 2 2 2" xfId="21386"/>
    <cellStyle name="Normal 3 2 2 2 2 4 2 4 2 3" xfId="21387"/>
    <cellStyle name="Normal 3 2 2 2 2 4 2 4 2 3 2" xfId="21388"/>
    <cellStyle name="Normal 3 2 2 2 2 4 2 4 2 4" xfId="21389"/>
    <cellStyle name="Normal 3 2 2 2 2 4 2 4 2 4 2" xfId="21390"/>
    <cellStyle name="Normal 3 2 2 2 2 4 2 4 2 5" xfId="21391"/>
    <cellStyle name="Normal 3 2 2 2 2 4 2 4 2 6" xfId="21392"/>
    <cellStyle name="Normal 3 2 2 2 2 4 2 4 2 7" xfId="21393"/>
    <cellStyle name="Normal 3 2 2 2 2 4 2 4 3" xfId="21394"/>
    <cellStyle name="Normal 3 2 2 2 2 4 2 4 3 2" xfId="21395"/>
    <cellStyle name="Normal 3 2 2 2 2 4 2 4 3 2 2" xfId="21396"/>
    <cellStyle name="Normal 3 2 2 2 2 4 2 4 3 3" xfId="21397"/>
    <cellStyle name="Normal 3 2 2 2 2 4 2 4 3 3 2" xfId="21398"/>
    <cellStyle name="Normal 3 2 2 2 2 4 2 4 3 4" xfId="21399"/>
    <cellStyle name="Normal 3 2 2 2 2 4 2 4 3 4 2" xfId="21400"/>
    <cellStyle name="Normal 3 2 2 2 2 4 2 4 3 5" xfId="21401"/>
    <cellStyle name="Normal 3 2 2 2 2 4 2 4 3 6" xfId="21402"/>
    <cellStyle name="Normal 3 2 2 2 2 4 2 4 4" xfId="21403"/>
    <cellStyle name="Normal 3 2 2 2 2 4 2 4 4 2" xfId="21404"/>
    <cellStyle name="Normal 3 2 2 2 2 4 2 4 4 2 2" xfId="21405"/>
    <cellStyle name="Normal 3 2 2 2 2 4 2 4 4 3" xfId="21406"/>
    <cellStyle name="Normal 3 2 2 2 2 4 2 4 4 3 2" xfId="21407"/>
    <cellStyle name="Normal 3 2 2 2 2 4 2 4 4 4" xfId="21408"/>
    <cellStyle name="Normal 3 2 2 2 2 4 2 4 4 4 2" xfId="21409"/>
    <cellStyle name="Normal 3 2 2 2 2 4 2 4 4 5" xfId="21410"/>
    <cellStyle name="Normal 3 2 2 2 2 4 2 4 4 6" xfId="21411"/>
    <cellStyle name="Normal 3 2 2 2 2 4 2 4 5" xfId="21412"/>
    <cellStyle name="Normal 3 2 2 2 2 4 2 4 5 2" xfId="21413"/>
    <cellStyle name="Normal 3 2 2 2 2 4 2 4 5 2 2" xfId="21414"/>
    <cellStyle name="Normal 3 2 2 2 2 4 2 4 5 3" xfId="21415"/>
    <cellStyle name="Normal 3 2 2 2 2 4 2 4 5 3 2" xfId="21416"/>
    <cellStyle name="Normal 3 2 2 2 2 4 2 4 5 4" xfId="21417"/>
    <cellStyle name="Normal 3 2 2 2 2 4 2 4 5 5" xfId="21418"/>
    <cellStyle name="Normal 3 2 2 2 2 4 2 4 6" xfId="21419"/>
    <cellStyle name="Normal 3 2 2 2 2 4 2 4 6 2" xfId="21420"/>
    <cellStyle name="Normal 3 2 2 2 2 4 2 4 7" xfId="21421"/>
    <cellStyle name="Normal 3 2 2 2 2 4 2 4 7 2" xfId="21422"/>
    <cellStyle name="Normal 3 2 2 2 2 4 2 4 8" xfId="21423"/>
    <cellStyle name="Normal 3 2 2 2 2 4 2 4 8 2" xfId="21424"/>
    <cellStyle name="Normal 3 2 2 2 2 4 2 4 9" xfId="21425"/>
    <cellStyle name="Normal 3 2 2 2 2 4 2 5" xfId="21426"/>
    <cellStyle name="Normal 3 2 2 2 2 4 2 5 2" xfId="21427"/>
    <cellStyle name="Normal 3 2 2 2 2 4 2 5 2 2" xfId="21428"/>
    <cellStyle name="Normal 3 2 2 2 2 4 2 5 3" xfId="21429"/>
    <cellStyle name="Normal 3 2 2 2 2 4 2 5 3 2" xfId="21430"/>
    <cellStyle name="Normal 3 2 2 2 2 4 2 5 4" xfId="21431"/>
    <cellStyle name="Normal 3 2 2 2 2 4 2 5 4 2" xfId="21432"/>
    <cellStyle name="Normal 3 2 2 2 2 4 2 5 5" xfId="21433"/>
    <cellStyle name="Normal 3 2 2 2 2 4 2 5 6" xfId="21434"/>
    <cellStyle name="Normal 3 2 2 2 2 4 2 5 7" xfId="21435"/>
    <cellStyle name="Normal 3 2 2 2 2 4 2 6" xfId="21436"/>
    <cellStyle name="Normal 3 2 2 2 2 4 2 6 2" xfId="21437"/>
    <cellStyle name="Normal 3 2 2 2 2 4 2 6 2 2" xfId="21438"/>
    <cellStyle name="Normal 3 2 2 2 2 4 2 6 3" xfId="21439"/>
    <cellStyle name="Normal 3 2 2 2 2 4 2 6 3 2" xfId="21440"/>
    <cellStyle name="Normal 3 2 2 2 2 4 2 6 4" xfId="21441"/>
    <cellStyle name="Normal 3 2 2 2 2 4 2 6 4 2" xfId="21442"/>
    <cellStyle name="Normal 3 2 2 2 2 4 2 6 5" xfId="21443"/>
    <cellStyle name="Normal 3 2 2 2 2 4 2 6 6" xfId="21444"/>
    <cellStyle name="Normal 3 2 2 2 2 4 2 7" xfId="21445"/>
    <cellStyle name="Normal 3 2 2 2 2 4 2 7 2" xfId="21446"/>
    <cellStyle name="Normal 3 2 2 2 2 4 2 7 2 2" xfId="21447"/>
    <cellStyle name="Normal 3 2 2 2 2 4 2 7 3" xfId="21448"/>
    <cellStyle name="Normal 3 2 2 2 2 4 2 7 3 2" xfId="21449"/>
    <cellStyle name="Normal 3 2 2 2 2 4 2 7 4" xfId="21450"/>
    <cellStyle name="Normal 3 2 2 2 2 4 2 7 4 2" xfId="21451"/>
    <cellStyle name="Normal 3 2 2 2 2 4 2 7 5" xfId="21452"/>
    <cellStyle name="Normal 3 2 2 2 2 4 2 7 6" xfId="21453"/>
    <cellStyle name="Normal 3 2 2 2 2 4 2 8" xfId="21454"/>
    <cellStyle name="Normal 3 2 2 2 2 4 2 8 2" xfId="21455"/>
    <cellStyle name="Normal 3 2 2 2 2 4 2 8 2 2" xfId="21456"/>
    <cellStyle name="Normal 3 2 2 2 2 4 2 8 3" xfId="21457"/>
    <cellStyle name="Normal 3 2 2 2 2 4 2 8 3 2" xfId="21458"/>
    <cellStyle name="Normal 3 2 2 2 2 4 2 8 4" xfId="21459"/>
    <cellStyle name="Normal 3 2 2 2 2 4 2 8 5" xfId="21460"/>
    <cellStyle name="Normal 3 2 2 2 2 4 2 9" xfId="21461"/>
    <cellStyle name="Normal 3 2 2 2 2 4 2 9 2" xfId="21462"/>
    <cellStyle name="Normal 3 2 2 2 2 4 3" xfId="21463"/>
    <cellStyle name="Normal 3 2 2 2 2 4 3 10" xfId="21464"/>
    <cellStyle name="Normal 3 2 2 2 2 4 3 10 2" xfId="21465"/>
    <cellStyle name="Normal 3 2 2 2 2 4 3 11" xfId="21466"/>
    <cellStyle name="Normal 3 2 2 2 2 4 3 11 2" xfId="21467"/>
    <cellStyle name="Normal 3 2 2 2 2 4 3 12" xfId="21468"/>
    <cellStyle name="Normal 3 2 2 2 2 4 3 13" xfId="21469"/>
    <cellStyle name="Normal 3 2 2 2 2 4 3 14" xfId="21470"/>
    <cellStyle name="Normal 3 2 2 2 2 4 3 2" xfId="21471"/>
    <cellStyle name="Normal 3 2 2 2 2 4 3 2 10" xfId="21472"/>
    <cellStyle name="Normal 3 2 2 2 2 4 3 2 11" xfId="21473"/>
    <cellStyle name="Normal 3 2 2 2 2 4 3 2 12" xfId="21474"/>
    <cellStyle name="Normal 3 2 2 2 2 4 3 2 2" xfId="21475"/>
    <cellStyle name="Normal 3 2 2 2 2 4 3 2 2 2" xfId="21476"/>
    <cellStyle name="Normal 3 2 2 2 2 4 3 2 2 2 2" xfId="21477"/>
    <cellStyle name="Normal 3 2 2 2 2 4 3 2 2 3" xfId="21478"/>
    <cellStyle name="Normal 3 2 2 2 2 4 3 2 2 3 2" xfId="21479"/>
    <cellStyle name="Normal 3 2 2 2 2 4 3 2 2 4" xfId="21480"/>
    <cellStyle name="Normal 3 2 2 2 2 4 3 2 2 4 2" xfId="21481"/>
    <cellStyle name="Normal 3 2 2 2 2 4 3 2 2 5" xfId="21482"/>
    <cellStyle name="Normal 3 2 2 2 2 4 3 2 2 6" xfId="21483"/>
    <cellStyle name="Normal 3 2 2 2 2 4 3 2 2 7" xfId="21484"/>
    <cellStyle name="Normal 3 2 2 2 2 4 3 2 3" xfId="21485"/>
    <cellStyle name="Normal 3 2 2 2 2 4 3 2 3 2" xfId="21486"/>
    <cellStyle name="Normal 3 2 2 2 2 4 3 2 3 2 2" xfId="21487"/>
    <cellStyle name="Normal 3 2 2 2 2 4 3 2 3 3" xfId="21488"/>
    <cellStyle name="Normal 3 2 2 2 2 4 3 2 3 3 2" xfId="21489"/>
    <cellStyle name="Normal 3 2 2 2 2 4 3 2 3 4" xfId="21490"/>
    <cellStyle name="Normal 3 2 2 2 2 4 3 2 3 4 2" xfId="21491"/>
    <cellStyle name="Normal 3 2 2 2 2 4 3 2 3 5" xfId="21492"/>
    <cellStyle name="Normal 3 2 2 2 2 4 3 2 3 6" xfId="21493"/>
    <cellStyle name="Normal 3 2 2 2 2 4 3 2 4" xfId="21494"/>
    <cellStyle name="Normal 3 2 2 2 2 4 3 2 4 2" xfId="21495"/>
    <cellStyle name="Normal 3 2 2 2 2 4 3 2 4 2 2" xfId="21496"/>
    <cellStyle name="Normal 3 2 2 2 2 4 3 2 4 3" xfId="21497"/>
    <cellStyle name="Normal 3 2 2 2 2 4 3 2 4 3 2" xfId="21498"/>
    <cellStyle name="Normal 3 2 2 2 2 4 3 2 4 4" xfId="21499"/>
    <cellStyle name="Normal 3 2 2 2 2 4 3 2 4 4 2" xfId="21500"/>
    <cellStyle name="Normal 3 2 2 2 2 4 3 2 4 5" xfId="21501"/>
    <cellStyle name="Normal 3 2 2 2 2 4 3 2 4 6" xfId="21502"/>
    <cellStyle name="Normal 3 2 2 2 2 4 3 2 5" xfId="21503"/>
    <cellStyle name="Normal 3 2 2 2 2 4 3 2 5 2" xfId="21504"/>
    <cellStyle name="Normal 3 2 2 2 2 4 3 2 5 2 2" xfId="21505"/>
    <cellStyle name="Normal 3 2 2 2 2 4 3 2 5 3" xfId="21506"/>
    <cellStyle name="Normal 3 2 2 2 2 4 3 2 5 3 2" xfId="21507"/>
    <cellStyle name="Normal 3 2 2 2 2 4 3 2 5 4" xfId="21508"/>
    <cellStyle name="Normal 3 2 2 2 2 4 3 2 5 4 2" xfId="21509"/>
    <cellStyle name="Normal 3 2 2 2 2 4 3 2 5 5" xfId="21510"/>
    <cellStyle name="Normal 3 2 2 2 2 4 3 2 5 6" xfId="21511"/>
    <cellStyle name="Normal 3 2 2 2 2 4 3 2 6" xfId="21512"/>
    <cellStyle name="Normal 3 2 2 2 2 4 3 2 6 2" xfId="21513"/>
    <cellStyle name="Normal 3 2 2 2 2 4 3 2 6 2 2" xfId="21514"/>
    <cellStyle name="Normal 3 2 2 2 2 4 3 2 6 3" xfId="21515"/>
    <cellStyle name="Normal 3 2 2 2 2 4 3 2 6 3 2" xfId="21516"/>
    <cellStyle name="Normal 3 2 2 2 2 4 3 2 6 4" xfId="21517"/>
    <cellStyle name="Normal 3 2 2 2 2 4 3 2 6 5" xfId="21518"/>
    <cellStyle name="Normal 3 2 2 2 2 4 3 2 7" xfId="21519"/>
    <cellStyle name="Normal 3 2 2 2 2 4 3 2 7 2" xfId="21520"/>
    <cellStyle name="Normal 3 2 2 2 2 4 3 2 8" xfId="21521"/>
    <cellStyle name="Normal 3 2 2 2 2 4 3 2 8 2" xfId="21522"/>
    <cellStyle name="Normal 3 2 2 2 2 4 3 2 9" xfId="21523"/>
    <cellStyle name="Normal 3 2 2 2 2 4 3 2 9 2" xfId="21524"/>
    <cellStyle name="Normal 3 2 2 2 2 4 3 3" xfId="21525"/>
    <cellStyle name="Normal 3 2 2 2 2 4 3 3 10" xfId="21526"/>
    <cellStyle name="Normal 3 2 2 2 2 4 3 3 11" xfId="21527"/>
    <cellStyle name="Normal 3 2 2 2 2 4 3 3 2" xfId="21528"/>
    <cellStyle name="Normal 3 2 2 2 2 4 3 3 2 2" xfId="21529"/>
    <cellStyle name="Normal 3 2 2 2 2 4 3 3 2 2 2" xfId="21530"/>
    <cellStyle name="Normal 3 2 2 2 2 4 3 3 2 3" xfId="21531"/>
    <cellStyle name="Normal 3 2 2 2 2 4 3 3 2 3 2" xfId="21532"/>
    <cellStyle name="Normal 3 2 2 2 2 4 3 3 2 4" xfId="21533"/>
    <cellStyle name="Normal 3 2 2 2 2 4 3 3 2 4 2" xfId="21534"/>
    <cellStyle name="Normal 3 2 2 2 2 4 3 3 2 5" xfId="21535"/>
    <cellStyle name="Normal 3 2 2 2 2 4 3 3 2 6" xfId="21536"/>
    <cellStyle name="Normal 3 2 2 2 2 4 3 3 2 7" xfId="21537"/>
    <cellStyle name="Normal 3 2 2 2 2 4 3 3 3" xfId="21538"/>
    <cellStyle name="Normal 3 2 2 2 2 4 3 3 3 2" xfId="21539"/>
    <cellStyle name="Normal 3 2 2 2 2 4 3 3 3 2 2" xfId="21540"/>
    <cellStyle name="Normal 3 2 2 2 2 4 3 3 3 3" xfId="21541"/>
    <cellStyle name="Normal 3 2 2 2 2 4 3 3 3 3 2" xfId="21542"/>
    <cellStyle name="Normal 3 2 2 2 2 4 3 3 3 4" xfId="21543"/>
    <cellStyle name="Normal 3 2 2 2 2 4 3 3 3 4 2" xfId="21544"/>
    <cellStyle name="Normal 3 2 2 2 2 4 3 3 3 5" xfId="21545"/>
    <cellStyle name="Normal 3 2 2 2 2 4 3 3 3 6" xfId="21546"/>
    <cellStyle name="Normal 3 2 2 2 2 4 3 3 4" xfId="21547"/>
    <cellStyle name="Normal 3 2 2 2 2 4 3 3 4 2" xfId="21548"/>
    <cellStyle name="Normal 3 2 2 2 2 4 3 3 4 2 2" xfId="21549"/>
    <cellStyle name="Normal 3 2 2 2 2 4 3 3 4 3" xfId="21550"/>
    <cellStyle name="Normal 3 2 2 2 2 4 3 3 4 3 2" xfId="21551"/>
    <cellStyle name="Normal 3 2 2 2 2 4 3 3 4 4" xfId="21552"/>
    <cellStyle name="Normal 3 2 2 2 2 4 3 3 4 4 2" xfId="21553"/>
    <cellStyle name="Normal 3 2 2 2 2 4 3 3 4 5" xfId="21554"/>
    <cellStyle name="Normal 3 2 2 2 2 4 3 3 4 6" xfId="21555"/>
    <cellStyle name="Normal 3 2 2 2 2 4 3 3 5" xfId="21556"/>
    <cellStyle name="Normal 3 2 2 2 2 4 3 3 5 2" xfId="21557"/>
    <cellStyle name="Normal 3 2 2 2 2 4 3 3 5 2 2" xfId="21558"/>
    <cellStyle name="Normal 3 2 2 2 2 4 3 3 5 3" xfId="21559"/>
    <cellStyle name="Normal 3 2 2 2 2 4 3 3 5 3 2" xfId="21560"/>
    <cellStyle name="Normal 3 2 2 2 2 4 3 3 5 4" xfId="21561"/>
    <cellStyle name="Normal 3 2 2 2 2 4 3 3 5 5" xfId="21562"/>
    <cellStyle name="Normal 3 2 2 2 2 4 3 3 6" xfId="21563"/>
    <cellStyle name="Normal 3 2 2 2 2 4 3 3 6 2" xfId="21564"/>
    <cellStyle name="Normal 3 2 2 2 2 4 3 3 7" xfId="21565"/>
    <cellStyle name="Normal 3 2 2 2 2 4 3 3 7 2" xfId="21566"/>
    <cellStyle name="Normal 3 2 2 2 2 4 3 3 8" xfId="21567"/>
    <cellStyle name="Normal 3 2 2 2 2 4 3 3 8 2" xfId="21568"/>
    <cellStyle name="Normal 3 2 2 2 2 4 3 3 9" xfId="21569"/>
    <cellStyle name="Normal 3 2 2 2 2 4 3 4" xfId="21570"/>
    <cellStyle name="Normal 3 2 2 2 2 4 3 4 10" xfId="21571"/>
    <cellStyle name="Normal 3 2 2 2 2 4 3 4 11" xfId="21572"/>
    <cellStyle name="Normal 3 2 2 2 2 4 3 4 2" xfId="21573"/>
    <cellStyle name="Normal 3 2 2 2 2 4 3 4 2 2" xfId="21574"/>
    <cellStyle name="Normal 3 2 2 2 2 4 3 4 2 2 2" xfId="21575"/>
    <cellStyle name="Normal 3 2 2 2 2 4 3 4 2 3" xfId="21576"/>
    <cellStyle name="Normal 3 2 2 2 2 4 3 4 2 3 2" xfId="21577"/>
    <cellStyle name="Normal 3 2 2 2 2 4 3 4 2 4" xfId="21578"/>
    <cellStyle name="Normal 3 2 2 2 2 4 3 4 2 4 2" xfId="21579"/>
    <cellStyle name="Normal 3 2 2 2 2 4 3 4 2 5" xfId="21580"/>
    <cellStyle name="Normal 3 2 2 2 2 4 3 4 2 6" xfId="21581"/>
    <cellStyle name="Normal 3 2 2 2 2 4 3 4 3" xfId="21582"/>
    <cellStyle name="Normal 3 2 2 2 2 4 3 4 3 2" xfId="21583"/>
    <cellStyle name="Normal 3 2 2 2 2 4 3 4 3 2 2" xfId="21584"/>
    <cellStyle name="Normal 3 2 2 2 2 4 3 4 3 3" xfId="21585"/>
    <cellStyle name="Normal 3 2 2 2 2 4 3 4 3 3 2" xfId="21586"/>
    <cellStyle name="Normal 3 2 2 2 2 4 3 4 3 4" xfId="21587"/>
    <cellStyle name="Normal 3 2 2 2 2 4 3 4 3 4 2" xfId="21588"/>
    <cellStyle name="Normal 3 2 2 2 2 4 3 4 3 5" xfId="21589"/>
    <cellStyle name="Normal 3 2 2 2 2 4 3 4 3 6" xfId="21590"/>
    <cellStyle name="Normal 3 2 2 2 2 4 3 4 4" xfId="21591"/>
    <cellStyle name="Normal 3 2 2 2 2 4 3 4 4 2" xfId="21592"/>
    <cellStyle name="Normal 3 2 2 2 2 4 3 4 4 2 2" xfId="21593"/>
    <cellStyle name="Normal 3 2 2 2 2 4 3 4 4 3" xfId="21594"/>
    <cellStyle name="Normal 3 2 2 2 2 4 3 4 4 3 2" xfId="21595"/>
    <cellStyle name="Normal 3 2 2 2 2 4 3 4 4 4" xfId="21596"/>
    <cellStyle name="Normal 3 2 2 2 2 4 3 4 4 4 2" xfId="21597"/>
    <cellStyle name="Normal 3 2 2 2 2 4 3 4 4 5" xfId="21598"/>
    <cellStyle name="Normal 3 2 2 2 2 4 3 4 4 6" xfId="21599"/>
    <cellStyle name="Normal 3 2 2 2 2 4 3 4 5" xfId="21600"/>
    <cellStyle name="Normal 3 2 2 2 2 4 3 4 5 2" xfId="21601"/>
    <cellStyle name="Normal 3 2 2 2 2 4 3 4 5 2 2" xfId="21602"/>
    <cellStyle name="Normal 3 2 2 2 2 4 3 4 5 3" xfId="21603"/>
    <cellStyle name="Normal 3 2 2 2 2 4 3 4 5 3 2" xfId="21604"/>
    <cellStyle name="Normal 3 2 2 2 2 4 3 4 5 4" xfId="21605"/>
    <cellStyle name="Normal 3 2 2 2 2 4 3 4 5 5" xfId="21606"/>
    <cellStyle name="Normal 3 2 2 2 2 4 3 4 6" xfId="21607"/>
    <cellStyle name="Normal 3 2 2 2 2 4 3 4 6 2" xfId="21608"/>
    <cellStyle name="Normal 3 2 2 2 2 4 3 4 7" xfId="21609"/>
    <cellStyle name="Normal 3 2 2 2 2 4 3 4 7 2" xfId="21610"/>
    <cellStyle name="Normal 3 2 2 2 2 4 3 4 8" xfId="21611"/>
    <cellStyle name="Normal 3 2 2 2 2 4 3 4 8 2" xfId="21612"/>
    <cellStyle name="Normal 3 2 2 2 2 4 3 4 9" xfId="21613"/>
    <cellStyle name="Normal 3 2 2 2 2 4 3 5" xfId="21614"/>
    <cellStyle name="Normal 3 2 2 2 2 4 3 5 2" xfId="21615"/>
    <cellStyle name="Normal 3 2 2 2 2 4 3 5 2 2" xfId="21616"/>
    <cellStyle name="Normal 3 2 2 2 2 4 3 5 3" xfId="21617"/>
    <cellStyle name="Normal 3 2 2 2 2 4 3 5 3 2" xfId="21618"/>
    <cellStyle name="Normal 3 2 2 2 2 4 3 5 4" xfId="21619"/>
    <cellStyle name="Normal 3 2 2 2 2 4 3 5 4 2" xfId="21620"/>
    <cellStyle name="Normal 3 2 2 2 2 4 3 5 5" xfId="21621"/>
    <cellStyle name="Normal 3 2 2 2 2 4 3 5 6" xfId="21622"/>
    <cellStyle name="Normal 3 2 2 2 2 4 3 6" xfId="21623"/>
    <cellStyle name="Normal 3 2 2 2 2 4 3 6 2" xfId="21624"/>
    <cellStyle name="Normal 3 2 2 2 2 4 3 6 2 2" xfId="21625"/>
    <cellStyle name="Normal 3 2 2 2 2 4 3 6 3" xfId="21626"/>
    <cellStyle name="Normal 3 2 2 2 2 4 3 6 3 2" xfId="21627"/>
    <cellStyle name="Normal 3 2 2 2 2 4 3 6 4" xfId="21628"/>
    <cellStyle name="Normal 3 2 2 2 2 4 3 6 4 2" xfId="21629"/>
    <cellStyle name="Normal 3 2 2 2 2 4 3 6 5" xfId="21630"/>
    <cellStyle name="Normal 3 2 2 2 2 4 3 6 6" xfId="21631"/>
    <cellStyle name="Normal 3 2 2 2 2 4 3 7" xfId="21632"/>
    <cellStyle name="Normal 3 2 2 2 2 4 3 7 2" xfId="21633"/>
    <cellStyle name="Normal 3 2 2 2 2 4 3 7 2 2" xfId="21634"/>
    <cellStyle name="Normal 3 2 2 2 2 4 3 7 3" xfId="21635"/>
    <cellStyle name="Normal 3 2 2 2 2 4 3 7 3 2" xfId="21636"/>
    <cellStyle name="Normal 3 2 2 2 2 4 3 7 4" xfId="21637"/>
    <cellStyle name="Normal 3 2 2 2 2 4 3 7 4 2" xfId="21638"/>
    <cellStyle name="Normal 3 2 2 2 2 4 3 7 5" xfId="21639"/>
    <cellStyle name="Normal 3 2 2 2 2 4 3 7 6" xfId="21640"/>
    <cellStyle name="Normal 3 2 2 2 2 4 3 8" xfId="21641"/>
    <cellStyle name="Normal 3 2 2 2 2 4 3 8 2" xfId="21642"/>
    <cellStyle name="Normal 3 2 2 2 2 4 3 8 2 2" xfId="21643"/>
    <cellStyle name="Normal 3 2 2 2 2 4 3 8 3" xfId="21644"/>
    <cellStyle name="Normal 3 2 2 2 2 4 3 8 3 2" xfId="21645"/>
    <cellStyle name="Normal 3 2 2 2 2 4 3 8 4" xfId="21646"/>
    <cellStyle name="Normal 3 2 2 2 2 4 3 8 5" xfId="21647"/>
    <cellStyle name="Normal 3 2 2 2 2 4 3 9" xfId="21648"/>
    <cellStyle name="Normal 3 2 2 2 2 4 3 9 2" xfId="21649"/>
    <cellStyle name="Normal 3 2 2 2 2 4 4" xfId="21650"/>
    <cellStyle name="Normal 3 2 2 2 2 4 4 10" xfId="21651"/>
    <cellStyle name="Normal 3 2 2 2 2 4 4 10 2" xfId="21652"/>
    <cellStyle name="Normal 3 2 2 2 2 4 4 11" xfId="21653"/>
    <cellStyle name="Normal 3 2 2 2 2 4 4 12" xfId="21654"/>
    <cellStyle name="Normal 3 2 2 2 2 4 4 13" xfId="21655"/>
    <cellStyle name="Normal 3 2 2 2 2 4 4 2" xfId="21656"/>
    <cellStyle name="Normal 3 2 2 2 2 4 4 2 10" xfId="21657"/>
    <cellStyle name="Normal 3 2 2 2 2 4 4 2 11" xfId="21658"/>
    <cellStyle name="Normal 3 2 2 2 2 4 4 2 2" xfId="21659"/>
    <cellStyle name="Normal 3 2 2 2 2 4 4 2 2 2" xfId="21660"/>
    <cellStyle name="Normal 3 2 2 2 2 4 4 2 2 2 2" xfId="21661"/>
    <cellStyle name="Normal 3 2 2 2 2 4 4 2 2 3" xfId="21662"/>
    <cellStyle name="Normal 3 2 2 2 2 4 4 2 2 3 2" xfId="21663"/>
    <cellStyle name="Normal 3 2 2 2 2 4 4 2 2 4" xfId="21664"/>
    <cellStyle name="Normal 3 2 2 2 2 4 4 2 2 4 2" xfId="21665"/>
    <cellStyle name="Normal 3 2 2 2 2 4 4 2 2 5" xfId="21666"/>
    <cellStyle name="Normal 3 2 2 2 2 4 4 2 2 6" xfId="21667"/>
    <cellStyle name="Normal 3 2 2 2 2 4 4 2 3" xfId="21668"/>
    <cellStyle name="Normal 3 2 2 2 2 4 4 2 3 2" xfId="21669"/>
    <cellStyle name="Normal 3 2 2 2 2 4 4 2 3 2 2" xfId="21670"/>
    <cellStyle name="Normal 3 2 2 2 2 4 4 2 3 3" xfId="21671"/>
    <cellStyle name="Normal 3 2 2 2 2 4 4 2 3 3 2" xfId="21672"/>
    <cellStyle name="Normal 3 2 2 2 2 4 4 2 3 4" xfId="21673"/>
    <cellStyle name="Normal 3 2 2 2 2 4 4 2 3 4 2" xfId="21674"/>
    <cellStyle name="Normal 3 2 2 2 2 4 4 2 3 5" xfId="21675"/>
    <cellStyle name="Normal 3 2 2 2 2 4 4 2 3 6" xfId="21676"/>
    <cellStyle name="Normal 3 2 2 2 2 4 4 2 4" xfId="21677"/>
    <cellStyle name="Normal 3 2 2 2 2 4 4 2 4 2" xfId="21678"/>
    <cellStyle name="Normal 3 2 2 2 2 4 4 2 4 2 2" xfId="21679"/>
    <cellStyle name="Normal 3 2 2 2 2 4 4 2 4 3" xfId="21680"/>
    <cellStyle name="Normal 3 2 2 2 2 4 4 2 4 3 2" xfId="21681"/>
    <cellStyle name="Normal 3 2 2 2 2 4 4 2 4 4" xfId="21682"/>
    <cellStyle name="Normal 3 2 2 2 2 4 4 2 4 4 2" xfId="21683"/>
    <cellStyle name="Normal 3 2 2 2 2 4 4 2 4 5" xfId="21684"/>
    <cellStyle name="Normal 3 2 2 2 2 4 4 2 4 6" xfId="21685"/>
    <cellStyle name="Normal 3 2 2 2 2 4 4 2 5" xfId="21686"/>
    <cellStyle name="Normal 3 2 2 2 2 4 4 2 5 2" xfId="21687"/>
    <cellStyle name="Normal 3 2 2 2 2 4 4 2 5 2 2" xfId="21688"/>
    <cellStyle name="Normal 3 2 2 2 2 4 4 2 5 3" xfId="21689"/>
    <cellStyle name="Normal 3 2 2 2 2 4 4 2 5 3 2" xfId="21690"/>
    <cellStyle name="Normal 3 2 2 2 2 4 4 2 5 4" xfId="21691"/>
    <cellStyle name="Normal 3 2 2 2 2 4 4 2 5 5" xfId="21692"/>
    <cellStyle name="Normal 3 2 2 2 2 4 4 2 6" xfId="21693"/>
    <cellStyle name="Normal 3 2 2 2 2 4 4 2 6 2" xfId="21694"/>
    <cellStyle name="Normal 3 2 2 2 2 4 4 2 7" xfId="21695"/>
    <cellStyle name="Normal 3 2 2 2 2 4 4 2 7 2" xfId="21696"/>
    <cellStyle name="Normal 3 2 2 2 2 4 4 2 8" xfId="21697"/>
    <cellStyle name="Normal 3 2 2 2 2 4 4 2 8 2" xfId="21698"/>
    <cellStyle name="Normal 3 2 2 2 2 4 4 2 9" xfId="21699"/>
    <cellStyle name="Normal 3 2 2 2 2 4 4 3" xfId="21700"/>
    <cellStyle name="Normal 3 2 2 2 2 4 4 3 10" xfId="21701"/>
    <cellStyle name="Normal 3 2 2 2 2 4 4 3 11" xfId="21702"/>
    <cellStyle name="Normal 3 2 2 2 2 4 4 3 2" xfId="21703"/>
    <cellStyle name="Normal 3 2 2 2 2 4 4 3 2 2" xfId="21704"/>
    <cellStyle name="Normal 3 2 2 2 2 4 4 3 2 2 2" xfId="21705"/>
    <cellStyle name="Normal 3 2 2 2 2 4 4 3 2 3" xfId="21706"/>
    <cellStyle name="Normal 3 2 2 2 2 4 4 3 2 3 2" xfId="21707"/>
    <cellStyle name="Normal 3 2 2 2 2 4 4 3 2 4" xfId="21708"/>
    <cellStyle name="Normal 3 2 2 2 2 4 4 3 2 4 2" xfId="21709"/>
    <cellStyle name="Normal 3 2 2 2 2 4 4 3 2 5" xfId="21710"/>
    <cellStyle name="Normal 3 2 2 2 2 4 4 3 2 6" xfId="21711"/>
    <cellStyle name="Normal 3 2 2 2 2 4 4 3 3" xfId="21712"/>
    <cellStyle name="Normal 3 2 2 2 2 4 4 3 3 2" xfId="21713"/>
    <cellStyle name="Normal 3 2 2 2 2 4 4 3 3 2 2" xfId="21714"/>
    <cellStyle name="Normal 3 2 2 2 2 4 4 3 3 3" xfId="21715"/>
    <cellStyle name="Normal 3 2 2 2 2 4 4 3 3 3 2" xfId="21716"/>
    <cellStyle name="Normal 3 2 2 2 2 4 4 3 3 4" xfId="21717"/>
    <cellStyle name="Normal 3 2 2 2 2 4 4 3 3 4 2" xfId="21718"/>
    <cellStyle name="Normal 3 2 2 2 2 4 4 3 3 5" xfId="21719"/>
    <cellStyle name="Normal 3 2 2 2 2 4 4 3 3 6" xfId="21720"/>
    <cellStyle name="Normal 3 2 2 2 2 4 4 3 4" xfId="21721"/>
    <cellStyle name="Normal 3 2 2 2 2 4 4 3 4 2" xfId="21722"/>
    <cellStyle name="Normal 3 2 2 2 2 4 4 3 4 2 2" xfId="21723"/>
    <cellStyle name="Normal 3 2 2 2 2 4 4 3 4 3" xfId="21724"/>
    <cellStyle name="Normal 3 2 2 2 2 4 4 3 4 3 2" xfId="21725"/>
    <cellStyle name="Normal 3 2 2 2 2 4 4 3 4 4" xfId="21726"/>
    <cellStyle name="Normal 3 2 2 2 2 4 4 3 4 4 2" xfId="21727"/>
    <cellStyle name="Normal 3 2 2 2 2 4 4 3 4 5" xfId="21728"/>
    <cellStyle name="Normal 3 2 2 2 2 4 4 3 4 6" xfId="21729"/>
    <cellStyle name="Normal 3 2 2 2 2 4 4 3 5" xfId="21730"/>
    <cellStyle name="Normal 3 2 2 2 2 4 4 3 5 2" xfId="21731"/>
    <cellStyle name="Normal 3 2 2 2 2 4 4 3 5 2 2" xfId="21732"/>
    <cellStyle name="Normal 3 2 2 2 2 4 4 3 5 3" xfId="21733"/>
    <cellStyle name="Normal 3 2 2 2 2 4 4 3 5 3 2" xfId="21734"/>
    <cellStyle name="Normal 3 2 2 2 2 4 4 3 5 4" xfId="21735"/>
    <cellStyle name="Normal 3 2 2 2 2 4 4 3 5 5" xfId="21736"/>
    <cellStyle name="Normal 3 2 2 2 2 4 4 3 6" xfId="21737"/>
    <cellStyle name="Normal 3 2 2 2 2 4 4 3 6 2" xfId="21738"/>
    <cellStyle name="Normal 3 2 2 2 2 4 4 3 7" xfId="21739"/>
    <cellStyle name="Normal 3 2 2 2 2 4 4 3 7 2" xfId="21740"/>
    <cellStyle name="Normal 3 2 2 2 2 4 4 3 8" xfId="21741"/>
    <cellStyle name="Normal 3 2 2 2 2 4 4 3 8 2" xfId="21742"/>
    <cellStyle name="Normal 3 2 2 2 2 4 4 3 9" xfId="21743"/>
    <cellStyle name="Normal 3 2 2 2 2 4 4 4" xfId="21744"/>
    <cellStyle name="Normal 3 2 2 2 2 4 4 4 2" xfId="21745"/>
    <cellStyle name="Normal 3 2 2 2 2 4 4 4 2 2" xfId="21746"/>
    <cellStyle name="Normal 3 2 2 2 2 4 4 4 3" xfId="21747"/>
    <cellStyle name="Normal 3 2 2 2 2 4 4 4 3 2" xfId="21748"/>
    <cellStyle name="Normal 3 2 2 2 2 4 4 4 4" xfId="21749"/>
    <cellStyle name="Normal 3 2 2 2 2 4 4 4 4 2" xfId="21750"/>
    <cellStyle name="Normal 3 2 2 2 2 4 4 4 5" xfId="21751"/>
    <cellStyle name="Normal 3 2 2 2 2 4 4 4 6" xfId="21752"/>
    <cellStyle name="Normal 3 2 2 2 2 4 4 5" xfId="21753"/>
    <cellStyle name="Normal 3 2 2 2 2 4 4 5 2" xfId="21754"/>
    <cellStyle name="Normal 3 2 2 2 2 4 4 5 2 2" xfId="21755"/>
    <cellStyle name="Normal 3 2 2 2 2 4 4 5 3" xfId="21756"/>
    <cellStyle name="Normal 3 2 2 2 2 4 4 5 3 2" xfId="21757"/>
    <cellStyle name="Normal 3 2 2 2 2 4 4 5 4" xfId="21758"/>
    <cellStyle name="Normal 3 2 2 2 2 4 4 5 4 2" xfId="21759"/>
    <cellStyle name="Normal 3 2 2 2 2 4 4 5 5" xfId="21760"/>
    <cellStyle name="Normal 3 2 2 2 2 4 4 5 6" xfId="21761"/>
    <cellStyle name="Normal 3 2 2 2 2 4 4 6" xfId="21762"/>
    <cellStyle name="Normal 3 2 2 2 2 4 4 6 2" xfId="21763"/>
    <cellStyle name="Normal 3 2 2 2 2 4 4 6 2 2" xfId="21764"/>
    <cellStyle name="Normal 3 2 2 2 2 4 4 6 3" xfId="21765"/>
    <cellStyle name="Normal 3 2 2 2 2 4 4 6 3 2" xfId="21766"/>
    <cellStyle name="Normal 3 2 2 2 2 4 4 6 4" xfId="21767"/>
    <cellStyle name="Normal 3 2 2 2 2 4 4 6 4 2" xfId="21768"/>
    <cellStyle name="Normal 3 2 2 2 2 4 4 6 5" xfId="21769"/>
    <cellStyle name="Normal 3 2 2 2 2 4 4 6 6" xfId="21770"/>
    <cellStyle name="Normal 3 2 2 2 2 4 4 7" xfId="21771"/>
    <cellStyle name="Normal 3 2 2 2 2 4 4 7 2" xfId="21772"/>
    <cellStyle name="Normal 3 2 2 2 2 4 4 7 2 2" xfId="21773"/>
    <cellStyle name="Normal 3 2 2 2 2 4 4 7 3" xfId="21774"/>
    <cellStyle name="Normal 3 2 2 2 2 4 4 7 3 2" xfId="21775"/>
    <cellStyle name="Normal 3 2 2 2 2 4 4 7 4" xfId="21776"/>
    <cellStyle name="Normal 3 2 2 2 2 4 4 7 5" xfId="21777"/>
    <cellStyle name="Normal 3 2 2 2 2 4 4 8" xfId="21778"/>
    <cellStyle name="Normal 3 2 2 2 2 4 4 8 2" xfId="21779"/>
    <cellStyle name="Normal 3 2 2 2 2 4 4 9" xfId="21780"/>
    <cellStyle name="Normal 3 2 2 2 2 4 4 9 2" xfId="21781"/>
    <cellStyle name="Normal 3 2 2 2 2 4 5" xfId="21782"/>
    <cellStyle name="Normal 3 2 2 2 2 4 5 10" xfId="21783"/>
    <cellStyle name="Normal 3 2 2 2 2 4 5 11" xfId="21784"/>
    <cellStyle name="Normal 3 2 2 2 2 4 5 12" xfId="21785"/>
    <cellStyle name="Normal 3 2 2 2 2 4 5 2" xfId="21786"/>
    <cellStyle name="Normal 3 2 2 2 2 4 5 2 2" xfId="21787"/>
    <cellStyle name="Normal 3 2 2 2 2 4 5 2 2 2" xfId="21788"/>
    <cellStyle name="Normal 3 2 2 2 2 4 5 2 3" xfId="21789"/>
    <cellStyle name="Normal 3 2 2 2 2 4 5 2 3 2" xfId="21790"/>
    <cellStyle name="Normal 3 2 2 2 2 4 5 2 4" xfId="21791"/>
    <cellStyle name="Normal 3 2 2 2 2 4 5 2 4 2" xfId="21792"/>
    <cellStyle name="Normal 3 2 2 2 2 4 5 2 5" xfId="21793"/>
    <cellStyle name="Normal 3 2 2 2 2 4 5 2 6" xfId="21794"/>
    <cellStyle name="Normal 3 2 2 2 2 4 5 2 7" xfId="21795"/>
    <cellStyle name="Normal 3 2 2 2 2 4 5 3" xfId="21796"/>
    <cellStyle name="Normal 3 2 2 2 2 4 5 3 2" xfId="21797"/>
    <cellStyle name="Normal 3 2 2 2 2 4 5 3 2 2" xfId="21798"/>
    <cellStyle name="Normal 3 2 2 2 2 4 5 3 3" xfId="21799"/>
    <cellStyle name="Normal 3 2 2 2 2 4 5 3 3 2" xfId="21800"/>
    <cellStyle name="Normal 3 2 2 2 2 4 5 3 4" xfId="21801"/>
    <cellStyle name="Normal 3 2 2 2 2 4 5 3 4 2" xfId="21802"/>
    <cellStyle name="Normal 3 2 2 2 2 4 5 3 5" xfId="21803"/>
    <cellStyle name="Normal 3 2 2 2 2 4 5 3 6" xfId="21804"/>
    <cellStyle name="Normal 3 2 2 2 2 4 5 4" xfId="21805"/>
    <cellStyle name="Normal 3 2 2 2 2 4 5 4 2" xfId="21806"/>
    <cellStyle name="Normal 3 2 2 2 2 4 5 4 2 2" xfId="21807"/>
    <cellStyle name="Normal 3 2 2 2 2 4 5 4 3" xfId="21808"/>
    <cellStyle name="Normal 3 2 2 2 2 4 5 4 3 2" xfId="21809"/>
    <cellStyle name="Normal 3 2 2 2 2 4 5 4 4" xfId="21810"/>
    <cellStyle name="Normal 3 2 2 2 2 4 5 4 4 2" xfId="21811"/>
    <cellStyle name="Normal 3 2 2 2 2 4 5 4 5" xfId="21812"/>
    <cellStyle name="Normal 3 2 2 2 2 4 5 4 6" xfId="21813"/>
    <cellStyle name="Normal 3 2 2 2 2 4 5 5" xfId="21814"/>
    <cellStyle name="Normal 3 2 2 2 2 4 5 5 2" xfId="21815"/>
    <cellStyle name="Normal 3 2 2 2 2 4 5 5 2 2" xfId="21816"/>
    <cellStyle name="Normal 3 2 2 2 2 4 5 5 3" xfId="21817"/>
    <cellStyle name="Normal 3 2 2 2 2 4 5 5 3 2" xfId="21818"/>
    <cellStyle name="Normal 3 2 2 2 2 4 5 5 4" xfId="21819"/>
    <cellStyle name="Normal 3 2 2 2 2 4 5 5 4 2" xfId="21820"/>
    <cellStyle name="Normal 3 2 2 2 2 4 5 5 5" xfId="21821"/>
    <cellStyle name="Normal 3 2 2 2 2 4 5 5 6" xfId="21822"/>
    <cellStyle name="Normal 3 2 2 2 2 4 5 6" xfId="21823"/>
    <cellStyle name="Normal 3 2 2 2 2 4 5 6 2" xfId="21824"/>
    <cellStyle name="Normal 3 2 2 2 2 4 5 6 2 2" xfId="21825"/>
    <cellStyle name="Normal 3 2 2 2 2 4 5 6 3" xfId="21826"/>
    <cellStyle name="Normal 3 2 2 2 2 4 5 6 3 2" xfId="21827"/>
    <cellStyle name="Normal 3 2 2 2 2 4 5 6 4" xfId="21828"/>
    <cellStyle name="Normal 3 2 2 2 2 4 5 6 5" xfId="21829"/>
    <cellStyle name="Normal 3 2 2 2 2 4 5 7" xfId="21830"/>
    <cellStyle name="Normal 3 2 2 2 2 4 5 7 2" xfId="21831"/>
    <cellStyle name="Normal 3 2 2 2 2 4 5 8" xfId="21832"/>
    <cellStyle name="Normal 3 2 2 2 2 4 5 8 2" xfId="21833"/>
    <cellStyle name="Normal 3 2 2 2 2 4 5 9" xfId="21834"/>
    <cellStyle name="Normal 3 2 2 2 2 4 5 9 2" xfId="21835"/>
    <cellStyle name="Normal 3 2 2 2 2 4 6" xfId="21836"/>
    <cellStyle name="Normal 3 2 2 2 2 4 6 10" xfId="21837"/>
    <cellStyle name="Normal 3 2 2 2 2 4 6 11" xfId="21838"/>
    <cellStyle name="Normal 3 2 2 2 2 4 6 2" xfId="21839"/>
    <cellStyle name="Normal 3 2 2 2 2 4 6 2 2" xfId="21840"/>
    <cellStyle name="Normal 3 2 2 2 2 4 6 2 2 2" xfId="21841"/>
    <cellStyle name="Normal 3 2 2 2 2 4 6 2 3" xfId="21842"/>
    <cellStyle name="Normal 3 2 2 2 2 4 6 2 3 2" xfId="21843"/>
    <cellStyle name="Normal 3 2 2 2 2 4 6 2 4" xfId="21844"/>
    <cellStyle name="Normal 3 2 2 2 2 4 6 2 4 2" xfId="21845"/>
    <cellStyle name="Normal 3 2 2 2 2 4 6 2 5" xfId="21846"/>
    <cellStyle name="Normal 3 2 2 2 2 4 6 2 6" xfId="21847"/>
    <cellStyle name="Normal 3 2 2 2 2 4 6 2 7" xfId="21848"/>
    <cellStyle name="Normal 3 2 2 2 2 4 6 3" xfId="21849"/>
    <cellStyle name="Normal 3 2 2 2 2 4 6 3 2" xfId="21850"/>
    <cellStyle name="Normal 3 2 2 2 2 4 6 3 2 2" xfId="21851"/>
    <cellStyle name="Normal 3 2 2 2 2 4 6 3 3" xfId="21852"/>
    <cellStyle name="Normal 3 2 2 2 2 4 6 3 3 2" xfId="21853"/>
    <cellStyle name="Normal 3 2 2 2 2 4 6 3 4" xfId="21854"/>
    <cellStyle name="Normal 3 2 2 2 2 4 6 3 4 2" xfId="21855"/>
    <cellStyle name="Normal 3 2 2 2 2 4 6 3 5" xfId="21856"/>
    <cellStyle name="Normal 3 2 2 2 2 4 6 3 6" xfId="21857"/>
    <cellStyle name="Normal 3 2 2 2 2 4 6 4" xfId="21858"/>
    <cellStyle name="Normal 3 2 2 2 2 4 6 4 2" xfId="21859"/>
    <cellStyle name="Normal 3 2 2 2 2 4 6 4 2 2" xfId="21860"/>
    <cellStyle name="Normal 3 2 2 2 2 4 6 4 3" xfId="21861"/>
    <cellStyle name="Normal 3 2 2 2 2 4 6 4 3 2" xfId="21862"/>
    <cellStyle name="Normal 3 2 2 2 2 4 6 4 4" xfId="21863"/>
    <cellStyle name="Normal 3 2 2 2 2 4 6 4 4 2" xfId="21864"/>
    <cellStyle name="Normal 3 2 2 2 2 4 6 4 5" xfId="21865"/>
    <cellStyle name="Normal 3 2 2 2 2 4 6 4 6" xfId="21866"/>
    <cellStyle name="Normal 3 2 2 2 2 4 6 5" xfId="21867"/>
    <cellStyle name="Normal 3 2 2 2 2 4 6 5 2" xfId="21868"/>
    <cellStyle name="Normal 3 2 2 2 2 4 6 5 2 2" xfId="21869"/>
    <cellStyle name="Normal 3 2 2 2 2 4 6 5 3" xfId="21870"/>
    <cellStyle name="Normal 3 2 2 2 2 4 6 5 3 2" xfId="21871"/>
    <cellStyle name="Normal 3 2 2 2 2 4 6 5 4" xfId="21872"/>
    <cellStyle name="Normal 3 2 2 2 2 4 6 5 5" xfId="21873"/>
    <cellStyle name="Normal 3 2 2 2 2 4 6 6" xfId="21874"/>
    <cellStyle name="Normal 3 2 2 2 2 4 6 6 2" xfId="21875"/>
    <cellStyle name="Normal 3 2 2 2 2 4 6 7" xfId="21876"/>
    <cellStyle name="Normal 3 2 2 2 2 4 6 7 2" xfId="21877"/>
    <cellStyle name="Normal 3 2 2 2 2 4 6 8" xfId="21878"/>
    <cellStyle name="Normal 3 2 2 2 2 4 6 8 2" xfId="21879"/>
    <cellStyle name="Normal 3 2 2 2 2 4 6 9" xfId="21880"/>
    <cellStyle name="Normal 3 2 2 2 2 4 7" xfId="21881"/>
    <cellStyle name="Normal 3 2 2 2 2 4 7 10" xfId="21882"/>
    <cellStyle name="Normal 3 2 2 2 2 4 7 11" xfId="21883"/>
    <cellStyle name="Normal 3 2 2 2 2 4 7 2" xfId="21884"/>
    <cellStyle name="Normal 3 2 2 2 2 4 7 2 2" xfId="21885"/>
    <cellStyle name="Normal 3 2 2 2 2 4 7 2 2 2" xfId="21886"/>
    <cellStyle name="Normal 3 2 2 2 2 4 7 2 3" xfId="21887"/>
    <cellStyle name="Normal 3 2 2 2 2 4 7 2 3 2" xfId="21888"/>
    <cellStyle name="Normal 3 2 2 2 2 4 7 2 4" xfId="21889"/>
    <cellStyle name="Normal 3 2 2 2 2 4 7 2 4 2" xfId="21890"/>
    <cellStyle name="Normal 3 2 2 2 2 4 7 2 5" xfId="21891"/>
    <cellStyle name="Normal 3 2 2 2 2 4 7 2 6" xfId="21892"/>
    <cellStyle name="Normal 3 2 2 2 2 4 7 3" xfId="21893"/>
    <cellStyle name="Normal 3 2 2 2 2 4 7 3 2" xfId="21894"/>
    <cellStyle name="Normal 3 2 2 2 2 4 7 3 2 2" xfId="21895"/>
    <cellStyle name="Normal 3 2 2 2 2 4 7 3 3" xfId="21896"/>
    <cellStyle name="Normal 3 2 2 2 2 4 7 3 3 2" xfId="21897"/>
    <cellStyle name="Normal 3 2 2 2 2 4 7 3 4" xfId="21898"/>
    <cellStyle name="Normal 3 2 2 2 2 4 7 3 4 2" xfId="21899"/>
    <cellStyle name="Normal 3 2 2 2 2 4 7 3 5" xfId="21900"/>
    <cellStyle name="Normal 3 2 2 2 2 4 7 3 6" xfId="21901"/>
    <cellStyle name="Normal 3 2 2 2 2 4 7 4" xfId="21902"/>
    <cellStyle name="Normal 3 2 2 2 2 4 7 4 2" xfId="21903"/>
    <cellStyle name="Normal 3 2 2 2 2 4 7 4 2 2" xfId="21904"/>
    <cellStyle name="Normal 3 2 2 2 2 4 7 4 3" xfId="21905"/>
    <cellStyle name="Normal 3 2 2 2 2 4 7 4 3 2" xfId="21906"/>
    <cellStyle name="Normal 3 2 2 2 2 4 7 4 4" xfId="21907"/>
    <cellStyle name="Normal 3 2 2 2 2 4 7 4 4 2" xfId="21908"/>
    <cellStyle name="Normal 3 2 2 2 2 4 7 4 5" xfId="21909"/>
    <cellStyle name="Normal 3 2 2 2 2 4 7 4 6" xfId="21910"/>
    <cellStyle name="Normal 3 2 2 2 2 4 7 5" xfId="21911"/>
    <cellStyle name="Normal 3 2 2 2 2 4 7 5 2" xfId="21912"/>
    <cellStyle name="Normal 3 2 2 2 2 4 7 5 2 2" xfId="21913"/>
    <cellStyle name="Normal 3 2 2 2 2 4 7 5 3" xfId="21914"/>
    <cellStyle name="Normal 3 2 2 2 2 4 7 5 3 2" xfId="21915"/>
    <cellStyle name="Normal 3 2 2 2 2 4 7 5 4" xfId="21916"/>
    <cellStyle name="Normal 3 2 2 2 2 4 7 5 5" xfId="21917"/>
    <cellStyle name="Normal 3 2 2 2 2 4 7 6" xfId="21918"/>
    <cellStyle name="Normal 3 2 2 2 2 4 7 6 2" xfId="21919"/>
    <cellStyle name="Normal 3 2 2 2 2 4 7 7" xfId="21920"/>
    <cellStyle name="Normal 3 2 2 2 2 4 7 7 2" xfId="21921"/>
    <cellStyle name="Normal 3 2 2 2 2 4 7 8" xfId="21922"/>
    <cellStyle name="Normal 3 2 2 2 2 4 7 8 2" xfId="21923"/>
    <cellStyle name="Normal 3 2 2 2 2 4 7 9" xfId="21924"/>
    <cellStyle name="Normal 3 2 2 2 2 4 8" xfId="21925"/>
    <cellStyle name="Normal 3 2 2 2 2 4 8 2" xfId="21926"/>
    <cellStyle name="Normal 3 2 2 2 2 4 8 2 2" xfId="21927"/>
    <cellStyle name="Normal 3 2 2 2 2 4 8 3" xfId="21928"/>
    <cellStyle name="Normal 3 2 2 2 2 4 8 3 2" xfId="21929"/>
    <cellStyle name="Normal 3 2 2 2 2 4 8 4" xfId="21930"/>
    <cellStyle name="Normal 3 2 2 2 2 4 8 4 2" xfId="21931"/>
    <cellStyle name="Normal 3 2 2 2 2 4 8 5" xfId="21932"/>
    <cellStyle name="Normal 3 2 2 2 2 4 8 6" xfId="21933"/>
    <cellStyle name="Normal 3 2 2 2 2 4 9" xfId="21934"/>
    <cellStyle name="Normal 3 2 2 2 2 4 9 2" xfId="21935"/>
    <cellStyle name="Normal 3 2 2 2 2 4 9 2 2" xfId="21936"/>
    <cellStyle name="Normal 3 2 2 2 2 4 9 3" xfId="21937"/>
    <cellStyle name="Normal 3 2 2 2 2 4 9 3 2" xfId="21938"/>
    <cellStyle name="Normal 3 2 2 2 2 4 9 4" xfId="21939"/>
    <cellStyle name="Normal 3 2 2 2 2 4 9 4 2" xfId="21940"/>
    <cellStyle name="Normal 3 2 2 2 2 4 9 5" xfId="21941"/>
    <cellStyle name="Normal 3 2 2 2 2 4 9 6" xfId="21942"/>
    <cellStyle name="Normal 3 2 2 2 2 5" xfId="21943"/>
    <cellStyle name="Normal 3 2 2 2 2 5 10" xfId="21944"/>
    <cellStyle name="Normal 3 2 2 2 2 5 10 2" xfId="21945"/>
    <cellStyle name="Normal 3 2 2 2 2 5 11" xfId="21946"/>
    <cellStyle name="Normal 3 2 2 2 2 5 11 2" xfId="21947"/>
    <cellStyle name="Normal 3 2 2 2 2 5 12" xfId="21948"/>
    <cellStyle name="Normal 3 2 2 2 2 5 13" xfId="21949"/>
    <cellStyle name="Normal 3 2 2 2 2 5 14" xfId="21950"/>
    <cellStyle name="Normal 3 2 2 2 2 5 2" xfId="21951"/>
    <cellStyle name="Normal 3 2 2 2 2 5 2 10" xfId="21952"/>
    <cellStyle name="Normal 3 2 2 2 2 5 2 11" xfId="21953"/>
    <cellStyle name="Normal 3 2 2 2 2 5 2 12" xfId="21954"/>
    <cellStyle name="Normal 3 2 2 2 2 5 2 2" xfId="21955"/>
    <cellStyle name="Normal 3 2 2 2 2 5 2 2 2" xfId="21956"/>
    <cellStyle name="Normal 3 2 2 2 2 5 2 2 2 2" xfId="21957"/>
    <cellStyle name="Normal 3 2 2 2 2 5 2 2 2 3" xfId="21958"/>
    <cellStyle name="Normal 3 2 2 2 2 5 2 2 3" xfId="21959"/>
    <cellStyle name="Normal 3 2 2 2 2 5 2 2 3 2" xfId="21960"/>
    <cellStyle name="Normal 3 2 2 2 2 5 2 2 4" xfId="21961"/>
    <cellStyle name="Normal 3 2 2 2 2 5 2 2 4 2" xfId="21962"/>
    <cellStyle name="Normal 3 2 2 2 2 5 2 2 5" xfId="21963"/>
    <cellStyle name="Normal 3 2 2 2 2 5 2 2 6" xfId="21964"/>
    <cellStyle name="Normal 3 2 2 2 2 5 2 2 7" xfId="21965"/>
    <cellStyle name="Normal 3 2 2 2 2 5 2 3" xfId="21966"/>
    <cellStyle name="Normal 3 2 2 2 2 5 2 3 2" xfId="21967"/>
    <cellStyle name="Normal 3 2 2 2 2 5 2 3 2 2" xfId="21968"/>
    <cellStyle name="Normal 3 2 2 2 2 5 2 3 2 3" xfId="21969"/>
    <cellStyle name="Normal 3 2 2 2 2 5 2 3 3" xfId="21970"/>
    <cellStyle name="Normal 3 2 2 2 2 5 2 3 3 2" xfId="21971"/>
    <cellStyle name="Normal 3 2 2 2 2 5 2 3 4" xfId="21972"/>
    <cellStyle name="Normal 3 2 2 2 2 5 2 3 4 2" xfId="21973"/>
    <cellStyle name="Normal 3 2 2 2 2 5 2 3 5" xfId="21974"/>
    <cellStyle name="Normal 3 2 2 2 2 5 2 3 6" xfId="21975"/>
    <cellStyle name="Normal 3 2 2 2 2 5 2 3 7" xfId="21976"/>
    <cellStyle name="Normal 3 2 2 2 2 5 2 4" xfId="21977"/>
    <cellStyle name="Normal 3 2 2 2 2 5 2 4 2" xfId="21978"/>
    <cellStyle name="Normal 3 2 2 2 2 5 2 4 2 2" xfId="21979"/>
    <cellStyle name="Normal 3 2 2 2 2 5 2 4 3" xfId="21980"/>
    <cellStyle name="Normal 3 2 2 2 2 5 2 4 3 2" xfId="21981"/>
    <cellStyle name="Normal 3 2 2 2 2 5 2 4 4" xfId="21982"/>
    <cellStyle name="Normal 3 2 2 2 2 5 2 4 4 2" xfId="21983"/>
    <cellStyle name="Normal 3 2 2 2 2 5 2 4 5" xfId="21984"/>
    <cellStyle name="Normal 3 2 2 2 2 5 2 4 6" xfId="21985"/>
    <cellStyle name="Normal 3 2 2 2 2 5 2 4 7" xfId="21986"/>
    <cellStyle name="Normal 3 2 2 2 2 5 2 5" xfId="21987"/>
    <cellStyle name="Normal 3 2 2 2 2 5 2 5 2" xfId="21988"/>
    <cellStyle name="Normal 3 2 2 2 2 5 2 5 2 2" xfId="21989"/>
    <cellStyle name="Normal 3 2 2 2 2 5 2 5 3" xfId="21990"/>
    <cellStyle name="Normal 3 2 2 2 2 5 2 5 3 2" xfId="21991"/>
    <cellStyle name="Normal 3 2 2 2 2 5 2 5 4" xfId="21992"/>
    <cellStyle name="Normal 3 2 2 2 2 5 2 5 4 2" xfId="21993"/>
    <cellStyle name="Normal 3 2 2 2 2 5 2 5 5" xfId="21994"/>
    <cellStyle name="Normal 3 2 2 2 2 5 2 5 6" xfId="21995"/>
    <cellStyle name="Normal 3 2 2 2 2 5 2 6" xfId="21996"/>
    <cellStyle name="Normal 3 2 2 2 2 5 2 6 2" xfId="21997"/>
    <cellStyle name="Normal 3 2 2 2 2 5 2 6 2 2" xfId="21998"/>
    <cellStyle name="Normal 3 2 2 2 2 5 2 6 3" xfId="21999"/>
    <cellStyle name="Normal 3 2 2 2 2 5 2 6 3 2" xfId="22000"/>
    <cellStyle name="Normal 3 2 2 2 2 5 2 6 4" xfId="22001"/>
    <cellStyle name="Normal 3 2 2 2 2 5 2 6 5" xfId="22002"/>
    <cellStyle name="Normal 3 2 2 2 2 5 2 7" xfId="22003"/>
    <cellStyle name="Normal 3 2 2 2 2 5 2 7 2" xfId="22004"/>
    <cellStyle name="Normal 3 2 2 2 2 5 2 8" xfId="22005"/>
    <cellStyle name="Normal 3 2 2 2 2 5 2 8 2" xfId="22006"/>
    <cellStyle name="Normal 3 2 2 2 2 5 2 9" xfId="22007"/>
    <cellStyle name="Normal 3 2 2 2 2 5 2 9 2" xfId="22008"/>
    <cellStyle name="Normal 3 2 2 2 2 5 3" xfId="22009"/>
    <cellStyle name="Normal 3 2 2 2 2 5 3 10" xfId="22010"/>
    <cellStyle name="Normal 3 2 2 2 2 5 3 11" xfId="22011"/>
    <cellStyle name="Normal 3 2 2 2 2 5 3 2" xfId="22012"/>
    <cellStyle name="Normal 3 2 2 2 2 5 3 2 2" xfId="22013"/>
    <cellStyle name="Normal 3 2 2 2 2 5 3 2 2 2" xfId="22014"/>
    <cellStyle name="Normal 3 2 2 2 2 5 3 2 3" xfId="22015"/>
    <cellStyle name="Normal 3 2 2 2 2 5 3 2 3 2" xfId="22016"/>
    <cellStyle name="Normal 3 2 2 2 2 5 3 2 4" xfId="22017"/>
    <cellStyle name="Normal 3 2 2 2 2 5 3 2 4 2" xfId="22018"/>
    <cellStyle name="Normal 3 2 2 2 2 5 3 2 5" xfId="22019"/>
    <cellStyle name="Normal 3 2 2 2 2 5 3 2 6" xfId="22020"/>
    <cellStyle name="Normal 3 2 2 2 2 5 3 2 7" xfId="22021"/>
    <cellStyle name="Normal 3 2 2 2 2 5 3 3" xfId="22022"/>
    <cellStyle name="Normal 3 2 2 2 2 5 3 3 2" xfId="22023"/>
    <cellStyle name="Normal 3 2 2 2 2 5 3 3 2 2" xfId="22024"/>
    <cellStyle name="Normal 3 2 2 2 2 5 3 3 3" xfId="22025"/>
    <cellStyle name="Normal 3 2 2 2 2 5 3 3 3 2" xfId="22026"/>
    <cellStyle name="Normal 3 2 2 2 2 5 3 3 4" xfId="22027"/>
    <cellStyle name="Normal 3 2 2 2 2 5 3 3 4 2" xfId="22028"/>
    <cellStyle name="Normal 3 2 2 2 2 5 3 3 5" xfId="22029"/>
    <cellStyle name="Normal 3 2 2 2 2 5 3 3 6" xfId="22030"/>
    <cellStyle name="Normal 3 2 2 2 2 5 3 3 7" xfId="22031"/>
    <cellStyle name="Normal 3 2 2 2 2 5 3 4" xfId="22032"/>
    <cellStyle name="Normal 3 2 2 2 2 5 3 4 2" xfId="22033"/>
    <cellStyle name="Normal 3 2 2 2 2 5 3 4 2 2" xfId="22034"/>
    <cellStyle name="Normal 3 2 2 2 2 5 3 4 3" xfId="22035"/>
    <cellStyle name="Normal 3 2 2 2 2 5 3 4 3 2" xfId="22036"/>
    <cellStyle name="Normal 3 2 2 2 2 5 3 4 4" xfId="22037"/>
    <cellStyle name="Normal 3 2 2 2 2 5 3 4 4 2" xfId="22038"/>
    <cellStyle name="Normal 3 2 2 2 2 5 3 4 5" xfId="22039"/>
    <cellStyle name="Normal 3 2 2 2 2 5 3 4 6" xfId="22040"/>
    <cellStyle name="Normal 3 2 2 2 2 5 3 5" xfId="22041"/>
    <cellStyle name="Normal 3 2 2 2 2 5 3 5 2" xfId="22042"/>
    <cellStyle name="Normal 3 2 2 2 2 5 3 5 2 2" xfId="22043"/>
    <cellStyle name="Normal 3 2 2 2 2 5 3 5 3" xfId="22044"/>
    <cellStyle name="Normal 3 2 2 2 2 5 3 5 3 2" xfId="22045"/>
    <cellStyle name="Normal 3 2 2 2 2 5 3 5 4" xfId="22046"/>
    <cellStyle name="Normal 3 2 2 2 2 5 3 5 5" xfId="22047"/>
    <cellStyle name="Normal 3 2 2 2 2 5 3 6" xfId="22048"/>
    <cellStyle name="Normal 3 2 2 2 2 5 3 6 2" xfId="22049"/>
    <cellStyle name="Normal 3 2 2 2 2 5 3 7" xfId="22050"/>
    <cellStyle name="Normal 3 2 2 2 2 5 3 7 2" xfId="22051"/>
    <cellStyle name="Normal 3 2 2 2 2 5 3 8" xfId="22052"/>
    <cellStyle name="Normal 3 2 2 2 2 5 3 8 2" xfId="22053"/>
    <cellStyle name="Normal 3 2 2 2 2 5 3 9" xfId="22054"/>
    <cellStyle name="Normal 3 2 2 2 2 5 4" xfId="22055"/>
    <cellStyle name="Normal 3 2 2 2 2 5 4 10" xfId="22056"/>
    <cellStyle name="Normal 3 2 2 2 2 5 4 11" xfId="22057"/>
    <cellStyle name="Normal 3 2 2 2 2 5 4 2" xfId="22058"/>
    <cellStyle name="Normal 3 2 2 2 2 5 4 2 2" xfId="22059"/>
    <cellStyle name="Normal 3 2 2 2 2 5 4 2 2 2" xfId="22060"/>
    <cellStyle name="Normal 3 2 2 2 2 5 4 2 3" xfId="22061"/>
    <cellStyle name="Normal 3 2 2 2 2 5 4 2 3 2" xfId="22062"/>
    <cellStyle name="Normal 3 2 2 2 2 5 4 2 4" xfId="22063"/>
    <cellStyle name="Normal 3 2 2 2 2 5 4 2 4 2" xfId="22064"/>
    <cellStyle name="Normal 3 2 2 2 2 5 4 2 5" xfId="22065"/>
    <cellStyle name="Normal 3 2 2 2 2 5 4 2 6" xfId="22066"/>
    <cellStyle name="Normal 3 2 2 2 2 5 4 2 7" xfId="22067"/>
    <cellStyle name="Normal 3 2 2 2 2 5 4 3" xfId="22068"/>
    <cellStyle name="Normal 3 2 2 2 2 5 4 3 2" xfId="22069"/>
    <cellStyle name="Normal 3 2 2 2 2 5 4 3 2 2" xfId="22070"/>
    <cellStyle name="Normal 3 2 2 2 2 5 4 3 3" xfId="22071"/>
    <cellStyle name="Normal 3 2 2 2 2 5 4 3 3 2" xfId="22072"/>
    <cellStyle name="Normal 3 2 2 2 2 5 4 3 4" xfId="22073"/>
    <cellStyle name="Normal 3 2 2 2 2 5 4 3 4 2" xfId="22074"/>
    <cellStyle name="Normal 3 2 2 2 2 5 4 3 5" xfId="22075"/>
    <cellStyle name="Normal 3 2 2 2 2 5 4 3 6" xfId="22076"/>
    <cellStyle name="Normal 3 2 2 2 2 5 4 4" xfId="22077"/>
    <cellStyle name="Normal 3 2 2 2 2 5 4 4 2" xfId="22078"/>
    <cellStyle name="Normal 3 2 2 2 2 5 4 4 2 2" xfId="22079"/>
    <cellStyle name="Normal 3 2 2 2 2 5 4 4 3" xfId="22080"/>
    <cellStyle name="Normal 3 2 2 2 2 5 4 4 3 2" xfId="22081"/>
    <cellStyle name="Normal 3 2 2 2 2 5 4 4 4" xfId="22082"/>
    <cellStyle name="Normal 3 2 2 2 2 5 4 4 4 2" xfId="22083"/>
    <cellStyle name="Normal 3 2 2 2 2 5 4 4 5" xfId="22084"/>
    <cellStyle name="Normal 3 2 2 2 2 5 4 4 6" xfId="22085"/>
    <cellStyle name="Normal 3 2 2 2 2 5 4 5" xfId="22086"/>
    <cellStyle name="Normal 3 2 2 2 2 5 4 5 2" xfId="22087"/>
    <cellStyle name="Normal 3 2 2 2 2 5 4 5 2 2" xfId="22088"/>
    <cellStyle name="Normal 3 2 2 2 2 5 4 5 3" xfId="22089"/>
    <cellStyle name="Normal 3 2 2 2 2 5 4 5 3 2" xfId="22090"/>
    <cellStyle name="Normal 3 2 2 2 2 5 4 5 4" xfId="22091"/>
    <cellStyle name="Normal 3 2 2 2 2 5 4 5 5" xfId="22092"/>
    <cellStyle name="Normal 3 2 2 2 2 5 4 6" xfId="22093"/>
    <cellStyle name="Normal 3 2 2 2 2 5 4 6 2" xfId="22094"/>
    <cellStyle name="Normal 3 2 2 2 2 5 4 7" xfId="22095"/>
    <cellStyle name="Normal 3 2 2 2 2 5 4 7 2" xfId="22096"/>
    <cellStyle name="Normal 3 2 2 2 2 5 4 8" xfId="22097"/>
    <cellStyle name="Normal 3 2 2 2 2 5 4 8 2" xfId="22098"/>
    <cellStyle name="Normal 3 2 2 2 2 5 4 9" xfId="22099"/>
    <cellStyle name="Normal 3 2 2 2 2 5 5" xfId="22100"/>
    <cellStyle name="Normal 3 2 2 2 2 5 5 2" xfId="22101"/>
    <cellStyle name="Normal 3 2 2 2 2 5 5 2 2" xfId="22102"/>
    <cellStyle name="Normal 3 2 2 2 2 5 5 2 3" xfId="22103"/>
    <cellStyle name="Normal 3 2 2 2 2 5 5 3" xfId="22104"/>
    <cellStyle name="Normal 3 2 2 2 2 5 5 3 2" xfId="22105"/>
    <cellStyle name="Normal 3 2 2 2 2 5 5 4" xfId="22106"/>
    <cellStyle name="Normal 3 2 2 2 2 5 5 4 2" xfId="22107"/>
    <cellStyle name="Normal 3 2 2 2 2 5 5 5" xfId="22108"/>
    <cellStyle name="Normal 3 2 2 2 2 5 5 6" xfId="22109"/>
    <cellStyle name="Normal 3 2 2 2 2 5 5 7" xfId="22110"/>
    <cellStyle name="Normal 3 2 2 2 2 5 6" xfId="22111"/>
    <cellStyle name="Normal 3 2 2 2 2 5 6 2" xfId="22112"/>
    <cellStyle name="Normal 3 2 2 2 2 5 6 2 2" xfId="22113"/>
    <cellStyle name="Normal 3 2 2 2 2 5 6 3" xfId="22114"/>
    <cellStyle name="Normal 3 2 2 2 2 5 6 3 2" xfId="22115"/>
    <cellStyle name="Normal 3 2 2 2 2 5 6 4" xfId="22116"/>
    <cellStyle name="Normal 3 2 2 2 2 5 6 4 2" xfId="22117"/>
    <cellStyle name="Normal 3 2 2 2 2 5 6 5" xfId="22118"/>
    <cellStyle name="Normal 3 2 2 2 2 5 6 6" xfId="22119"/>
    <cellStyle name="Normal 3 2 2 2 2 5 6 7" xfId="22120"/>
    <cellStyle name="Normal 3 2 2 2 2 5 7" xfId="22121"/>
    <cellStyle name="Normal 3 2 2 2 2 5 7 2" xfId="22122"/>
    <cellStyle name="Normal 3 2 2 2 2 5 7 2 2" xfId="22123"/>
    <cellStyle name="Normal 3 2 2 2 2 5 7 3" xfId="22124"/>
    <cellStyle name="Normal 3 2 2 2 2 5 7 3 2" xfId="22125"/>
    <cellStyle name="Normal 3 2 2 2 2 5 7 4" xfId="22126"/>
    <cellStyle name="Normal 3 2 2 2 2 5 7 4 2" xfId="22127"/>
    <cellStyle name="Normal 3 2 2 2 2 5 7 5" xfId="22128"/>
    <cellStyle name="Normal 3 2 2 2 2 5 7 6" xfId="22129"/>
    <cellStyle name="Normal 3 2 2 2 2 5 8" xfId="22130"/>
    <cellStyle name="Normal 3 2 2 2 2 5 8 2" xfId="22131"/>
    <cellStyle name="Normal 3 2 2 2 2 5 8 2 2" xfId="22132"/>
    <cellStyle name="Normal 3 2 2 2 2 5 8 3" xfId="22133"/>
    <cellStyle name="Normal 3 2 2 2 2 5 8 3 2" xfId="22134"/>
    <cellStyle name="Normal 3 2 2 2 2 5 8 4" xfId="22135"/>
    <cellStyle name="Normal 3 2 2 2 2 5 8 5" xfId="22136"/>
    <cellStyle name="Normal 3 2 2 2 2 5 9" xfId="22137"/>
    <cellStyle name="Normal 3 2 2 2 2 5 9 2" xfId="22138"/>
    <cellStyle name="Normal 3 2 2 2 2 6" xfId="22139"/>
    <cellStyle name="Normal 3 2 2 2 2 6 10" xfId="22140"/>
    <cellStyle name="Normal 3 2 2 2 2 6 10 2" xfId="22141"/>
    <cellStyle name="Normal 3 2 2 2 2 6 11" xfId="22142"/>
    <cellStyle name="Normal 3 2 2 2 2 6 11 2" xfId="22143"/>
    <cellStyle name="Normal 3 2 2 2 2 6 12" xfId="22144"/>
    <cellStyle name="Normal 3 2 2 2 2 6 13" xfId="22145"/>
    <cellStyle name="Normal 3 2 2 2 2 6 14" xfId="22146"/>
    <cellStyle name="Normal 3 2 2 2 2 6 2" xfId="22147"/>
    <cellStyle name="Normal 3 2 2 2 2 6 2 10" xfId="22148"/>
    <cellStyle name="Normal 3 2 2 2 2 6 2 11" xfId="22149"/>
    <cellStyle name="Normal 3 2 2 2 2 6 2 12" xfId="22150"/>
    <cellStyle name="Normal 3 2 2 2 2 6 2 2" xfId="22151"/>
    <cellStyle name="Normal 3 2 2 2 2 6 2 2 2" xfId="22152"/>
    <cellStyle name="Normal 3 2 2 2 2 6 2 2 2 2" xfId="22153"/>
    <cellStyle name="Normal 3 2 2 2 2 6 2 2 3" xfId="22154"/>
    <cellStyle name="Normal 3 2 2 2 2 6 2 2 3 2" xfId="22155"/>
    <cellStyle name="Normal 3 2 2 2 2 6 2 2 4" xfId="22156"/>
    <cellStyle name="Normal 3 2 2 2 2 6 2 2 4 2" xfId="22157"/>
    <cellStyle name="Normal 3 2 2 2 2 6 2 2 5" xfId="22158"/>
    <cellStyle name="Normal 3 2 2 2 2 6 2 2 6" xfId="22159"/>
    <cellStyle name="Normal 3 2 2 2 2 6 2 2 7" xfId="22160"/>
    <cellStyle name="Normal 3 2 2 2 2 6 2 3" xfId="22161"/>
    <cellStyle name="Normal 3 2 2 2 2 6 2 3 2" xfId="22162"/>
    <cellStyle name="Normal 3 2 2 2 2 6 2 3 2 2" xfId="22163"/>
    <cellStyle name="Normal 3 2 2 2 2 6 2 3 3" xfId="22164"/>
    <cellStyle name="Normal 3 2 2 2 2 6 2 3 3 2" xfId="22165"/>
    <cellStyle name="Normal 3 2 2 2 2 6 2 3 4" xfId="22166"/>
    <cellStyle name="Normal 3 2 2 2 2 6 2 3 4 2" xfId="22167"/>
    <cellStyle name="Normal 3 2 2 2 2 6 2 3 5" xfId="22168"/>
    <cellStyle name="Normal 3 2 2 2 2 6 2 3 6" xfId="22169"/>
    <cellStyle name="Normal 3 2 2 2 2 6 2 4" xfId="22170"/>
    <cellStyle name="Normal 3 2 2 2 2 6 2 4 2" xfId="22171"/>
    <cellStyle name="Normal 3 2 2 2 2 6 2 4 2 2" xfId="22172"/>
    <cellStyle name="Normal 3 2 2 2 2 6 2 4 3" xfId="22173"/>
    <cellStyle name="Normal 3 2 2 2 2 6 2 4 3 2" xfId="22174"/>
    <cellStyle name="Normal 3 2 2 2 2 6 2 4 4" xfId="22175"/>
    <cellStyle name="Normal 3 2 2 2 2 6 2 4 4 2" xfId="22176"/>
    <cellStyle name="Normal 3 2 2 2 2 6 2 4 5" xfId="22177"/>
    <cellStyle name="Normal 3 2 2 2 2 6 2 4 6" xfId="22178"/>
    <cellStyle name="Normal 3 2 2 2 2 6 2 5" xfId="22179"/>
    <cellStyle name="Normal 3 2 2 2 2 6 2 5 2" xfId="22180"/>
    <cellStyle name="Normal 3 2 2 2 2 6 2 5 2 2" xfId="22181"/>
    <cellStyle name="Normal 3 2 2 2 2 6 2 5 3" xfId="22182"/>
    <cellStyle name="Normal 3 2 2 2 2 6 2 5 3 2" xfId="22183"/>
    <cellStyle name="Normal 3 2 2 2 2 6 2 5 4" xfId="22184"/>
    <cellStyle name="Normal 3 2 2 2 2 6 2 5 4 2" xfId="22185"/>
    <cellStyle name="Normal 3 2 2 2 2 6 2 5 5" xfId="22186"/>
    <cellStyle name="Normal 3 2 2 2 2 6 2 5 6" xfId="22187"/>
    <cellStyle name="Normal 3 2 2 2 2 6 2 6" xfId="22188"/>
    <cellStyle name="Normal 3 2 2 2 2 6 2 6 2" xfId="22189"/>
    <cellStyle name="Normal 3 2 2 2 2 6 2 6 2 2" xfId="22190"/>
    <cellStyle name="Normal 3 2 2 2 2 6 2 6 3" xfId="22191"/>
    <cellStyle name="Normal 3 2 2 2 2 6 2 6 3 2" xfId="22192"/>
    <cellStyle name="Normal 3 2 2 2 2 6 2 6 4" xfId="22193"/>
    <cellStyle name="Normal 3 2 2 2 2 6 2 6 5" xfId="22194"/>
    <cellStyle name="Normal 3 2 2 2 2 6 2 7" xfId="22195"/>
    <cellStyle name="Normal 3 2 2 2 2 6 2 7 2" xfId="22196"/>
    <cellStyle name="Normal 3 2 2 2 2 6 2 8" xfId="22197"/>
    <cellStyle name="Normal 3 2 2 2 2 6 2 8 2" xfId="22198"/>
    <cellStyle name="Normal 3 2 2 2 2 6 2 9" xfId="22199"/>
    <cellStyle name="Normal 3 2 2 2 2 6 2 9 2" xfId="22200"/>
    <cellStyle name="Normal 3 2 2 2 2 6 3" xfId="22201"/>
    <cellStyle name="Normal 3 2 2 2 2 6 3 10" xfId="22202"/>
    <cellStyle name="Normal 3 2 2 2 2 6 3 11" xfId="22203"/>
    <cellStyle name="Normal 3 2 2 2 2 6 3 2" xfId="22204"/>
    <cellStyle name="Normal 3 2 2 2 2 6 3 2 2" xfId="22205"/>
    <cellStyle name="Normal 3 2 2 2 2 6 3 2 2 2" xfId="22206"/>
    <cellStyle name="Normal 3 2 2 2 2 6 3 2 3" xfId="22207"/>
    <cellStyle name="Normal 3 2 2 2 2 6 3 2 3 2" xfId="22208"/>
    <cellStyle name="Normal 3 2 2 2 2 6 3 2 4" xfId="22209"/>
    <cellStyle name="Normal 3 2 2 2 2 6 3 2 4 2" xfId="22210"/>
    <cellStyle name="Normal 3 2 2 2 2 6 3 2 5" xfId="22211"/>
    <cellStyle name="Normal 3 2 2 2 2 6 3 2 6" xfId="22212"/>
    <cellStyle name="Normal 3 2 2 2 2 6 3 2 7" xfId="22213"/>
    <cellStyle name="Normal 3 2 2 2 2 6 3 3" xfId="22214"/>
    <cellStyle name="Normal 3 2 2 2 2 6 3 3 2" xfId="22215"/>
    <cellStyle name="Normal 3 2 2 2 2 6 3 3 2 2" xfId="22216"/>
    <cellStyle name="Normal 3 2 2 2 2 6 3 3 3" xfId="22217"/>
    <cellStyle name="Normal 3 2 2 2 2 6 3 3 3 2" xfId="22218"/>
    <cellStyle name="Normal 3 2 2 2 2 6 3 3 4" xfId="22219"/>
    <cellStyle name="Normal 3 2 2 2 2 6 3 3 4 2" xfId="22220"/>
    <cellStyle name="Normal 3 2 2 2 2 6 3 3 5" xfId="22221"/>
    <cellStyle name="Normal 3 2 2 2 2 6 3 3 6" xfId="22222"/>
    <cellStyle name="Normal 3 2 2 2 2 6 3 4" xfId="22223"/>
    <cellStyle name="Normal 3 2 2 2 2 6 3 4 2" xfId="22224"/>
    <cellStyle name="Normal 3 2 2 2 2 6 3 4 2 2" xfId="22225"/>
    <cellStyle name="Normal 3 2 2 2 2 6 3 4 3" xfId="22226"/>
    <cellStyle name="Normal 3 2 2 2 2 6 3 4 3 2" xfId="22227"/>
    <cellStyle name="Normal 3 2 2 2 2 6 3 4 4" xfId="22228"/>
    <cellStyle name="Normal 3 2 2 2 2 6 3 4 4 2" xfId="22229"/>
    <cellStyle name="Normal 3 2 2 2 2 6 3 4 5" xfId="22230"/>
    <cellStyle name="Normal 3 2 2 2 2 6 3 4 6" xfId="22231"/>
    <cellStyle name="Normal 3 2 2 2 2 6 3 5" xfId="22232"/>
    <cellStyle name="Normal 3 2 2 2 2 6 3 5 2" xfId="22233"/>
    <cellStyle name="Normal 3 2 2 2 2 6 3 5 2 2" xfId="22234"/>
    <cellStyle name="Normal 3 2 2 2 2 6 3 5 3" xfId="22235"/>
    <cellStyle name="Normal 3 2 2 2 2 6 3 5 3 2" xfId="22236"/>
    <cellStyle name="Normal 3 2 2 2 2 6 3 5 4" xfId="22237"/>
    <cellStyle name="Normal 3 2 2 2 2 6 3 5 5" xfId="22238"/>
    <cellStyle name="Normal 3 2 2 2 2 6 3 6" xfId="22239"/>
    <cellStyle name="Normal 3 2 2 2 2 6 3 6 2" xfId="22240"/>
    <cellStyle name="Normal 3 2 2 2 2 6 3 7" xfId="22241"/>
    <cellStyle name="Normal 3 2 2 2 2 6 3 7 2" xfId="22242"/>
    <cellStyle name="Normal 3 2 2 2 2 6 3 8" xfId="22243"/>
    <cellStyle name="Normal 3 2 2 2 2 6 3 8 2" xfId="22244"/>
    <cellStyle name="Normal 3 2 2 2 2 6 3 9" xfId="22245"/>
    <cellStyle name="Normal 3 2 2 2 2 6 4" xfId="22246"/>
    <cellStyle name="Normal 3 2 2 2 2 6 4 10" xfId="22247"/>
    <cellStyle name="Normal 3 2 2 2 2 6 4 11" xfId="22248"/>
    <cellStyle name="Normal 3 2 2 2 2 6 4 2" xfId="22249"/>
    <cellStyle name="Normal 3 2 2 2 2 6 4 2 2" xfId="22250"/>
    <cellStyle name="Normal 3 2 2 2 2 6 4 2 2 2" xfId="22251"/>
    <cellStyle name="Normal 3 2 2 2 2 6 4 2 3" xfId="22252"/>
    <cellStyle name="Normal 3 2 2 2 2 6 4 2 3 2" xfId="22253"/>
    <cellStyle name="Normal 3 2 2 2 2 6 4 2 4" xfId="22254"/>
    <cellStyle name="Normal 3 2 2 2 2 6 4 2 4 2" xfId="22255"/>
    <cellStyle name="Normal 3 2 2 2 2 6 4 2 5" xfId="22256"/>
    <cellStyle name="Normal 3 2 2 2 2 6 4 2 6" xfId="22257"/>
    <cellStyle name="Normal 3 2 2 2 2 6 4 3" xfId="22258"/>
    <cellStyle name="Normal 3 2 2 2 2 6 4 3 2" xfId="22259"/>
    <cellStyle name="Normal 3 2 2 2 2 6 4 3 2 2" xfId="22260"/>
    <cellStyle name="Normal 3 2 2 2 2 6 4 3 3" xfId="22261"/>
    <cellStyle name="Normal 3 2 2 2 2 6 4 3 3 2" xfId="22262"/>
    <cellStyle name="Normal 3 2 2 2 2 6 4 3 4" xfId="22263"/>
    <cellStyle name="Normal 3 2 2 2 2 6 4 3 4 2" xfId="22264"/>
    <cellStyle name="Normal 3 2 2 2 2 6 4 3 5" xfId="22265"/>
    <cellStyle name="Normal 3 2 2 2 2 6 4 3 6" xfId="22266"/>
    <cellStyle name="Normal 3 2 2 2 2 6 4 4" xfId="22267"/>
    <cellStyle name="Normal 3 2 2 2 2 6 4 4 2" xfId="22268"/>
    <cellStyle name="Normal 3 2 2 2 2 6 4 4 2 2" xfId="22269"/>
    <cellStyle name="Normal 3 2 2 2 2 6 4 4 3" xfId="22270"/>
    <cellStyle name="Normal 3 2 2 2 2 6 4 4 3 2" xfId="22271"/>
    <cellStyle name="Normal 3 2 2 2 2 6 4 4 4" xfId="22272"/>
    <cellStyle name="Normal 3 2 2 2 2 6 4 4 4 2" xfId="22273"/>
    <cellStyle name="Normal 3 2 2 2 2 6 4 4 5" xfId="22274"/>
    <cellStyle name="Normal 3 2 2 2 2 6 4 4 6" xfId="22275"/>
    <cellStyle name="Normal 3 2 2 2 2 6 4 5" xfId="22276"/>
    <cellStyle name="Normal 3 2 2 2 2 6 4 5 2" xfId="22277"/>
    <cellStyle name="Normal 3 2 2 2 2 6 4 5 2 2" xfId="22278"/>
    <cellStyle name="Normal 3 2 2 2 2 6 4 5 3" xfId="22279"/>
    <cellStyle name="Normal 3 2 2 2 2 6 4 5 3 2" xfId="22280"/>
    <cellStyle name="Normal 3 2 2 2 2 6 4 5 4" xfId="22281"/>
    <cellStyle name="Normal 3 2 2 2 2 6 4 5 5" xfId="22282"/>
    <cellStyle name="Normal 3 2 2 2 2 6 4 6" xfId="22283"/>
    <cellStyle name="Normal 3 2 2 2 2 6 4 6 2" xfId="22284"/>
    <cellStyle name="Normal 3 2 2 2 2 6 4 7" xfId="22285"/>
    <cellStyle name="Normal 3 2 2 2 2 6 4 7 2" xfId="22286"/>
    <cellStyle name="Normal 3 2 2 2 2 6 4 8" xfId="22287"/>
    <cellStyle name="Normal 3 2 2 2 2 6 4 8 2" xfId="22288"/>
    <cellStyle name="Normal 3 2 2 2 2 6 4 9" xfId="22289"/>
    <cellStyle name="Normal 3 2 2 2 2 6 5" xfId="22290"/>
    <cellStyle name="Normal 3 2 2 2 2 6 5 2" xfId="22291"/>
    <cellStyle name="Normal 3 2 2 2 2 6 5 2 2" xfId="22292"/>
    <cellStyle name="Normal 3 2 2 2 2 6 5 3" xfId="22293"/>
    <cellStyle name="Normal 3 2 2 2 2 6 5 3 2" xfId="22294"/>
    <cellStyle name="Normal 3 2 2 2 2 6 5 4" xfId="22295"/>
    <cellStyle name="Normal 3 2 2 2 2 6 5 4 2" xfId="22296"/>
    <cellStyle name="Normal 3 2 2 2 2 6 5 5" xfId="22297"/>
    <cellStyle name="Normal 3 2 2 2 2 6 5 6" xfId="22298"/>
    <cellStyle name="Normal 3 2 2 2 2 6 6" xfId="22299"/>
    <cellStyle name="Normal 3 2 2 2 2 6 6 2" xfId="22300"/>
    <cellStyle name="Normal 3 2 2 2 2 6 6 2 2" xfId="22301"/>
    <cellStyle name="Normal 3 2 2 2 2 6 6 3" xfId="22302"/>
    <cellStyle name="Normal 3 2 2 2 2 6 6 3 2" xfId="22303"/>
    <cellStyle name="Normal 3 2 2 2 2 6 6 4" xfId="22304"/>
    <cellStyle name="Normal 3 2 2 2 2 6 6 4 2" xfId="22305"/>
    <cellStyle name="Normal 3 2 2 2 2 6 6 5" xfId="22306"/>
    <cellStyle name="Normal 3 2 2 2 2 6 6 6" xfId="22307"/>
    <cellStyle name="Normal 3 2 2 2 2 6 7" xfId="22308"/>
    <cellStyle name="Normal 3 2 2 2 2 6 7 2" xfId="22309"/>
    <cellStyle name="Normal 3 2 2 2 2 6 7 2 2" xfId="22310"/>
    <cellStyle name="Normal 3 2 2 2 2 6 7 3" xfId="22311"/>
    <cellStyle name="Normal 3 2 2 2 2 6 7 3 2" xfId="22312"/>
    <cellStyle name="Normal 3 2 2 2 2 6 7 4" xfId="22313"/>
    <cellStyle name="Normal 3 2 2 2 2 6 7 4 2" xfId="22314"/>
    <cellStyle name="Normal 3 2 2 2 2 6 7 5" xfId="22315"/>
    <cellStyle name="Normal 3 2 2 2 2 6 7 6" xfId="22316"/>
    <cellStyle name="Normal 3 2 2 2 2 6 8" xfId="22317"/>
    <cellStyle name="Normal 3 2 2 2 2 6 8 2" xfId="22318"/>
    <cellStyle name="Normal 3 2 2 2 2 6 8 2 2" xfId="22319"/>
    <cellStyle name="Normal 3 2 2 2 2 6 8 3" xfId="22320"/>
    <cellStyle name="Normal 3 2 2 2 2 6 8 3 2" xfId="22321"/>
    <cellStyle name="Normal 3 2 2 2 2 6 8 4" xfId="22322"/>
    <cellStyle name="Normal 3 2 2 2 2 6 8 5" xfId="22323"/>
    <cellStyle name="Normal 3 2 2 2 2 6 9" xfId="22324"/>
    <cellStyle name="Normal 3 2 2 2 2 6 9 2" xfId="22325"/>
    <cellStyle name="Normal 3 2 2 2 2 7" xfId="22326"/>
    <cellStyle name="Normal 3 2 2 2 2 7 10" xfId="22327"/>
    <cellStyle name="Normal 3 2 2 2 2 7 10 2" xfId="22328"/>
    <cellStyle name="Normal 3 2 2 2 2 7 11" xfId="22329"/>
    <cellStyle name="Normal 3 2 2 2 2 7 12" xfId="22330"/>
    <cellStyle name="Normal 3 2 2 2 2 7 13" xfId="22331"/>
    <cellStyle name="Normal 3 2 2 2 2 7 2" xfId="22332"/>
    <cellStyle name="Normal 3 2 2 2 2 7 2 10" xfId="22333"/>
    <cellStyle name="Normal 3 2 2 2 2 7 2 11" xfId="22334"/>
    <cellStyle name="Normal 3 2 2 2 2 7 2 2" xfId="22335"/>
    <cellStyle name="Normal 3 2 2 2 2 7 2 2 2" xfId="22336"/>
    <cellStyle name="Normal 3 2 2 2 2 7 2 2 2 2" xfId="22337"/>
    <cellStyle name="Normal 3 2 2 2 2 7 2 2 3" xfId="22338"/>
    <cellStyle name="Normal 3 2 2 2 2 7 2 2 3 2" xfId="22339"/>
    <cellStyle name="Normal 3 2 2 2 2 7 2 2 4" xfId="22340"/>
    <cellStyle name="Normal 3 2 2 2 2 7 2 2 4 2" xfId="22341"/>
    <cellStyle name="Normal 3 2 2 2 2 7 2 2 5" xfId="22342"/>
    <cellStyle name="Normal 3 2 2 2 2 7 2 2 6" xfId="22343"/>
    <cellStyle name="Normal 3 2 2 2 2 7 2 2 7" xfId="22344"/>
    <cellStyle name="Normal 3 2 2 2 2 7 2 3" xfId="22345"/>
    <cellStyle name="Normal 3 2 2 2 2 7 2 3 2" xfId="22346"/>
    <cellStyle name="Normal 3 2 2 2 2 7 2 3 2 2" xfId="22347"/>
    <cellStyle name="Normal 3 2 2 2 2 7 2 3 3" xfId="22348"/>
    <cellStyle name="Normal 3 2 2 2 2 7 2 3 3 2" xfId="22349"/>
    <cellStyle name="Normal 3 2 2 2 2 7 2 3 4" xfId="22350"/>
    <cellStyle name="Normal 3 2 2 2 2 7 2 3 4 2" xfId="22351"/>
    <cellStyle name="Normal 3 2 2 2 2 7 2 3 5" xfId="22352"/>
    <cellStyle name="Normal 3 2 2 2 2 7 2 3 6" xfId="22353"/>
    <cellStyle name="Normal 3 2 2 2 2 7 2 4" xfId="22354"/>
    <cellStyle name="Normal 3 2 2 2 2 7 2 4 2" xfId="22355"/>
    <cellStyle name="Normal 3 2 2 2 2 7 2 4 2 2" xfId="22356"/>
    <cellStyle name="Normal 3 2 2 2 2 7 2 4 3" xfId="22357"/>
    <cellStyle name="Normal 3 2 2 2 2 7 2 4 3 2" xfId="22358"/>
    <cellStyle name="Normal 3 2 2 2 2 7 2 4 4" xfId="22359"/>
    <cellStyle name="Normal 3 2 2 2 2 7 2 4 4 2" xfId="22360"/>
    <cellStyle name="Normal 3 2 2 2 2 7 2 4 5" xfId="22361"/>
    <cellStyle name="Normal 3 2 2 2 2 7 2 4 6" xfId="22362"/>
    <cellStyle name="Normal 3 2 2 2 2 7 2 5" xfId="22363"/>
    <cellStyle name="Normal 3 2 2 2 2 7 2 5 2" xfId="22364"/>
    <cellStyle name="Normal 3 2 2 2 2 7 2 5 2 2" xfId="22365"/>
    <cellStyle name="Normal 3 2 2 2 2 7 2 5 3" xfId="22366"/>
    <cellStyle name="Normal 3 2 2 2 2 7 2 5 3 2" xfId="22367"/>
    <cellStyle name="Normal 3 2 2 2 2 7 2 5 4" xfId="22368"/>
    <cellStyle name="Normal 3 2 2 2 2 7 2 5 5" xfId="22369"/>
    <cellStyle name="Normal 3 2 2 2 2 7 2 6" xfId="22370"/>
    <cellStyle name="Normal 3 2 2 2 2 7 2 6 2" xfId="22371"/>
    <cellStyle name="Normal 3 2 2 2 2 7 2 7" xfId="22372"/>
    <cellStyle name="Normal 3 2 2 2 2 7 2 7 2" xfId="22373"/>
    <cellStyle name="Normal 3 2 2 2 2 7 2 8" xfId="22374"/>
    <cellStyle name="Normal 3 2 2 2 2 7 2 8 2" xfId="22375"/>
    <cellStyle name="Normal 3 2 2 2 2 7 2 9" xfId="22376"/>
    <cellStyle name="Normal 3 2 2 2 2 7 3" xfId="22377"/>
    <cellStyle name="Normal 3 2 2 2 2 7 3 10" xfId="22378"/>
    <cellStyle name="Normal 3 2 2 2 2 7 3 11" xfId="22379"/>
    <cellStyle name="Normal 3 2 2 2 2 7 3 2" xfId="22380"/>
    <cellStyle name="Normal 3 2 2 2 2 7 3 2 2" xfId="22381"/>
    <cellStyle name="Normal 3 2 2 2 2 7 3 2 2 2" xfId="22382"/>
    <cellStyle name="Normal 3 2 2 2 2 7 3 2 3" xfId="22383"/>
    <cellStyle name="Normal 3 2 2 2 2 7 3 2 3 2" xfId="22384"/>
    <cellStyle name="Normal 3 2 2 2 2 7 3 2 4" xfId="22385"/>
    <cellStyle name="Normal 3 2 2 2 2 7 3 2 4 2" xfId="22386"/>
    <cellStyle name="Normal 3 2 2 2 2 7 3 2 5" xfId="22387"/>
    <cellStyle name="Normal 3 2 2 2 2 7 3 2 6" xfId="22388"/>
    <cellStyle name="Normal 3 2 2 2 2 7 3 2 7" xfId="22389"/>
    <cellStyle name="Normal 3 2 2 2 2 7 3 3" xfId="22390"/>
    <cellStyle name="Normal 3 2 2 2 2 7 3 3 2" xfId="22391"/>
    <cellStyle name="Normal 3 2 2 2 2 7 3 3 2 2" xfId="22392"/>
    <cellStyle name="Normal 3 2 2 2 2 7 3 3 3" xfId="22393"/>
    <cellStyle name="Normal 3 2 2 2 2 7 3 3 3 2" xfId="22394"/>
    <cellStyle name="Normal 3 2 2 2 2 7 3 3 4" xfId="22395"/>
    <cellStyle name="Normal 3 2 2 2 2 7 3 3 4 2" xfId="22396"/>
    <cellStyle name="Normal 3 2 2 2 2 7 3 3 5" xfId="22397"/>
    <cellStyle name="Normal 3 2 2 2 2 7 3 3 6" xfId="22398"/>
    <cellStyle name="Normal 3 2 2 2 2 7 3 4" xfId="22399"/>
    <cellStyle name="Normal 3 2 2 2 2 7 3 4 2" xfId="22400"/>
    <cellStyle name="Normal 3 2 2 2 2 7 3 4 2 2" xfId="22401"/>
    <cellStyle name="Normal 3 2 2 2 2 7 3 4 3" xfId="22402"/>
    <cellStyle name="Normal 3 2 2 2 2 7 3 4 3 2" xfId="22403"/>
    <cellStyle name="Normal 3 2 2 2 2 7 3 4 4" xfId="22404"/>
    <cellStyle name="Normal 3 2 2 2 2 7 3 4 4 2" xfId="22405"/>
    <cellStyle name="Normal 3 2 2 2 2 7 3 4 5" xfId="22406"/>
    <cellStyle name="Normal 3 2 2 2 2 7 3 4 6" xfId="22407"/>
    <cellStyle name="Normal 3 2 2 2 2 7 3 5" xfId="22408"/>
    <cellStyle name="Normal 3 2 2 2 2 7 3 5 2" xfId="22409"/>
    <cellStyle name="Normal 3 2 2 2 2 7 3 5 2 2" xfId="22410"/>
    <cellStyle name="Normal 3 2 2 2 2 7 3 5 3" xfId="22411"/>
    <cellStyle name="Normal 3 2 2 2 2 7 3 5 3 2" xfId="22412"/>
    <cellStyle name="Normal 3 2 2 2 2 7 3 5 4" xfId="22413"/>
    <cellStyle name="Normal 3 2 2 2 2 7 3 5 5" xfId="22414"/>
    <cellStyle name="Normal 3 2 2 2 2 7 3 6" xfId="22415"/>
    <cellStyle name="Normal 3 2 2 2 2 7 3 6 2" xfId="22416"/>
    <cellStyle name="Normal 3 2 2 2 2 7 3 7" xfId="22417"/>
    <cellStyle name="Normal 3 2 2 2 2 7 3 7 2" xfId="22418"/>
    <cellStyle name="Normal 3 2 2 2 2 7 3 8" xfId="22419"/>
    <cellStyle name="Normal 3 2 2 2 2 7 3 8 2" xfId="22420"/>
    <cellStyle name="Normal 3 2 2 2 2 7 3 9" xfId="22421"/>
    <cellStyle name="Normal 3 2 2 2 2 7 4" xfId="22422"/>
    <cellStyle name="Normal 3 2 2 2 2 7 4 2" xfId="22423"/>
    <cellStyle name="Normal 3 2 2 2 2 7 4 2 2" xfId="22424"/>
    <cellStyle name="Normal 3 2 2 2 2 7 4 3" xfId="22425"/>
    <cellStyle name="Normal 3 2 2 2 2 7 4 3 2" xfId="22426"/>
    <cellStyle name="Normal 3 2 2 2 2 7 4 4" xfId="22427"/>
    <cellStyle name="Normal 3 2 2 2 2 7 4 4 2" xfId="22428"/>
    <cellStyle name="Normal 3 2 2 2 2 7 4 5" xfId="22429"/>
    <cellStyle name="Normal 3 2 2 2 2 7 4 6" xfId="22430"/>
    <cellStyle name="Normal 3 2 2 2 2 7 4 7" xfId="22431"/>
    <cellStyle name="Normal 3 2 2 2 2 7 5" xfId="22432"/>
    <cellStyle name="Normal 3 2 2 2 2 7 5 2" xfId="22433"/>
    <cellStyle name="Normal 3 2 2 2 2 7 5 2 2" xfId="22434"/>
    <cellStyle name="Normal 3 2 2 2 2 7 5 3" xfId="22435"/>
    <cellStyle name="Normal 3 2 2 2 2 7 5 3 2" xfId="22436"/>
    <cellStyle name="Normal 3 2 2 2 2 7 5 4" xfId="22437"/>
    <cellStyle name="Normal 3 2 2 2 2 7 5 4 2" xfId="22438"/>
    <cellStyle name="Normal 3 2 2 2 2 7 5 5" xfId="22439"/>
    <cellStyle name="Normal 3 2 2 2 2 7 5 6" xfId="22440"/>
    <cellStyle name="Normal 3 2 2 2 2 7 6" xfId="22441"/>
    <cellStyle name="Normal 3 2 2 2 2 7 6 2" xfId="22442"/>
    <cellStyle name="Normal 3 2 2 2 2 7 6 2 2" xfId="22443"/>
    <cellStyle name="Normal 3 2 2 2 2 7 6 3" xfId="22444"/>
    <cellStyle name="Normal 3 2 2 2 2 7 6 3 2" xfId="22445"/>
    <cellStyle name="Normal 3 2 2 2 2 7 6 4" xfId="22446"/>
    <cellStyle name="Normal 3 2 2 2 2 7 6 4 2" xfId="22447"/>
    <cellStyle name="Normal 3 2 2 2 2 7 6 5" xfId="22448"/>
    <cellStyle name="Normal 3 2 2 2 2 7 6 6" xfId="22449"/>
    <cellStyle name="Normal 3 2 2 2 2 7 7" xfId="22450"/>
    <cellStyle name="Normal 3 2 2 2 2 7 7 2" xfId="22451"/>
    <cellStyle name="Normal 3 2 2 2 2 7 7 2 2" xfId="22452"/>
    <cellStyle name="Normal 3 2 2 2 2 7 7 3" xfId="22453"/>
    <cellStyle name="Normal 3 2 2 2 2 7 7 3 2" xfId="22454"/>
    <cellStyle name="Normal 3 2 2 2 2 7 7 4" xfId="22455"/>
    <cellStyle name="Normal 3 2 2 2 2 7 7 5" xfId="22456"/>
    <cellStyle name="Normal 3 2 2 2 2 7 8" xfId="22457"/>
    <cellStyle name="Normal 3 2 2 2 2 7 8 2" xfId="22458"/>
    <cellStyle name="Normal 3 2 2 2 2 7 9" xfId="22459"/>
    <cellStyle name="Normal 3 2 2 2 2 7 9 2" xfId="22460"/>
    <cellStyle name="Normal 3 2 2 2 2 8" xfId="22461"/>
    <cellStyle name="Normal 3 2 2 2 2 8 10" xfId="22462"/>
    <cellStyle name="Normal 3 2 2 2 2 8 11" xfId="22463"/>
    <cellStyle name="Normal 3 2 2 2 2 8 12" xfId="22464"/>
    <cellStyle name="Normal 3 2 2 2 2 8 2" xfId="22465"/>
    <cellStyle name="Normal 3 2 2 2 2 8 2 2" xfId="22466"/>
    <cellStyle name="Normal 3 2 2 2 2 8 2 2 2" xfId="22467"/>
    <cellStyle name="Normal 3 2 2 2 2 8 2 3" xfId="22468"/>
    <cellStyle name="Normal 3 2 2 2 2 8 2 3 2" xfId="22469"/>
    <cellStyle name="Normal 3 2 2 2 2 8 2 4" xfId="22470"/>
    <cellStyle name="Normal 3 2 2 2 2 8 2 4 2" xfId="22471"/>
    <cellStyle name="Normal 3 2 2 2 2 8 2 5" xfId="22472"/>
    <cellStyle name="Normal 3 2 2 2 2 8 2 6" xfId="22473"/>
    <cellStyle name="Normal 3 2 2 2 2 8 2 7" xfId="22474"/>
    <cellStyle name="Normal 3 2 2 2 2 8 3" xfId="22475"/>
    <cellStyle name="Normal 3 2 2 2 2 8 3 2" xfId="22476"/>
    <cellStyle name="Normal 3 2 2 2 2 8 3 2 2" xfId="22477"/>
    <cellStyle name="Normal 3 2 2 2 2 8 3 3" xfId="22478"/>
    <cellStyle name="Normal 3 2 2 2 2 8 3 3 2" xfId="22479"/>
    <cellStyle name="Normal 3 2 2 2 2 8 3 4" xfId="22480"/>
    <cellStyle name="Normal 3 2 2 2 2 8 3 4 2" xfId="22481"/>
    <cellStyle name="Normal 3 2 2 2 2 8 3 5" xfId="22482"/>
    <cellStyle name="Normal 3 2 2 2 2 8 3 6" xfId="22483"/>
    <cellStyle name="Normal 3 2 2 2 2 8 3 7" xfId="22484"/>
    <cellStyle name="Normal 3 2 2 2 2 8 4" xfId="22485"/>
    <cellStyle name="Normal 3 2 2 2 2 8 4 2" xfId="22486"/>
    <cellStyle name="Normal 3 2 2 2 2 8 4 2 2" xfId="22487"/>
    <cellStyle name="Normal 3 2 2 2 2 8 4 3" xfId="22488"/>
    <cellStyle name="Normal 3 2 2 2 2 8 4 3 2" xfId="22489"/>
    <cellStyle name="Normal 3 2 2 2 2 8 4 4" xfId="22490"/>
    <cellStyle name="Normal 3 2 2 2 2 8 4 4 2" xfId="22491"/>
    <cellStyle name="Normal 3 2 2 2 2 8 4 5" xfId="22492"/>
    <cellStyle name="Normal 3 2 2 2 2 8 4 6" xfId="22493"/>
    <cellStyle name="Normal 3 2 2 2 2 8 5" xfId="22494"/>
    <cellStyle name="Normal 3 2 2 2 2 8 5 2" xfId="22495"/>
    <cellStyle name="Normal 3 2 2 2 2 8 5 2 2" xfId="22496"/>
    <cellStyle name="Normal 3 2 2 2 2 8 5 3" xfId="22497"/>
    <cellStyle name="Normal 3 2 2 2 2 8 5 3 2" xfId="22498"/>
    <cellStyle name="Normal 3 2 2 2 2 8 5 4" xfId="22499"/>
    <cellStyle name="Normal 3 2 2 2 2 8 5 4 2" xfId="22500"/>
    <cellStyle name="Normal 3 2 2 2 2 8 5 5" xfId="22501"/>
    <cellStyle name="Normal 3 2 2 2 2 8 5 6" xfId="22502"/>
    <cellStyle name="Normal 3 2 2 2 2 8 6" xfId="22503"/>
    <cellStyle name="Normal 3 2 2 2 2 8 6 2" xfId="22504"/>
    <cellStyle name="Normal 3 2 2 2 2 8 6 2 2" xfId="22505"/>
    <cellStyle name="Normal 3 2 2 2 2 8 6 3" xfId="22506"/>
    <cellStyle name="Normal 3 2 2 2 2 8 6 3 2" xfId="22507"/>
    <cellStyle name="Normal 3 2 2 2 2 8 6 4" xfId="22508"/>
    <cellStyle name="Normal 3 2 2 2 2 8 6 5" xfId="22509"/>
    <cellStyle name="Normal 3 2 2 2 2 8 7" xfId="22510"/>
    <cellStyle name="Normal 3 2 2 2 2 8 7 2" xfId="22511"/>
    <cellStyle name="Normal 3 2 2 2 2 8 8" xfId="22512"/>
    <cellStyle name="Normal 3 2 2 2 2 8 8 2" xfId="22513"/>
    <cellStyle name="Normal 3 2 2 2 2 8 9" xfId="22514"/>
    <cellStyle name="Normal 3 2 2 2 2 8 9 2" xfId="22515"/>
    <cellStyle name="Normal 3 2 2 2 2 9" xfId="22516"/>
    <cellStyle name="Normal 3 2 2 2 2 9 10" xfId="22517"/>
    <cellStyle name="Normal 3 2 2 2 2 9 11" xfId="22518"/>
    <cellStyle name="Normal 3 2 2 2 2 9 2" xfId="22519"/>
    <cellStyle name="Normal 3 2 2 2 2 9 2 2" xfId="22520"/>
    <cellStyle name="Normal 3 2 2 2 2 9 2 2 2" xfId="22521"/>
    <cellStyle name="Normal 3 2 2 2 2 9 2 3" xfId="22522"/>
    <cellStyle name="Normal 3 2 2 2 2 9 2 3 2" xfId="22523"/>
    <cellStyle name="Normal 3 2 2 2 2 9 2 4" xfId="22524"/>
    <cellStyle name="Normal 3 2 2 2 2 9 2 4 2" xfId="22525"/>
    <cellStyle name="Normal 3 2 2 2 2 9 2 5" xfId="22526"/>
    <cellStyle name="Normal 3 2 2 2 2 9 2 6" xfId="22527"/>
    <cellStyle name="Normal 3 2 2 2 2 9 2 7" xfId="22528"/>
    <cellStyle name="Normal 3 2 2 2 2 9 3" xfId="22529"/>
    <cellStyle name="Normal 3 2 2 2 2 9 3 2" xfId="22530"/>
    <cellStyle name="Normal 3 2 2 2 2 9 3 2 2" xfId="22531"/>
    <cellStyle name="Normal 3 2 2 2 2 9 3 3" xfId="22532"/>
    <cellStyle name="Normal 3 2 2 2 2 9 3 3 2" xfId="22533"/>
    <cellStyle name="Normal 3 2 2 2 2 9 3 4" xfId="22534"/>
    <cellStyle name="Normal 3 2 2 2 2 9 3 4 2" xfId="22535"/>
    <cellStyle name="Normal 3 2 2 2 2 9 3 5" xfId="22536"/>
    <cellStyle name="Normal 3 2 2 2 2 9 3 6" xfId="22537"/>
    <cellStyle name="Normal 3 2 2 2 2 9 4" xfId="22538"/>
    <cellStyle name="Normal 3 2 2 2 2 9 4 2" xfId="22539"/>
    <cellStyle name="Normal 3 2 2 2 2 9 4 2 2" xfId="22540"/>
    <cellStyle name="Normal 3 2 2 2 2 9 4 3" xfId="22541"/>
    <cellStyle name="Normal 3 2 2 2 2 9 4 3 2" xfId="22542"/>
    <cellStyle name="Normal 3 2 2 2 2 9 4 4" xfId="22543"/>
    <cellStyle name="Normal 3 2 2 2 2 9 4 4 2" xfId="22544"/>
    <cellStyle name="Normal 3 2 2 2 2 9 4 5" xfId="22545"/>
    <cellStyle name="Normal 3 2 2 2 2 9 4 6" xfId="22546"/>
    <cellStyle name="Normal 3 2 2 2 2 9 5" xfId="22547"/>
    <cellStyle name="Normal 3 2 2 2 2 9 5 2" xfId="22548"/>
    <cellStyle name="Normal 3 2 2 2 2 9 5 2 2" xfId="22549"/>
    <cellStyle name="Normal 3 2 2 2 2 9 5 3" xfId="22550"/>
    <cellStyle name="Normal 3 2 2 2 2 9 5 3 2" xfId="22551"/>
    <cellStyle name="Normal 3 2 2 2 2 9 5 4" xfId="22552"/>
    <cellStyle name="Normal 3 2 2 2 2 9 5 5" xfId="22553"/>
    <cellStyle name="Normal 3 2 2 2 2 9 6" xfId="22554"/>
    <cellStyle name="Normal 3 2 2 2 2 9 6 2" xfId="22555"/>
    <cellStyle name="Normal 3 2 2 2 2 9 7" xfId="22556"/>
    <cellStyle name="Normal 3 2 2 2 2 9 7 2" xfId="22557"/>
    <cellStyle name="Normal 3 2 2 2 2 9 8" xfId="22558"/>
    <cellStyle name="Normal 3 2 2 2 2 9 8 2" xfId="22559"/>
    <cellStyle name="Normal 3 2 2 2 2 9 9" xfId="22560"/>
    <cellStyle name="Normal 3 2 2 2 3" xfId="22561"/>
    <cellStyle name="Normal 3 2 2 2 3 10" xfId="22562"/>
    <cellStyle name="Normal 3 2 2 2 3 10 2" xfId="22563"/>
    <cellStyle name="Normal 3 2 2 2 3 10 3" xfId="22564"/>
    <cellStyle name="Normal 3 2 2 2 3 11" xfId="22565"/>
    <cellStyle name="Normal 3 2 2 2 3 11 2" xfId="22566"/>
    <cellStyle name="Normal 3 2 2 2 3 12" xfId="22567"/>
    <cellStyle name="Normal 3 2 2 2 3 13" xfId="22568"/>
    <cellStyle name="Normal 3 2 2 2 3 14" xfId="22569"/>
    <cellStyle name="Normal 3 2 2 2 3 2" xfId="22570"/>
    <cellStyle name="Normal 3 2 2 2 3 2 10" xfId="22571"/>
    <cellStyle name="Normal 3 2 2 2 3 2 11" xfId="22572"/>
    <cellStyle name="Normal 3 2 2 2 3 2 12" xfId="22573"/>
    <cellStyle name="Normal 3 2 2 2 3 2 2" xfId="22574"/>
    <cellStyle name="Normal 3 2 2 2 3 2 2 2" xfId="22575"/>
    <cellStyle name="Normal 3 2 2 2 3 2 2 2 2" xfId="22576"/>
    <cellStyle name="Normal 3 2 2 2 3 2 2 2 2 2" xfId="22577"/>
    <cellStyle name="Normal 3 2 2 2 3 2 2 2 3" xfId="22578"/>
    <cellStyle name="Normal 3 2 2 2 3 2 2 2 4" xfId="22579"/>
    <cellStyle name="Normal 3 2 2 2 3 2 2 3" xfId="22580"/>
    <cellStyle name="Normal 3 2 2 2 3 2 2 3 2" xfId="22581"/>
    <cellStyle name="Normal 3 2 2 2 3 2 2 3 2 2" xfId="22582"/>
    <cellStyle name="Normal 3 2 2 2 3 2 2 3 3" xfId="22583"/>
    <cellStyle name="Normal 3 2 2 2 3 2 2 4" xfId="22584"/>
    <cellStyle name="Normal 3 2 2 2 3 2 2 4 2" xfId="22585"/>
    <cellStyle name="Normal 3 2 2 2 3 2 2 4 2 2" xfId="22586"/>
    <cellStyle name="Normal 3 2 2 2 3 2 2 4 3" xfId="22587"/>
    <cellStyle name="Normal 3 2 2 2 3 2 2 5" xfId="22588"/>
    <cellStyle name="Normal 3 2 2 2 3 2 2 5 2" xfId="22589"/>
    <cellStyle name="Normal 3 2 2 2 3 2 2 6" xfId="22590"/>
    <cellStyle name="Normal 3 2 2 2 3 2 2 7" xfId="22591"/>
    <cellStyle name="Normal 3 2 2 2 3 2 3" xfId="22592"/>
    <cellStyle name="Normal 3 2 2 2 3 2 3 2" xfId="22593"/>
    <cellStyle name="Normal 3 2 2 2 3 2 3 2 2" xfId="22594"/>
    <cellStyle name="Normal 3 2 2 2 3 2 3 2 2 2" xfId="22595"/>
    <cellStyle name="Normal 3 2 2 2 3 2 3 2 3" xfId="22596"/>
    <cellStyle name="Normal 3 2 2 2 3 2 3 3" xfId="22597"/>
    <cellStyle name="Normal 3 2 2 2 3 2 3 3 2" xfId="22598"/>
    <cellStyle name="Normal 3 2 2 2 3 2 3 3 2 2" xfId="22599"/>
    <cellStyle name="Normal 3 2 2 2 3 2 3 3 3" xfId="22600"/>
    <cellStyle name="Normal 3 2 2 2 3 2 3 4" xfId="22601"/>
    <cellStyle name="Normal 3 2 2 2 3 2 3 4 2" xfId="22602"/>
    <cellStyle name="Normal 3 2 2 2 3 2 3 4 3" xfId="22603"/>
    <cellStyle name="Normal 3 2 2 2 3 2 3 5" xfId="22604"/>
    <cellStyle name="Normal 3 2 2 2 3 2 3 6" xfId="22605"/>
    <cellStyle name="Normal 3 2 2 2 3 2 3 7" xfId="22606"/>
    <cellStyle name="Normal 3 2 2 2 3 2 4" xfId="22607"/>
    <cellStyle name="Normal 3 2 2 2 3 2 4 2" xfId="22608"/>
    <cellStyle name="Normal 3 2 2 2 3 2 4 2 2" xfId="22609"/>
    <cellStyle name="Normal 3 2 2 2 3 2 4 2 3" xfId="22610"/>
    <cellStyle name="Normal 3 2 2 2 3 2 4 3" xfId="22611"/>
    <cellStyle name="Normal 3 2 2 2 3 2 4 3 2" xfId="22612"/>
    <cellStyle name="Normal 3 2 2 2 3 2 4 3 3" xfId="22613"/>
    <cellStyle name="Normal 3 2 2 2 3 2 4 4" xfId="22614"/>
    <cellStyle name="Normal 3 2 2 2 3 2 4 4 2" xfId="22615"/>
    <cellStyle name="Normal 3 2 2 2 3 2 4 5" xfId="22616"/>
    <cellStyle name="Normal 3 2 2 2 3 2 4 6" xfId="22617"/>
    <cellStyle name="Normal 3 2 2 2 3 2 4 7" xfId="22618"/>
    <cellStyle name="Normal 3 2 2 2 3 2 5" xfId="22619"/>
    <cellStyle name="Normal 3 2 2 2 3 2 5 2" xfId="22620"/>
    <cellStyle name="Normal 3 2 2 2 3 2 5 2 2" xfId="22621"/>
    <cellStyle name="Normal 3 2 2 2 3 2 5 2 3" xfId="22622"/>
    <cellStyle name="Normal 3 2 2 2 3 2 5 3" xfId="22623"/>
    <cellStyle name="Normal 3 2 2 2 3 2 5 3 2" xfId="22624"/>
    <cellStyle name="Normal 3 2 2 2 3 2 5 4" xfId="22625"/>
    <cellStyle name="Normal 3 2 2 2 3 2 5 4 2" xfId="22626"/>
    <cellStyle name="Normal 3 2 2 2 3 2 5 5" xfId="22627"/>
    <cellStyle name="Normal 3 2 2 2 3 2 5 6" xfId="22628"/>
    <cellStyle name="Normal 3 2 2 2 3 2 5 7" xfId="22629"/>
    <cellStyle name="Normal 3 2 2 2 3 2 6" xfId="22630"/>
    <cellStyle name="Normal 3 2 2 2 3 2 6 2" xfId="22631"/>
    <cellStyle name="Normal 3 2 2 2 3 2 6 2 2" xfId="22632"/>
    <cellStyle name="Normal 3 2 2 2 3 2 6 2 3" xfId="22633"/>
    <cellStyle name="Normal 3 2 2 2 3 2 6 3" xfId="22634"/>
    <cellStyle name="Normal 3 2 2 2 3 2 6 3 2" xfId="22635"/>
    <cellStyle name="Normal 3 2 2 2 3 2 6 4" xfId="22636"/>
    <cellStyle name="Normal 3 2 2 2 3 2 6 5" xfId="22637"/>
    <cellStyle name="Normal 3 2 2 2 3 2 6 6" xfId="22638"/>
    <cellStyle name="Normal 3 2 2 2 3 2 7" xfId="22639"/>
    <cellStyle name="Normal 3 2 2 2 3 2 7 2" xfId="22640"/>
    <cellStyle name="Normal 3 2 2 2 3 2 7 3" xfId="22641"/>
    <cellStyle name="Normal 3 2 2 2 3 2 8" xfId="22642"/>
    <cellStyle name="Normal 3 2 2 2 3 2 8 2" xfId="22643"/>
    <cellStyle name="Normal 3 2 2 2 3 2 9" xfId="22644"/>
    <cellStyle name="Normal 3 2 2 2 3 2 9 2" xfId="22645"/>
    <cellStyle name="Normal 3 2 2 2 3 3" xfId="22646"/>
    <cellStyle name="Normal 3 2 2 2 3 3 10" xfId="22647"/>
    <cellStyle name="Normal 3 2 2 2 3 3 11" xfId="22648"/>
    <cellStyle name="Normal 3 2 2 2 3 3 2" xfId="22649"/>
    <cellStyle name="Normal 3 2 2 2 3 3 2 2" xfId="22650"/>
    <cellStyle name="Normal 3 2 2 2 3 3 2 2 2" xfId="22651"/>
    <cellStyle name="Normal 3 2 2 2 3 3 2 2 2 2" xfId="22652"/>
    <cellStyle name="Normal 3 2 2 2 3 3 2 2 3" xfId="22653"/>
    <cellStyle name="Normal 3 2 2 2 3 3 2 2 4" xfId="22654"/>
    <cellStyle name="Normal 3 2 2 2 3 3 2 3" xfId="22655"/>
    <cellStyle name="Normal 3 2 2 2 3 3 2 3 2" xfId="22656"/>
    <cellStyle name="Normal 3 2 2 2 3 3 2 3 2 2" xfId="22657"/>
    <cellStyle name="Normal 3 2 2 2 3 3 2 3 3" xfId="22658"/>
    <cellStyle name="Normal 3 2 2 2 3 3 2 4" xfId="22659"/>
    <cellStyle name="Normal 3 2 2 2 3 3 2 4 2" xfId="22660"/>
    <cellStyle name="Normal 3 2 2 2 3 3 2 4 2 2" xfId="22661"/>
    <cellStyle name="Normal 3 2 2 2 3 3 2 4 3" xfId="22662"/>
    <cellStyle name="Normal 3 2 2 2 3 3 2 5" xfId="22663"/>
    <cellStyle name="Normal 3 2 2 2 3 3 2 5 2" xfId="22664"/>
    <cellStyle name="Normal 3 2 2 2 3 3 2 6" xfId="22665"/>
    <cellStyle name="Normal 3 2 2 2 3 3 2 7" xfId="22666"/>
    <cellStyle name="Normal 3 2 2 2 3 3 3" xfId="22667"/>
    <cellStyle name="Normal 3 2 2 2 3 3 3 2" xfId="22668"/>
    <cellStyle name="Normal 3 2 2 2 3 3 3 2 2" xfId="22669"/>
    <cellStyle name="Normal 3 2 2 2 3 3 3 2 2 2" xfId="22670"/>
    <cellStyle name="Normal 3 2 2 2 3 3 3 2 3" xfId="22671"/>
    <cellStyle name="Normal 3 2 2 2 3 3 3 3" xfId="22672"/>
    <cellStyle name="Normal 3 2 2 2 3 3 3 3 2" xfId="22673"/>
    <cellStyle name="Normal 3 2 2 2 3 3 3 3 2 2" xfId="22674"/>
    <cellStyle name="Normal 3 2 2 2 3 3 3 3 3" xfId="22675"/>
    <cellStyle name="Normal 3 2 2 2 3 3 3 4" xfId="22676"/>
    <cellStyle name="Normal 3 2 2 2 3 3 3 4 2" xfId="22677"/>
    <cellStyle name="Normal 3 2 2 2 3 3 3 4 3" xfId="22678"/>
    <cellStyle name="Normal 3 2 2 2 3 3 3 5" xfId="22679"/>
    <cellStyle name="Normal 3 2 2 2 3 3 3 6" xfId="22680"/>
    <cellStyle name="Normal 3 2 2 2 3 3 3 7" xfId="22681"/>
    <cellStyle name="Normal 3 2 2 2 3 3 4" xfId="22682"/>
    <cellStyle name="Normal 3 2 2 2 3 3 4 2" xfId="22683"/>
    <cellStyle name="Normal 3 2 2 2 3 3 4 2 2" xfId="22684"/>
    <cellStyle name="Normal 3 2 2 2 3 3 4 2 3" xfId="22685"/>
    <cellStyle name="Normal 3 2 2 2 3 3 4 3" xfId="22686"/>
    <cellStyle name="Normal 3 2 2 2 3 3 4 3 2" xfId="22687"/>
    <cellStyle name="Normal 3 2 2 2 3 3 4 3 3" xfId="22688"/>
    <cellStyle name="Normal 3 2 2 2 3 3 4 4" xfId="22689"/>
    <cellStyle name="Normal 3 2 2 2 3 3 4 4 2" xfId="22690"/>
    <cellStyle name="Normal 3 2 2 2 3 3 4 5" xfId="22691"/>
    <cellStyle name="Normal 3 2 2 2 3 3 4 6" xfId="22692"/>
    <cellStyle name="Normal 3 2 2 2 3 3 4 7" xfId="22693"/>
    <cellStyle name="Normal 3 2 2 2 3 3 5" xfId="22694"/>
    <cellStyle name="Normal 3 2 2 2 3 3 5 2" xfId="22695"/>
    <cellStyle name="Normal 3 2 2 2 3 3 5 2 2" xfId="22696"/>
    <cellStyle name="Normal 3 2 2 2 3 3 5 2 3" xfId="22697"/>
    <cellStyle name="Normal 3 2 2 2 3 3 5 3" xfId="22698"/>
    <cellStyle name="Normal 3 2 2 2 3 3 5 3 2" xfId="22699"/>
    <cellStyle name="Normal 3 2 2 2 3 3 5 4" xfId="22700"/>
    <cellStyle name="Normal 3 2 2 2 3 3 5 5" xfId="22701"/>
    <cellStyle name="Normal 3 2 2 2 3 3 5 6" xfId="22702"/>
    <cellStyle name="Normal 3 2 2 2 3 3 6" xfId="22703"/>
    <cellStyle name="Normal 3 2 2 2 3 3 6 2" xfId="22704"/>
    <cellStyle name="Normal 3 2 2 2 3 3 6 2 2" xfId="22705"/>
    <cellStyle name="Normal 3 2 2 2 3 3 6 3" xfId="22706"/>
    <cellStyle name="Normal 3 2 2 2 3 3 7" xfId="22707"/>
    <cellStyle name="Normal 3 2 2 2 3 3 7 2" xfId="22708"/>
    <cellStyle name="Normal 3 2 2 2 3 3 7 3" xfId="22709"/>
    <cellStyle name="Normal 3 2 2 2 3 3 8" xfId="22710"/>
    <cellStyle name="Normal 3 2 2 2 3 3 8 2" xfId="22711"/>
    <cellStyle name="Normal 3 2 2 2 3 3 9" xfId="22712"/>
    <cellStyle name="Normal 3 2 2 2 3 4" xfId="22713"/>
    <cellStyle name="Normal 3 2 2 2 3 4 10" xfId="22714"/>
    <cellStyle name="Normal 3 2 2 2 3 4 11" xfId="22715"/>
    <cellStyle name="Normal 3 2 2 2 3 4 2" xfId="22716"/>
    <cellStyle name="Normal 3 2 2 2 3 4 2 2" xfId="22717"/>
    <cellStyle name="Normal 3 2 2 2 3 4 2 2 2" xfId="22718"/>
    <cellStyle name="Normal 3 2 2 2 3 4 2 2 2 2" xfId="22719"/>
    <cellStyle name="Normal 3 2 2 2 3 4 2 2 3" xfId="22720"/>
    <cellStyle name="Normal 3 2 2 2 3 4 2 3" xfId="22721"/>
    <cellStyle name="Normal 3 2 2 2 3 4 2 3 2" xfId="22722"/>
    <cellStyle name="Normal 3 2 2 2 3 4 2 3 2 2" xfId="22723"/>
    <cellStyle name="Normal 3 2 2 2 3 4 2 3 3" xfId="22724"/>
    <cellStyle name="Normal 3 2 2 2 3 4 2 4" xfId="22725"/>
    <cellStyle name="Normal 3 2 2 2 3 4 2 4 2" xfId="22726"/>
    <cellStyle name="Normal 3 2 2 2 3 4 2 4 3" xfId="22727"/>
    <cellStyle name="Normal 3 2 2 2 3 4 2 5" xfId="22728"/>
    <cellStyle name="Normal 3 2 2 2 3 4 2 6" xfId="22729"/>
    <cellStyle name="Normal 3 2 2 2 3 4 2 7" xfId="22730"/>
    <cellStyle name="Normal 3 2 2 2 3 4 3" xfId="22731"/>
    <cellStyle name="Normal 3 2 2 2 3 4 3 2" xfId="22732"/>
    <cellStyle name="Normal 3 2 2 2 3 4 3 2 2" xfId="22733"/>
    <cellStyle name="Normal 3 2 2 2 3 4 3 2 3" xfId="22734"/>
    <cellStyle name="Normal 3 2 2 2 3 4 3 3" xfId="22735"/>
    <cellStyle name="Normal 3 2 2 2 3 4 3 3 2" xfId="22736"/>
    <cellStyle name="Normal 3 2 2 2 3 4 3 3 3" xfId="22737"/>
    <cellStyle name="Normal 3 2 2 2 3 4 3 4" xfId="22738"/>
    <cellStyle name="Normal 3 2 2 2 3 4 3 4 2" xfId="22739"/>
    <cellStyle name="Normal 3 2 2 2 3 4 3 5" xfId="22740"/>
    <cellStyle name="Normal 3 2 2 2 3 4 3 6" xfId="22741"/>
    <cellStyle name="Normal 3 2 2 2 3 4 3 7" xfId="22742"/>
    <cellStyle name="Normal 3 2 2 2 3 4 4" xfId="22743"/>
    <cellStyle name="Normal 3 2 2 2 3 4 4 2" xfId="22744"/>
    <cellStyle name="Normal 3 2 2 2 3 4 4 2 2" xfId="22745"/>
    <cellStyle name="Normal 3 2 2 2 3 4 4 2 3" xfId="22746"/>
    <cellStyle name="Normal 3 2 2 2 3 4 4 3" xfId="22747"/>
    <cellStyle name="Normal 3 2 2 2 3 4 4 3 2" xfId="22748"/>
    <cellStyle name="Normal 3 2 2 2 3 4 4 4" xfId="22749"/>
    <cellStyle name="Normal 3 2 2 2 3 4 4 4 2" xfId="22750"/>
    <cellStyle name="Normal 3 2 2 2 3 4 4 5" xfId="22751"/>
    <cellStyle name="Normal 3 2 2 2 3 4 4 6" xfId="22752"/>
    <cellStyle name="Normal 3 2 2 2 3 4 4 7" xfId="22753"/>
    <cellStyle name="Normal 3 2 2 2 3 4 5" xfId="22754"/>
    <cellStyle name="Normal 3 2 2 2 3 4 5 2" xfId="22755"/>
    <cellStyle name="Normal 3 2 2 2 3 4 5 2 2" xfId="22756"/>
    <cellStyle name="Normal 3 2 2 2 3 4 5 2 3" xfId="22757"/>
    <cellStyle name="Normal 3 2 2 2 3 4 5 3" xfId="22758"/>
    <cellStyle name="Normal 3 2 2 2 3 4 5 3 2" xfId="22759"/>
    <cellStyle name="Normal 3 2 2 2 3 4 5 4" xfId="22760"/>
    <cellStyle name="Normal 3 2 2 2 3 4 5 5" xfId="22761"/>
    <cellStyle name="Normal 3 2 2 2 3 4 5 6" xfId="22762"/>
    <cellStyle name="Normal 3 2 2 2 3 4 6" xfId="22763"/>
    <cellStyle name="Normal 3 2 2 2 3 4 6 2" xfId="22764"/>
    <cellStyle name="Normal 3 2 2 2 3 4 6 3" xfId="22765"/>
    <cellStyle name="Normal 3 2 2 2 3 4 7" xfId="22766"/>
    <cellStyle name="Normal 3 2 2 2 3 4 7 2" xfId="22767"/>
    <cellStyle name="Normal 3 2 2 2 3 4 8" xfId="22768"/>
    <cellStyle name="Normal 3 2 2 2 3 4 8 2" xfId="22769"/>
    <cellStyle name="Normal 3 2 2 2 3 4 9" xfId="22770"/>
    <cellStyle name="Normal 3 2 2 2 3 5" xfId="22771"/>
    <cellStyle name="Normal 3 2 2 2 3 5 2" xfId="22772"/>
    <cellStyle name="Normal 3 2 2 2 3 5 2 2" xfId="22773"/>
    <cellStyle name="Normal 3 2 2 2 3 5 2 2 2" xfId="22774"/>
    <cellStyle name="Normal 3 2 2 2 3 5 2 3" xfId="22775"/>
    <cellStyle name="Normal 3 2 2 2 3 5 3" xfId="22776"/>
    <cellStyle name="Normal 3 2 2 2 3 5 3 2" xfId="22777"/>
    <cellStyle name="Normal 3 2 2 2 3 5 3 2 2" xfId="22778"/>
    <cellStyle name="Normal 3 2 2 2 3 5 3 3" xfId="22779"/>
    <cellStyle name="Normal 3 2 2 2 3 5 4" xfId="22780"/>
    <cellStyle name="Normal 3 2 2 2 3 5 4 2" xfId="22781"/>
    <cellStyle name="Normal 3 2 2 2 3 5 4 3" xfId="22782"/>
    <cellStyle name="Normal 3 2 2 2 3 5 5" xfId="22783"/>
    <cellStyle name="Normal 3 2 2 2 3 5 6" xfId="22784"/>
    <cellStyle name="Normal 3 2 2 2 3 5 7" xfId="22785"/>
    <cellStyle name="Normal 3 2 2 2 3 6" xfId="22786"/>
    <cellStyle name="Normal 3 2 2 2 3 6 2" xfId="22787"/>
    <cellStyle name="Normal 3 2 2 2 3 6 2 2" xfId="22788"/>
    <cellStyle name="Normal 3 2 2 2 3 6 2 2 2" xfId="22789"/>
    <cellStyle name="Normal 3 2 2 2 3 6 2 3" xfId="22790"/>
    <cellStyle name="Normal 3 2 2 2 3 6 3" xfId="22791"/>
    <cellStyle name="Normal 3 2 2 2 3 6 3 2" xfId="22792"/>
    <cellStyle name="Normal 3 2 2 2 3 6 3 2 2" xfId="22793"/>
    <cellStyle name="Normal 3 2 2 2 3 6 3 3" xfId="22794"/>
    <cellStyle name="Normal 3 2 2 2 3 6 4" xfId="22795"/>
    <cellStyle name="Normal 3 2 2 2 3 6 4 2" xfId="22796"/>
    <cellStyle name="Normal 3 2 2 2 3 6 4 3" xfId="22797"/>
    <cellStyle name="Normal 3 2 2 2 3 6 5" xfId="22798"/>
    <cellStyle name="Normal 3 2 2 2 3 6 6" xfId="22799"/>
    <cellStyle name="Normal 3 2 2 2 3 6 7" xfId="22800"/>
    <cellStyle name="Normal 3 2 2 2 3 7" xfId="22801"/>
    <cellStyle name="Normal 3 2 2 2 3 7 2" xfId="22802"/>
    <cellStyle name="Normal 3 2 2 2 3 7 2 2" xfId="22803"/>
    <cellStyle name="Normal 3 2 2 2 3 7 2 3" xfId="22804"/>
    <cellStyle name="Normal 3 2 2 2 3 7 3" xfId="22805"/>
    <cellStyle name="Normal 3 2 2 2 3 7 3 2" xfId="22806"/>
    <cellStyle name="Normal 3 2 2 2 3 7 3 3" xfId="22807"/>
    <cellStyle name="Normal 3 2 2 2 3 7 4" xfId="22808"/>
    <cellStyle name="Normal 3 2 2 2 3 7 4 2" xfId="22809"/>
    <cellStyle name="Normal 3 2 2 2 3 7 5" xfId="22810"/>
    <cellStyle name="Normal 3 2 2 2 3 7 6" xfId="22811"/>
    <cellStyle name="Normal 3 2 2 2 3 7 7" xfId="22812"/>
    <cellStyle name="Normal 3 2 2 2 3 8" xfId="22813"/>
    <cellStyle name="Normal 3 2 2 2 3 8 2" xfId="22814"/>
    <cellStyle name="Normal 3 2 2 2 3 8 2 2" xfId="22815"/>
    <cellStyle name="Normal 3 2 2 2 3 8 2 3" xfId="22816"/>
    <cellStyle name="Normal 3 2 2 2 3 8 3" xfId="22817"/>
    <cellStyle name="Normal 3 2 2 2 3 8 3 2" xfId="22818"/>
    <cellStyle name="Normal 3 2 2 2 3 8 4" xfId="22819"/>
    <cellStyle name="Normal 3 2 2 2 3 8 5" xfId="22820"/>
    <cellStyle name="Normal 3 2 2 2 3 8 6" xfId="22821"/>
    <cellStyle name="Normal 3 2 2 2 3 9" xfId="22822"/>
    <cellStyle name="Normal 3 2 2 2 3 9 2" xfId="22823"/>
    <cellStyle name="Normal 3 2 2 2 3 9 2 2" xfId="22824"/>
    <cellStyle name="Normal 3 2 2 2 3 9 3" xfId="22825"/>
    <cellStyle name="Normal 3 2 2 2 4" xfId="22826"/>
    <cellStyle name="Normal 3 2 2 2 4 10" xfId="22827"/>
    <cellStyle name="Normal 3 2 2 2 4 10 2" xfId="22828"/>
    <cellStyle name="Normal 3 2 2 2 4 11" xfId="22829"/>
    <cellStyle name="Normal 3 2 2 2 4 11 2" xfId="22830"/>
    <cellStyle name="Normal 3 2 2 2 4 12" xfId="22831"/>
    <cellStyle name="Normal 3 2 2 2 4 13" xfId="22832"/>
    <cellStyle name="Normal 3 2 2 2 4 14" xfId="22833"/>
    <cellStyle name="Normal 3 2 2 2 4 2" xfId="22834"/>
    <cellStyle name="Normal 3 2 2 2 4 2 10" xfId="22835"/>
    <cellStyle name="Normal 3 2 2 2 4 2 11" xfId="22836"/>
    <cellStyle name="Normal 3 2 2 2 4 2 12" xfId="22837"/>
    <cellStyle name="Normal 3 2 2 2 4 2 2" xfId="22838"/>
    <cellStyle name="Normal 3 2 2 2 4 2 2 2" xfId="22839"/>
    <cellStyle name="Normal 3 2 2 2 4 2 2 2 2" xfId="22840"/>
    <cellStyle name="Normal 3 2 2 2 4 2 2 2 2 2" xfId="22841"/>
    <cellStyle name="Normal 3 2 2 2 4 2 2 2 3" xfId="22842"/>
    <cellStyle name="Normal 3 2 2 2 4 2 2 2 4" xfId="22843"/>
    <cellStyle name="Normal 3 2 2 2 4 2 2 3" xfId="22844"/>
    <cellStyle name="Normal 3 2 2 2 4 2 2 3 2" xfId="22845"/>
    <cellStyle name="Normal 3 2 2 2 4 2 2 3 2 2" xfId="22846"/>
    <cellStyle name="Normal 3 2 2 2 4 2 2 3 3" xfId="22847"/>
    <cellStyle name="Normal 3 2 2 2 4 2 2 4" xfId="22848"/>
    <cellStyle name="Normal 3 2 2 2 4 2 2 4 2" xfId="22849"/>
    <cellStyle name="Normal 3 2 2 2 4 2 2 4 2 2" xfId="22850"/>
    <cellStyle name="Normal 3 2 2 2 4 2 2 4 3" xfId="22851"/>
    <cellStyle name="Normal 3 2 2 2 4 2 2 5" xfId="22852"/>
    <cellStyle name="Normal 3 2 2 2 4 2 2 5 2" xfId="22853"/>
    <cellStyle name="Normal 3 2 2 2 4 2 2 6" xfId="22854"/>
    <cellStyle name="Normal 3 2 2 2 4 2 2 7" xfId="22855"/>
    <cellStyle name="Normal 3 2 2 2 4 2 3" xfId="22856"/>
    <cellStyle name="Normal 3 2 2 2 4 2 3 2" xfId="22857"/>
    <cellStyle name="Normal 3 2 2 2 4 2 3 2 2" xfId="22858"/>
    <cellStyle name="Normal 3 2 2 2 4 2 3 2 2 2" xfId="22859"/>
    <cellStyle name="Normal 3 2 2 2 4 2 3 2 3" xfId="22860"/>
    <cellStyle name="Normal 3 2 2 2 4 2 3 3" xfId="22861"/>
    <cellStyle name="Normal 3 2 2 2 4 2 3 3 2" xfId="22862"/>
    <cellStyle name="Normal 3 2 2 2 4 2 3 3 2 2" xfId="22863"/>
    <cellStyle name="Normal 3 2 2 2 4 2 3 3 3" xfId="22864"/>
    <cellStyle name="Normal 3 2 2 2 4 2 3 4" xfId="22865"/>
    <cellStyle name="Normal 3 2 2 2 4 2 3 4 2" xfId="22866"/>
    <cellStyle name="Normal 3 2 2 2 4 2 3 4 3" xfId="22867"/>
    <cellStyle name="Normal 3 2 2 2 4 2 3 5" xfId="22868"/>
    <cellStyle name="Normal 3 2 2 2 4 2 3 6" xfId="22869"/>
    <cellStyle name="Normal 3 2 2 2 4 2 3 7" xfId="22870"/>
    <cellStyle name="Normal 3 2 2 2 4 2 4" xfId="22871"/>
    <cellStyle name="Normal 3 2 2 2 4 2 4 2" xfId="22872"/>
    <cellStyle name="Normal 3 2 2 2 4 2 4 2 2" xfId="22873"/>
    <cellStyle name="Normal 3 2 2 2 4 2 4 2 3" xfId="22874"/>
    <cellStyle name="Normal 3 2 2 2 4 2 4 3" xfId="22875"/>
    <cellStyle name="Normal 3 2 2 2 4 2 4 3 2" xfId="22876"/>
    <cellStyle name="Normal 3 2 2 2 4 2 4 3 3" xfId="22877"/>
    <cellStyle name="Normal 3 2 2 2 4 2 4 4" xfId="22878"/>
    <cellStyle name="Normal 3 2 2 2 4 2 4 4 2" xfId="22879"/>
    <cellStyle name="Normal 3 2 2 2 4 2 4 5" xfId="22880"/>
    <cellStyle name="Normal 3 2 2 2 4 2 4 6" xfId="22881"/>
    <cellStyle name="Normal 3 2 2 2 4 2 4 7" xfId="22882"/>
    <cellStyle name="Normal 3 2 2 2 4 2 5" xfId="22883"/>
    <cellStyle name="Normal 3 2 2 2 4 2 5 2" xfId="22884"/>
    <cellStyle name="Normal 3 2 2 2 4 2 5 2 2" xfId="22885"/>
    <cellStyle name="Normal 3 2 2 2 4 2 5 2 3" xfId="22886"/>
    <cellStyle name="Normal 3 2 2 2 4 2 5 3" xfId="22887"/>
    <cellStyle name="Normal 3 2 2 2 4 2 5 3 2" xfId="22888"/>
    <cellStyle name="Normal 3 2 2 2 4 2 5 4" xfId="22889"/>
    <cellStyle name="Normal 3 2 2 2 4 2 5 4 2" xfId="22890"/>
    <cellStyle name="Normal 3 2 2 2 4 2 5 5" xfId="22891"/>
    <cellStyle name="Normal 3 2 2 2 4 2 5 6" xfId="22892"/>
    <cellStyle name="Normal 3 2 2 2 4 2 5 7" xfId="22893"/>
    <cellStyle name="Normal 3 2 2 2 4 2 6" xfId="22894"/>
    <cellStyle name="Normal 3 2 2 2 4 2 6 2" xfId="22895"/>
    <cellStyle name="Normal 3 2 2 2 4 2 6 2 2" xfId="22896"/>
    <cellStyle name="Normal 3 2 2 2 4 2 6 2 3" xfId="22897"/>
    <cellStyle name="Normal 3 2 2 2 4 2 6 3" xfId="22898"/>
    <cellStyle name="Normal 3 2 2 2 4 2 6 3 2" xfId="22899"/>
    <cellStyle name="Normal 3 2 2 2 4 2 6 4" xfId="22900"/>
    <cellStyle name="Normal 3 2 2 2 4 2 6 5" xfId="22901"/>
    <cellStyle name="Normal 3 2 2 2 4 2 6 6" xfId="22902"/>
    <cellStyle name="Normal 3 2 2 2 4 2 7" xfId="22903"/>
    <cellStyle name="Normal 3 2 2 2 4 2 7 2" xfId="22904"/>
    <cellStyle name="Normal 3 2 2 2 4 2 7 3" xfId="22905"/>
    <cellStyle name="Normal 3 2 2 2 4 2 8" xfId="22906"/>
    <cellStyle name="Normal 3 2 2 2 4 2 8 2" xfId="22907"/>
    <cellStyle name="Normal 3 2 2 2 4 2 9" xfId="22908"/>
    <cellStyle name="Normal 3 2 2 2 4 2 9 2" xfId="22909"/>
    <cellStyle name="Normal 3 2 2 2 4 3" xfId="22910"/>
    <cellStyle name="Normal 3 2 2 2 4 3 10" xfId="22911"/>
    <cellStyle name="Normal 3 2 2 2 4 3 11" xfId="22912"/>
    <cellStyle name="Normal 3 2 2 2 4 3 2" xfId="22913"/>
    <cellStyle name="Normal 3 2 2 2 4 3 2 2" xfId="22914"/>
    <cellStyle name="Normal 3 2 2 2 4 3 2 2 2" xfId="22915"/>
    <cellStyle name="Normal 3 2 2 2 4 3 2 2 3" xfId="22916"/>
    <cellStyle name="Normal 3 2 2 2 4 3 2 3" xfId="22917"/>
    <cellStyle name="Normal 3 2 2 2 4 3 2 3 2" xfId="22918"/>
    <cellStyle name="Normal 3 2 2 2 4 3 2 3 3" xfId="22919"/>
    <cellStyle name="Normal 3 2 2 2 4 3 2 4" xfId="22920"/>
    <cellStyle name="Normal 3 2 2 2 4 3 2 4 2" xfId="22921"/>
    <cellStyle name="Normal 3 2 2 2 4 3 2 5" xfId="22922"/>
    <cellStyle name="Normal 3 2 2 2 4 3 2 6" xfId="22923"/>
    <cellStyle name="Normal 3 2 2 2 4 3 2 7" xfId="22924"/>
    <cellStyle name="Normal 3 2 2 2 4 3 3" xfId="22925"/>
    <cellStyle name="Normal 3 2 2 2 4 3 3 2" xfId="22926"/>
    <cellStyle name="Normal 3 2 2 2 4 3 3 2 2" xfId="22927"/>
    <cellStyle name="Normal 3 2 2 2 4 3 3 2 3" xfId="22928"/>
    <cellStyle name="Normal 3 2 2 2 4 3 3 3" xfId="22929"/>
    <cellStyle name="Normal 3 2 2 2 4 3 3 3 2" xfId="22930"/>
    <cellStyle name="Normal 3 2 2 2 4 3 3 4" xfId="22931"/>
    <cellStyle name="Normal 3 2 2 2 4 3 3 4 2" xfId="22932"/>
    <cellStyle name="Normal 3 2 2 2 4 3 3 5" xfId="22933"/>
    <cellStyle name="Normal 3 2 2 2 4 3 3 6" xfId="22934"/>
    <cellStyle name="Normal 3 2 2 2 4 3 3 7" xfId="22935"/>
    <cellStyle name="Normal 3 2 2 2 4 3 4" xfId="22936"/>
    <cellStyle name="Normal 3 2 2 2 4 3 4 2" xfId="22937"/>
    <cellStyle name="Normal 3 2 2 2 4 3 4 2 2" xfId="22938"/>
    <cellStyle name="Normal 3 2 2 2 4 3 4 2 3" xfId="22939"/>
    <cellStyle name="Normal 3 2 2 2 4 3 4 3" xfId="22940"/>
    <cellStyle name="Normal 3 2 2 2 4 3 4 3 2" xfId="22941"/>
    <cellStyle name="Normal 3 2 2 2 4 3 4 4" xfId="22942"/>
    <cellStyle name="Normal 3 2 2 2 4 3 4 4 2" xfId="22943"/>
    <cellStyle name="Normal 3 2 2 2 4 3 4 5" xfId="22944"/>
    <cellStyle name="Normal 3 2 2 2 4 3 4 6" xfId="22945"/>
    <cellStyle name="Normal 3 2 2 2 4 3 4 7" xfId="22946"/>
    <cellStyle name="Normal 3 2 2 2 4 3 5" xfId="22947"/>
    <cellStyle name="Normal 3 2 2 2 4 3 5 2" xfId="22948"/>
    <cellStyle name="Normal 3 2 2 2 4 3 5 2 2" xfId="22949"/>
    <cellStyle name="Normal 3 2 2 2 4 3 5 3" xfId="22950"/>
    <cellStyle name="Normal 3 2 2 2 4 3 5 3 2" xfId="22951"/>
    <cellStyle name="Normal 3 2 2 2 4 3 5 4" xfId="22952"/>
    <cellStyle name="Normal 3 2 2 2 4 3 5 5" xfId="22953"/>
    <cellStyle name="Normal 3 2 2 2 4 3 5 6" xfId="22954"/>
    <cellStyle name="Normal 3 2 2 2 4 3 6" xfId="22955"/>
    <cellStyle name="Normal 3 2 2 2 4 3 6 2" xfId="22956"/>
    <cellStyle name="Normal 3 2 2 2 4 3 7" xfId="22957"/>
    <cellStyle name="Normal 3 2 2 2 4 3 7 2" xfId="22958"/>
    <cellStyle name="Normal 3 2 2 2 4 3 8" xfId="22959"/>
    <cellStyle name="Normal 3 2 2 2 4 3 8 2" xfId="22960"/>
    <cellStyle name="Normal 3 2 2 2 4 3 9" xfId="22961"/>
    <cellStyle name="Normal 3 2 2 2 4 4" xfId="22962"/>
    <cellStyle name="Normal 3 2 2 2 4 4 10" xfId="22963"/>
    <cellStyle name="Normal 3 2 2 2 4 4 11" xfId="22964"/>
    <cellStyle name="Normal 3 2 2 2 4 4 2" xfId="22965"/>
    <cellStyle name="Normal 3 2 2 2 4 4 2 2" xfId="22966"/>
    <cellStyle name="Normal 3 2 2 2 4 4 2 2 2" xfId="22967"/>
    <cellStyle name="Normal 3 2 2 2 4 4 2 2 3" xfId="22968"/>
    <cellStyle name="Normal 3 2 2 2 4 4 2 3" xfId="22969"/>
    <cellStyle name="Normal 3 2 2 2 4 4 2 3 2" xfId="22970"/>
    <cellStyle name="Normal 3 2 2 2 4 4 2 4" xfId="22971"/>
    <cellStyle name="Normal 3 2 2 2 4 4 2 4 2" xfId="22972"/>
    <cellStyle name="Normal 3 2 2 2 4 4 2 5" xfId="22973"/>
    <cellStyle name="Normal 3 2 2 2 4 4 2 6" xfId="22974"/>
    <cellStyle name="Normal 3 2 2 2 4 4 2 7" xfId="22975"/>
    <cellStyle name="Normal 3 2 2 2 4 4 3" xfId="22976"/>
    <cellStyle name="Normal 3 2 2 2 4 4 3 2" xfId="22977"/>
    <cellStyle name="Normal 3 2 2 2 4 4 3 2 2" xfId="22978"/>
    <cellStyle name="Normal 3 2 2 2 4 4 3 2 3" xfId="22979"/>
    <cellStyle name="Normal 3 2 2 2 4 4 3 3" xfId="22980"/>
    <cellStyle name="Normal 3 2 2 2 4 4 3 3 2" xfId="22981"/>
    <cellStyle name="Normal 3 2 2 2 4 4 3 4" xfId="22982"/>
    <cellStyle name="Normal 3 2 2 2 4 4 3 4 2" xfId="22983"/>
    <cellStyle name="Normal 3 2 2 2 4 4 3 5" xfId="22984"/>
    <cellStyle name="Normal 3 2 2 2 4 4 3 6" xfId="22985"/>
    <cellStyle name="Normal 3 2 2 2 4 4 3 7" xfId="22986"/>
    <cellStyle name="Normal 3 2 2 2 4 4 4" xfId="22987"/>
    <cellStyle name="Normal 3 2 2 2 4 4 4 2" xfId="22988"/>
    <cellStyle name="Normal 3 2 2 2 4 4 4 2 2" xfId="22989"/>
    <cellStyle name="Normal 3 2 2 2 4 4 4 3" xfId="22990"/>
    <cellStyle name="Normal 3 2 2 2 4 4 4 3 2" xfId="22991"/>
    <cellStyle name="Normal 3 2 2 2 4 4 4 4" xfId="22992"/>
    <cellStyle name="Normal 3 2 2 2 4 4 4 4 2" xfId="22993"/>
    <cellStyle name="Normal 3 2 2 2 4 4 4 5" xfId="22994"/>
    <cellStyle name="Normal 3 2 2 2 4 4 4 6" xfId="22995"/>
    <cellStyle name="Normal 3 2 2 2 4 4 4 7" xfId="22996"/>
    <cellStyle name="Normal 3 2 2 2 4 4 5" xfId="22997"/>
    <cellStyle name="Normal 3 2 2 2 4 4 5 2" xfId="22998"/>
    <cellStyle name="Normal 3 2 2 2 4 4 5 2 2" xfId="22999"/>
    <cellStyle name="Normal 3 2 2 2 4 4 5 3" xfId="23000"/>
    <cellStyle name="Normal 3 2 2 2 4 4 5 3 2" xfId="23001"/>
    <cellStyle name="Normal 3 2 2 2 4 4 5 4" xfId="23002"/>
    <cellStyle name="Normal 3 2 2 2 4 4 5 5" xfId="23003"/>
    <cellStyle name="Normal 3 2 2 2 4 4 6" xfId="23004"/>
    <cellStyle name="Normal 3 2 2 2 4 4 6 2" xfId="23005"/>
    <cellStyle name="Normal 3 2 2 2 4 4 7" xfId="23006"/>
    <cellStyle name="Normal 3 2 2 2 4 4 7 2" xfId="23007"/>
    <cellStyle name="Normal 3 2 2 2 4 4 8" xfId="23008"/>
    <cellStyle name="Normal 3 2 2 2 4 4 8 2" xfId="23009"/>
    <cellStyle name="Normal 3 2 2 2 4 4 9" xfId="23010"/>
    <cellStyle name="Normal 3 2 2 2 4 5" xfId="23011"/>
    <cellStyle name="Normal 3 2 2 2 4 5 2" xfId="23012"/>
    <cellStyle name="Normal 3 2 2 2 4 5 2 2" xfId="23013"/>
    <cellStyle name="Normal 3 2 2 2 4 5 2 3" xfId="23014"/>
    <cellStyle name="Normal 3 2 2 2 4 5 3" xfId="23015"/>
    <cellStyle name="Normal 3 2 2 2 4 5 3 2" xfId="23016"/>
    <cellStyle name="Normal 3 2 2 2 4 5 3 3" xfId="23017"/>
    <cellStyle name="Normal 3 2 2 2 4 5 4" xfId="23018"/>
    <cellStyle name="Normal 3 2 2 2 4 5 4 2" xfId="23019"/>
    <cellStyle name="Normal 3 2 2 2 4 5 5" xfId="23020"/>
    <cellStyle name="Normal 3 2 2 2 4 5 6" xfId="23021"/>
    <cellStyle name="Normal 3 2 2 2 4 5 7" xfId="23022"/>
    <cellStyle name="Normal 3 2 2 2 4 6" xfId="23023"/>
    <cellStyle name="Normal 3 2 2 2 4 6 2" xfId="23024"/>
    <cellStyle name="Normal 3 2 2 2 4 6 2 2" xfId="23025"/>
    <cellStyle name="Normal 3 2 2 2 4 6 2 3" xfId="23026"/>
    <cellStyle name="Normal 3 2 2 2 4 6 3" xfId="23027"/>
    <cellStyle name="Normal 3 2 2 2 4 6 3 2" xfId="23028"/>
    <cellStyle name="Normal 3 2 2 2 4 6 4" xfId="23029"/>
    <cellStyle name="Normal 3 2 2 2 4 6 4 2" xfId="23030"/>
    <cellStyle name="Normal 3 2 2 2 4 6 5" xfId="23031"/>
    <cellStyle name="Normal 3 2 2 2 4 6 6" xfId="23032"/>
    <cellStyle name="Normal 3 2 2 2 4 6 7" xfId="23033"/>
    <cellStyle name="Normal 3 2 2 2 4 7" xfId="23034"/>
    <cellStyle name="Normal 3 2 2 2 4 7 2" xfId="23035"/>
    <cellStyle name="Normal 3 2 2 2 4 7 2 2" xfId="23036"/>
    <cellStyle name="Normal 3 2 2 2 4 7 2 3" xfId="23037"/>
    <cellStyle name="Normal 3 2 2 2 4 7 3" xfId="23038"/>
    <cellStyle name="Normal 3 2 2 2 4 7 3 2" xfId="23039"/>
    <cellStyle name="Normal 3 2 2 2 4 7 4" xfId="23040"/>
    <cellStyle name="Normal 3 2 2 2 4 7 4 2" xfId="23041"/>
    <cellStyle name="Normal 3 2 2 2 4 7 5" xfId="23042"/>
    <cellStyle name="Normal 3 2 2 2 4 7 6" xfId="23043"/>
    <cellStyle name="Normal 3 2 2 2 4 7 7" xfId="23044"/>
    <cellStyle name="Normal 3 2 2 2 4 8" xfId="23045"/>
    <cellStyle name="Normal 3 2 2 2 4 8 2" xfId="23046"/>
    <cellStyle name="Normal 3 2 2 2 4 8 2 2" xfId="23047"/>
    <cellStyle name="Normal 3 2 2 2 4 8 3" xfId="23048"/>
    <cellStyle name="Normal 3 2 2 2 4 8 3 2" xfId="23049"/>
    <cellStyle name="Normal 3 2 2 2 4 8 4" xfId="23050"/>
    <cellStyle name="Normal 3 2 2 2 4 8 5" xfId="23051"/>
    <cellStyle name="Normal 3 2 2 2 4 8 6" xfId="23052"/>
    <cellStyle name="Normal 3 2 2 2 4 9" xfId="23053"/>
    <cellStyle name="Normal 3 2 2 2 4 9 2" xfId="23054"/>
    <cellStyle name="Normal 3 2 2 2 5" xfId="23055"/>
    <cellStyle name="Normal 3 2 2 2 5 10" xfId="23056"/>
    <cellStyle name="Normal 3 2 2 2 5 10 2" xfId="23057"/>
    <cellStyle name="Normal 3 2 2 2 5 11" xfId="23058"/>
    <cellStyle name="Normal 3 2 2 2 5 12" xfId="23059"/>
    <cellStyle name="Normal 3 2 2 2 5 13" xfId="23060"/>
    <cellStyle name="Normal 3 2 2 2 5 2" xfId="23061"/>
    <cellStyle name="Normal 3 2 2 2 5 2 10" xfId="23062"/>
    <cellStyle name="Normal 3 2 2 2 5 2 11" xfId="23063"/>
    <cellStyle name="Normal 3 2 2 2 5 2 2" xfId="23064"/>
    <cellStyle name="Normal 3 2 2 2 5 2 2 2" xfId="23065"/>
    <cellStyle name="Normal 3 2 2 2 5 2 2 2 2" xfId="23066"/>
    <cellStyle name="Normal 3 2 2 2 5 2 2 2 3" xfId="23067"/>
    <cellStyle name="Normal 3 2 2 2 5 2 2 3" xfId="23068"/>
    <cellStyle name="Normal 3 2 2 2 5 2 2 3 2" xfId="23069"/>
    <cellStyle name="Normal 3 2 2 2 5 2 2 3 3" xfId="23070"/>
    <cellStyle name="Normal 3 2 2 2 5 2 2 4" xfId="23071"/>
    <cellStyle name="Normal 3 2 2 2 5 2 2 4 2" xfId="23072"/>
    <cellStyle name="Normal 3 2 2 2 5 2 2 5" xfId="23073"/>
    <cellStyle name="Normal 3 2 2 2 5 2 2 6" xfId="23074"/>
    <cellStyle name="Normal 3 2 2 2 5 2 2 7" xfId="23075"/>
    <cellStyle name="Normal 3 2 2 2 5 2 3" xfId="23076"/>
    <cellStyle name="Normal 3 2 2 2 5 2 3 2" xfId="23077"/>
    <cellStyle name="Normal 3 2 2 2 5 2 3 2 2" xfId="23078"/>
    <cellStyle name="Normal 3 2 2 2 5 2 3 2 3" xfId="23079"/>
    <cellStyle name="Normal 3 2 2 2 5 2 3 3" xfId="23080"/>
    <cellStyle name="Normal 3 2 2 2 5 2 3 3 2" xfId="23081"/>
    <cellStyle name="Normal 3 2 2 2 5 2 3 4" xfId="23082"/>
    <cellStyle name="Normal 3 2 2 2 5 2 3 4 2" xfId="23083"/>
    <cellStyle name="Normal 3 2 2 2 5 2 3 5" xfId="23084"/>
    <cellStyle name="Normal 3 2 2 2 5 2 3 6" xfId="23085"/>
    <cellStyle name="Normal 3 2 2 2 5 2 3 7" xfId="23086"/>
    <cellStyle name="Normal 3 2 2 2 5 2 4" xfId="23087"/>
    <cellStyle name="Normal 3 2 2 2 5 2 4 2" xfId="23088"/>
    <cellStyle name="Normal 3 2 2 2 5 2 4 2 2" xfId="23089"/>
    <cellStyle name="Normal 3 2 2 2 5 2 4 2 3" xfId="23090"/>
    <cellStyle name="Normal 3 2 2 2 5 2 4 3" xfId="23091"/>
    <cellStyle name="Normal 3 2 2 2 5 2 4 3 2" xfId="23092"/>
    <cellStyle name="Normal 3 2 2 2 5 2 4 4" xfId="23093"/>
    <cellStyle name="Normal 3 2 2 2 5 2 4 4 2" xfId="23094"/>
    <cellStyle name="Normal 3 2 2 2 5 2 4 5" xfId="23095"/>
    <cellStyle name="Normal 3 2 2 2 5 2 4 6" xfId="23096"/>
    <cellStyle name="Normal 3 2 2 2 5 2 4 7" xfId="23097"/>
    <cellStyle name="Normal 3 2 2 2 5 2 5" xfId="23098"/>
    <cellStyle name="Normal 3 2 2 2 5 2 5 2" xfId="23099"/>
    <cellStyle name="Normal 3 2 2 2 5 2 5 2 2" xfId="23100"/>
    <cellStyle name="Normal 3 2 2 2 5 2 5 3" xfId="23101"/>
    <cellStyle name="Normal 3 2 2 2 5 2 5 3 2" xfId="23102"/>
    <cellStyle name="Normal 3 2 2 2 5 2 5 4" xfId="23103"/>
    <cellStyle name="Normal 3 2 2 2 5 2 5 5" xfId="23104"/>
    <cellStyle name="Normal 3 2 2 2 5 2 5 6" xfId="23105"/>
    <cellStyle name="Normal 3 2 2 2 5 2 6" xfId="23106"/>
    <cellStyle name="Normal 3 2 2 2 5 2 6 2" xfId="23107"/>
    <cellStyle name="Normal 3 2 2 2 5 2 7" xfId="23108"/>
    <cellStyle name="Normal 3 2 2 2 5 2 7 2" xfId="23109"/>
    <cellStyle name="Normal 3 2 2 2 5 2 8" xfId="23110"/>
    <cellStyle name="Normal 3 2 2 2 5 2 8 2" xfId="23111"/>
    <cellStyle name="Normal 3 2 2 2 5 2 9" xfId="23112"/>
    <cellStyle name="Normal 3 2 2 2 5 3" xfId="23113"/>
    <cellStyle name="Normal 3 2 2 2 5 3 10" xfId="23114"/>
    <cellStyle name="Normal 3 2 2 2 5 3 11" xfId="23115"/>
    <cellStyle name="Normal 3 2 2 2 5 3 2" xfId="23116"/>
    <cellStyle name="Normal 3 2 2 2 5 3 2 2" xfId="23117"/>
    <cellStyle name="Normal 3 2 2 2 5 3 2 2 2" xfId="23118"/>
    <cellStyle name="Normal 3 2 2 2 5 3 2 2 3" xfId="23119"/>
    <cellStyle name="Normal 3 2 2 2 5 3 2 3" xfId="23120"/>
    <cellStyle name="Normal 3 2 2 2 5 3 2 3 2" xfId="23121"/>
    <cellStyle name="Normal 3 2 2 2 5 3 2 4" xfId="23122"/>
    <cellStyle name="Normal 3 2 2 2 5 3 2 4 2" xfId="23123"/>
    <cellStyle name="Normal 3 2 2 2 5 3 2 5" xfId="23124"/>
    <cellStyle name="Normal 3 2 2 2 5 3 2 6" xfId="23125"/>
    <cellStyle name="Normal 3 2 2 2 5 3 2 7" xfId="23126"/>
    <cellStyle name="Normal 3 2 2 2 5 3 3" xfId="23127"/>
    <cellStyle name="Normal 3 2 2 2 5 3 3 2" xfId="23128"/>
    <cellStyle name="Normal 3 2 2 2 5 3 3 2 2" xfId="23129"/>
    <cellStyle name="Normal 3 2 2 2 5 3 3 2 3" xfId="23130"/>
    <cellStyle name="Normal 3 2 2 2 5 3 3 3" xfId="23131"/>
    <cellStyle name="Normal 3 2 2 2 5 3 3 3 2" xfId="23132"/>
    <cellStyle name="Normal 3 2 2 2 5 3 3 4" xfId="23133"/>
    <cellStyle name="Normal 3 2 2 2 5 3 3 4 2" xfId="23134"/>
    <cellStyle name="Normal 3 2 2 2 5 3 3 5" xfId="23135"/>
    <cellStyle name="Normal 3 2 2 2 5 3 3 6" xfId="23136"/>
    <cellStyle name="Normal 3 2 2 2 5 3 3 7" xfId="23137"/>
    <cellStyle name="Normal 3 2 2 2 5 3 4" xfId="23138"/>
    <cellStyle name="Normal 3 2 2 2 5 3 4 2" xfId="23139"/>
    <cellStyle name="Normal 3 2 2 2 5 3 4 2 2" xfId="23140"/>
    <cellStyle name="Normal 3 2 2 2 5 3 4 3" xfId="23141"/>
    <cellStyle name="Normal 3 2 2 2 5 3 4 3 2" xfId="23142"/>
    <cellStyle name="Normal 3 2 2 2 5 3 4 4" xfId="23143"/>
    <cellStyle name="Normal 3 2 2 2 5 3 4 4 2" xfId="23144"/>
    <cellStyle name="Normal 3 2 2 2 5 3 4 5" xfId="23145"/>
    <cellStyle name="Normal 3 2 2 2 5 3 4 6" xfId="23146"/>
    <cellStyle name="Normal 3 2 2 2 5 3 4 7" xfId="23147"/>
    <cellStyle name="Normal 3 2 2 2 5 3 5" xfId="23148"/>
    <cellStyle name="Normal 3 2 2 2 5 3 5 2" xfId="23149"/>
    <cellStyle name="Normal 3 2 2 2 5 3 5 2 2" xfId="23150"/>
    <cellStyle name="Normal 3 2 2 2 5 3 5 3" xfId="23151"/>
    <cellStyle name="Normal 3 2 2 2 5 3 5 3 2" xfId="23152"/>
    <cellStyle name="Normal 3 2 2 2 5 3 5 4" xfId="23153"/>
    <cellStyle name="Normal 3 2 2 2 5 3 5 5" xfId="23154"/>
    <cellStyle name="Normal 3 2 2 2 5 3 6" xfId="23155"/>
    <cellStyle name="Normal 3 2 2 2 5 3 6 2" xfId="23156"/>
    <cellStyle name="Normal 3 2 2 2 5 3 7" xfId="23157"/>
    <cellStyle name="Normal 3 2 2 2 5 3 7 2" xfId="23158"/>
    <cellStyle name="Normal 3 2 2 2 5 3 8" xfId="23159"/>
    <cellStyle name="Normal 3 2 2 2 5 3 8 2" xfId="23160"/>
    <cellStyle name="Normal 3 2 2 2 5 3 9" xfId="23161"/>
    <cellStyle name="Normal 3 2 2 2 5 4" xfId="23162"/>
    <cellStyle name="Normal 3 2 2 2 5 4 2" xfId="23163"/>
    <cellStyle name="Normal 3 2 2 2 5 4 2 2" xfId="23164"/>
    <cellStyle name="Normal 3 2 2 2 5 4 2 3" xfId="23165"/>
    <cellStyle name="Normal 3 2 2 2 5 4 3" xfId="23166"/>
    <cellStyle name="Normal 3 2 2 2 5 4 3 2" xfId="23167"/>
    <cellStyle name="Normal 3 2 2 2 5 4 3 3" xfId="23168"/>
    <cellStyle name="Normal 3 2 2 2 5 4 4" xfId="23169"/>
    <cellStyle name="Normal 3 2 2 2 5 4 4 2" xfId="23170"/>
    <cellStyle name="Normal 3 2 2 2 5 4 5" xfId="23171"/>
    <cellStyle name="Normal 3 2 2 2 5 4 6" xfId="23172"/>
    <cellStyle name="Normal 3 2 2 2 5 4 7" xfId="23173"/>
    <cellStyle name="Normal 3 2 2 2 5 5" xfId="23174"/>
    <cellStyle name="Normal 3 2 2 2 5 5 2" xfId="23175"/>
    <cellStyle name="Normal 3 2 2 2 5 5 2 2" xfId="23176"/>
    <cellStyle name="Normal 3 2 2 2 5 5 2 3" xfId="23177"/>
    <cellStyle name="Normal 3 2 2 2 5 5 3" xfId="23178"/>
    <cellStyle name="Normal 3 2 2 2 5 5 3 2" xfId="23179"/>
    <cellStyle name="Normal 3 2 2 2 5 5 4" xfId="23180"/>
    <cellStyle name="Normal 3 2 2 2 5 5 4 2" xfId="23181"/>
    <cellStyle name="Normal 3 2 2 2 5 5 5" xfId="23182"/>
    <cellStyle name="Normal 3 2 2 2 5 5 6" xfId="23183"/>
    <cellStyle name="Normal 3 2 2 2 5 5 7" xfId="23184"/>
    <cellStyle name="Normal 3 2 2 2 5 6" xfId="23185"/>
    <cellStyle name="Normal 3 2 2 2 5 6 2" xfId="23186"/>
    <cellStyle name="Normal 3 2 2 2 5 6 2 2" xfId="23187"/>
    <cellStyle name="Normal 3 2 2 2 5 6 2 3" xfId="23188"/>
    <cellStyle name="Normal 3 2 2 2 5 6 3" xfId="23189"/>
    <cellStyle name="Normal 3 2 2 2 5 6 3 2" xfId="23190"/>
    <cellStyle name="Normal 3 2 2 2 5 6 4" xfId="23191"/>
    <cellStyle name="Normal 3 2 2 2 5 6 4 2" xfId="23192"/>
    <cellStyle name="Normal 3 2 2 2 5 6 5" xfId="23193"/>
    <cellStyle name="Normal 3 2 2 2 5 6 6" xfId="23194"/>
    <cellStyle name="Normal 3 2 2 2 5 6 7" xfId="23195"/>
    <cellStyle name="Normal 3 2 2 2 5 7" xfId="23196"/>
    <cellStyle name="Normal 3 2 2 2 5 7 2" xfId="23197"/>
    <cellStyle name="Normal 3 2 2 2 5 7 2 2" xfId="23198"/>
    <cellStyle name="Normal 3 2 2 2 5 7 3" xfId="23199"/>
    <cellStyle name="Normal 3 2 2 2 5 7 3 2" xfId="23200"/>
    <cellStyle name="Normal 3 2 2 2 5 7 4" xfId="23201"/>
    <cellStyle name="Normal 3 2 2 2 5 7 5" xfId="23202"/>
    <cellStyle name="Normal 3 2 2 2 5 7 6" xfId="23203"/>
    <cellStyle name="Normal 3 2 2 2 5 8" xfId="23204"/>
    <cellStyle name="Normal 3 2 2 2 5 8 2" xfId="23205"/>
    <cellStyle name="Normal 3 2 2 2 5 9" xfId="23206"/>
    <cellStyle name="Normal 3 2 2 2 5 9 2" xfId="23207"/>
    <cellStyle name="Normal 3 2 2 2 6" xfId="23208"/>
    <cellStyle name="Normal 3 2 2 2 6 10" xfId="23209"/>
    <cellStyle name="Normal 3 2 2 2 6 11" xfId="23210"/>
    <cellStyle name="Normal 3 2 2 2 6 12" xfId="23211"/>
    <cellStyle name="Normal 3 2 2 2 6 2" xfId="23212"/>
    <cellStyle name="Normal 3 2 2 2 6 2 2" xfId="23213"/>
    <cellStyle name="Normal 3 2 2 2 6 2 2 2" xfId="23214"/>
    <cellStyle name="Normal 3 2 2 2 6 2 2 2 2" xfId="23215"/>
    <cellStyle name="Normal 3 2 2 2 6 2 2 3" xfId="23216"/>
    <cellStyle name="Normal 3 2 2 2 6 2 2 4" xfId="23217"/>
    <cellStyle name="Normal 3 2 2 2 6 2 3" xfId="23218"/>
    <cellStyle name="Normal 3 2 2 2 6 2 3 2" xfId="23219"/>
    <cellStyle name="Normal 3 2 2 2 6 2 3 2 2" xfId="23220"/>
    <cellStyle name="Normal 3 2 2 2 6 2 3 3" xfId="23221"/>
    <cellStyle name="Normal 3 2 2 2 6 2 4" xfId="23222"/>
    <cellStyle name="Normal 3 2 2 2 6 2 4 2" xfId="23223"/>
    <cellStyle name="Normal 3 2 2 2 6 2 4 2 2" xfId="23224"/>
    <cellStyle name="Normal 3 2 2 2 6 2 4 3" xfId="23225"/>
    <cellStyle name="Normal 3 2 2 2 6 2 5" xfId="23226"/>
    <cellStyle name="Normal 3 2 2 2 6 2 5 2" xfId="23227"/>
    <cellStyle name="Normal 3 2 2 2 6 2 6" xfId="23228"/>
    <cellStyle name="Normal 3 2 2 2 6 2 7" xfId="23229"/>
    <cellStyle name="Normal 3 2 2 2 6 3" xfId="23230"/>
    <cellStyle name="Normal 3 2 2 2 6 3 2" xfId="23231"/>
    <cellStyle name="Normal 3 2 2 2 6 3 2 2" xfId="23232"/>
    <cellStyle name="Normal 3 2 2 2 6 3 2 2 2" xfId="23233"/>
    <cellStyle name="Normal 3 2 2 2 6 3 2 3" xfId="23234"/>
    <cellStyle name="Normal 3 2 2 2 6 3 3" xfId="23235"/>
    <cellStyle name="Normal 3 2 2 2 6 3 3 2" xfId="23236"/>
    <cellStyle name="Normal 3 2 2 2 6 3 3 2 2" xfId="23237"/>
    <cellStyle name="Normal 3 2 2 2 6 3 3 3" xfId="23238"/>
    <cellStyle name="Normal 3 2 2 2 6 3 4" xfId="23239"/>
    <cellStyle name="Normal 3 2 2 2 6 3 4 2" xfId="23240"/>
    <cellStyle name="Normal 3 2 2 2 6 3 4 3" xfId="23241"/>
    <cellStyle name="Normal 3 2 2 2 6 3 5" xfId="23242"/>
    <cellStyle name="Normal 3 2 2 2 6 3 6" xfId="23243"/>
    <cellStyle name="Normal 3 2 2 2 6 3 7" xfId="23244"/>
    <cellStyle name="Normal 3 2 2 2 6 4" xfId="23245"/>
    <cellStyle name="Normal 3 2 2 2 6 4 2" xfId="23246"/>
    <cellStyle name="Normal 3 2 2 2 6 4 2 2" xfId="23247"/>
    <cellStyle name="Normal 3 2 2 2 6 4 2 3" xfId="23248"/>
    <cellStyle name="Normal 3 2 2 2 6 4 3" xfId="23249"/>
    <cellStyle name="Normal 3 2 2 2 6 4 3 2" xfId="23250"/>
    <cellStyle name="Normal 3 2 2 2 6 4 3 3" xfId="23251"/>
    <cellStyle name="Normal 3 2 2 2 6 4 4" xfId="23252"/>
    <cellStyle name="Normal 3 2 2 2 6 4 4 2" xfId="23253"/>
    <cellStyle name="Normal 3 2 2 2 6 4 5" xfId="23254"/>
    <cellStyle name="Normal 3 2 2 2 6 4 6" xfId="23255"/>
    <cellStyle name="Normal 3 2 2 2 6 4 7" xfId="23256"/>
    <cellStyle name="Normal 3 2 2 2 6 5" xfId="23257"/>
    <cellStyle name="Normal 3 2 2 2 6 5 2" xfId="23258"/>
    <cellStyle name="Normal 3 2 2 2 6 5 2 2" xfId="23259"/>
    <cellStyle name="Normal 3 2 2 2 6 5 2 3" xfId="23260"/>
    <cellStyle name="Normal 3 2 2 2 6 5 3" xfId="23261"/>
    <cellStyle name="Normal 3 2 2 2 6 5 3 2" xfId="23262"/>
    <cellStyle name="Normal 3 2 2 2 6 5 4" xfId="23263"/>
    <cellStyle name="Normal 3 2 2 2 6 5 4 2" xfId="23264"/>
    <cellStyle name="Normal 3 2 2 2 6 5 5" xfId="23265"/>
    <cellStyle name="Normal 3 2 2 2 6 5 6" xfId="23266"/>
    <cellStyle name="Normal 3 2 2 2 6 5 7" xfId="23267"/>
    <cellStyle name="Normal 3 2 2 2 6 6" xfId="23268"/>
    <cellStyle name="Normal 3 2 2 2 6 6 2" xfId="23269"/>
    <cellStyle name="Normal 3 2 2 2 6 6 2 2" xfId="23270"/>
    <cellStyle name="Normal 3 2 2 2 6 6 2 3" xfId="23271"/>
    <cellStyle name="Normal 3 2 2 2 6 6 3" xfId="23272"/>
    <cellStyle name="Normal 3 2 2 2 6 6 3 2" xfId="23273"/>
    <cellStyle name="Normal 3 2 2 2 6 6 4" xfId="23274"/>
    <cellStyle name="Normal 3 2 2 2 6 6 5" xfId="23275"/>
    <cellStyle name="Normal 3 2 2 2 6 6 6" xfId="23276"/>
    <cellStyle name="Normal 3 2 2 2 6 7" xfId="23277"/>
    <cellStyle name="Normal 3 2 2 2 6 7 2" xfId="23278"/>
    <cellStyle name="Normal 3 2 2 2 6 7 3" xfId="23279"/>
    <cellStyle name="Normal 3 2 2 2 6 8" xfId="23280"/>
    <cellStyle name="Normal 3 2 2 2 6 8 2" xfId="23281"/>
    <cellStyle name="Normal 3 2 2 2 6 9" xfId="23282"/>
    <cellStyle name="Normal 3 2 2 2 6 9 2" xfId="23283"/>
    <cellStyle name="Normal 3 2 2 2 7" xfId="23284"/>
    <cellStyle name="Normal 3 2 2 2 7 10" xfId="23285"/>
    <cellStyle name="Normal 3 2 2 2 7 11" xfId="23286"/>
    <cellStyle name="Normal 3 2 2 2 7 2" xfId="23287"/>
    <cellStyle name="Normal 3 2 2 2 7 2 2" xfId="23288"/>
    <cellStyle name="Normal 3 2 2 2 7 2 2 2" xfId="23289"/>
    <cellStyle name="Normal 3 2 2 2 7 2 2 2 2" xfId="23290"/>
    <cellStyle name="Normal 3 2 2 2 7 2 2 3" xfId="23291"/>
    <cellStyle name="Normal 3 2 2 2 7 2 3" xfId="23292"/>
    <cellStyle name="Normal 3 2 2 2 7 2 3 2" xfId="23293"/>
    <cellStyle name="Normal 3 2 2 2 7 2 3 2 2" xfId="23294"/>
    <cellStyle name="Normal 3 2 2 2 7 2 3 3" xfId="23295"/>
    <cellStyle name="Normal 3 2 2 2 7 2 4" xfId="23296"/>
    <cellStyle name="Normal 3 2 2 2 7 2 4 2" xfId="23297"/>
    <cellStyle name="Normal 3 2 2 2 7 2 4 3" xfId="23298"/>
    <cellStyle name="Normal 3 2 2 2 7 2 5" xfId="23299"/>
    <cellStyle name="Normal 3 2 2 2 7 2 6" xfId="23300"/>
    <cellStyle name="Normal 3 2 2 2 7 2 7" xfId="23301"/>
    <cellStyle name="Normal 3 2 2 2 7 3" xfId="23302"/>
    <cellStyle name="Normal 3 2 2 2 7 3 2" xfId="23303"/>
    <cellStyle name="Normal 3 2 2 2 7 3 2 2" xfId="23304"/>
    <cellStyle name="Normal 3 2 2 2 7 3 2 3" xfId="23305"/>
    <cellStyle name="Normal 3 2 2 2 7 3 3" xfId="23306"/>
    <cellStyle name="Normal 3 2 2 2 7 3 3 2" xfId="23307"/>
    <cellStyle name="Normal 3 2 2 2 7 3 3 3" xfId="23308"/>
    <cellStyle name="Normal 3 2 2 2 7 3 4" xfId="23309"/>
    <cellStyle name="Normal 3 2 2 2 7 3 4 2" xfId="23310"/>
    <cellStyle name="Normal 3 2 2 2 7 3 5" xfId="23311"/>
    <cellStyle name="Normal 3 2 2 2 7 3 6" xfId="23312"/>
    <cellStyle name="Normal 3 2 2 2 7 3 7" xfId="23313"/>
    <cellStyle name="Normal 3 2 2 2 7 4" xfId="23314"/>
    <cellStyle name="Normal 3 2 2 2 7 4 2" xfId="23315"/>
    <cellStyle name="Normal 3 2 2 2 7 4 2 2" xfId="23316"/>
    <cellStyle name="Normal 3 2 2 2 7 4 2 3" xfId="23317"/>
    <cellStyle name="Normal 3 2 2 2 7 4 3" xfId="23318"/>
    <cellStyle name="Normal 3 2 2 2 7 4 3 2" xfId="23319"/>
    <cellStyle name="Normal 3 2 2 2 7 4 4" xfId="23320"/>
    <cellStyle name="Normal 3 2 2 2 7 4 4 2" xfId="23321"/>
    <cellStyle name="Normal 3 2 2 2 7 4 5" xfId="23322"/>
    <cellStyle name="Normal 3 2 2 2 7 4 6" xfId="23323"/>
    <cellStyle name="Normal 3 2 2 2 7 4 7" xfId="23324"/>
    <cellStyle name="Normal 3 2 2 2 7 5" xfId="23325"/>
    <cellStyle name="Normal 3 2 2 2 7 5 2" xfId="23326"/>
    <cellStyle name="Normal 3 2 2 2 7 5 2 2" xfId="23327"/>
    <cellStyle name="Normal 3 2 2 2 7 5 2 3" xfId="23328"/>
    <cellStyle name="Normal 3 2 2 2 7 5 3" xfId="23329"/>
    <cellStyle name="Normal 3 2 2 2 7 5 3 2" xfId="23330"/>
    <cellStyle name="Normal 3 2 2 2 7 5 4" xfId="23331"/>
    <cellStyle name="Normal 3 2 2 2 7 5 5" xfId="23332"/>
    <cellStyle name="Normal 3 2 2 2 7 5 6" xfId="23333"/>
    <cellStyle name="Normal 3 2 2 2 7 6" xfId="23334"/>
    <cellStyle name="Normal 3 2 2 2 7 6 2" xfId="23335"/>
    <cellStyle name="Normal 3 2 2 2 7 6 3" xfId="23336"/>
    <cellStyle name="Normal 3 2 2 2 7 7" xfId="23337"/>
    <cellStyle name="Normal 3 2 2 2 7 7 2" xfId="23338"/>
    <cellStyle name="Normal 3 2 2 2 7 8" xfId="23339"/>
    <cellStyle name="Normal 3 2 2 2 7 8 2" xfId="23340"/>
    <cellStyle name="Normal 3 2 2 2 7 9" xfId="23341"/>
    <cellStyle name="Normal 3 2 2 2 8" xfId="23342"/>
    <cellStyle name="Normal 3 2 2 2 8 10" xfId="23343"/>
    <cellStyle name="Normal 3 2 2 2 8 11" xfId="23344"/>
    <cellStyle name="Normal 3 2 2 2 8 2" xfId="23345"/>
    <cellStyle name="Normal 3 2 2 2 8 2 2" xfId="23346"/>
    <cellStyle name="Normal 3 2 2 2 8 2 2 2" xfId="23347"/>
    <cellStyle name="Normal 3 2 2 2 8 2 2 3" xfId="23348"/>
    <cellStyle name="Normal 3 2 2 2 8 2 3" xfId="23349"/>
    <cellStyle name="Normal 3 2 2 2 8 2 3 2" xfId="23350"/>
    <cellStyle name="Normal 3 2 2 2 8 2 4" xfId="23351"/>
    <cellStyle name="Normal 3 2 2 2 8 2 4 2" xfId="23352"/>
    <cellStyle name="Normal 3 2 2 2 8 2 5" xfId="23353"/>
    <cellStyle name="Normal 3 2 2 2 8 2 6" xfId="23354"/>
    <cellStyle name="Normal 3 2 2 2 8 2 7" xfId="23355"/>
    <cellStyle name="Normal 3 2 2 2 8 3" xfId="23356"/>
    <cellStyle name="Normal 3 2 2 2 8 3 2" xfId="23357"/>
    <cellStyle name="Normal 3 2 2 2 8 3 2 2" xfId="23358"/>
    <cellStyle name="Normal 3 2 2 2 8 3 2 3" xfId="23359"/>
    <cellStyle name="Normal 3 2 2 2 8 3 3" xfId="23360"/>
    <cellStyle name="Normal 3 2 2 2 8 3 3 2" xfId="23361"/>
    <cellStyle name="Normal 3 2 2 2 8 3 4" xfId="23362"/>
    <cellStyle name="Normal 3 2 2 2 8 3 4 2" xfId="23363"/>
    <cellStyle name="Normal 3 2 2 2 8 3 5" xfId="23364"/>
    <cellStyle name="Normal 3 2 2 2 8 3 6" xfId="23365"/>
    <cellStyle name="Normal 3 2 2 2 8 3 7" xfId="23366"/>
    <cellStyle name="Normal 3 2 2 2 8 4" xfId="23367"/>
    <cellStyle name="Normal 3 2 2 2 8 4 2" xfId="23368"/>
    <cellStyle name="Normal 3 2 2 2 8 4 2 2" xfId="23369"/>
    <cellStyle name="Normal 3 2 2 2 8 4 3" xfId="23370"/>
    <cellStyle name="Normal 3 2 2 2 8 4 3 2" xfId="23371"/>
    <cellStyle name="Normal 3 2 2 2 8 4 4" xfId="23372"/>
    <cellStyle name="Normal 3 2 2 2 8 4 4 2" xfId="23373"/>
    <cellStyle name="Normal 3 2 2 2 8 4 5" xfId="23374"/>
    <cellStyle name="Normal 3 2 2 2 8 4 6" xfId="23375"/>
    <cellStyle name="Normal 3 2 2 2 8 4 7" xfId="23376"/>
    <cellStyle name="Normal 3 2 2 2 8 5" xfId="23377"/>
    <cellStyle name="Normal 3 2 2 2 8 5 2" xfId="23378"/>
    <cellStyle name="Normal 3 2 2 2 8 5 2 2" xfId="23379"/>
    <cellStyle name="Normal 3 2 2 2 8 5 3" xfId="23380"/>
    <cellStyle name="Normal 3 2 2 2 8 5 3 2" xfId="23381"/>
    <cellStyle name="Normal 3 2 2 2 8 5 4" xfId="23382"/>
    <cellStyle name="Normal 3 2 2 2 8 5 5" xfId="23383"/>
    <cellStyle name="Normal 3 2 2 2 8 6" xfId="23384"/>
    <cellStyle name="Normal 3 2 2 2 8 6 2" xfId="23385"/>
    <cellStyle name="Normal 3 2 2 2 8 7" xfId="23386"/>
    <cellStyle name="Normal 3 2 2 2 8 7 2" xfId="23387"/>
    <cellStyle name="Normal 3 2 2 2 8 8" xfId="23388"/>
    <cellStyle name="Normal 3 2 2 2 8 8 2" xfId="23389"/>
    <cellStyle name="Normal 3 2 2 2 8 9" xfId="23390"/>
    <cellStyle name="Normal 3 2 2 2 9" xfId="23391"/>
    <cellStyle name="Normal 3 2 2 2 9 2" xfId="23392"/>
    <cellStyle name="Normal 3 2 2 2 9 2 2" xfId="23393"/>
    <cellStyle name="Normal 3 2 2 2 9 2 2 2" xfId="23394"/>
    <cellStyle name="Normal 3 2 2 2 9 2 3" xfId="23395"/>
    <cellStyle name="Normal 3 2 2 2 9 3" xfId="23396"/>
    <cellStyle name="Normal 3 2 2 2 9 3 2" xfId="23397"/>
    <cellStyle name="Normal 3 2 2 2 9 3 2 2" xfId="23398"/>
    <cellStyle name="Normal 3 2 2 2 9 3 3" xfId="23399"/>
    <cellStyle name="Normal 3 2 2 2 9 4" xfId="23400"/>
    <cellStyle name="Normal 3 2 2 2 9 4 2" xfId="23401"/>
    <cellStyle name="Normal 3 2 2 2 9 4 3" xfId="23402"/>
    <cellStyle name="Normal 3 2 2 2 9 5" xfId="23403"/>
    <cellStyle name="Normal 3 2 2 2 9 6" xfId="23404"/>
    <cellStyle name="Normal 3 2 2 2 9 7" xfId="23405"/>
    <cellStyle name="Normal 3 2 2 3" xfId="23406"/>
    <cellStyle name="Normal 3 2 2 3 10" xfId="23407"/>
    <cellStyle name="Normal 3 2 2 3 10 2" xfId="23408"/>
    <cellStyle name="Normal 3 2 2 3 10 2 2" xfId="23409"/>
    <cellStyle name="Normal 3 2 2 3 10 3" xfId="23410"/>
    <cellStyle name="Normal 3 2 2 3 11" xfId="23411"/>
    <cellStyle name="Normal 3 2 2 3 11 2" xfId="23412"/>
    <cellStyle name="Normal 3 2 2 3 11 3" xfId="23413"/>
    <cellStyle name="Normal 3 2 2 3 12" xfId="23414"/>
    <cellStyle name="Normal 3 2 2 3 13" xfId="23415"/>
    <cellStyle name="Normal 3 2 2 3 14" xfId="23416"/>
    <cellStyle name="Normal 3 2 2 3 2" xfId="23417"/>
    <cellStyle name="Normal 3 2 2 3 2 10" xfId="23418"/>
    <cellStyle name="Normal 3 2 2 3 2 11" xfId="23419"/>
    <cellStyle name="Normal 3 2 2 3 2 12" xfId="23420"/>
    <cellStyle name="Normal 3 2 2 3 2 2" xfId="23421"/>
    <cellStyle name="Normal 3 2 2 3 2 2 2" xfId="23422"/>
    <cellStyle name="Normal 3 2 2 3 2 2 2 2" xfId="23423"/>
    <cellStyle name="Normal 3 2 2 3 2 2 2 2 2" xfId="23424"/>
    <cellStyle name="Normal 3 2 2 3 2 2 2 2 3" xfId="23425"/>
    <cellStyle name="Normal 3 2 2 3 2 2 2 2 4" xfId="23426"/>
    <cellStyle name="Normal 3 2 2 3 2 2 2 3" xfId="23427"/>
    <cellStyle name="Normal 3 2 2 3 2 2 2 3 2" xfId="23428"/>
    <cellStyle name="Normal 3 2 2 3 2 2 2 4" xfId="23429"/>
    <cellStyle name="Normal 3 2 2 3 2 2 2 4 2" xfId="23430"/>
    <cellStyle name="Normal 3 2 2 3 2 2 2 5" xfId="23431"/>
    <cellStyle name="Normal 3 2 2 3 2 2 2 6" xfId="23432"/>
    <cellStyle name="Normal 3 2 2 3 2 2 3" xfId="23433"/>
    <cellStyle name="Normal 3 2 2 3 2 2 3 2" xfId="23434"/>
    <cellStyle name="Normal 3 2 2 3 2 2 3 2 2" xfId="23435"/>
    <cellStyle name="Normal 3 2 2 3 2 2 3 2 3" xfId="23436"/>
    <cellStyle name="Normal 3 2 2 3 2 2 3 3" xfId="23437"/>
    <cellStyle name="Normal 3 2 2 3 2 2 3 3 2" xfId="23438"/>
    <cellStyle name="Normal 3 2 2 3 2 2 3 4" xfId="23439"/>
    <cellStyle name="Normal 3 2 2 3 2 2 3 5" xfId="23440"/>
    <cellStyle name="Normal 3 2 2 3 2 2 4" xfId="23441"/>
    <cellStyle name="Normal 3 2 2 3 2 2 4 2" xfId="23442"/>
    <cellStyle name="Normal 3 2 2 3 2 2 4 2 2" xfId="23443"/>
    <cellStyle name="Normal 3 2 2 3 2 2 4 3" xfId="23444"/>
    <cellStyle name="Normal 3 2 2 3 2 2 4 4" xfId="23445"/>
    <cellStyle name="Normal 3 2 2 3 2 2 5" xfId="23446"/>
    <cellStyle name="Normal 3 2 2 3 2 2 5 2" xfId="23447"/>
    <cellStyle name="Normal 3 2 2 3 2 2 5 3" xfId="23448"/>
    <cellStyle name="Normal 3 2 2 3 2 2 6" xfId="23449"/>
    <cellStyle name="Normal 3 2 2 3 2 2 6 2" xfId="23450"/>
    <cellStyle name="Normal 3 2 2 3 2 2 6 3" xfId="23451"/>
    <cellStyle name="Normal 3 2 2 3 2 2 7" xfId="23452"/>
    <cellStyle name="Normal 3 2 2 3 2 2 8" xfId="23453"/>
    <cellStyle name="Normal 3 2 2 3 2 3" xfId="23454"/>
    <cellStyle name="Normal 3 2 2 3 2 3 2" xfId="23455"/>
    <cellStyle name="Normal 3 2 2 3 2 3 2 2" xfId="23456"/>
    <cellStyle name="Normal 3 2 2 3 2 3 2 2 2" xfId="23457"/>
    <cellStyle name="Normal 3 2 2 3 2 3 2 3" xfId="23458"/>
    <cellStyle name="Normal 3 2 2 3 2 3 2 4" xfId="23459"/>
    <cellStyle name="Normal 3 2 2 3 2 3 3" xfId="23460"/>
    <cellStyle name="Normal 3 2 2 3 2 3 3 2" xfId="23461"/>
    <cellStyle name="Normal 3 2 2 3 2 3 3 2 2" xfId="23462"/>
    <cellStyle name="Normal 3 2 2 3 2 3 3 3" xfId="23463"/>
    <cellStyle name="Normal 3 2 2 3 2 3 4" xfId="23464"/>
    <cellStyle name="Normal 3 2 2 3 2 3 4 2" xfId="23465"/>
    <cellStyle name="Normal 3 2 2 3 2 3 4 2 2" xfId="23466"/>
    <cellStyle name="Normal 3 2 2 3 2 3 4 3" xfId="23467"/>
    <cellStyle name="Normal 3 2 2 3 2 3 5" xfId="23468"/>
    <cellStyle name="Normal 3 2 2 3 2 3 5 2" xfId="23469"/>
    <cellStyle name="Normal 3 2 2 3 2 3 6" xfId="23470"/>
    <cellStyle name="Normal 3 2 2 3 2 3 7" xfId="23471"/>
    <cellStyle name="Normal 3 2 2 3 2 4" xfId="23472"/>
    <cellStyle name="Normal 3 2 2 3 2 4 2" xfId="23473"/>
    <cellStyle name="Normal 3 2 2 3 2 4 2 2" xfId="23474"/>
    <cellStyle name="Normal 3 2 2 3 2 4 2 2 2" xfId="23475"/>
    <cellStyle name="Normal 3 2 2 3 2 4 2 3" xfId="23476"/>
    <cellStyle name="Normal 3 2 2 3 2 4 3" xfId="23477"/>
    <cellStyle name="Normal 3 2 2 3 2 4 3 2" xfId="23478"/>
    <cellStyle name="Normal 3 2 2 3 2 4 3 2 2" xfId="23479"/>
    <cellStyle name="Normal 3 2 2 3 2 4 3 3" xfId="23480"/>
    <cellStyle name="Normal 3 2 2 3 2 4 4" xfId="23481"/>
    <cellStyle name="Normal 3 2 2 3 2 4 4 2" xfId="23482"/>
    <cellStyle name="Normal 3 2 2 3 2 4 4 3" xfId="23483"/>
    <cellStyle name="Normal 3 2 2 3 2 4 5" xfId="23484"/>
    <cellStyle name="Normal 3 2 2 3 2 4 6" xfId="23485"/>
    <cellStyle name="Normal 3 2 2 3 2 4 7" xfId="23486"/>
    <cellStyle name="Normal 3 2 2 3 2 5" xfId="23487"/>
    <cellStyle name="Normal 3 2 2 3 2 5 2" xfId="23488"/>
    <cellStyle name="Normal 3 2 2 3 2 5 2 2" xfId="23489"/>
    <cellStyle name="Normal 3 2 2 3 2 5 2 3" xfId="23490"/>
    <cellStyle name="Normal 3 2 2 3 2 5 3" xfId="23491"/>
    <cellStyle name="Normal 3 2 2 3 2 5 3 2" xfId="23492"/>
    <cellStyle name="Normal 3 2 2 3 2 5 3 3" xfId="23493"/>
    <cellStyle name="Normal 3 2 2 3 2 5 4" xfId="23494"/>
    <cellStyle name="Normal 3 2 2 3 2 5 4 2" xfId="23495"/>
    <cellStyle name="Normal 3 2 2 3 2 5 5" xfId="23496"/>
    <cellStyle name="Normal 3 2 2 3 2 5 6" xfId="23497"/>
    <cellStyle name="Normal 3 2 2 3 2 5 7" xfId="23498"/>
    <cellStyle name="Normal 3 2 2 3 2 6" xfId="23499"/>
    <cellStyle name="Normal 3 2 2 3 2 6 2" xfId="23500"/>
    <cellStyle name="Normal 3 2 2 3 2 6 2 2" xfId="23501"/>
    <cellStyle name="Normal 3 2 2 3 2 6 2 3" xfId="23502"/>
    <cellStyle name="Normal 3 2 2 3 2 6 3" xfId="23503"/>
    <cellStyle name="Normal 3 2 2 3 2 6 3 2" xfId="23504"/>
    <cellStyle name="Normal 3 2 2 3 2 6 4" xfId="23505"/>
    <cellStyle name="Normal 3 2 2 3 2 6 5" xfId="23506"/>
    <cellStyle name="Normal 3 2 2 3 2 6 6" xfId="23507"/>
    <cellStyle name="Normal 3 2 2 3 2 7" xfId="23508"/>
    <cellStyle name="Normal 3 2 2 3 2 7 2" xfId="23509"/>
    <cellStyle name="Normal 3 2 2 3 2 7 2 2" xfId="23510"/>
    <cellStyle name="Normal 3 2 2 3 2 7 3" xfId="23511"/>
    <cellStyle name="Normal 3 2 2 3 2 8" xfId="23512"/>
    <cellStyle name="Normal 3 2 2 3 2 8 2" xfId="23513"/>
    <cellStyle name="Normal 3 2 2 3 2 8 3" xfId="23514"/>
    <cellStyle name="Normal 3 2 2 3 2 9" xfId="23515"/>
    <cellStyle name="Normal 3 2 2 3 2 9 2" xfId="23516"/>
    <cellStyle name="Normal 3 2 2 3 3" xfId="23517"/>
    <cellStyle name="Normal 3 2 2 3 3 10" xfId="23518"/>
    <cellStyle name="Normal 3 2 2 3 3 11" xfId="23519"/>
    <cellStyle name="Normal 3 2 2 3 3 2" xfId="23520"/>
    <cellStyle name="Normal 3 2 2 3 3 2 2" xfId="23521"/>
    <cellStyle name="Normal 3 2 2 3 3 2 2 2" xfId="23522"/>
    <cellStyle name="Normal 3 2 2 3 3 2 2 2 2" xfId="23523"/>
    <cellStyle name="Normal 3 2 2 3 3 2 2 3" xfId="23524"/>
    <cellStyle name="Normal 3 2 2 3 3 2 2 4" xfId="23525"/>
    <cellStyle name="Normal 3 2 2 3 3 2 3" xfId="23526"/>
    <cellStyle name="Normal 3 2 2 3 3 2 3 2" xfId="23527"/>
    <cellStyle name="Normal 3 2 2 3 3 2 3 2 2" xfId="23528"/>
    <cellStyle name="Normal 3 2 2 3 3 2 3 3" xfId="23529"/>
    <cellStyle name="Normal 3 2 2 3 3 2 4" xfId="23530"/>
    <cellStyle name="Normal 3 2 2 3 3 2 4 2" xfId="23531"/>
    <cellStyle name="Normal 3 2 2 3 3 2 4 2 2" xfId="23532"/>
    <cellStyle name="Normal 3 2 2 3 3 2 4 3" xfId="23533"/>
    <cellStyle name="Normal 3 2 2 3 3 2 5" xfId="23534"/>
    <cellStyle name="Normal 3 2 2 3 3 2 5 2" xfId="23535"/>
    <cellStyle name="Normal 3 2 2 3 3 2 6" xfId="23536"/>
    <cellStyle name="Normal 3 2 2 3 3 2 7" xfId="23537"/>
    <cellStyle name="Normal 3 2 2 3 3 3" xfId="23538"/>
    <cellStyle name="Normal 3 2 2 3 3 3 2" xfId="23539"/>
    <cellStyle name="Normal 3 2 2 3 3 3 2 2" xfId="23540"/>
    <cellStyle name="Normal 3 2 2 3 3 3 2 2 2" xfId="23541"/>
    <cellStyle name="Normal 3 2 2 3 3 3 2 3" xfId="23542"/>
    <cellStyle name="Normal 3 2 2 3 3 3 3" xfId="23543"/>
    <cellStyle name="Normal 3 2 2 3 3 3 3 2" xfId="23544"/>
    <cellStyle name="Normal 3 2 2 3 3 3 3 2 2" xfId="23545"/>
    <cellStyle name="Normal 3 2 2 3 3 3 3 3" xfId="23546"/>
    <cellStyle name="Normal 3 2 2 3 3 3 4" xfId="23547"/>
    <cellStyle name="Normal 3 2 2 3 3 3 4 2" xfId="23548"/>
    <cellStyle name="Normal 3 2 2 3 3 3 4 3" xfId="23549"/>
    <cellStyle name="Normal 3 2 2 3 3 3 5" xfId="23550"/>
    <cellStyle name="Normal 3 2 2 3 3 3 6" xfId="23551"/>
    <cellStyle name="Normal 3 2 2 3 3 3 7" xfId="23552"/>
    <cellStyle name="Normal 3 2 2 3 3 4" xfId="23553"/>
    <cellStyle name="Normal 3 2 2 3 3 4 2" xfId="23554"/>
    <cellStyle name="Normal 3 2 2 3 3 4 2 2" xfId="23555"/>
    <cellStyle name="Normal 3 2 2 3 3 4 2 3" xfId="23556"/>
    <cellStyle name="Normal 3 2 2 3 3 4 3" xfId="23557"/>
    <cellStyle name="Normal 3 2 2 3 3 4 3 2" xfId="23558"/>
    <cellStyle name="Normal 3 2 2 3 3 4 3 3" xfId="23559"/>
    <cellStyle name="Normal 3 2 2 3 3 4 4" xfId="23560"/>
    <cellStyle name="Normal 3 2 2 3 3 4 4 2" xfId="23561"/>
    <cellStyle name="Normal 3 2 2 3 3 4 5" xfId="23562"/>
    <cellStyle name="Normal 3 2 2 3 3 4 6" xfId="23563"/>
    <cellStyle name="Normal 3 2 2 3 3 4 7" xfId="23564"/>
    <cellStyle name="Normal 3 2 2 3 3 5" xfId="23565"/>
    <cellStyle name="Normal 3 2 2 3 3 5 2" xfId="23566"/>
    <cellStyle name="Normal 3 2 2 3 3 5 2 2" xfId="23567"/>
    <cellStyle name="Normal 3 2 2 3 3 5 2 3" xfId="23568"/>
    <cellStyle name="Normal 3 2 2 3 3 5 3" xfId="23569"/>
    <cellStyle name="Normal 3 2 2 3 3 5 3 2" xfId="23570"/>
    <cellStyle name="Normal 3 2 2 3 3 5 4" xfId="23571"/>
    <cellStyle name="Normal 3 2 2 3 3 5 5" xfId="23572"/>
    <cellStyle name="Normal 3 2 2 3 3 5 6" xfId="23573"/>
    <cellStyle name="Normal 3 2 2 3 3 6" xfId="23574"/>
    <cellStyle name="Normal 3 2 2 3 3 6 2" xfId="23575"/>
    <cellStyle name="Normal 3 2 2 3 3 6 2 2" xfId="23576"/>
    <cellStyle name="Normal 3 2 2 3 3 6 3" xfId="23577"/>
    <cellStyle name="Normal 3 2 2 3 3 7" xfId="23578"/>
    <cellStyle name="Normal 3 2 2 3 3 7 2" xfId="23579"/>
    <cellStyle name="Normal 3 2 2 3 3 7 3" xfId="23580"/>
    <cellStyle name="Normal 3 2 2 3 3 8" xfId="23581"/>
    <cellStyle name="Normal 3 2 2 3 3 8 2" xfId="23582"/>
    <cellStyle name="Normal 3 2 2 3 3 9" xfId="23583"/>
    <cellStyle name="Normal 3 2 2 3 4" xfId="23584"/>
    <cellStyle name="Normal 3 2 2 3 4 10" xfId="23585"/>
    <cellStyle name="Normal 3 2 2 3 4 11" xfId="23586"/>
    <cellStyle name="Normal 3 2 2 3 4 2" xfId="23587"/>
    <cellStyle name="Normal 3 2 2 3 4 2 2" xfId="23588"/>
    <cellStyle name="Normal 3 2 2 3 4 2 2 2" xfId="23589"/>
    <cellStyle name="Normal 3 2 2 3 4 2 2 2 2" xfId="23590"/>
    <cellStyle name="Normal 3 2 2 3 4 2 2 3" xfId="23591"/>
    <cellStyle name="Normal 3 2 2 3 4 2 2 4" xfId="23592"/>
    <cellStyle name="Normal 3 2 2 3 4 2 3" xfId="23593"/>
    <cellStyle name="Normal 3 2 2 3 4 2 3 2" xfId="23594"/>
    <cellStyle name="Normal 3 2 2 3 4 2 3 2 2" xfId="23595"/>
    <cellStyle name="Normal 3 2 2 3 4 2 3 3" xfId="23596"/>
    <cellStyle name="Normal 3 2 2 3 4 2 4" xfId="23597"/>
    <cellStyle name="Normal 3 2 2 3 4 2 4 2" xfId="23598"/>
    <cellStyle name="Normal 3 2 2 3 4 2 4 2 2" xfId="23599"/>
    <cellStyle name="Normal 3 2 2 3 4 2 4 3" xfId="23600"/>
    <cellStyle name="Normal 3 2 2 3 4 2 5" xfId="23601"/>
    <cellStyle name="Normal 3 2 2 3 4 2 5 2" xfId="23602"/>
    <cellStyle name="Normal 3 2 2 3 4 2 6" xfId="23603"/>
    <cellStyle name="Normal 3 2 2 3 4 2 7" xfId="23604"/>
    <cellStyle name="Normal 3 2 2 3 4 3" xfId="23605"/>
    <cellStyle name="Normal 3 2 2 3 4 3 2" xfId="23606"/>
    <cellStyle name="Normal 3 2 2 3 4 3 2 2" xfId="23607"/>
    <cellStyle name="Normal 3 2 2 3 4 3 2 2 2" xfId="23608"/>
    <cellStyle name="Normal 3 2 2 3 4 3 2 3" xfId="23609"/>
    <cellStyle name="Normal 3 2 2 3 4 3 3" xfId="23610"/>
    <cellStyle name="Normal 3 2 2 3 4 3 3 2" xfId="23611"/>
    <cellStyle name="Normal 3 2 2 3 4 3 3 2 2" xfId="23612"/>
    <cellStyle name="Normal 3 2 2 3 4 3 3 3" xfId="23613"/>
    <cellStyle name="Normal 3 2 2 3 4 3 4" xfId="23614"/>
    <cellStyle name="Normal 3 2 2 3 4 3 4 2" xfId="23615"/>
    <cellStyle name="Normal 3 2 2 3 4 3 4 3" xfId="23616"/>
    <cellStyle name="Normal 3 2 2 3 4 3 5" xfId="23617"/>
    <cellStyle name="Normal 3 2 2 3 4 3 6" xfId="23618"/>
    <cellStyle name="Normal 3 2 2 3 4 3 7" xfId="23619"/>
    <cellStyle name="Normal 3 2 2 3 4 4" xfId="23620"/>
    <cellStyle name="Normal 3 2 2 3 4 4 2" xfId="23621"/>
    <cellStyle name="Normal 3 2 2 3 4 4 2 2" xfId="23622"/>
    <cellStyle name="Normal 3 2 2 3 4 4 2 3" xfId="23623"/>
    <cellStyle name="Normal 3 2 2 3 4 4 3" xfId="23624"/>
    <cellStyle name="Normal 3 2 2 3 4 4 3 2" xfId="23625"/>
    <cellStyle name="Normal 3 2 2 3 4 4 3 3" xfId="23626"/>
    <cellStyle name="Normal 3 2 2 3 4 4 4" xfId="23627"/>
    <cellStyle name="Normal 3 2 2 3 4 4 4 2" xfId="23628"/>
    <cellStyle name="Normal 3 2 2 3 4 4 5" xfId="23629"/>
    <cellStyle name="Normal 3 2 2 3 4 4 6" xfId="23630"/>
    <cellStyle name="Normal 3 2 2 3 4 4 7" xfId="23631"/>
    <cellStyle name="Normal 3 2 2 3 4 5" xfId="23632"/>
    <cellStyle name="Normal 3 2 2 3 4 5 2" xfId="23633"/>
    <cellStyle name="Normal 3 2 2 3 4 5 2 2" xfId="23634"/>
    <cellStyle name="Normal 3 2 2 3 4 5 2 3" xfId="23635"/>
    <cellStyle name="Normal 3 2 2 3 4 5 3" xfId="23636"/>
    <cellStyle name="Normal 3 2 2 3 4 5 3 2" xfId="23637"/>
    <cellStyle name="Normal 3 2 2 3 4 5 4" xfId="23638"/>
    <cellStyle name="Normal 3 2 2 3 4 5 5" xfId="23639"/>
    <cellStyle name="Normal 3 2 2 3 4 5 6" xfId="23640"/>
    <cellStyle name="Normal 3 2 2 3 4 6" xfId="23641"/>
    <cellStyle name="Normal 3 2 2 3 4 6 2" xfId="23642"/>
    <cellStyle name="Normal 3 2 2 3 4 6 2 2" xfId="23643"/>
    <cellStyle name="Normal 3 2 2 3 4 6 3" xfId="23644"/>
    <cellStyle name="Normal 3 2 2 3 4 7" xfId="23645"/>
    <cellStyle name="Normal 3 2 2 3 4 7 2" xfId="23646"/>
    <cellStyle name="Normal 3 2 2 3 4 7 3" xfId="23647"/>
    <cellStyle name="Normal 3 2 2 3 4 8" xfId="23648"/>
    <cellStyle name="Normal 3 2 2 3 4 8 2" xfId="23649"/>
    <cellStyle name="Normal 3 2 2 3 4 9" xfId="23650"/>
    <cellStyle name="Normal 3 2 2 3 5" xfId="23651"/>
    <cellStyle name="Normal 3 2 2 3 5 2" xfId="23652"/>
    <cellStyle name="Normal 3 2 2 3 5 2 2" xfId="23653"/>
    <cellStyle name="Normal 3 2 2 3 5 2 2 2" xfId="23654"/>
    <cellStyle name="Normal 3 2 2 3 5 2 2 3" xfId="23655"/>
    <cellStyle name="Normal 3 2 2 3 5 2 3" xfId="23656"/>
    <cellStyle name="Normal 3 2 2 3 5 2 3 2" xfId="23657"/>
    <cellStyle name="Normal 3 2 2 3 5 2 4" xfId="23658"/>
    <cellStyle name="Normal 3 2 2 3 5 2 5" xfId="23659"/>
    <cellStyle name="Normal 3 2 2 3 5 3" xfId="23660"/>
    <cellStyle name="Normal 3 2 2 3 5 3 2" xfId="23661"/>
    <cellStyle name="Normal 3 2 2 3 5 3 2 2" xfId="23662"/>
    <cellStyle name="Normal 3 2 2 3 5 3 3" xfId="23663"/>
    <cellStyle name="Normal 3 2 2 3 5 3 4" xfId="23664"/>
    <cellStyle name="Normal 3 2 2 3 5 4" xfId="23665"/>
    <cellStyle name="Normal 3 2 2 3 5 4 2" xfId="23666"/>
    <cellStyle name="Normal 3 2 2 3 5 4 2 2" xfId="23667"/>
    <cellStyle name="Normal 3 2 2 3 5 4 3" xfId="23668"/>
    <cellStyle name="Normal 3 2 2 3 5 5" xfId="23669"/>
    <cellStyle name="Normal 3 2 2 3 5 5 2" xfId="23670"/>
    <cellStyle name="Normal 3 2 2 3 5 5 3" xfId="23671"/>
    <cellStyle name="Normal 3 2 2 3 5 6" xfId="23672"/>
    <cellStyle name="Normal 3 2 2 3 5 6 2" xfId="23673"/>
    <cellStyle name="Normal 3 2 2 3 5 7" xfId="23674"/>
    <cellStyle name="Normal 3 2 2 3 6" xfId="23675"/>
    <cellStyle name="Normal 3 2 2 3 6 2" xfId="23676"/>
    <cellStyle name="Normal 3 2 2 3 6 2 2" xfId="23677"/>
    <cellStyle name="Normal 3 2 2 3 6 2 2 2" xfId="23678"/>
    <cellStyle name="Normal 3 2 2 3 6 2 3" xfId="23679"/>
    <cellStyle name="Normal 3 2 2 3 6 3" xfId="23680"/>
    <cellStyle name="Normal 3 2 2 3 6 3 2" xfId="23681"/>
    <cellStyle name="Normal 3 2 2 3 6 3 2 2" xfId="23682"/>
    <cellStyle name="Normal 3 2 2 3 6 3 3" xfId="23683"/>
    <cellStyle name="Normal 3 2 2 3 6 4" xfId="23684"/>
    <cellStyle name="Normal 3 2 2 3 6 4 2" xfId="23685"/>
    <cellStyle name="Normal 3 2 2 3 6 4 3" xfId="23686"/>
    <cellStyle name="Normal 3 2 2 3 6 5" xfId="23687"/>
    <cellStyle name="Normal 3 2 2 3 6 6" xfId="23688"/>
    <cellStyle name="Normal 3 2 2 3 6 7" xfId="23689"/>
    <cellStyle name="Normal 3 2 2 3 7" xfId="23690"/>
    <cellStyle name="Normal 3 2 2 3 7 2" xfId="23691"/>
    <cellStyle name="Normal 3 2 2 3 7 2 2" xfId="23692"/>
    <cellStyle name="Normal 3 2 2 3 7 2 2 2" xfId="23693"/>
    <cellStyle name="Normal 3 2 2 3 7 2 3" xfId="23694"/>
    <cellStyle name="Normal 3 2 2 3 7 3" xfId="23695"/>
    <cellStyle name="Normal 3 2 2 3 7 3 2" xfId="23696"/>
    <cellStyle name="Normal 3 2 2 3 7 3 2 2" xfId="23697"/>
    <cellStyle name="Normal 3 2 2 3 7 3 3" xfId="23698"/>
    <cellStyle name="Normal 3 2 2 3 7 4" xfId="23699"/>
    <cellStyle name="Normal 3 2 2 3 7 4 2" xfId="23700"/>
    <cellStyle name="Normal 3 2 2 3 7 4 3" xfId="23701"/>
    <cellStyle name="Normal 3 2 2 3 7 5" xfId="23702"/>
    <cellStyle name="Normal 3 2 2 3 7 6" xfId="23703"/>
    <cellStyle name="Normal 3 2 2 3 7 7" xfId="23704"/>
    <cellStyle name="Normal 3 2 2 3 8" xfId="23705"/>
    <cellStyle name="Normal 3 2 2 3 8 2" xfId="23706"/>
    <cellStyle name="Normal 3 2 2 3 8 2 2" xfId="23707"/>
    <cellStyle name="Normal 3 2 2 3 8 2 3" xfId="23708"/>
    <cellStyle name="Normal 3 2 2 3 8 3" xfId="23709"/>
    <cellStyle name="Normal 3 2 2 3 8 3 2" xfId="23710"/>
    <cellStyle name="Normal 3 2 2 3 8 3 3" xfId="23711"/>
    <cellStyle name="Normal 3 2 2 3 8 4" xfId="23712"/>
    <cellStyle name="Normal 3 2 2 3 8 5" xfId="23713"/>
    <cellStyle name="Normal 3 2 2 3 8 6" xfId="23714"/>
    <cellStyle name="Normal 3 2 2 3 9" xfId="23715"/>
    <cellStyle name="Normal 3 2 2 3 9 2" xfId="23716"/>
    <cellStyle name="Normal 3 2 2 3 9 2 2" xfId="23717"/>
    <cellStyle name="Normal 3 2 2 3 9 3" xfId="23718"/>
    <cellStyle name="Normal 3 2 2 4" xfId="23719"/>
    <cellStyle name="Normal 3 2 2 4 10" xfId="23720"/>
    <cellStyle name="Normal 3 2 2 4 10 2" xfId="23721"/>
    <cellStyle name="Normal 3 2 2 4 10 2 2" xfId="23722"/>
    <cellStyle name="Normal 3 2 2 4 10 3" xfId="23723"/>
    <cellStyle name="Normal 3 2 2 4 11" xfId="23724"/>
    <cellStyle name="Normal 3 2 2 4 11 2" xfId="23725"/>
    <cellStyle name="Normal 3 2 2 4 11 3" xfId="23726"/>
    <cellStyle name="Normal 3 2 2 4 12" xfId="23727"/>
    <cellStyle name="Normal 3 2 2 4 13" xfId="23728"/>
    <cellStyle name="Normal 3 2 2 4 14" xfId="23729"/>
    <cellStyle name="Normal 3 2 2 4 2" xfId="23730"/>
    <cellStyle name="Normal 3 2 2 4 2 10" xfId="23731"/>
    <cellStyle name="Normal 3 2 2 4 2 11" xfId="23732"/>
    <cellStyle name="Normal 3 2 2 4 2 12" xfId="23733"/>
    <cellStyle name="Normal 3 2 2 4 2 2" xfId="23734"/>
    <cellStyle name="Normal 3 2 2 4 2 2 2" xfId="23735"/>
    <cellStyle name="Normal 3 2 2 4 2 2 2 2" xfId="23736"/>
    <cellStyle name="Normal 3 2 2 4 2 2 2 2 2" xfId="23737"/>
    <cellStyle name="Normal 3 2 2 4 2 2 2 2 3" xfId="23738"/>
    <cellStyle name="Normal 3 2 2 4 2 2 2 2 4" xfId="23739"/>
    <cellStyle name="Normal 3 2 2 4 2 2 2 3" xfId="23740"/>
    <cellStyle name="Normal 3 2 2 4 2 2 2 3 2" xfId="23741"/>
    <cellStyle name="Normal 3 2 2 4 2 2 2 4" xfId="23742"/>
    <cellStyle name="Normal 3 2 2 4 2 2 2 4 2" xfId="23743"/>
    <cellStyle name="Normal 3 2 2 4 2 2 2 5" xfId="23744"/>
    <cellStyle name="Normal 3 2 2 4 2 2 2 6" xfId="23745"/>
    <cellStyle name="Normal 3 2 2 4 2 2 3" xfId="23746"/>
    <cellStyle name="Normal 3 2 2 4 2 2 3 2" xfId="23747"/>
    <cellStyle name="Normal 3 2 2 4 2 2 3 2 2" xfId="23748"/>
    <cellStyle name="Normal 3 2 2 4 2 2 3 2 3" xfId="23749"/>
    <cellStyle name="Normal 3 2 2 4 2 2 3 3" xfId="23750"/>
    <cellStyle name="Normal 3 2 2 4 2 2 3 3 2" xfId="23751"/>
    <cellStyle name="Normal 3 2 2 4 2 2 3 4" xfId="23752"/>
    <cellStyle name="Normal 3 2 2 4 2 2 3 5" xfId="23753"/>
    <cellStyle name="Normal 3 2 2 4 2 2 4" xfId="23754"/>
    <cellStyle name="Normal 3 2 2 4 2 2 4 2" xfId="23755"/>
    <cellStyle name="Normal 3 2 2 4 2 2 4 2 2" xfId="23756"/>
    <cellStyle name="Normal 3 2 2 4 2 2 4 3" xfId="23757"/>
    <cellStyle name="Normal 3 2 2 4 2 2 4 4" xfId="23758"/>
    <cellStyle name="Normal 3 2 2 4 2 2 5" xfId="23759"/>
    <cellStyle name="Normal 3 2 2 4 2 2 5 2" xfId="23760"/>
    <cellStyle name="Normal 3 2 2 4 2 2 5 3" xfId="23761"/>
    <cellStyle name="Normal 3 2 2 4 2 2 6" xfId="23762"/>
    <cellStyle name="Normal 3 2 2 4 2 2 6 2" xfId="23763"/>
    <cellStyle name="Normal 3 2 2 4 2 2 6 3" xfId="23764"/>
    <cellStyle name="Normal 3 2 2 4 2 2 7" xfId="23765"/>
    <cellStyle name="Normal 3 2 2 4 2 2 8" xfId="23766"/>
    <cellStyle name="Normal 3 2 2 4 2 3" xfId="23767"/>
    <cellStyle name="Normal 3 2 2 4 2 3 2" xfId="23768"/>
    <cellStyle name="Normal 3 2 2 4 2 3 2 2" xfId="23769"/>
    <cellStyle name="Normal 3 2 2 4 2 3 2 2 2" xfId="23770"/>
    <cellStyle name="Normal 3 2 2 4 2 3 2 3" xfId="23771"/>
    <cellStyle name="Normal 3 2 2 4 2 3 2 4" xfId="23772"/>
    <cellStyle name="Normal 3 2 2 4 2 3 3" xfId="23773"/>
    <cellStyle name="Normal 3 2 2 4 2 3 3 2" xfId="23774"/>
    <cellStyle name="Normal 3 2 2 4 2 3 3 2 2" xfId="23775"/>
    <cellStyle name="Normal 3 2 2 4 2 3 3 3" xfId="23776"/>
    <cellStyle name="Normal 3 2 2 4 2 3 4" xfId="23777"/>
    <cellStyle name="Normal 3 2 2 4 2 3 4 2" xfId="23778"/>
    <cellStyle name="Normal 3 2 2 4 2 3 4 2 2" xfId="23779"/>
    <cellStyle name="Normal 3 2 2 4 2 3 4 3" xfId="23780"/>
    <cellStyle name="Normal 3 2 2 4 2 3 5" xfId="23781"/>
    <cellStyle name="Normal 3 2 2 4 2 3 5 2" xfId="23782"/>
    <cellStyle name="Normal 3 2 2 4 2 3 6" xfId="23783"/>
    <cellStyle name="Normal 3 2 2 4 2 3 7" xfId="23784"/>
    <cellStyle name="Normal 3 2 2 4 2 4" xfId="23785"/>
    <cellStyle name="Normal 3 2 2 4 2 4 2" xfId="23786"/>
    <cellStyle name="Normal 3 2 2 4 2 4 2 2" xfId="23787"/>
    <cellStyle name="Normal 3 2 2 4 2 4 2 2 2" xfId="23788"/>
    <cellStyle name="Normal 3 2 2 4 2 4 2 3" xfId="23789"/>
    <cellStyle name="Normal 3 2 2 4 2 4 3" xfId="23790"/>
    <cellStyle name="Normal 3 2 2 4 2 4 3 2" xfId="23791"/>
    <cellStyle name="Normal 3 2 2 4 2 4 3 2 2" xfId="23792"/>
    <cellStyle name="Normal 3 2 2 4 2 4 3 3" xfId="23793"/>
    <cellStyle name="Normal 3 2 2 4 2 4 4" xfId="23794"/>
    <cellStyle name="Normal 3 2 2 4 2 4 4 2" xfId="23795"/>
    <cellStyle name="Normal 3 2 2 4 2 4 4 3" xfId="23796"/>
    <cellStyle name="Normal 3 2 2 4 2 4 5" xfId="23797"/>
    <cellStyle name="Normal 3 2 2 4 2 4 6" xfId="23798"/>
    <cellStyle name="Normal 3 2 2 4 2 4 7" xfId="23799"/>
    <cellStyle name="Normal 3 2 2 4 2 5" xfId="23800"/>
    <cellStyle name="Normal 3 2 2 4 2 5 2" xfId="23801"/>
    <cellStyle name="Normal 3 2 2 4 2 5 2 2" xfId="23802"/>
    <cellStyle name="Normal 3 2 2 4 2 5 2 3" xfId="23803"/>
    <cellStyle name="Normal 3 2 2 4 2 5 3" xfId="23804"/>
    <cellStyle name="Normal 3 2 2 4 2 5 3 2" xfId="23805"/>
    <cellStyle name="Normal 3 2 2 4 2 5 3 3" xfId="23806"/>
    <cellStyle name="Normal 3 2 2 4 2 5 4" xfId="23807"/>
    <cellStyle name="Normal 3 2 2 4 2 5 4 2" xfId="23808"/>
    <cellStyle name="Normal 3 2 2 4 2 5 5" xfId="23809"/>
    <cellStyle name="Normal 3 2 2 4 2 5 6" xfId="23810"/>
    <cellStyle name="Normal 3 2 2 4 2 5 7" xfId="23811"/>
    <cellStyle name="Normal 3 2 2 4 2 6" xfId="23812"/>
    <cellStyle name="Normal 3 2 2 4 2 6 2" xfId="23813"/>
    <cellStyle name="Normal 3 2 2 4 2 6 2 2" xfId="23814"/>
    <cellStyle name="Normal 3 2 2 4 2 6 2 3" xfId="23815"/>
    <cellStyle name="Normal 3 2 2 4 2 6 3" xfId="23816"/>
    <cellStyle name="Normal 3 2 2 4 2 6 3 2" xfId="23817"/>
    <cellStyle name="Normal 3 2 2 4 2 6 4" xfId="23818"/>
    <cellStyle name="Normal 3 2 2 4 2 6 5" xfId="23819"/>
    <cellStyle name="Normal 3 2 2 4 2 6 6" xfId="23820"/>
    <cellStyle name="Normal 3 2 2 4 2 7" xfId="23821"/>
    <cellStyle name="Normal 3 2 2 4 2 7 2" xfId="23822"/>
    <cellStyle name="Normal 3 2 2 4 2 7 2 2" xfId="23823"/>
    <cellStyle name="Normal 3 2 2 4 2 7 3" xfId="23824"/>
    <cellStyle name="Normal 3 2 2 4 2 8" xfId="23825"/>
    <cellStyle name="Normal 3 2 2 4 2 8 2" xfId="23826"/>
    <cellStyle name="Normal 3 2 2 4 2 8 3" xfId="23827"/>
    <cellStyle name="Normal 3 2 2 4 2 9" xfId="23828"/>
    <cellStyle name="Normal 3 2 2 4 2 9 2" xfId="23829"/>
    <cellStyle name="Normal 3 2 2 4 3" xfId="23830"/>
    <cellStyle name="Normal 3 2 2 4 3 10" xfId="23831"/>
    <cellStyle name="Normal 3 2 2 4 3 11" xfId="23832"/>
    <cellStyle name="Normal 3 2 2 4 3 2" xfId="23833"/>
    <cellStyle name="Normal 3 2 2 4 3 2 2" xfId="23834"/>
    <cellStyle name="Normal 3 2 2 4 3 2 2 2" xfId="23835"/>
    <cellStyle name="Normal 3 2 2 4 3 2 2 2 2" xfId="23836"/>
    <cellStyle name="Normal 3 2 2 4 3 2 2 3" xfId="23837"/>
    <cellStyle name="Normal 3 2 2 4 3 2 2 4" xfId="23838"/>
    <cellStyle name="Normal 3 2 2 4 3 2 3" xfId="23839"/>
    <cellStyle name="Normal 3 2 2 4 3 2 3 2" xfId="23840"/>
    <cellStyle name="Normal 3 2 2 4 3 2 3 2 2" xfId="23841"/>
    <cellStyle name="Normal 3 2 2 4 3 2 3 3" xfId="23842"/>
    <cellStyle name="Normal 3 2 2 4 3 2 4" xfId="23843"/>
    <cellStyle name="Normal 3 2 2 4 3 2 4 2" xfId="23844"/>
    <cellStyle name="Normal 3 2 2 4 3 2 4 2 2" xfId="23845"/>
    <cellStyle name="Normal 3 2 2 4 3 2 4 3" xfId="23846"/>
    <cellStyle name="Normal 3 2 2 4 3 2 5" xfId="23847"/>
    <cellStyle name="Normal 3 2 2 4 3 2 5 2" xfId="23848"/>
    <cellStyle name="Normal 3 2 2 4 3 2 6" xfId="23849"/>
    <cellStyle name="Normal 3 2 2 4 3 2 7" xfId="23850"/>
    <cellStyle name="Normal 3 2 2 4 3 3" xfId="23851"/>
    <cellStyle name="Normal 3 2 2 4 3 3 2" xfId="23852"/>
    <cellStyle name="Normal 3 2 2 4 3 3 2 2" xfId="23853"/>
    <cellStyle name="Normal 3 2 2 4 3 3 2 2 2" xfId="23854"/>
    <cellStyle name="Normal 3 2 2 4 3 3 2 3" xfId="23855"/>
    <cellStyle name="Normal 3 2 2 4 3 3 3" xfId="23856"/>
    <cellStyle name="Normal 3 2 2 4 3 3 3 2" xfId="23857"/>
    <cellStyle name="Normal 3 2 2 4 3 3 3 2 2" xfId="23858"/>
    <cellStyle name="Normal 3 2 2 4 3 3 3 3" xfId="23859"/>
    <cellStyle name="Normal 3 2 2 4 3 3 4" xfId="23860"/>
    <cellStyle name="Normal 3 2 2 4 3 3 4 2" xfId="23861"/>
    <cellStyle name="Normal 3 2 2 4 3 3 4 3" xfId="23862"/>
    <cellStyle name="Normal 3 2 2 4 3 3 5" xfId="23863"/>
    <cellStyle name="Normal 3 2 2 4 3 3 6" xfId="23864"/>
    <cellStyle name="Normal 3 2 2 4 3 3 7" xfId="23865"/>
    <cellStyle name="Normal 3 2 2 4 3 4" xfId="23866"/>
    <cellStyle name="Normal 3 2 2 4 3 4 2" xfId="23867"/>
    <cellStyle name="Normal 3 2 2 4 3 4 2 2" xfId="23868"/>
    <cellStyle name="Normal 3 2 2 4 3 4 2 3" xfId="23869"/>
    <cellStyle name="Normal 3 2 2 4 3 4 3" xfId="23870"/>
    <cellStyle name="Normal 3 2 2 4 3 4 3 2" xfId="23871"/>
    <cellStyle name="Normal 3 2 2 4 3 4 3 3" xfId="23872"/>
    <cellStyle name="Normal 3 2 2 4 3 4 4" xfId="23873"/>
    <cellStyle name="Normal 3 2 2 4 3 4 4 2" xfId="23874"/>
    <cellStyle name="Normal 3 2 2 4 3 4 5" xfId="23875"/>
    <cellStyle name="Normal 3 2 2 4 3 4 6" xfId="23876"/>
    <cellStyle name="Normal 3 2 2 4 3 4 7" xfId="23877"/>
    <cellStyle name="Normal 3 2 2 4 3 5" xfId="23878"/>
    <cellStyle name="Normal 3 2 2 4 3 5 2" xfId="23879"/>
    <cellStyle name="Normal 3 2 2 4 3 5 2 2" xfId="23880"/>
    <cellStyle name="Normal 3 2 2 4 3 5 2 3" xfId="23881"/>
    <cellStyle name="Normal 3 2 2 4 3 5 3" xfId="23882"/>
    <cellStyle name="Normal 3 2 2 4 3 5 3 2" xfId="23883"/>
    <cellStyle name="Normal 3 2 2 4 3 5 4" xfId="23884"/>
    <cellStyle name="Normal 3 2 2 4 3 5 5" xfId="23885"/>
    <cellStyle name="Normal 3 2 2 4 3 5 6" xfId="23886"/>
    <cellStyle name="Normal 3 2 2 4 3 6" xfId="23887"/>
    <cellStyle name="Normal 3 2 2 4 3 6 2" xfId="23888"/>
    <cellStyle name="Normal 3 2 2 4 3 6 2 2" xfId="23889"/>
    <cellStyle name="Normal 3 2 2 4 3 6 3" xfId="23890"/>
    <cellStyle name="Normal 3 2 2 4 3 7" xfId="23891"/>
    <cellStyle name="Normal 3 2 2 4 3 7 2" xfId="23892"/>
    <cellStyle name="Normal 3 2 2 4 3 7 3" xfId="23893"/>
    <cellStyle name="Normal 3 2 2 4 3 8" xfId="23894"/>
    <cellStyle name="Normal 3 2 2 4 3 8 2" xfId="23895"/>
    <cellStyle name="Normal 3 2 2 4 3 9" xfId="23896"/>
    <cellStyle name="Normal 3 2 2 4 4" xfId="23897"/>
    <cellStyle name="Normal 3 2 2 4 4 10" xfId="23898"/>
    <cellStyle name="Normal 3 2 2 4 4 11" xfId="23899"/>
    <cellStyle name="Normal 3 2 2 4 4 2" xfId="23900"/>
    <cellStyle name="Normal 3 2 2 4 4 2 2" xfId="23901"/>
    <cellStyle name="Normal 3 2 2 4 4 2 2 2" xfId="23902"/>
    <cellStyle name="Normal 3 2 2 4 4 2 2 2 2" xfId="23903"/>
    <cellStyle name="Normal 3 2 2 4 4 2 2 3" xfId="23904"/>
    <cellStyle name="Normal 3 2 2 4 4 2 2 4" xfId="23905"/>
    <cellStyle name="Normal 3 2 2 4 4 2 3" xfId="23906"/>
    <cellStyle name="Normal 3 2 2 4 4 2 3 2" xfId="23907"/>
    <cellStyle name="Normal 3 2 2 4 4 2 3 2 2" xfId="23908"/>
    <cellStyle name="Normal 3 2 2 4 4 2 3 3" xfId="23909"/>
    <cellStyle name="Normal 3 2 2 4 4 2 4" xfId="23910"/>
    <cellStyle name="Normal 3 2 2 4 4 2 4 2" xfId="23911"/>
    <cellStyle name="Normal 3 2 2 4 4 2 4 2 2" xfId="23912"/>
    <cellStyle name="Normal 3 2 2 4 4 2 4 3" xfId="23913"/>
    <cellStyle name="Normal 3 2 2 4 4 2 5" xfId="23914"/>
    <cellStyle name="Normal 3 2 2 4 4 2 5 2" xfId="23915"/>
    <cellStyle name="Normal 3 2 2 4 4 2 6" xfId="23916"/>
    <cellStyle name="Normal 3 2 2 4 4 2 7" xfId="23917"/>
    <cellStyle name="Normal 3 2 2 4 4 3" xfId="23918"/>
    <cellStyle name="Normal 3 2 2 4 4 3 2" xfId="23919"/>
    <cellStyle name="Normal 3 2 2 4 4 3 2 2" xfId="23920"/>
    <cellStyle name="Normal 3 2 2 4 4 3 2 2 2" xfId="23921"/>
    <cellStyle name="Normal 3 2 2 4 4 3 2 3" xfId="23922"/>
    <cellStyle name="Normal 3 2 2 4 4 3 3" xfId="23923"/>
    <cellStyle name="Normal 3 2 2 4 4 3 3 2" xfId="23924"/>
    <cellStyle name="Normal 3 2 2 4 4 3 3 2 2" xfId="23925"/>
    <cellStyle name="Normal 3 2 2 4 4 3 3 3" xfId="23926"/>
    <cellStyle name="Normal 3 2 2 4 4 3 4" xfId="23927"/>
    <cellStyle name="Normal 3 2 2 4 4 3 4 2" xfId="23928"/>
    <cellStyle name="Normal 3 2 2 4 4 3 4 3" xfId="23929"/>
    <cellStyle name="Normal 3 2 2 4 4 3 5" xfId="23930"/>
    <cellStyle name="Normal 3 2 2 4 4 3 6" xfId="23931"/>
    <cellStyle name="Normal 3 2 2 4 4 3 7" xfId="23932"/>
    <cellStyle name="Normal 3 2 2 4 4 4" xfId="23933"/>
    <cellStyle name="Normal 3 2 2 4 4 4 2" xfId="23934"/>
    <cellStyle name="Normal 3 2 2 4 4 4 2 2" xfId="23935"/>
    <cellStyle name="Normal 3 2 2 4 4 4 2 3" xfId="23936"/>
    <cellStyle name="Normal 3 2 2 4 4 4 3" xfId="23937"/>
    <cellStyle name="Normal 3 2 2 4 4 4 3 2" xfId="23938"/>
    <cellStyle name="Normal 3 2 2 4 4 4 3 3" xfId="23939"/>
    <cellStyle name="Normal 3 2 2 4 4 4 4" xfId="23940"/>
    <cellStyle name="Normal 3 2 2 4 4 4 4 2" xfId="23941"/>
    <cellStyle name="Normal 3 2 2 4 4 4 5" xfId="23942"/>
    <cellStyle name="Normal 3 2 2 4 4 4 6" xfId="23943"/>
    <cellStyle name="Normal 3 2 2 4 4 4 7" xfId="23944"/>
    <cellStyle name="Normal 3 2 2 4 4 5" xfId="23945"/>
    <cellStyle name="Normal 3 2 2 4 4 5 2" xfId="23946"/>
    <cellStyle name="Normal 3 2 2 4 4 5 2 2" xfId="23947"/>
    <cellStyle name="Normal 3 2 2 4 4 5 2 3" xfId="23948"/>
    <cellStyle name="Normal 3 2 2 4 4 5 3" xfId="23949"/>
    <cellStyle name="Normal 3 2 2 4 4 5 3 2" xfId="23950"/>
    <cellStyle name="Normal 3 2 2 4 4 5 4" xfId="23951"/>
    <cellStyle name="Normal 3 2 2 4 4 5 5" xfId="23952"/>
    <cellStyle name="Normal 3 2 2 4 4 5 6" xfId="23953"/>
    <cellStyle name="Normal 3 2 2 4 4 6" xfId="23954"/>
    <cellStyle name="Normal 3 2 2 4 4 6 2" xfId="23955"/>
    <cellStyle name="Normal 3 2 2 4 4 6 2 2" xfId="23956"/>
    <cellStyle name="Normal 3 2 2 4 4 6 3" xfId="23957"/>
    <cellStyle name="Normal 3 2 2 4 4 7" xfId="23958"/>
    <cellStyle name="Normal 3 2 2 4 4 7 2" xfId="23959"/>
    <cellStyle name="Normal 3 2 2 4 4 7 3" xfId="23960"/>
    <cellStyle name="Normal 3 2 2 4 4 8" xfId="23961"/>
    <cellStyle name="Normal 3 2 2 4 4 8 2" xfId="23962"/>
    <cellStyle name="Normal 3 2 2 4 4 9" xfId="23963"/>
    <cellStyle name="Normal 3 2 2 4 5" xfId="23964"/>
    <cellStyle name="Normal 3 2 2 4 5 2" xfId="23965"/>
    <cellStyle name="Normal 3 2 2 4 5 2 2" xfId="23966"/>
    <cellStyle name="Normal 3 2 2 4 5 2 2 2" xfId="23967"/>
    <cellStyle name="Normal 3 2 2 4 5 2 2 3" xfId="23968"/>
    <cellStyle name="Normal 3 2 2 4 5 2 3" xfId="23969"/>
    <cellStyle name="Normal 3 2 2 4 5 2 3 2" xfId="23970"/>
    <cellStyle name="Normal 3 2 2 4 5 2 4" xfId="23971"/>
    <cellStyle name="Normal 3 2 2 4 5 2 5" xfId="23972"/>
    <cellStyle name="Normal 3 2 2 4 5 3" xfId="23973"/>
    <cellStyle name="Normal 3 2 2 4 5 3 2" xfId="23974"/>
    <cellStyle name="Normal 3 2 2 4 5 3 2 2" xfId="23975"/>
    <cellStyle name="Normal 3 2 2 4 5 3 3" xfId="23976"/>
    <cellStyle name="Normal 3 2 2 4 5 3 4" xfId="23977"/>
    <cellStyle name="Normal 3 2 2 4 5 4" xfId="23978"/>
    <cellStyle name="Normal 3 2 2 4 5 4 2" xfId="23979"/>
    <cellStyle name="Normal 3 2 2 4 5 4 2 2" xfId="23980"/>
    <cellStyle name="Normal 3 2 2 4 5 4 3" xfId="23981"/>
    <cellStyle name="Normal 3 2 2 4 5 5" xfId="23982"/>
    <cellStyle name="Normal 3 2 2 4 5 5 2" xfId="23983"/>
    <cellStyle name="Normal 3 2 2 4 5 5 3" xfId="23984"/>
    <cellStyle name="Normal 3 2 2 4 5 6" xfId="23985"/>
    <cellStyle name="Normal 3 2 2 4 5 6 2" xfId="23986"/>
    <cellStyle name="Normal 3 2 2 4 5 7" xfId="23987"/>
    <cellStyle name="Normal 3 2 2 4 6" xfId="23988"/>
    <cellStyle name="Normal 3 2 2 4 6 2" xfId="23989"/>
    <cellStyle name="Normal 3 2 2 4 6 2 2" xfId="23990"/>
    <cellStyle name="Normal 3 2 2 4 6 2 2 2" xfId="23991"/>
    <cellStyle name="Normal 3 2 2 4 6 2 3" xfId="23992"/>
    <cellStyle name="Normal 3 2 2 4 6 3" xfId="23993"/>
    <cellStyle name="Normal 3 2 2 4 6 3 2" xfId="23994"/>
    <cellStyle name="Normal 3 2 2 4 6 3 2 2" xfId="23995"/>
    <cellStyle name="Normal 3 2 2 4 6 3 3" xfId="23996"/>
    <cellStyle name="Normal 3 2 2 4 6 4" xfId="23997"/>
    <cellStyle name="Normal 3 2 2 4 6 4 2" xfId="23998"/>
    <cellStyle name="Normal 3 2 2 4 6 4 3" xfId="23999"/>
    <cellStyle name="Normal 3 2 2 4 6 5" xfId="24000"/>
    <cellStyle name="Normal 3 2 2 4 6 6" xfId="24001"/>
    <cellStyle name="Normal 3 2 2 4 6 7" xfId="24002"/>
    <cellStyle name="Normal 3 2 2 4 7" xfId="24003"/>
    <cellStyle name="Normal 3 2 2 4 7 2" xfId="24004"/>
    <cellStyle name="Normal 3 2 2 4 7 2 2" xfId="24005"/>
    <cellStyle name="Normal 3 2 2 4 7 2 2 2" xfId="24006"/>
    <cellStyle name="Normal 3 2 2 4 7 2 3" xfId="24007"/>
    <cellStyle name="Normal 3 2 2 4 7 3" xfId="24008"/>
    <cellStyle name="Normal 3 2 2 4 7 3 2" xfId="24009"/>
    <cellStyle name="Normal 3 2 2 4 7 3 2 2" xfId="24010"/>
    <cellStyle name="Normal 3 2 2 4 7 3 3" xfId="24011"/>
    <cellStyle name="Normal 3 2 2 4 7 4" xfId="24012"/>
    <cellStyle name="Normal 3 2 2 4 7 4 2" xfId="24013"/>
    <cellStyle name="Normal 3 2 2 4 7 4 3" xfId="24014"/>
    <cellStyle name="Normal 3 2 2 4 7 5" xfId="24015"/>
    <cellStyle name="Normal 3 2 2 4 7 6" xfId="24016"/>
    <cellStyle name="Normal 3 2 2 4 7 7" xfId="24017"/>
    <cellStyle name="Normal 3 2 2 4 8" xfId="24018"/>
    <cellStyle name="Normal 3 2 2 4 8 2" xfId="24019"/>
    <cellStyle name="Normal 3 2 2 4 8 2 2" xfId="24020"/>
    <cellStyle name="Normal 3 2 2 4 8 2 3" xfId="24021"/>
    <cellStyle name="Normal 3 2 2 4 8 3" xfId="24022"/>
    <cellStyle name="Normal 3 2 2 4 8 3 2" xfId="24023"/>
    <cellStyle name="Normal 3 2 2 4 8 3 3" xfId="24024"/>
    <cellStyle name="Normal 3 2 2 4 8 4" xfId="24025"/>
    <cellStyle name="Normal 3 2 2 4 8 5" xfId="24026"/>
    <cellStyle name="Normal 3 2 2 4 8 6" xfId="24027"/>
    <cellStyle name="Normal 3 2 2 4 9" xfId="24028"/>
    <cellStyle name="Normal 3 2 2 4 9 2" xfId="24029"/>
    <cellStyle name="Normal 3 2 2 4 9 2 2" xfId="24030"/>
    <cellStyle name="Normal 3 2 2 4 9 3" xfId="24031"/>
    <cellStyle name="Normal 3 2 2 5" xfId="24032"/>
    <cellStyle name="Normal 3 2 2 5 10" xfId="24033"/>
    <cellStyle name="Normal 3 2 2 5 10 2" xfId="24034"/>
    <cellStyle name="Normal 3 2 2 5 10 3" xfId="24035"/>
    <cellStyle name="Normal 3 2 2 5 11" xfId="24036"/>
    <cellStyle name="Normal 3 2 2 5 12" xfId="24037"/>
    <cellStyle name="Normal 3 2 2 5 13" xfId="24038"/>
    <cellStyle name="Normal 3 2 2 5 2" xfId="24039"/>
    <cellStyle name="Normal 3 2 2 5 2 10" xfId="24040"/>
    <cellStyle name="Normal 3 2 2 5 2 11" xfId="24041"/>
    <cellStyle name="Normal 3 2 2 5 2 2" xfId="24042"/>
    <cellStyle name="Normal 3 2 2 5 2 2 2" xfId="24043"/>
    <cellStyle name="Normal 3 2 2 5 2 2 2 2" xfId="24044"/>
    <cellStyle name="Normal 3 2 2 5 2 2 2 2 2" xfId="24045"/>
    <cellStyle name="Normal 3 2 2 5 2 2 2 3" xfId="24046"/>
    <cellStyle name="Normal 3 2 2 5 2 2 2 4" xfId="24047"/>
    <cellStyle name="Normal 3 2 2 5 2 2 3" xfId="24048"/>
    <cellStyle name="Normal 3 2 2 5 2 2 3 2" xfId="24049"/>
    <cellStyle name="Normal 3 2 2 5 2 2 3 2 2" xfId="24050"/>
    <cellStyle name="Normal 3 2 2 5 2 2 3 3" xfId="24051"/>
    <cellStyle name="Normal 3 2 2 5 2 2 4" xfId="24052"/>
    <cellStyle name="Normal 3 2 2 5 2 2 4 2" xfId="24053"/>
    <cellStyle name="Normal 3 2 2 5 2 2 4 2 2" xfId="24054"/>
    <cellStyle name="Normal 3 2 2 5 2 2 4 3" xfId="24055"/>
    <cellStyle name="Normal 3 2 2 5 2 2 5" xfId="24056"/>
    <cellStyle name="Normal 3 2 2 5 2 2 5 2" xfId="24057"/>
    <cellStyle name="Normal 3 2 2 5 2 2 6" xfId="24058"/>
    <cellStyle name="Normal 3 2 2 5 2 2 7" xfId="24059"/>
    <cellStyle name="Normal 3 2 2 5 2 3" xfId="24060"/>
    <cellStyle name="Normal 3 2 2 5 2 3 2" xfId="24061"/>
    <cellStyle name="Normal 3 2 2 5 2 3 2 2" xfId="24062"/>
    <cellStyle name="Normal 3 2 2 5 2 3 2 2 2" xfId="24063"/>
    <cellStyle name="Normal 3 2 2 5 2 3 2 3" xfId="24064"/>
    <cellStyle name="Normal 3 2 2 5 2 3 3" xfId="24065"/>
    <cellStyle name="Normal 3 2 2 5 2 3 3 2" xfId="24066"/>
    <cellStyle name="Normal 3 2 2 5 2 3 3 2 2" xfId="24067"/>
    <cellStyle name="Normal 3 2 2 5 2 3 3 3" xfId="24068"/>
    <cellStyle name="Normal 3 2 2 5 2 3 4" xfId="24069"/>
    <cellStyle name="Normal 3 2 2 5 2 3 4 2" xfId="24070"/>
    <cellStyle name="Normal 3 2 2 5 2 3 4 3" xfId="24071"/>
    <cellStyle name="Normal 3 2 2 5 2 3 5" xfId="24072"/>
    <cellStyle name="Normal 3 2 2 5 2 3 6" xfId="24073"/>
    <cellStyle name="Normal 3 2 2 5 2 3 7" xfId="24074"/>
    <cellStyle name="Normal 3 2 2 5 2 4" xfId="24075"/>
    <cellStyle name="Normal 3 2 2 5 2 4 2" xfId="24076"/>
    <cellStyle name="Normal 3 2 2 5 2 4 2 2" xfId="24077"/>
    <cellStyle name="Normal 3 2 2 5 2 4 2 3" xfId="24078"/>
    <cellStyle name="Normal 3 2 2 5 2 4 3" xfId="24079"/>
    <cellStyle name="Normal 3 2 2 5 2 4 3 2" xfId="24080"/>
    <cellStyle name="Normal 3 2 2 5 2 4 3 3" xfId="24081"/>
    <cellStyle name="Normal 3 2 2 5 2 4 4" xfId="24082"/>
    <cellStyle name="Normal 3 2 2 5 2 4 4 2" xfId="24083"/>
    <cellStyle name="Normal 3 2 2 5 2 4 5" xfId="24084"/>
    <cellStyle name="Normal 3 2 2 5 2 4 6" xfId="24085"/>
    <cellStyle name="Normal 3 2 2 5 2 4 7" xfId="24086"/>
    <cellStyle name="Normal 3 2 2 5 2 5" xfId="24087"/>
    <cellStyle name="Normal 3 2 2 5 2 5 2" xfId="24088"/>
    <cellStyle name="Normal 3 2 2 5 2 5 2 2" xfId="24089"/>
    <cellStyle name="Normal 3 2 2 5 2 5 2 3" xfId="24090"/>
    <cellStyle name="Normal 3 2 2 5 2 5 3" xfId="24091"/>
    <cellStyle name="Normal 3 2 2 5 2 5 3 2" xfId="24092"/>
    <cellStyle name="Normal 3 2 2 5 2 5 4" xfId="24093"/>
    <cellStyle name="Normal 3 2 2 5 2 5 5" xfId="24094"/>
    <cellStyle name="Normal 3 2 2 5 2 5 6" xfId="24095"/>
    <cellStyle name="Normal 3 2 2 5 2 6" xfId="24096"/>
    <cellStyle name="Normal 3 2 2 5 2 6 2" xfId="24097"/>
    <cellStyle name="Normal 3 2 2 5 2 6 2 2" xfId="24098"/>
    <cellStyle name="Normal 3 2 2 5 2 6 3" xfId="24099"/>
    <cellStyle name="Normal 3 2 2 5 2 7" xfId="24100"/>
    <cellStyle name="Normal 3 2 2 5 2 7 2" xfId="24101"/>
    <cellStyle name="Normal 3 2 2 5 2 7 3" xfId="24102"/>
    <cellStyle name="Normal 3 2 2 5 2 8" xfId="24103"/>
    <cellStyle name="Normal 3 2 2 5 2 8 2" xfId="24104"/>
    <cellStyle name="Normal 3 2 2 5 2 9" xfId="24105"/>
    <cellStyle name="Normal 3 2 2 5 3" xfId="24106"/>
    <cellStyle name="Normal 3 2 2 5 3 10" xfId="24107"/>
    <cellStyle name="Normal 3 2 2 5 3 11" xfId="24108"/>
    <cellStyle name="Normal 3 2 2 5 3 2" xfId="24109"/>
    <cellStyle name="Normal 3 2 2 5 3 2 2" xfId="24110"/>
    <cellStyle name="Normal 3 2 2 5 3 2 2 2" xfId="24111"/>
    <cellStyle name="Normal 3 2 2 5 3 2 2 2 2" xfId="24112"/>
    <cellStyle name="Normal 3 2 2 5 3 2 2 3" xfId="24113"/>
    <cellStyle name="Normal 3 2 2 5 3 2 2 4" xfId="24114"/>
    <cellStyle name="Normal 3 2 2 5 3 2 3" xfId="24115"/>
    <cellStyle name="Normal 3 2 2 5 3 2 3 2" xfId="24116"/>
    <cellStyle name="Normal 3 2 2 5 3 2 3 2 2" xfId="24117"/>
    <cellStyle name="Normal 3 2 2 5 3 2 3 3" xfId="24118"/>
    <cellStyle name="Normal 3 2 2 5 3 2 4" xfId="24119"/>
    <cellStyle name="Normal 3 2 2 5 3 2 4 2" xfId="24120"/>
    <cellStyle name="Normal 3 2 2 5 3 2 4 2 2" xfId="24121"/>
    <cellStyle name="Normal 3 2 2 5 3 2 4 3" xfId="24122"/>
    <cellStyle name="Normal 3 2 2 5 3 2 5" xfId="24123"/>
    <cellStyle name="Normal 3 2 2 5 3 2 5 2" xfId="24124"/>
    <cellStyle name="Normal 3 2 2 5 3 2 6" xfId="24125"/>
    <cellStyle name="Normal 3 2 2 5 3 2 7" xfId="24126"/>
    <cellStyle name="Normal 3 2 2 5 3 3" xfId="24127"/>
    <cellStyle name="Normal 3 2 2 5 3 3 2" xfId="24128"/>
    <cellStyle name="Normal 3 2 2 5 3 3 2 2" xfId="24129"/>
    <cellStyle name="Normal 3 2 2 5 3 3 2 2 2" xfId="24130"/>
    <cellStyle name="Normal 3 2 2 5 3 3 2 3" xfId="24131"/>
    <cellStyle name="Normal 3 2 2 5 3 3 3" xfId="24132"/>
    <cellStyle name="Normal 3 2 2 5 3 3 3 2" xfId="24133"/>
    <cellStyle name="Normal 3 2 2 5 3 3 3 2 2" xfId="24134"/>
    <cellStyle name="Normal 3 2 2 5 3 3 3 3" xfId="24135"/>
    <cellStyle name="Normal 3 2 2 5 3 3 4" xfId="24136"/>
    <cellStyle name="Normal 3 2 2 5 3 3 4 2" xfId="24137"/>
    <cellStyle name="Normal 3 2 2 5 3 3 4 3" xfId="24138"/>
    <cellStyle name="Normal 3 2 2 5 3 3 5" xfId="24139"/>
    <cellStyle name="Normal 3 2 2 5 3 3 6" xfId="24140"/>
    <cellStyle name="Normal 3 2 2 5 3 3 7" xfId="24141"/>
    <cellStyle name="Normal 3 2 2 5 3 4" xfId="24142"/>
    <cellStyle name="Normal 3 2 2 5 3 4 2" xfId="24143"/>
    <cellStyle name="Normal 3 2 2 5 3 4 2 2" xfId="24144"/>
    <cellStyle name="Normal 3 2 2 5 3 4 2 3" xfId="24145"/>
    <cellStyle name="Normal 3 2 2 5 3 4 3" xfId="24146"/>
    <cellStyle name="Normal 3 2 2 5 3 4 3 2" xfId="24147"/>
    <cellStyle name="Normal 3 2 2 5 3 4 3 3" xfId="24148"/>
    <cellStyle name="Normal 3 2 2 5 3 4 4" xfId="24149"/>
    <cellStyle name="Normal 3 2 2 5 3 4 4 2" xfId="24150"/>
    <cellStyle name="Normal 3 2 2 5 3 4 5" xfId="24151"/>
    <cellStyle name="Normal 3 2 2 5 3 4 6" xfId="24152"/>
    <cellStyle name="Normal 3 2 2 5 3 4 7" xfId="24153"/>
    <cellStyle name="Normal 3 2 2 5 3 5" xfId="24154"/>
    <cellStyle name="Normal 3 2 2 5 3 5 2" xfId="24155"/>
    <cellStyle name="Normal 3 2 2 5 3 5 2 2" xfId="24156"/>
    <cellStyle name="Normal 3 2 2 5 3 5 2 3" xfId="24157"/>
    <cellStyle name="Normal 3 2 2 5 3 5 3" xfId="24158"/>
    <cellStyle name="Normal 3 2 2 5 3 5 3 2" xfId="24159"/>
    <cellStyle name="Normal 3 2 2 5 3 5 4" xfId="24160"/>
    <cellStyle name="Normal 3 2 2 5 3 5 5" xfId="24161"/>
    <cellStyle name="Normal 3 2 2 5 3 5 6" xfId="24162"/>
    <cellStyle name="Normal 3 2 2 5 3 6" xfId="24163"/>
    <cellStyle name="Normal 3 2 2 5 3 6 2" xfId="24164"/>
    <cellStyle name="Normal 3 2 2 5 3 6 2 2" xfId="24165"/>
    <cellStyle name="Normal 3 2 2 5 3 6 3" xfId="24166"/>
    <cellStyle name="Normal 3 2 2 5 3 7" xfId="24167"/>
    <cellStyle name="Normal 3 2 2 5 3 7 2" xfId="24168"/>
    <cellStyle name="Normal 3 2 2 5 3 7 3" xfId="24169"/>
    <cellStyle name="Normal 3 2 2 5 3 8" xfId="24170"/>
    <cellStyle name="Normal 3 2 2 5 3 8 2" xfId="24171"/>
    <cellStyle name="Normal 3 2 2 5 3 9" xfId="24172"/>
    <cellStyle name="Normal 3 2 2 5 4" xfId="24173"/>
    <cellStyle name="Normal 3 2 2 5 4 2" xfId="24174"/>
    <cellStyle name="Normal 3 2 2 5 4 2 2" xfId="24175"/>
    <cellStyle name="Normal 3 2 2 5 4 2 2 2" xfId="24176"/>
    <cellStyle name="Normal 3 2 2 5 4 2 2 3" xfId="24177"/>
    <cellStyle name="Normal 3 2 2 5 4 2 3" xfId="24178"/>
    <cellStyle name="Normal 3 2 2 5 4 2 3 2" xfId="24179"/>
    <cellStyle name="Normal 3 2 2 5 4 2 4" xfId="24180"/>
    <cellStyle name="Normal 3 2 2 5 4 2 5" xfId="24181"/>
    <cellStyle name="Normal 3 2 2 5 4 3" xfId="24182"/>
    <cellStyle name="Normal 3 2 2 5 4 3 2" xfId="24183"/>
    <cellStyle name="Normal 3 2 2 5 4 3 2 2" xfId="24184"/>
    <cellStyle name="Normal 3 2 2 5 4 3 3" xfId="24185"/>
    <cellStyle name="Normal 3 2 2 5 4 3 4" xfId="24186"/>
    <cellStyle name="Normal 3 2 2 5 4 4" xfId="24187"/>
    <cellStyle name="Normal 3 2 2 5 4 4 2" xfId="24188"/>
    <cellStyle name="Normal 3 2 2 5 4 4 2 2" xfId="24189"/>
    <cellStyle name="Normal 3 2 2 5 4 4 3" xfId="24190"/>
    <cellStyle name="Normal 3 2 2 5 4 5" xfId="24191"/>
    <cellStyle name="Normal 3 2 2 5 4 5 2" xfId="24192"/>
    <cellStyle name="Normal 3 2 2 5 4 5 3" xfId="24193"/>
    <cellStyle name="Normal 3 2 2 5 4 6" xfId="24194"/>
    <cellStyle name="Normal 3 2 2 5 4 6 2" xfId="24195"/>
    <cellStyle name="Normal 3 2 2 5 4 7" xfId="24196"/>
    <cellStyle name="Normal 3 2 2 5 5" xfId="24197"/>
    <cellStyle name="Normal 3 2 2 5 5 2" xfId="24198"/>
    <cellStyle name="Normal 3 2 2 5 5 2 2" xfId="24199"/>
    <cellStyle name="Normal 3 2 2 5 5 2 2 2" xfId="24200"/>
    <cellStyle name="Normal 3 2 2 5 5 2 3" xfId="24201"/>
    <cellStyle name="Normal 3 2 2 5 5 3" xfId="24202"/>
    <cellStyle name="Normal 3 2 2 5 5 3 2" xfId="24203"/>
    <cellStyle name="Normal 3 2 2 5 5 3 2 2" xfId="24204"/>
    <cellStyle name="Normal 3 2 2 5 5 3 3" xfId="24205"/>
    <cellStyle name="Normal 3 2 2 5 5 4" xfId="24206"/>
    <cellStyle name="Normal 3 2 2 5 5 4 2" xfId="24207"/>
    <cellStyle name="Normal 3 2 2 5 5 4 3" xfId="24208"/>
    <cellStyle name="Normal 3 2 2 5 5 5" xfId="24209"/>
    <cellStyle name="Normal 3 2 2 5 5 6" xfId="24210"/>
    <cellStyle name="Normal 3 2 2 5 5 7" xfId="24211"/>
    <cellStyle name="Normal 3 2 2 5 6" xfId="24212"/>
    <cellStyle name="Normal 3 2 2 5 6 2" xfId="24213"/>
    <cellStyle name="Normal 3 2 2 5 6 2 2" xfId="24214"/>
    <cellStyle name="Normal 3 2 2 5 6 2 2 2" xfId="24215"/>
    <cellStyle name="Normal 3 2 2 5 6 2 3" xfId="24216"/>
    <cellStyle name="Normal 3 2 2 5 6 3" xfId="24217"/>
    <cellStyle name="Normal 3 2 2 5 6 3 2" xfId="24218"/>
    <cellStyle name="Normal 3 2 2 5 6 3 2 2" xfId="24219"/>
    <cellStyle name="Normal 3 2 2 5 6 3 3" xfId="24220"/>
    <cellStyle name="Normal 3 2 2 5 6 4" xfId="24221"/>
    <cellStyle name="Normal 3 2 2 5 6 4 2" xfId="24222"/>
    <cellStyle name="Normal 3 2 2 5 6 4 3" xfId="24223"/>
    <cellStyle name="Normal 3 2 2 5 6 5" xfId="24224"/>
    <cellStyle name="Normal 3 2 2 5 6 6" xfId="24225"/>
    <cellStyle name="Normal 3 2 2 5 6 7" xfId="24226"/>
    <cellStyle name="Normal 3 2 2 5 7" xfId="24227"/>
    <cellStyle name="Normal 3 2 2 5 7 2" xfId="24228"/>
    <cellStyle name="Normal 3 2 2 5 7 2 2" xfId="24229"/>
    <cellStyle name="Normal 3 2 2 5 7 2 3" xfId="24230"/>
    <cellStyle name="Normal 3 2 2 5 7 3" xfId="24231"/>
    <cellStyle name="Normal 3 2 2 5 7 3 2" xfId="24232"/>
    <cellStyle name="Normal 3 2 2 5 7 3 3" xfId="24233"/>
    <cellStyle name="Normal 3 2 2 5 7 4" xfId="24234"/>
    <cellStyle name="Normal 3 2 2 5 7 5" xfId="24235"/>
    <cellStyle name="Normal 3 2 2 5 7 6" xfId="24236"/>
    <cellStyle name="Normal 3 2 2 5 8" xfId="24237"/>
    <cellStyle name="Normal 3 2 2 5 8 2" xfId="24238"/>
    <cellStyle name="Normal 3 2 2 5 8 2 2" xfId="24239"/>
    <cellStyle name="Normal 3 2 2 5 8 3" xfId="24240"/>
    <cellStyle name="Normal 3 2 2 5 9" xfId="24241"/>
    <cellStyle name="Normal 3 2 2 5 9 2" xfId="24242"/>
    <cellStyle name="Normal 3 2 2 5 9 2 2" xfId="24243"/>
    <cellStyle name="Normal 3 2 2 5 9 3" xfId="24244"/>
    <cellStyle name="Normal 3 2 2 6" xfId="24245"/>
    <cellStyle name="Normal 3 2 2 6 10" xfId="24246"/>
    <cellStyle name="Normal 3 2 2 6 11" xfId="24247"/>
    <cellStyle name="Normal 3 2 2 6 12" xfId="24248"/>
    <cellStyle name="Normal 3 2 2 6 2" xfId="24249"/>
    <cellStyle name="Normal 3 2 2 6 2 2" xfId="24250"/>
    <cellStyle name="Normal 3 2 2 6 2 2 2" xfId="24251"/>
    <cellStyle name="Normal 3 2 2 6 2 2 2 2" xfId="24252"/>
    <cellStyle name="Normal 3 2 2 6 2 2 2 3" xfId="24253"/>
    <cellStyle name="Normal 3 2 2 6 2 2 2 4" xfId="24254"/>
    <cellStyle name="Normal 3 2 2 6 2 2 3" xfId="24255"/>
    <cellStyle name="Normal 3 2 2 6 2 2 3 2" xfId="24256"/>
    <cellStyle name="Normal 3 2 2 6 2 2 4" xfId="24257"/>
    <cellStyle name="Normal 3 2 2 6 2 2 4 2" xfId="24258"/>
    <cellStyle name="Normal 3 2 2 6 2 2 5" xfId="24259"/>
    <cellStyle name="Normal 3 2 2 6 2 2 6" xfId="24260"/>
    <cellStyle name="Normal 3 2 2 6 2 3" xfId="24261"/>
    <cellStyle name="Normal 3 2 2 6 2 3 2" xfId="24262"/>
    <cellStyle name="Normal 3 2 2 6 2 3 2 2" xfId="24263"/>
    <cellStyle name="Normal 3 2 2 6 2 3 2 3" xfId="24264"/>
    <cellStyle name="Normal 3 2 2 6 2 3 3" xfId="24265"/>
    <cellStyle name="Normal 3 2 2 6 2 3 3 2" xfId="24266"/>
    <cellStyle name="Normal 3 2 2 6 2 3 4" xfId="24267"/>
    <cellStyle name="Normal 3 2 2 6 2 3 5" xfId="24268"/>
    <cellStyle name="Normal 3 2 2 6 2 4" xfId="24269"/>
    <cellStyle name="Normal 3 2 2 6 2 4 2" xfId="24270"/>
    <cellStyle name="Normal 3 2 2 6 2 4 2 2" xfId="24271"/>
    <cellStyle name="Normal 3 2 2 6 2 4 3" xfId="24272"/>
    <cellStyle name="Normal 3 2 2 6 2 4 4" xfId="24273"/>
    <cellStyle name="Normal 3 2 2 6 2 5" xfId="24274"/>
    <cellStyle name="Normal 3 2 2 6 2 5 2" xfId="24275"/>
    <cellStyle name="Normal 3 2 2 6 2 5 3" xfId="24276"/>
    <cellStyle name="Normal 3 2 2 6 2 6" xfId="24277"/>
    <cellStyle name="Normal 3 2 2 6 2 6 2" xfId="24278"/>
    <cellStyle name="Normal 3 2 2 6 2 6 3" xfId="24279"/>
    <cellStyle name="Normal 3 2 2 6 2 7" xfId="24280"/>
    <cellStyle name="Normal 3 2 2 6 2 8" xfId="24281"/>
    <cellStyle name="Normal 3 2 2 6 3" xfId="24282"/>
    <cellStyle name="Normal 3 2 2 6 3 2" xfId="24283"/>
    <cellStyle name="Normal 3 2 2 6 3 2 2" xfId="24284"/>
    <cellStyle name="Normal 3 2 2 6 3 2 2 2" xfId="24285"/>
    <cellStyle name="Normal 3 2 2 6 3 2 3" xfId="24286"/>
    <cellStyle name="Normal 3 2 2 6 3 2 4" xfId="24287"/>
    <cellStyle name="Normal 3 2 2 6 3 3" xfId="24288"/>
    <cellStyle name="Normal 3 2 2 6 3 3 2" xfId="24289"/>
    <cellStyle name="Normal 3 2 2 6 3 3 2 2" xfId="24290"/>
    <cellStyle name="Normal 3 2 2 6 3 3 3" xfId="24291"/>
    <cellStyle name="Normal 3 2 2 6 3 4" xfId="24292"/>
    <cellStyle name="Normal 3 2 2 6 3 4 2" xfId="24293"/>
    <cellStyle name="Normal 3 2 2 6 3 4 2 2" xfId="24294"/>
    <cellStyle name="Normal 3 2 2 6 3 4 3" xfId="24295"/>
    <cellStyle name="Normal 3 2 2 6 3 5" xfId="24296"/>
    <cellStyle name="Normal 3 2 2 6 3 5 2" xfId="24297"/>
    <cellStyle name="Normal 3 2 2 6 3 6" xfId="24298"/>
    <cellStyle name="Normal 3 2 2 6 3 7" xfId="24299"/>
    <cellStyle name="Normal 3 2 2 6 4" xfId="24300"/>
    <cellStyle name="Normal 3 2 2 6 4 2" xfId="24301"/>
    <cellStyle name="Normal 3 2 2 6 4 2 2" xfId="24302"/>
    <cellStyle name="Normal 3 2 2 6 4 2 2 2" xfId="24303"/>
    <cellStyle name="Normal 3 2 2 6 4 2 3" xfId="24304"/>
    <cellStyle name="Normal 3 2 2 6 4 3" xfId="24305"/>
    <cellStyle name="Normal 3 2 2 6 4 3 2" xfId="24306"/>
    <cellStyle name="Normal 3 2 2 6 4 3 2 2" xfId="24307"/>
    <cellStyle name="Normal 3 2 2 6 4 3 3" xfId="24308"/>
    <cellStyle name="Normal 3 2 2 6 4 4" xfId="24309"/>
    <cellStyle name="Normal 3 2 2 6 4 4 2" xfId="24310"/>
    <cellStyle name="Normal 3 2 2 6 4 4 3" xfId="24311"/>
    <cellStyle name="Normal 3 2 2 6 4 5" xfId="24312"/>
    <cellStyle name="Normal 3 2 2 6 4 6" xfId="24313"/>
    <cellStyle name="Normal 3 2 2 6 4 7" xfId="24314"/>
    <cellStyle name="Normal 3 2 2 6 5" xfId="24315"/>
    <cellStyle name="Normal 3 2 2 6 5 2" xfId="24316"/>
    <cellStyle name="Normal 3 2 2 6 5 2 2" xfId="24317"/>
    <cellStyle name="Normal 3 2 2 6 5 2 3" xfId="24318"/>
    <cellStyle name="Normal 3 2 2 6 5 3" xfId="24319"/>
    <cellStyle name="Normal 3 2 2 6 5 3 2" xfId="24320"/>
    <cellStyle name="Normal 3 2 2 6 5 3 3" xfId="24321"/>
    <cellStyle name="Normal 3 2 2 6 5 4" xfId="24322"/>
    <cellStyle name="Normal 3 2 2 6 5 4 2" xfId="24323"/>
    <cellStyle name="Normal 3 2 2 6 5 5" xfId="24324"/>
    <cellStyle name="Normal 3 2 2 6 5 6" xfId="24325"/>
    <cellStyle name="Normal 3 2 2 6 5 7" xfId="24326"/>
    <cellStyle name="Normal 3 2 2 6 6" xfId="24327"/>
    <cellStyle name="Normal 3 2 2 6 6 2" xfId="24328"/>
    <cellStyle name="Normal 3 2 2 6 6 2 2" xfId="24329"/>
    <cellStyle name="Normal 3 2 2 6 6 2 3" xfId="24330"/>
    <cellStyle name="Normal 3 2 2 6 6 3" xfId="24331"/>
    <cellStyle name="Normal 3 2 2 6 6 3 2" xfId="24332"/>
    <cellStyle name="Normal 3 2 2 6 6 4" xfId="24333"/>
    <cellStyle name="Normal 3 2 2 6 6 5" xfId="24334"/>
    <cellStyle name="Normal 3 2 2 6 6 6" xfId="24335"/>
    <cellStyle name="Normal 3 2 2 6 7" xfId="24336"/>
    <cellStyle name="Normal 3 2 2 6 7 2" xfId="24337"/>
    <cellStyle name="Normal 3 2 2 6 7 2 2" xfId="24338"/>
    <cellStyle name="Normal 3 2 2 6 7 3" xfId="24339"/>
    <cellStyle name="Normal 3 2 2 6 8" xfId="24340"/>
    <cellStyle name="Normal 3 2 2 6 8 2" xfId="24341"/>
    <cellStyle name="Normal 3 2 2 6 8 3" xfId="24342"/>
    <cellStyle name="Normal 3 2 2 6 9" xfId="24343"/>
    <cellStyle name="Normal 3 2 2 6 9 2" xfId="24344"/>
    <cellStyle name="Normal 3 2 2 7" xfId="24345"/>
    <cellStyle name="Normal 3 2 2 7 10" xfId="24346"/>
    <cellStyle name="Normal 3 2 2 7 11" xfId="24347"/>
    <cellStyle name="Normal 3 2 2 7 2" xfId="24348"/>
    <cellStyle name="Normal 3 2 2 7 2 2" xfId="24349"/>
    <cellStyle name="Normal 3 2 2 7 2 2 2" xfId="24350"/>
    <cellStyle name="Normal 3 2 2 7 2 2 2 2" xfId="24351"/>
    <cellStyle name="Normal 3 2 2 7 2 2 3" xfId="24352"/>
    <cellStyle name="Normal 3 2 2 7 2 2 4" xfId="24353"/>
    <cellStyle name="Normal 3 2 2 7 2 3" xfId="24354"/>
    <cellStyle name="Normal 3 2 2 7 2 3 2" xfId="24355"/>
    <cellStyle name="Normal 3 2 2 7 2 3 2 2" xfId="24356"/>
    <cellStyle name="Normal 3 2 2 7 2 3 3" xfId="24357"/>
    <cellStyle name="Normal 3 2 2 7 2 4" xfId="24358"/>
    <cellStyle name="Normal 3 2 2 7 2 4 2" xfId="24359"/>
    <cellStyle name="Normal 3 2 2 7 2 4 2 2" xfId="24360"/>
    <cellStyle name="Normal 3 2 2 7 2 4 3" xfId="24361"/>
    <cellStyle name="Normal 3 2 2 7 2 5" xfId="24362"/>
    <cellStyle name="Normal 3 2 2 7 2 5 2" xfId="24363"/>
    <cellStyle name="Normal 3 2 2 7 2 6" xfId="24364"/>
    <cellStyle name="Normal 3 2 2 7 2 7" xfId="24365"/>
    <cellStyle name="Normal 3 2 2 7 3" xfId="24366"/>
    <cellStyle name="Normal 3 2 2 7 3 2" xfId="24367"/>
    <cellStyle name="Normal 3 2 2 7 3 2 2" xfId="24368"/>
    <cellStyle name="Normal 3 2 2 7 3 2 2 2" xfId="24369"/>
    <cellStyle name="Normal 3 2 2 7 3 2 3" xfId="24370"/>
    <cellStyle name="Normal 3 2 2 7 3 3" xfId="24371"/>
    <cellStyle name="Normal 3 2 2 7 3 3 2" xfId="24372"/>
    <cellStyle name="Normal 3 2 2 7 3 3 2 2" xfId="24373"/>
    <cellStyle name="Normal 3 2 2 7 3 3 3" xfId="24374"/>
    <cellStyle name="Normal 3 2 2 7 3 4" xfId="24375"/>
    <cellStyle name="Normal 3 2 2 7 3 4 2" xfId="24376"/>
    <cellStyle name="Normal 3 2 2 7 3 4 3" xfId="24377"/>
    <cellStyle name="Normal 3 2 2 7 3 5" xfId="24378"/>
    <cellStyle name="Normal 3 2 2 7 3 6" xfId="24379"/>
    <cellStyle name="Normal 3 2 2 7 3 7" xfId="24380"/>
    <cellStyle name="Normal 3 2 2 7 4" xfId="24381"/>
    <cellStyle name="Normal 3 2 2 7 4 2" xfId="24382"/>
    <cellStyle name="Normal 3 2 2 7 4 2 2" xfId="24383"/>
    <cellStyle name="Normal 3 2 2 7 4 2 3" xfId="24384"/>
    <cellStyle name="Normal 3 2 2 7 4 3" xfId="24385"/>
    <cellStyle name="Normal 3 2 2 7 4 3 2" xfId="24386"/>
    <cellStyle name="Normal 3 2 2 7 4 3 3" xfId="24387"/>
    <cellStyle name="Normal 3 2 2 7 4 4" xfId="24388"/>
    <cellStyle name="Normal 3 2 2 7 4 4 2" xfId="24389"/>
    <cellStyle name="Normal 3 2 2 7 4 5" xfId="24390"/>
    <cellStyle name="Normal 3 2 2 7 4 6" xfId="24391"/>
    <cellStyle name="Normal 3 2 2 7 4 7" xfId="24392"/>
    <cellStyle name="Normal 3 2 2 7 5" xfId="24393"/>
    <cellStyle name="Normal 3 2 2 7 5 2" xfId="24394"/>
    <cellStyle name="Normal 3 2 2 7 5 2 2" xfId="24395"/>
    <cellStyle name="Normal 3 2 2 7 5 2 3" xfId="24396"/>
    <cellStyle name="Normal 3 2 2 7 5 3" xfId="24397"/>
    <cellStyle name="Normal 3 2 2 7 5 3 2" xfId="24398"/>
    <cellStyle name="Normal 3 2 2 7 5 4" xfId="24399"/>
    <cellStyle name="Normal 3 2 2 7 5 5" xfId="24400"/>
    <cellStyle name="Normal 3 2 2 7 5 6" xfId="24401"/>
    <cellStyle name="Normal 3 2 2 7 6" xfId="24402"/>
    <cellStyle name="Normal 3 2 2 7 6 2" xfId="24403"/>
    <cellStyle name="Normal 3 2 2 7 6 2 2" xfId="24404"/>
    <cellStyle name="Normal 3 2 2 7 6 3" xfId="24405"/>
    <cellStyle name="Normal 3 2 2 7 7" xfId="24406"/>
    <cellStyle name="Normal 3 2 2 7 7 2" xfId="24407"/>
    <cellStyle name="Normal 3 2 2 7 7 3" xfId="24408"/>
    <cellStyle name="Normal 3 2 2 7 8" xfId="24409"/>
    <cellStyle name="Normal 3 2 2 7 8 2" xfId="24410"/>
    <cellStyle name="Normal 3 2 2 7 9" xfId="24411"/>
    <cellStyle name="Normal 3 2 2 8" xfId="24412"/>
    <cellStyle name="Normal 3 2 2 8 10" xfId="24413"/>
    <cellStyle name="Normal 3 2 2 8 11" xfId="24414"/>
    <cellStyle name="Normal 3 2 2 8 2" xfId="24415"/>
    <cellStyle name="Normal 3 2 2 8 2 2" xfId="24416"/>
    <cellStyle name="Normal 3 2 2 8 2 2 2" xfId="24417"/>
    <cellStyle name="Normal 3 2 2 8 2 2 2 2" xfId="24418"/>
    <cellStyle name="Normal 3 2 2 8 2 2 3" xfId="24419"/>
    <cellStyle name="Normal 3 2 2 8 2 2 4" xfId="24420"/>
    <cellStyle name="Normal 3 2 2 8 2 3" xfId="24421"/>
    <cellStyle name="Normal 3 2 2 8 2 3 2" xfId="24422"/>
    <cellStyle name="Normal 3 2 2 8 2 3 2 2" xfId="24423"/>
    <cellStyle name="Normal 3 2 2 8 2 3 3" xfId="24424"/>
    <cellStyle name="Normal 3 2 2 8 2 4" xfId="24425"/>
    <cellStyle name="Normal 3 2 2 8 2 4 2" xfId="24426"/>
    <cellStyle name="Normal 3 2 2 8 2 4 2 2" xfId="24427"/>
    <cellStyle name="Normal 3 2 2 8 2 4 3" xfId="24428"/>
    <cellStyle name="Normal 3 2 2 8 2 5" xfId="24429"/>
    <cellStyle name="Normal 3 2 2 8 2 5 2" xfId="24430"/>
    <cellStyle name="Normal 3 2 2 8 2 6" xfId="24431"/>
    <cellStyle name="Normal 3 2 2 8 2 7" xfId="24432"/>
    <cellStyle name="Normal 3 2 2 8 3" xfId="24433"/>
    <cellStyle name="Normal 3 2 2 8 3 2" xfId="24434"/>
    <cellStyle name="Normal 3 2 2 8 3 2 2" xfId="24435"/>
    <cellStyle name="Normal 3 2 2 8 3 2 2 2" xfId="24436"/>
    <cellStyle name="Normal 3 2 2 8 3 2 3" xfId="24437"/>
    <cellStyle name="Normal 3 2 2 8 3 3" xfId="24438"/>
    <cellStyle name="Normal 3 2 2 8 3 3 2" xfId="24439"/>
    <cellStyle name="Normal 3 2 2 8 3 3 2 2" xfId="24440"/>
    <cellStyle name="Normal 3 2 2 8 3 3 3" xfId="24441"/>
    <cellStyle name="Normal 3 2 2 8 3 4" xfId="24442"/>
    <cellStyle name="Normal 3 2 2 8 3 4 2" xfId="24443"/>
    <cellStyle name="Normal 3 2 2 8 3 4 3" xfId="24444"/>
    <cellStyle name="Normal 3 2 2 8 3 5" xfId="24445"/>
    <cellStyle name="Normal 3 2 2 8 3 6" xfId="24446"/>
    <cellStyle name="Normal 3 2 2 8 3 7" xfId="24447"/>
    <cellStyle name="Normal 3 2 2 8 4" xfId="24448"/>
    <cellStyle name="Normal 3 2 2 8 4 2" xfId="24449"/>
    <cellStyle name="Normal 3 2 2 8 4 2 2" xfId="24450"/>
    <cellStyle name="Normal 3 2 2 8 4 2 3" xfId="24451"/>
    <cellStyle name="Normal 3 2 2 8 4 3" xfId="24452"/>
    <cellStyle name="Normal 3 2 2 8 4 3 2" xfId="24453"/>
    <cellStyle name="Normal 3 2 2 8 4 3 3" xfId="24454"/>
    <cellStyle name="Normal 3 2 2 8 4 4" xfId="24455"/>
    <cellStyle name="Normal 3 2 2 8 4 4 2" xfId="24456"/>
    <cellStyle name="Normal 3 2 2 8 4 5" xfId="24457"/>
    <cellStyle name="Normal 3 2 2 8 4 6" xfId="24458"/>
    <cellStyle name="Normal 3 2 2 8 4 7" xfId="24459"/>
    <cellStyle name="Normal 3 2 2 8 5" xfId="24460"/>
    <cellStyle name="Normal 3 2 2 8 5 2" xfId="24461"/>
    <cellStyle name="Normal 3 2 2 8 5 2 2" xfId="24462"/>
    <cellStyle name="Normal 3 2 2 8 5 2 3" xfId="24463"/>
    <cellStyle name="Normal 3 2 2 8 5 3" xfId="24464"/>
    <cellStyle name="Normal 3 2 2 8 5 3 2" xfId="24465"/>
    <cellStyle name="Normal 3 2 2 8 5 4" xfId="24466"/>
    <cellStyle name="Normal 3 2 2 8 5 5" xfId="24467"/>
    <cellStyle name="Normal 3 2 2 8 5 6" xfId="24468"/>
    <cellStyle name="Normal 3 2 2 8 6" xfId="24469"/>
    <cellStyle name="Normal 3 2 2 8 6 2" xfId="24470"/>
    <cellStyle name="Normal 3 2 2 8 6 2 2" xfId="24471"/>
    <cellStyle name="Normal 3 2 2 8 6 3" xfId="24472"/>
    <cellStyle name="Normal 3 2 2 8 7" xfId="24473"/>
    <cellStyle name="Normal 3 2 2 8 7 2" xfId="24474"/>
    <cellStyle name="Normal 3 2 2 8 7 3" xfId="24475"/>
    <cellStyle name="Normal 3 2 2 8 8" xfId="24476"/>
    <cellStyle name="Normal 3 2 2 8 8 2" xfId="24477"/>
    <cellStyle name="Normal 3 2 2 8 9" xfId="24478"/>
    <cellStyle name="Normal 3 2 2 9" xfId="24479"/>
    <cellStyle name="Normal 3 2 2 9 2" xfId="24480"/>
    <cellStyle name="Normal 3 2 2 9 2 2" xfId="24481"/>
    <cellStyle name="Normal 3 2 2 9 2 2 2" xfId="24482"/>
    <cellStyle name="Normal 3 2 2 9 2 2 3" xfId="24483"/>
    <cellStyle name="Normal 3 2 2 9 2 3" xfId="24484"/>
    <cellStyle name="Normal 3 2 2 9 2 3 2" xfId="24485"/>
    <cellStyle name="Normal 3 2 2 9 2 4" xfId="24486"/>
    <cellStyle name="Normal 3 2 2 9 2 5" xfId="24487"/>
    <cellStyle name="Normal 3 2 2 9 3" xfId="24488"/>
    <cellStyle name="Normal 3 2 2 9 3 2" xfId="24489"/>
    <cellStyle name="Normal 3 2 2 9 3 2 2" xfId="24490"/>
    <cellStyle name="Normal 3 2 2 9 3 3" xfId="24491"/>
    <cellStyle name="Normal 3 2 2 9 3 4" xfId="24492"/>
    <cellStyle name="Normal 3 2 2 9 4" xfId="24493"/>
    <cellStyle name="Normal 3 2 2 9 4 2" xfId="24494"/>
    <cellStyle name="Normal 3 2 2 9 4 2 2" xfId="24495"/>
    <cellStyle name="Normal 3 2 2 9 4 3" xfId="24496"/>
    <cellStyle name="Normal 3 2 2 9 5" xfId="24497"/>
    <cellStyle name="Normal 3 2 2 9 5 2" xfId="24498"/>
    <cellStyle name="Normal 3 2 2 9 5 3" xfId="24499"/>
    <cellStyle name="Normal 3 2 2 9 6" xfId="24500"/>
    <cellStyle name="Normal 3 2 2 9 6 2" xfId="24501"/>
    <cellStyle name="Normal 3 2 2 9 7" xfId="24502"/>
    <cellStyle name="Normal 3 2 20" xfId="24503"/>
    <cellStyle name="Normal 3 2 3" xfId="24504"/>
    <cellStyle name="Normal 3 2 3 10" xfId="24505"/>
    <cellStyle name="Normal 3 2 3 10 2" xfId="24506"/>
    <cellStyle name="Normal 3 2 3 10 2 2" xfId="24507"/>
    <cellStyle name="Normal 3 2 3 10 2 2 2" xfId="24508"/>
    <cellStyle name="Normal 3 2 3 10 2 3" xfId="24509"/>
    <cellStyle name="Normal 3 2 3 10 3" xfId="24510"/>
    <cellStyle name="Normal 3 2 3 10 3 2" xfId="24511"/>
    <cellStyle name="Normal 3 2 3 10 3 2 2" xfId="24512"/>
    <cellStyle name="Normal 3 2 3 10 3 3" xfId="24513"/>
    <cellStyle name="Normal 3 2 3 10 4" xfId="24514"/>
    <cellStyle name="Normal 3 2 3 10 4 2" xfId="24515"/>
    <cellStyle name="Normal 3 2 3 10 4 3" xfId="24516"/>
    <cellStyle name="Normal 3 2 3 10 5" xfId="24517"/>
    <cellStyle name="Normal 3 2 3 10 6" xfId="24518"/>
    <cellStyle name="Normal 3 2 3 10 7" xfId="24519"/>
    <cellStyle name="Normal 3 2 3 11" xfId="24520"/>
    <cellStyle name="Normal 3 2 3 11 2" xfId="24521"/>
    <cellStyle name="Normal 3 2 3 11 2 2" xfId="24522"/>
    <cellStyle name="Normal 3 2 3 11 2 3" xfId="24523"/>
    <cellStyle name="Normal 3 2 3 11 3" xfId="24524"/>
    <cellStyle name="Normal 3 2 3 11 3 2" xfId="24525"/>
    <cellStyle name="Normal 3 2 3 11 3 3" xfId="24526"/>
    <cellStyle name="Normal 3 2 3 11 4" xfId="24527"/>
    <cellStyle name="Normal 3 2 3 11 5" xfId="24528"/>
    <cellStyle name="Normal 3 2 3 11 6" xfId="24529"/>
    <cellStyle name="Normal 3 2 3 12" xfId="24530"/>
    <cellStyle name="Normal 3 2 3 12 2" xfId="24531"/>
    <cellStyle name="Normal 3 2 3 12 2 2" xfId="24532"/>
    <cellStyle name="Normal 3 2 3 12 3" xfId="24533"/>
    <cellStyle name="Normal 3 2 3 13" xfId="24534"/>
    <cellStyle name="Normal 3 2 3 13 2" xfId="24535"/>
    <cellStyle name="Normal 3 2 3 13 2 2" xfId="24536"/>
    <cellStyle name="Normal 3 2 3 13 3" xfId="24537"/>
    <cellStyle name="Normal 3 2 3 14" xfId="24538"/>
    <cellStyle name="Normal 3 2 3 14 2" xfId="24539"/>
    <cellStyle name="Normal 3 2 3 14 3" xfId="24540"/>
    <cellStyle name="Normal 3 2 3 15" xfId="24541"/>
    <cellStyle name="Normal 3 2 3 16" xfId="24542"/>
    <cellStyle name="Normal 3 2 3 17" xfId="24543"/>
    <cellStyle name="Normal 3 2 3 2" xfId="24544"/>
    <cellStyle name="Normal 3 2 3 2 10" xfId="24545"/>
    <cellStyle name="Normal 3 2 3 2 10 2" xfId="24546"/>
    <cellStyle name="Normal 3 2 3 2 10 2 2" xfId="24547"/>
    <cellStyle name="Normal 3 2 3 2 10 3" xfId="24548"/>
    <cellStyle name="Normal 3 2 3 2 11" xfId="24549"/>
    <cellStyle name="Normal 3 2 3 2 11 2" xfId="24550"/>
    <cellStyle name="Normal 3 2 3 2 11 2 2" xfId="24551"/>
    <cellStyle name="Normal 3 2 3 2 11 3" xfId="24552"/>
    <cellStyle name="Normal 3 2 3 2 12" xfId="24553"/>
    <cellStyle name="Normal 3 2 3 2 12 2" xfId="24554"/>
    <cellStyle name="Normal 3 2 3 2 13" xfId="24555"/>
    <cellStyle name="Normal 3 2 3 2 14" xfId="24556"/>
    <cellStyle name="Normal 3 2 3 2 2" xfId="24557"/>
    <cellStyle name="Normal 3 2 3 2 2 10" xfId="24558"/>
    <cellStyle name="Normal 3 2 3 2 2 10 2" xfId="24559"/>
    <cellStyle name="Normal 3 2 3 2 2 11" xfId="24560"/>
    <cellStyle name="Normal 3 2 3 2 2 12" xfId="24561"/>
    <cellStyle name="Normal 3 2 3 2 2 2" xfId="24562"/>
    <cellStyle name="Normal 3 2 3 2 2 2 2" xfId="24563"/>
    <cellStyle name="Normal 3 2 3 2 2 2 2 2" xfId="24564"/>
    <cellStyle name="Normal 3 2 3 2 2 2 2 2 2" xfId="24565"/>
    <cellStyle name="Normal 3 2 3 2 2 2 2 2 3" xfId="24566"/>
    <cellStyle name="Normal 3 2 3 2 2 2 2 2 4" xfId="24567"/>
    <cellStyle name="Normal 3 2 3 2 2 2 2 3" xfId="24568"/>
    <cellStyle name="Normal 3 2 3 2 2 2 2 3 2" xfId="24569"/>
    <cellStyle name="Normal 3 2 3 2 2 2 2 4" xfId="24570"/>
    <cellStyle name="Normal 3 2 3 2 2 2 2 4 2" xfId="24571"/>
    <cellStyle name="Normal 3 2 3 2 2 2 2 5" xfId="24572"/>
    <cellStyle name="Normal 3 2 3 2 2 2 2 6" xfId="24573"/>
    <cellStyle name="Normal 3 2 3 2 2 2 3" xfId="24574"/>
    <cellStyle name="Normal 3 2 3 2 2 2 3 2" xfId="24575"/>
    <cellStyle name="Normal 3 2 3 2 2 2 3 2 2" xfId="24576"/>
    <cellStyle name="Normal 3 2 3 2 2 2 3 2 3" xfId="24577"/>
    <cellStyle name="Normal 3 2 3 2 2 2 3 3" xfId="24578"/>
    <cellStyle name="Normal 3 2 3 2 2 2 3 3 2" xfId="24579"/>
    <cellStyle name="Normal 3 2 3 2 2 2 3 4" xfId="24580"/>
    <cellStyle name="Normal 3 2 3 2 2 2 3 5" xfId="24581"/>
    <cellStyle name="Normal 3 2 3 2 2 2 4" xfId="24582"/>
    <cellStyle name="Normal 3 2 3 2 2 2 4 2" xfId="24583"/>
    <cellStyle name="Normal 3 2 3 2 2 2 4 2 2" xfId="24584"/>
    <cellStyle name="Normal 3 2 3 2 2 2 4 3" xfId="24585"/>
    <cellStyle name="Normal 3 2 3 2 2 2 4 4" xfId="24586"/>
    <cellStyle name="Normal 3 2 3 2 2 2 5" xfId="24587"/>
    <cellStyle name="Normal 3 2 3 2 2 2 5 2" xfId="24588"/>
    <cellStyle name="Normal 3 2 3 2 2 2 5 3" xfId="24589"/>
    <cellStyle name="Normal 3 2 3 2 2 2 6" xfId="24590"/>
    <cellStyle name="Normal 3 2 3 2 2 2 6 2" xfId="24591"/>
    <cellStyle name="Normal 3 2 3 2 2 2 6 3" xfId="24592"/>
    <cellStyle name="Normal 3 2 3 2 2 2 7" xfId="24593"/>
    <cellStyle name="Normal 3 2 3 2 2 2 8" xfId="24594"/>
    <cellStyle name="Normal 3 2 3 2 2 3" xfId="24595"/>
    <cellStyle name="Normal 3 2 3 2 2 3 2" xfId="24596"/>
    <cellStyle name="Normal 3 2 3 2 2 3 2 2" xfId="24597"/>
    <cellStyle name="Normal 3 2 3 2 2 3 2 2 2" xfId="24598"/>
    <cellStyle name="Normal 3 2 3 2 2 3 2 2 3" xfId="24599"/>
    <cellStyle name="Normal 3 2 3 2 2 3 2 2 4" xfId="24600"/>
    <cellStyle name="Normal 3 2 3 2 2 3 2 3" xfId="24601"/>
    <cellStyle name="Normal 3 2 3 2 2 3 2 3 2" xfId="24602"/>
    <cellStyle name="Normal 3 2 3 2 2 3 2 4" xfId="24603"/>
    <cellStyle name="Normal 3 2 3 2 2 3 2 4 2" xfId="24604"/>
    <cellStyle name="Normal 3 2 3 2 2 3 2 5" xfId="24605"/>
    <cellStyle name="Normal 3 2 3 2 2 3 2 6" xfId="24606"/>
    <cellStyle name="Normal 3 2 3 2 2 3 3" xfId="24607"/>
    <cellStyle name="Normal 3 2 3 2 2 3 3 2" xfId="24608"/>
    <cellStyle name="Normal 3 2 3 2 2 3 3 2 2" xfId="24609"/>
    <cellStyle name="Normal 3 2 3 2 2 3 3 2 3" xfId="24610"/>
    <cellStyle name="Normal 3 2 3 2 2 3 3 3" xfId="24611"/>
    <cellStyle name="Normal 3 2 3 2 2 3 3 3 2" xfId="24612"/>
    <cellStyle name="Normal 3 2 3 2 2 3 3 4" xfId="24613"/>
    <cellStyle name="Normal 3 2 3 2 2 3 3 5" xfId="24614"/>
    <cellStyle name="Normal 3 2 3 2 2 3 4" xfId="24615"/>
    <cellStyle name="Normal 3 2 3 2 2 3 4 2" xfId="24616"/>
    <cellStyle name="Normal 3 2 3 2 2 3 4 2 2" xfId="24617"/>
    <cellStyle name="Normal 3 2 3 2 2 3 4 3" xfId="24618"/>
    <cellStyle name="Normal 3 2 3 2 2 3 4 4" xfId="24619"/>
    <cellStyle name="Normal 3 2 3 2 2 3 5" xfId="24620"/>
    <cellStyle name="Normal 3 2 3 2 2 3 5 2" xfId="24621"/>
    <cellStyle name="Normal 3 2 3 2 2 3 5 3" xfId="24622"/>
    <cellStyle name="Normal 3 2 3 2 2 3 6" xfId="24623"/>
    <cellStyle name="Normal 3 2 3 2 2 3 6 2" xfId="24624"/>
    <cellStyle name="Normal 3 2 3 2 2 3 6 3" xfId="24625"/>
    <cellStyle name="Normal 3 2 3 2 2 3 7" xfId="24626"/>
    <cellStyle name="Normal 3 2 3 2 2 3 8" xfId="24627"/>
    <cellStyle name="Normal 3 2 3 2 2 4" xfId="24628"/>
    <cellStyle name="Normal 3 2 3 2 2 4 2" xfId="24629"/>
    <cellStyle name="Normal 3 2 3 2 2 4 2 2" xfId="24630"/>
    <cellStyle name="Normal 3 2 3 2 2 4 2 2 2" xfId="24631"/>
    <cellStyle name="Normal 3 2 3 2 2 4 2 2 3" xfId="24632"/>
    <cellStyle name="Normal 3 2 3 2 2 4 2 3" xfId="24633"/>
    <cellStyle name="Normal 3 2 3 2 2 4 2 3 2" xfId="24634"/>
    <cellStyle name="Normal 3 2 3 2 2 4 2 4" xfId="24635"/>
    <cellStyle name="Normal 3 2 3 2 2 4 2 5" xfId="24636"/>
    <cellStyle name="Normal 3 2 3 2 2 4 3" xfId="24637"/>
    <cellStyle name="Normal 3 2 3 2 2 4 3 2" xfId="24638"/>
    <cellStyle name="Normal 3 2 3 2 2 4 3 2 2" xfId="24639"/>
    <cellStyle name="Normal 3 2 3 2 2 4 3 3" xfId="24640"/>
    <cellStyle name="Normal 3 2 3 2 2 4 3 4" xfId="24641"/>
    <cellStyle name="Normal 3 2 3 2 2 4 4" xfId="24642"/>
    <cellStyle name="Normal 3 2 3 2 2 4 4 2" xfId="24643"/>
    <cellStyle name="Normal 3 2 3 2 2 4 4 2 2" xfId="24644"/>
    <cellStyle name="Normal 3 2 3 2 2 4 4 3" xfId="24645"/>
    <cellStyle name="Normal 3 2 3 2 2 4 5" xfId="24646"/>
    <cellStyle name="Normal 3 2 3 2 2 4 5 2" xfId="24647"/>
    <cellStyle name="Normal 3 2 3 2 2 4 5 3" xfId="24648"/>
    <cellStyle name="Normal 3 2 3 2 2 4 6" xfId="24649"/>
    <cellStyle name="Normal 3 2 3 2 2 4 6 2" xfId="24650"/>
    <cellStyle name="Normal 3 2 3 2 2 4 7" xfId="24651"/>
    <cellStyle name="Normal 3 2 3 2 2 5" xfId="24652"/>
    <cellStyle name="Normal 3 2 3 2 2 5 2" xfId="24653"/>
    <cellStyle name="Normal 3 2 3 2 2 5 2 2" xfId="24654"/>
    <cellStyle name="Normal 3 2 3 2 2 5 2 2 2" xfId="24655"/>
    <cellStyle name="Normal 3 2 3 2 2 5 2 3" xfId="24656"/>
    <cellStyle name="Normal 3 2 3 2 2 5 3" xfId="24657"/>
    <cellStyle name="Normal 3 2 3 2 2 5 3 2" xfId="24658"/>
    <cellStyle name="Normal 3 2 3 2 2 5 3 2 2" xfId="24659"/>
    <cellStyle name="Normal 3 2 3 2 2 5 3 3" xfId="24660"/>
    <cellStyle name="Normal 3 2 3 2 2 5 4" xfId="24661"/>
    <cellStyle name="Normal 3 2 3 2 2 5 4 2" xfId="24662"/>
    <cellStyle name="Normal 3 2 3 2 2 5 4 3" xfId="24663"/>
    <cellStyle name="Normal 3 2 3 2 2 5 5" xfId="24664"/>
    <cellStyle name="Normal 3 2 3 2 2 5 6" xfId="24665"/>
    <cellStyle name="Normal 3 2 3 2 2 5 7" xfId="24666"/>
    <cellStyle name="Normal 3 2 3 2 2 6" xfId="24667"/>
    <cellStyle name="Normal 3 2 3 2 2 6 2" xfId="24668"/>
    <cellStyle name="Normal 3 2 3 2 2 6 2 2" xfId="24669"/>
    <cellStyle name="Normal 3 2 3 2 2 6 2 2 2" xfId="24670"/>
    <cellStyle name="Normal 3 2 3 2 2 6 2 3" xfId="24671"/>
    <cellStyle name="Normal 3 2 3 2 2 6 3" xfId="24672"/>
    <cellStyle name="Normal 3 2 3 2 2 6 3 2" xfId="24673"/>
    <cellStyle name="Normal 3 2 3 2 2 6 3 2 2" xfId="24674"/>
    <cellStyle name="Normal 3 2 3 2 2 6 3 3" xfId="24675"/>
    <cellStyle name="Normal 3 2 3 2 2 6 4" xfId="24676"/>
    <cellStyle name="Normal 3 2 3 2 2 6 4 2" xfId="24677"/>
    <cellStyle name="Normal 3 2 3 2 2 6 5" xfId="24678"/>
    <cellStyle name="Normal 3 2 3 2 2 6 6" xfId="24679"/>
    <cellStyle name="Normal 3 2 3 2 2 7" xfId="24680"/>
    <cellStyle name="Normal 3 2 3 2 2 7 2" xfId="24681"/>
    <cellStyle name="Normal 3 2 3 2 2 7 2 2" xfId="24682"/>
    <cellStyle name="Normal 3 2 3 2 2 7 3" xfId="24683"/>
    <cellStyle name="Normal 3 2 3 2 2 7 4" xfId="24684"/>
    <cellStyle name="Normal 3 2 3 2 2 8" xfId="24685"/>
    <cellStyle name="Normal 3 2 3 2 2 8 2" xfId="24686"/>
    <cellStyle name="Normal 3 2 3 2 2 8 2 2" xfId="24687"/>
    <cellStyle name="Normal 3 2 3 2 2 8 3" xfId="24688"/>
    <cellStyle name="Normal 3 2 3 2 2 9" xfId="24689"/>
    <cellStyle name="Normal 3 2 3 2 2 9 2" xfId="24690"/>
    <cellStyle name="Normal 3 2 3 2 2 9 2 2" xfId="24691"/>
    <cellStyle name="Normal 3 2 3 2 2 9 3" xfId="24692"/>
    <cellStyle name="Normal 3 2 3 2 3" xfId="24693"/>
    <cellStyle name="Normal 3 2 3 2 3 10" xfId="24694"/>
    <cellStyle name="Normal 3 2 3 2 3 11" xfId="24695"/>
    <cellStyle name="Normal 3 2 3 2 3 2" xfId="24696"/>
    <cellStyle name="Normal 3 2 3 2 3 2 2" xfId="24697"/>
    <cellStyle name="Normal 3 2 3 2 3 2 2 2" xfId="24698"/>
    <cellStyle name="Normal 3 2 3 2 3 2 2 2 2" xfId="24699"/>
    <cellStyle name="Normal 3 2 3 2 3 2 2 2 3" xfId="24700"/>
    <cellStyle name="Normal 3 2 3 2 3 2 2 2 4" xfId="24701"/>
    <cellStyle name="Normal 3 2 3 2 3 2 2 3" xfId="24702"/>
    <cellStyle name="Normal 3 2 3 2 3 2 2 3 2" xfId="24703"/>
    <cellStyle name="Normal 3 2 3 2 3 2 2 4" xfId="24704"/>
    <cellStyle name="Normal 3 2 3 2 3 2 2 4 2" xfId="24705"/>
    <cellStyle name="Normal 3 2 3 2 3 2 2 5" xfId="24706"/>
    <cellStyle name="Normal 3 2 3 2 3 2 2 6" xfId="24707"/>
    <cellStyle name="Normal 3 2 3 2 3 2 3" xfId="24708"/>
    <cellStyle name="Normal 3 2 3 2 3 2 3 2" xfId="24709"/>
    <cellStyle name="Normal 3 2 3 2 3 2 3 2 2" xfId="24710"/>
    <cellStyle name="Normal 3 2 3 2 3 2 3 2 3" xfId="24711"/>
    <cellStyle name="Normal 3 2 3 2 3 2 3 3" xfId="24712"/>
    <cellStyle name="Normal 3 2 3 2 3 2 3 3 2" xfId="24713"/>
    <cellStyle name="Normal 3 2 3 2 3 2 3 4" xfId="24714"/>
    <cellStyle name="Normal 3 2 3 2 3 2 3 5" xfId="24715"/>
    <cellStyle name="Normal 3 2 3 2 3 2 4" xfId="24716"/>
    <cellStyle name="Normal 3 2 3 2 3 2 4 2" xfId="24717"/>
    <cellStyle name="Normal 3 2 3 2 3 2 4 2 2" xfId="24718"/>
    <cellStyle name="Normal 3 2 3 2 3 2 4 3" xfId="24719"/>
    <cellStyle name="Normal 3 2 3 2 3 2 4 4" xfId="24720"/>
    <cellStyle name="Normal 3 2 3 2 3 2 5" xfId="24721"/>
    <cellStyle name="Normal 3 2 3 2 3 2 5 2" xfId="24722"/>
    <cellStyle name="Normal 3 2 3 2 3 2 5 3" xfId="24723"/>
    <cellStyle name="Normal 3 2 3 2 3 2 6" xfId="24724"/>
    <cellStyle name="Normal 3 2 3 2 3 2 6 2" xfId="24725"/>
    <cellStyle name="Normal 3 2 3 2 3 2 6 3" xfId="24726"/>
    <cellStyle name="Normal 3 2 3 2 3 2 7" xfId="24727"/>
    <cellStyle name="Normal 3 2 3 2 3 2 8" xfId="24728"/>
    <cellStyle name="Normal 3 2 3 2 3 3" xfId="24729"/>
    <cellStyle name="Normal 3 2 3 2 3 3 2" xfId="24730"/>
    <cellStyle name="Normal 3 2 3 2 3 3 2 2" xfId="24731"/>
    <cellStyle name="Normal 3 2 3 2 3 3 2 2 2" xfId="24732"/>
    <cellStyle name="Normal 3 2 3 2 3 3 2 3" xfId="24733"/>
    <cellStyle name="Normal 3 2 3 2 3 3 2 4" xfId="24734"/>
    <cellStyle name="Normal 3 2 3 2 3 3 3" xfId="24735"/>
    <cellStyle name="Normal 3 2 3 2 3 3 3 2" xfId="24736"/>
    <cellStyle name="Normal 3 2 3 2 3 3 3 2 2" xfId="24737"/>
    <cellStyle name="Normal 3 2 3 2 3 3 3 3" xfId="24738"/>
    <cellStyle name="Normal 3 2 3 2 3 3 4" xfId="24739"/>
    <cellStyle name="Normal 3 2 3 2 3 3 4 2" xfId="24740"/>
    <cellStyle name="Normal 3 2 3 2 3 3 4 2 2" xfId="24741"/>
    <cellStyle name="Normal 3 2 3 2 3 3 4 3" xfId="24742"/>
    <cellStyle name="Normal 3 2 3 2 3 3 5" xfId="24743"/>
    <cellStyle name="Normal 3 2 3 2 3 3 5 2" xfId="24744"/>
    <cellStyle name="Normal 3 2 3 2 3 3 6" xfId="24745"/>
    <cellStyle name="Normal 3 2 3 2 3 3 7" xfId="24746"/>
    <cellStyle name="Normal 3 2 3 2 3 4" xfId="24747"/>
    <cellStyle name="Normal 3 2 3 2 3 4 2" xfId="24748"/>
    <cellStyle name="Normal 3 2 3 2 3 4 2 2" xfId="24749"/>
    <cellStyle name="Normal 3 2 3 2 3 4 2 2 2" xfId="24750"/>
    <cellStyle name="Normal 3 2 3 2 3 4 2 3" xfId="24751"/>
    <cellStyle name="Normal 3 2 3 2 3 4 3" xfId="24752"/>
    <cellStyle name="Normal 3 2 3 2 3 4 3 2" xfId="24753"/>
    <cellStyle name="Normal 3 2 3 2 3 4 3 2 2" xfId="24754"/>
    <cellStyle name="Normal 3 2 3 2 3 4 3 3" xfId="24755"/>
    <cellStyle name="Normal 3 2 3 2 3 4 4" xfId="24756"/>
    <cellStyle name="Normal 3 2 3 2 3 4 4 2" xfId="24757"/>
    <cellStyle name="Normal 3 2 3 2 3 4 4 3" xfId="24758"/>
    <cellStyle name="Normal 3 2 3 2 3 4 5" xfId="24759"/>
    <cellStyle name="Normal 3 2 3 2 3 4 6" xfId="24760"/>
    <cellStyle name="Normal 3 2 3 2 3 4 7" xfId="24761"/>
    <cellStyle name="Normal 3 2 3 2 3 5" xfId="24762"/>
    <cellStyle name="Normal 3 2 3 2 3 5 2" xfId="24763"/>
    <cellStyle name="Normal 3 2 3 2 3 5 2 2" xfId="24764"/>
    <cellStyle name="Normal 3 2 3 2 3 5 2 3" xfId="24765"/>
    <cellStyle name="Normal 3 2 3 2 3 5 3" xfId="24766"/>
    <cellStyle name="Normal 3 2 3 2 3 5 3 2" xfId="24767"/>
    <cellStyle name="Normal 3 2 3 2 3 5 3 3" xfId="24768"/>
    <cellStyle name="Normal 3 2 3 2 3 5 4" xfId="24769"/>
    <cellStyle name="Normal 3 2 3 2 3 5 5" xfId="24770"/>
    <cellStyle name="Normal 3 2 3 2 3 5 6" xfId="24771"/>
    <cellStyle name="Normal 3 2 3 2 3 6" xfId="24772"/>
    <cellStyle name="Normal 3 2 3 2 3 6 2" xfId="24773"/>
    <cellStyle name="Normal 3 2 3 2 3 6 2 2" xfId="24774"/>
    <cellStyle name="Normal 3 2 3 2 3 6 3" xfId="24775"/>
    <cellStyle name="Normal 3 2 3 2 3 7" xfId="24776"/>
    <cellStyle name="Normal 3 2 3 2 3 7 2" xfId="24777"/>
    <cellStyle name="Normal 3 2 3 2 3 7 2 2" xfId="24778"/>
    <cellStyle name="Normal 3 2 3 2 3 7 3" xfId="24779"/>
    <cellStyle name="Normal 3 2 3 2 3 8" xfId="24780"/>
    <cellStyle name="Normal 3 2 3 2 3 8 2" xfId="24781"/>
    <cellStyle name="Normal 3 2 3 2 3 8 3" xfId="24782"/>
    <cellStyle name="Normal 3 2 3 2 3 9" xfId="24783"/>
    <cellStyle name="Normal 3 2 3 2 4" xfId="24784"/>
    <cellStyle name="Normal 3 2 3 2 4 10" xfId="24785"/>
    <cellStyle name="Normal 3 2 3 2 4 11" xfId="24786"/>
    <cellStyle name="Normal 3 2 3 2 4 2" xfId="24787"/>
    <cellStyle name="Normal 3 2 3 2 4 2 2" xfId="24788"/>
    <cellStyle name="Normal 3 2 3 2 4 2 2 2" xfId="24789"/>
    <cellStyle name="Normal 3 2 3 2 4 2 2 2 2" xfId="24790"/>
    <cellStyle name="Normal 3 2 3 2 4 2 2 3" xfId="24791"/>
    <cellStyle name="Normal 3 2 3 2 4 2 2 4" xfId="24792"/>
    <cellStyle name="Normal 3 2 3 2 4 2 3" xfId="24793"/>
    <cellStyle name="Normal 3 2 3 2 4 2 3 2" xfId="24794"/>
    <cellStyle name="Normal 3 2 3 2 4 2 3 2 2" xfId="24795"/>
    <cellStyle name="Normal 3 2 3 2 4 2 3 3" xfId="24796"/>
    <cellStyle name="Normal 3 2 3 2 4 2 4" xfId="24797"/>
    <cellStyle name="Normal 3 2 3 2 4 2 4 2" xfId="24798"/>
    <cellStyle name="Normal 3 2 3 2 4 2 4 2 2" xfId="24799"/>
    <cellStyle name="Normal 3 2 3 2 4 2 4 3" xfId="24800"/>
    <cellStyle name="Normal 3 2 3 2 4 2 5" xfId="24801"/>
    <cellStyle name="Normal 3 2 3 2 4 2 5 2" xfId="24802"/>
    <cellStyle name="Normal 3 2 3 2 4 2 6" xfId="24803"/>
    <cellStyle name="Normal 3 2 3 2 4 2 7" xfId="24804"/>
    <cellStyle name="Normal 3 2 3 2 4 3" xfId="24805"/>
    <cellStyle name="Normal 3 2 3 2 4 3 2" xfId="24806"/>
    <cellStyle name="Normal 3 2 3 2 4 3 2 2" xfId="24807"/>
    <cellStyle name="Normal 3 2 3 2 4 3 2 2 2" xfId="24808"/>
    <cellStyle name="Normal 3 2 3 2 4 3 2 3" xfId="24809"/>
    <cellStyle name="Normal 3 2 3 2 4 3 3" xfId="24810"/>
    <cellStyle name="Normal 3 2 3 2 4 3 3 2" xfId="24811"/>
    <cellStyle name="Normal 3 2 3 2 4 3 3 2 2" xfId="24812"/>
    <cellStyle name="Normal 3 2 3 2 4 3 3 3" xfId="24813"/>
    <cellStyle name="Normal 3 2 3 2 4 3 4" xfId="24814"/>
    <cellStyle name="Normal 3 2 3 2 4 3 4 2" xfId="24815"/>
    <cellStyle name="Normal 3 2 3 2 4 3 4 3" xfId="24816"/>
    <cellStyle name="Normal 3 2 3 2 4 3 5" xfId="24817"/>
    <cellStyle name="Normal 3 2 3 2 4 3 6" xfId="24818"/>
    <cellStyle name="Normal 3 2 3 2 4 3 7" xfId="24819"/>
    <cellStyle name="Normal 3 2 3 2 4 4" xfId="24820"/>
    <cellStyle name="Normal 3 2 3 2 4 4 2" xfId="24821"/>
    <cellStyle name="Normal 3 2 3 2 4 4 2 2" xfId="24822"/>
    <cellStyle name="Normal 3 2 3 2 4 4 2 3" xfId="24823"/>
    <cellStyle name="Normal 3 2 3 2 4 4 3" xfId="24824"/>
    <cellStyle name="Normal 3 2 3 2 4 4 3 2" xfId="24825"/>
    <cellStyle name="Normal 3 2 3 2 4 4 3 3" xfId="24826"/>
    <cellStyle name="Normal 3 2 3 2 4 4 4" xfId="24827"/>
    <cellStyle name="Normal 3 2 3 2 4 4 4 2" xfId="24828"/>
    <cellStyle name="Normal 3 2 3 2 4 4 5" xfId="24829"/>
    <cellStyle name="Normal 3 2 3 2 4 4 6" xfId="24830"/>
    <cellStyle name="Normal 3 2 3 2 4 4 7" xfId="24831"/>
    <cellStyle name="Normal 3 2 3 2 4 5" xfId="24832"/>
    <cellStyle name="Normal 3 2 3 2 4 5 2" xfId="24833"/>
    <cellStyle name="Normal 3 2 3 2 4 5 2 2" xfId="24834"/>
    <cellStyle name="Normal 3 2 3 2 4 5 2 3" xfId="24835"/>
    <cellStyle name="Normal 3 2 3 2 4 5 3" xfId="24836"/>
    <cellStyle name="Normal 3 2 3 2 4 5 3 2" xfId="24837"/>
    <cellStyle name="Normal 3 2 3 2 4 5 4" xfId="24838"/>
    <cellStyle name="Normal 3 2 3 2 4 5 5" xfId="24839"/>
    <cellStyle name="Normal 3 2 3 2 4 5 6" xfId="24840"/>
    <cellStyle name="Normal 3 2 3 2 4 6" xfId="24841"/>
    <cellStyle name="Normal 3 2 3 2 4 6 2" xfId="24842"/>
    <cellStyle name="Normal 3 2 3 2 4 6 2 2" xfId="24843"/>
    <cellStyle name="Normal 3 2 3 2 4 6 3" xfId="24844"/>
    <cellStyle name="Normal 3 2 3 2 4 7" xfId="24845"/>
    <cellStyle name="Normal 3 2 3 2 4 7 2" xfId="24846"/>
    <cellStyle name="Normal 3 2 3 2 4 7 3" xfId="24847"/>
    <cellStyle name="Normal 3 2 3 2 4 8" xfId="24848"/>
    <cellStyle name="Normal 3 2 3 2 4 8 2" xfId="24849"/>
    <cellStyle name="Normal 3 2 3 2 4 9" xfId="24850"/>
    <cellStyle name="Normal 3 2 3 2 5" xfId="24851"/>
    <cellStyle name="Normal 3 2 3 2 5 2" xfId="24852"/>
    <cellStyle name="Normal 3 2 3 2 5 2 2" xfId="24853"/>
    <cellStyle name="Normal 3 2 3 2 5 2 2 2" xfId="24854"/>
    <cellStyle name="Normal 3 2 3 2 5 2 2 3" xfId="24855"/>
    <cellStyle name="Normal 3 2 3 2 5 2 2 4" xfId="24856"/>
    <cellStyle name="Normal 3 2 3 2 5 2 3" xfId="24857"/>
    <cellStyle name="Normal 3 2 3 2 5 2 3 2" xfId="24858"/>
    <cellStyle name="Normal 3 2 3 2 5 2 4" xfId="24859"/>
    <cellStyle name="Normal 3 2 3 2 5 2 4 2" xfId="24860"/>
    <cellStyle name="Normal 3 2 3 2 5 2 5" xfId="24861"/>
    <cellStyle name="Normal 3 2 3 2 5 2 6" xfId="24862"/>
    <cellStyle name="Normal 3 2 3 2 5 3" xfId="24863"/>
    <cellStyle name="Normal 3 2 3 2 5 3 2" xfId="24864"/>
    <cellStyle name="Normal 3 2 3 2 5 3 2 2" xfId="24865"/>
    <cellStyle name="Normal 3 2 3 2 5 3 2 3" xfId="24866"/>
    <cellStyle name="Normal 3 2 3 2 5 3 3" xfId="24867"/>
    <cellStyle name="Normal 3 2 3 2 5 3 3 2" xfId="24868"/>
    <cellStyle name="Normal 3 2 3 2 5 3 4" xfId="24869"/>
    <cellStyle name="Normal 3 2 3 2 5 3 5" xfId="24870"/>
    <cellStyle name="Normal 3 2 3 2 5 4" xfId="24871"/>
    <cellStyle name="Normal 3 2 3 2 5 4 2" xfId="24872"/>
    <cellStyle name="Normal 3 2 3 2 5 4 2 2" xfId="24873"/>
    <cellStyle name="Normal 3 2 3 2 5 4 3" xfId="24874"/>
    <cellStyle name="Normal 3 2 3 2 5 4 4" xfId="24875"/>
    <cellStyle name="Normal 3 2 3 2 5 5" xfId="24876"/>
    <cellStyle name="Normal 3 2 3 2 5 5 2" xfId="24877"/>
    <cellStyle name="Normal 3 2 3 2 5 5 3" xfId="24878"/>
    <cellStyle name="Normal 3 2 3 2 5 6" xfId="24879"/>
    <cellStyle name="Normal 3 2 3 2 5 6 2" xfId="24880"/>
    <cellStyle name="Normal 3 2 3 2 5 6 3" xfId="24881"/>
    <cellStyle name="Normal 3 2 3 2 5 7" xfId="24882"/>
    <cellStyle name="Normal 3 2 3 2 5 8" xfId="24883"/>
    <cellStyle name="Normal 3 2 3 2 6" xfId="24884"/>
    <cellStyle name="Normal 3 2 3 2 6 2" xfId="24885"/>
    <cellStyle name="Normal 3 2 3 2 6 2 2" xfId="24886"/>
    <cellStyle name="Normal 3 2 3 2 6 2 2 2" xfId="24887"/>
    <cellStyle name="Normal 3 2 3 2 6 2 2 3" xfId="24888"/>
    <cellStyle name="Normal 3 2 3 2 6 2 3" xfId="24889"/>
    <cellStyle name="Normal 3 2 3 2 6 2 3 2" xfId="24890"/>
    <cellStyle name="Normal 3 2 3 2 6 2 4" xfId="24891"/>
    <cellStyle name="Normal 3 2 3 2 6 2 5" xfId="24892"/>
    <cellStyle name="Normal 3 2 3 2 6 3" xfId="24893"/>
    <cellStyle name="Normal 3 2 3 2 6 3 2" xfId="24894"/>
    <cellStyle name="Normal 3 2 3 2 6 3 2 2" xfId="24895"/>
    <cellStyle name="Normal 3 2 3 2 6 3 3" xfId="24896"/>
    <cellStyle name="Normal 3 2 3 2 6 3 4" xfId="24897"/>
    <cellStyle name="Normal 3 2 3 2 6 4" xfId="24898"/>
    <cellStyle name="Normal 3 2 3 2 6 4 2" xfId="24899"/>
    <cellStyle name="Normal 3 2 3 2 6 4 2 2" xfId="24900"/>
    <cellStyle name="Normal 3 2 3 2 6 4 3" xfId="24901"/>
    <cellStyle name="Normal 3 2 3 2 6 5" xfId="24902"/>
    <cellStyle name="Normal 3 2 3 2 6 5 2" xfId="24903"/>
    <cellStyle name="Normal 3 2 3 2 6 5 3" xfId="24904"/>
    <cellStyle name="Normal 3 2 3 2 6 6" xfId="24905"/>
    <cellStyle name="Normal 3 2 3 2 6 6 2" xfId="24906"/>
    <cellStyle name="Normal 3 2 3 2 6 7" xfId="24907"/>
    <cellStyle name="Normal 3 2 3 2 7" xfId="24908"/>
    <cellStyle name="Normal 3 2 3 2 7 2" xfId="24909"/>
    <cellStyle name="Normal 3 2 3 2 7 2 2" xfId="24910"/>
    <cellStyle name="Normal 3 2 3 2 7 2 2 2" xfId="24911"/>
    <cellStyle name="Normal 3 2 3 2 7 2 3" xfId="24912"/>
    <cellStyle name="Normal 3 2 3 2 7 3" xfId="24913"/>
    <cellStyle name="Normal 3 2 3 2 7 3 2" xfId="24914"/>
    <cellStyle name="Normal 3 2 3 2 7 3 2 2" xfId="24915"/>
    <cellStyle name="Normal 3 2 3 2 7 3 3" xfId="24916"/>
    <cellStyle name="Normal 3 2 3 2 7 4" xfId="24917"/>
    <cellStyle name="Normal 3 2 3 2 7 4 2" xfId="24918"/>
    <cellStyle name="Normal 3 2 3 2 7 4 3" xfId="24919"/>
    <cellStyle name="Normal 3 2 3 2 7 5" xfId="24920"/>
    <cellStyle name="Normal 3 2 3 2 7 6" xfId="24921"/>
    <cellStyle name="Normal 3 2 3 2 7 7" xfId="24922"/>
    <cellStyle name="Normal 3 2 3 2 8" xfId="24923"/>
    <cellStyle name="Normal 3 2 3 2 8 2" xfId="24924"/>
    <cellStyle name="Normal 3 2 3 2 8 2 2" xfId="24925"/>
    <cellStyle name="Normal 3 2 3 2 8 2 2 2" xfId="24926"/>
    <cellStyle name="Normal 3 2 3 2 8 2 3" xfId="24927"/>
    <cellStyle name="Normal 3 2 3 2 8 3" xfId="24928"/>
    <cellStyle name="Normal 3 2 3 2 8 3 2" xfId="24929"/>
    <cellStyle name="Normal 3 2 3 2 8 3 2 2" xfId="24930"/>
    <cellStyle name="Normal 3 2 3 2 8 3 3" xfId="24931"/>
    <cellStyle name="Normal 3 2 3 2 8 4" xfId="24932"/>
    <cellStyle name="Normal 3 2 3 2 8 4 2" xfId="24933"/>
    <cellStyle name="Normal 3 2 3 2 8 5" xfId="24934"/>
    <cellStyle name="Normal 3 2 3 2 8 6" xfId="24935"/>
    <cellStyle name="Normal 3 2 3 2 9" xfId="24936"/>
    <cellStyle name="Normal 3 2 3 2 9 2" xfId="24937"/>
    <cellStyle name="Normal 3 2 3 2 9 2 2" xfId="24938"/>
    <cellStyle name="Normal 3 2 3 2 9 3" xfId="24939"/>
    <cellStyle name="Normal 3 2 3 2 9 4" xfId="24940"/>
    <cellStyle name="Normal 3 2 3 3" xfId="24941"/>
    <cellStyle name="Normal 3 2 3 3 10" xfId="24942"/>
    <cellStyle name="Normal 3 2 3 3 10 2" xfId="24943"/>
    <cellStyle name="Normal 3 2 3 3 10 2 2" xfId="24944"/>
    <cellStyle name="Normal 3 2 3 3 10 3" xfId="24945"/>
    <cellStyle name="Normal 3 2 3 3 11" xfId="24946"/>
    <cellStyle name="Normal 3 2 3 3 11 2" xfId="24947"/>
    <cellStyle name="Normal 3 2 3 3 11 3" xfId="24948"/>
    <cellStyle name="Normal 3 2 3 3 12" xfId="24949"/>
    <cellStyle name="Normal 3 2 3 3 13" xfId="24950"/>
    <cellStyle name="Normal 3 2 3 3 14" xfId="24951"/>
    <cellStyle name="Normal 3 2 3 3 2" xfId="24952"/>
    <cellStyle name="Normal 3 2 3 3 2 10" xfId="24953"/>
    <cellStyle name="Normal 3 2 3 3 2 11" xfId="24954"/>
    <cellStyle name="Normal 3 2 3 3 2 12" xfId="24955"/>
    <cellStyle name="Normal 3 2 3 3 2 2" xfId="24956"/>
    <cellStyle name="Normal 3 2 3 3 2 2 2" xfId="24957"/>
    <cellStyle name="Normal 3 2 3 3 2 2 2 2" xfId="24958"/>
    <cellStyle name="Normal 3 2 3 3 2 2 2 2 2" xfId="24959"/>
    <cellStyle name="Normal 3 2 3 3 2 2 2 2 3" xfId="24960"/>
    <cellStyle name="Normal 3 2 3 3 2 2 2 2 4" xfId="24961"/>
    <cellStyle name="Normal 3 2 3 3 2 2 2 3" xfId="24962"/>
    <cellStyle name="Normal 3 2 3 3 2 2 2 3 2" xfId="24963"/>
    <cellStyle name="Normal 3 2 3 3 2 2 2 4" xfId="24964"/>
    <cellStyle name="Normal 3 2 3 3 2 2 2 4 2" xfId="24965"/>
    <cellStyle name="Normal 3 2 3 3 2 2 2 5" xfId="24966"/>
    <cellStyle name="Normal 3 2 3 3 2 2 2 6" xfId="24967"/>
    <cellStyle name="Normal 3 2 3 3 2 2 3" xfId="24968"/>
    <cellStyle name="Normal 3 2 3 3 2 2 3 2" xfId="24969"/>
    <cellStyle name="Normal 3 2 3 3 2 2 3 2 2" xfId="24970"/>
    <cellStyle name="Normal 3 2 3 3 2 2 3 2 3" xfId="24971"/>
    <cellStyle name="Normal 3 2 3 3 2 2 3 3" xfId="24972"/>
    <cellStyle name="Normal 3 2 3 3 2 2 3 3 2" xfId="24973"/>
    <cellStyle name="Normal 3 2 3 3 2 2 3 4" xfId="24974"/>
    <cellStyle name="Normal 3 2 3 3 2 2 3 5" xfId="24975"/>
    <cellStyle name="Normal 3 2 3 3 2 2 4" xfId="24976"/>
    <cellStyle name="Normal 3 2 3 3 2 2 4 2" xfId="24977"/>
    <cellStyle name="Normal 3 2 3 3 2 2 4 2 2" xfId="24978"/>
    <cellStyle name="Normal 3 2 3 3 2 2 4 3" xfId="24979"/>
    <cellStyle name="Normal 3 2 3 3 2 2 4 4" xfId="24980"/>
    <cellStyle name="Normal 3 2 3 3 2 2 5" xfId="24981"/>
    <cellStyle name="Normal 3 2 3 3 2 2 5 2" xfId="24982"/>
    <cellStyle name="Normal 3 2 3 3 2 2 5 3" xfId="24983"/>
    <cellStyle name="Normal 3 2 3 3 2 2 6" xfId="24984"/>
    <cellStyle name="Normal 3 2 3 3 2 2 6 2" xfId="24985"/>
    <cellStyle name="Normal 3 2 3 3 2 2 6 3" xfId="24986"/>
    <cellStyle name="Normal 3 2 3 3 2 2 7" xfId="24987"/>
    <cellStyle name="Normal 3 2 3 3 2 2 8" xfId="24988"/>
    <cellStyle name="Normal 3 2 3 3 2 3" xfId="24989"/>
    <cellStyle name="Normal 3 2 3 3 2 3 2" xfId="24990"/>
    <cellStyle name="Normal 3 2 3 3 2 3 2 2" xfId="24991"/>
    <cellStyle name="Normal 3 2 3 3 2 3 2 2 2" xfId="24992"/>
    <cellStyle name="Normal 3 2 3 3 2 3 2 3" xfId="24993"/>
    <cellStyle name="Normal 3 2 3 3 2 3 2 4" xfId="24994"/>
    <cellStyle name="Normal 3 2 3 3 2 3 3" xfId="24995"/>
    <cellStyle name="Normal 3 2 3 3 2 3 3 2" xfId="24996"/>
    <cellStyle name="Normal 3 2 3 3 2 3 3 2 2" xfId="24997"/>
    <cellStyle name="Normal 3 2 3 3 2 3 3 3" xfId="24998"/>
    <cellStyle name="Normal 3 2 3 3 2 3 4" xfId="24999"/>
    <cellStyle name="Normal 3 2 3 3 2 3 4 2" xfId="25000"/>
    <cellStyle name="Normal 3 2 3 3 2 3 4 2 2" xfId="25001"/>
    <cellStyle name="Normal 3 2 3 3 2 3 4 3" xfId="25002"/>
    <cellStyle name="Normal 3 2 3 3 2 3 5" xfId="25003"/>
    <cellStyle name="Normal 3 2 3 3 2 3 5 2" xfId="25004"/>
    <cellStyle name="Normal 3 2 3 3 2 3 6" xfId="25005"/>
    <cellStyle name="Normal 3 2 3 3 2 3 7" xfId="25006"/>
    <cellStyle name="Normal 3 2 3 3 2 4" xfId="25007"/>
    <cellStyle name="Normal 3 2 3 3 2 4 2" xfId="25008"/>
    <cellStyle name="Normal 3 2 3 3 2 4 2 2" xfId="25009"/>
    <cellStyle name="Normal 3 2 3 3 2 4 2 2 2" xfId="25010"/>
    <cellStyle name="Normal 3 2 3 3 2 4 2 3" xfId="25011"/>
    <cellStyle name="Normal 3 2 3 3 2 4 3" xfId="25012"/>
    <cellStyle name="Normal 3 2 3 3 2 4 3 2" xfId="25013"/>
    <cellStyle name="Normal 3 2 3 3 2 4 3 2 2" xfId="25014"/>
    <cellStyle name="Normal 3 2 3 3 2 4 3 3" xfId="25015"/>
    <cellStyle name="Normal 3 2 3 3 2 4 4" xfId="25016"/>
    <cellStyle name="Normal 3 2 3 3 2 4 4 2" xfId="25017"/>
    <cellStyle name="Normal 3 2 3 3 2 4 4 3" xfId="25018"/>
    <cellStyle name="Normal 3 2 3 3 2 4 5" xfId="25019"/>
    <cellStyle name="Normal 3 2 3 3 2 4 6" xfId="25020"/>
    <cellStyle name="Normal 3 2 3 3 2 4 7" xfId="25021"/>
    <cellStyle name="Normal 3 2 3 3 2 5" xfId="25022"/>
    <cellStyle name="Normal 3 2 3 3 2 5 2" xfId="25023"/>
    <cellStyle name="Normal 3 2 3 3 2 5 2 2" xfId="25024"/>
    <cellStyle name="Normal 3 2 3 3 2 5 2 3" xfId="25025"/>
    <cellStyle name="Normal 3 2 3 3 2 5 3" xfId="25026"/>
    <cellStyle name="Normal 3 2 3 3 2 5 3 2" xfId="25027"/>
    <cellStyle name="Normal 3 2 3 3 2 5 3 3" xfId="25028"/>
    <cellStyle name="Normal 3 2 3 3 2 5 4" xfId="25029"/>
    <cellStyle name="Normal 3 2 3 3 2 5 4 2" xfId="25030"/>
    <cellStyle name="Normal 3 2 3 3 2 5 5" xfId="25031"/>
    <cellStyle name="Normal 3 2 3 3 2 5 6" xfId="25032"/>
    <cellStyle name="Normal 3 2 3 3 2 5 7" xfId="25033"/>
    <cellStyle name="Normal 3 2 3 3 2 6" xfId="25034"/>
    <cellStyle name="Normal 3 2 3 3 2 6 2" xfId="25035"/>
    <cellStyle name="Normal 3 2 3 3 2 6 2 2" xfId="25036"/>
    <cellStyle name="Normal 3 2 3 3 2 6 2 3" xfId="25037"/>
    <cellStyle name="Normal 3 2 3 3 2 6 3" xfId="25038"/>
    <cellStyle name="Normal 3 2 3 3 2 6 3 2" xfId="25039"/>
    <cellStyle name="Normal 3 2 3 3 2 6 4" xfId="25040"/>
    <cellStyle name="Normal 3 2 3 3 2 6 5" xfId="25041"/>
    <cellStyle name="Normal 3 2 3 3 2 6 6" xfId="25042"/>
    <cellStyle name="Normal 3 2 3 3 2 7" xfId="25043"/>
    <cellStyle name="Normal 3 2 3 3 2 7 2" xfId="25044"/>
    <cellStyle name="Normal 3 2 3 3 2 7 2 2" xfId="25045"/>
    <cellStyle name="Normal 3 2 3 3 2 7 3" xfId="25046"/>
    <cellStyle name="Normal 3 2 3 3 2 8" xfId="25047"/>
    <cellStyle name="Normal 3 2 3 3 2 8 2" xfId="25048"/>
    <cellStyle name="Normal 3 2 3 3 2 8 3" xfId="25049"/>
    <cellStyle name="Normal 3 2 3 3 2 9" xfId="25050"/>
    <cellStyle name="Normal 3 2 3 3 2 9 2" xfId="25051"/>
    <cellStyle name="Normal 3 2 3 3 3" xfId="25052"/>
    <cellStyle name="Normal 3 2 3 3 3 10" xfId="25053"/>
    <cellStyle name="Normal 3 2 3 3 3 11" xfId="25054"/>
    <cellStyle name="Normal 3 2 3 3 3 2" xfId="25055"/>
    <cellStyle name="Normal 3 2 3 3 3 2 2" xfId="25056"/>
    <cellStyle name="Normal 3 2 3 3 3 2 2 2" xfId="25057"/>
    <cellStyle name="Normal 3 2 3 3 3 2 2 2 2" xfId="25058"/>
    <cellStyle name="Normal 3 2 3 3 3 2 2 3" xfId="25059"/>
    <cellStyle name="Normal 3 2 3 3 3 2 2 4" xfId="25060"/>
    <cellStyle name="Normal 3 2 3 3 3 2 3" xfId="25061"/>
    <cellStyle name="Normal 3 2 3 3 3 2 3 2" xfId="25062"/>
    <cellStyle name="Normal 3 2 3 3 3 2 3 2 2" xfId="25063"/>
    <cellStyle name="Normal 3 2 3 3 3 2 3 3" xfId="25064"/>
    <cellStyle name="Normal 3 2 3 3 3 2 4" xfId="25065"/>
    <cellStyle name="Normal 3 2 3 3 3 2 4 2" xfId="25066"/>
    <cellStyle name="Normal 3 2 3 3 3 2 4 2 2" xfId="25067"/>
    <cellStyle name="Normal 3 2 3 3 3 2 4 3" xfId="25068"/>
    <cellStyle name="Normal 3 2 3 3 3 2 5" xfId="25069"/>
    <cellStyle name="Normal 3 2 3 3 3 2 5 2" xfId="25070"/>
    <cellStyle name="Normal 3 2 3 3 3 2 6" xfId="25071"/>
    <cellStyle name="Normal 3 2 3 3 3 2 7" xfId="25072"/>
    <cellStyle name="Normal 3 2 3 3 3 3" xfId="25073"/>
    <cellStyle name="Normal 3 2 3 3 3 3 2" xfId="25074"/>
    <cellStyle name="Normal 3 2 3 3 3 3 2 2" xfId="25075"/>
    <cellStyle name="Normal 3 2 3 3 3 3 2 2 2" xfId="25076"/>
    <cellStyle name="Normal 3 2 3 3 3 3 2 3" xfId="25077"/>
    <cellStyle name="Normal 3 2 3 3 3 3 3" xfId="25078"/>
    <cellStyle name="Normal 3 2 3 3 3 3 3 2" xfId="25079"/>
    <cellStyle name="Normal 3 2 3 3 3 3 3 2 2" xfId="25080"/>
    <cellStyle name="Normal 3 2 3 3 3 3 3 3" xfId="25081"/>
    <cellStyle name="Normal 3 2 3 3 3 3 4" xfId="25082"/>
    <cellStyle name="Normal 3 2 3 3 3 3 4 2" xfId="25083"/>
    <cellStyle name="Normal 3 2 3 3 3 3 4 3" xfId="25084"/>
    <cellStyle name="Normal 3 2 3 3 3 3 5" xfId="25085"/>
    <cellStyle name="Normal 3 2 3 3 3 3 6" xfId="25086"/>
    <cellStyle name="Normal 3 2 3 3 3 3 7" xfId="25087"/>
    <cellStyle name="Normal 3 2 3 3 3 4" xfId="25088"/>
    <cellStyle name="Normal 3 2 3 3 3 4 2" xfId="25089"/>
    <cellStyle name="Normal 3 2 3 3 3 4 2 2" xfId="25090"/>
    <cellStyle name="Normal 3 2 3 3 3 4 2 3" xfId="25091"/>
    <cellStyle name="Normal 3 2 3 3 3 4 3" xfId="25092"/>
    <cellStyle name="Normal 3 2 3 3 3 4 3 2" xfId="25093"/>
    <cellStyle name="Normal 3 2 3 3 3 4 3 3" xfId="25094"/>
    <cellStyle name="Normal 3 2 3 3 3 4 4" xfId="25095"/>
    <cellStyle name="Normal 3 2 3 3 3 4 4 2" xfId="25096"/>
    <cellStyle name="Normal 3 2 3 3 3 4 5" xfId="25097"/>
    <cellStyle name="Normal 3 2 3 3 3 4 6" xfId="25098"/>
    <cellStyle name="Normal 3 2 3 3 3 4 7" xfId="25099"/>
    <cellStyle name="Normal 3 2 3 3 3 5" xfId="25100"/>
    <cellStyle name="Normal 3 2 3 3 3 5 2" xfId="25101"/>
    <cellStyle name="Normal 3 2 3 3 3 5 2 2" xfId="25102"/>
    <cellStyle name="Normal 3 2 3 3 3 5 2 3" xfId="25103"/>
    <cellStyle name="Normal 3 2 3 3 3 5 3" xfId="25104"/>
    <cellStyle name="Normal 3 2 3 3 3 5 3 2" xfId="25105"/>
    <cellStyle name="Normal 3 2 3 3 3 5 4" xfId="25106"/>
    <cellStyle name="Normal 3 2 3 3 3 5 5" xfId="25107"/>
    <cellStyle name="Normal 3 2 3 3 3 5 6" xfId="25108"/>
    <cellStyle name="Normal 3 2 3 3 3 6" xfId="25109"/>
    <cellStyle name="Normal 3 2 3 3 3 6 2" xfId="25110"/>
    <cellStyle name="Normal 3 2 3 3 3 6 2 2" xfId="25111"/>
    <cellStyle name="Normal 3 2 3 3 3 6 3" xfId="25112"/>
    <cellStyle name="Normal 3 2 3 3 3 7" xfId="25113"/>
    <cellStyle name="Normal 3 2 3 3 3 7 2" xfId="25114"/>
    <cellStyle name="Normal 3 2 3 3 3 7 3" xfId="25115"/>
    <cellStyle name="Normal 3 2 3 3 3 8" xfId="25116"/>
    <cellStyle name="Normal 3 2 3 3 3 8 2" xfId="25117"/>
    <cellStyle name="Normal 3 2 3 3 3 9" xfId="25118"/>
    <cellStyle name="Normal 3 2 3 3 4" xfId="25119"/>
    <cellStyle name="Normal 3 2 3 3 4 10" xfId="25120"/>
    <cellStyle name="Normal 3 2 3 3 4 11" xfId="25121"/>
    <cellStyle name="Normal 3 2 3 3 4 2" xfId="25122"/>
    <cellStyle name="Normal 3 2 3 3 4 2 2" xfId="25123"/>
    <cellStyle name="Normal 3 2 3 3 4 2 2 2" xfId="25124"/>
    <cellStyle name="Normal 3 2 3 3 4 2 2 2 2" xfId="25125"/>
    <cellStyle name="Normal 3 2 3 3 4 2 2 3" xfId="25126"/>
    <cellStyle name="Normal 3 2 3 3 4 2 2 4" xfId="25127"/>
    <cellStyle name="Normal 3 2 3 3 4 2 3" xfId="25128"/>
    <cellStyle name="Normal 3 2 3 3 4 2 3 2" xfId="25129"/>
    <cellStyle name="Normal 3 2 3 3 4 2 3 2 2" xfId="25130"/>
    <cellStyle name="Normal 3 2 3 3 4 2 3 3" xfId="25131"/>
    <cellStyle name="Normal 3 2 3 3 4 2 4" xfId="25132"/>
    <cellStyle name="Normal 3 2 3 3 4 2 4 2" xfId="25133"/>
    <cellStyle name="Normal 3 2 3 3 4 2 4 2 2" xfId="25134"/>
    <cellStyle name="Normal 3 2 3 3 4 2 4 3" xfId="25135"/>
    <cellStyle name="Normal 3 2 3 3 4 2 5" xfId="25136"/>
    <cellStyle name="Normal 3 2 3 3 4 2 5 2" xfId="25137"/>
    <cellStyle name="Normal 3 2 3 3 4 2 6" xfId="25138"/>
    <cellStyle name="Normal 3 2 3 3 4 2 7" xfId="25139"/>
    <cellStyle name="Normal 3 2 3 3 4 3" xfId="25140"/>
    <cellStyle name="Normal 3 2 3 3 4 3 2" xfId="25141"/>
    <cellStyle name="Normal 3 2 3 3 4 3 2 2" xfId="25142"/>
    <cellStyle name="Normal 3 2 3 3 4 3 2 2 2" xfId="25143"/>
    <cellStyle name="Normal 3 2 3 3 4 3 2 3" xfId="25144"/>
    <cellStyle name="Normal 3 2 3 3 4 3 3" xfId="25145"/>
    <cellStyle name="Normal 3 2 3 3 4 3 3 2" xfId="25146"/>
    <cellStyle name="Normal 3 2 3 3 4 3 3 2 2" xfId="25147"/>
    <cellStyle name="Normal 3 2 3 3 4 3 3 3" xfId="25148"/>
    <cellStyle name="Normal 3 2 3 3 4 3 4" xfId="25149"/>
    <cellStyle name="Normal 3 2 3 3 4 3 4 2" xfId="25150"/>
    <cellStyle name="Normal 3 2 3 3 4 3 4 3" xfId="25151"/>
    <cellStyle name="Normal 3 2 3 3 4 3 5" xfId="25152"/>
    <cellStyle name="Normal 3 2 3 3 4 3 6" xfId="25153"/>
    <cellStyle name="Normal 3 2 3 3 4 3 7" xfId="25154"/>
    <cellStyle name="Normal 3 2 3 3 4 4" xfId="25155"/>
    <cellStyle name="Normal 3 2 3 3 4 4 2" xfId="25156"/>
    <cellStyle name="Normal 3 2 3 3 4 4 2 2" xfId="25157"/>
    <cellStyle name="Normal 3 2 3 3 4 4 2 3" xfId="25158"/>
    <cellStyle name="Normal 3 2 3 3 4 4 3" xfId="25159"/>
    <cellStyle name="Normal 3 2 3 3 4 4 3 2" xfId="25160"/>
    <cellStyle name="Normal 3 2 3 3 4 4 3 3" xfId="25161"/>
    <cellStyle name="Normal 3 2 3 3 4 4 4" xfId="25162"/>
    <cellStyle name="Normal 3 2 3 3 4 4 4 2" xfId="25163"/>
    <cellStyle name="Normal 3 2 3 3 4 4 5" xfId="25164"/>
    <cellStyle name="Normal 3 2 3 3 4 4 6" xfId="25165"/>
    <cellStyle name="Normal 3 2 3 3 4 4 7" xfId="25166"/>
    <cellStyle name="Normal 3 2 3 3 4 5" xfId="25167"/>
    <cellStyle name="Normal 3 2 3 3 4 5 2" xfId="25168"/>
    <cellStyle name="Normal 3 2 3 3 4 5 2 2" xfId="25169"/>
    <cellStyle name="Normal 3 2 3 3 4 5 2 3" xfId="25170"/>
    <cellStyle name="Normal 3 2 3 3 4 5 3" xfId="25171"/>
    <cellStyle name="Normal 3 2 3 3 4 5 3 2" xfId="25172"/>
    <cellStyle name="Normal 3 2 3 3 4 5 4" xfId="25173"/>
    <cellStyle name="Normal 3 2 3 3 4 5 5" xfId="25174"/>
    <cellStyle name="Normal 3 2 3 3 4 5 6" xfId="25175"/>
    <cellStyle name="Normal 3 2 3 3 4 6" xfId="25176"/>
    <cellStyle name="Normal 3 2 3 3 4 6 2" xfId="25177"/>
    <cellStyle name="Normal 3 2 3 3 4 6 2 2" xfId="25178"/>
    <cellStyle name="Normal 3 2 3 3 4 6 3" xfId="25179"/>
    <cellStyle name="Normal 3 2 3 3 4 7" xfId="25180"/>
    <cellStyle name="Normal 3 2 3 3 4 7 2" xfId="25181"/>
    <cellStyle name="Normal 3 2 3 3 4 7 3" xfId="25182"/>
    <cellStyle name="Normal 3 2 3 3 4 8" xfId="25183"/>
    <cellStyle name="Normal 3 2 3 3 4 8 2" xfId="25184"/>
    <cellStyle name="Normal 3 2 3 3 4 9" xfId="25185"/>
    <cellStyle name="Normal 3 2 3 3 5" xfId="25186"/>
    <cellStyle name="Normal 3 2 3 3 5 2" xfId="25187"/>
    <cellStyle name="Normal 3 2 3 3 5 2 2" xfId="25188"/>
    <cellStyle name="Normal 3 2 3 3 5 2 2 2" xfId="25189"/>
    <cellStyle name="Normal 3 2 3 3 5 2 2 3" xfId="25190"/>
    <cellStyle name="Normal 3 2 3 3 5 2 3" xfId="25191"/>
    <cellStyle name="Normal 3 2 3 3 5 2 3 2" xfId="25192"/>
    <cellStyle name="Normal 3 2 3 3 5 2 4" xfId="25193"/>
    <cellStyle name="Normal 3 2 3 3 5 2 5" xfId="25194"/>
    <cellStyle name="Normal 3 2 3 3 5 3" xfId="25195"/>
    <cellStyle name="Normal 3 2 3 3 5 3 2" xfId="25196"/>
    <cellStyle name="Normal 3 2 3 3 5 3 2 2" xfId="25197"/>
    <cellStyle name="Normal 3 2 3 3 5 3 3" xfId="25198"/>
    <cellStyle name="Normal 3 2 3 3 5 3 4" xfId="25199"/>
    <cellStyle name="Normal 3 2 3 3 5 4" xfId="25200"/>
    <cellStyle name="Normal 3 2 3 3 5 4 2" xfId="25201"/>
    <cellStyle name="Normal 3 2 3 3 5 4 2 2" xfId="25202"/>
    <cellStyle name="Normal 3 2 3 3 5 4 3" xfId="25203"/>
    <cellStyle name="Normal 3 2 3 3 5 5" xfId="25204"/>
    <cellStyle name="Normal 3 2 3 3 5 5 2" xfId="25205"/>
    <cellStyle name="Normal 3 2 3 3 5 5 3" xfId="25206"/>
    <cellStyle name="Normal 3 2 3 3 5 6" xfId="25207"/>
    <cellStyle name="Normal 3 2 3 3 5 6 2" xfId="25208"/>
    <cellStyle name="Normal 3 2 3 3 5 7" xfId="25209"/>
    <cellStyle name="Normal 3 2 3 3 6" xfId="25210"/>
    <cellStyle name="Normal 3 2 3 3 6 2" xfId="25211"/>
    <cellStyle name="Normal 3 2 3 3 6 2 2" xfId="25212"/>
    <cellStyle name="Normal 3 2 3 3 6 2 2 2" xfId="25213"/>
    <cellStyle name="Normal 3 2 3 3 6 2 3" xfId="25214"/>
    <cellStyle name="Normal 3 2 3 3 6 3" xfId="25215"/>
    <cellStyle name="Normal 3 2 3 3 6 3 2" xfId="25216"/>
    <cellStyle name="Normal 3 2 3 3 6 3 2 2" xfId="25217"/>
    <cellStyle name="Normal 3 2 3 3 6 3 3" xfId="25218"/>
    <cellStyle name="Normal 3 2 3 3 6 4" xfId="25219"/>
    <cellStyle name="Normal 3 2 3 3 6 4 2" xfId="25220"/>
    <cellStyle name="Normal 3 2 3 3 6 4 3" xfId="25221"/>
    <cellStyle name="Normal 3 2 3 3 6 5" xfId="25222"/>
    <cellStyle name="Normal 3 2 3 3 6 6" xfId="25223"/>
    <cellStyle name="Normal 3 2 3 3 6 7" xfId="25224"/>
    <cellStyle name="Normal 3 2 3 3 7" xfId="25225"/>
    <cellStyle name="Normal 3 2 3 3 7 2" xfId="25226"/>
    <cellStyle name="Normal 3 2 3 3 7 2 2" xfId="25227"/>
    <cellStyle name="Normal 3 2 3 3 7 2 2 2" xfId="25228"/>
    <cellStyle name="Normal 3 2 3 3 7 2 3" xfId="25229"/>
    <cellStyle name="Normal 3 2 3 3 7 3" xfId="25230"/>
    <cellStyle name="Normal 3 2 3 3 7 3 2" xfId="25231"/>
    <cellStyle name="Normal 3 2 3 3 7 3 2 2" xfId="25232"/>
    <cellStyle name="Normal 3 2 3 3 7 3 3" xfId="25233"/>
    <cellStyle name="Normal 3 2 3 3 7 4" xfId="25234"/>
    <cellStyle name="Normal 3 2 3 3 7 4 2" xfId="25235"/>
    <cellStyle name="Normal 3 2 3 3 7 4 3" xfId="25236"/>
    <cellStyle name="Normal 3 2 3 3 7 5" xfId="25237"/>
    <cellStyle name="Normal 3 2 3 3 7 6" xfId="25238"/>
    <cellStyle name="Normal 3 2 3 3 7 7" xfId="25239"/>
    <cellStyle name="Normal 3 2 3 3 8" xfId="25240"/>
    <cellStyle name="Normal 3 2 3 3 8 2" xfId="25241"/>
    <cellStyle name="Normal 3 2 3 3 8 2 2" xfId="25242"/>
    <cellStyle name="Normal 3 2 3 3 8 2 3" xfId="25243"/>
    <cellStyle name="Normal 3 2 3 3 8 3" xfId="25244"/>
    <cellStyle name="Normal 3 2 3 3 8 3 2" xfId="25245"/>
    <cellStyle name="Normal 3 2 3 3 8 3 3" xfId="25246"/>
    <cellStyle name="Normal 3 2 3 3 8 4" xfId="25247"/>
    <cellStyle name="Normal 3 2 3 3 8 5" xfId="25248"/>
    <cellStyle name="Normal 3 2 3 3 8 6" xfId="25249"/>
    <cellStyle name="Normal 3 2 3 3 9" xfId="25250"/>
    <cellStyle name="Normal 3 2 3 3 9 2" xfId="25251"/>
    <cellStyle name="Normal 3 2 3 3 9 2 2" xfId="25252"/>
    <cellStyle name="Normal 3 2 3 3 9 3" xfId="25253"/>
    <cellStyle name="Normal 3 2 3 4" xfId="25254"/>
    <cellStyle name="Normal 3 2 3 4 10" xfId="25255"/>
    <cellStyle name="Normal 3 2 3 4 10 2" xfId="25256"/>
    <cellStyle name="Normal 3 2 3 4 10 3" xfId="25257"/>
    <cellStyle name="Normal 3 2 3 4 11" xfId="25258"/>
    <cellStyle name="Normal 3 2 3 4 12" xfId="25259"/>
    <cellStyle name="Normal 3 2 3 4 13" xfId="25260"/>
    <cellStyle name="Normal 3 2 3 4 2" xfId="25261"/>
    <cellStyle name="Normal 3 2 3 4 2 10" xfId="25262"/>
    <cellStyle name="Normal 3 2 3 4 2 11" xfId="25263"/>
    <cellStyle name="Normal 3 2 3 4 2 2" xfId="25264"/>
    <cellStyle name="Normal 3 2 3 4 2 2 2" xfId="25265"/>
    <cellStyle name="Normal 3 2 3 4 2 2 2 2" xfId="25266"/>
    <cellStyle name="Normal 3 2 3 4 2 2 2 2 2" xfId="25267"/>
    <cellStyle name="Normal 3 2 3 4 2 2 2 3" xfId="25268"/>
    <cellStyle name="Normal 3 2 3 4 2 2 2 4" xfId="25269"/>
    <cellStyle name="Normal 3 2 3 4 2 2 3" xfId="25270"/>
    <cellStyle name="Normal 3 2 3 4 2 2 3 2" xfId="25271"/>
    <cellStyle name="Normal 3 2 3 4 2 2 3 2 2" xfId="25272"/>
    <cellStyle name="Normal 3 2 3 4 2 2 3 3" xfId="25273"/>
    <cellStyle name="Normal 3 2 3 4 2 2 4" xfId="25274"/>
    <cellStyle name="Normal 3 2 3 4 2 2 4 2" xfId="25275"/>
    <cellStyle name="Normal 3 2 3 4 2 2 4 2 2" xfId="25276"/>
    <cellStyle name="Normal 3 2 3 4 2 2 4 3" xfId="25277"/>
    <cellStyle name="Normal 3 2 3 4 2 2 5" xfId="25278"/>
    <cellStyle name="Normal 3 2 3 4 2 2 5 2" xfId="25279"/>
    <cellStyle name="Normal 3 2 3 4 2 2 6" xfId="25280"/>
    <cellStyle name="Normal 3 2 3 4 2 2 7" xfId="25281"/>
    <cellStyle name="Normal 3 2 3 4 2 3" xfId="25282"/>
    <cellStyle name="Normal 3 2 3 4 2 3 2" xfId="25283"/>
    <cellStyle name="Normal 3 2 3 4 2 3 2 2" xfId="25284"/>
    <cellStyle name="Normal 3 2 3 4 2 3 2 2 2" xfId="25285"/>
    <cellStyle name="Normal 3 2 3 4 2 3 2 3" xfId="25286"/>
    <cellStyle name="Normal 3 2 3 4 2 3 3" xfId="25287"/>
    <cellStyle name="Normal 3 2 3 4 2 3 3 2" xfId="25288"/>
    <cellStyle name="Normal 3 2 3 4 2 3 3 2 2" xfId="25289"/>
    <cellStyle name="Normal 3 2 3 4 2 3 3 3" xfId="25290"/>
    <cellStyle name="Normal 3 2 3 4 2 3 4" xfId="25291"/>
    <cellStyle name="Normal 3 2 3 4 2 3 4 2" xfId="25292"/>
    <cellStyle name="Normal 3 2 3 4 2 3 4 3" xfId="25293"/>
    <cellStyle name="Normal 3 2 3 4 2 3 5" xfId="25294"/>
    <cellStyle name="Normal 3 2 3 4 2 3 6" xfId="25295"/>
    <cellStyle name="Normal 3 2 3 4 2 3 7" xfId="25296"/>
    <cellStyle name="Normal 3 2 3 4 2 4" xfId="25297"/>
    <cellStyle name="Normal 3 2 3 4 2 4 2" xfId="25298"/>
    <cellStyle name="Normal 3 2 3 4 2 4 2 2" xfId="25299"/>
    <cellStyle name="Normal 3 2 3 4 2 4 2 3" xfId="25300"/>
    <cellStyle name="Normal 3 2 3 4 2 4 3" xfId="25301"/>
    <cellStyle name="Normal 3 2 3 4 2 4 3 2" xfId="25302"/>
    <cellStyle name="Normal 3 2 3 4 2 4 3 3" xfId="25303"/>
    <cellStyle name="Normal 3 2 3 4 2 4 4" xfId="25304"/>
    <cellStyle name="Normal 3 2 3 4 2 4 4 2" xfId="25305"/>
    <cellStyle name="Normal 3 2 3 4 2 4 5" xfId="25306"/>
    <cellStyle name="Normal 3 2 3 4 2 4 6" xfId="25307"/>
    <cellStyle name="Normal 3 2 3 4 2 4 7" xfId="25308"/>
    <cellStyle name="Normal 3 2 3 4 2 5" xfId="25309"/>
    <cellStyle name="Normal 3 2 3 4 2 5 2" xfId="25310"/>
    <cellStyle name="Normal 3 2 3 4 2 5 2 2" xfId="25311"/>
    <cellStyle name="Normal 3 2 3 4 2 5 2 3" xfId="25312"/>
    <cellStyle name="Normal 3 2 3 4 2 5 3" xfId="25313"/>
    <cellStyle name="Normal 3 2 3 4 2 5 3 2" xfId="25314"/>
    <cellStyle name="Normal 3 2 3 4 2 5 4" xfId="25315"/>
    <cellStyle name="Normal 3 2 3 4 2 5 5" xfId="25316"/>
    <cellStyle name="Normal 3 2 3 4 2 5 6" xfId="25317"/>
    <cellStyle name="Normal 3 2 3 4 2 6" xfId="25318"/>
    <cellStyle name="Normal 3 2 3 4 2 6 2" xfId="25319"/>
    <cellStyle name="Normal 3 2 3 4 2 6 2 2" xfId="25320"/>
    <cellStyle name="Normal 3 2 3 4 2 6 3" xfId="25321"/>
    <cellStyle name="Normal 3 2 3 4 2 7" xfId="25322"/>
    <cellStyle name="Normal 3 2 3 4 2 7 2" xfId="25323"/>
    <cellStyle name="Normal 3 2 3 4 2 7 3" xfId="25324"/>
    <cellStyle name="Normal 3 2 3 4 2 8" xfId="25325"/>
    <cellStyle name="Normal 3 2 3 4 2 8 2" xfId="25326"/>
    <cellStyle name="Normal 3 2 3 4 2 9" xfId="25327"/>
    <cellStyle name="Normal 3 2 3 4 3" xfId="25328"/>
    <cellStyle name="Normal 3 2 3 4 3 10" xfId="25329"/>
    <cellStyle name="Normal 3 2 3 4 3 11" xfId="25330"/>
    <cellStyle name="Normal 3 2 3 4 3 2" xfId="25331"/>
    <cellStyle name="Normal 3 2 3 4 3 2 2" xfId="25332"/>
    <cellStyle name="Normal 3 2 3 4 3 2 2 2" xfId="25333"/>
    <cellStyle name="Normal 3 2 3 4 3 2 2 2 2" xfId="25334"/>
    <cellStyle name="Normal 3 2 3 4 3 2 2 3" xfId="25335"/>
    <cellStyle name="Normal 3 2 3 4 3 2 2 4" xfId="25336"/>
    <cellStyle name="Normal 3 2 3 4 3 2 3" xfId="25337"/>
    <cellStyle name="Normal 3 2 3 4 3 2 3 2" xfId="25338"/>
    <cellStyle name="Normal 3 2 3 4 3 2 3 2 2" xfId="25339"/>
    <cellStyle name="Normal 3 2 3 4 3 2 3 3" xfId="25340"/>
    <cellStyle name="Normal 3 2 3 4 3 2 4" xfId="25341"/>
    <cellStyle name="Normal 3 2 3 4 3 2 4 2" xfId="25342"/>
    <cellStyle name="Normal 3 2 3 4 3 2 4 2 2" xfId="25343"/>
    <cellStyle name="Normal 3 2 3 4 3 2 4 3" xfId="25344"/>
    <cellStyle name="Normal 3 2 3 4 3 2 5" xfId="25345"/>
    <cellStyle name="Normal 3 2 3 4 3 2 5 2" xfId="25346"/>
    <cellStyle name="Normal 3 2 3 4 3 2 6" xfId="25347"/>
    <cellStyle name="Normal 3 2 3 4 3 2 7" xfId="25348"/>
    <cellStyle name="Normal 3 2 3 4 3 3" xfId="25349"/>
    <cellStyle name="Normal 3 2 3 4 3 3 2" xfId="25350"/>
    <cellStyle name="Normal 3 2 3 4 3 3 2 2" xfId="25351"/>
    <cellStyle name="Normal 3 2 3 4 3 3 2 2 2" xfId="25352"/>
    <cellStyle name="Normal 3 2 3 4 3 3 2 3" xfId="25353"/>
    <cellStyle name="Normal 3 2 3 4 3 3 3" xfId="25354"/>
    <cellStyle name="Normal 3 2 3 4 3 3 3 2" xfId="25355"/>
    <cellStyle name="Normal 3 2 3 4 3 3 3 2 2" xfId="25356"/>
    <cellStyle name="Normal 3 2 3 4 3 3 3 3" xfId="25357"/>
    <cellStyle name="Normal 3 2 3 4 3 3 4" xfId="25358"/>
    <cellStyle name="Normal 3 2 3 4 3 3 4 2" xfId="25359"/>
    <cellStyle name="Normal 3 2 3 4 3 3 4 3" xfId="25360"/>
    <cellStyle name="Normal 3 2 3 4 3 3 5" xfId="25361"/>
    <cellStyle name="Normal 3 2 3 4 3 3 6" xfId="25362"/>
    <cellStyle name="Normal 3 2 3 4 3 3 7" xfId="25363"/>
    <cellStyle name="Normal 3 2 3 4 3 4" xfId="25364"/>
    <cellStyle name="Normal 3 2 3 4 3 4 2" xfId="25365"/>
    <cellStyle name="Normal 3 2 3 4 3 4 2 2" xfId="25366"/>
    <cellStyle name="Normal 3 2 3 4 3 4 2 3" xfId="25367"/>
    <cellStyle name="Normal 3 2 3 4 3 4 3" xfId="25368"/>
    <cellStyle name="Normal 3 2 3 4 3 4 3 2" xfId="25369"/>
    <cellStyle name="Normal 3 2 3 4 3 4 3 3" xfId="25370"/>
    <cellStyle name="Normal 3 2 3 4 3 4 4" xfId="25371"/>
    <cellStyle name="Normal 3 2 3 4 3 4 4 2" xfId="25372"/>
    <cellStyle name="Normal 3 2 3 4 3 4 5" xfId="25373"/>
    <cellStyle name="Normal 3 2 3 4 3 4 6" xfId="25374"/>
    <cellStyle name="Normal 3 2 3 4 3 4 7" xfId="25375"/>
    <cellStyle name="Normal 3 2 3 4 3 5" xfId="25376"/>
    <cellStyle name="Normal 3 2 3 4 3 5 2" xfId="25377"/>
    <cellStyle name="Normal 3 2 3 4 3 5 2 2" xfId="25378"/>
    <cellStyle name="Normal 3 2 3 4 3 5 2 3" xfId="25379"/>
    <cellStyle name="Normal 3 2 3 4 3 5 3" xfId="25380"/>
    <cellStyle name="Normal 3 2 3 4 3 5 3 2" xfId="25381"/>
    <cellStyle name="Normal 3 2 3 4 3 5 4" xfId="25382"/>
    <cellStyle name="Normal 3 2 3 4 3 5 5" xfId="25383"/>
    <cellStyle name="Normal 3 2 3 4 3 5 6" xfId="25384"/>
    <cellStyle name="Normal 3 2 3 4 3 6" xfId="25385"/>
    <cellStyle name="Normal 3 2 3 4 3 6 2" xfId="25386"/>
    <cellStyle name="Normal 3 2 3 4 3 6 2 2" xfId="25387"/>
    <cellStyle name="Normal 3 2 3 4 3 6 3" xfId="25388"/>
    <cellStyle name="Normal 3 2 3 4 3 7" xfId="25389"/>
    <cellStyle name="Normal 3 2 3 4 3 7 2" xfId="25390"/>
    <cellStyle name="Normal 3 2 3 4 3 7 3" xfId="25391"/>
    <cellStyle name="Normal 3 2 3 4 3 8" xfId="25392"/>
    <cellStyle name="Normal 3 2 3 4 3 8 2" xfId="25393"/>
    <cellStyle name="Normal 3 2 3 4 3 9" xfId="25394"/>
    <cellStyle name="Normal 3 2 3 4 4" xfId="25395"/>
    <cellStyle name="Normal 3 2 3 4 4 2" xfId="25396"/>
    <cellStyle name="Normal 3 2 3 4 4 2 2" xfId="25397"/>
    <cellStyle name="Normal 3 2 3 4 4 2 2 2" xfId="25398"/>
    <cellStyle name="Normal 3 2 3 4 4 2 2 3" xfId="25399"/>
    <cellStyle name="Normal 3 2 3 4 4 2 3" xfId="25400"/>
    <cellStyle name="Normal 3 2 3 4 4 2 3 2" xfId="25401"/>
    <cellStyle name="Normal 3 2 3 4 4 2 4" xfId="25402"/>
    <cellStyle name="Normal 3 2 3 4 4 2 5" xfId="25403"/>
    <cellStyle name="Normal 3 2 3 4 4 3" xfId="25404"/>
    <cellStyle name="Normal 3 2 3 4 4 3 2" xfId="25405"/>
    <cellStyle name="Normal 3 2 3 4 4 3 2 2" xfId="25406"/>
    <cellStyle name="Normal 3 2 3 4 4 3 3" xfId="25407"/>
    <cellStyle name="Normal 3 2 3 4 4 3 4" xfId="25408"/>
    <cellStyle name="Normal 3 2 3 4 4 4" xfId="25409"/>
    <cellStyle name="Normal 3 2 3 4 4 4 2" xfId="25410"/>
    <cellStyle name="Normal 3 2 3 4 4 4 2 2" xfId="25411"/>
    <cellStyle name="Normal 3 2 3 4 4 4 3" xfId="25412"/>
    <cellStyle name="Normal 3 2 3 4 4 5" xfId="25413"/>
    <cellStyle name="Normal 3 2 3 4 4 5 2" xfId="25414"/>
    <cellStyle name="Normal 3 2 3 4 4 5 3" xfId="25415"/>
    <cellStyle name="Normal 3 2 3 4 4 6" xfId="25416"/>
    <cellStyle name="Normal 3 2 3 4 4 6 2" xfId="25417"/>
    <cellStyle name="Normal 3 2 3 4 4 7" xfId="25418"/>
    <cellStyle name="Normal 3 2 3 4 5" xfId="25419"/>
    <cellStyle name="Normal 3 2 3 4 5 2" xfId="25420"/>
    <cellStyle name="Normal 3 2 3 4 5 2 2" xfId="25421"/>
    <cellStyle name="Normal 3 2 3 4 5 2 2 2" xfId="25422"/>
    <cellStyle name="Normal 3 2 3 4 5 2 3" xfId="25423"/>
    <cellStyle name="Normal 3 2 3 4 5 3" xfId="25424"/>
    <cellStyle name="Normal 3 2 3 4 5 3 2" xfId="25425"/>
    <cellStyle name="Normal 3 2 3 4 5 3 2 2" xfId="25426"/>
    <cellStyle name="Normal 3 2 3 4 5 3 3" xfId="25427"/>
    <cellStyle name="Normal 3 2 3 4 5 4" xfId="25428"/>
    <cellStyle name="Normal 3 2 3 4 5 4 2" xfId="25429"/>
    <cellStyle name="Normal 3 2 3 4 5 4 3" xfId="25430"/>
    <cellStyle name="Normal 3 2 3 4 5 5" xfId="25431"/>
    <cellStyle name="Normal 3 2 3 4 5 6" xfId="25432"/>
    <cellStyle name="Normal 3 2 3 4 5 7" xfId="25433"/>
    <cellStyle name="Normal 3 2 3 4 6" xfId="25434"/>
    <cellStyle name="Normal 3 2 3 4 6 2" xfId="25435"/>
    <cellStyle name="Normal 3 2 3 4 6 2 2" xfId="25436"/>
    <cellStyle name="Normal 3 2 3 4 6 2 2 2" xfId="25437"/>
    <cellStyle name="Normal 3 2 3 4 6 2 3" xfId="25438"/>
    <cellStyle name="Normal 3 2 3 4 6 3" xfId="25439"/>
    <cellStyle name="Normal 3 2 3 4 6 3 2" xfId="25440"/>
    <cellStyle name="Normal 3 2 3 4 6 3 2 2" xfId="25441"/>
    <cellStyle name="Normal 3 2 3 4 6 3 3" xfId="25442"/>
    <cellStyle name="Normal 3 2 3 4 6 4" xfId="25443"/>
    <cellStyle name="Normal 3 2 3 4 6 4 2" xfId="25444"/>
    <cellStyle name="Normal 3 2 3 4 6 4 3" xfId="25445"/>
    <cellStyle name="Normal 3 2 3 4 6 5" xfId="25446"/>
    <cellStyle name="Normal 3 2 3 4 6 6" xfId="25447"/>
    <cellStyle name="Normal 3 2 3 4 6 7" xfId="25448"/>
    <cellStyle name="Normal 3 2 3 4 7" xfId="25449"/>
    <cellStyle name="Normal 3 2 3 4 7 2" xfId="25450"/>
    <cellStyle name="Normal 3 2 3 4 7 2 2" xfId="25451"/>
    <cellStyle name="Normal 3 2 3 4 7 2 3" xfId="25452"/>
    <cellStyle name="Normal 3 2 3 4 7 3" xfId="25453"/>
    <cellStyle name="Normal 3 2 3 4 7 3 2" xfId="25454"/>
    <cellStyle name="Normal 3 2 3 4 7 3 3" xfId="25455"/>
    <cellStyle name="Normal 3 2 3 4 7 4" xfId="25456"/>
    <cellStyle name="Normal 3 2 3 4 7 5" xfId="25457"/>
    <cellStyle name="Normal 3 2 3 4 7 6" xfId="25458"/>
    <cellStyle name="Normal 3 2 3 4 8" xfId="25459"/>
    <cellStyle name="Normal 3 2 3 4 8 2" xfId="25460"/>
    <cellStyle name="Normal 3 2 3 4 8 2 2" xfId="25461"/>
    <cellStyle name="Normal 3 2 3 4 8 3" xfId="25462"/>
    <cellStyle name="Normal 3 2 3 4 9" xfId="25463"/>
    <cellStyle name="Normal 3 2 3 4 9 2" xfId="25464"/>
    <cellStyle name="Normal 3 2 3 4 9 2 2" xfId="25465"/>
    <cellStyle name="Normal 3 2 3 4 9 3" xfId="25466"/>
    <cellStyle name="Normal 3 2 3 5" xfId="25467"/>
    <cellStyle name="Normal 3 2 3 5 10" xfId="25468"/>
    <cellStyle name="Normal 3 2 3 5 11" xfId="25469"/>
    <cellStyle name="Normal 3 2 3 5 12" xfId="25470"/>
    <cellStyle name="Normal 3 2 3 5 2" xfId="25471"/>
    <cellStyle name="Normal 3 2 3 5 2 2" xfId="25472"/>
    <cellStyle name="Normal 3 2 3 5 2 2 2" xfId="25473"/>
    <cellStyle name="Normal 3 2 3 5 2 2 2 2" xfId="25474"/>
    <cellStyle name="Normal 3 2 3 5 2 2 2 3" xfId="25475"/>
    <cellStyle name="Normal 3 2 3 5 2 2 2 4" xfId="25476"/>
    <cellStyle name="Normal 3 2 3 5 2 2 3" xfId="25477"/>
    <cellStyle name="Normal 3 2 3 5 2 2 3 2" xfId="25478"/>
    <cellStyle name="Normal 3 2 3 5 2 2 4" xfId="25479"/>
    <cellStyle name="Normal 3 2 3 5 2 2 4 2" xfId="25480"/>
    <cellStyle name="Normal 3 2 3 5 2 2 5" xfId="25481"/>
    <cellStyle name="Normal 3 2 3 5 2 2 6" xfId="25482"/>
    <cellStyle name="Normal 3 2 3 5 2 3" xfId="25483"/>
    <cellStyle name="Normal 3 2 3 5 2 3 2" xfId="25484"/>
    <cellStyle name="Normal 3 2 3 5 2 3 2 2" xfId="25485"/>
    <cellStyle name="Normal 3 2 3 5 2 3 2 3" xfId="25486"/>
    <cellStyle name="Normal 3 2 3 5 2 3 3" xfId="25487"/>
    <cellStyle name="Normal 3 2 3 5 2 3 3 2" xfId="25488"/>
    <cellStyle name="Normal 3 2 3 5 2 3 4" xfId="25489"/>
    <cellStyle name="Normal 3 2 3 5 2 3 5" xfId="25490"/>
    <cellStyle name="Normal 3 2 3 5 2 4" xfId="25491"/>
    <cellStyle name="Normal 3 2 3 5 2 4 2" xfId="25492"/>
    <cellStyle name="Normal 3 2 3 5 2 4 2 2" xfId="25493"/>
    <cellStyle name="Normal 3 2 3 5 2 4 3" xfId="25494"/>
    <cellStyle name="Normal 3 2 3 5 2 4 4" xfId="25495"/>
    <cellStyle name="Normal 3 2 3 5 2 5" xfId="25496"/>
    <cellStyle name="Normal 3 2 3 5 2 5 2" xfId="25497"/>
    <cellStyle name="Normal 3 2 3 5 2 5 3" xfId="25498"/>
    <cellStyle name="Normal 3 2 3 5 2 6" xfId="25499"/>
    <cellStyle name="Normal 3 2 3 5 2 6 2" xfId="25500"/>
    <cellStyle name="Normal 3 2 3 5 2 6 3" xfId="25501"/>
    <cellStyle name="Normal 3 2 3 5 2 7" xfId="25502"/>
    <cellStyle name="Normal 3 2 3 5 2 8" xfId="25503"/>
    <cellStyle name="Normal 3 2 3 5 3" xfId="25504"/>
    <cellStyle name="Normal 3 2 3 5 3 2" xfId="25505"/>
    <cellStyle name="Normal 3 2 3 5 3 2 2" xfId="25506"/>
    <cellStyle name="Normal 3 2 3 5 3 2 2 2" xfId="25507"/>
    <cellStyle name="Normal 3 2 3 5 3 2 3" xfId="25508"/>
    <cellStyle name="Normal 3 2 3 5 3 2 4" xfId="25509"/>
    <cellStyle name="Normal 3 2 3 5 3 3" xfId="25510"/>
    <cellStyle name="Normal 3 2 3 5 3 3 2" xfId="25511"/>
    <cellStyle name="Normal 3 2 3 5 3 3 2 2" xfId="25512"/>
    <cellStyle name="Normal 3 2 3 5 3 3 3" xfId="25513"/>
    <cellStyle name="Normal 3 2 3 5 3 4" xfId="25514"/>
    <cellStyle name="Normal 3 2 3 5 3 4 2" xfId="25515"/>
    <cellStyle name="Normal 3 2 3 5 3 4 2 2" xfId="25516"/>
    <cellStyle name="Normal 3 2 3 5 3 4 3" xfId="25517"/>
    <cellStyle name="Normal 3 2 3 5 3 5" xfId="25518"/>
    <cellStyle name="Normal 3 2 3 5 3 5 2" xfId="25519"/>
    <cellStyle name="Normal 3 2 3 5 3 6" xfId="25520"/>
    <cellStyle name="Normal 3 2 3 5 3 7" xfId="25521"/>
    <cellStyle name="Normal 3 2 3 5 4" xfId="25522"/>
    <cellStyle name="Normal 3 2 3 5 4 2" xfId="25523"/>
    <cellStyle name="Normal 3 2 3 5 4 2 2" xfId="25524"/>
    <cellStyle name="Normal 3 2 3 5 4 2 2 2" xfId="25525"/>
    <cellStyle name="Normal 3 2 3 5 4 2 3" xfId="25526"/>
    <cellStyle name="Normal 3 2 3 5 4 3" xfId="25527"/>
    <cellStyle name="Normal 3 2 3 5 4 3 2" xfId="25528"/>
    <cellStyle name="Normal 3 2 3 5 4 3 2 2" xfId="25529"/>
    <cellStyle name="Normal 3 2 3 5 4 3 3" xfId="25530"/>
    <cellStyle name="Normal 3 2 3 5 4 4" xfId="25531"/>
    <cellStyle name="Normal 3 2 3 5 4 4 2" xfId="25532"/>
    <cellStyle name="Normal 3 2 3 5 4 4 3" xfId="25533"/>
    <cellStyle name="Normal 3 2 3 5 4 5" xfId="25534"/>
    <cellStyle name="Normal 3 2 3 5 4 6" xfId="25535"/>
    <cellStyle name="Normal 3 2 3 5 4 7" xfId="25536"/>
    <cellStyle name="Normal 3 2 3 5 5" xfId="25537"/>
    <cellStyle name="Normal 3 2 3 5 5 2" xfId="25538"/>
    <cellStyle name="Normal 3 2 3 5 5 2 2" xfId="25539"/>
    <cellStyle name="Normal 3 2 3 5 5 2 3" xfId="25540"/>
    <cellStyle name="Normal 3 2 3 5 5 3" xfId="25541"/>
    <cellStyle name="Normal 3 2 3 5 5 3 2" xfId="25542"/>
    <cellStyle name="Normal 3 2 3 5 5 3 3" xfId="25543"/>
    <cellStyle name="Normal 3 2 3 5 5 4" xfId="25544"/>
    <cellStyle name="Normal 3 2 3 5 5 4 2" xfId="25545"/>
    <cellStyle name="Normal 3 2 3 5 5 5" xfId="25546"/>
    <cellStyle name="Normal 3 2 3 5 5 6" xfId="25547"/>
    <cellStyle name="Normal 3 2 3 5 5 7" xfId="25548"/>
    <cellStyle name="Normal 3 2 3 5 6" xfId="25549"/>
    <cellStyle name="Normal 3 2 3 5 6 2" xfId="25550"/>
    <cellStyle name="Normal 3 2 3 5 6 2 2" xfId="25551"/>
    <cellStyle name="Normal 3 2 3 5 6 2 3" xfId="25552"/>
    <cellStyle name="Normal 3 2 3 5 6 3" xfId="25553"/>
    <cellStyle name="Normal 3 2 3 5 6 3 2" xfId="25554"/>
    <cellStyle name="Normal 3 2 3 5 6 4" xfId="25555"/>
    <cellStyle name="Normal 3 2 3 5 6 5" xfId="25556"/>
    <cellStyle name="Normal 3 2 3 5 6 6" xfId="25557"/>
    <cellStyle name="Normal 3 2 3 5 7" xfId="25558"/>
    <cellStyle name="Normal 3 2 3 5 7 2" xfId="25559"/>
    <cellStyle name="Normal 3 2 3 5 7 2 2" xfId="25560"/>
    <cellStyle name="Normal 3 2 3 5 7 3" xfId="25561"/>
    <cellStyle name="Normal 3 2 3 5 8" xfId="25562"/>
    <cellStyle name="Normal 3 2 3 5 8 2" xfId="25563"/>
    <cellStyle name="Normal 3 2 3 5 8 3" xfId="25564"/>
    <cellStyle name="Normal 3 2 3 5 9" xfId="25565"/>
    <cellStyle name="Normal 3 2 3 5 9 2" xfId="25566"/>
    <cellStyle name="Normal 3 2 3 6" xfId="25567"/>
    <cellStyle name="Normal 3 2 3 6 10" xfId="25568"/>
    <cellStyle name="Normal 3 2 3 6 11" xfId="25569"/>
    <cellStyle name="Normal 3 2 3 6 2" xfId="25570"/>
    <cellStyle name="Normal 3 2 3 6 2 2" xfId="25571"/>
    <cellStyle name="Normal 3 2 3 6 2 2 2" xfId="25572"/>
    <cellStyle name="Normal 3 2 3 6 2 2 2 2" xfId="25573"/>
    <cellStyle name="Normal 3 2 3 6 2 2 3" xfId="25574"/>
    <cellStyle name="Normal 3 2 3 6 2 2 4" xfId="25575"/>
    <cellStyle name="Normal 3 2 3 6 2 3" xfId="25576"/>
    <cellStyle name="Normal 3 2 3 6 2 3 2" xfId="25577"/>
    <cellStyle name="Normal 3 2 3 6 2 3 2 2" xfId="25578"/>
    <cellStyle name="Normal 3 2 3 6 2 3 3" xfId="25579"/>
    <cellStyle name="Normal 3 2 3 6 2 4" xfId="25580"/>
    <cellStyle name="Normal 3 2 3 6 2 4 2" xfId="25581"/>
    <cellStyle name="Normal 3 2 3 6 2 4 2 2" xfId="25582"/>
    <cellStyle name="Normal 3 2 3 6 2 4 3" xfId="25583"/>
    <cellStyle name="Normal 3 2 3 6 2 5" xfId="25584"/>
    <cellStyle name="Normal 3 2 3 6 2 5 2" xfId="25585"/>
    <cellStyle name="Normal 3 2 3 6 2 6" xfId="25586"/>
    <cellStyle name="Normal 3 2 3 6 2 7" xfId="25587"/>
    <cellStyle name="Normal 3 2 3 6 3" xfId="25588"/>
    <cellStyle name="Normal 3 2 3 6 3 2" xfId="25589"/>
    <cellStyle name="Normal 3 2 3 6 3 2 2" xfId="25590"/>
    <cellStyle name="Normal 3 2 3 6 3 2 2 2" xfId="25591"/>
    <cellStyle name="Normal 3 2 3 6 3 2 3" xfId="25592"/>
    <cellStyle name="Normal 3 2 3 6 3 3" xfId="25593"/>
    <cellStyle name="Normal 3 2 3 6 3 3 2" xfId="25594"/>
    <cellStyle name="Normal 3 2 3 6 3 3 2 2" xfId="25595"/>
    <cellStyle name="Normal 3 2 3 6 3 3 3" xfId="25596"/>
    <cellStyle name="Normal 3 2 3 6 3 4" xfId="25597"/>
    <cellStyle name="Normal 3 2 3 6 3 4 2" xfId="25598"/>
    <cellStyle name="Normal 3 2 3 6 3 4 3" xfId="25599"/>
    <cellStyle name="Normal 3 2 3 6 3 5" xfId="25600"/>
    <cellStyle name="Normal 3 2 3 6 3 6" xfId="25601"/>
    <cellStyle name="Normal 3 2 3 6 3 7" xfId="25602"/>
    <cellStyle name="Normal 3 2 3 6 4" xfId="25603"/>
    <cellStyle name="Normal 3 2 3 6 4 2" xfId="25604"/>
    <cellStyle name="Normal 3 2 3 6 4 2 2" xfId="25605"/>
    <cellStyle name="Normal 3 2 3 6 4 2 3" xfId="25606"/>
    <cellStyle name="Normal 3 2 3 6 4 3" xfId="25607"/>
    <cellStyle name="Normal 3 2 3 6 4 3 2" xfId="25608"/>
    <cellStyle name="Normal 3 2 3 6 4 3 3" xfId="25609"/>
    <cellStyle name="Normal 3 2 3 6 4 4" xfId="25610"/>
    <cellStyle name="Normal 3 2 3 6 4 4 2" xfId="25611"/>
    <cellStyle name="Normal 3 2 3 6 4 5" xfId="25612"/>
    <cellStyle name="Normal 3 2 3 6 4 6" xfId="25613"/>
    <cellStyle name="Normal 3 2 3 6 4 7" xfId="25614"/>
    <cellStyle name="Normal 3 2 3 6 5" xfId="25615"/>
    <cellStyle name="Normal 3 2 3 6 5 2" xfId="25616"/>
    <cellStyle name="Normal 3 2 3 6 5 2 2" xfId="25617"/>
    <cellStyle name="Normal 3 2 3 6 5 2 3" xfId="25618"/>
    <cellStyle name="Normal 3 2 3 6 5 3" xfId="25619"/>
    <cellStyle name="Normal 3 2 3 6 5 3 2" xfId="25620"/>
    <cellStyle name="Normal 3 2 3 6 5 4" xfId="25621"/>
    <cellStyle name="Normal 3 2 3 6 5 5" xfId="25622"/>
    <cellStyle name="Normal 3 2 3 6 5 6" xfId="25623"/>
    <cellStyle name="Normal 3 2 3 6 6" xfId="25624"/>
    <cellStyle name="Normal 3 2 3 6 6 2" xfId="25625"/>
    <cellStyle name="Normal 3 2 3 6 6 2 2" xfId="25626"/>
    <cellStyle name="Normal 3 2 3 6 6 3" xfId="25627"/>
    <cellStyle name="Normal 3 2 3 6 7" xfId="25628"/>
    <cellStyle name="Normal 3 2 3 6 7 2" xfId="25629"/>
    <cellStyle name="Normal 3 2 3 6 7 3" xfId="25630"/>
    <cellStyle name="Normal 3 2 3 6 8" xfId="25631"/>
    <cellStyle name="Normal 3 2 3 6 8 2" xfId="25632"/>
    <cellStyle name="Normal 3 2 3 6 9" xfId="25633"/>
    <cellStyle name="Normal 3 2 3 7" xfId="25634"/>
    <cellStyle name="Normal 3 2 3 7 10" xfId="25635"/>
    <cellStyle name="Normal 3 2 3 7 11" xfId="25636"/>
    <cellStyle name="Normal 3 2 3 7 2" xfId="25637"/>
    <cellStyle name="Normal 3 2 3 7 2 2" xfId="25638"/>
    <cellStyle name="Normal 3 2 3 7 2 2 2" xfId="25639"/>
    <cellStyle name="Normal 3 2 3 7 2 2 2 2" xfId="25640"/>
    <cellStyle name="Normal 3 2 3 7 2 2 3" xfId="25641"/>
    <cellStyle name="Normal 3 2 3 7 2 2 4" xfId="25642"/>
    <cellStyle name="Normal 3 2 3 7 2 3" xfId="25643"/>
    <cellStyle name="Normal 3 2 3 7 2 3 2" xfId="25644"/>
    <cellStyle name="Normal 3 2 3 7 2 3 2 2" xfId="25645"/>
    <cellStyle name="Normal 3 2 3 7 2 3 3" xfId="25646"/>
    <cellStyle name="Normal 3 2 3 7 2 4" xfId="25647"/>
    <cellStyle name="Normal 3 2 3 7 2 4 2" xfId="25648"/>
    <cellStyle name="Normal 3 2 3 7 2 4 2 2" xfId="25649"/>
    <cellStyle name="Normal 3 2 3 7 2 4 3" xfId="25650"/>
    <cellStyle name="Normal 3 2 3 7 2 5" xfId="25651"/>
    <cellStyle name="Normal 3 2 3 7 2 5 2" xfId="25652"/>
    <cellStyle name="Normal 3 2 3 7 2 6" xfId="25653"/>
    <cellStyle name="Normal 3 2 3 7 2 7" xfId="25654"/>
    <cellStyle name="Normal 3 2 3 7 3" xfId="25655"/>
    <cellStyle name="Normal 3 2 3 7 3 2" xfId="25656"/>
    <cellStyle name="Normal 3 2 3 7 3 2 2" xfId="25657"/>
    <cellStyle name="Normal 3 2 3 7 3 2 2 2" xfId="25658"/>
    <cellStyle name="Normal 3 2 3 7 3 2 3" xfId="25659"/>
    <cellStyle name="Normal 3 2 3 7 3 3" xfId="25660"/>
    <cellStyle name="Normal 3 2 3 7 3 3 2" xfId="25661"/>
    <cellStyle name="Normal 3 2 3 7 3 3 2 2" xfId="25662"/>
    <cellStyle name="Normal 3 2 3 7 3 3 3" xfId="25663"/>
    <cellStyle name="Normal 3 2 3 7 3 4" xfId="25664"/>
    <cellStyle name="Normal 3 2 3 7 3 4 2" xfId="25665"/>
    <cellStyle name="Normal 3 2 3 7 3 4 3" xfId="25666"/>
    <cellStyle name="Normal 3 2 3 7 3 5" xfId="25667"/>
    <cellStyle name="Normal 3 2 3 7 3 6" xfId="25668"/>
    <cellStyle name="Normal 3 2 3 7 3 7" xfId="25669"/>
    <cellStyle name="Normal 3 2 3 7 4" xfId="25670"/>
    <cellStyle name="Normal 3 2 3 7 4 2" xfId="25671"/>
    <cellStyle name="Normal 3 2 3 7 4 2 2" xfId="25672"/>
    <cellStyle name="Normal 3 2 3 7 4 2 3" xfId="25673"/>
    <cellStyle name="Normal 3 2 3 7 4 3" xfId="25674"/>
    <cellStyle name="Normal 3 2 3 7 4 3 2" xfId="25675"/>
    <cellStyle name="Normal 3 2 3 7 4 3 3" xfId="25676"/>
    <cellStyle name="Normal 3 2 3 7 4 4" xfId="25677"/>
    <cellStyle name="Normal 3 2 3 7 4 4 2" xfId="25678"/>
    <cellStyle name="Normal 3 2 3 7 4 5" xfId="25679"/>
    <cellStyle name="Normal 3 2 3 7 4 6" xfId="25680"/>
    <cellStyle name="Normal 3 2 3 7 4 7" xfId="25681"/>
    <cellStyle name="Normal 3 2 3 7 5" xfId="25682"/>
    <cellStyle name="Normal 3 2 3 7 5 2" xfId="25683"/>
    <cellStyle name="Normal 3 2 3 7 5 2 2" xfId="25684"/>
    <cellStyle name="Normal 3 2 3 7 5 2 3" xfId="25685"/>
    <cellStyle name="Normal 3 2 3 7 5 3" xfId="25686"/>
    <cellStyle name="Normal 3 2 3 7 5 3 2" xfId="25687"/>
    <cellStyle name="Normal 3 2 3 7 5 4" xfId="25688"/>
    <cellStyle name="Normal 3 2 3 7 5 5" xfId="25689"/>
    <cellStyle name="Normal 3 2 3 7 5 6" xfId="25690"/>
    <cellStyle name="Normal 3 2 3 7 6" xfId="25691"/>
    <cellStyle name="Normal 3 2 3 7 6 2" xfId="25692"/>
    <cellStyle name="Normal 3 2 3 7 6 2 2" xfId="25693"/>
    <cellStyle name="Normal 3 2 3 7 6 3" xfId="25694"/>
    <cellStyle name="Normal 3 2 3 7 7" xfId="25695"/>
    <cellStyle name="Normal 3 2 3 7 7 2" xfId="25696"/>
    <cellStyle name="Normal 3 2 3 7 7 3" xfId="25697"/>
    <cellStyle name="Normal 3 2 3 7 8" xfId="25698"/>
    <cellStyle name="Normal 3 2 3 7 8 2" xfId="25699"/>
    <cellStyle name="Normal 3 2 3 7 9" xfId="25700"/>
    <cellStyle name="Normal 3 2 3 8" xfId="25701"/>
    <cellStyle name="Normal 3 2 3 8 2" xfId="25702"/>
    <cellStyle name="Normal 3 2 3 8 2 2" xfId="25703"/>
    <cellStyle name="Normal 3 2 3 8 2 2 2" xfId="25704"/>
    <cellStyle name="Normal 3 2 3 8 2 2 3" xfId="25705"/>
    <cellStyle name="Normal 3 2 3 8 2 3" xfId="25706"/>
    <cellStyle name="Normal 3 2 3 8 2 3 2" xfId="25707"/>
    <cellStyle name="Normal 3 2 3 8 2 4" xfId="25708"/>
    <cellStyle name="Normal 3 2 3 8 2 5" xfId="25709"/>
    <cellStyle name="Normal 3 2 3 8 3" xfId="25710"/>
    <cellStyle name="Normal 3 2 3 8 3 2" xfId="25711"/>
    <cellStyle name="Normal 3 2 3 8 3 2 2" xfId="25712"/>
    <cellStyle name="Normal 3 2 3 8 3 3" xfId="25713"/>
    <cellStyle name="Normal 3 2 3 8 3 4" xfId="25714"/>
    <cellStyle name="Normal 3 2 3 8 4" xfId="25715"/>
    <cellStyle name="Normal 3 2 3 8 4 2" xfId="25716"/>
    <cellStyle name="Normal 3 2 3 8 4 2 2" xfId="25717"/>
    <cellStyle name="Normal 3 2 3 8 4 3" xfId="25718"/>
    <cellStyle name="Normal 3 2 3 8 5" xfId="25719"/>
    <cellStyle name="Normal 3 2 3 8 5 2" xfId="25720"/>
    <cellStyle name="Normal 3 2 3 8 5 3" xfId="25721"/>
    <cellStyle name="Normal 3 2 3 8 6" xfId="25722"/>
    <cellStyle name="Normal 3 2 3 8 6 2" xfId="25723"/>
    <cellStyle name="Normal 3 2 3 8 7" xfId="25724"/>
    <cellStyle name="Normal 3 2 3 9" xfId="25725"/>
    <cellStyle name="Normal 3 2 3 9 2" xfId="25726"/>
    <cellStyle name="Normal 3 2 3 9 2 2" xfId="25727"/>
    <cellStyle name="Normal 3 2 3 9 2 2 2" xfId="25728"/>
    <cellStyle name="Normal 3 2 3 9 2 3" xfId="25729"/>
    <cellStyle name="Normal 3 2 3 9 3" xfId="25730"/>
    <cellStyle name="Normal 3 2 3 9 3 2" xfId="25731"/>
    <cellStyle name="Normal 3 2 3 9 3 2 2" xfId="25732"/>
    <cellStyle name="Normal 3 2 3 9 3 3" xfId="25733"/>
    <cellStyle name="Normal 3 2 3 9 4" xfId="25734"/>
    <cellStyle name="Normal 3 2 3 9 4 2" xfId="25735"/>
    <cellStyle name="Normal 3 2 3 9 4 3" xfId="25736"/>
    <cellStyle name="Normal 3 2 3 9 5" xfId="25737"/>
    <cellStyle name="Normal 3 2 3 9 6" xfId="25738"/>
    <cellStyle name="Normal 3 2 3 9 7" xfId="25739"/>
    <cellStyle name="Normal 3 2 4" xfId="25740"/>
    <cellStyle name="Normal 3 2 4 10" xfId="25741"/>
    <cellStyle name="Normal 3 2 4 10 2" xfId="25742"/>
    <cellStyle name="Normal 3 2 4 10 2 2" xfId="25743"/>
    <cellStyle name="Normal 3 2 4 10 3" xfId="25744"/>
    <cellStyle name="Normal 3 2 4 10 4" xfId="25745"/>
    <cellStyle name="Normal 3 2 4 11" xfId="25746"/>
    <cellStyle name="Normal 3 2 4 11 2" xfId="25747"/>
    <cellStyle name="Normal 3 2 4 11 2 2" xfId="25748"/>
    <cellStyle name="Normal 3 2 4 11 3" xfId="25749"/>
    <cellStyle name="Normal 3 2 4 12" xfId="25750"/>
    <cellStyle name="Normal 3 2 4 12 2" xfId="25751"/>
    <cellStyle name="Normal 3 2 4 12 3" xfId="25752"/>
    <cellStyle name="Normal 3 2 4 13" xfId="25753"/>
    <cellStyle name="Normal 3 2 4 13 2" xfId="25754"/>
    <cellStyle name="Normal 3 2 4 14" xfId="25755"/>
    <cellStyle name="Normal 3 2 4 2" xfId="25756"/>
    <cellStyle name="Normal 3 2 4 2 10" xfId="25757"/>
    <cellStyle name="Normal 3 2 4 2 10 2" xfId="25758"/>
    <cellStyle name="Normal 3 2 4 2 10 3" xfId="25759"/>
    <cellStyle name="Normal 3 2 4 2 11" xfId="25760"/>
    <cellStyle name="Normal 3 2 4 2 11 2" xfId="25761"/>
    <cellStyle name="Normal 3 2 4 2 12" xfId="25762"/>
    <cellStyle name="Normal 3 2 4 2 2" xfId="25763"/>
    <cellStyle name="Normal 3 2 4 2 2 2" xfId="25764"/>
    <cellStyle name="Normal 3 2 4 2 2 2 2" xfId="25765"/>
    <cellStyle name="Normal 3 2 4 2 2 2 2 2" xfId="25766"/>
    <cellStyle name="Normal 3 2 4 2 2 2 2 2 2" xfId="25767"/>
    <cellStyle name="Normal 3 2 4 2 2 2 2 2 3" xfId="25768"/>
    <cellStyle name="Normal 3 2 4 2 2 2 2 3" xfId="25769"/>
    <cellStyle name="Normal 3 2 4 2 2 2 2 3 2" xfId="25770"/>
    <cellStyle name="Normal 3 2 4 2 2 2 2 4" xfId="25771"/>
    <cellStyle name="Normal 3 2 4 2 2 2 2 4 2" xfId="25772"/>
    <cellStyle name="Normal 3 2 4 2 2 2 2 5" xfId="25773"/>
    <cellStyle name="Normal 3 2 4 2 2 2 2 6" xfId="25774"/>
    <cellStyle name="Normal 3 2 4 2 2 2 3" xfId="25775"/>
    <cellStyle name="Normal 3 2 4 2 2 2 3 2" xfId="25776"/>
    <cellStyle name="Normal 3 2 4 2 2 2 3 2 2" xfId="25777"/>
    <cellStyle name="Normal 3 2 4 2 2 2 3 3" xfId="25778"/>
    <cellStyle name="Normal 3 2 4 2 2 2 3 3 2" xfId="25779"/>
    <cellStyle name="Normal 3 2 4 2 2 2 3 4" xfId="25780"/>
    <cellStyle name="Normal 3 2 4 2 2 2 4" xfId="25781"/>
    <cellStyle name="Normal 3 2 4 2 2 2 4 2" xfId="25782"/>
    <cellStyle name="Normal 3 2 4 2 2 2 4 3" xfId="25783"/>
    <cellStyle name="Normal 3 2 4 2 2 2 5" xfId="25784"/>
    <cellStyle name="Normal 3 2 4 2 2 2 5 2" xfId="25785"/>
    <cellStyle name="Normal 3 2 4 2 2 2 6" xfId="25786"/>
    <cellStyle name="Normal 3 2 4 2 2 2 6 2" xfId="25787"/>
    <cellStyle name="Normal 3 2 4 2 2 2 7" xfId="25788"/>
    <cellStyle name="Normal 3 2 4 2 2 2 8" xfId="25789"/>
    <cellStyle name="Normal 3 2 4 2 2 3" xfId="25790"/>
    <cellStyle name="Normal 3 2 4 2 2 3 2" xfId="25791"/>
    <cellStyle name="Normal 3 2 4 2 2 3 2 2" xfId="25792"/>
    <cellStyle name="Normal 3 2 4 2 2 3 2 3" xfId="25793"/>
    <cellStyle name="Normal 3 2 4 2 2 3 2 4" xfId="25794"/>
    <cellStyle name="Normal 3 2 4 2 2 3 3" xfId="25795"/>
    <cellStyle name="Normal 3 2 4 2 2 3 3 2" xfId="25796"/>
    <cellStyle name="Normal 3 2 4 2 2 3 4" xfId="25797"/>
    <cellStyle name="Normal 3 2 4 2 2 3 4 2" xfId="25798"/>
    <cellStyle name="Normal 3 2 4 2 2 3 5" xfId="25799"/>
    <cellStyle name="Normal 3 2 4 2 2 3 6" xfId="25800"/>
    <cellStyle name="Normal 3 2 4 2 2 4" xfId="25801"/>
    <cellStyle name="Normal 3 2 4 2 2 4 2" xfId="25802"/>
    <cellStyle name="Normal 3 2 4 2 2 4 2 2" xfId="25803"/>
    <cellStyle name="Normal 3 2 4 2 2 4 2 3" xfId="25804"/>
    <cellStyle name="Normal 3 2 4 2 2 4 3" xfId="25805"/>
    <cellStyle name="Normal 3 2 4 2 2 4 3 2" xfId="25806"/>
    <cellStyle name="Normal 3 2 4 2 2 4 4" xfId="25807"/>
    <cellStyle name="Normal 3 2 4 2 2 4 5" xfId="25808"/>
    <cellStyle name="Normal 3 2 4 2 2 5" xfId="25809"/>
    <cellStyle name="Normal 3 2 4 2 2 5 2" xfId="25810"/>
    <cellStyle name="Normal 3 2 4 2 2 5 3" xfId="25811"/>
    <cellStyle name="Normal 3 2 4 2 2 5 4" xfId="25812"/>
    <cellStyle name="Normal 3 2 4 2 2 6" xfId="25813"/>
    <cellStyle name="Normal 3 2 4 2 2 6 2" xfId="25814"/>
    <cellStyle name="Normal 3 2 4 2 2 6 3" xfId="25815"/>
    <cellStyle name="Normal 3 2 4 2 2 7" xfId="25816"/>
    <cellStyle name="Normal 3 2 4 2 2 7 2" xfId="25817"/>
    <cellStyle name="Normal 3 2 4 2 2 8" xfId="25818"/>
    <cellStyle name="Normal 3 2 4 2 2 9" xfId="25819"/>
    <cellStyle name="Normal 3 2 4 2 3" xfId="25820"/>
    <cellStyle name="Normal 3 2 4 2 3 2" xfId="25821"/>
    <cellStyle name="Normal 3 2 4 2 3 2 2" xfId="25822"/>
    <cellStyle name="Normal 3 2 4 2 3 2 2 2" xfId="25823"/>
    <cellStyle name="Normal 3 2 4 2 3 2 2 3" xfId="25824"/>
    <cellStyle name="Normal 3 2 4 2 3 2 2 4" xfId="25825"/>
    <cellStyle name="Normal 3 2 4 2 3 2 3" xfId="25826"/>
    <cellStyle name="Normal 3 2 4 2 3 2 3 2" xfId="25827"/>
    <cellStyle name="Normal 3 2 4 2 3 2 4" xfId="25828"/>
    <cellStyle name="Normal 3 2 4 2 3 2 4 2" xfId="25829"/>
    <cellStyle name="Normal 3 2 4 2 3 2 5" xfId="25830"/>
    <cellStyle name="Normal 3 2 4 2 3 2 6" xfId="25831"/>
    <cellStyle name="Normal 3 2 4 2 3 3" xfId="25832"/>
    <cellStyle name="Normal 3 2 4 2 3 3 2" xfId="25833"/>
    <cellStyle name="Normal 3 2 4 2 3 3 2 2" xfId="25834"/>
    <cellStyle name="Normal 3 2 4 2 3 3 2 3" xfId="25835"/>
    <cellStyle name="Normal 3 2 4 2 3 3 3" xfId="25836"/>
    <cellStyle name="Normal 3 2 4 2 3 3 3 2" xfId="25837"/>
    <cellStyle name="Normal 3 2 4 2 3 3 4" xfId="25838"/>
    <cellStyle name="Normal 3 2 4 2 3 3 5" xfId="25839"/>
    <cellStyle name="Normal 3 2 4 2 3 4" xfId="25840"/>
    <cellStyle name="Normal 3 2 4 2 3 4 2" xfId="25841"/>
    <cellStyle name="Normal 3 2 4 2 3 4 2 2" xfId="25842"/>
    <cellStyle name="Normal 3 2 4 2 3 4 3" xfId="25843"/>
    <cellStyle name="Normal 3 2 4 2 3 4 4" xfId="25844"/>
    <cellStyle name="Normal 3 2 4 2 3 5" xfId="25845"/>
    <cellStyle name="Normal 3 2 4 2 3 5 2" xfId="25846"/>
    <cellStyle name="Normal 3 2 4 2 3 5 3" xfId="25847"/>
    <cellStyle name="Normal 3 2 4 2 3 6" xfId="25848"/>
    <cellStyle name="Normal 3 2 4 2 3 6 2" xfId="25849"/>
    <cellStyle name="Normal 3 2 4 2 3 6 3" xfId="25850"/>
    <cellStyle name="Normal 3 2 4 2 3 7" xfId="25851"/>
    <cellStyle name="Normal 3 2 4 2 3 8" xfId="25852"/>
    <cellStyle name="Normal 3 2 4 2 4" xfId="25853"/>
    <cellStyle name="Normal 3 2 4 2 4 2" xfId="25854"/>
    <cellStyle name="Normal 3 2 4 2 4 2 2" xfId="25855"/>
    <cellStyle name="Normal 3 2 4 2 4 2 2 2" xfId="25856"/>
    <cellStyle name="Normal 3 2 4 2 4 2 2 3" xfId="25857"/>
    <cellStyle name="Normal 3 2 4 2 4 2 2 4" xfId="25858"/>
    <cellStyle name="Normal 3 2 4 2 4 2 3" xfId="25859"/>
    <cellStyle name="Normal 3 2 4 2 4 2 3 2" xfId="25860"/>
    <cellStyle name="Normal 3 2 4 2 4 2 4" xfId="25861"/>
    <cellStyle name="Normal 3 2 4 2 4 2 4 2" xfId="25862"/>
    <cellStyle name="Normal 3 2 4 2 4 2 5" xfId="25863"/>
    <cellStyle name="Normal 3 2 4 2 4 2 6" xfId="25864"/>
    <cellStyle name="Normal 3 2 4 2 4 3" xfId="25865"/>
    <cellStyle name="Normal 3 2 4 2 4 3 2" xfId="25866"/>
    <cellStyle name="Normal 3 2 4 2 4 3 2 2" xfId="25867"/>
    <cellStyle name="Normal 3 2 4 2 4 3 2 3" xfId="25868"/>
    <cellStyle name="Normal 3 2 4 2 4 3 3" xfId="25869"/>
    <cellStyle name="Normal 3 2 4 2 4 3 3 2" xfId="25870"/>
    <cellStyle name="Normal 3 2 4 2 4 3 4" xfId="25871"/>
    <cellStyle name="Normal 3 2 4 2 4 3 5" xfId="25872"/>
    <cellStyle name="Normal 3 2 4 2 4 4" xfId="25873"/>
    <cellStyle name="Normal 3 2 4 2 4 4 2" xfId="25874"/>
    <cellStyle name="Normal 3 2 4 2 4 4 2 2" xfId="25875"/>
    <cellStyle name="Normal 3 2 4 2 4 4 3" xfId="25876"/>
    <cellStyle name="Normal 3 2 4 2 4 4 4" xfId="25877"/>
    <cellStyle name="Normal 3 2 4 2 4 5" xfId="25878"/>
    <cellStyle name="Normal 3 2 4 2 4 5 2" xfId="25879"/>
    <cellStyle name="Normal 3 2 4 2 4 5 3" xfId="25880"/>
    <cellStyle name="Normal 3 2 4 2 4 6" xfId="25881"/>
    <cellStyle name="Normal 3 2 4 2 4 6 2" xfId="25882"/>
    <cellStyle name="Normal 3 2 4 2 4 6 3" xfId="25883"/>
    <cellStyle name="Normal 3 2 4 2 4 7" xfId="25884"/>
    <cellStyle name="Normal 3 2 4 2 4 8" xfId="25885"/>
    <cellStyle name="Normal 3 2 4 2 5" xfId="25886"/>
    <cellStyle name="Normal 3 2 4 2 5 2" xfId="25887"/>
    <cellStyle name="Normal 3 2 4 2 5 2 2" xfId="25888"/>
    <cellStyle name="Normal 3 2 4 2 5 2 2 2" xfId="25889"/>
    <cellStyle name="Normal 3 2 4 2 5 2 2 3" xfId="25890"/>
    <cellStyle name="Normal 3 2 4 2 5 2 3" xfId="25891"/>
    <cellStyle name="Normal 3 2 4 2 5 2 3 2" xfId="25892"/>
    <cellStyle name="Normal 3 2 4 2 5 2 4" xfId="25893"/>
    <cellStyle name="Normal 3 2 4 2 5 2 5" xfId="25894"/>
    <cellStyle name="Normal 3 2 4 2 5 3" xfId="25895"/>
    <cellStyle name="Normal 3 2 4 2 5 3 2" xfId="25896"/>
    <cellStyle name="Normal 3 2 4 2 5 3 2 2" xfId="25897"/>
    <cellStyle name="Normal 3 2 4 2 5 3 3" xfId="25898"/>
    <cellStyle name="Normal 3 2 4 2 5 3 4" xfId="25899"/>
    <cellStyle name="Normal 3 2 4 2 5 4" xfId="25900"/>
    <cellStyle name="Normal 3 2 4 2 5 4 2" xfId="25901"/>
    <cellStyle name="Normal 3 2 4 2 5 4 2 2" xfId="25902"/>
    <cellStyle name="Normal 3 2 4 2 5 4 3" xfId="25903"/>
    <cellStyle name="Normal 3 2 4 2 5 5" xfId="25904"/>
    <cellStyle name="Normal 3 2 4 2 5 5 2" xfId="25905"/>
    <cellStyle name="Normal 3 2 4 2 5 5 3" xfId="25906"/>
    <cellStyle name="Normal 3 2 4 2 5 6" xfId="25907"/>
    <cellStyle name="Normal 3 2 4 2 5 6 2" xfId="25908"/>
    <cellStyle name="Normal 3 2 4 2 5 7" xfId="25909"/>
    <cellStyle name="Normal 3 2 4 2 6" xfId="25910"/>
    <cellStyle name="Normal 3 2 4 2 6 2" xfId="25911"/>
    <cellStyle name="Normal 3 2 4 2 6 2 2" xfId="25912"/>
    <cellStyle name="Normal 3 2 4 2 6 2 2 2" xfId="25913"/>
    <cellStyle name="Normal 3 2 4 2 6 2 3" xfId="25914"/>
    <cellStyle name="Normal 3 2 4 2 6 3" xfId="25915"/>
    <cellStyle name="Normal 3 2 4 2 6 3 2" xfId="25916"/>
    <cellStyle name="Normal 3 2 4 2 6 3 2 2" xfId="25917"/>
    <cellStyle name="Normal 3 2 4 2 6 3 3" xfId="25918"/>
    <cellStyle name="Normal 3 2 4 2 6 4" xfId="25919"/>
    <cellStyle name="Normal 3 2 4 2 6 4 2" xfId="25920"/>
    <cellStyle name="Normal 3 2 4 2 6 5" xfId="25921"/>
    <cellStyle name="Normal 3 2 4 2 6 6" xfId="25922"/>
    <cellStyle name="Normal 3 2 4 2 7" xfId="25923"/>
    <cellStyle name="Normal 3 2 4 2 7 2" xfId="25924"/>
    <cellStyle name="Normal 3 2 4 2 7 2 2" xfId="25925"/>
    <cellStyle name="Normal 3 2 4 2 7 2 3" xfId="25926"/>
    <cellStyle name="Normal 3 2 4 2 7 3" xfId="25927"/>
    <cellStyle name="Normal 3 2 4 2 7 3 2" xfId="25928"/>
    <cellStyle name="Normal 3 2 4 2 7 4" xfId="25929"/>
    <cellStyle name="Normal 3 2 4 2 7 5" xfId="25930"/>
    <cellStyle name="Normal 3 2 4 2 8" xfId="25931"/>
    <cellStyle name="Normal 3 2 4 2 8 2" xfId="25932"/>
    <cellStyle name="Normal 3 2 4 2 8 2 2" xfId="25933"/>
    <cellStyle name="Normal 3 2 4 2 8 3" xfId="25934"/>
    <cellStyle name="Normal 3 2 4 2 8 4" xfId="25935"/>
    <cellStyle name="Normal 3 2 4 2 9" xfId="25936"/>
    <cellStyle name="Normal 3 2 4 2 9 2" xfId="25937"/>
    <cellStyle name="Normal 3 2 4 2 9 2 2" xfId="25938"/>
    <cellStyle name="Normal 3 2 4 2 9 3" xfId="25939"/>
    <cellStyle name="Normal 3 2 4 3" xfId="25940"/>
    <cellStyle name="Normal 3 2 4 3 10" xfId="25941"/>
    <cellStyle name="Normal 3 2 4 3 10 2" xfId="25942"/>
    <cellStyle name="Normal 3 2 4 3 11" xfId="25943"/>
    <cellStyle name="Normal 3 2 4 3 2" xfId="25944"/>
    <cellStyle name="Normal 3 2 4 3 2 2" xfId="25945"/>
    <cellStyle name="Normal 3 2 4 3 2 2 2" xfId="25946"/>
    <cellStyle name="Normal 3 2 4 3 2 2 2 2" xfId="25947"/>
    <cellStyle name="Normal 3 2 4 3 2 2 2 3" xfId="25948"/>
    <cellStyle name="Normal 3 2 4 3 2 2 2 4" xfId="25949"/>
    <cellStyle name="Normal 3 2 4 3 2 2 3" xfId="25950"/>
    <cellStyle name="Normal 3 2 4 3 2 2 3 2" xfId="25951"/>
    <cellStyle name="Normal 3 2 4 3 2 2 4" xfId="25952"/>
    <cellStyle name="Normal 3 2 4 3 2 2 4 2" xfId="25953"/>
    <cellStyle name="Normal 3 2 4 3 2 2 5" xfId="25954"/>
    <cellStyle name="Normal 3 2 4 3 2 2 6" xfId="25955"/>
    <cellStyle name="Normal 3 2 4 3 2 3" xfId="25956"/>
    <cellStyle name="Normal 3 2 4 3 2 3 2" xfId="25957"/>
    <cellStyle name="Normal 3 2 4 3 2 3 2 2" xfId="25958"/>
    <cellStyle name="Normal 3 2 4 3 2 3 2 3" xfId="25959"/>
    <cellStyle name="Normal 3 2 4 3 2 3 3" xfId="25960"/>
    <cellStyle name="Normal 3 2 4 3 2 3 3 2" xfId="25961"/>
    <cellStyle name="Normal 3 2 4 3 2 3 4" xfId="25962"/>
    <cellStyle name="Normal 3 2 4 3 2 3 5" xfId="25963"/>
    <cellStyle name="Normal 3 2 4 3 2 4" xfId="25964"/>
    <cellStyle name="Normal 3 2 4 3 2 4 2" xfId="25965"/>
    <cellStyle name="Normal 3 2 4 3 2 4 2 2" xfId="25966"/>
    <cellStyle name="Normal 3 2 4 3 2 4 3" xfId="25967"/>
    <cellStyle name="Normal 3 2 4 3 2 4 4" xfId="25968"/>
    <cellStyle name="Normal 3 2 4 3 2 5" xfId="25969"/>
    <cellStyle name="Normal 3 2 4 3 2 5 2" xfId="25970"/>
    <cellStyle name="Normal 3 2 4 3 2 5 3" xfId="25971"/>
    <cellStyle name="Normal 3 2 4 3 2 6" xfId="25972"/>
    <cellStyle name="Normal 3 2 4 3 2 6 2" xfId="25973"/>
    <cellStyle name="Normal 3 2 4 3 2 6 3" xfId="25974"/>
    <cellStyle name="Normal 3 2 4 3 2 7" xfId="25975"/>
    <cellStyle name="Normal 3 2 4 3 2 8" xfId="25976"/>
    <cellStyle name="Normal 3 2 4 3 3" xfId="25977"/>
    <cellStyle name="Normal 3 2 4 3 3 2" xfId="25978"/>
    <cellStyle name="Normal 3 2 4 3 3 2 2" xfId="25979"/>
    <cellStyle name="Normal 3 2 4 3 3 2 2 2" xfId="25980"/>
    <cellStyle name="Normal 3 2 4 3 3 2 2 3" xfId="25981"/>
    <cellStyle name="Normal 3 2 4 3 3 2 2 4" xfId="25982"/>
    <cellStyle name="Normal 3 2 4 3 3 2 3" xfId="25983"/>
    <cellStyle name="Normal 3 2 4 3 3 2 3 2" xfId="25984"/>
    <cellStyle name="Normal 3 2 4 3 3 2 4" xfId="25985"/>
    <cellStyle name="Normal 3 2 4 3 3 2 4 2" xfId="25986"/>
    <cellStyle name="Normal 3 2 4 3 3 2 5" xfId="25987"/>
    <cellStyle name="Normal 3 2 4 3 3 2 6" xfId="25988"/>
    <cellStyle name="Normal 3 2 4 3 3 3" xfId="25989"/>
    <cellStyle name="Normal 3 2 4 3 3 3 2" xfId="25990"/>
    <cellStyle name="Normal 3 2 4 3 3 3 2 2" xfId="25991"/>
    <cellStyle name="Normal 3 2 4 3 3 3 2 3" xfId="25992"/>
    <cellStyle name="Normal 3 2 4 3 3 3 3" xfId="25993"/>
    <cellStyle name="Normal 3 2 4 3 3 3 3 2" xfId="25994"/>
    <cellStyle name="Normal 3 2 4 3 3 3 4" xfId="25995"/>
    <cellStyle name="Normal 3 2 4 3 3 3 5" xfId="25996"/>
    <cellStyle name="Normal 3 2 4 3 3 4" xfId="25997"/>
    <cellStyle name="Normal 3 2 4 3 3 4 2" xfId="25998"/>
    <cellStyle name="Normal 3 2 4 3 3 4 2 2" xfId="25999"/>
    <cellStyle name="Normal 3 2 4 3 3 4 3" xfId="26000"/>
    <cellStyle name="Normal 3 2 4 3 3 4 4" xfId="26001"/>
    <cellStyle name="Normal 3 2 4 3 3 5" xfId="26002"/>
    <cellStyle name="Normal 3 2 4 3 3 5 2" xfId="26003"/>
    <cellStyle name="Normal 3 2 4 3 3 5 3" xfId="26004"/>
    <cellStyle name="Normal 3 2 4 3 3 6" xfId="26005"/>
    <cellStyle name="Normal 3 2 4 3 3 6 2" xfId="26006"/>
    <cellStyle name="Normal 3 2 4 3 3 6 3" xfId="26007"/>
    <cellStyle name="Normal 3 2 4 3 3 7" xfId="26008"/>
    <cellStyle name="Normal 3 2 4 3 3 8" xfId="26009"/>
    <cellStyle name="Normal 3 2 4 3 4" xfId="26010"/>
    <cellStyle name="Normal 3 2 4 3 4 2" xfId="26011"/>
    <cellStyle name="Normal 3 2 4 3 4 2 2" xfId="26012"/>
    <cellStyle name="Normal 3 2 4 3 4 2 2 2" xfId="26013"/>
    <cellStyle name="Normal 3 2 4 3 4 2 2 3" xfId="26014"/>
    <cellStyle name="Normal 3 2 4 3 4 2 3" xfId="26015"/>
    <cellStyle name="Normal 3 2 4 3 4 2 3 2" xfId="26016"/>
    <cellStyle name="Normal 3 2 4 3 4 2 4" xfId="26017"/>
    <cellStyle name="Normal 3 2 4 3 4 2 5" xfId="26018"/>
    <cellStyle name="Normal 3 2 4 3 4 3" xfId="26019"/>
    <cellStyle name="Normal 3 2 4 3 4 3 2" xfId="26020"/>
    <cellStyle name="Normal 3 2 4 3 4 3 2 2" xfId="26021"/>
    <cellStyle name="Normal 3 2 4 3 4 3 3" xfId="26022"/>
    <cellStyle name="Normal 3 2 4 3 4 3 4" xfId="26023"/>
    <cellStyle name="Normal 3 2 4 3 4 4" xfId="26024"/>
    <cellStyle name="Normal 3 2 4 3 4 4 2" xfId="26025"/>
    <cellStyle name="Normal 3 2 4 3 4 4 2 2" xfId="26026"/>
    <cellStyle name="Normal 3 2 4 3 4 4 3" xfId="26027"/>
    <cellStyle name="Normal 3 2 4 3 4 5" xfId="26028"/>
    <cellStyle name="Normal 3 2 4 3 4 5 2" xfId="26029"/>
    <cellStyle name="Normal 3 2 4 3 4 5 3" xfId="26030"/>
    <cellStyle name="Normal 3 2 4 3 4 6" xfId="26031"/>
    <cellStyle name="Normal 3 2 4 3 4 6 2" xfId="26032"/>
    <cellStyle name="Normal 3 2 4 3 4 7" xfId="26033"/>
    <cellStyle name="Normal 3 2 4 3 5" xfId="26034"/>
    <cellStyle name="Normal 3 2 4 3 5 2" xfId="26035"/>
    <cellStyle name="Normal 3 2 4 3 5 2 2" xfId="26036"/>
    <cellStyle name="Normal 3 2 4 3 5 2 2 2" xfId="26037"/>
    <cellStyle name="Normal 3 2 4 3 5 2 3" xfId="26038"/>
    <cellStyle name="Normal 3 2 4 3 5 3" xfId="26039"/>
    <cellStyle name="Normal 3 2 4 3 5 3 2" xfId="26040"/>
    <cellStyle name="Normal 3 2 4 3 5 3 2 2" xfId="26041"/>
    <cellStyle name="Normal 3 2 4 3 5 3 3" xfId="26042"/>
    <cellStyle name="Normal 3 2 4 3 5 4" xfId="26043"/>
    <cellStyle name="Normal 3 2 4 3 5 4 2" xfId="26044"/>
    <cellStyle name="Normal 3 2 4 3 5 5" xfId="26045"/>
    <cellStyle name="Normal 3 2 4 3 5 6" xfId="26046"/>
    <cellStyle name="Normal 3 2 4 3 6" xfId="26047"/>
    <cellStyle name="Normal 3 2 4 3 6 2" xfId="26048"/>
    <cellStyle name="Normal 3 2 4 3 6 2 2" xfId="26049"/>
    <cellStyle name="Normal 3 2 4 3 6 2 3" xfId="26050"/>
    <cellStyle name="Normal 3 2 4 3 6 3" xfId="26051"/>
    <cellStyle name="Normal 3 2 4 3 6 3 2" xfId="26052"/>
    <cellStyle name="Normal 3 2 4 3 6 4" xfId="26053"/>
    <cellStyle name="Normal 3 2 4 3 6 5" xfId="26054"/>
    <cellStyle name="Normal 3 2 4 3 7" xfId="26055"/>
    <cellStyle name="Normal 3 2 4 3 7 2" xfId="26056"/>
    <cellStyle name="Normal 3 2 4 3 7 2 2" xfId="26057"/>
    <cellStyle name="Normal 3 2 4 3 7 3" xfId="26058"/>
    <cellStyle name="Normal 3 2 4 3 7 4" xfId="26059"/>
    <cellStyle name="Normal 3 2 4 3 8" xfId="26060"/>
    <cellStyle name="Normal 3 2 4 3 8 2" xfId="26061"/>
    <cellStyle name="Normal 3 2 4 3 8 2 2" xfId="26062"/>
    <cellStyle name="Normal 3 2 4 3 8 3" xfId="26063"/>
    <cellStyle name="Normal 3 2 4 3 9" xfId="26064"/>
    <cellStyle name="Normal 3 2 4 3 9 2" xfId="26065"/>
    <cellStyle name="Normal 3 2 4 3 9 3" xfId="26066"/>
    <cellStyle name="Normal 3 2 4 4" xfId="26067"/>
    <cellStyle name="Normal 3 2 4 4 10" xfId="26068"/>
    <cellStyle name="Normal 3 2 4 4 11" xfId="26069"/>
    <cellStyle name="Normal 3 2 4 4 2" xfId="26070"/>
    <cellStyle name="Normal 3 2 4 4 2 2" xfId="26071"/>
    <cellStyle name="Normal 3 2 4 4 2 2 2" xfId="26072"/>
    <cellStyle name="Normal 3 2 4 4 2 2 2 2" xfId="26073"/>
    <cellStyle name="Normal 3 2 4 4 2 2 2 3" xfId="26074"/>
    <cellStyle name="Normal 3 2 4 4 2 2 2 4" xfId="26075"/>
    <cellStyle name="Normal 3 2 4 4 2 2 3" xfId="26076"/>
    <cellStyle name="Normal 3 2 4 4 2 2 3 2" xfId="26077"/>
    <cellStyle name="Normal 3 2 4 4 2 2 4" xfId="26078"/>
    <cellStyle name="Normal 3 2 4 4 2 2 4 2" xfId="26079"/>
    <cellStyle name="Normal 3 2 4 4 2 2 5" xfId="26080"/>
    <cellStyle name="Normal 3 2 4 4 2 2 6" xfId="26081"/>
    <cellStyle name="Normal 3 2 4 4 2 3" xfId="26082"/>
    <cellStyle name="Normal 3 2 4 4 2 3 2" xfId="26083"/>
    <cellStyle name="Normal 3 2 4 4 2 3 2 2" xfId="26084"/>
    <cellStyle name="Normal 3 2 4 4 2 3 2 3" xfId="26085"/>
    <cellStyle name="Normal 3 2 4 4 2 3 3" xfId="26086"/>
    <cellStyle name="Normal 3 2 4 4 2 3 3 2" xfId="26087"/>
    <cellStyle name="Normal 3 2 4 4 2 3 4" xfId="26088"/>
    <cellStyle name="Normal 3 2 4 4 2 3 5" xfId="26089"/>
    <cellStyle name="Normal 3 2 4 4 2 4" xfId="26090"/>
    <cellStyle name="Normal 3 2 4 4 2 4 2" xfId="26091"/>
    <cellStyle name="Normal 3 2 4 4 2 4 2 2" xfId="26092"/>
    <cellStyle name="Normal 3 2 4 4 2 4 3" xfId="26093"/>
    <cellStyle name="Normal 3 2 4 4 2 4 4" xfId="26094"/>
    <cellStyle name="Normal 3 2 4 4 2 5" xfId="26095"/>
    <cellStyle name="Normal 3 2 4 4 2 5 2" xfId="26096"/>
    <cellStyle name="Normal 3 2 4 4 2 5 3" xfId="26097"/>
    <cellStyle name="Normal 3 2 4 4 2 6" xfId="26098"/>
    <cellStyle name="Normal 3 2 4 4 2 6 2" xfId="26099"/>
    <cellStyle name="Normal 3 2 4 4 2 6 3" xfId="26100"/>
    <cellStyle name="Normal 3 2 4 4 2 7" xfId="26101"/>
    <cellStyle name="Normal 3 2 4 4 2 8" xfId="26102"/>
    <cellStyle name="Normal 3 2 4 4 3" xfId="26103"/>
    <cellStyle name="Normal 3 2 4 4 3 2" xfId="26104"/>
    <cellStyle name="Normal 3 2 4 4 3 2 2" xfId="26105"/>
    <cellStyle name="Normal 3 2 4 4 3 2 2 2" xfId="26106"/>
    <cellStyle name="Normal 3 2 4 4 3 2 3" xfId="26107"/>
    <cellStyle name="Normal 3 2 4 4 3 2 4" xfId="26108"/>
    <cellStyle name="Normal 3 2 4 4 3 3" xfId="26109"/>
    <cellStyle name="Normal 3 2 4 4 3 3 2" xfId="26110"/>
    <cellStyle name="Normal 3 2 4 4 3 3 2 2" xfId="26111"/>
    <cellStyle name="Normal 3 2 4 4 3 3 3" xfId="26112"/>
    <cellStyle name="Normal 3 2 4 4 3 4" xfId="26113"/>
    <cellStyle name="Normal 3 2 4 4 3 4 2" xfId="26114"/>
    <cellStyle name="Normal 3 2 4 4 3 4 2 2" xfId="26115"/>
    <cellStyle name="Normal 3 2 4 4 3 4 3" xfId="26116"/>
    <cellStyle name="Normal 3 2 4 4 3 5" xfId="26117"/>
    <cellStyle name="Normal 3 2 4 4 3 5 2" xfId="26118"/>
    <cellStyle name="Normal 3 2 4 4 3 6" xfId="26119"/>
    <cellStyle name="Normal 3 2 4 4 3 7" xfId="26120"/>
    <cellStyle name="Normal 3 2 4 4 4" xfId="26121"/>
    <cellStyle name="Normal 3 2 4 4 4 2" xfId="26122"/>
    <cellStyle name="Normal 3 2 4 4 4 2 2" xfId="26123"/>
    <cellStyle name="Normal 3 2 4 4 4 2 2 2" xfId="26124"/>
    <cellStyle name="Normal 3 2 4 4 4 2 3" xfId="26125"/>
    <cellStyle name="Normal 3 2 4 4 4 3" xfId="26126"/>
    <cellStyle name="Normal 3 2 4 4 4 3 2" xfId="26127"/>
    <cellStyle name="Normal 3 2 4 4 4 3 2 2" xfId="26128"/>
    <cellStyle name="Normal 3 2 4 4 4 3 3" xfId="26129"/>
    <cellStyle name="Normal 3 2 4 4 4 4" xfId="26130"/>
    <cellStyle name="Normal 3 2 4 4 4 4 2" xfId="26131"/>
    <cellStyle name="Normal 3 2 4 4 4 4 3" xfId="26132"/>
    <cellStyle name="Normal 3 2 4 4 4 5" xfId="26133"/>
    <cellStyle name="Normal 3 2 4 4 4 6" xfId="26134"/>
    <cellStyle name="Normal 3 2 4 4 4 7" xfId="26135"/>
    <cellStyle name="Normal 3 2 4 4 5" xfId="26136"/>
    <cellStyle name="Normal 3 2 4 4 5 2" xfId="26137"/>
    <cellStyle name="Normal 3 2 4 4 5 2 2" xfId="26138"/>
    <cellStyle name="Normal 3 2 4 4 5 2 3" xfId="26139"/>
    <cellStyle name="Normal 3 2 4 4 5 3" xfId="26140"/>
    <cellStyle name="Normal 3 2 4 4 5 3 2" xfId="26141"/>
    <cellStyle name="Normal 3 2 4 4 5 3 3" xfId="26142"/>
    <cellStyle name="Normal 3 2 4 4 5 4" xfId="26143"/>
    <cellStyle name="Normal 3 2 4 4 5 5" xfId="26144"/>
    <cellStyle name="Normal 3 2 4 4 5 6" xfId="26145"/>
    <cellStyle name="Normal 3 2 4 4 6" xfId="26146"/>
    <cellStyle name="Normal 3 2 4 4 6 2" xfId="26147"/>
    <cellStyle name="Normal 3 2 4 4 6 2 2" xfId="26148"/>
    <cellStyle name="Normal 3 2 4 4 6 3" xfId="26149"/>
    <cellStyle name="Normal 3 2 4 4 7" xfId="26150"/>
    <cellStyle name="Normal 3 2 4 4 7 2" xfId="26151"/>
    <cellStyle name="Normal 3 2 4 4 7 2 2" xfId="26152"/>
    <cellStyle name="Normal 3 2 4 4 7 3" xfId="26153"/>
    <cellStyle name="Normal 3 2 4 4 8" xfId="26154"/>
    <cellStyle name="Normal 3 2 4 4 8 2" xfId="26155"/>
    <cellStyle name="Normal 3 2 4 4 8 3" xfId="26156"/>
    <cellStyle name="Normal 3 2 4 4 9" xfId="26157"/>
    <cellStyle name="Normal 3 2 4 5" xfId="26158"/>
    <cellStyle name="Normal 3 2 4 5 2" xfId="26159"/>
    <cellStyle name="Normal 3 2 4 5 2 2" xfId="26160"/>
    <cellStyle name="Normal 3 2 4 5 2 2 2" xfId="26161"/>
    <cellStyle name="Normal 3 2 4 5 2 2 3" xfId="26162"/>
    <cellStyle name="Normal 3 2 4 5 2 2 4" xfId="26163"/>
    <cellStyle name="Normal 3 2 4 5 2 3" xfId="26164"/>
    <cellStyle name="Normal 3 2 4 5 2 3 2" xfId="26165"/>
    <cellStyle name="Normal 3 2 4 5 2 4" xfId="26166"/>
    <cellStyle name="Normal 3 2 4 5 2 4 2" xfId="26167"/>
    <cellStyle name="Normal 3 2 4 5 2 5" xfId="26168"/>
    <cellStyle name="Normal 3 2 4 5 2 6" xfId="26169"/>
    <cellStyle name="Normal 3 2 4 5 3" xfId="26170"/>
    <cellStyle name="Normal 3 2 4 5 3 2" xfId="26171"/>
    <cellStyle name="Normal 3 2 4 5 3 2 2" xfId="26172"/>
    <cellStyle name="Normal 3 2 4 5 3 2 3" xfId="26173"/>
    <cellStyle name="Normal 3 2 4 5 3 3" xfId="26174"/>
    <cellStyle name="Normal 3 2 4 5 3 3 2" xfId="26175"/>
    <cellStyle name="Normal 3 2 4 5 3 4" xfId="26176"/>
    <cellStyle name="Normal 3 2 4 5 3 5" xfId="26177"/>
    <cellStyle name="Normal 3 2 4 5 4" xfId="26178"/>
    <cellStyle name="Normal 3 2 4 5 4 2" xfId="26179"/>
    <cellStyle name="Normal 3 2 4 5 4 2 2" xfId="26180"/>
    <cellStyle name="Normal 3 2 4 5 4 3" xfId="26181"/>
    <cellStyle name="Normal 3 2 4 5 4 4" xfId="26182"/>
    <cellStyle name="Normal 3 2 4 5 5" xfId="26183"/>
    <cellStyle name="Normal 3 2 4 5 5 2" xfId="26184"/>
    <cellStyle name="Normal 3 2 4 5 5 3" xfId="26185"/>
    <cellStyle name="Normal 3 2 4 5 6" xfId="26186"/>
    <cellStyle name="Normal 3 2 4 5 6 2" xfId="26187"/>
    <cellStyle name="Normal 3 2 4 5 6 3" xfId="26188"/>
    <cellStyle name="Normal 3 2 4 5 7" xfId="26189"/>
    <cellStyle name="Normal 3 2 4 5 8" xfId="26190"/>
    <cellStyle name="Normal 3 2 4 6" xfId="26191"/>
    <cellStyle name="Normal 3 2 4 6 2" xfId="26192"/>
    <cellStyle name="Normal 3 2 4 6 2 2" xfId="26193"/>
    <cellStyle name="Normal 3 2 4 6 2 2 2" xfId="26194"/>
    <cellStyle name="Normal 3 2 4 6 2 2 3" xfId="26195"/>
    <cellStyle name="Normal 3 2 4 6 2 2 4" xfId="26196"/>
    <cellStyle name="Normal 3 2 4 6 2 3" xfId="26197"/>
    <cellStyle name="Normal 3 2 4 6 2 3 2" xfId="26198"/>
    <cellStyle name="Normal 3 2 4 6 2 4" xfId="26199"/>
    <cellStyle name="Normal 3 2 4 6 2 4 2" xfId="26200"/>
    <cellStyle name="Normal 3 2 4 6 2 5" xfId="26201"/>
    <cellStyle name="Normal 3 2 4 6 2 6" xfId="26202"/>
    <cellStyle name="Normal 3 2 4 6 3" xfId="26203"/>
    <cellStyle name="Normal 3 2 4 6 3 2" xfId="26204"/>
    <cellStyle name="Normal 3 2 4 6 3 2 2" xfId="26205"/>
    <cellStyle name="Normal 3 2 4 6 3 2 3" xfId="26206"/>
    <cellStyle name="Normal 3 2 4 6 3 3" xfId="26207"/>
    <cellStyle name="Normal 3 2 4 6 3 3 2" xfId="26208"/>
    <cellStyle name="Normal 3 2 4 6 3 4" xfId="26209"/>
    <cellStyle name="Normal 3 2 4 6 3 5" xfId="26210"/>
    <cellStyle name="Normal 3 2 4 6 4" xfId="26211"/>
    <cellStyle name="Normal 3 2 4 6 4 2" xfId="26212"/>
    <cellStyle name="Normal 3 2 4 6 4 2 2" xfId="26213"/>
    <cellStyle name="Normal 3 2 4 6 4 3" xfId="26214"/>
    <cellStyle name="Normal 3 2 4 6 4 4" xfId="26215"/>
    <cellStyle name="Normal 3 2 4 6 5" xfId="26216"/>
    <cellStyle name="Normal 3 2 4 6 5 2" xfId="26217"/>
    <cellStyle name="Normal 3 2 4 6 5 3" xfId="26218"/>
    <cellStyle name="Normal 3 2 4 6 6" xfId="26219"/>
    <cellStyle name="Normal 3 2 4 6 6 2" xfId="26220"/>
    <cellStyle name="Normal 3 2 4 6 6 3" xfId="26221"/>
    <cellStyle name="Normal 3 2 4 6 7" xfId="26222"/>
    <cellStyle name="Normal 3 2 4 6 8" xfId="26223"/>
    <cellStyle name="Normal 3 2 4 7" xfId="26224"/>
    <cellStyle name="Normal 3 2 4 7 2" xfId="26225"/>
    <cellStyle name="Normal 3 2 4 7 2 2" xfId="26226"/>
    <cellStyle name="Normal 3 2 4 7 2 2 2" xfId="26227"/>
    <cellStyle name="Normal 3 2 4 7 2 2 3" xfId="26228"/>
    <cellStyle name="Normal 3 2 4 7 2 3" xfId="26229"/>
    <cellStyle name="Normal 3 2 4 7 2 3 2" xfId="26230"/>
    <cellStyle name="Normal 3 2 4 7 2 4" xfId="26231"/>
    <cellStyle name="Normal 3 2 4 7 2 5" xfId="26232"/>
    <cellStyle name="Normal 3 2 4 7 3" xfId="26233"/>
    <cellStyle name="Normal 3 2 4 7 3 2" xfId="26234"/>
    <cellStyle name="Normal 3 2 4 7 3 2 2" xfId="26235"/>
    <cellStyle name="Normal 3 2 4 7 3 3" xfId="26236"/>
    <cellStyle name="Normal 3 2 4 7 3 4" xfId="26237"/>
    <cellStyle name="Normal 3 2 4 7 4" xfId="26238"/>
    <cellStyle name="Normal 3 2 4 7 4 2" xfId="26239"/>
    <cellStyle name="Normal 3 2 4 7 4 2 2" xfId="26240"/>
    <cellStyle name="Normal 3 2 4 7 4 3" xfId="26241"/>
    <cellStyle name="Normal 3 2 4 7 5" xfId="26242"/>
    <cellStyle name="Normal 3 2 4 7 5 2" xfId="26243"/>
    <cellStyle name="Normal 3 2 4 7 5 3" xfId="26244"/>
    <cellStyle name="Normal 3 2 4 7 6" xfId="26245"/>
    <cellStyle name="Normal 3 2 4 7 6 2" xfId="26246"/>
    <cellStyle name="Normal 3 2 4 7 7" xfId="26247"/>
    <cellStyle name="Normal 3 2 4 8" xfId="26248"/>
    <cellStyle name="Normal 3 2 4 8 2" xfId="26249"/>
    <cellStyle name="Normal 3 2 4 8 2 2" xfId="26250"/>
    <cellStyle name="Normal 3 2 4 8 2 2 2" xfId="26251"/>
    <cellStyle name="Normal 3 2 4 8 2 3" xfId="26252"/>
    <cellStyle name="Normal 3 2 4 8 3" xfId="26253"/>
    <cellStyle name="Normal 3 2 4 8 3 2" xfId="26254"/>
    <cellStyle name="Normal 3 2 4 8 3 2 2" xfId="26255"/>
    <cellStyle name="Normal 3 2 4 8 3 3" xfId="26256"/>
    <cellStyle name="Normal 3 2 4 8 4" xfId="26257"/>
    <cellStyle name="Normal 3 2 4 8 4 2" xfId="26258"/>
    <cellStyle name="Normal 3 2 4 8 5" xfId="26259"/>
    <cellStyle name="Normal 3 2 4 8 6" xfId="26260"/>
    <cellStyle name="Normal 3 2 4 9" xfId="26261"/>
    <cellStyle name="Normal 3 2 4 9 2" xfId="26262"/>
    <cellStyle name="Normal 3 2 4 9 2 2" xfId="26263"/>
    <cellStyle name="Normal 3 2 4 9 2 3" xfId="26264"/>
    <cellStyle name="Normal 3 2 4 9 3" xfId="26265"/>
    <cellStyle name="Normal 3 2 4 9 3 2" xfId="26266"/>
    <cellStyle name="Normal 3 2 4 9 4" xfId="26267"/>
    <cellStyle name="Normal 3 2 4 9 5" xfId="26268"/>
    <cellStyle name="Normal 3 2 5" xfId="26269"/>
    <cellStyle name="Normal 3 2 5 10" xfId="26270"/>
    <cellStyle name="Normal 3 2 5 10 2" xfId="26271"/>
    <cellStyle name="Normal 3 2 5 10 2 2" xfId="26272"/>
    <cellStyle name="Normal 3 2 5 10 3" xfId="26273"/>
    <cellStyle name="Normal 3 2 5 11" xfId="26274"/>
    <cellStyle name="Normal 3 2 5 11 2" xfId="26275"/>
    <cellStyle name="Normal 3 2 5 11 3" xfId="26276"/>
    <cellStyle name="Normal 3 2 5 12" xfId="26277"/>
    <cellStyle name="Normal 3 2 5 13" xfId="26278"/>
    <cellStyle name="Normal 3 2 5 14" xfId="26279"/>
    <cellStyle name="Normal 3 2 5 2" xfId="26280"/>
    <cellStyle name="Normal 3 2 5 2 10" xfId="26281"/>
    <cellStyle name="Normal 3 2 5 2 11" xfId="26282"/>
    <cellStyle name="Normal 3 2 5 2 12" xfId="26283"/>
    <cellStyle name="Normal 3 2 5 2 2" xfId="26284"/>
    <cellStyle name="Normal 3 2 5 2 2 2" xfId="26285"/>
    <cellStyle name="Normal 3 2 5 2 2 2 2" xfId="26286"/>
    <cellStyle name="Normal 3 2 5 2 2 2 2 2" xfId="26287"/>
    <cellStyle name="Normal 3 2 5 2 2 2 2 3" xfId="26288"/>
    <cellStyle name="Normal 3 2 5 2 2 2 2 4" xfId="26289"/>
    <cellStyle name="Normal 3 2 5 2 2 2 3" xfId="26290"/>
    <cellStyle name="Normal 3 2 5 2 2 2 3 2" xfId="26291"/>
    <cellStyle name="Normal 3 2 5 2 2 2 4" xfId="26292"/>
    <cellStyle name="Normal 3 2 5 2 2 2 4 2" xfId="26293"/>
    <cellStyle name="Normal 3 2 5 2 2 2 5" xfId="26294"/>
    <cellStyle name="Normal 3 2 5 2 2 2 6" xfId="26295"/>
    <cellStyle name="Normal 3 2 5 2 2 3" xfId="26296"/>
    <cellStyle name="Normal 3 2 5 2 2 3 2" xfId="26297"/>
    <cellStyle name="Normal 3 2 5 2 2 3 2 2" xfId="26298"/>
    <cellStyle name="Normal 3 2 5 2 2 3 2 3" xfId="26299"/>
    <cellStyle name="Normal 3 2 5 2 2 3 3" xfId="26300"/>
    <cellStyle name="Normal 3 2 5 2 2 3 3 2" xfId="26301"/>
    <cellStyle name="Normal 3 2 5 2 2 3 4" xfId="26302"/>
    <cellStyle name="Normal 3 2 5 2 2 3 5" xfId="26303"/>
    <cellStyle name="Normal 3 2 5 2 2 4" xfId="26304"/>
    <cellStyle name="Normal 3 2 5 2 2 4 2" xfId="26305"/>
    <cellStyle name="Normal 3 2 5 2 2 4 2 2" xfId="26306"/>
    <cellStyle name="Normal 3 2 5 2 2 4 3" xfId="26307"/>
    <cellStyle name="Normal 3 2 5 2 2 4 4" xfId="26308"/>
    <cellStyle name="Normal 3 2 5 2 2 5" xfId="26309"/>
    <cellStyle name="Normal 3 2 5 2 2 5 2" xfId="26310"/>
    <cellStyle name="Normal 3 2 5 2 2 5 3" xfId="26311"/>
    <cellStyle name="Normal 3 2 5 2 2 6" xfId="26312"/>
    <cellStyle name="Normal 3 2 5 2 2 6 2" xfId="26313"/>
    <cellStyle name="Normal 3 2 5 2 2 6 3" xfId="26314"/>
    <cellStyle name="Normal 3 2 5 2 2 7" xfId="26315"/>
    <cellStyle name="Normal 3 2 5 2 2 8" xfId="26316"/>
    <cellStyle name="Normal 3 2 5 2 3" xfId="26317"/>
    <cellStyle name="Normal 3 2 5 2 3 2" xfId="26318"/>
    <cellStyle name="Normal 3 2 5 2 3 2 2" xfId="26319"/>
    <cellStyle name="Normal 3 2 5 2 3 2 2 2" xfId="26320"/>
    <cellStyle name="Normal 3 2 5 2 3 2 3" xfId="26321"/>
    <cellStyle name="Normal 3 2 5 2 3 2 4" xfId="26322"/>
    <cellStyle name="Normal 3 2 5 2 3 3" xfId="26323"/>
    <cellStyle name="Normal 3 2 5 2 3 3 2" xfId="26324"/>
    <cellStyle name="Normal 3 2 5 2 3 3 2 2" xfId="26325"/>
    <cellStyle name="Normal 3 2 5 2 3 3 3" xfId="26326"/>
    <cellStyle name="Normal 3 2 5 2 3 4" xfId="26327"/>
    <cellStyle name="Normal 3 2 5 2 3 4 2" xfId="26328"/>
    <cellStyle name="Normal 3 2 5 2 3 4 2 2" xfId="26329"/>
    <cellStyle name="Normal 3 2 5 2 3 4 3" xfId="26330"/>
    <cellStyle name="Normal 3 2 5 2 3 5" xfId="26331"/>
    <cellStyle name="Normal 3 2 5 2 3 5 2" xfId="26332"/>
    <cellStyle name="Normal 3 2 5 2 3 6" xfId="26333"/>
    <cellStyle name="Normal 3 2 5 2 3 7" xfId="26334"/>
    <cellStyle name="Normal 3 2 5 2 4" xfId="26335"/>
    <cellStyle name="Normal 3 2 5 2 4 2" xfId="26336"/>
    <cellStyle name="Normal 3 2 5 2 4 2 2" xfId="26337"/>
    <cellStyle name="Normal 3 2 5 2 4 2 2 2" xfId="26338"/>
    <cellStyle name="Normal 3 2 5 2 4 2 3" xfId="26339"/>
    <cellStyle name="Normal 3 2 5 2 4 3" xfId="26340"/>
    <cellStyle name="Normal 3 2 5 2 4 3 2" xfId="26341"/>
    <cellStyle name="Normal 3 2 5 2 4 3 2 2" xfId="26342"/>
    <cellStyle name="Normal 3 2 5 2 4 3 3" xfId="26343"/>
    <cellStyle name="Normal 3 2 5 2 4 4" xfId="26344"/>
    <cellStyle name="Normal 3 2 5 2 4 4 2" xfId="26345"/>
    <cellStyle name="Normal 3 2 5 2 4 4 3" xfId="26346"/>
    <cellStyle name="Normal 3 2 5 2 4 5" xfId="26347"/>
    <cellStyle name="Normal 3 2 5 2 4 6" xfId="26348"/>
    <cellStyle name="Normal 3 2 5 2 4 7" xfId="26349"/>
    <cellStyle name="Normal 3 2 5 2 5" xfId="26350"/>
    <cellStyle name="Normal 3 2 5 2 5 2" xfId="26351"/>
    <cellStyle name="Normal 3 2 5 2 5 2 2" xfId="26352"/>
    <cellStyle name="Normal 3 2 5 2 5 2 3" xfId="26353"/>
    <cellStyle name="Normal 3 2 5 2 5 3" xfId="26354"/>
    <cellStyle name="Normal 3 2 5 2 5 3 2" xfId="26355"/>
    <cellStyle name="Normal 3 2 5 2 5 3 3" xfId="26356"/>
    <cellStyle name="Normal 3 2 5 2 5 4" xfId="26357"/>
    <cellStyle name="Normal 3 2 5 2 5 4 2" xfId="26358"/>
    <cellStyle name="Normal 3 2 5 2 5 5" xfId="26359"/>
    <cellStyle name="Normal 3 2 5 2 5 6" xfId="26360"/>
    <cellStyle name="Normal 3 2 5 2 5 7" xfId="26361"/>
    <cellStyle name="Normal 3 2 5 2 6" xfId="26362"/>
    <cellStyle name="Normal 3 2 5 2 6 2" xfId="26363"/>
    <cellStyle name="Normal 3 2 5 2 6 2 2" xfId="26364"/>
    <cellStyle name="Normal 3 2 5 2 6 2 3" xfId="26365"/>
    <cellStyle name="Normal 3 2 5 2 6 3" xfId="26366"/>
    <cellStyle name="Normal 3 2 5 2 6 3 2" xfId="26367"/>
    <cellStyle name="Normal 3 2 5 2 6 4" xfId="26368"/>
    <cellStyle name="Normal 3 2 5 2 6 5" xfId="26369"/>
    <cellStyle name="Normal 3 2 5 2 6 6" xfId="26370"/>
    <cellStyle name="Normal 3 2 5 2 7" xfId="26371"/>
    <cellStyle name="Normal 3 2 5 2 7 2" xfId="26372"/>
    <cellStyle name="Normal 3 2 5 2 7 2 2" xfId="26373"/>
    <cellStyle name="Normal 3 2 5 2 7 3" xfId="26374"/>
    <cellStyle name="Normal 3 2 5 2 8" xfId="26375"/>
    <cellStyle name="Normal 3 2 5 2 8 2" xfId="26376"/>
    <cellStyle name="Normal 3 2 5 2 8 3" xfId="26377"/>
    <cellStyle name="Normal 3 2 5 2 9" xfId="26378"/>
    <cellStyle name="Normal 3 2 5 2 9 2" xfId="26379"/>
    <cellStyle name="Normal 3 2 5 3" xfId="26380"/>
    <cellStyle name="Normal 3 2 5 3 10" xfId="26381"/>
    <cellStyle name="Normal 3 2 5 3 11" xfId="26382"/>
    <cellStyle name="Normal 3 2 5 3 2" xfId="26383"/>
    <cellStyle name="Normal 3 2 5 3 2 2" xfId="26384"/>
    <cellStyle name="Normal 3 2 5 3 2 2 2" xfId="26385"/>
    <cellStyle name="Normal 3 2 5 3 2 2 2 2" xfId="26386"/>
    <cellStyle name="Normal 3 2 5 3 2 2 3" xfId="26387"/>
    <cellStyle name="Normal 3 2 5 3 2 2 4" xfId="26388"/>
    <cellStyle name="Normal 3 2 5 3 2 3" xfId="26389"/>
    <cellStyle name="Normal 3 2 5 3 2 3 2" xfId="26390"/>
    <cellStyle name="Normal 3 2 5 3 2 3 2 2" xfId="26391"/>
    <cellStyle name="Normal 3 2 5 3 2 3 3" xfId="26392"/>
    <cellStyle name="Normal 3 2 5 3 2 4" xfId="26393"/>
    <cellStyle name="Normal 3 2 5 3 2 4 2" xfId="26394"/>
    <cellStyle name="Normal 3 2 5 3 2 4 2 2" xfId="26395"/>
    <cellStyle name="Normal 3 2 5 3 2 4 3" xfId="26396"/>
    <cellStyle name="Normal 3 2 5 3 2 5" xfId="26397"/>
    <cellStyle name="Normal 3 2 5 3 2 5 2" xfId="26398"/>
    <cellStyle name="Normal 3 2 5 3 2 6" xfId="26399"/>
    <cellStyle name="Normal 3 2 5 3 2 7" xfId="26400"/>
    <cellStyle name="Normal 3 2 5 3 3" xfId="26401"/>
    <cellStyle name="Normal 3 2 5 3 3 2" xfId="26402"/>
    <cellStyle name="Normal 3 2 5 3 3 2 2" xfId="26403"/>
    <cellStyle name="Normal 3 2 5 3 3 2 2 2" xfId="26404"/>
    <cellStyle name="Normal 3 2 5 3 3 2 3" xfId="26405"/>
    <cellStyle name="Normal 3 2 5 3 3 3" xfId="26406"/>
    <cellStyle name="Normal 3 2 5 3 3 3 2" xfId="26407"/>
    <cellStyle name="Normal 3 2 5 3 3 3 2 2" xfId="26408"/>
    <cellStyle name="Normal 3 2 5 3 3 3 3" xfId="26409"/>
    <cellStyle name="Normal 3 2 5 3 3 4" xfId="26410"/>
    <cellStyle name="Normal 3 2 5 3 3 4 2" xfId="26411"/>
    <cellStyle name="Normal 3 2 5 3 3 4 3" xfId="26412"/>
    <cellStyle name="Normal 3 2 5 3 3 5" xfId="26413"/>
    <cellStyle name="Normal 3 2 5 3 3 6" xfId="26414"/>
    <cellStyle name="Normal 3 2 5 3 3 7" xfId="26415"/>
    <cellStyle name="Normal 3 2 5 3 4" xfId="26416"/>
    <cellStyle name="Normal 3 2 5 3 4 2" xfId="26417"/>
    <cellStyle name="Normal 3 2 5 3 4 2 2" xfId="26418"/>
    <cellStyle name="Normal 3 2 5 3 4 2 3" xfId="26419"/>
    <cellStyle name="Normal 3 2 5 3 4 3" xfId="26420"/>
    <cellStyle name="Normal 3 2 5 3 4 3 2" xfId="26421"/>
    <cellStyle name="Normal 3 2 5 3 4 3 3" xfId="26422"/>
    <cellStyle name="Normal 3 2 5 3 4 4" xfId="26423"/>
    <cellStyle name="Normal 3 2 5 3 4 4 2" xfId="26424"/>
    <cellStyle name="Normal 3 2 5 3 4 5" xfId="26425"/>
    <cellStyle name="Normal 3 2 5 3 4 6" xfId="26426"/>
    <cellStyle name="Normal 3 2 5 3 4 7" xfId="26427"/>
    <cellStyle name="Normal 3 2 5 3 5" xfId="26428"/>
    <cellStyle name="Normal 3 2 5 3 5 2" xfId="26429"/>
    <cellStyle name="Normal 3 2 5 3 5 2 2" xfId="26430"/>
    <cellStyle name="Normal 3 2 5 3 5 2 3" xfId="26431"/>
    <cellStyle name="Normal 3 2 5 3 5 3" xfId="26432"/>
    <cellStyle name="Normal 3 2 5 3 5 3 2" xfId="26433"/>
    <cellStyle name="Normal 3 2 5 3 5 4" xfId="26434"/>
    <cellStyle name="Normal 3 2 5 3 5 5" xfId="26435"/>
    <cellStyle name="Normal 3 2 5 3 5 6" xfId="26436"/>
    <cellStyle name="Normal 3 2 5 3 6" xfId="26437"/>
    <cellStyle name="Normal 3 2 5 3 6 2" xfId="26438"/>
    <cellStyle name="Normal 3 2 5 3 6 2 2" xfId="26439"/>
    <cellStyle name="Normal 3 2 5 3 6 3" xfId="26440"/>
    <cellStyle name="Normal 3 2 5 3 7" xfId="26441"/>
    <cellStyle name="Normal 3 2 5 3 7 2" xfId="26442"/>
    <cellStyle name="Normal 3 2 5 3 7 3" xfId="26443"/>
    <cellStyle name="Normal 3 2 5 3 8" xfId="26444"/>
    <cellStyle name="Normal 3 2 5 3 8 2" xfId="26445"/>
    <cellStyle name="Normal 3 2 5 3 9" xfId="26446"/>
    <cellStyle name="Normal 3 2 5 4" xfId="26447"/>
    <cellStyle name="Normal 3 2 5 4 10" xfId="26448"/>
    <cellStyle name="Normal 3 2 5 4 11" xfId="26449"/>
    <cellStyle name="Normal 3 2 5 4 2" xfId="26450"/>
    <cellStyle name="Normal 3 2 5 4 2 2" xfId="26451"/>
    <cellStyle name="Normal 3 2 5 4 2 2 2" xfId="26452"/>
    <cellStyle name="Normal 3 2 5 4 2 2 2 2" xfId="26453"/>
    <cellStyle name="Normal 3 2 5 4 2 2 3" xfId="26454"/>
    <cellStyle name="Normal 3 2 5 4 2 2 4" xfId="26455"/>
    <cellStyle name="Normal 3 2 5 4 2 3" xfId="26456"/>
    <cellStyle name="Normal 3 2 5 4 2 3 2" xfId="26457"/>
    <cellStyle name="Normal 3 2 5 4 2 3 2 2" xfId="26458"/>
    <cellStyle name="Normal 3 2 5 4 2 3 3" xfId="26459"/>
    <cellStyle name="Normal 3 2 5 4 2 4" xfId="26460"/>
    <cellStyle name="Normal 3 2 5 4 2 4 2" xfId="26461"/>
    <cellStyle name="Normal 3 2 5 4 2 4 2 2" xfId="26462"/>
    <cellStyle name="Normal 3 2 5 4 2 4 3" xfId="26463"/>
    <cellStyle name="Normal 3 2 5 4 2 5" xfId="26464"/>
    <cellStyle name="Normal 3 2 5 4 2 5 2" xfId="26465"/>
    <cellStyle name="Normal 3 2 5 4 2 6" xfId="26466"/>
    <cellStyle name="Normal 3 2 5 4 2 7" xfId="26467"/>
    <cellStyle name="Normal 3 2 5 4 3" xfId="26468"/>
    <cellStyle name="Normal 3 2 5 4 3 2" xfId="26469"/>
    <cellStyle name="Normal 3 2 5 4 3 2 2" xfId="26470"/>
    <cellStyle name="Normal 3 2 5 4 3 2 2 2" xfId="26471"/>
    <cellStyle name="Normal 3 2 5 4 3 2 3" xfId="26472"/>
    <cellStyle name="Normal 3 2 5 4 3 3" xfId="26473"/>
    <cellStyle name="Normal 3 2 5 4 3 3 2" xfId="26474"/>
    <cellStyle name="Normal 3 2 5 4 3 3 2 2" xfId="26475"/>
    <cellStyle name="Normal 3 2 5 4 3 3 3" xfId="26476"/>
    <cellStyle name="Normal 3 2 5 4 3 4" xfId="26477"/>
    <cellStyle name="Normal 3 2 5 4 3 4 2" xfId="26478"/>
    <cellStyle name="Normal 3 2 5 4 3 4 3" xfId="26479"/>
    <cellStyle name="Normal 3 2 5 4 3 5" xfId="26480"/>
    <cellStyle name="Normal 3 2 5 4 3 6" xfId="26481"/>
    <cellStyle name="Normal 3 2 5 4 3 7" xfId="26482"/>
    <cellStyle name="Normal 3 2 5 4 4" xfId="26483"/>
    <cellStyle name="Normal 3 2 5 4 4 2" xfId="26484"/>
    <cellStyle name="Normal 3 2 5 4 4 2 2" xfId="26485"/>
    <cellStyle name="Normal 3 2 5 4 4 2 3" xfId="26486"/>
    <cellStyle name="Normal 3 2 5 4 4 3" xfId="26487"/>
    <cellStyle name="Normal 3 2 5 4 4 3 2" xfId="26488"/>
    <cellStyle name="Normal 3 2 5 4 4 3 3" xfId="26489"/>
    <cellStyle name="Normal 3 2 5 4 4 4" xfId="26490"/>
    <cellStyle name="Normal 3 2 5 4 4 4 2" xfId="26491"/>
    <cellStyle name="Normal 3 2 5 4 4 5" xfId="26492"/>
    <cellStyle name="Normal 3 2 5 4 4 6" xfId="26493"/>
    <cellStyle name="Normal 3 2 5 4 4 7" xfId="26494"/>
    <cellStyle name="Normal 3 2 5 4 5" xfId="26495"/>
    <cellStyle name="Normal 3 2 5 4 5 2" xfId="26496"/>
    <cellStyle name="Normal 3 2 5 4 5 2 2" xfId="26497"/>
    <cellStyle name="Normal 3 2 5 4 5 2 3" xfId="26498"/>
    <cellStyle name="Normal 3 2 5 4 5 3" xfId="26499"/>
    <cellStyle name="Normal 3 2 5 4 5 3 2" xfId="26500"/>
    <cellStyle name="Normal 3 2 5 4 5 4" xfId="26501"/>
    <cellStyle name="Normal 3 2 5 4 5 5" xfId="26502"/>
    <cellStyle name="Normal 3 2 5 4 5 6" xfId="26503"/>
    <cellStyle name="Normal 3 2 5 4 6" xfId="26504"/>
    <cellStyle name="Normal 3 2 5 4 6 2" xfId="26505"/>
    <cellStyle name="Normal 3 2 5 4 6 2 2" xfId="26506"/>
    <cellStyle name="Normal 3 2 5 4 6 3" xfId="26507"/>
    <cellStyle name="Normal 3 2 5 4 7" xfId="26508"/>
    <cellStyle name="Normal 3 2 5 4 7 2" xfId="26509"/>
    <cellStyle name="Normal 3 2 5 4 7 3" xfId="26510"/>
    <cellStyle name="Normal 3 2 5 4 8" xfId="26511"/>
    <cellStyle name="Normal 3 2 5 4 8 2" xfId="26512"/>
    <cellStyle name="Normal 3 2 5 4 9" xfId="26513"/>
    <cellStyle name="Normal 3 2 5 5" xfId="26514"/>
    <cellStyle name="Normal 3 2 5 5 2" xfId="26515"/>
    <cellStyle name="Normal 3 2 5 5 2 2" xfId="26516"/>
    <cellStyle name="Normal 3 2 5 5 2 2 2" xfId="26517"/>
    <cellStyle name="Normal 3 2 5 5 2 2 3" xfId="26518"/>
    <cellStyle name="Normal 3 2 5 5 2 3" xfId="26519"/>
    <cellStyle name="Normal 3 2 5 5 2 3 2" xfId="26520"/>
    <cellStyle name="Normal 3 2 5 5 2 4" xfId="26521"/>
    <cellStyle name="Normal 3 2 5 5 2 5" xfId="26522"/>
    <cellStyle name="Normal 3 2 5 5 3" xfId="26523"/>
    <cellStyle name="Normal 3 2 5 5 3 2" xfId="26524"/>
    <cellStyle name="Normal 3 2 5 5 3 2 2" xfId="26525"/>
    <cellStyle name="Normal 3 2 5 5 3 3" xfId="26526"/>
    <cellStyle name="Normal 3 2 5 5 3 4" xfId="26527"/>
    <cellStyle name="Normal 3 2 5 5 4" xfId="26528"/>
    <cellStyle name="Normal 3 2 5 5 4 2" xfId="26529"/>
    <cellStyle name="Normal 3 2 5 5 4 2 2" xfId="26530"/>
    <cellStyle name="Normal 3 2 5 5 4 3" xfId="26531"/>
    <cellStyle name="Normal 3 2 5 5 5" xfId="26532"/>
    <cellStyle name="Normal 3 2 5 5 5 2" xfId="26533"/>
    <cellStyle name="Normal 3 2 5 5 5 3" xfId="26534"/>
    <cellStyle name="Normal 3 2 5 5 6" xfId="26535"/>
    <cellStyle name="Normal 3 2 5 5 6 2" xfId="26536"/>
    <cellStyle name="Normal 3 2 5 5 7" xfId="26537"/>
    <cellStyle name="Normal 3 2 5 6" xfId="26538"/>
    <cellStyle name="Normal 3 2 5 6 2" xfId="26539"/>
    <cellStyle name="Normal 3 2 5 6 2 2" xfId="26540"/>
    <cellStyle name="Normal 3 2 5 6 2 2 2" xfId="26541"/>
    <cellStyle name="Normal 3 2 5 6 2 3" xfId="26542"/>
    <cellStyle name="Normal 3 2 5 6 3" xfId="26543"/>
    <cellStyle name="Normal 3 2 5 6 3 2" xfId="26544"/>
    <cellStyle name="Normal 3 2 5 6 3 2 2" xfId="26545"/>
    <cellStyle name="Normal 3 2 5 6 3 3" xfId="26546"/>
    <cellStyle name="Normal 3 2 5 6 4" xfId="26547"/>
    <cellStyle name="Normal 3 2 5 6 4 2" xfId="26548"/>
    <cellStyle name="Normal 3 2 5 6 4 3" xfId="26549"/>
    <cellStyle name="Normal 3 2 5 6 5" xfId="26550"/>
    <cellStyle name="Normal 3 2 5 6 6" xfId="26551"/>
    <cellStyle name="Normal 3 2 5 6 7" xfId="26552"/>
    <cellStyle name="Normal 3 2 5 7" xfId="26553"/>
    <cellStyle name="Normal 3 2 5 7 2" xfId="26554"/>
    <cellStyle name="Normal 3 2 5 7 2 2" xfId="26555"/>
    <cellStyle name="Normal 3 2 5 7 2 2 2" xfId="26556"/>
    <cellStyle name="Normal 3 2 5 7 2 3" xfId="26557"/>
    <cellStyle name="Normal 3 2 5 7 3" xfId="26558"/>
    <cellStyle name="Normal 3 2 5 7 3 2" xfId="26559"/>
    <cellStyle name="Normal 3 2 5 7 3 2 2" xfId="26560"/>
    <cellStyle name="Normal 3 2 5 7 3 3" xfId="26561"/>
    <cellStyle name="Normal 3 2 5 7 4" xfId="26562"/>
    <cellStyle name="Normal 3 2 5 7 4 2" xfId="26563"/>
    <cellStyle name="Normal 3 2 5 7 4 3" xfId="26564"/>
    <cellStyle name="Normal 3 2 5 7 5" xfId="26565"/>
    <cellStyle name="Normal 3 2 5 7 6" xfId="26566"/>
    <cellStyle name="Normal 3 2 5 7 7" xfId="26567"/>
    <cellStyle name="Normal 3 2 5 8" xfId="26568"/>
    <cellStyle name="Normal 3 2 5 8 2" xfId="26569"/>
    <cellStyle name="Normal 3 2 5 8 2 2" xfId="26570"/>
    <cellStyle name="Normal 3 2 5 8 2 3" xfId="26571"/>
    <cellStyle name="Normal 3 2 5 8 3" xfId="26572"/>
    <cellStyle name="Normal 3 2 5 8 3 2" xfId="26573"/>
    <cellStyle name="Normal 3 2 5 8 3 3" xfId="26574"/>
    <cellStyle name="Normal 3 2 5 8 4" xfId="26575"/>
    <cellStyle name="Normal 3 2 5 8 5" xfId="26576"/>
    <cellStyle name="Normal 3 2 5 8 6" xfId="26577"/>
    <cellStyle name="Normal 3 2 5 9" xfId="26578"/>
    <cellStyle name="Normal 3 2 5 9 2" xfId="26579"/>
    <cellStyle name="Normal 3 2 5 9 2 2" xfId="26580"/>
    <cellStyle name="Normal 3 2 5 9 3" xfId="26581"/>
    <cellStyle name="Normal 3 2 6" xfId="26582"/>
    <cellStyle name="Normal 3 2 6 10" xfId="26583"/>
    <cellStyle name="Normal 3 2 6 10 2" xfId="26584"/>
    <cellStyle name="Normal 3 2 6 10 2 2" xfId="26585"/>
    <cellStyle name="Normal 3 2 6 10 3" xfId="26586"/>
    <cellStyle name="Normal 3 2 6 11" xfId="26587"/>
    <cellStyle name="Normal 3 2 6 11 2" xfId="26588"/>
    <cellStyle name="Normal 3 2 6 12" xfId="26589"/>
    <cellStyle name="Normal 3 2 6 13" xfId="26590"/>
    <cellStyle name="Normal 3 2 6 2" xfId="26591"/>
    <cellStyle name="Normal 3 2 6 2 10" xfId="26592"/>
    <cellStyle name="Normal 3 2 6 2 11" xfId="26593"/>
    <cellStyle name="Normal 3 2 6 2 2" xfId="26594"/>
    <cellStyle name="Normal 3 2 6 2 2 2" xfId="26595"/>
    <cellStyle name="Normal 3 2 6 2 2 2 2" xfId="26596"/>
    <cellStyle name="Normal 3 2 6 2 2 2 2 2" xfId="26597"/>
    <cellStyle name="Normal 3 2 6 2 2 2 2 3" xfId="26598"/>
    <cellStyle name="Normal 3 2 6 2 2 2 2 4" xfId="26599"/>
    <cellStyle name="Normal 3 2 6 2 2 2 3" xfId="26600"/>
    <cellStyle name="Normal 3 2 6 2 2 2 3 2" xfId="26601"/>
    <cellStyle name="Normal 3 2 6 2 2 2 4" xfId="26602"/>
    <cellStyle name="Normal 3 2 6 2 2 2 4 2" xfId="26603"/>
    <cellStyle name="Normal 3 2 6 2 2 2 5" xfId="26604"/>
    <cellStyle name="Normal 3 2 6 2 2 2 6" xfId="26605"/>
    <cellStyle name="Normal 3 2 6 2 2 3" xfId="26606"/>
    <cellStyle name="Normal 3 2 6 2 2 3 2" xfId="26607"/>
    <cellStyle name="Normal 3 2 6 2 2 3 2 2" xfId="26608"/>
    <cellStyle name="Normal 3 2 6 2 2 3 2 3" xfId="26609"/>
    <cellStyle name="Normal 3 2 6 2 2 3 3" xfId="26610"/>
    <cellStyle name="Normal 3 2 6 2 2 3 3 2" xfId="26611"/>
    <cellStyle name="Normal 3 2 6 2 2 3 4" xfId="26612"/>
    <cellStyle name="Normal 3 2 6 2 2 3 5" xfId="26613"/>
    <cellStyle name="Normal 3 2 6 2 2 4" xfId="26614"/>
    <cellStyle name="Normal 3 2 6 2 2 4 2" xfId="26615"/>
    <cellStyle name="Normal 3 2 6 2 2 4 2 2" xfId="26616"/>
    <cellStyle name="Normal 3 2 6 2 2 4 3" xfId="26617"/>
    <cellStyle name="Normal 3 2 6 2 2 4 4" xfId="26618"/>
    <cellStyle name="Normal 3 2 6 2 2 5" xfId="26619"/>
    <cellStyle name="Normal 3 2 6 2 2 5 2" xfId="26620"/>
    <cellStyle name="Normal 3 2 6 2 2 5 3" xfId="26621"/>
    <cellStyle name="Normal 3 2 6 2 2 6" xfId="26622"/>
    <cellStyle name="Normal 3 2 6 2 2 6 2" xfId="26623"/>
    <cellStyle name="Normal 3 2 6 2 2 6 3" xfId="26624"/>
    <cellStyle name="Normal 3 2 6 2 2 7" xfId="26625"/>
    <cellStyle name="Normal 3 2 6 2 2 8" xfId="26626"/>
    <cellStyle name="Normal 3 2 6 2 3" xfId="26627"/>
    <cellStyle name="Normal 3 2 6 2 3 2" xfId="26628"/>
    <cellStyle name="Normal 3 2 6 2 3 2 2" xfId="26629"/>
    <cellStyle name="Normal 3 2 6 2 3 2 2 2" xfId="26630"/>
    <cellStyle name="Normal 3 2 6 2 3 2 3" xfId="26631"/>
    <cellStyle name="Normal 3 2 6 2 3 2 4" xfId="26632"/>
    <cellStyle name="Normal 3 2 6 2 3 3" xfId="26633"/>
    <cellStyle name="Normal 3 2 6 2 3 3 2" xfId="26634"/>
    <cellStyle name="Normal 3 2 6 2 3 3 2 2" xfId="26635"/>
    <cellStyle name="Normal 3 2 6 2 3 3 3" xfId="26636"/>
    <cellStyle name="Normal 3 2 6 2 3 4" xfId="26637"/>
    <cellStyle name="Normal 3 2 6 2 3 4 2" xfId="26638"/>
    <cellStyle name="Normal 3 2 6 2 3 4 2 2" xfId="26639"/>
    <cellStyle name="Normal 3 2 6 2 3 4 3" xfId="26640"/>
    <cellStyle name="Normal 3 2 6 2 3 5" xfId="26641"/>
    <cellStyle name="Normal 3 2 6 2 3 5 2" xfId="26642"/>
    <cellStyle name="Normal 3 2 6 2 3 6" xfId="26643"/>
    <cellStyle name="Normal 3 2 6 2 3 7" xfId="26644"/>
    <cellStyle name="Normal 3 2 6 2 4" xfId="26645"/>
    <cellStyle name="Normal 3 2 6 2 4 2" xfId="26646"/>
    <cellStyle name="Normal 3 2 6 2 4 2 2" xfId="26647"/>
    <cellStyle name="Normal 3 2 6 2 4 2 2 2" xfId="26648"/>
    <cellStyle name="Normal 3 2 6 2 4 2 3" xfId="26649"/>
    <cellStyle name="Normal 3 2 6 2 4 3" xfId="26650"/>
    <cellStyle name="Normal 3 2 6 2 4 3 2" xfId="26651"/>
    <cellStyle name="Normal 3 2 6 2 4 3 2 2" xfId="26652"/>
    <cellStyle name="Normal 3 2 6 2 4 3 3" xfId="26653"/>
    <cellStyle name="Normal 3 2 6 2 4 4" xfId="26654"/>
    <cellStyle name="Normal 3 2 6 2 4 4 2" xfId="26655"/>
    <cellStyle name="Normal 3 2 6 2 4 4 3" xfId="26656"/>
    <cellStyle name="Normal 3 2 6 2 4 5" xfId="26657"/>
    <cellStyle name="Normal 3 2 6 2 4 6" xfId="26658"/>
    <cellStyle name="Normal 3 2 6 2 4 7" xfId="26659"/>
    <cellStyle name="Normal 3 2 6 2 5" xfId="26660"/>
    <cellStyle name="Normal 3 2 6 2 5 2" xfId="26661"/>
    <cellStyle name="Normal 3 2 6 2 5 2 2" xfId="26662"/>
    <cellStyle name="Normal 3 2 6 2 5 2 3" xfId="26663"/>
    <cellStyle name="Normal 3 2 6 2 5 3" xfId="26664"/>
    <cellStyle name="Normal 3 2 6 2 5 3 2" xfId="26665"/>
    <cellStyle name="Normal 3 2 6 2 5 3 3" xfId="26666"/>
    <cellStyle name="Normal 3 2 6 2 5 4" xfId="26667"/>
    <cellStyle name="Normal 3 2 6 2 5 5" xfId="26668"/>
    <cellStyle name="Normal 3 2 6 2 5 6" xfId="26669"/>
    <cellStyle name="Normal 3 2 6 2 6" xfId="26670"/>
    <cellStyle name="Normal 3 2 6 2 6 2" xfId="26671"/>
    <cellStyle name="Normal 3 2 6 2 6 2 2" xfId="26672"/>
    <cellStyle name="Normal 3 2 6 2 6 3" xfId="26673"/>
    <cellStyle name="Normal 3 2 6 2 7" xfId="26674"/>
    <cellStyle name="Normal 3 2 6 2 7 2" xfId="26675"/>
    <cellStyle name="Normal 3 2 6 2 7 2 2" xfId="26676"/>
    <cellStyle name="Normal 3 2 6 2 7 3" xfId="26677"/>
    <cellStyle name="Normal 3 2 6 2 8" xfId="26678"/>
    <cellStyle name="Normal 3 2 6 2 8 2" xfId="26679"/>
    <cellStyle name="Normal 3 2 6 2 8 3" xfId="26680"/>
    <cellStyle name="Normal 3 2 6 2 9" xfId="26681"/>
    <cellStyle name="Normal 3 2 6 3" xfId="26682"/>
    <cellStyle name="Normal 3 2 6 3 10" xfId="26683"/>
    <cellStyle name="Normal 3 2 6 3 11" xfId="26684"/>
    <cellStyle name="Normal 3 2 6 3 2" xfId="26685"/>
    <cellStyle name="Normal 3 2 6 3 2 2" xfId="26686"/>
    <cellStyle name="Normal 3 2 6 3 2 2 2" xfId="26687"/>
    <cellStyle name="Normal 3 2 6 3 2 2 2 2" xfId="26688"/>
    <cellStyle name="Normal 3 2 6 3 2 2 3" xfId="26689"/>
    <cellStyle name="Normal 3 2 6 3 2 2 4" xfId="26690"/>
    <cellStyle name="Normal 3 2 6 3 2 3" xfId="26691"/>
    <cellStyle name="Normal 3 2 6 3 2 3 2" xfId="26692"/>
    <cellStyle name="Normal 3 2 6 3 2 3 2 2" xfId="26693"/>
    <cellStyle name="Normal 3 2 6 3 2 3 3" xfId="26694"/>
    <cellStyle name="Normal 3 2 6 3 2 4" xfId="26695"/>
    <cellStyle name="Normal 3 2 6 3 2 4 2" xfId="26696"/>
    <cellStyle name="Normal 3 2 6 3 2 4 2 2" xfId="26697"/>
    <cellStyle name="Normal 3 2 6 3 2 4 3" xfId="26698"/>
    <cellStyle name="Normal 3 2 6 3 2 5" xfId="26699"/>
    <cellStyle name="Normal 3 2 6 3 2 5 2" xfId="26700"/>
    <cellStyle name="Normal 3 2 6 3 2 6" xfId="26701"/>
    <cellStyle name="Normal 3 2 6 3 2 7" xfId="26702"/>
    <cellStyle name="Normal 3 2 6 3 3" xfId="26703"/>
    <cellStyle name="Normal 3 2 6 3 3 2" xfId="26704"/>
    <cellStyle name="Normal 3 2 6 3 3 2 2" xfId="26705"/>
    <cellStyle name="Normal 3 2 6 3 3 2 2 2" xfId="26706"/>
    <cellStyle name="Normal 3 2 6 3 3 2 3" xfId="26707"/>
    <cellStyle name="Normal 3 2 6 3 3 3" xfId="26708"/>
    <cellStyle name="Normal 3 2 6 3 3 3 2" xfId="26709"/>
    <cellStyle name="Normal 3 2 6 3 3 3 2 2" xfId="26710"/>
    <cellStyle name="Normal 3 2 6 3 3 3 3" xfId="26711"/>
    <cellStyle name="Normal 3 2 6 3 3 4" xfId="26712"/>
    <cellStyle name="Normal 3 2 6 3 3 4 2" xfId="26713"/>
    <cellStyle name="Normal 3 2 6 3 3 4 3" xfId="26714"/>
    <cellStyle name="Normal 3 2 6 3 3 5" xfId="26715"/>
    <cellStyle name="Normal 3 2 6 3 3 6" xfId="26716"/>
    <cellStyle name="Normal 3 2 6 3 3 7" xfId="26717"/>
    <cellStyle name="Normal 3 2 6 3 4" xfId="26718"/>
    <cellStyle name="Normal 3 2 6 3 4 2" xfId="26719"/>
    <cellStyle name="Normal 3 2 6 3 4 2 2" xfId="26720"/>
    <cellStyle name="Normal 3 2 6 3 4 2 3" xfId="26721"/>
    <cellStyle name="Normal 3 2 6 3 4 3" xfId="26722"/>
    <cellStyle name="Normal 3 2 6 3 4 3 2" xfId="26723"/>
    <cellStyle name="Normal 3 2 6 3 4 3 3" xfId="26724"/>
    <cellStyle name="Normal 3 2 6 3 4 4" xfId="26725"/>
    <cellStyle name="Normal 3 2 6 3 4 4 2" xfId="26726"/>
    <cellStyle name="Normal 3 2 6 3 4 5" xfId="26727"/>
    <cellStyle name="Normal 3 2 6 3 4 6" xfId="26728"/>
    <cellStyle name="Normal 3 2 6 3 4 7" xfId="26729"/>
    <cellStyle name="Normal 3 2 6 3 5" xfId="26730"/>
    <cellStyle name="Normal 3 2 6 3 5 2" xfId="26731"/>
    <cellStyle name="Normal 3 2 6 3 5 2 2" xfId="26732"/>
    <cellStyle name="Normal 3 2 6 3 5 2 3" xfId="26733"/>
    <cellStyle name="Normal 3 2 6 3 5 3" xfId="26734"/>
    <cellStyle name="Normal 3 2 6 3 5 3 2" xfId="26735"/>
    <cellStyle name="Normal 3 2 6 3 5 4" xfId="26736"/>
    <cellStyle name="Normal 3 2 6 3 5 5" xfId="26737"/>
    <cellStyle name="Normal 3 2 6 3 5 6" xfId="26738"/>
    <cellStyle name="Normal 3 2 6 3 6" xfId="26739"/>
    <cellStyle name="Normal 3 2 6 3 6 2" xfId="26740"/>
    <cellStyle name="Normal 3 2 6 3 6 2 2" xfId="26741"/>
    <cellStyle name="Normal 3 2 6 3 6 3" xfId="26742"/>
    <cellStyle name="Normal 3 2 6 3 7" xfId="26743"/>
    <cellStyle name="Normal 3 2 6 3 7 2" xfId="26744"/>
    <cellStyle name="Normal 3 2 6 3 7 3" xfId="26745"/>
    <cellStyle name="Normal 3 2 6 3 8" xfId="26746"/>
    <cellStyle name="Normal 3 2 6 3 8 2" xfId="26747"/>
    <cellStyle name="Normal 3 2 6 3 9" xfId="26748"/>
    <cellStyle name="Normal 3 2 6 4" xfId="26749"/>
    <cellStyle name="Normal 3 2 6 4 2" xfId="26750"/>
    <cellStyle name="Normal 3 2 6 4 2 2" xfId="26751"/>
    <cellStyle name="Normal 3 2 6 4 2 2 2" xfId="26752"/>
    <cellStyle name="Normal 3 2 6 4 2 2 3" xfId="26753"/>
    <cellStyle name="Normal 3 2 6 4 2 2 4" xfId="26754"/>
    <cellStyle name="Normal 3 2 6 4 2 3" xfId="26755"/>
    <cellStyle name="Normal 3 2 6 4 2 3 2" xfId="26756"/>
    <cellStyle name="Normal 3 2 6 4 2 4" xfId="26757"/>
    <cellStyle name="Normal 3 2 6 4 2 4 2" xfId="26758"/>
    <cellStyle name="Normal 3 2 6 4 2 5" xfId="26759"/>
    <cellStyle name="Normal 3 2 6 4 2 6" xfId="26760"/>
    <cellStyle name="Normal 3 2 6 4 3" xfId="26761"/>
    <cellStyle name="Normal 3 2 6 4 3 2" xfId="26762"/>
    <cellStyle name="Normal 3 2 6 4 3 2 2" xfId="26763"/>
    <cellStyle name="Normal 3 2 6 4 3 2 3" xfId="26764"/>
    <cellStyle name="Normal 3 2 6 4 3 3" xfId="26765"/>
    <cellStyle name="Normal 3 2 6 4 3 3 2" xfId="26766"/>
    <cellStyle name="Normal 3 2 6 4 3 4" xfId="26767"/>
    <cellStyle name="Normal 3 2 6 4 3 5" xfId="26768"/>
    <cellStyle name="Normal 3 2 6 4 4" xfId="26769"/>
    <cellStyle name="Normal 3 2 6 4 4 2" xfId="26770"/>
    <cellStyle name="Normal 3 2 6 4 4 2 2" xfId="26771"/>
    <cellStyle name="Normal 3 2 6 4 4 3" xfId="26772"/>
    <cellStyle name="Normal 3 2 6 4 4 4" xfId="26773"/>
    <cellStyle name="Normal 3 2 6 4 5" xfId="26774"/>
    <cellStyle name="Normal 3 2 6 4 5 2" xfId="26775"/>
    <cellStyle name="Normal 3 2 6 4 5 3" xfId="26776"/>
    <cellStyle name="Normal 3 2 6 4 6" xfId="26777"/>
    <cellStyle name="Normal 3 2 6 4 6 2" xfId="26778"/>
    <cellStyle name="Normal 3 2 6 4 6 3" xfId="26779"/>
    <cellStyle name="Normal 3 2 6 4 7" xfId="26780"/>
    <cellStyle name="Normal 3 2 6 4 8" xfId="26781"/>
    <cellStyle name="Normal 3 2 6 5" xfId="26782"/>
    <cellStyle name="Normal 3 2 6 5 2" xfId="26783"/>
    <cellStyle name="Normal 3 2 6 5 2 2" xfId="26784"/>
    <cellStyle name="Normal 3 2 6 5 2 2 2" xfId="26785"/>
    <cellStyle name="Normal 3 2 6 5 2 2 3" xfId="26786"/>
    <cellStyle name="Normal 3 2 6 5 2 3" xfId="26787"/>
    <cellStyle name="Normal 3 2 6 5 2 3 2" xfId="26788"/>
    <cellStyle name="Normal 3 2 6 5 2 4" xfId="26789"/>
    <cellStyle name="Normal 3 2 6 5 2 5" xfId="26790"/>
    <cellStyle name="Normal 3 2 6 5 3" xfId="26791"/>
    <cellStyle name="Normal 3 2 6 5 3 2" xfId="26792"/>
    <cellStyle name="Normal 3 2 6 5 3 2 2" xfId="26793"/>
    <cellStyle name="Normal 3 2 6 5 3 3" xfId="26794"/>
    <cellStyle name="Normal 3 2 6 5 3 4" xfId="26795"/>
    <cellStyle name="Normal 3 2 6 5 4" xfId="26796"/>
    <cellStyle name="Normal 3 2 6 5 4 2" xfId="26797"/>
    <cellStyle name="Normal 3 2 6 5 4 2 2" xfId="26798"/>
    <cellStyle name="Normal 3 2 6 5 4 3" xfId="26799"/>
    <cellStyle name="Normal 3 2 6 5 5" xfId="26800"/>
    <cellStyle name="Normal 3 2 6 5 5 2" xfId="26801"/>
    <cellStyle name="Normal 3 2 6 5 5 3" xfId="26802"/>
    <cellStyle name="Normal 3 2 6 5 6" xfId="26803"/>
    <cellStyle name="Normal 3 2 6 5 6 2" xfId="26804"/>
    <cellStyle name="Normal 3 2 6 5 7" xfId="26805"/>
    <cellStyle name="Normal 3 2 6 6" xfId="26806"/>
    <cellStyle name="Normal 3 2 6 6 2" xfId="26807"/>
    <cellStyle name="Normal 3 2 6 6 2 2" xfId="26808"/>
    <cellStyle name="Normal 3 2 6 6 2 2 2" xfId="26809"/>
    <cellStyle name="Normal 3 2 6 6 2 3" xfId="26810"/>
    <cellStyle name="Normal 3 2 6 6 3" xfId="26811"/>
    <cellStyle name="Normal 3 2 6 6 3 2" xfId="26812"/>
    <cellStyle name="Normal 3 2 6 6 3 2 2" xfId="26813"/>
    <cellStyle name="Normal 3 2 6 6 3 3" xfId="26814"/>
    <cellStyle name="Normal 3 2 6 6 4" xfId="26815"/>
    <cellStyle name="Normal 3 2 6 6 4 2" xfId="26816"/>
    <cellStyle name="Normal 3 2 6 6 4 3" xfId="26817"/>
    <cellStyle name="Normal 3 2 6 6 5" xfId="26818"/>
    <cellStyle name="Normal 3 2 6 6 6" xfId="26819"/>
    <cellStyle name="Normal 3 2 6 6 7" xfId="26820"/>
    <cellStyle name="Normal 3 2 6 7" xfId="26821"/>
    <cellStyle name="Normal 3 2 6 7 2" xfId="26822"/>
    <cellStyle name="Normal 3 2 6 7 2 2" xfId="26823"/>
    <cellStyle name="Normal 3 2 6 7 2 2 2" xfId="26824"/>
    <cellStyle name="Normal 3 2 6 7 2 3" xfId="26825"/>
    <cellStyle name="Normal 3 2 6 7 3" xfId="26826"/>
    <cellStyle name="Normal 3 2 6 7 3 2" xfId="26827"/>
    <cellStyle name="Normal 3 2 6 7 3 2 2" xfId="26828"/>
    <cellStyle name="Normal 3 2 6 7 3 3" xfId="26829"/>
    <cellStyle name="Normal 3 2 6 7 4" xfId="26830"/>
    <cellStyle name="Normal 3 2 6 7 4 2" xfId="26831"/>
    <cellStyle name="Normal 3 2 6 7 5" xfId="26832"/>
    <cellStyle name="Normal 3 2 6 7 6" xfId="26833"/>
    <cellStyle name="Normal 3 2 6 8" xfId="26834"/>
    <cellStyle name="Normal 3 2 6 8 2" xfId="26835"/>
    <cellStyle name="Normal 3 2 6 8 2 2" xfId="26836"/>
    <cellStyle name="Normal 3 2 6 8 3" xfId="26837"/>
    <cellStyle name="Normal 3 2 6 8 4" xfId="26838"/>
    <cellStyle name="Normal 3 2 6 9" xfId="26839"/>
    <cellStyle name="Normal 3 2 6 9 2" xfId="26840"/>
    <cellStyle name="Normal 3 2 6 9 2 2" xfId="26841"/>
    <cellStyle name="Normal 3 2 6 9 3" xfId="26842"/>
    <cellStyle name="Normal 3 2 7" xfId="26843"/>
    <cellStyle name="Normal 3 2 7 10" xfId="26844"/>
    <cellStyle name="Normal 3 2 7 10 2" xfId="26845"/>
    <cellStyle name="Normal 3 2 7 11" xfId="26846"/>
    <cellStyle name="Normal 3 2 7 12" xfId="26847"/>
    <cellStyle name="Normal 3 2 7 2" xfId="26848"/>
    <cellStyle name="Normal 3 2 7 2 2" xfId="26849"/>
    <cellStyle name="Normal 3 2 7 2 2 2" xfId="26850"/>
    <cellStyle name="Normal 3 2 7 2 2 2 2" xfId="26851"/>
    <cellStyle name="Normal 3 2 7 2 2 2 3" xfId="26852"/>
    <cellStyle name="Normal 3 2 7 2 2 2 4" xfId="26853"/>
    <cellStyle name="Normal 3 2 7 2 2 3" xfId="26854"/>
    <cellStyle name="Normal 3 2 7 2 2 3 2" xfId="26855"/>
    <cellStyle name="Normal 3 2 7 2 2 4" xfId="26856"/>
    <cellStyle name="Normal 3 2 7 2 2 4 2" xfId="26857"/>
    <cellStyle name="Normal 3 2 7 2 2 5" xfId="26858"/>
    <cellStyle name="Normal 3 2 7 2 2 6" xfId="26859"/>
    <cellStyle name="Normal 3 2 7 2 3" xfId="26860"/>
    <cellStyle name="Normal 3 2 7 2 3 2" xfId="26861"/>
    <cellStyle name="Normal 3 2 7 2 3 2 2" xfId="26862"/>
    <cellStyle name="Normal 3 2 7 2 3 2 3" xfId="26863"/>
    <cellStyle name="Normal 3 2 7 2 3 3" xfId="26864"/>
    <cellStyle name="Normal 3 2 7 2 3 3 2" xfId="26865"/>
    <cellStyle name="Normal 3 2 7 2 3 4" xfId="26866"/>
    <cellStyle name="Normal 3 2 7 2 3 5" xfId="26867"/>
    <cellStyle name="Normal 3 2 7 2 4" xfId="26868"/>
    <cellStyle name="Normal 3 2 7 2 4 2" xfId="26869"/>
    <cellStyle name="Normal 3 2 7 2 4 2 2" xfId="26870"/>
    <cellStyle name="Normal 3 2 7 2 4 3" xfId="26871"/>
    <cellStyle name="Normal 3 2 7 2 4 4" xfId="26872"/>
    <cellStyle name="Normal 3 2 7 2 5" xfId="26873"/>
    <cellStyle name="Normal 3 2 7 2 5 2" xfId="26874"/>
    <cellStyle name="Normal 3 2 7 2 5 3" xfId="26875"/>
    <cellStyle name="Normal 3 2 7 2 6" xfId="26876"/>
    <cellStyle name="Normal 3 2 7 2 6 2" xfId="26877"/>
    <cellStyle name="Normal 3 2 7 2 6 3" xfId="26878"/>
    <cellStyle name="Normal 3 2 7 2 7" xfId="26879"/>
    <cellStyle name="Normal 3 2 7 2 8" xfId="26880"/>
    <cellStyle name="Normal 3 2 7 3" xfId="26881"/>
    <cellStyle name="Normal 3 2 7 3 2" xfId="26882"/>
    <cellStyle name="Normal 3 2 7 3 2 2" xfId="26883"/>
    <cellStyle name="Normal 3 2 7 3 2 2 2" xfId="26884"/>
    <cellStyle name="Normal 3 2 7 3 2 2 3" xfId="26885"/>
    <cellStyle name="Normal 3 2 7 3 2 2 4" xfId="26886"/>
    <cellStyle name="Normal 3 2 7 3 2 3" xfId="26887"/>
    <cellStyle name="Normal 3 2 7 3 2 3 2" xfId="26888"/>
    <cellStyle name="Normal 3 2 7 3 2 4" xfId="26889"/>
    <cellStyle name="Normal 3 2 7 3 2 4 2" xfId="26890"/>
    <cellStyle name="Normal 3 2 7 3 2 5" xfId="26891"/>
    <cellStyle name="Normal 3 2 7 3 2 6" xfId="26892"/>
    <cellStyle name="Normal 3 2 7 3 3" xfId="26893"/>
    <cellStyle name="Normal 3 2 7 3 3 2" xfId="26894"/>
    <cellStyle name="Normal 3 2 7 3 3 2 2" xfId="26895"/>
    <cellStyle name="Normal 3 2 7 3 3 2 3" xfId="26896"/>
    <cellStyle name="Normal 3 2 7 3 3 3" xfId="26897"/>
    <cellStyle name="Normal 3 2 7 3 3 3 2" xfId="26898"/>
    <cellStyle name="Normal 3 2 7 3 3 4" xfId="26899"/>
    <cellStyle name="Normal 3 2 7 3 3 5" xfId="26900"/>
    <cellStyle name="Normal 3 2 7 3 4" xfId="26901"/>
    <cellStyle name="Normal 3 2 7 3 4 2" xfId="26902"/>
    <cellStyle name="Normal 3 2 7 3 4 2 2" xfId="26903"/>
    <cellStyle name="Normal 3 2 7 3 4 3" xfId="26904"/>
    <cellStyle name="Normal 3 2 7 3 4 4" xfId="26905"/>
    <cellStyle name="Normal 3 2 7 3 5" xfId="26906"/>
    <cellStyle name="Normal 3 2 7 3 5 2" xfId="26907"/>
    <cellStyle name="Normal 3 2 7 3 5 3" xfId="26908"/>
    <cellStyle name="Normal 3 2 7 3 6" xfId="26909"/>
    <cellStyle name="Normal 3 2 7 3 6 2" xfId="26910"/>
    <cellStyle name="Normal 3 2 7 3 6 3" xfId="26911"/>
    <cellStyle name="Normal 3 2 7 3 7" xfId="26912"/>
    <cellStyle name="Normal 3 2 7 3 8" xfId="26913"/>
    <cellStyle name="Normal 3 2 7 4" xfId="26914"/>
    <cellStyle name="Normal 3 2 7 4 2" xfId="26915"/>
    <cellStyle name="Normal 3 2 7 4 2 2" xfId="26916"/>
    <cellStyle name="Normal 3 2 7 4 2 2 2" xfId="26917"/>
    <cellStyle name="Normal 3 2 7 4 2 2 3" xfId="26918"/>
    <cellStyle name="Normal 3 2 7 4 2 3" xfId="26919"/>
    <cellStyle name="Normal 3 2 7 4 2 3 2" xfId="26920"/>
    <cellStyle name="Normal 3 2 7 4 2 4" xfId="26921"/>
    <cellStyle name="Normal 3 2 7 4 2 5" xfId="26922"/>
    <cellStyle name="Normal 3 2 7 4 3" xfId="26923"/>
    <cellStyle name="Normal 3 2 7 4 3 2" xfId="26924"/>
    <cellStyle name="Normal 3 2 7 4 3 2 2" xfId="26925"/>
    <cellStyle name="Normal 3 2 7 4 3 3" xfId="26926"/>
    <cellStyle name="Normal 3 2 7 4 3 4" xfId="26927"/>
    <cellStyle name="Normal 3 2 7 4 4" xfId="26928"/>
    <cellStyle name="Normal 3 2 7 4 4 2" xfId="26929"/>
    <cellStyle name="Normal 3 2 7 4 4 2 2" xfId="26930"/>
    <cellStyle name="Normal 3 2 7 4 4 3" xfId="26931"/>
    <cellStyle name="Normal 3 2 7 4 5" xfId="26932"/>
    <cellStyle name="Normal 3 2 7 4 5 2" xfId="26933"/>
    <cellStyle name="Normal 3 2 7 4 5 3" xfId="26934"/>
    <cellStyle name="Normal 3 2 7 4 6" xfId="26935"/>
    <cellStyle name="Normal 3 2 7 4 6 2" xfId="26936"/>
    <cellStyle name="Normal 3 2 7 4 7" xfId="26937"/>
    <cellStyle name="Normal 3 2 7 5" xfId="26938"/>
    <cellStyle name="Normal 3 2 7 5 2" xfId="26939"/>
    <cellStyle name="Normal 3 2 7 5 2 2" xfId="26940"/>
    <cellStyle name="Normal 3 2 7 5 2 2 2" xfId="26941"/>
    <cellStyle name="Normal 3 2 7 5 2 3" xfId="26942"/>
    <cellStyle name="Normal 3 2 7 5 3" xfId="26943"/>
    <cellStyle name="Normal 3 2 7 5 3 2" xfId="26944"/>
    <cellStyle name="Normal 3 2 7 5 3 2 2" xfId="26945"/>
    <cellStyle name="Normal 3 2 7 5 3 3" xfId="26946"/>
    <cellStyle name="Normal 3 2 7 5 4" xfId="26947"/>
    <cellStyle name="Normal 3 2 7 5 4 2" xfId="26948"/>
    <cellStyle name="Normal 3 2 7 5 4 3" xfId="26949"/>
    <cellStyle name="Normal 3 2 7 5 5" xfId="26950"/>
    <cellStyle name="Normal 3 2 7 5 6" xfId="26951"/>
    <cellStyle name="Normal 3 2 7 5 7" xfId="26952"/>
    <cellStyle name="Normal 3 2 7 6" xfId="26953"/>
    <cellStyle name="Normal 3 2 7 6 2" xfId="26954"/>
    <cellStyle name="Normal 3 2 7 6 2 2" xfId="26955"/>
    <cellStyle name="Normal 3 2 7 6 2 2 2" xfId="26956"/>
    <cellStyle name="Normal 3 2 7 6 2 3" xfId="26957"/>
    <cellStyle name="Normal 3 2 7 6 3" xfId="26958"/>
    <cellStyle name="Normal 3 2 7 6 3 2" xfId="26959"/>
    <cellStyle name="Normal 3 2 7 6 3 2 2" xfId="26960"/>
    <cellStyle name="Normal 3 2 7 6 3 3" xfId="26961"/>
    <cellStyle name="Normal 3 2 7 6 4" xfId="26962"/>
    <cellStyle name="Normal 3 2 7 6 4 2" xfId="26963"/>
    <cellStyle name="Normal 3 2 7 6 5" xfId="26964"/>
    <cellStyle name="Normal 3 2 7 6 6" xfId="26965"/>
    <cellStyle name="Normal 3 2 7 7" xfId="26966"/>
    <cellStyle name="Normal 3 2 7 7 2" xfId="26967"/>
    <cellStyle name="Normal 3 2 7 7 2 2" xfId="26968"/>
    <cellStyle name="Normal 3 2 7 7 3" xfId="26969"/>
    <cellStyle name="Normal 3 2 7 7 4" xfId="26970"/>
    <cellStyle name="Normal 3 2 7 8" xfId="26971"/>
    <cellStyle name="Normal 3 2 7 8 2" xfId="26972"/>
    <cellStyle name="Normal 3 2 7 8 2 2" xfId="26973"/>
    <cellStyle name="Normal 3 2 7 8 3" xfId="26974"/>
    <cellStyle name="Normal 3 2 7 9" xfId="26975"/>
    <cellStyle name="Normal 3 2 7 9 2" xfId="26976"/>
    <cellStyle name="Normal 3 2 7 9 2 2" xfId="26977"/>
    <cellStyle name="Normal 3 2 7 9 3" xfId="26978"/>
    <cellStyle name="Normal 3 2 8" xfId="26979"/>
    <cellStyle name="Normal 3 2 8 10" xfId="26980"/>
    <cellStyle name="Normal 3 2 8 11" xfId="26981"/>
    <cellStyle name="Normal 3 2 8 2" xfId="26982"/>
    <cellStyle name="Normal 3 2 8 2 2" xfId="26983"/>
    <cellStyle name="Normal 3 2 8 2 2 2" xfId="26984"/>
    <cellStyle name="Normal 3 2 8 2 2 2 2" xfId="26985"/>
    <cellStyle name="Normal 3 2 8 2 2 2 3" xfId="26986"/>
    <cellStyle name="Normal 3 2 8 2 2 2 4" xfId="26987"/>
    <cellStyle name="Normal 3 2 8 2 2 3" xfId="26988"/>
    <cellStyle name="Normal 3 2 8 2 2 3 2" xfId="26989"/>
    <cellStyle name="Normal 3 2 8 2 2 4" xfId="26990"/>
    <cellStyle name="Normal 3 2 8 2 2 4 2" xfId="26991"/>
    <cellStyle name="Normal 3 2 8 2 2 5" xfId="26992"/>
    <cellStyle name="Normal 3 2 8 2 2 6" xfId="26993"/>
    <cellStyle name="Normal 3 2 8 2 3" xfId="26994"/>
    <cellStyle name="Normal 3 2 8 2 3 2" xfId="26995"/>
    <cellStyle name="Normal 3 2 8 2 3 2 2" xfId="26996"/>
    <cellStyle name="Normal 3 2 8 2 3 2 3" xfId="26997"/>
    <cellStyle name="Normal 3 2 8 2 3 3" xfId="26998"/>
    <cellStyle name="Normal 3 2 8 2 3 3 2" xfId="26999"/>
    <cellStyle name="Normal 3 2 8 2 3 4" xfId="27000"/>
    <cellStyle name="Normal 3 2 8 2 3 5" xfId="27001"/>
    <cellStyle name="Normal 3 2 8 2 4" xfId="27002"/>
    <cellStyle name="Normal 3 2 8 2 4 2" xfId="27003"/>
    <cellStyle name="Normal 3 2 8 2 4 2 2" xfId="27004"/>
    <cellStyle name="Normal 3 2 8 2 4 3" xfId="27005"/>
    <cellStyle name="Normal 3 2 8 2 4 4" xfId="27006"/>
    <cellStyle name="Normal 3 2 8 2 5" xfId="27007"/>
    <cellStyle name="Normal 3 2 8 2 5 2" xfId="27008"/>
    <cellStyle name="Normal 3 2 8 2 5 3" xfId="27009"/>
    <cellStyle name="Normal 3 2 8 2 6" xfId="27010"/>
    <cellStyle name="Normal 3 2 8 2 6 2" xfId="27011"/>
    <cellStyle name="Normal 3 2 8 2 6 3" xfId="27012"/>
    <cellStyle name="Normal 3 2 8 2 7" xfId="27013"/>
    <cellStyle name="Normal 3 2 8 2 8" xfId="27014"/>
    <cellStyle name="Normal 3 2 8 3" xfId="27015"/>
    <cellStyle name="Normal 3 2 8 3 2" xfId="27016"/>
    <cellStyle name="Normal 3 2 8 3 2 2" xfId="27017"/>
    <cellStyle name="Normal 3 2 8 3 2 2 2" xfId="27018"/>
    <cellStyle name="Normal 3 2 8 3 2 3" xfId="27019"/>
    <cellStyle name="Normal 3 2 8 3 2 4" xfId="27020"/>
    <cellStyle name="Normal 3 2 8 3 3" xfId="27021"/>
    <cellStyle name="Normal 3 2 8 3 3 2" xfId="27022"/>
    <cellStyle name="Normal 3 2 8 3 3 2 2" xfId="27023"/>
    <cellStyle name="Normal 3 2 8 3 3 3" xfId="27024"/>
    <cellStyle name="Normal 3 2 8 3 4" xfId="27025"/>
    <cellStyle name="Normal 3 2 8 3 4 2" xfId="27026"/>
    <cellStyle name="Normal 3 2 8 3 4 2 2" xfId="27027"/>
    <cellStyle name="Normal 3 2 8 3 4 3" xfId="27028"/>
    <cellStyle name="Normal 3 2 8 3 5" xfId="27029"/>
    <cellStyle name="Normal 3 2 8 3 5 2" xfId="27030"/>
    <cellStyle name="Normal 3 2 8 3 6" xfId="27031"/>
    <cellStyle name="Normal 3 2 8 3 7" xfId="27032"/>
    <cellStyle name="Normal 3 2 8 4" xfId="27033"/>
    <cellStyle name="Normal 3 2 8 4 2" xfId="27034"/>
    <cellStyle name="Normal 3 2 8 4 2 2" xfId="27035"/>
    <cellStyle name="Normal 3 2 8 4 2 2 2" xfId="27036"/>
    <cellStyle name="Normal 3 2 8 4 2 3" xfId="27037"/>
    <cellStyle name="Normal 3 2 8 4 3" xfId="27038"/>
    <cellStyle name="Normal 3 2 8 4 3 2" xfId="27039"/>
    <cellStyle name="Normal 3 2 8 4 3 2 2" xfId="27040"/>
    <cellStyle name="Normal 3 2 8 4 3 3" xfId="27041"/>
    <cellStyle name="Normal 3 2 8 4 4" xfId="27042"/>
    <cellStyle name="Normal 3 2 8 4 4 2" xfId="27043"/>
    <cellStyle name="Normal 3 2 8 4 4 3" xfId="27044"/>
    <cellStyle name="Normal 3 2 8 4 5" xfId="27045"/>
    <cellStyle name="Normal 3 2 8 4 6" xfId="27046"/>
    <cellStyle name="Normal 3 2 8 4 7" xfId="27047"/>
    <cellStyle name="Normal 3 2 8 5" xfId="27048"/>
    <cellStyle name="Normal 3 2 8 5 2" xfId="27049"/>
    <cellStyle name="Normal 3 2 8 5 2 2" xfId="27050"/>
    <cellStyle name="Normal 3 2 8 5 2 3" xfId="27051"/>
    <cellStyle name="Normal 3 2 8 5 3" xfId="27052"/>
    <cellStyle name="Normal 3 2 8 5 3 2" xfId="27053"/>
    <cellStyle name="Normal 3 2 8 5 3 3" xfId="27054"/>
    <cellStyle name="Normal 3 2 8 5 4" xfId="27055"/>
    <cellStyle name="Normal 3 2 8 5 5" xfId="27056"/>
    <cellStyle name="Normal 3 2 8 5 6" xfId="27057"/>
    <cellStyle name="Normal 3 2 8 6" xfId="27058"/>
    <cellStyle name="Normal 3 2 8 6 2" xfId="27059"/>
    <cellStyle name="Normal 3 2 8 6 2 2" xfId="27060"/>
    <cellStyle name="Normal 3 2 8 6 3" xfId="27061"/>
    <cellStyle name="Normal 3 2 8 7" xfId="27062"/>
    <cellStyle name="Normal 3 2 8 7 2" xfId="27063"/>
    <cellStyle name="Normal 3 2 8 7 2 2" xfId="27064"/>
    <cellStyle name="Normal 3 2 8 7 3" xfId="27065"/>
    <cellStyle name="Normal 3 2 8 8" xfId="27066"/>
    <cellStyle name="Normal 3 2 8 8 2" xfId="27067"/>
    <cellStyle name="Normal 3 2 8 8 3" xfId="27068"/>
    <cellStyle name="Normal 3 2 8 9" xfId="27069"/>
    <cellStyle name="Normal 3 2 9" xfId="27070"/>
    <cellStyle name="Normal 3 2 9 10" xfId="27071"/>
    <cellStyle name="Normal 3 2 9 11" xfId="27072"/>
    <cellStyle name="Normal 3 2 9 2" xfId="27073"/>
    <cellStyle name="Normal 3 2 9 2 2" xfId="27074"/>
    <cellStyle name="Normal 3 2 9 2 2 2" xfId="27075"/>
    <cellStyle name="Normal 3 2 9 2 2 2 2" xfId="27076"/>
    <cellStyle name="Normal 3 2 9 2 2 3" xfId="27077"/>
    <cellStyle name="Normal 3 2 9 2 2 4" xfId="27078"/>
    <cellStyle name="Normal 3 2 9 2 3" xfId="27079"/>
    <cellStyle name="Normal 3 2 9 2 3 2" xfId="27080"/>
    <cellStyle name="Normal 3 2 9 2 3 2 2" xfId="27081"/>
    <cellStyle name="Normal 3 2 9 2 3 3" xfId="27082"/>
    <cellStyle name="Normal 3 2 9 2 4" xfId="27083"/>
    <cellStyle name="Normal 3 2 9 2 4 2" xfId="27084"/>
    <cellStyle name="Normal 3 2 9 2 4 2 2" xfId="27085"/>
    <cellStyle name="Normal 3 2 9 2 4 3" xfId="27086"/>
    <cellStyle name="Normal 3 2 9 2 5" xfId="27087"/>
    <cellStyle name="Normal 3 2 9 2 5 2" xfId="27088"/>
    <cellStyle name="Normal 3 2 9 2 6" xfId="27089"/>
    <cellStyle name="Normal 3 2 9 2 7" xfId="27090"/>
    <cellStyle name="Normal 3 2 9 3" xfId="27091"/>
    <cellStyle name="Normal 3 2 9 3 2" xfId="27092"/>
    <cellStyle name="Normal 3 2 9 3 2 2" xfId="27093"/>
    <cellStyle name="Normal 3 2 9 3 2 2 2" xfId="27094"/>
    <cellStyle name="Normal 3 2 9 3 2 3" xfId="27095"/>
    <cellStyle name="Normal 3 2 9 3 3" xfId="27096"/>
    <cellStyle name="Normal 3 2 9 3 3 2" xfId="27097"/>
    <cellStyle name="Normal 3 2 9 3 3 2 2" xfId="27098"/>
    <cellStyle name="Normal 3 2 9 3 3 3" xfId="27099"/>
    <cellStyle name="Normal 3 2 9 3 4" xfId="27100"/>
    <cellStyle name="Normal 3 2 9 3 4 2" xfId="27101"/>
    <cellStyle name="Normal 3 2 9 3 4 3" xfId="27102"/>
    <cellStyle name="Normal 3 2 9 3 5" xfId="27103"/>
    <cellStyle name="Normal 3 2 9 3 6" xfId="27104"/>
    <cellStyle name="Normal 3 2 9 3 7" xfId="27105"/>
    <cellStyle name="Normal 3 2 9 4" xfId="27106"/>
    <cellStyle name="Normal 3 2 9 4 2" xfId="27107"/>
    <cellStyle name="Normal 3 2 9 4 2 2" xfId="27108"/>
    <cellStyle name="Normal 3 2 9 4 2 3" xfId="27109"/>
    <cellStyle name="Normal 3 2 9 4 3" xfId="27110"/>
    <cellStyle name="Normal 3 2 9 4 3 2" xfId="27111"/>
    <cellStyle name="Normal 3 2 9 4 3 3" xfId="27112"/>
    <cellStyle name="Normal 3 2 9 4 4" xfId="27113"/>
    <cellStyle name="Normal 3 2 9 4 4 2" xfId="27114"/>
    <cellStyle name="Normal 3 2 9 4 5" xfId="27115"/>
    <cellStyle name="Normal 3 2 9 4 6" xfId="27116"/>
    <cellStyle name="Normal 3 2 9 4 7" xfId="27117"/>
    <cellStyle name="Normal 3 2 9 5" xfId="27118"/>
    <cellStyle name="Normal 3 2 9 5 2" xfId="27119"/>
    <cellStyle name="Normal 3 2 9 5 2 2" xfId="27120"/>
    <cellStyle name="Normal 3 2 9 5 2 3" xfId="27121"/>
    <cellStyle name="Normal 3 2 9 5 3" xfId="27122"/>
    <cellStyle name="Normal 3 2 9 5 3 2" xfId="27123"/>
    <cellStyle name="Normal 3 2 9 5 4" xfId="27124"/>
    <cellStyle name="Normal 3 2 9 5 5" xfId="27125"/>
    <cellStyle name="Normal 3 2 9 5 6" xfId="27126"/>
    <cellStyle name="Normal 3 2 9 6" xfId="27127"/>
    <cellStyle name="Normal 3 2 9 6 2" xfId="27128"/>
    <cellStyle name="Normal 3 2 9 6 2 2" xfId="27129"/>
    <cellStyle name="Normal 3 2 9 6 3" xfId="27130"/>
    <cellStyle name="Normal 3 2 9 7" xfId="27131"/>
    <cellStyle name="Normal 3 2 9 7 2" xfId="27132"/>
    <cellStyle name="Normal 3 2 9 7 3" xfId="27133"/>
    <cellStyle name="Normal 3 2 9 8" xfId="27134"/>
    <cellStyle name="Normal 3 2 9 8 2" xfId="27135"/>
    <cellStyle name="Normal 3 2 9 9" xfId="27136"/>
    <cellStyle name="Normal 3 2_2D - MAY 24 2010 Ten Year ATRR Forecast for Stakeholders - Updated to SL Rev 12 for PowerPoint" xfId="27137"/>
    <cellStyle name="Normal 3 3" xfId="27138"/>
    <cellStyle name="Normal 3 3 10" xfId="27139"/>
    <cellStyle name="Normal 3 3 10 2" xfId="27140"/>
    <cellStyle name="Normal 3 3 10 2 2" xfId="27141"/>
    <cellStyle name="Normal 3 3 10 2 2 2" xfId="27142"/>
    <cellStyle name="Normal 3 3 10 2 2 3" xfId="27143"/>
    <cellStyle name="Normal 3 3 10 2 3" xfId="27144"/>
    <cellStyle name="Normal 3 3 10 2 3 2" xfId="27145"/>
    <cellStyle name="Normal 3 3 10 2 4" xfId="27146"/>
    <cellStyle name="Normal 3 3 10 2 5" xfId="27147"/>
    <cellStyle name="Normal 3 3 10 3" xfId="27148"/>
    <cellStyle name="Normal 3 3 10 3 2" xfId="27149"/>
    <cellStyle name="Normal 3 3 10 3 2 2" xfId="27150"/>
    <cellStyle name="Normal 3 3 10 3 3" xfId="27151"/>
    <cellStyle name="Normal 3 3 10 3 4" xfId="27152"/>
    <cellStyle name="Normal 3 3 10 4" xfId="27153"/>
    <cellStyle name="Normal 3 3 10 4 2" xfId="27154"/>
    <cellStyle name="Normal 3 3 10 4 2 2" xfId="27155"/>
    <cellStyle name="Normal 3 3 10 4 3" xfId="27156"/>
    <cellStyle name="Normal 3 3 10 5" xfId="27157"/>
    <cellStyle name="Normal 3 3 10 5 2" xfId="27158"/>
    <cellStyle name="Normal 3 3 10 5 3" xfId="27159"/>
    <cellStyle name="Normal 3 3 10 6" xfId="27160"/>
    <cellStyle name="Normal 3 3 10 6 2" xfId="27161"/>
    <cellStyle name="Normal 3 3 10 7" xfId="27162"/>
    <cellStyle name="Normal 3 3 11" xfId="27163"/>
    <cellStyle name="Normal 3 3 11 2" xfId="27164"/>
    <cellStyle name="Normal 3 3 11 2 2" xfId="27165"/>
    <cellStyle name="Normal 3 3 11 2 2 2" xfId="27166"/>
    <cellStyle name="Normal 3 3 11 2 3" xfId="27167"/>
    <cellStyle name="Normal 3 3 11 3" xfId="27168"/>
    <cellStyle name="Normal 3 3 11 3 2" xfId="27169"/>
    <cellStyle name="Normal 3 3 11 3 2 2" xfId="27170"/>
    <cellStyle name="Normal 3 3 11 3 3" xfId="27171"/>
    <cellStyle name="Normal 3 3 11 4" xfId="27172"/>
    <cellStyle name="Normal 3 3 11 4 2" xfId="27173"/>
    <cellStyle name="Normal 3 3 11 4 3" xfId="27174"/>
    <cellStyle name="Normal 3 3 11 5" xfId="27175"/>
    <cellStyle name="Normal 3 3 11 6" xfId="27176"/>
    <cellStyle name="Normal 3 3 11 7" xfId="27177"/>
    <cellStyle name="Normal 3 3 12" xfId="27178"/>
    <cellStyle name="Normal 3 3 12 2" xfId="27179"/>
    <cellStyle name="Normal 3 3 12 2 2" xfId="27180"/>
    <cellStyle name="Normal 3 3 12 2 2 2" xfId="27181"/>
    <cellStyle name="Normal 3 3 12 2 3" xfId="27182"/>
    <cellStyle name="Normal 3 3 12 3" xfId="27183"/>
    <cellStyle name="Normal 3 3 12 3 2" xfId="27184"/>
    <cellStyle name="Normal 3 3 12 3 2 2" xfId="27185"/>
    <cellStyle name="Normal 3 3 12 3 3" xfId="27186"/>
    <cellStyle name="Normal 3 3 12 4" xfId="27187"/>
    <cellStyle name="Normal 3 3 12 4 2" xfId="27188"/>
    <cellStyle name="Normal 3 3 12 5" xfId="27189"/>
    <cellStyle name="Normal 3 3 12 6" xfId="27190"/>
    <cellStyle name="Normal 3 3 13" xfId="27191"/>
    <cellStyle name="Normal 3 3 13 2" xfId="27192"/>
    <cellStyle name="Normal 3 3 13 2 2" xfId="27193"/>
    <cellStyle name="Normal 3 3 13 3" xfId="27194"/>
    <cellStyle name="Normal 3 3 13 4" xfId="27195"/>
    <cellStyle name="Normal 3 3 14" xfId="27196"/>
    <cellStyle name="Normal 3 3 14 2" xfId="27197"/>
    <cellStyle name="Normal 3 3 14 2 2" xfId="27198"/>
    <cellStyle name="Normal 3 3 14 3" xfId="27199"/>
    <cellStyle name="Normal 3 3 15" xfId="27200"/>
    <cellStyle name="Normal 3 3 15 2" xfId="27201"/>
    <cellStyle name="Normal 3 3 15 2 2" xfId="27202"/>
    <cellStyle name="Normal 3 3 15 3" xfId="27203"/>
    <cellStyle name="Normal 3 3 16" xfId="27204"/>
    <cellStyle name="Normal 3 3 16 2" xfId="27205"/>
    <cellStyle name="Normal 3 3 17" xfId="27206"/>
    <cellStyle name="Normal 3 3 18" xfId="27207"/>
    <cellStyle name="Normal 3 3 19" xfId="27208"/>
    <cellStyle name="Normal 3 3 2" xfId="27209"/>
    <cellStyle name="Normal 3 3 2 10" xfId="27210"/>
    <cellStyle name="Normal 3 3 2 10 2" xfId="27211"/>
    <cellStyle name="Normal 3 3 2 10 2 2" xfId="27212"/>
    <cellStyle name="Normal 3 3 2 10 2 2 2" xfId="27213"/>
    <cellStyle name="Normal 3 3 2 10 2 3" xfId="27214"/>
    <cellStyle name="Normal 3 3 2 10 3" xfId="27215"/>
    <cellStyle name="Normal 3 3 2 10 3 2" xfId="27216"/>
    <cellStyle name="Normal 3 3 2 10 3 2 2" xfId="27217"/>
    <cellStyle name="Normal 3 3 2 10 3 3" xfId="27218"/>
    <cellStyle name="Normal 3 3 2 10 4" xfId="27219"/>
    <cellStyle name="Normal 3 3 2 10 4 2" xfId="27220"/>
    <cellStyle name="Normal 3 3 2 10 4 3" xfId="27221"/>
    <cellStyle name="Normal 3 3 2 10 5" xfId="27222"/>
    <cellStyle name="Normal 3 3 2 10 6" xfId="27223"/>
    <cellStyle name="Normal 3 3 2 10 7" xfId="27224"/>
    <cellStyle name="Normal 3 3 2 11" xfId="27225"/>
    <cellStyle name="Normal 3 3 2 11 2" xfId="27226"/>
    <cellStyle name="Normal 3 3 2 11 2 2" xfId="27227"/>
    <cellStyle name="Normal 3 3 2 11 2 3" xfId="27228"/>
    <cellStyle name="Normal 3 3 2 11 3" xfId="27229"/>
    <cellStyle name="Normal 3 3 2 11 3 2" xfId="27230"/>
    <cellStyle name="Normal 3 3 2 11 3 3" xfId="27231"/>
    <cellStyle name="Normal 3 3 2 11 4" xfId="27232"/>
    <cellStyle name="Normal 3 3 2 11 4 2" xfId="27233"/>
    <cellStyle name="Normal 3 3 2 11 5" xfId="27234"/>
    <cellStyle name="Normal 3 3 2 11 6" xfId="27235"/>
    <cellStyle name="Normal 3 3 2 11 7" xfId="27236"/>
    <cellStyle name="Normal 3 3 2 12" xfId="27237"/>
    <cellStyle name="Normal 3 3 2 12 2" xfId="27238"/>
    <cellStyle name="Normal 3 3 2 12 2 2" xfId="27239"/>
    <cellStyle name="Normal 3 3 2 12 2 3" xfId="27240"/>
    <cellStyle name="Normal 3 3 2 12 3" xfId="27241"/>
    <cellStyle name="Normal 3 3 2 12 3 2" xfId="27242"/>
    <cellStyle name="Normal 3 3 2 12 4" xfId="27243"/>
    <cellStyle name="Normal 3 3 2 12 5" xfId="27244"/>
    <cellStyle name="Normal 3 3 2 12 6" xfId="27245"/>
    <cellStyle name="Normal 3 3 2 13" xfId="27246"/>
    <cellStyle name="Normal 3 3 2 13 2" xfId="27247"/>
    <cellStyle name="Normal 3 3 2 13 2 2" xfId="27248"/>
    <cellStyle name="Normal 3 3 2 13 3" xfId="27249"/>
    <cellStyle name="Normal 3 3 2 14" xfId="27250"/>
    <cellStyle name="Normal 3 3 2 14 2" xfId="27251"/>
    <cellStyle name="Normal 3 3 2 14 3" xfId="27252"/>
    <cellStyle name="Normal 3 3 2 15" xfId="27253"/>
    <cellStyle name="Normal 3 3 2 15 2" xfId="27254"/>
    <cellStyle name="Normal 3 3 2 16" xfId="27255"/>
    <cellStyle name="Normal 3 3 2 17" xfId="27256"/>
    <cellStyle name="Normal 3 3 2 18" xfId="27257"/>
    <cellStyle name="Normal 3 3 2 19" xfId="27258"/>
    <cellStyle name="Normal 3 3 2 2" xfId="27259"/>
    <cellStyle name="Normal 3 3 2 2 10" xfId="27260"/>
    <cellStyle name="Normal 3 3 2 2 10 2" xfId="27261"/>
    <cellStyle name="Normal 3 3 2 2 10 2 2" xfId="27262"/>
    <cellStyle name="Normal 3 3 2 2 10 2 3" xfId="27263"/>
    <cellStyle name="Normal 3 3 2 2 10 3" xfId="27264"/>
    <cellStyle name="Normal 3 3 2 2 10 3 2" xfId="27265"/>
    <cellStyle name="Normal 3 3 2 2 10 4" xfId="27266"/>
    <cellStyle name="Normal 3 3 2 2 10 4 2" xfId="27267"/>
    <cellStyle name="Normal 3 3 2 2 10 5" xfId="27268"/>
    <cellStyle name="Normal 3 3 2 2 10 6" xfId="27269"/>
    <cellStyle name="Normal 3 3 2 2 10 7" xfId="27270"/>
    <cellStyle name="Normal 3 3 2 2 11" xfId="27271"/>
    <cellStyle name="Normal 3 3 2 2 11 2" xfId="27272"/>
    <cellStyle name="Normal 3 3 2 2 11 2 2" xfId="27273"/>
    <cellStyle name="Normal 3 3 2 2 11 2 3" xfId="27274"/>
    <cellStyle name="Normal 3 3 2 2 11 3" xfId="27275"/>
    <cellStyle name="Normal 3 3 2 2 11 3 2" xfId="27276"/>
    <cellStyle name="Normal 3 3 2 2 11 4" xfId="27277"/>
    <cellStyle name="Normal 3 3 2 2 11 5" xfId="27278"/>
    <cellStyle name="Normal 3 3 2 2 11 6" xfId="27279"/>
    <cellStyle name="Normal 3 3 2 2 12" xfId="27280"/>
    <cellStyle name="Normal 3 3 2 2 12 2" xfId="27281"/>
    <cellStyle name="Normal 3 3 2 2 12 3" xfId="27282"/>
    <cellStyle name="Normal 3 3 2 2 13" xfId="27283"/>
    <cellStyle name="Normal 3 3 2 2 13 2" xfId="27284"/>
    <cellStyle name="Normal 3 3 2 2 14" xfId="27285"/>
    <cellStyle name="Normal 3 3 2 2 14 2" xfId="27286"/>
    <cellStyle name="Normal 3 3 2 2 15" xfId="27287"/>
    <cellStyle name="Normal 3 3 2 2 16" xfId="27288"/>
    <cellStyle name="Normal 3 3 2 2 17" xfId="27289"/>
    <cellStyle name="Normal 3 3 2 2 2" xfId="27290"/>
    <cellStyle name="Normal 3 3 2 2 2 10" xfId="27291"/>
    <cellStyle name="Normal 3 3 2 2 2 10 2" xfId="27292"/>
    <cellStyle name="Normal 3 3 2 2 2 10 3" xfId="27293"/>
    <cellStyle name="Normal 3 3 2 2 2 11" xfId="27294"/>
    <cellStyle name="Normal 3 3 2 2 2 11 2" xfId="27295"/>
    <cellStyle name="Normal 3 3 2 2 2 12" xfId="27296"/>
    <cellStyle name="Normal 3 3 2 2 2 13" xfId="27297"/>
    <cellStyle name="Normal 3 3 2 2 2 14" xfId="27298"/>
    <cellStyle name="Normal 3 3 2 2 2 2" xfId="27299"/>
    <cellStyle name="Normal 3 3 2 2 2 2 10" xfId="27300"/>
    <cellStyle name="Normal 3 3 2 2 2 2 11" xfId="27301"/>
    <cellStyle name="Normal 3 3 2 2 2 2 12" xfId="27302"/>
    <cellStyle name="Normal 3 3 2 2 2 2 2" xfId="27303"/>
    <cellStyle name="Normal 3 3 2 2 2 2 2 2" xfId="27304"/>
    <cellStyle name="Normal 3 3 2 2 2 2 2 2 2" xfId="27305"/>
    <cellStyle name="Normal 3 3 2 2 2 2 2 2 2 2" xfId="27306"/>
    <cellStyle name="Normal 3 3 2 2 2 2 2 2 3" xfId="27307"/>
    <cellStyle name="Normal 3 3 2 2 2 2 2 2 4" xfId="27308"/>
    <cellStyle name="Normal 3 3 2 2 2 2 2 3" xfId="27309"/>
    <cellStyle name="Normal 3 3 2 2 2 2 2 3 2" xfId="27310"/>
    <cellStyle name="Normal 3 3 2 2 2 2 2 3 2 2" xfId="27311"/>
    <cellStyle name="Normal 3 3 2 2 2 2 2 3 3" xfId="27312"/>
    <cellStyle name="Normal 3 3 2 2 2 2 2 4" xfId="27313"/>
    <cellStyle name="Normal 3 3 2 2 2 2 2 4 2" xfId="27314"/>
    <cellStyle name="Normal 3 3 2 2 2 2 2 4 2 2" xfId="27315"/>
    <cellStyle name="Normal 3 3 2 2 2 2 2 4 3" xfId="27316"/>
    <cellStyle name="Normal 3 3 2 2 2 2 2 5" xfId="27317"/>
    <cellStyle name="Normal 3 3 2 2 2 2 2 5 2" xfId="27318"/>
    <cellStyle name="Normal 3 3 2 2 2 2 2 6" xfId="27319"/>
    <cellStyle name="Normal 3 3 2 2 2 2 2 7" xfId="27320"/>
    <cellStyle name="Normal 3 3 2 2 2 2 3" xfId="27321"/>
    <cellStyle name="Normal 3 3 2 2 2 2 3 2" xfId="27322"/>
    <cellStyle name="Normal 3 3 2 2 2 2 3 2 2" xfId="27323"/>
    <cellStyle name="Normal 3 3 2 2 2 2 3 2 2 2" xfId="27324"/>
    <cellStyle name="Normal 3 3 2 2 2 2 3 2 3" xfId="27325"/>
    <cellStyle name="Normal 3 3 2 2 2 2 3 3" xfId="27326"/>
    <cellStyle name="Normal 3 3 2 2 2 2 3 3 2" xfId="27327"/>
    <cellStyle name="Normal 3 3 2 2 2 2 3 3 2 2" xfId="27328"/>
    <cellStyle name="Normal 3 3 2 2 2 2 3 3 3" xfId="27329"/>
    <cellStyle name="Normal 3 3 2 2 2 2 3 4" xfId="27330"/>
    <cellStyle name="Normal 3 3 2 2 2 2 3 4 2" xfId="27331"/>
    <cellStyle name="Normal 3 3 2 2 2 2 3 4 3" xfId="27332"/>
    <cellStyle name="Normal 3 3 2 2 2 2 3 5" xfId="27333"/>
    <cellStyle name="Normal 3 3 2 2 2 2 3 6" xfId="27334"/>
    <cellStyle name="Normal 3 3 2 2 2 2 3 7" xfId="27335"/>
    <cellStyle name="Normal 3 3 2 2 2 2 4" xfId="27336"/>
    <cellStyle name="Normal 3 3 2 2 2 2 4 2" xfId="27337"/>
    <cellStyle name="Normal 3 3 2 2 2 2 4 2 2" xfId="27338"/>
    <cellStyle name="Normal 3 3 2 2 2 2 4 2 3" xfId="27339"/>
    <cellStyle name="Normal 3 3 2 2 2 2 4 3" xfId="27340"/>
    <cellStyle name="Normal 3 3 2 2 2 2 4 3 2" xfId="27341"/>
    <cellStyle name="Normal 3 3 2 2 2 2 4 3 3" xfId="27342"/>
    <cellStyle name="Normal 3 3 2 2 2 2 4 4" xfId="27343"/>
    <cellStyle name="Normal 3 3 2 2 2 2 4 4 2" xfId="27344"/>
    <cellStyle name="Normal 3 3 2 2 2 2 4 5" xfId="27345"/>
    <cellStyle name="Normal 3 3 2 2 2 2 4 6" xfId="27346"/>
    <cellStyle name="Normal 3 3 2 2 2 2 4 7" xfId="27347"/>
    <cellStyle name="Normal 3 3 2 2 2 2 5" xfId="27348"/>
    <cellStyle name="Normal 3 3 2 2 2 2 5 2" xfId="27349"/>
    <cellStyle name="Normal 3 3 2 2 2 2 5 2 2" xfId="27350"/>
    <cellStyle name="Normal 3 3 2 2 2 2 5 2 3" xfId="27351"/>
    <cellStyle name="Normal 3 3 2 2 2 2 5 3" xfId="27352"/>
    <cellStyle name="Normal 3 3 2 2 2 2 5 3 2" xfId="27353"/>
    <cellStyle name="Normal 3 3 2 2 2 2 5 4" xfId="27354"/>
    <cellStyle name="Normal 3 3 2 2 2 2 5 4 2" xfId="27355"/>
    <cellStyle name="Normal 3 3 2 2 2 2 5 5" xfId="27356"/>
    <cellStyle name="Normal 3 3 2 2 2 2 5 6" xfId="27357"/>
    <cellStyle name="Normal 3 3 2 2 2 2 5 7" xfId="27358"/>
    <cellStyle name="Normal 3 3 2 2 2 2 6" xfId="27359"/>
    <cellStyle name="Normal 3 3 2 2 2 2 6 2" xfId="27360"/>
    <cellStyle name="Normal 3 3 2 2 2 2 6 2 2" xfId="27361"/>
    <cellStyle name="Normal 3 3 2 2 2 2 6 2 3" xfId="27362"/>
    <cellStyle name="Normal 3 3 2 2 2 2 6 3" xfId="27363"/>
    <cellStyle name="Normal 3 3 2 2 2 2 6 3 2" xfId="27364"/>
    <cellStyle name="Normal 3 3 2 2 2 2 6 4" xfId="27365"/>
    <cellStyle name="Normal 3 3 2 2 2 2 6 5" xfId="27366"/>
    <cellStyle name="Normal 3 3 2 2 2 2 6 6" xfId="27367"/>
    <cellStyle name="Normal 3 3 2 2 2 2 7" xfId="27368"/>
    <cellStyle name="Normal 3 3 2 2 2 2 7 2" xfId="27369"/>
    <cellStyle name="Normal 3 3 2 2 2 2 7 3" xfId="27370"/>
    <cellStyle name="Normal 3 3 2 2 2 2 8" xfId="27371"/>
    <cellStyle name="Normal 3 3 2 2 2 2 8 2" xfId="27372"/>
    <cellStyle name="Normal 3 3 2 2 2 2 9" xfId="27373"/>
    <cellStyle name="Normal 3 3 2 2 2 2 9 2" xfId="27374"/>
    <cellStyle name="Normal 3 3 2 2 2 3" xfId="27375"/>
    <cellStyle name="Normal 3 3 2 2 2 3 10" xfId="27376"/>
    <cellStyle name="Normal 3 3 2 2 2 3 11" xfId="27377"/>
    <cellStyle name="Normal 3 3 2 2 2 3 2" xfId="27378"/>
    <cellStyle name="Normal 3 3 2 2 2 3 2 2" xfId="27379"/>
    <cellStyle name="Normal 3 3 2 2 2 3 2 2 2" xfId="27380"/>
    <cellStyle name="Normal 3 3 2 2 2 3 2 2 2 2" xfId="27381"/>
    <cellStyle name="Normal 3 3 2 2 2 3 2 2 3" xfId="27382"/>
    <cellStyle name="Normal 3 3 2 2 2 3 2 2 4" xfId="27383"/>
    <cellStyle name="Normal 3 3 2 2 2 3 2 3" xfId="27384"/>
    <cellStyle name="Normal 3 3 2 2 2 3 2 3 2" xfId="27385"/>
    <cellStyle name="Normal 3 3 2 2 2 3 2 3 2 2" xfId="27386"/>
    <cellStyle name="Normal 3 3 2 2 2 3 2 3 3" xfId="27387"/>
    <cellStyle name="Normal 3 3 2 2 2 3 2 4" xfId="27388"/>
    <cellStyle name="Normal 3 3 2 2 2 3 2 4 2" xfId="27389"/>
    <cellStyle name="Normal 3 3 2 2 2 3 2 4 2 2" xfId="27390"/>
    <cellStyle name="Normal 3 3 2 2 2 3 2 4 3" xfId="27391"/>
    <cellStyle name="Normal 3 3 2 2 2 3 2 5" xfId="27392"/>
    <cellStyle name="Normal 3 3 2 2 2 3 2 5 2" xfId="27393"/>
    <cellStyle name="Normal 3 3 2 2 2 3 2 6" xfId="27394"/>
    <cellStyle name="Normal 3 3 2 2 2 3 2 7" xfId="27395"/>
    <cellStyle name="Normal 3 3 2 2 2 3 3" xfId="27396"/>
    <cellStyle name="Normal 3 3 2 2 2 3 3 2" xfId="27397"/>
    <cellStyle name="Normal 3 3 2 2 2 3 3 2 2" xfId="27398"/>
    <cellStyle name="Normal 3 3 2 2 2 3 3 2 2 2" xfId="27399"/>
    <cellStyle name="Normal 3 3 2 2 2 3 3 2 3" xfId="27400"/>
    <cellStyle name="Normal 3 3 2 2 2 3 3 3" xfId="27401"/>
    <cellStyle name="Normal 3 3 2 2 2 3 3 3 2" xfId="27402"/>
    <cellStyle name="Normal 3 3 2 2 2 3 3 3 2 2" xfId="27403"/>
    <cellStyle name="Normal 3 3 2 2 2 3 3 3 3" xfId="27404"/>
    <cellStyle name="Normal 3 3 2 2 2 3 3 4" xfId="27405"/>
    <cellStyle name="Normal 3 3 2 2 2 3 3 4 2" xfId="27406"/>
    <cellStyle name="Normal 3 3 2 2 2 3 3 4 3" xfId="27407"/>
    <cellStyle name="Normal 3 3 2 2 2 3 3 5" xfId="27408"/>
    <cellStyle name="Normal 3 3 2 2 2 3 3 6" xfId="27409"/>
    <cellStyle name="Normal 3 3 2 2 2 3 3 7" xfId="27410"/>
    <cellStyle name="Normal 3 3 2 2 2 3 4" xfId="27411"/>
    <cellStyle name="Normal 3 3 2 2 2 3 4 2" xfId="27412"/>
    <cellStyle name="Normal 3 3 2 2 2 3 4 2 2" xfId="27413"/>
    <cellStyle name="Normal 3 3 2 2 2 3 4 2 3" xfId="27414"/>
    <cellStyle name="Normal 3 3 2 2 2 3 4 3" xfId="27415"/>
    <cellStyle name="Normal 3 3 2 2 2 3 4 3 2" xfId="27416"/>
    <cellStyle name="Normal 3 3 2 2 2 3 4 3 3" xfId="27417"/>
    <cellStyle name="Normal 3 3 2 2 2 3 4 4" xfId="27418"/>
    <cellStyle name="Normal 3 3 2 2 2 3 4 4 2" xfId="27419"/>
    <cellStyle name="Normal 3 3 2 2 2 3 4 5" xfId="27420"/>
    <cellStyle name="Normal 3 3 2 2 2 3 4 6" xfId="27421"/>
    <cellStyle name="Normal 3 3 2 2 2 3 4 7" xfId="27422"/>
    <cellStyle name="Normal 3 3 2 2 2 3 5" xfId="27423"/>
    <cellStyle name="Normal 3 3 2 2 2 3 5 2" xfId="27424"/>
    <cellStyle name="Normal 3 3 2 2 2 3 5 2 2" xfId="27425"/>
    <cellStyle name="Normal 3 3 2 2 2 3 5 2 3" xfId="27426"/>
    <cellStyle name="Normal 3 3 2 2 2 3 5 3" xfId="27427"/>
    <cellStyle name="Normal 3 3 2 2 2 3 5 3 2" xfId="27428"/>
    <cellStyle name="Normal 3 3 2 2 2 3 5 4" xfId="27429"/>
    <cellStyle name="Normal 3 3 2 2 2 3 5 5" xfId="27430"/>
    <cellStyle name="Normal 3 3 2 2 2 3 5 6" xfId="27431"/>
    <cellStyle name="Normal 3 3 2 2 2 3 6" xfId="27432"/>
    <cellStyle name="Normal 3 3 2 2 2 3 6 2" xfId="27433"/>
    <cellStyle name="Normal 3 3 2 2 2 3 6 2 2" xfId="27434"/>
    <cellStyle name="Normal 3 3 2 2 2 3 6 3" xfId="27435"/>
    <cellStyle name="Normal 3 3 2 2 2 3 7" xfId="27436"/>
    <cellStyle name="Normal 3 3 2 2 2 3 7 2" xfId="27437"/>
    <cellStyle name="Normal 3 3 2 2 2 3 7 3" xfId="27438"/>
    <cellStyle name="Normal 3 3 2 2 2 3 8" xfId="27439"/>
    <cellStyle name="Normal 3 3 2 2 2 3 8 2" xfId="27440"/>
    <cellStyle name="Normal 3 3 2 2 2 3 9" xfId="27441"/>
    <cellStyle name="Normal 3 3 2 2 2 4" xfId="27442"/>
    <cellStyle name="Normal 3 3 2 2 2 4 10" xfId="27443"/>
    <cellStyle name="Normal 3 3 2 2 2 4 11" xfId="27444"/>
    <cellStyle name="Normal 3 3 2 2 2 4 2" xfId="27445"/>
    <cellStyle name="Normal 3 3 2 2 2 4 2 2" xfId="27446"/>
    <cellStyle name="Normal 3 3 2 2 2 4 2 2 2" xfId="27447"/>
    <cellStyle name="Normal 3 3 2 2 2 4 2 2 2 2" xfId="27448"/>
    <cellStyle name="Normal 3 3 2 2 2 4 2 2 3" xfId="27449"/>
    <cellStyle name="Normal 3 3 2 2 2 4 2 3" xfId="27450"/>
    <cellStyle name="Normal 3 3 2 2 2 4 2 3 2" xfId="27451"/>
    <cellStyle name="Normal 3 3 2 2 2 4 2 3 2 2" xfId="27452"/>
    <cellStyle name="Normal 3 3 2 2 2 4 2 3 3" xfId="27453"/>
    <cellStyle name="Normal 3 3 2 2 2 4 2 4" xfId="27454"/>
    <cellStyle name="Normal 3 3 2 2 2 4 2 4 2" xfId="27455"/>
    <cellStyle name="Normal 3 3 2 2 2 4 2 4 3" xfId="27456"/>
    <cellStyle name="Normal 3 3 2 2 2 4 2 5" xfId="27457"/>
    <cellStyle name="Normal 3 3 2 2 2 4 2 6" xfId="27458"/>
    <cellStyle name="Normal 3 3 2 2 2 4 2 7" xfId="27459"/>
    <cellStyle name="Normal 3 3 2 2 2 4 3" xfId="27460"/>
    <cellStyle name="Normal 3 3 2 2 2 4 3 2" xfId="27461"/>
    <cellStyle name="Normal 3 3 2 2 2 4 3 2 2" xfId="27462"/>
    <cellStyle name="Normal 3 3 2 2 2 4 3 2 3" xfId="27463"/>
    <cellStyle name="Normal 3 3 2 2 2 4 3 3" xfId="27464"/>
    <cellStyle name="Normal 3 3 2 2 2 4 3 3 2" xfId="27465"/>
    <cellStyle name="Normal 3 3 2 2 2 4 3 3 3" xfId="27466"/>
    <cellStyle name="Normal 3 3 2 2 2 4 3 4" xfId="27467"/>
    <cellStyle name="Normal 3 3 2 2 2 4 3 4 2" xfId="27468"/>
    <cellStyle name="Normal 3 3 2 2 2 4 3 5" xfId="27469"/>
    <cellStyle name="Normal 3 3 2 2 2 4 3 6" xfId="27470"/>
    <cellStyle name="Normal 3 3 2 2 2 4 3 7" xfId="27471"/>
    <cellStyle name="Normal 3 3 2 2 2 4 4" xfId="27472"/>
    <cellStyle name="Normal 3 3 2 2 2 4 4 2" xfId="27473"/>
    <cellStyle name="Normal 3 3 2 2 2 4 4 2 2" xfId="27474"/>
    <cellStyle name="Normal 3 3 2 2 2 4 4 2 3" xfId="27475"/>
    <cellStyle name="Normal 3 3 2 2 2 4 4 3" xfId="27476"/>
    <cellStyle name="Normal 3 3 2 2 2 4 4 3 2" xfId="27477"/>
    <cellStyle name="Normal 3 3 2 2 2 4 4 4" xfId="27478"/>
    <cellStyle name="Normal 3 3 2 2 2 4 4 4 2" xfId="27479"/>
    <cellStyle name="Normal 3 3 2 2 2 4 4 5" xfId="27480"/>
    <cellStyle name="Normal 3 3 2 2 2 4 4 6" xfId="27481"/>
    <cellStyle name="Normal 3 3 2 2 2 4 4 7" xfId="27482"/>
    <cellStyle name="Normal 3 3 2 2 2 4 5" xfId="27483"/>
    <cellStyle name="Normal 3 3 2 2 2 4 5 2" xfId="27484"/>
    <cellStyle name="Normal 3 3 2 2 2 4 5 2 2" xfId="27485"/>
    <cellStyle name="Normal 3 3 2 2 2 4 5 2 3" xfId="27486"/>
    <cellStyle name="Normal 3 3 2 2 2 4 5 3" xfId="27487"/>
    <cellStyle name="Normal 3 3 2 2 2 4 5 3 2" xfId="27488"/>
    <cellStyle name="Normal 3 3 2 2 2 4 5 4" xfId="27489"/>
    <cellStyle name="Normal 3 3 2 2 2 4 5 5" xfId="27490"/>
    <cellStyle name="Normal 3 3 2 2 2 4 5 6" xfId="27491"/>
    <cellStyle name="Normal 3 3 2 2 2 4 6" xfId="27492"/>
    <cellStyle name="Normal 3 3 2 2 2 4 6 2" xfId="27493"/>
    <cellStyle name="Normal 3 3 2 2 2 4 6 3" xfId="27494"/>
    <cellStyle name="Normal 3 3 2 2 2 4 7" xfId="27495"/>
    <cellStyle name="Normal 3 3 2 2 2 4 7 2" xfId="27496"/>
    <cellStyle name="Normal 3 3 2 2 2 4 8" xfId="27497"/>
    <cellStyle name="Normal 3 3 2 2 2 4 8 2" xfId="27498"/>
    <cellStyle name="Normal 3 3 2 2 2 4 9" xfId="27499"/>
    <cellStyle name="Normal 3 3 2 2 2 5" xfId="27500"/>
    <cellStyle name="Normal 3 3 2 2 2 5 2" xfId="27501"/>
    <cellStyle name="Normal 3 3 2 2 2 5 2 2" xfId="27502"/>
    <cellStyle name="Normal 3 3 2 2 2 5 2 2 2" xfId="27503"/>
    <cellStyle name="Normal 3 3 2 2 2 5 2 3" xfId="27504"/>
    <cellStyle name="Normal 3 3 2 2 2 5 3" xfId="27505"/>
    <cellStyle name="Normal 3 3 2 2 2 5 3 2" xfId="27506"/>
    <cellStyle name="Normal 3 3 2 2 2 5 3 2 2" xfId="27507"/>
    <cellStyle name="Normal 3 3 2 2 2 5 3 3" xfId="27508"/>
    <cellStyle name="Normal 3 3 2 2 2 5 4" xfId="27509"/>
    <cellStyle name="Normal 3 3 2 2 2 5 4 2" xfId="27510"/>
    <cellStyle name="Normal 3 3 2 2 2 5 4 3" xfId="27511"/>
    <cellStyle name="Normal 3 3 2 2 2 5 5" xfId="27512"/>
    <cellStyle name="Normal 3 3 2 2 2 5 6" xfId="27513"/>
    <cellStyle name="Normal 3 3 2 2 2 5 7" xfId="27514"/>
    <cellStyle name="Normal 3 3 2 2 2 6" xfId="27515"/>
    <cellStyle name="Normal 3 3 2 2 2 6 2" xfId="27516"/>
    <cellStyle name="Normal 3 3 2 2 2 6 2 2" xfId="27517"/>
    <cellStyle name="Normal 3 3 2 2 2 6 2 2 2" xfId="27518"/>
    <cellStyle name="Normal 3 3 2 2 2 6 2 3" xfId="27519"/>
    <cellStyle name="Normal 3 3 2 2 2 6 3" xfId="27520"/>
    <cellStyle name="Normal 3 3 2 2 2 6 3 2" xfId="27521"/>
    <cellStyle name="Normal 3 3 2 2 2 6 3 2 2" xfId="27522"/>
    <cellStyle name="Normal 3 3 2 2 2 6 3 3" xfId="27523"/>
    <cellStyle name="Normal 3 3 2 2 2 6 4" xfId="27524"/>
    <cellStyle name="Normal 3 3 2 2 2 6 4 2" xfId="27525"/>
    <cellStyle name="Normal 3 3 2 2 2 6 4 3" xfId="27526"/>
    <cellStyle name="Normal 3 3 2 2 2 6 5" xfId="27527"/>
    <cellStyle name="Normal 3 3 2 2 2 6 6" xfId="27528"/>
    <cellStyle name="Normal 3 3 2 2 2 6 7" xfId="27529"/>
    <cellStyle name="Normal 3 3 2 2 2 7" xfId="27530"/>
    <cellStyle name="Normal 3 3 2 2 2 7 2" xfId="27531"/>
    <cellStyle name="Normal 3 3 2 2 2 7 2 2" xfId="27532"/>
    <cellStyle name="Normal 3 3 2 2 2 7 2 3" xfId="27533"/>
    <cellStyle name="Normal 3 3 2 2 2 7 3" xfId="27534"/>
    <cellStyle name="Normal 3 3 2 2 2 7 3 2" xfId="27535"/>
    <cellStyle name="Normal 3 3 2 2 2 7 3 3" xfId="27536"/>
    <cellStyle name="Normal 3 3 2 2 2 7 4" xfId="27537"/>
    <cellStyle name="Normal 3 3 2 2 2 7 4 2" xfId="27538"/>
    <cellStyle name="Normal 3 3 2 2 2 7 5" xfId="27539"/>
    <cellStyle name="Normal 3 3 2 2 2 7 6" xfId="27540"/>
    <cellStyle name="Normal 3 3 2 2 2 7 7" xfId="27541"/>
    <cellStyle name="Normal 3 3 2 2 2 8" xfId="27542"/>
    <cellStyle name="Normal 3 3 2 2 2 8 2" xfId="27543"/>
    <cellStyle name="Normal 3 3 2 2 2 8 2 2" xfId="27544"/>
    <cellStyle name="Normal 3 3 2 2 2 8 2 3" xfId="27545"/>
    <cellStyle name="Normal 3 3 2 2 2 8 3" xfId="27546"/>
    <cellStyle name="Normal 3 3 2 2 2 8 3 2" xfId="27547"/>
    <cellStyle name="Normal 3 3 2 2 2 8 4" xfId="27548"/>
    <cellStyle name="Normal 3 3 2 2 2 8 5" xfId="27549"/>
    <cellStyle name="Normal 3 3 2 2 2 8 6" xfId="27550"/>
    <cellStyle name="Normal 3 3 2 2 2 9" xfId="27551"/>
    <cellStyle name="Normal 3 3 2 2 2 9 2" xfId="27552"/>
    <cellStyle name="Normal 3 3 2 2 2 9 2 2" xfId="27553"/>
    <cellStyle name="Normal 3 3 2 2 2 9 3" xfId="27554"/>
    <cellStyle name="Normal 3 3 2 2 3" xfId="27555"/>
    <cellStyle name="Normal 3 3 2 2 3 10" xfId="27556"/>
    <cellStyle name="Normal 3 3 2 2 3 10 2" xfId="27557"/>
    <cellStyle name="Normal 3 3 2 2 3 11" xfId="27558"/>
    <cellStyle name="Normal 3 3 2 2 3 11 2" xfId="27559"/>
    <cellStyle name="Normal 3 3 2 2 3 12" xfId="27560"/>
    <cellStyle name="Normal 3 3 2 2 3 13" xfId="27561"/>
    <cellStyle name="Normal 3 3 2 2 3 14" xfId="27562"/>
    <cellStyle name="Normal 3 3 2 2 3 2" xfId="27563"/>
    <cellStyle name="Normal 3 3 2 2 3 2 10" xfId="27564"/>
    <cellStyle name="Normal 3 3 2 2 3 2 11" xfId="27565"/>
    <cellStyle name="Normal 3 3 2 2 3 2 12" xfId="27566"/>
    <cellStyle name="Normal 3 3 2 2 3 2 2" xfId="27567"/>
    <cellStyle name="Normal 3 3 2 2 3 2 2 2" xfId="27568"/>
    <cellStyle name="Normal 3 3 2 2 3 2 2 2 2" xfId="27569"/>
    <cellStyle name="Normal 3 3 2 2 3 2 2 2 2 2" xfId="27570"/>
    <cellStyle name="Normal 3 3 2 2 3 2 2 2 3" xfId="27571"/>
    <cellStyle name="Normal 3 3 2 2 3 2 2 2 4" xfId="27572"/>
    <cellStyle name="Normal 3 3 2 2 3 2 2 3" xfId="27573"/>
    <cellStyle name="Normal 3 3 2 2 3 2 2 3 2" xfId="27574"/>
    <cellStyle name="Normal 3 3 2 2 3 2 2 3 2 2" xfId="27575"/>
    <cellStyle name="Normal 3 3 2 2 3 2 2 3 3" xfId="27576"/>
    <cellStyle name="Normal 3 3 2 2 3 2 2 4" xfId="27577"/>
    <cellStyle name="Normal 3 3 2 2 3 2 2 4 2" xfId="27578"/>
    <cellStyle name="Normal 3 3 2 2 3 2 2 4 2 2" xfId="27579"/>
    <cellStyle name="Normal 3 3 2 2 3 2 2 4 3" xfId="27580"/>
    <cellStyle name="Normal 3 3 2 2 3 2 2 5" xfId="27581"/>
    <cellStyle name="Normal 3 3 2 2 3 2 2 5 2" xfId="27582"/>
    <cellStyle name="Normal 3 3 2 2 3 2 2 6" xfId="27583"/>
    <cellStyle name="Normal 3 3 2 2 3 2 2 7" xfId="27584"/>
    <cellStyle name="Normal 3 3 2 2 3 2 3" xfId="27585"/>
    <cellStyle name="Normal 3 3 2 2 3 2 3 2" xfId="27586"/>
    <cellStyle name="Normal 3 3 2 2 3 2 3 2 2" xfId="27587"/>
    <cellStyle name="Normal 3 3 2 2 3 2 3 2 2 2" xfId="27588"/>
    <cellStyle name="Normal 3 3 2 2 3 2 3 2 3" xfId="27589"/>
    <cellStyle name="Normal 3 3 2 2 3 2 3 3" xfId="27590"/>
    <cellStyle name="Normal 3 3 2 2 3 2 3 3 2" xfId="27591"/>
    <cellStyle name="Normal 3 3 2 2 3 2 3 3 2 2" xfId="27592"/>
    <cellStyle name="Normal 3 3 2 2 3 2 3 3 3" xfId="27593"/>
    <cellStyle name="Normal 3 3 2 2 3 2 3 4" xfId="27594"/>
    <cellStyle name="Normal 3 3 2 2 3 2 3 4 2" xfId="27595"/>
    <cellStyle name="Normal 3 3 2 2 3 2 3 4 3" xfId="27596"/>
    <cellStyle name="Normal 3 3 2 2 3 2 3 5" xfId="27597"/>
    <cellStyle name="Normal 3 3 2 2 3 2 3 6" xfId="27598"/>
    <cellStyle name="Normal 3 3 2 2 3 2 3 7" xfId="27599"/>
    <cellStyle name="Normal 3 3 2 2 3 2 4" xfId="27600"/>
    <cellStyle name="Normal 3 3 2 2 3 2 4 2" xfId="27601"/>
    <cellStyle name="Normal 3 3 2 2 3 2 4 2 2" xfId="27602"/>
    <cellStyle name="Normal 3 3 2 2 3 2 4 2 3" xfId="27603"/>
    <cellStyle name="Normal 3 3 2 2 3 2 4 3" xfId="27604"/>
    <cellStyle name="Normal 3 3 2 2 3 2 4 3 2" xfId="27605"/>
    <cellStyle name="Normal 3 3 2 2 3 2 4 3 3" xfId="27606"/>
    <cellStyle name="Normal 3 3 2 2 3 2 4 4" xfId="27607"/>
    <cellStyle name="Normal 3 3 2 2 3 2 4 4 2" xfId="27608"/>
    <cellStyle name="Normal 3 3 2 2 3 2 4 5" xfId="27609"/>
    <cellStyle name="Normal 3 3 2 2 3 2 4 6" xfId="27610"/>
    <cellStyle name="Normal 3 3 2 2 3 2 4 7" xfId="27611"/>
    <cellStyle name="Normal 3 3 2 2 3 2 5" xfId="27612"/>
    <cellStyle name="Normal 3 3 2 2 3 2 5 2" xfId="27613"/>
    <cellStyle name="Normal 3 3 2 2 3 2 5 2 2" xfId="27614"/>
    <cellStyle name="Normal 3 3 2 2 3 2 5 2 3" xfId="27615"/>
    <cellStyle name="Normal 3 3 2 2 3 2 5 3" xfId="27616"/>
    <cellStyle name="Normal 3 3 2 2 3 2 5 3 2" xfId="27617"/>
    <cellStyle name="Normal 3 3 2 2 3 2 5 4" xfId="27618"/>
    <cellStyle name="Normal 3 3 2 2 3 2 5 4 2" xfId="27619"/>
    <cellStyle name="Normal 3 3 2 2 3 2 5 5" xfId="27620"/>
    <cellStyle name="Normal 3 3 2 2 3 2 5 6" xfId="27621"/>
    <cellStyle name="Normal 3 3 2 2 3 2 5 7" xfId="27622"/>
    <cellStyle name="Normal 3 3 2 2 3 2 6" xfId="27623"/>
    <cellStyle name="Normal 3 3 2 2 3 2 6 2" xfId="27624"/>
    <cellStyle name="Normal 3 3 2 2 3 2 6 2 2" xfId="27625"/>
    <cellStyle name="Normal 3 3 2 2 3 2 6 2 3" xfId="27626"/>
    <cellStyle name="Normal 3 3 2 2 3 2 6 3" xfId="27627"/>
    <cellStyle name="Normal 3 3 2 2 3 2 6 3 2" xfId="27628"/>
    <cellStyle name="Normal 3 3 2 2 3 2 6 4" xfId="27629"/>
    <cellStyle name="Normal 3 3 2 2 3 2 6 5" xfId="27630"/>
    <cellStyle name="Normal 3 3 2 2 3 2 6 6" xfId="27631"/>
    <cellStyle name="Normal 3 3 2 2 3 2 7" xfId="27632"/>
    <cellStyle name="Normal 3 3 2 2 3 2 7 2" xfId="27633"/>
    <cellStyle name="Normal 3 3 2 2 3 2 7 3" xfId="27634"/>
    <cellStyle name="Normal 3 3 2 2 3 2 8" xfId="27635"/>
    <cellStyle name="Normal 3 3 2 2 3 2 8 2" xfId="27636"/>
    <cellStyle name="Normal 3 3 2 2 3 2 9" xfId="27637"/>
    <cellStyle name="Normal 3 3 2 2 3 2 9 2" xfId="27638"/>
    <cellStyle name="Normal 3 3 2 2 3 3" xfId="27639"/>
    <cellStyle name="Normal 3 3 2 2 3 3 10" xfId="27640"/>
    <cellStyle name="Normal 3 3 2 2 3 3 11" xfId="27641"/>
    <cellStyle name="Normal 3 3 2 2 3 3 2" xfId="27642"/>
    <cellStyle name="Normal 3 3 2 2 3 3 2 2" xfId="27643"/>
    <cellStyle name="Normal 3 3 2 2 3 3 2 2 2" xfId="27644"/>
    <cellStyle name="Normal 3 3 2 2 3 3 2 2 3" xfId="27645"/>
    <cellStyle name="Normal 3 3 2 2 3 3 2 3" xfId="27646"/>
    <cellStyle name="Normal 3 3 2 2 3 3 2 3 2" xfId="27647"/>
    <cellStyle name="Normal 3 3 2 2 3 3 2 3 3" xfId="27648"/>
    <cellStyle name="Normal 3 3 2 2 3 3 2 4" xfId="27649"/>
    <cellStyle name="Normal 3 3 2 2 3 3 2 4 2" xfId="27650"/>
    <cellStyle name="Normal 3 3 2 2 3 3 2 5" xfId="27651"/>
    <cellStyle name="Normal 3 3 2 2 3 3 2 6" xfId="27652"/>
    <cellStyle name="Normal 3 3 2 2 3 3 2 7" xfId="27653"/>
    <cellStyle name="Normal 3 3 2 2 3 3 3" xfId="27654"/>
    <cellStyle name="Normal 3 3 2 2 3 3 3 2" xfId="27655"/>
    <cellStyle name="Normal 3 3 2 2 3 3 3 2 2" xfId="27656"/>
    <cellStyle name="Normal 3 3 2 2 3 3 3 2 3" xfId="27657"/>
    <cellStyle name="Normal 3 3 2 2 3 3 3 3" xfId="27658"/>
    <cellStyle name="Normal 3 3 2 2 3 3 3 3 2" xfId="27659"/>
    <cellStyle name="Normal 3 3 2 2 3 3 3 4" xfId="27660"/>
    <cellStyle name="Normal 3 3 2 2 3 3 3 4 2" xfId="27661"/>
    <cellStyle name="Normal 3 3 2 2 3 3 3 5" xfId="27662"/>
    <cellStyle name="Normal 3 3 2 2 3 3 3 6" xfId="27663"/>
    <cellStyle name="Normal 3 3 2 2 3 3 3 7" xfId="27664"/>
    <cellStyle name="Normal 3 3 2 2 3 3 4" xfId="27665"/>
    <cellStyle name="Normal 3 3 2 2 3 3 4 2" xfId="27666"/>
    <cellStyle name="Normal 3 3 2 2 3 3 4 2 2" xfId="27667"/>
    <cellStyle name="Normal 3 3 2 2 3 3 4 2 3" xfId="27668"/>
    <cellStyle name="Normal 3 3 2 2 3 3 4 3" xfId="27669"/>
    <cellStyle name="Normal 3 3 2 2 3 3 4 3 2" xfId="27670"/>
    <cellStyle name="Normal 3 3 2 2 3 3 4 4" xfId="27671"/>
    <cellStyle name="Normal 3 3 2 2 3 3 4 4 2" xfId="27672"/>
    <cellStyle name="Normal 3 3 2 2 3 3 4 5" xfId="27673"/>
    <cellStyle name="Normal 3 3 2 2 3 3 4 6" xfId="27674"/>
    <cellStyle name="Normal 3 3 2 2 3 3 4 7" xfId="27675"/>
    <cellStyle name="Normal 3 3 2 2 3 3 5" xfId="27676"/>
    <cellStyle name="Normal 3 3 2 2 3 3 5 2" xfId="27677"/>
    <cellStyle name="Normal 3 3 2 2 3 3 5 2 2" xfId="27678"/>
    <cellStyle name="Normal 3 3 2 2 3 3 5 3" xfId="27679"/>
    <cellStyle name="Normal 3 3 2 2 3 3 5 3 2" xfId="27680"/>
    <cellStyle name="Normal 3 3 2 2 3 3 5 4" xfId="27681"/>
    <cellStyle name="Normal 3 3 2 2 3 3 5 5" xfId="27682"/>
    <cellStyle name="Normal 3 3 2 2 3 3 5 6" xfId="27683"/>
    <cellStyle name="Normal 3 3 2 2 3 3 6" xfId="27684"/>
    <cellStyle name="Normal 3 3 2 2 3 3 6 2" xfId="27685"/>
    <cellStyle name="Normal 3 3 2 2 3 3 7" xfId="27686"/>
    <cellStyle name="Normal 3 3 2 2 3 3 7 2" xfId="27687"/>
    <cellStyle name="Normal 3 3 2 2 3 3 8" xfId="27688"/>
    <cellStyle name="Normal 3 3 2 2 3 3 8 2" xfId="27689"/>
    <cellStyle name="Normal 3 3 2 2 3 3 9" xfId="27690"/>
    <cellStyle name="Normal 3 3 2 2 3 4" xfId="27691"/>
    <cellStyle name="Normal 3 3 2 2 3 4 10" xfId="27692"/>
    <cellStyle name="Normal 3 3 2 2 3 4 11" xfId="27693"/>
    <cellStyle name="Normal 3 3 2 2 3 4 2" xfId="27694"/>
    <cellStyle name="Normal 3 3 2 2 3 4 2 2" xfId="27695"/>
    <cellStyle name="Normal 3 3 2 2 3 4 2 2 2" xfId="27696"/>
    <cellStyle name="Normal 3 3 2 2 3 4 2 2 3" xfId="27697"/>
    <cellStyle name="Normal 3 3 2 2 3 4 2 3" xfId="27698"/>
    <cellStyle name="Normal 3 3 2 2 3 4 2 3 2" xfId="27699"/>
    <cellStyle name="Normal 3 3 2 2 3 4 2 4" xfId="27700"/>
    <cellStyle name="Normal 3 3 2 2 3 4 2 4 2" xfId="27701"/>
    <cellStyle name="Normal 3 3 2 2 3 4 2 5" xfId="27702"/>
    <cellStyle name="Normal 3 3 2 2 3 4 2 6" xfId="27703"/>
    <cellStyle name="Normal 3 3 2 2 3 4 2 7" xfId="27704"/>
    <cellStyle name="Normal 3 3 2 2 3 4 3" xfId="27705"/>
    <cellStyle name="Normal 3 3 2 2 3 4 3 2" xfId="27706"/>
    <cellStyle name="Normal 3 3 2 2 3 4 3 2 2" xfId="27707"/>
    <cellStyle name="Normal 3 3 2 2 3 4 3 2 3" xfId="27708"/>
    <cellStyle name="Normal 3 3 2 2 3 4 3 3" xfId="27709"/>
    <cellStyle name="Normal 3 3 2 2 3 4 3 3 2" xfId="27710"/>
    <cellStyle name="Normal 3 3 2 2 3 4 3 4" xfId="27711"/>
    <cellStyle name="Normal 3 3 2 2 3 4 3 4 2" xfId="27712"/>
    <cellStyle name="Normal 3 3 2 2 3 4 3 5" xfId="27713"/>
    <cellStyle name="Normal 3 3 2 2 3 4 3 6" xfId="27714"/>
    <cellStyle name="Normal 3 3 2 2 3 4 3 7" xfId="27715"/>
    <cellStyle name="Normal 3 3 2 2 3 4 4" xfId="27716"/>
    <cellStyle name="Normal 3 3 2 2 3 4 4 2" xfId="27717"/>
    <cellStyle name="Normal 3 3 2 2 3 4 4 2 2" xfId="27718"/>
    <cellStyle name="Normal 3 3 2 2 3 4 4 3" xfId="27719"/>
    <cellStyle name="Normal 3 3 2 2 3 4 4 3 2" xfId="27720"/>
    <cellStyle name="Normal 3 3 2 2 3 4 4 4" xfId="27721"/>
    <cellStyle name="Normal 3 3 2 2 3 4 4 4 2" xfId="27722"/>
    <cellStyle name="Normal 3 3 2 2 3 4 4 5" xfId="27723"/>
    <cellStyle name="Normal 3 3 2 2 3 4 4 6" xfId="27724"/>
    <cellStyle name="Normal 3 3 2 2 3 4 4 7" xfId="27725"/>
    <cellStyle name="Normal 3 3 2 2 3 4 5" xfId="27726"/>
    <cellStyle name="Normal 3 3 2 2 3 4 5 2" xfId="27727"/>
    <cellStyle name="Normal 3 3 2 2 3 4 5 2 2" xfId="27728"/>
    <cellStyle name="Normal 3 3 2 2 3 4 5 3" xfId="27729"/>
    <cellStyle name="Normal 3 3 2 2 3 4 5 3 2" xfId="27730"/>
    <cellStyle name="Normal 3 3 2 2 3 4 5 4" xfId="27731"/>
    <cellStyle name="Normal 3 3 2 2 3 4 5 5" xfId="27732"/>
    <cellStyle name="Normal 3 3 2 2 3 4 6" xfId="27733"/>
    <cellStyle name="Normal 3 3 2 2 3 4 6 2" xfId="27734"/>
    <cellStyle name="Normal 3 3 2 2 3 4 7" xfId="27735"/>
    <cellStyle name="Normal 3 3 2 2 3 4 7 2" xfId="27736"/>
    <cellStyle name="Normal 3 3 2 2 3 4 8" xfId="27737"/>
    <cellStyle name="Normal 3 3 2 2 3 4 8 2" xfId="27738"/>
    <cellStyle name="Normal 3 3 2 2 3 4 9" xfId="27739"/>
    <cellStyle name="Normal 3 3 2 2 3 5" xfId="27740"/>
    <cellStyle name="Normal 3 3 2 2 3 5 2" xfId="27741"/>
    <cellStyle name="Normal 3 3 2 2 3 5 2 2" xfId="27742"/>
    <cellStyle name="Normal 3 3 2 2 3 5 2 3" xfId="27743"/>
    <cellStyle name="Normal 3 3 2 2 3 5 3" xfId="27744"/>
    <cellStyle name="Normal 3 3 2 2 3 5 3 2" xfId="27745"/>
    <cellStyle name="Normal 3 3 2 2 3 5 3 3" xfId="27746"/>
    <cellStyle name="Normal 3 3 2 2 3 5 4" xfId="27747"/>
    <cellStyle name="Normal 3 3 2 2 3 5 4 2" xfId="27748"/>
    <cellStyle name="Normal 3 3 2 2 3 5 5" xfId="27749"/>
    <cellStyle name="Normal 3 3 2 2 3 5 6" xfId="27750"/>
    <cellStyle name="Normal 3 3 2 2 3 5 7" xfId="27751"/>
    <cellStyle name="Normal 3 3 2 2 3 6" xfId="27752"/>
    <cellStyle name="Normal 3 3 2 2 3 6 2" xfId="27753"/>
    <cellStyle name="Normal 3 3 2 2 3 6 2 2" xfId="27754"/>
    <cellStyle name="Normal 3 3 2 2 3 6 2 3" xfId="27755"/>
    <cellStyle name="Normal 3 3 2 2 3 6 3" xfId="27756"/>
    <cellStyle name="Normal 3 3 2 2 3 6 3 2" xfId="27757"/>
    <cellStyle name="Normal 3 3 2 2 3 6 4" xfId="27758"/>
    <cellStyle name="Normal 3 3 2 2 3 6 4 2" xfId="27759"/>
    <cellStyle name="Normal 3 3 2 2 3 6 5" xfId="27760"/>
    <cellStyle name="Normal 3 3 2 2 3 6 6" xfId="27761"/>
    <cellStyle name="Normal 3 3 2 2 3 6 7" xfId="27762"/>
    <cellStyle name="Normal 3 3 2 2 3 7" xfId="27763"/>
    <cellStyle name="Normal 3 3 2 2 3 7 2" xfId="27764"/>
    <cellStyle name="Normal 3 3 2 2 3 7 2 2" xfId="27765"/>
    <cellStyle name="Normal 3 3 2 2 3 7 2 3" xfId="27766"/>
    <cellStyle name="Normal 3 3 2 2 3 7 3" xfId="27767"/>
    <cellStyle name="Normal 3 3 2 2 3 7 3 2" xfId="27768"/>
    <cellStyle name="Normal 3 3 2 2 3 7 4" xfId="27769"/>
    <cellStyle name="Normal 3 3 2 2 3 7 4 2" xfId="27770"/>
    <cellStyle name="Normal 3 3 2 2 3 7 5" xfId="27771"/>
    <cellStyle name="Normal 3 3 2 2 3 7 6" xfId="27772"/>
    <cellStyle name="Normal 3 3 2 2 3 7 7" xfId="27773"/>
    <cellStyle name="Normal 3 3 2 2 3 8" xfId="27774"/>
    <cellStyle name="Normal 3 3 2 2 3 8 2" xfId="27775"/>
    <cellStyle name="Normal 3 3 2 2 3 8 2 2" xfId="27776"/>
    <cellStyle name="Normal 3 3 2 2 3 8 3" xfId="27777"/>
    <cellStyle name="Normal 3 3 2 2 3 8 3 2" xfId="27778"/>
    <cellStyle name="Normal 3 3 2 2 3 8 4" xfId="27779"/>
    <cellStyle name="Normal 3 3 2 2 3 8 5" xfId="27780"/>
    <cellStyle name="Normal 3 3 2 2 3 8 6" xfId="27781"/>
    <cellStyle name="Normal 3 3 2 2 3 9" xfId="27782"/>
    <cellStyle name="Normal 3 3 2 2 3 9 2" xfId="27783"/>
    <cellStyle name="Normal 3 3 2 2 4" xfId="27784"/>
    <cellStyle name="Normal 3 3 2 2 4 10" xfId="27785"/>
    <cellStyle name="Normal 3 3 2 2 4 10 2" xfId="27786"/>
    <cellStyle name="Normal 3 3 2 2 4 11" xfId="27787"/>
    <cellStyle name="Normal 3 3 2 2 4 12" xfId="27788"/>
    <cellStyle name="Normal 3 3 2 2 4 13" xfId="27789"/>
    <cellStyle name="Normal 3 3 2 2 4 2" xfId="27790"/>
    <cellStyle name="Normal 3 3 2 2 4 2 10" xfId="27791"/>
    <cellStyle name="Normal 3 3 2 2 4 2 11" xfId="27792"/>
    <cellStyle name="Normal 3 3 2 2 4 2 2" xfId="27793"/>
    <cellStyle name="Normal 3 3 2 2 4 2 2 2" xfId="27794"/>
    <cellStyle name="Normal 3 3 2 2 4 2 2 2 2" xfId="27795"/>
    <cellStyle name="Normal 3 3 2 2 4 2 2 2 3" xfId="27796"/>
    <cellStyle name="Normal 3 3 2 2 4 2 2 3" xfId="27797"/>
    <cellStyle name="Normal 3 3 2 2 4 2 2 3 2" xfId="27798"/>
    <cellStyle name="Normal 3 3 2 2 4 2 2 3 3" xfId="27799"/>
    <cellStyle name="Normal 3 3 2 2 4 2 2 4" xfId="27800"/>
    <cellStyle name="Normal 3 3 2 2 4 2 2 4 2" xfId="27801"/>
    <cellStyle name="Normal 3 3 2 2 4 2 2 5" xfId="27802"/>
    <cellStyle name="Normal 3 3 2 2 4 2 2 6" xfId="27803"/>
    <cellStyle name="Normal 3 3 2 2 4 2 2 7" xfId="27804"/>
    <cellStyle name="Normal 3 3 2 2 4 2 3" xfId="27805"/>
    <cellStyle name="Normal 3 3 2 2 4 2 3 2" xfId="27806"/>
    <cellStyle name="Normal 3 3 2 2 4 2 3 2 2" xfId="27807"/>
    <cellStyle name="Normal 3 3 2 2 4 2 3 2 3" xfId="27808"/>
    <cellStyle name="Normal 3 3 2 2 4 2 3 3" xfId="27809"/>
    <cellStyle name="Normal 3 3 2 2 4 2 3 3 2" xfId="27810"/>
    <cellStyle name="Normal 3 3 2 2 4 2 3 4" xfId="27811"/>
    <cellStyle name="Normal 3 3 2 2 4 2 3 4 2" xfId="27812"/>
    <cellStyle name="Normal 3 3 2 2 4 2 3 5" xfId="27813"/>
    <cellStyle name="Normal 3 3 2 2 4 2 3 6" xfId="27814"/>
    <cellStyle name="Normal 3 3 2 2 4 2 3 7" xfId="27815"/>
    <cellStyle name="Normal 3 3 2 2 4 2 4" xfId="27816"/>
    <cellStyle name="Normal 3 3 2 2 4 2 4 2" xfId="27817"/>
    <cellStyle name="Normal 3 3 2 2 4 2 4 2 2" xfId="27818"/>
    <cellStyle name="Normal 3 3 2 2 4 2 4 2 3" xfId="27819"/>
    <cellStyle name="Normal 3 3 2 2 4 2 4 3" xfId="27820"/>
    <cellStyle name="Normal 3 3 2 2 4 2 4 3 2" xfId="27821"/>
    <cellStyle name="Normal 3 3 2 2 4 2 4 4" xfId="27822"/>
    <cellStyle name="Normal 3 3 2 2 4 2 4 4 2" xfId="27823"/>
    <cellStyle name="Normal 3 3 2 2 4 2 4 5" xfId="27824"/>
    <cellStyle name="Normal 3 3 2 2 4 2 4 6" xfId="27825"/>
    <cellStyle name="Normal 3 3 2 2 4 2 4 7" xfId="27826"/>
    <cellStyle name="Normal 3 3 2 2 4 2 5" xfId="27827"/>
    <cellStyle name="Normal 3 3 2 2 4 2 5 2" xfId="27828"/>
    <cellStyle name="Normal 3 3 2 2 4 2 5 2 2" xfId="27829"/>
    <cellStyle name="Normal 3 3 2 2 4 2 5 3" xfId="27830"/>
    <cellStyle name="Normal 3 3 2 2 4 2 5 3 2" xfId="27831"/>
    <cellStyle name="Normal 3 3 2 2 4 2 5 4" xfId="27832"/>
    <cellStyle name="Normal 3 3 2 2 4 2 5 5" xfId="27833"/>
    <cellStyle name="Normal 3 3 2 2 4 2 5 6" xfId="27834"/>
    <cellStyle name="Normal 3 3 2 2 4 2 6" xfId="27835"/>
    <cellStyle name="Normal 3 3 2 2 4 2 6 2" xfId="27836"/>
    <cellStyle name="Normal 3 3 2 2 4 2 7" xfId="27837"/>
    <cellStyle name="Normal 3 3 2 2 4 2 7 2" xfId="27838"/>
    <cellStyle name="Normal 3 3 2 2 4 2 8" xfId="27839"/>
    <cellStyle name="Normal 3 3 2 2 4 2 8 2" xfId="27840"/>
    <cellStyle name="Normal 3 3 2 2 4 2 9" xfId="27841"/>
    <cellStyle name="Normal 3 3 2 2 4 3" xfId="27842"/>
    <cellStyle name="Normal 3 3 2 2 4 3 10" xfId="27843"/>
    <cellStyle name="Normal 3 3 2 2 4 3 11" xfId="27844"/>
    <cellStyle name="Normal 3 3 2 2 4 3 2" xfId="27845"/>
    <cellStyle name="Normal 3 3 2 2 4 3 2 2" xfId="27846"/>
    <cellStyle name="Normal 3 3 2 2 4 3 2 2 2" xfId="27847"/>
    <cellStyle name="Normal 3 3 2 2 4 3 2 2 3" xfId="27848"/>
    <cellStyle name="Normal 3 3 2 2 4 3 2 3" xfId="27849"/>
    <cellStyle name="Normal 3 3 2 2 4 3 2 3 2" xfId="27850"/>
    <cellStyle name="Normal 3 3 2 2 4 3 2 4" xfId="27851"/>
    <cellStyle name="Normal 3 3 2 2 4 3 2 4 2" xfId="27852"/>
    <cellStyle name="Normal 3 3 2 2 4 3 2 5" xfId="27853"/>
    <cellStyle name="Normal 3 3 2 2 4 3 2 6" xfId="27854"/>
    <cellStyle name="Normal 3 3 2 2 4 3 2 7" xfId="27855"/>
    <cellStyle name="Normal 3 3 2 2 4 3 3" xfId="27856"/>
    <cellStyle name="Normal 3 3 2 2 4 3 3 2" xfId="27857"/>
    <cellStyle name="Normal 3 3 2 2 4 3 3 2 2" xfId="27858"/>
    <cellStyle name="Normal 3 3 2 2 4 3 3 2 3" xfId="27859"/>
    <cellStyle name="Normal 3 3 2 2 4 3 3 3" xfId="27860"/>
    <cellStyle name="Normal 3 3 2 2 4 3 3 3 2" xfId="27861"/>
    <cellStyle name="Normal 3 3 2 2 4 3 3 4" xfId="27862"/>
    <cellStyle name="Normal 3 3 2 2 4 3 3 4 2" xfId="27863"/>
    <cellStyle name="Normal 3 3 2 2 4 3 3 5" xfId="27864"/>
    <cellStyle name="Normal 3 3 2 2 4 3 3 6" xfId="27865"/>
    <cellStyle name="Normal 3 3 2 2 4 3 3 7" xfId="27866"/>
    <cellStyle name="Normal 3 3 2 2 4 3 4" xfId="27867"/>
    <cellStyle name="Normal 3 3 2 2 4 3 4 2" xfId="27868"/>
    <cellStyle name="Normal 3 3 2 2 4 3 4 2 2" xfId="27869"/>
    <cellStyle name="Normal 3 3 2 2 4 3 4 3" xfId="27870"/>
    <cellStyle name="Normal 3 3 2 2 4 3 4 3 2" xfId="27871"/>
    <cellStyle name="Normal 3 3 2 2 4 3 4 4" xfId="27872"/>
    <cellStyle name="Normal 3 3 2 2 4 3 4 4 2" xfId="27873"/>
    <cellStyle name="Normal 3 3 2 2 4 3 4 5" xfId="27874"/>
    <cellStyle name="Normal 3 3 2 2 4 3 4 6" xfId="27875"/>
    <cellStyle name="Normal 3 3 2 2 4 3 4 7" xfId="27876"/>
    <cellStyle name="Normal 3 3 2 2 4 3 5" xfId="27877"/>
    <cellStyle name="Normal 3 3 2 2 4 3 5 2" xfId="27878"/>
    <cellStyle name="Normal 3 3 2 2 4 3 5 2 2" xfId="27879"/>
    <cellStyle name="Normal 3 3 2 2 4 3 5 3" xfId="27880"/>
    <cellStyle name="Normal 3 3 2 2 4 3 5 3 2" xfId="27881"/>
    <cellStyle name="Normal 3 3 2 2 4 3 5 4" xfId="27882"/>
    <cellStyle name="Normal 3 3 2 2 4 3 5 5" xfId="27883"/>
    <cellStyle name="Normal 3 3 2 2 4 3 6" xfId="27884"/>
    <cellStyle name="Normal 3 3 2 2 4 3 6 2" xfId="27885"/>
    <cellStyle name="Normal 3 3 2 2 4 3 7" xfId="27886"/>
    <cellStyle name="Normal 3 3 2 2 4 3 7 2" xfId="27887"/>
    <cellStyle name="Normal 3 3 2 2 4 3 8" xfId="27888"/>
    <cellStyle name="Normal 3 3 2 2 4 3 8 2" xfId="27889"/>
    <cellStyle name="Normal 3 3 2 2 4 3 9" xfId="27890"/>
    <cellStyle name="Normal 3 3 2 2 4 4" xfId="27891"/>
    <cellStyle name="Normal 3 3 2 2 4 4 2" xfId="27892"/>
    <cellStyle name="Normal 3 3 2 2 4 4 2 2" xfId="27893"/>
    <cellStyle name="Normal 3 3 2 2 4 4 2 3" xfId="27894"/>
    <cellStyle name="Normal 3 3 2 2 4 4 3" xfId="27895"/>
    <cellStyle name="Normal 3 3 2 2 4 4 3 2" xfId="27896"/>
    <cellStyle name="Normal 3 3 2 2 4 4 3 3" xfId="27897"/>
    <cellStyle name="Normal 3 3 2 2 4 4 4" xfId="27898"/>
    <cellStyle name="Normal 3 3 2 2 4 4 4 2" xfId="27899"/>
    <cellStyle name="Normal 3 3 2 2 4 4 5" xfId="27900"/>
    <cellStyle name="Normal 3 3 2 2 4 4 6" xfId="27901"/>
    <cellStyle name="Normal 3 3 2 2 4 4 7" xfId="27902"/>
    <cellStyle name="Normal 3 3 2 2 4 5" xfId="27903"/>
    <cellStyle name="Normal 3 3 2 2 4 5 2" xfId="27904"/>
    <cellStyle name="Normal 3 3 2 2 4 5 2 2" xfId="27905"/>
    <cellStyle name="Normal 3 3 2 2 4 5 2 3" xfId="27906"/>
    <cellStyle name="Normal 3 3 2 2 4 5 3" xfId="27907"/>
    <cellStyle name="Normal 3 3 2 2 4 5 3 2" xfId="27908"/>
    <cellStyle name="Normal 3 3 2 2 4 5 4" xfId="27909"/>
    <cellStyle name="Normal 3 3 2 2 4 5 4 2" xfId="27910"/>
    <cellStyle name="Normal 3 3 2 2 4 5 5" xfId="27911"/>
    <cellStyle name="Normal 3 3 2 2 4 5 6" xfId="27912"/>
    <cellStyle name="Normal 3 3 2 2 4 5 7" xfId="27913"/>
    <cellStyle name="Normal 3 3 2 2 4 6" xfId="27914"/>
    <cellStyle name="Normal 3 3 2 2 4 6 2" xfId="27915"/>
    <cellStyle name="Normal 3 3 2 2 4 6 2 2" xfId="27916"/>
    <cellStyle name="Normal 3 3 2 2 4 6 2 3" xfId="27917"/>
    <cellStyle name="Normal 3 3 2 2 4 6 3" xfId="27918"/>
    <cellStyle name="Normal 3 3 2 2 4 6 3 2" xfId="27919"/>
    <cellStyle name="Normal 3 3 2 2 4 6 4" xfId="27920"/>
    <cellStyle name="Normal 3 3 2 2 4 6 4 2" xfId="27921"/>
    <cellStyle name="Normal 3 3 2 2 4 6 5" xfId="27922"/>
    <cellStyle name="Normal 3 3 2 2 4 6 6" xfId="27923"/>
    <cellStyle name="Normal 3 3 2 2 4 6 7" xfId="27924"/>
    <cellStyle name="Normal 3 3 2 2 4 7" xfId="27925"/>
    <cellStyle name="Normal 3 3 2 2 4 7 2" xfId="27926"/>
    <cellStyle name="Normal 3 3 2 2 4 7 2 2" xfId="27927"/>
    <cellStyle name="Normal 3 3 2 2 4 7 3" xfId="27928"/>
    <cellStyle name="Normal 3 3 2 2 4 7 3 2" xfId="27929"/>
    <cellStyle name="Normal 3 3 2 2 4 7 4" xfId="27930"/>
    <cellStyle name="Normal 3 3 2 2 4 7 5" xfId="27931"/>
    <cellStyle name="Normal 3 3 2 2 4 7 6" xfId="27932"/>
    <cellStyle name="Normal 3 3 2 2 4 8" xfId="27933"/>
    <cellStyle name="Normal 3 3 2 2 4 8 2" xfId="27934"/>
    <cellStyle name="Normal 3 3 2 2 4 9" xfId="27935"/>
    <cellStyle name="Normal 3 3 2 2 4 9 2" xfId="27936"/>
    <cellStyle name="Normal 3 3 2 2 5" xfId="27937"/>
    <cellStyle name="Normal 3 3 2 2 5 10" xfId="27938"/>
    <cellStyle name="Normal 3 3 2 2 5 11" xfId="27939"/>
    <cellStyle name="Normal 3 3 2 2 5 12" xfId="27940"/>
    <cellStyle name="Normal 3 3 2 2 5 2" xfId="27941"/>
    <cellStyle name="Normal 3 3 2 2 5 2 2" xfId="27942"/>
    <cellStyle name="Normal 3 3 2 2 5 2 2 2" xfId="27943"/>
    <cellStyle name="Normal 3 3 2 2 5 2 2 2 2" xfId="27944"/>
    <cellStyle name="Normal 3 3 2 2 5 2 2 3" xfId="27945"/>
    <cellStyle name="Normal 3 3 2 2 5 2 2 4" xfId="27946"/>
    <cellStyle name="Normal 3 3 2 2 5 2 3" xfId="27947"/>
    <cellStyle name="Normal 3 3 2 2 5 2 3 2" xfId="27948"/>
    <cellStyle name="Normal 3 3 2 2 5 2 3 2 2" xfId="27949"/>
    <cellStyle name="Normal 3 3 2 2 5 2 3 3" xfId="27950"/>
    <cellStyle name="Normal 3 3 2 2 5 2 4" xfId="27951"/>
    <cellStyle name="Normal 3 3 2 2 5 2 4 2" xfId="27952"/>
    <cellStyle name="Normal 3 3 2 2 5 2 4 2 2" xfId="27953"/>
    <cellStyle name="Normal 3 3 2 2 5 2 4 3" xfId="27954"/>
    <cellStyle name="Normal 3 3 2 2 5 2 5" xfId="27955"/>
    <cellStyle name="Normal 3 3 2 2 5 2 5 2" xfId="27956"/>
    <cellStyle name="Normal 3 3 2 2 5 2 6" xfId="27957"/>
    <cellStyle name="Normal 3 3 2 2 5 2 7" xfId="27958"/>
    <cellStyle name="Normal 3 3 2 2 5 3" xfId="27959"/>
    <cellStyle name="Normal 3 3 2 2 5 3 2" xfId="27960"/>
    <cellStyle name="Normal 3 3 2 2 5 3 2 2" xfId="27961"/>
    <cellStyle name="Normal 3 3 2 2 5 3 2 2 2" xfId="27962"/>
    <cellStyle name="Normal 3 3 2 2 5 3 2 3" xfId="27963"/>
    <cellStyle name="Normal 3 3 2 2 5 3 3" xfId="27964"/>
    <cellStyle name="Normal 3 3 2 2 5 3 3 2" xfId="27965"/>
    <cellStyle name="Normal 3 3 2 2 5 3 3 2 2" xfId="27966"/>
    <cellStyle name="Normal 3 3 2 2 5 3 3 3" xfId="27967"/>
    <cellStyle name="Normal 3 3 2 2 5 3 4" xfId="27968"/>
    <cellStyle name="Normal 3 3 2 2 5 3 4 2" xfId="27969"/>
    <cellStyle name="Normal 3 3 2 2 5 3 4 3" xfId="27970"/>
    <cellStyle name="Normal 3 3 2 2 5 3 5" xfId="27971"/>
    <cellStyle name="Normal 3 3 2 2 5 3 6" xfId="27972"/>
    <cellStyle name="Normal 3 3 2 2 5 3 7" xfId="27973"/>
    <cellStyle name="Normal 3 3 2 2 5 4" xfId="27974"/>
    <cellStyle name="Normal 3 3 2 2 5 4 2" xfId="27975"/>
    <cellStyle name="Normal 3 3 2 2 5 4 2 2" xfId="27976"/>
    <cellStyle name="Normal 3 3 2 2 5 4 2 3" xfId="27977"/>
    <cellStyle name="Normal 3 3 2 2 5 4 3" xfId="27978"/>
    <cellStyle name="Normal 3 3 2 2 5 4 3 2" xfId="27979"/>
    <cellStyle name="Normal 3 3 2 2 5 4 3 3" xfId="27980"/>
    <cellStyle name="Normal 3 3 2 2 5 4 4" xfId="27981"/>
    <cellStyle name="Normal 3 3 2 2 5 4 4 2" xfId="27982"/>
    <cellStyle name="Normal 3 3 2 2 5 4 5" xfId="27983"/>
    <cellStyle name="Normal 3 3 2 2 5 4 6" xfId="27984"/>
    <cellStyle name="Normal 3 3 2 2 5 4 7" xfId="27985"/>
    <cellStyle name="Normal 3 3 2 2 5 5" xfId="27986"/>
    <cellStyle name="Normal 3 3 2 2 5 5 2" xfId="27987"/>
    <cellStyle name="Normal 3 3 2 2 5 5 2 2" xfId="27988"/>
    <cellStyle name="Normal 3 3 2 2 5 5 2 3" xfId="27989"/>
    <cellStyle name="Normal 3 3 2 2 5 5 3" xfId="27990"/>
    <cellStyle name="Normal 3 3 2 2 5 5 3 2" xfId="27991"/>
    <cellStyle name="Normal 3 3 2 2 5 5 4" xfId="27992"/>
    <cellStyle name="Normal 3 3 2 2 5 5 4 2" xfId="27993"/>
    <cellStyle name="Normal 3 3 2 2 5 5 5" xfId="27994"/>
    <cellStyle name="Normal 3 3 2 2 5 5 6" xfId="27995"/>
    <cellStyle name="Normal 3 3 2 2 5 5 7" xfId="27996"/>
    <cellStyle name="Normal 3 3 2 2 5 6" xfId="27997"/>
    <cellStyle name="Normal 3 3 2 2 5 6 2" xfId="27998"/>
    <cellStyle name="Normal 3 3 2 2 5 6 2 2" xfId="27999"/>
    <cellStyle name="Normal 3 3 2 2 5 6 2 3" xfId="28000"/>
    <cellStyle name="Normal 3 3 2 2 5 6 3" xfId="28001"/>
    <cellStyle name="Normal 3 3 2 2 5 6 3 2" xfId="28002"/>
    <cellStyle name="Normal 3 3 2 2 5 6 4" xfId="28003"/>
    <cellStyle name="Normal 3 3 2 2 5 6 5" xfId="28004"/>
    <cellStyle name="Normal 3 3 2 2 5 6 6" xfId="28005"/>
    <cellStyle name="Normal 3 3 2 2 5 7" xfId="28006"/>
    <cellStyle name="Normal 3 3 2 2 5 7 2" xfId="28007"/>
    <cellStyle name="Normal 3 3 2 2 5 7 3" xfId="28008"/>
    <cellStyle name="Normal 3 3 2 2 5 8" xfId="28009"/>
    <cellStyle name="Normal 3 3 2 2 5 8 2" xfId="28010"/>
    <cellStyle name="Normal 3 3 2 2 5 9" xfId="28011"/>
    <cellStyle name="Normal 3 3 2 2 5 9 2" xfId="28012"/>
    <cellStyle name="Normal 3 3 2 2 6" xfId="28013"/>
    <cellStyle name="Normal 3 3 2 2 6 10" xfId="28014"/>
    <cellStyle name="Normal 3 3 2 2 6 11" xfId="28015"/>
    <cellStyle name="Normal 3 3 2 2 6 2" xfId="28016"/>
    <cellStyle name="Normal 3 3 2 2 6 2 2" xfId="28017"/>
    <cellStyle name="Normal 3 3 2 2 6 2 2 2" xfId="28018"/>
    <cellStyle name="Normal 3 3 2 2 6 2 2 2 2" xfId="28019"/>
    <cellStyle name="Normal 3 3 2 2 6 2 2 3" xfId="28020"/>
    <cellStyle name="Normal 3 3 2 2 6 2 3" xfId="28021"/>
    <cellStyle name="Normal 3 3 2 2 6 2 3 2" xfId="28022"/>
    <cellStyle name="Normal 3 3 2 2 6 2 3 2 2" xfId="28023"/>
    <cellStyle name="Normal 3 3 2 2 6 2 3 3" xfId="28024"/>
    <cellStyle name="Normal 3 3 2 2 6 2 4" xfId="28025"/>
    <cellStyle name="Normal 3 3 2 2 6 2 4 2" xfId="28026"/>
    <cellStyle name="Normal 3 3 2 2 6 2 4 3" xfId="28027"/>
    <cellStyle name="Normal 3 3 2 2 6 2 5" xfId="28028"/>
    <cellStyle name="Normal 3 3 2 2 6 2 6" xfId="28029"/>
    <cellStyle name="Normal 3 3 2 2 6 2 7" xfId="28030"/>
    <cellStyle name="Normal 3 3 2 2 6 3" xfId="28031"/>
    <cellStyle name="Normal 3 3 2 2 6 3 2" xfId="28032"/>
    <cellStyle name="Normal 3 3 2 2 6 3 2 2" xfId="28033"/>
    <cellStyle name="Normal 3 3 2 2 6 3 2 3" xfId="28034"/>
    <cellStyle name="Normal 3 3 2 2 6 3 3" xfId="28035"/>
    <cellStyle name="Normal 3 3 2 2 6 3 3 2" xfId="28036"/>
    <cellStyle name="Normal 3 3 2 2 6 3 3 3" xfId="28037"/>
    <cellStyle name="Normal 3 3 2 2 6 3 4" xfId="28038"/>
    <cellStyle name="Normal 3 3 2 2 6 3 4 2" xfId="28039"/>
    <cellStyle name="Normal 3 3 2 2 6 3 5" xfId="28040"/>
    <cellStyle name="Normal 3 3 2 2 6 3 6" xfId="28041"/>
    <cellStyle name="Normal 3 3 2 2 6 3 7" xfId="28042"/>
    <cellStyle name="Normal 3 3 2 2 6 4" xfId="28043"/>
    <cellStyle name="Normal 3 3 2 2 6 4 2" xfId="28044"/>
    <cellStyle name="Normal 3 3 2 2 6 4 2 2" xfId="28045"/>
    <cellStyle name="Normal 3 3 2 2 6 4 2 3" xfId="28046"/>
    <cellStyle name="Normal 3 3 2 2 6 4 3" xfId="28047"/>
    <cellStyle name="Normal 3 3 2 2 6 4 3 2" xfId="28048"/>
    <cellStyle name="Normal 3 3 2 2 6 4 4" xfId="28049"/>
    <cellStyle name="Normal 3 3 2 2 6 4 4 2" xfId="28050"/>
    <cellStyle name="Normal 3 3 2 2 6 4 5" xfId="28051"/>
    <cellStyle name="Normal 3 3 2 2 6 4 6" xfId="28052"/>
    <cellStyle name="Normal 3 3 2 2 6 4 7" xfId="28053"/>
    <cellStyle name="Normal 3 3 2 2 6 5" xfId="28054"/>
    <cellStyle name="Normal 3 3 2 2 6 5 2" xfId="28055"/>
    <cellStyle name="Normal 3 3 2 2 6 5 2 2" xfId="28056"/>
    <cellStyle name="Normal 3 3 2 2 6 5 2 3" xfId="28057"/>
    <cellStyle name="Normal 3 3 2 2 6 5 3" xfId="28058"/>
    <cellStyle name="Normal 3 3 2 2 6 5 3 2" xfId="28059"/>
    <cellStyle name="Normal 3 3 2 2 6 5 4" xfId="28060"/>
    <cellStyle name="Normal 3 3 2 2 6 5 5" xfId="28061"/>
    <cellStyle name="Normal 3 3 2 2 6 5 6" xfId="28062"/>
    <cellStyle name="Normal 3 3 2 2 6 6" xfId="28063"/>
    <cellStyle name="Normal 3 3 2 2 6 6 2" xfId="28064"/>
    <cellStyle name="Normal 3 3 2 2 6 6 3" xfId="28065"/>
    <cellStyle name="Normal 3 3 2 2 6 7" xfId="28066"/>
    <cellStyle name="Normal 3 3 2 2 6 7 2" xfId="28067"/>
    <cellStyle name="Normal 3 3 2 2 6 8" xfId="28068"/>
    <cellStyle name="Normal 3 3 2 2 6 8 2" xfId="28069"/>
    <cellStyle name="Normal 3 3 2 2 6 9" xfId="28070"/>
    <cellStyle name="Normal 3 3 2 2 7" xfId="28071"/>
    <cellStyle name="Normal 3 3 2 2 7 10" xfId="28072"/>
    <cellStyle name="Normal 3 3 2 2 7 11" xfId="28073"/>
    <cellStyle name="Normal 3 3 2 2 7 2" xfId="28074"/>
    <cellStyle name="Normal 3 3 2 2 7 2 2" xfId="28075"/>
    <cellStyle name="Normal 3 3 2 2 7 2 2 2" xfId="28076"/>
    <cellStyle name="Normal 3 3 2 2 7 2 2 3" xfId="28077"/>
    <cellStyle name="Normal 3 3 2 2 7 2 3" xfId="28078"/>
    <cellStyle name="Normal 3 3 2 2 7 2 3 2" xfId="28079"/>
    <cellStyle name="Normal 3 3 2 2 7 2 4" xfId="28080"/>
    <cellStyle name="Normal 3 3 2 2 7 2 4 2" xfId="28081"/>
    <cellStyle name="Normal 3 3 2 2 7 2 5" xfId="28082"/>
    <cellStyle name="Normal 3 3 2 2 7 2 6" xfId="28083"/>
    <cellStyle name="Normal 3 3 2 2 7 2 7" xfId="28084"/>
    <cellStyle name="Normal 3 3 2 2 7 3" xfId="28085"/>
    <cellStyle name="Normal 3 3 2 2 7 3 2" xfId="28086"/>
    <cellStyle name="Normal 3 3 2 2 7 3 2 2" xfId="28087"/>
    <cellStyle name="Normal 3 3 2 2 7 3 2 3" xfId="28088"/>
    <cellStyle name="Normal 3 3 2 2 7 3 3" xfId="28089"/>
    <cellStyle name="Normal 3 3 2 2 7 3 3 2" xfId="28090"/>
    <cellStyle name="Normal 3 3 2 2 7 3 4" xfId="28091"/>
    <cellStyle name="Normal 3 3 2 2 7 3 4 2" xfId="28092"/>
    <cellStyle name="Normal 3 3 2 2 7 3 5" xfId="28093"/>
    <cellStyle name="Normal 3 3 2 2 7 3 6" xfId="28094"/>
    <cellStyle name="Normal 3 3 2 2 7 3 7" xfId="28095"/>
    <cellStyle name="Normal 3 3 2 2 7 4" xfId="28096"/>
    <cellStyle name="Normal 3 3 2 2 7 4 2" xfId="28097"/>
    <cellStyle name="Normal 3 3 2 2 7 4 2 2" xfId="28098"/>
    <cellStyle name="Normal 3 3 2 2 7 4 3" xfId="28099"/>
    <cellStyle name="Normal 3 3 2 2 7 4 3 2" xfId="28100"/>
    <cellStyle name="Normal 3 3 2 2 7 4 4" xfId="28101"/>
    <cellStyle name="Normal 3 3 2 2 7 4 4 2" xfId="28102"/>
    <cellStyle name="Normal 3 3 2 2 7 4 5" xfId="28103"/>
    <cellStyle name="Normal 3 3 2 2 7 4 6" xfId="28104"/>
    <cellStyle name="Normal 3 3 2 2 7 4 7" xfId="28105"/>
    <cellStyle name="Normal 3 3 2 2 7 5" xfId="28106"/>
    <cellStyle name="Normal 3 3 2 2 7 5 2" xfId="28107"/>
    <cellStyle name="Normal 3 3 2 2 7 5 2 2" xfId="28108"/>
    <cellStyle name="Normal 3 3 2 2 7 5 3" xfId="28109"/>
    <cellStyle name="Normal 3 3 2 2 7 5 3 2" xfId="28110"/>
    <cellStyle name="Normal 3 3 2 2 7 5 4" xfId="28111"/>
    <cellStyle name="Normal 3 3 2 2 7 5 5" xfId="28112"/>
    <cellStyle name="Normal 3 3 2 2 7 6" xfId="28113"/>
    <cellStyle name="Normal 3 3 2 2 7 6 2" xfId="28114"/>
    <cellStyle name="Normal 3 3 2 2 7 7" xfId="28115"/>
    <cellStyle name="Normal 3 3 2 2 7 7 2" xfId="28116"/>
    <cellStyle name="Normal 3 3 2 2 7 8" xfId="28117"/>
    <cellStyle name="Normal 3 3 2 2 7 8 2" xfId="28118"/>
    <cellStyle name="Normal 3 3 2 2 7 9" xfId="28119"/>
    <cellStyle name="Normal 3 3 2 2 8" xfId="28120"/>
    <cellStyle name="Normal 3 3 2 2 8 2" xfId="28121"/>
    <cellStyle name="Normal 3 3 2 2 8 2 2" xfId="28122"/>
    <cellStyle name="Normal 3 3 2 2 8 2 2 2" xfId="28123"/>
    <cellStyle name="Normal 3 3 2 2 8 2 3" xfId="28124"/>
    <cellStyle name="Normal 3 3 2 2 8 3" xfId="28125"/>
    <cellStyle name="Normal 3 3 2 2 8 3 2" xfId="28126"/>
    <cellStyle name="Normal 3 3 2 2 8 3 2 2" xfId="28127"/>
    <cellStyle name="Normal 3 3 2 2 8 3 3" xfId="28128"/>
    <cellStyle name="Normal 3 3 2 2 8 4" xfId="28129"/>
    <cellStyle name="Normal 3 3 2 2 8 4 2" xfId="28130"/>
    <cellStyle name="Normal 3 3 2 2 8 4 3" xfId="28131"/>
    <cellStyle name="Normal 3 3 2 2 8 5" xfId="28132"/>
    <cellStyle name="Normal 3 3 2 2 8 6" xfId="28133"/>
    <cellStyle name="Normal 3 3 2 2 8 7" xfId="28134"/>
    <cellStyle name="Normal 3 3 2 2 9" xfId="28135"/>
    <cellStyle name="Normal 3 3 2 2 9 2" xfId="28136"/>
    <cellStyle name="Normal 3 3 2 2 9 2 2" xfId="28137"/>
    <cellStyle name="Normal 3 3 2 2 9 2 3" xfId="28138"/>
    <cellStyle name="Normal 3 3 2 2 9 3" xfId="28139"/>
    <cellStyle name="Normal 3 3 2 2 9 3 2" xfId="28140"/>
    <cellStyle name="Normal 3 3 2 2 9 3 3" xfId="28141"/>
    <cellStyle name="Normal 3 3 2 2 9 4" xfId="28142"/>
    <cellStyle name="Normal 3 3 2 2 9 4 2" xfId="28143"/>
    <cellStyle name="Normal 3 3 2 2 9 5" xfId="28144"/>
    <cellStyle name="Normal 3 3 2 2 9 6" xfId="28145"/>
    <cellStyle name="Normal 3 3 2 2 9 7" xfId="28146"/>
    <cellStyle name="Normal 3 3 2 3" xfId="28147"/>
    <cellStyle name="Normal 3 3 2 3 10" xfId="28148"/>
    <cellStyle name="Normal 3 3 2 3 10 2" xfId="28149"/>
    <cellStyle name="Normal 3 3 2 3 10 2 2" xfId="28150"/>
    <cellStyle name="Normal 3 3 2 3 10 3" xfId="28151"/>
    <cellStyle name="Normal 3 3 2 3 11" xfId="28152"/>
    <cellStyle name="Normal 3 3 2 3 11 2" xfId="28153"/>
    <cellStyle name="Normal 3 3 2 3 11 3" xfId="28154"/>
    <cellStyle name="Normal 3 3 2 3 12" xfId="28155"/>
    <cellStyle name="Normal 3 3 2 3 13" xfId="28156"/>
    <cellStyle name="Normal 3 3 2 3 14" xfId="28157"/>
    <cellStyle name="Normal 3 3 2 3 2" xfId="28158"/>
    <cellStyle name="Normal 3 3 2 3 2 10" xfId="28159"/>
    <cellStyle name="Normal 3 3 2 3 2 11" xfId="28160"/>
    <cellStyle name="Normal 3 3 2 3 2 12" xfId="28161"/>
    <cellStyle name="Normal 3 3 2 3 2 2" xfId="28162"/>
    <cellStyle name="Normal 3 3 2 3 2 2 2" xfId="28163"/>
    <cellStyle name="Normal 3 3 2 3 2 2 2 2" xfId="28164"/>
    <cellStyle name="Normal 3 3 2 3 2 2 2 2 2" xfId="28165"/>
    <cellStyle name="Normal 3 3 2 3 2 2 2 2 3" xfId="28166"/>
    <cellStyle name="Normal 3 3 2 3 2 2 2 2 4" xfId="28167"/>
    <cellStyle name="Normal 3 3 2 3 2 2 2 3" xfId="28168"/>
    <cellStyle name="Normal 3 3 2 3 2 2 2 3 2" xfId="28169"/>
    <cellStyle name="Normal 3 3 2 3 2 2 2 4" xfId="28170"/>
    <cellStyle name="Normal 3 3 2 3 2 2 2 4 2" xfId="28171"/>
    <cellStyle name="Normal 3 3 2 3 2 2 2 5" xfId="28172"/>
    <cellStyle name="Normal 3 3 2 3 2 2 2 6" xfId="28173"/>
    <cellStyle name="Normal 3 3 2 3 2 2 3" xfId="28174"/>
    <cellStyle name="Normal 3 3 2 3 2 2 3 2" xfId="28175"/>
    <cellStyle name="Normal 3 3 2 3 2 2 3 2 2" xfId="28176"/>
    <cellStyle name="Normal 3 3 2 3 2 2 3 2 3" xfId="28177"/>
    <cellStyle name="Normal 3 3 2 3 2 2 3 3" xfId="28178"/>
    <cellStyle name="Normal 3 3 2 3 2 2 3 3 2" xfId="28179"/>
    <cellStyle name="Normal 3 3 2 3 2 2 3 4" xfId="28180"/>
    <cellStyle name="Normal 3 3 2 3 2 2 3 5" xfId="28181"/>
    <cellStyle name="Normal 3 3 2 3 2 2 4" xfId="28182"/>
    <cellStyle name="Normal 3 3 2 3 2 2 4 2" xfId="28183"/>
    <cellStyle name="Normal 3 3 2 3 2 2 4 2 2" xfId="28184"/>
    <cellStyle name="Normal 3 3 2 3 2 2 4 3" xfId="28185"/>
    <cellStyle name="Normal 3 3 2 3 2 2 4 4" xfId="28186"/>
    <cellStyle name="Normal 3 3 2 3 2 2 5" xfId="28187"/>
    <cellStyle name="Normal 3 3 2 3 2 2 5 2" xfId="28188"/>
    <cellStyle name="Normal 3 3 2 3 2 2 5 3" xfId="28189"/>
    <cellStyle name="Normal 3 3 2 3 2 2 6" xfId="28190"/>
    <cellStyle name="Normal 3 3 2 3 2 2 6 2" xfId="28191"/>
    <cellStyle name="Normal 3 3 2 3 2 2 6 3" xfId="28192"/>
    <cellStyle name="Normal 3 3 2 3 2 2 7" xfId="28193"/>
    <cellStyle name="Normal 3 3 2 3 2 2 8" xfId="28194"/>
    <cellStyle name="Normal 3 3 2 3 2 3" xfId="28195"/>
    <cellStyle name="Normal 3 3 2 3 2 3 2" xfId="28196"/>
    <cellStyle name="Normal 3 3 2 3 2 3 2 2" xfId="28197"/>
    <cellStyle name="Normal 3 3 2 3 2 3 2 2 2" xfId="28198"/>
    <cellStyle name="Normal 3 3 2 3 2 3 2 3" xfId="28199"/>
    <cellStyle name="Normal 3 3 2 3 2 3 2 4" xfId="28200"/>
    <cellStyle name="Normal 3 3 2 3 2 3 3" xfId="28201"/>
    <cellStyle name="Normal 3 3 2 3 2 3 3 2" xfId="28202"/>
    <cellStyle name="Normal 3 3 2 3 2 3 3 2 2" xfId="28203"/>
    <cellStyle name="Normal 3 3 2 3 2 3 3 3" xfId="28204"/>
    <cellStyle name="Normal 3 3 2 3 2 3 4" xfId="28205"/>
    <cellStyle name="Normal 3 3 2 3 2 3 4 2" xfId="28206"/>
    <cellStyle name="Normal 3 3 2 3 2 3 4 2 2" xfId="28207"/>
    <cellStyle name="Normal 3 3 2 3 2 3 4 3" xfId="28208"/>
    <cellStyle name="Normal 3 3 2 3 2 3 5" xfId="28209"/>
    <cellStyle name="Normal 3 3 2 3 2 3 5 2" xfId="28210"/>
    <cellStyle name="Normal 3 3 2 3 2 3 6" xfId="28211"/>
    <cellStyle name="Normal 3 3 2 3 2 3 7" xfId="28212"/>
    <cellStyle name="Normal 3 3 2 3 2 4" xfId="28213"/>
    <cellStyle name="Normal 3 3 2 3 2 4 2" xfId="28214"/>
    <cellStyle name="Normal 3 3 2 3 2 4 2 2" xfId="28215"/>
    <cellStyle name="Normal 3 3 2 3 2 4 2 2 2" xfId="28216"/>
    <cellStyle name="Normal 3 3 2 3 2 4 2 3" xfId="28217"/>
    <cellStyle name="Normal 3 3 2 3 2 4 3" xfId="28218"/>
    <cellStyle name="Normal 3 3 2 3 2 4 3 2" xfId="28219"/>
    <cellStyle name="Normal 3 3 2 3 2 4 3 2 2" xfId="28220"/>
    <cellStyle name="Normal 3 3 2 3 2 4 3 3" xfId="28221"/>
    <cellStyle name="Normal 3 3 2 3 2 4 4" xfId="28222"/>
    <cellStyle name="Normal 3 3 2 3 2 4 4 2" xfId="28223"/>
    <cellStyle name="Normal 3 3 2 3 2 4 4 3" xfId="28224"/>
    <cellStyle name="Normal 3 3 2 3 2 4 5" xfId="28225"/>
    <cellStyle name="Normal 3 3 2 3 2 4 6" xfId="28226"/>
    <cellStyle name="Normal 3 3 2 3 2 4 7" xfId="28227"/>
    <cellStyle name="Normal 3 3 2 3 2 5" xfId="28228"/>
    <cellStyle name="Normal 3 3 2 3 2 5 2" xfId="28229"/>
    <cellStyle name="Normal 3 3 2 3 2 5 2 2" xfId="28230"/>
    <cellStyle name="Normal 3 3 2 3 2 5 2 3" xfId="28231"/>
    <cellStyle name="Normal 3 3 2 3 2 5 3" xfId="28232"/>
    <cellStyle name="Normal 3 3 2 3 2 5 3 2" xfId="28233"/>
    <cellStyle name="Normal 3 3 2 3 2 5 3 3" xfId="28234"/>
    <cellStyle name="Normal 3 3 2 3 2 5 4" xfId="28235"/>
    <cellStyle name="Normal 3 3 2 3 2 5 4 2" xfId="28236"/>
    <cellStyle name="Normal 3 3 2 3 2 5 5" xfId="28237"/>
    <cellStyle name="Normal 3 3 2 3 2 5 6" xfId="28238"/>
    <cellStyle name="Normal 3 3 2 3 2 5 7" xfId="28239"/>
    <cellStyle name="Normal 3 3 2 3 2 6" xfId="28240"/>
    <cellStyle name="Normal 3 3 2 3 2 6 2" xfId="28241"/>
    <cellStyle name="Normal 3 3 2 3 2 6 2 2" xfId="28242"/>
    <cellStyle name="Normal 3 3 2 3 2 6 2 3" xfId="28243"/>
    <cellStyle name="Normal 3 3 2 3 2 6 3" xfId="28244"/>
    <cellStyle name="Normal 3 3 2 3 2 6 3 2" xfId="28245"/>
    <cellStyle name="Normal 3 3 2 3 2 6 4" xfId="28246"/>
    <cellStyle name="Normal 3 3 2 3 2 6 5" xfId="28247"/>
    <cellStyle name="Normal 3 3 2 3 2 6 6" xfId="28248"/>
    <cellStyle name="Normal 3 3 2 3 2 7" xfId="28249"/>
    <cellStyle name="Normal 3 3 2 3 2 7 2" xfId="28250"/>
    <cellStyle name="Normal 3 3 2 3 2 7 2 2" xfId="28251"/>
    <cellStyle name="Normal 3 3 2 3 2 7 3" xfId="28252"/>
    <cellStyle name="Normal 3 3 2 3 2 8" xfId="28253"/>
    <cellStyle name="Normal 3 3 2 3 2 8 2" xfId="28254"/>
    <cellStyle name="Normal 3 3 2 3 2 8 3" xfId="28255"/>
    <cellStyle name="Normal 3 3 2 3 2 9" xfId="28256"/>
    <cellStyle name="Normal 3 3 2 3 2 9 2" xfId="28257"/>
    <cellStyle name="Normal 3 3 2 3 3" xfId="28258"/>
    <cellStyle name="Normal 3 3 2 3 3 10" xfId="28259"/>
    <cellStyle name="Normal 3 3 2 3 3 11" xfId="28260"/>
    <cellStyle name="Normal 3 3 2 3 3 2" xfId="28261"/>
    <cellStyle name="Normal 3 3 2 3 3 2 2" xfId="28262"/>
    <cellStyle name="Normal 3 3 2 3 3 2 2 2" xfId="28263"/>
    <cellStyle name="Normal 3 3 2 3 3 2 2 2 2" xfId="28264"/>
    <cellStyle name="Normal 3 3 2 3 3 2 2 3" xfId="28265"/>
    <cellStyle name="Normal 3 3 2 3 3 2 2 4" xfId="28266"/>
    <cellStyle name="Normal 3 3 2 3 3 2 3" xfId="28267"/>
    <cellStyle name="Normal 3 3 2 3 3 2 3 2" xfId="28268"/>
    <cellStyle name="Normal 3 3 2 3 3 2 3 2 2" xfId="28269"/>
    <cellStyle name="Normal 3 3 2 3 3 2 3 3" xfId="28270"/>
    <cellStyle name="Normal 3 3 2 3 3 2 4" xfId="28271"/>
    <cellStyle name="Normal 3 3 2 3 3 2 4 2" xfId="28272"/>
    <cellStyle name="Normal 3 3 2 3 3 2 4 2 2" xfId="28273"/>
    <cellStyle name="Normal 3 3 2 3 3 2 4 3" xfId="28274"/>
    <cellStyle name="Normal 3 3 2 3 3 2 5" xfId="28275"/>
    <cellStyle name="Normal 3 3 2 3 3 2 5 2" xfId="28276"/>
    <cellStyle name="Normal 3 3 2 3 3 2 6" xfId="28277"/>
    <cellStyle name="Normal 3 3 2 3 3 2 7" xfId="28278"/>
    <cellStyle name="Normal 3 3 2 3 3 3" xfId="28279"/>
    <cellStyle name="Normal 3 3 2 3 3 3 2" xfId="28280"/>
    <cellStyle name="Normal 3 3 2 3 3 3 2 2" xfId="28281"/>
    <cellStyle name="Normal 3 3 2 3 3 3 2 2 2" xfId="28282"/>
    <cellStyle name="Normal 3 3 2 3 3 3 2 3" xfId="28283"/>
    <cellStyle name="Normal 3 3 2 3 3 3 3" xfId="28284"/>
    <cellStyle name="Normal 3 3 2 3 3 3 3 2" xfId="28285"/>
    <cellStyle name="Normal 3 3 2 3 3 3 3 2 2" xfId="28286"/>
    <cellStyle name="Normal 3 3 2 3 3 3 3 3" xfId="28287"/>
    <cellStyle name="Normal 3 3 2 3 3 3 4" xfId="28288"/>
    <cellStyle name="Normal 3 3 2 3 3 3 4 2" xfId="28289"/>
    <cellStyle name="Normal 3 3 2 3 3 3 4 3" xfId="28290"/>
    <cellStyle name="Normal 3 3 2 3 3 3 5" xfId="28291"/>
    <cellStyle name="Normal 3 3 2 3 3 3 6" xfId="28292"/>
    <cellStyle name="Normal 3 3 2 3 3 3 7" xfId="28293"/>
    <cellStyle name="Normal 3 3 2 3 3 4" xfId="28294"/>
    <cellStyle name="Normal 3 3 2 3 3 4 2" xfId="28295"/>
    <cellStyle name="Normal 3 3 2 3 3 4 2 2" xfId="28296"/>
    <cellStyle name="Normal 3 3 2 3 3 4 2 3" xfId="28297"/>
    <cellStyle name="Normal 3 3 2 3 3 4 3" xfId="28298"/>
    <cellStyle name="Normal 3 3 2 3 3 4 3 2" xfId="28299"/>
    <cellStyle name="Normal 3 3 2 3 3 4 3 3" xfId="28300"/>
    <cellStyle name="Normal 3 3 2 3 3 4 4" xfId="28301"/>
    <cellStyle name="Normal 3 3 2 3 3 4 4 2" xfId="28302"/>
    <cellStyle name="Normal 3 3 2 3 3 4 5" xfId="28303"/>
    <cellStyle name="Normal 3 3 2 3 3 4 6" xfId="28304"/>
    <cellStyle name="Normal 3 3 2 3 3 4 7" xfId="28305"/>
    <cellStyle name="Normal 3 3 2 3 3 5" xfId="28306"/>
    <cellStyle name="Normal 3 3 2 3 3 5 2" xfId="28307"/>
    <cellStyle name="Normal 3 3 2 3 3 5 2 2" xfId="28308"/>
    <cellStyle name="Normal 3 3 2 3 3 5 2 3" xfId="28309"/>
    <cellStyle name="Normal 3 3 2 3 3 5 3" xfId="28310"/>
    <cellStyle name="Normal 3 3 2 3 3 5 3 2" xfId="28311"/>
    <cellStyle name="Normal 3 3 2 3 3 5 4" xfId="28312"/>
    <cellStyle name="Normal 3 3 2 3 3 5 5" xfId="28313"/>
    <cellStyle name="Normal 3 3 2 3 3 5 6" xfId="28314"/>
    <cellStyle name="Normal 3 3 2 3 3 6" xfId="28315"/>
    <cellStyle name="Normal 3 3 2 3 3 6 2" xfId="28316"/>
    <cellStyle name="Normal 3 3 2 3 3 6 2 2" xfId="28317"/>
    <cellStyle name="Normal 3 3 2 3 3 6 3" xfId="28318"/>
    <cellStyle name="Normal 3 3 2 3 3 7" xfId="28319"/>
    <cellStyle name="Normal 3 3 2 3 3 7 2" xfId="28320"/>
    <cellStyle name="Normal 3 3 2 3 3 7 3" xfId="28321"/>
    <cellStyle name="Normal 3 3 2 3 3 8" xfId="28322"/>
    <cellStyle name="Normal 3 3 2 3 3 8 2" xfId="28323"/>
    <cellStyle name="Normal 3 3 2 3 3 9" xfId="28324"/>
    <cellStyle name="Normal 3 3 2 3 4" xfId="28325"/>
    <cellStyle name="Normal 3 3 2 3 4 10" xfId="28326"/>
    <cellStyle name="Normal 3 3 2 3 4 11" xfId="28327"/>
    <cellStyle name="Normal 3 3 2 3 4 2" xfId="28328"/>
    <cellStyle name="Normal 3 3 2 3 4 2 2" xfId="28329"/>
    <cellStyle name="Normal 3 3 2 3 4 2 2 2" xfId="28330"/>
    <cellStyle name="Normal 3 3 2 3 4 2 2 2 2" xfId="28331"/>
    <cellStyle name="Normal 3 3 2 3 4 2 2 3" xfId="28332"/>
    <cellStyle name="Normal 3 3 2 3 4 2 2 4" xfId="28333"/>
    <cellStyle name="Normal 3 3 2 3 4 2 3" xfId="28334"/>
    <cellStyle name="Normal 3 3 2 3 4 2 3 2" xfId="28335"/>
    <cellStyle name="Normal 3 3 2 3 4 2 3 2 2" xfId="28336"/>
    <cellStyle name="Normal 3 3 2 3 4 2 3 3" xfId="28337"/>
    <cellStyle name="Normal 3 3 2 3 4 2 4" xfId="28338"/>
    <cellStyle name="Normal 3 3 2 3 4 2 4 2" xfId="28339"/>
    <cellStyle name="Normal 3 3 2 3 4 2 4 2 2" xfId="28340"/>
    <cellStyle name="Normal 3 3 2 3 4 2 4 3" xfId="28341"/>
    <cellStyle name="Normal 3 3 2 3 4 2 5" xfId="28342"/>
    <cellStyle name="Normal 3 3 2 3 4 2 5 2" xfId="28343"/>
    <cellStyle name="Normal 3 3 2 3 4 2 6" xfId="28344"/>
    <cellStyle name="Normal 3 3 2 3 4 2 7" xfId="28345"/>
    <cellStyle name="Normal 3 3 2 3 4 3" xfId="28346"/>
    <cellStyle name="Normal 3 3 2 3 4 3 2" xfId="28347"/>
    <cellStyle name="Normal 3 3 2 3 4 3 2 2" xfId="28348"/>
    <cellStyle name="Normal 3 3 2 3 4 3 2 2 2" xfId="28349"/>
    <cellStyle name="Normal 3 3 2 3 4 3 2 3" xfId="28350"/>
    <cellStyle name="Normal 3 3 2 3 4 3 3" xfId="28351"/>
    <cellStyle name="Normal 3 3 2 3 4 3 3 2" xfId="28352"/>
    <cellStyle name="Normal 3 3 2 3 4 3 3 2 2" xfId="28353"/>
    <cellStyle name="Normal 3 3 2 3 4 3 3 3" xfId="28354"/>
    <cellStyle name="Normal 3 3 2 3 4 3 4" xfId="28355"/>
    <cellStyle name="Normal 3 3 2 3 4 3 4 2" xfId="28356"/>
    <cellStyle name="Normal 3 3 2 3 4 3 4 3" xfId="28357"/>
    <cellStyle name="Normal 3 3 2 3 4 3 5" xfId="28358"/>
    <cellStyle name="Normal 3 3 2 3 4 3 6" xfId="28359"/>
    <cellStyle name="Normal 3 3 2 3 4 3 7" xfId="28360"/>
    <cellStyle name="Normal 3 3 2 3 4 4" xfId="28361"/>
    <cellStyle name="Normal 3 3 2 3 4 4 2" xfId="28362"/>
    <cellStyle name="Normal 3 3 2 3 4 4 2 2" xfId="28363"/>
    <cellStyle name="Normal 3 3 2 3 4 4 2 3" xfId="28364"/>
    <cellStyle name="Normal 3 3 2 3 4 4 3" xfId="28365"/>
    <cellStyle name="Normal 3 3 2 3 4 4 3 2" xfId="28366"/>
    <cellStyle name="Normal 3 3 2 3 4 4 3 3" xfId="28367"/>
    <cellStyle name="Normal 3 3 2 3 4 4 4" xfId="28368"/>
    <cellStyle name="Normal 3 3 2 3 4 4 4 2" xfId="28369"/>
    <cellStyle name="Normal 3 3 2 3 4 4 5" xfId="28370"/>
    <cellStyle name="Normal 3 3 2 3 4 4 6" xfId="28371"/>
    <cellStyle name="Normal 3 3 2 3 4 4 7" xfId="28372"/>
    <cellStyle name="Normal 3 3 2 3 4 5" xfId="28373"/>
    <cellStyle name="Normal 3 3 2 3 4 5 2" xfId="28374"/>
    <cellStyle name="Normal 3 3 2 3 4 5 2 2" xfId="28375"/>
    <cellStyle name="Normal 3 3 2 3 4 5 2 3" xfId="28376"/>
    <cellStyle name="Normal 3 3 2 3 4 5 3" xfId="28377"/>
    <cellStyle name="Normal 3 3 2 3 4 5 3 2" xfId="28378"/>
    <cellStyle name="Normal 3 3 2 3 4 5 4" xfId="28379"/>
    <cellStyle name="Normal 3 3 2 3 4 5 5" xfId="28380"/>
    <cellStyle name="Normal 3 3 2 3 4 5 6" xfId="28381"/>
    <cellStyle name="Normal 3 3 2 3 4 6" xfId="28382"/>
    <cellStyle name="Normal 3 3 2 3 4 6 2" xfId="28383"/>
    <cellStyle name="Normal 3 3 2 3 4 6 2 2" xfId="28384"/>
    <cellStyle name="Normal 3 3 2 3 4 6 3" xfId="28385"/>
    <cellStyle name="Normal 3 3 2 3 4 7" xfId="28386"/>
    <cellStyle name="Normal 3 3 2 3 4 7 2" xfId="28387"/>
    <cellStyle name="Normal 3 3 2 3 4 7 3" xfId="28388"/>
    <cellStyle name="Normal 3 3 2 3 4 8" xfId="28389"/>
    <cellStyle name="Normal 3 3 2 3 4 8 2" xfId="28390"/>
    <cellStyle name="Normal 3 3 2 3 4 9" xfId="28391"/>
    <cellStyle name="Normal 3 3 2 3 5" xfId="28392"/>
    <cellStyle name="Normal 3 3 2 3 5 2" xfId="28393"/>
    <cellStyle name="Normal 3 3 2 3 5 2 2" xfId="28394"/>
    <cellStyle name="Normal 3 3 2 3 5 2 2 2" xfId="28395"/>
    <cellStyle name="Normal 3 3 2 3 5 2 2 3" xfId="28396"/>
    <cellStyle name="Normal 3 3 2 3 5 2 3" xfId="28397"/>
    <cellStyle name="Normal 3 3 2 3 5 2 3 2" xfId="28398"/>
    <cellStyle name="Normal 3 3 2 3 5 2 4" xfId="28399"/>
    <cellStyle name="Normal 3 3 2 3 5 2 5" xfId="28400"/>
    <cellStyle name="Normal 3 3 2 3 5 3" xfId="28401"/>
    <cellStyle name="Normal 3 3 2 3 5 3 2" xfId="28402"/>
    <cellStyle name="Normal 3 3 2 3 5 3 2 2" xfId="28403"/>
    <cellStyle name="Normal 3 3 2 3 5 3 3" xfId="28404"/>
    <cellStyle name="Normal 3 3 2 3 5 3 4" xfId="28405"/>
    <cellStyle name="Normal 3 3 2 3 5 4" xfId="28406"/>
    <cellStyle name="Normal 3 3 2 3 5 4 2" xfId="28407"/>
    <cellStyle name="Normal 3 3 2 3 5 4 2 2" xfId="28408"/>
    <cellStyle name="Normal 3 3 2 3 5 4 3" xfId="28409"/>
    <cellStyle name="Normal 3 3 2 3 5 5" xfId="28410"/>
    <cellStyle name="Normal 3 3 2 3 5 5 2" xfId="28411"/>
    <cellStyle name="Normal 3 3 2 3 5 5 3" xfId="28412"/>
    <cellStyle name="Normal 3 3 2 3 5 6" xfId="28413"/>
    <cellStyle name="Normal 3 3 2 3 5 6 2" xfId="28414"/>
    <cellStyle name="Normal 3 3 2 3 5 7" xfId="28415"/>
    <cellStyle name="Normal 3 3 2 3 6" xfId="28416"/>
    <cellStyle name="Normal 3 3 2 3 6 2" xfId="28417"/>
    <cellStyle name="Normal 3 3 2 3 6 2 2" xfId="28418"/>
    <cellStyle name="Normal 3 3 2 3 6 2 2 2" xfId="28419"/>
    <cellStyle name="Normal 3 3 2 3 6 2 3" xfId="28420"/>
    <cellStyle name="Normal 3 3 2 3 6 3" xfId="28421"/>
    <cellStyle name="Normal 3 3 2 3 6 3 2" xfId="28422"/>
    <cellStyle name="Normal 3 3 2 3 6 3 2 2" xfId="28423"/>
    <cellStyle name="Normal 3 3 2 3 6 3 3" xfId="28424"/>
    <cellStyle name="Normal 3 3 2 3 6 4" xfId="28425"/>
    <cellStyle name="Normal 3 3 2 3 6 4 2" xfId="28426"/>
    <cellStyle name="Normal 3 3 2 3 6 4 3" xfId="28427"/>
    <cellStyle name="Normal 3 3 2 3 6 5" xfId="28428"/>
    <cellStyle name="Normal 3 3 2 3 6 6" xfId="28429"/>
    <cellStyle name="Normal 3 3 2 3 6 7" xfId="28430"/>
    <cellStyle name="Normal 3 3 2 3 7" xfId="28431"/>
    <cellStyle name="Normal 3 3 2 3 7 2" xfId="28432"/>
    <cellStyle name="Normal 3 3 2 3 7 2 2" xfId="28433"/>
    <cellStyle name="Normal 3 3 2 3 7 2 2 2" xfId="28434"/>
    <cellStyle name="Normal 3 3 2 3 7 2 3" xfId="28435"/>
    <cellStyle name="Normal 3 3 2 3 7 3" xfId="28436"/>
    <cellStyle name="Normal 3 3 2 3 7 3 2" xfId="28437"/>
    <cellStyle name="Normal 3 3 2 3 7 3 2 2" xfId="28438"/>
    <cellStyle name="Normal 3 3 2 3 7 3 3" xfId="28439"/>
    <cellStyle name="Normal 3 3 2 3 7 4" xfId="28440"/>
    <cellStyle name="Normal 3 3 2 3 7 4 2" xfId="28441"/>
    <cellStyle name="Normal 3 3 2 3 7 4 3" xfId="28442"/>
    <cellStyle name="Normal 3 3 2 3 7 5" xfId="28443"/>
    <cellStyle name="Normal 3 3 2 3 7 6" xfId="28444"/>
    <cellStyle name="Normal 3 3 2 3 7 7" xfId="28445"/>
    <cellStyle name="Normal 3 3 2 3 8" xfId="28446"/>
    <cellStyle name="Normal 3 3 2 3 8 2" xfId="28447"/>
    <cellStyle name="Normal 3 3 2 3 8 2 2" xfId="28448"/>
    <cellStyle name="Normal 3 3 2 3 8 2 3" xfId="28449"/>
    <cellStyle name="Normal 3 3 2 3 8 3" xfId="28450"/>
    <cellStyle name="Normal 3 3 2 3 8 3 2" xfId="28451"/>
    <cellStyle name="Normal 3 3 2 3 8 3 3" xfId="28452"/>
    <cellStyle name="Normal 3 3 2 3 8 4" xfId="28453"/>
    <cellStyle name="Normal 3 3 2 3 8 5" xfId="28454"/>
    <cellStyle name="Normal 3 3 2 3 8 6" xfId="28455"/>
    <cellStyle name="Normal 3 3 2 3 9" xfId="28456"/>
    <cellStyle name="Normal 3 3 2 3 9 2" xfId="28457"/>
    <cellStyle name="Normal 3 3 2 3 9 2 2" xfId="28458"/>
    <cellStyle name="Normal 3 3 2 3 9 3" xfId="28459"/>
    <cellStyle name="Normal 3 3 2 4" xfId="28460"/>
    <cellStyle name="Normal 3 3 2 4 10" xfId="28461"/>
    <cellStyle name="Normal 3 3 2 4 10 2" xfId="28462"/>
    <cellStyle name="Normal 3 3 2 4 10 3" xfId="28463"/>
    <cellStyle name="Normal 3 3 2 4 11" xfId="28464"/>
    <cellStyle name="Normal 3 3 2 4 11 2" xfId="28465"/>
    <cellStyle name="Normal 3 3 2 4 12" xfId="28466"/>
    <cellStyle name="Normal 3 3 2 4 13" xfId="28467"/>
    <cellStyle name="Normal 3 3 2 4 14" xfId="28468"/>
    <cellStyle name="Normal 3 3 2 4 2" xfId="28469"/>
    <cellStyle name="Normal 3 3 2 4 2 10" xfId="28470"/>
    <cellStyle name="Normal 3 3 2 4 2 11" xfId="28471"/>
    <cellStyle name="Normal 3 3 2 4 2 12" xfId="28472"/>
    <cellStyle name="Normal 3 3 2 4 2 2" xfId="28473"/>
    <cellStyle name="Normal 3 3 2 4 2 2 2" xfId="28474"/>
    <cellStyle name="Normal 3 3 2 4 2 2 2 2" xfId="28475"/>
    <cellStyle name="Normal 3 3 2 4 2 2 2 2 2" xfId="28476"/>
    <cellStyle name="Normal 3 3 2 4 2 2 2 3" xfId="28477"/>
    <cellStyle name="Normal 3 3 2 4 2 2 2 4" xfId="28478"/>
    <cellStyle name="Normal 3 3 2 4 2 2 3" xfId="28479"/>
    <cellStyle name="Normal 3 3 2 4 2 2 3 2" xfId="28480"/>
    <cellStyle name="Normal 3 3 2 4 2 2 3 2 2" xfId="28481"/>
    <cellStyle name="Normal 3 3 2 4 2 2 3 3" xfId="28482"/>
    <cellStyle name="Normal 3 3 2 4 2 2 4" xfId="28483"/>
    <cellStyle name="Normal 3 3 2 4 2 2 4 2" xfId="28484"/>
    <cellStyle name="Normal 3 3 2 4 2 2 4 2 2" xfId="28485"/>
    <cellStyle name="Normal 3 3 2 4 2 2 4 3" xfId="28486"/>
    <cellStyle name="Normal 3 3 2 4 2 2 5" xfId="28487"/>
    <cellStyle name="Normal 3 3 2 4 2 2 5 2" xfId="28488"/>
    <cellStyle name="Normal 3 3 2 4 2 2 6" xfId="28489"/>
    <cellStyle name="Normal 3 3 2 4 2 2 7" xfId="28490"/>
    <cellStyle name="Normal 3 3 2 4 2 3" xfId="28491"/>
    <cellStyle name="Normal 3 3 2 4 2 3 2" xfId="28492"/>
    <cellStyle name="Normal 3 3 2 4 2 3 2 2" xfId="28493"/>
    <cellStyle name="Normal 3 3 2 4 2 3 2 2 2" xfId="28494"/>
    <cellStyle name="Normal 3 3 2 4 2 3 2 3" xfId="28495"/>
    <cellStyle name="Normal 3 3 2 4 2 3 3" xfId="28496"/>
    <cellStyle name="Normal 3 3 2 4 2 3 3 2" xfId="28497"/>
    <cellStyle name="Normal 3 3 2 4 2 3 3 2 2" xfId="28498"/>
    <cellStyle name="Normal 3 3 2 4 2 3 3 3" xfId="28499"/>
    <cellStyle name="Normal 3 3 2 4 2 3 4" xfId="28500"/>
    <cellStyle name="Normal 3 3 2 4 2 3 4 2" xfId="28501"/>
    <cellStyle name="Normal 3 3 2 4 2 3 4 3" xfId="28502"/>
    <cellStyle name="Normal 3 3 2 4 2 3 5" xfId="28503"/>
    <cellStyle name="Normal 3 3 2 4 2 3 6" xfId="28504"/>
    <cellStyle name="Normal 3 3 2 4 2 3 7" xfId="28505"/>
    <cellStyle name="Normal 3 3 2 4 2 4" xfId="28506"/>
    <cellStyle name="Normal 3 3 2 4 2 4 2" xfId="28507"/>
    <cellStyle name="Normal 3 3 2 4 2 4 2 2" xfId="28508"/>
    <cellStyle name="Normal 3 3 2 4 2 4 2 3" xfId="28509"/>
    <cellStyle name="Normal 3 3 2 4 2 4 3" xfId="28510"/>
    <cellStyle name="Normal 3 3 2 4 2 4 3 2" xfId="28511"/>
    <cellStyle name="Normal 3 3 2 4 2 4 3 3" xfId="28512"/>
    <cellStyle name="Normal 3 3 2 4 2 4 4" xfId="28513"/>
    <cellStyle name="Normal 3 3 2 4 2 4 4 2" xfId="28514"/>
    <cellStyle name="Normal 3 3 2 4 2 4 5" xfId="28515"/>
    <cellStyle name="Normal 3 3 2 4 2 4 6" xfId="28516"/>
    <cellStyle name="Normal 3 3 2 4 2 4 7" xfId="28517"/>
    <cellStyle name="Normal 3 3 2 4 2 5" xfId="28518"/>
    <cellStyle name="Normal 3 3 2 4 2 5 2" xfId="28519"/>
    <cellStyle name="Normal 3 3 2 4 2 5 2 2" xfId="28520"/>
    <cellStyle name="Normal 3 3 2 4 2 5 2 3" xfId="28521"/>
    <cellStyle name="Normal 3 3 2 4 2 5 3" xfId="28522"/>
    <cellStyle name="Normal 3 3 2 4 2 5 3 2" xfId="28523"/>
    <cellStyle name="Normal 3 3 2 4 2 5 4" xfId="28524"/>
    <cellStyle name="Normal 3 3 2 4 2 5 4 2" xfId="28525"/>
    <cellStyle name="Normal 3 3 2 4 2 5 5" xfId="28526"/>
    <cellStyle name="Normal 3 3 2 4 2 5 6" xfId="28527"/>
    <cellStyle name="Normal 3 3 2 4 2 5 7" xfId="28528"/>
    <cellStyle name="Normal 3 3 2 4 2 6" xfId="28529"/>
    <cellStyle name="Normal 3 3 2 4 2 6 2" xfId="28530"/>
    <cellStyle name="Normal 3 3 2 4 2 6 2 2" xfId="28531"/>
    <cellStyle name="Normal 3 3 2 4 2 6 2 3" xfId="28532"/>
    <cellStyle name="Normal 3 3 2 4 2 6 3" xfId="28533"/>
    <cellStyle name="Normal 3 3 2 4 2 6 3 2" xfId="28534"/>
    <cellStyle name="Normal 3 3 2 4 2 6 4" xfId="28535"/>
    <cellStyle name="Normal 3 3 2 4 2 6 5" xfId="28536"/>
    <cellStyle name="Normal 3 3 2 4 2 6 6" xfId="28537"/>
    <cellStyle name="Normal 3 3 2 4 2 7" xfId="28538"/>
    <cellStyle name="Normal 3 3 2 4 2 7 2" xfId="28539"/>
    <cellStyle name="Normal 3 3 2 4 2 7 3" xfId="28540"/>
    <cellStyle name="Normal 3 3 2 4 2 8" xfId="28541"/>
    <cellStyle name="Normal 3 3 2 4 2 8 2" xfId="28542"/>
    <cellStyle name="Normal 3 3 2 4 2 9" xfId="28543"/>
    <cellStyle name="Normal 3 3 2 4 2 9 2" xfId="28544"/>
    <cellStyle name="Normal 3 3 2 4 3" xfId="28545"/>
    <cellStyle name="Normal 3 3 2 4 3 10" xfId="28546"/>
    <cellStyle name="Normal 3 3 2 4 3 11" xfId="28547"/>
    <cellStyle name="Normal 3 3 2 4 3 2" xfId="28548"/>
    <cellStyle name="Normal 3 3 2 4 3 2 2" xfId="28549"/>
    <cellStyle name="Normal 3 3 2 4 3 2 2 2" xfId="28550"/>
    <cellStyle name="Normal 3 3 2 4 3 2 2 2 2" xfId="28551"/>
    <cellStyle name="Normal 3 3 2 4 3 2 2 3" xfId="28552"/>
    <cellStyle name="Normal 3 3 2 4 3 2 2 4" xfId="28553"/>
    <cellStyle name="Normal 3 3 2 4 3 2 3" xfId="28554"/>
    <cellStyle name="Normal 3 3 2 4 3 2 3 2" xfId="28555"/>
    <cellStyle name="Normal 3 3 2 4 3 2 3 2 2" xfId="28556"/>
    <cellStyle name="Normal 3 3 2 4 3 2 3 3" xfId="28557"/>
    <cellStyle name="Normal 3 3 2 4 3 2 4" xfId="28558"/>
    <cellStyle name="Normal 3 3 2 4 3 2 4 2" xfId="28559"/>
    <cellStyle name="Normal 3 3 2 4 3 2 4 2 2" xfId="28560"/>
    <cellStyle name="Normal 3 3 2 4 3 2 4 3" xfId="28561"/>
    <cellStyle name="Normal 3 3 2 4 3 2 5" xfId="28562"/>
    <cellStyle name="Normal 3 3 2 4 3 2 5 2" xfId="28563"/>
    <cellStyle name="Normal 3 3 2 4 3 2 6" xfId="28564"/>
    <cellStyle name="Normal 3 3 2 4 3 2 7" xfId="28565"/>
    <cellStyle name="Normal 3 3 2 4 3 3" xfId="28566"/>
    <cellStyle name="Normal 3 3 2 4 3 3 2" xfId="28567"/>
    <cellStyle name="Normal 3 3 2 4 3 3 2 2" xfId="28568"/>
    <cellStyle name="Normal 3 3 2 4 3 3 2 2 2" xfId="28569"/>
    <cellStyle name="Normal 3 3 2 4 3 3 2 3" xfId="28570"/>
    <cellStyle name="Normal 3 3 2 4 3 3 3" xfId="28571"/>
    <cellStyle name="Normal 3 3 2 4 3 3 3 2" xfId="28572"/>
    <cellStyle name="Normal 3 3 2 4 3 3 3 2 2" xfId="28573"/>
    <cellStyle name="Normal 3 3 2 4 3 3 3 3" xfId="28574"/>
    <cellStyle name="Normal 3 3 2 4 3 3 4" xfId="28575"/>
    <cellStyle name="Normal 3 3 2 4 3 3 4 2" xfId="28576"/>
    <cellStyle name="Normal 3 3 2 4 3 3 4 3" xfId="28577"/>
    <cellStyle name="Normal 3 3 2 4 3 3 5" xfId="28578"/>
    <cellStyle name="Normal 3 3 2 4 3 3 6" xfId="28579"/>
    <cellStyle name="Normal 3 3 2 4 3 3 7" xfId="28580"/>
    <cellStyle name="Normal 3 3 2 4 3 4" xfId="28581"/>
    <cellStyle name="Normal 3 3 2 4 3 4 2" xfId="28582"/>
    <cellStyle name="Normal 3 3 2 4 3 4 2 2" xfId="28583"/>
    <cellStyle name="Normal 3 3 2 4 3 4 2 3" xfId="28584"/>
    <cellStyle name="Normal 3 3 2 4 3 4 3" xfId="28585"/>
    <cellStyle name="Normal 3 3 2 4 3 4 3 2" xfId="28586"/>
    <cellStyle name="Normal 3 3 2 4 3 4 3 3" xfId="28587"/>
    <cellStyle name="Normal 3 3 2 4 3 4 4" xfId="28588"/>
    <cellStyle name="Normal 3 3 2 4 3 4 4 2" xfId="28589"/>
    <cellStyle name="Normal 3 3 2 4 3 4 5" xfId="28590"/>
    <cellStyle name="Normal 3 3 2 4 3 4 6" xfId="28591"/>
    <cellStyle name="Normal 3 3 2 4 3 4 7" xfId="28592"/>
    <cellStyle name="Normal 3 3 2 4 3 5" xfId="28593"/>
    <cellStyle name="Normal 3 3 2 4 3 5 2" xfId="28594"/>
    <cellStyle name="Normal 3 3 2 4 3 5 2 2" xfId="28595"/>
    <cellStyle name="Normal 3 3 2 4 3 5 2 3" xfId="28596"/>
    <cellStyle name="Normal 3 3 2 4 3 5 3" xfId="28597"/>
    <cellStyle name="Normal 3 3 2 4 3 5 3 2" xfId="28598"/>
    <cellStyle name="Normal 3 3 2 4 3 5 4" xfId="28599"/>
    <cellStyle name="Normal 3 3 2 4 3 5 5" xfId="28600"/>
    <cellStyle name="Normal 3 3 2 4 3 5 6" xfId="28601"/>
    <cellStyle name="Normal 3 3 2 4 3 6" xfId="28602"/>
    <cellStyle name="Normal 3 3 2 4 3 6 2" xfId="28603"/>
    <cellStyle name="Normal 3 3 2 4 3 6 2 2" xfId="28604"/>
    <cellStyle name="Normal 3 3 2 4 3 6 3" xfId="28605"/>
    <cellStyle name="Normal 3 3 2 4 3 7" xfId="28606"/>
    <cellStyle name="Normal 3 3 2 4 3 7 2" xfId="28607"/>
    <cellStyle name="Normal 3 3 2 4 3 7 3" xfId="28608"/>
    <cellStyle name="Normal 3 3 2 4 3 8" xfId="28609"/>
    <cellStyle name="Normal 3 3 2 4 3 8 2" xfId="28610"/>
    <cellStyle name="Normal 3 3 2 4 3 9" xfId="28611"/>
    <cellStyle name="Normal 3 3 2 4 4" xfId="28612"/>
    <cellStyle name="Normal 3 3 2 4 4 10" xfId="28613"/>
    <cellStyle name="Normal 3 3 2 4 4 11" xfId="28614"/>
    <cellStyle name="Normal 3 3 2 4 4 2" xfId="28615"/>
    <cellStyle name="Normal 3 3 2 4 4 2 2" xfId="28616"/>
    <cellStyle name="Normal 3 3 2 4 4 2 2 2" xfId="28617"/>
    <cellStyle name="Normal 3 3 2 4 4 2 2 2 2" xfId="28618"/>
    <cellStyle name="Normal 3 3 2 4 4 2 2 3" xfId="28619"/>
    <cellStyle name="Normal 3 3 2 4 4 2 3" xfId="28620"/>
    <cellStyle name="Normal 3 3 2 4 4 2 3 2" xfId="28621"/>
    <cellStyle name="Normal 3 3 2 4 4 2 3 2 2" xfId="28622"/>
    <cellStyle name="Normal 3 3 2 4 4 2 3 3" xfId="28623"/>
    <cellStyle name="Normal 3 3 2 4 4 2 4" xfId="28624"/>
    <cellStyle name="Normal 3 3 2 4 4 2 4 2" xfId="28625"/>
    <cellStyle name="Normal 3 3 2 4 4 2 4 3" xfId="28626"/>
    <cellStyle name="Normal 3 3 2 4 4 2 5" xfId="28627"/>
    <cellStyle name="Normal 3 3 2 4 4 2 6" xfId="28628"/>
    <cellStyle name="Normal 3 3 2 4 4 2 7" xfId="28629"/>
    <cellStyle name="Normal 3 3 2 4 4 3" xfId="28630"/>
    <cellStyle name="Normal 3 3 2 4 4 3 2" xfId="28631"/>
    <cellStyle name="Normal 3 3 2 4 4 3 2 2" xfId="28632"/>
    <cellStyle name="Normal 3 3 2 4 4 3 2 3" xfId="28633"/>
    <cellStyle name="Normal 3 3 2 4 4 3 3" xfId="28634"/>
    <cellStyle name="Normal 3 3 2 4 4 3 3 2" xfId="28635"/>
    <cellStyle name="Normal 3 3 2 4 4 3 3 3" xfId="28636"/>
    <cellStyle name="Normal 3 3 2 4 4 3 4" xfId="28637"/>
    <cellStyle name="Normal 3 3 2 4 4 3 4 2" xfId="28638"/>
    <cellStyle name="Normal 3 3 2 4 4 3 5" xfId="28639"/>
    <cellStyle name="Normal 3 3 2 4 4 3 6" xfId="28640"/>
    <cellStyle name="Normal 3 3 2 4 4 3 7" xfId="28641"/>
    <cellStyle name="Normal 3 3 2 4 4 4" xfId="28642"/>
    <cellStyle name="Normal 3 3 2 4 4 4 2" xfId="28643"/>
    <cellStyle name="Normal 3 3 2 4 4 4 2 2" xfId="28644"/>
    <cellStyle name="Normal 3 3 2 4 4 4 2 3" xfId="28645"/>
    <cellStyle name="Normal 3 3 2 4 4 4 3" xfId="28646"/>
    <cellStyle name="Normal 3 3 2 4 4 4 3 2" xfId="28647"/>
    <cellStyle name="Normal 3 3 2 4 4 4 4" xfId="28648"/>
    <cellStyle name="Normal 3 3 2 4 4 4 4 2" xfId="28649"/>
    <cellStyle name="Normal 3 3 2 4 4 4 5" xfId="28650"/>
    <cellStyle name="Normal 3 3 2 4 4 4 6" xfId="28651"/>
    <cellStyle name="Normal 3 3 2 4 4 4 7" xfId="28652"/>
    <cellStyle name="Normal 3 3 2 4 4 5" xfId="28653"/>
    <cellStyle name="Normal 3 3 2 4 4 5 2" xfId="28654"/>
    <cellStyle name="Normal 3 3 2 4 4 5 2 2" xfId="28655"/>
    <cellStyle name="Normal 3 3 2 4 4 5 2 3" xfId="28656"/>
    <cellStyle name="Normal 3 3 2 4 4 5 3" xfId="28657"/>
    <cellStyle name="Normal 3 3 2 4 4 5 3 2" xfId="28658"/>
    <cellStyle name="Normal 3 3 2 4 4 5 4" xfId="28659"/>
    <cellStyle name="Normal 3 3 2 4 4 5 5" xfId="28660"/>
    <cellStyle name="Normal 3 3 2 4 4 5 6" xfId="28661"/>
    <cellStyle name="Normal 3 3 2 4 4 6" xfId="28662"/>
    <cellStyle name="Normal 3 3 2 4 4 6 2" xfId="28663"/>
    <cellStyle name="Normal 3 3 2 4 4 6 3" xfId="28664"/>
    <cellStyle name="Normal 3 3 2 4 4 7" xfId="28665"/>
    <cellStyle name="Normal 3 3 2 4 4 7 2" xfId="28666"/>
    <cellStyle name="Normal 3 3 2 4 4 8" xfId="28667"/>
    <cellStyle name="Normal 3 3 2 4 4 8 2" xfId="28668"/>
    <cellStyle name="Normal 3 3 2 4 4 9" xfId="28669"/>
    <cellStyle name="Normal 3 3 2 4 5" xfId="28670"/>
    <cellStyle name="Normal 3 3 2 4 5 2" xfId="28671"/>
    <cellStyle name="Normal 3 3 2 4 5 2 2" xfId="28672"/>
    <cellStyle name="Normal 3 3 2 4 5 2 2 2" xfId="28673"/>
    <cellStyle name="Normal 3 3 2 4 5 2 3" xfId="28674"/>
    <cellStyle name="Normal 3 3 2 4 5 3" xfId="28675"/>
    <cellStyle name="Normal 3 3 2 4 5 3 2" xfId="28676"/>
    <cellStyle name="Normal 3 3 2 4 5 3 2 2" xfId="28677"/>
    <cellStyle name="Normal 3 3 2 4 5 3 3" xfId="28678"/>
    <cellStyle name="Normal 3 3 2 4 5 4" xfId="28679"/>
    <cellStyle name="Normal 3 3 2 4 5 4 2" xfId="28680"/>
    <cellStyle name="Normal 3 3 2 4 5 4 3" xfId="28681"/>
    <cellStyle name="Normal 3 3 2 4 5 5" xfId="28682"/>
    <cellStyle name="Normal 3 3 2 4 5 6" xfId="28683"/>
    <cellStyle name="Normal 3 3 2 4 5 7" xfId="28684"/>
    <cellStyle name="Normal 3 3 2 4 6" xfId="28685"/>
    <cellStyle name="Normal 3 3 2 4 6 2" xfId="28686"/>
    <cellStyle name="Normal 3 3 2 4 6 2 2" xfId="28687"/>
    <cellStyle name="Normal 3 3 2 4 6 2 2 2" xfId="28688"/>
    <cellStyle name="Normal 3 3 2 4 6 2 3" xfId="28689"/>
    <cellStyle name="Normal 3 3 2 4 6 3" xfId="28690"/>
    <cellStyle name="Normal 3 3 2 4 6 3 2" xfId="28691"/>
    <cellStyle name="Normal 3 3 2 4 6 3 2 2" xfId="28692"/>
    <cellStyle name="Normal 3 3 2 4 6 3 3" xfId="28693"/>
    <cellStyle name="Normal 3 3 2 4 6 4" xfId="28694"/>
    <cellStyle name="Normal 3 3 2 4 6 4 2" xfId="28695"/>
    <cellStyle name="Normal 3 3 2 4 6 4 3" xfId="28696"/>
    <cellStyle name="Normal 3 3 2 4 6 5" xfId="28697"/>
    <cellStyle name="Normal 3 3 2 4 6 6" xfId="28698"/>
    <cellStyle name="Normal 3 3 2 4 6 7" xfId="28699"/>
    <cellStyle name="Normal 3 3 2 4 7" xfId="28700"/>
    <cellStyle name="Normal 3 3 2 4 7 2" xfId="28701"/>
    <cellStyle name="Normal 3 3 2 4 7 2 2" xfId="28702"/>
    <cellStyle name="Normal 3 3 2 4 7 2 3" xfId="28703"/>
    <cellStyle name="Normal 3 3 2 4 7 3" xfId="28704"/>
    <cellStyle name="Normal 3 3 2 4 7 3 2" xfId="28705"/>
    <cellStyle name="Normal 3 3 2 4 7 3 3" xfId="28706"/>
    <cellStyle name="Normal 3 3 2 4 7 4" xfId="28707"/>
    <cellStyle name="Normal 3 3 2 4 7 4 2" xfId="28708"/>
    <cellStyle name="Normal 3 3 2 4 7 5" xfId="28709"/>
    <cellStyle name="Normal 3 3 2 4 7 6" xfId="28710"/>
    <cellStyle name="Normal 3 3 2 4 7 7" xfId="28711"/>
    <cellStyle name="Normal 3 3 2 4 8" xfId="28712"/>
    <cellStyle name="Normal 3 3 2 4 8 2" xfId="28713"/>
    <cellStyle name="Normal 3 3 2 4 8 2 2" xfId="28714"/>
    <cellStyle name="Normal 3 3 2 4 8 2 3" xfId="28715"/>
    <cellStyle name="Normal 3 3 2 4 8 3" xfId="28716"/>
    <cellStyle name="Normal 3 3 2 4 8 3 2" xfId="28717"/>
    <cellStyle name="Normal 3 3 2 4 8 4" xfId="28718"/>
    <cellStyle name="Normal 3 3 2 4 8 5" xfId="28719"/>
    <cellStyle name="Normal 3 3 2 4 8 6" xfId="28720"/>
    <cellStyle name="Normal 3 3 2 4 9" xfId="28721"/>
    <cellStyle name="Normal 3 3 2 4 9 2" xfId="28722"/>
    <cellStyle name="Normal 3 3 2 4 9 2 2" xfId="28723"/>
    <cellStyle name="Normal 3 3 2 4 9 3" xfId="28724"/>
    <cellStyle name="Normal 3 3 2 5" xfId="28725"/>
    <cellStyle name="Normal 3 3 2 5 10" xfId="28726"/>
    <cellStyle name="Normal 3 3 2 5 10 2" xfId="28727"/>
    <cellStyle name="Normal 3 3 2 5 11" xfId="28728"/>
    <cellStyle name="Normal 3 3 2 5 12" xfId="28729"/>
    <cellStyle name="Normal 3 3 2 5 13" xfId="28730"/>
    <cellStyle name="Normal 3 3 2 5 2" xfId="28731"/>
    <cellStyle name="Normal 3 3 2 5 2 10" xfId="28732"/>
    <cellStyle name="Normal 3 3 2 5 2 11" xfId="28733"/>
    <cellStyle name="Normal 3 3 2 5 2 2" xfId="28734"/>
    <cellStyle name="Normal 3 3 2 5 2 2 2" xfId="28735"/>
    <cellStyle name="Normal 3 3 2 5 2 2 2 2" xfId="28736"/>
    <cellStyle name="Normal 3 3 2 5 2 2 2 2 2" xfId="28737"/>
    <cellStyle name="Normal 3 3 2 5 2 2 2 3" xfId="28738"/>
    <cellStyle name="Normal 3 3 2 5 2 2 2 4" xfId="28739"/>
    <cellStyle name="Normal 3 3 2 5 2 2 3" xfId="28740"/>
    <cellStyle name="Normal 3 3 2 5 2 2 3 2" xfId="28741"/>
    <cellStyle name="Normal 3 3 2 5 2 2 3 2 2" xfId="28742"/>
    <cellStyle name="Normal 3 3 2 5 2 2 3 3" xfId="28743"/>
    <cellStyle name="Normal 3 3 2 5 2 2 4" xfId="28744"/>
    <cellStyle name="Normal 3 3 2 5 2 2 4 2" xfId="28745"/>
    <cellStyle name="Normal 3 3 2 5 2 2 4 2 2" xfId="28746"/>
    <cellStyle name="Normal 3 3 2 5 2 2 4 3" xfId="28747"/>
    <cellStyle name="Normal 3 3 2 5 2 2 5" xfId="28748"/>
    <cellStyle name="Normal 3 3 2 5 2 2 5 2" xfId="28749"/>
    <cellStyle name="Normal 3 3 2 5 2 2 6" xfId="28750"/>
    <cellStyle name="Normal 3 3 2 5 2 2 7" xfId="28751"/>
    <cellStyle name="Normal 3 3 2 5 2 3" xfId="28752"/>
    <cellStyle name="Normal 3 3 2 5 2 3 2" xfId="28753"/>
    <cellStyle name="Normal 3 3 2 5 2 3 2 2" xfId="28754"/>
    <cellStyle name="Normal 3 3 2 5 2 3 2 2 2" xfId="28755"/>
    <cellStyle name="Normal 3 3 2 5 2 3 2 3" xfId="28756"/>
    <cellStyle name="Normal 3 3 2 5 2 3 3" xfId="28757"/>
    <cellStyle name="Normal 3 3 2 5 2 3 3 2" xfId="28758"/>
    <cellStyle name="Normal 3 3 2 5 2 3 3 2 2" xfId="28759"/>
    <cellStyle name="Normal 3 3 2 5 2 3 3 3" xfId="28760"/>
    <cellStyle name="Normal 3 3 2 5 2 3 4" xfId="28761"/>
    <cellStyle name="Normal 3 3 2 5 2 3 4 2" xfId="28762"/>
    <cellStyle name="Normal 3 3 2 5 2 3 4 3" xfId="28763"/>
    <cellStyle name="Normal 3 3 2 5 2 3 5" xfId="28764"/>
    <cellStyle name="Normal 3 3 2 5 2 3 6" xfId="28765"/>
    <cellStyle name="Normal 3 3 2 5 2 3 7" xfId="28766"/>
    <cellStyle name="Normal 3 3 2 5 2 4" xfId="28767"/>
    <cellStyle name="Normal 3 3 2 5 2 4 2" xfId="28768"/>
    <cellStyle name="Normal 3 3 2 5 2 4 2 2" xfId="28769"/>
    <cellStyle name="Normal 3 3 2 5 2 4 2 3" xfId="28770"/>
    <cellStyle name="Normal 3 3 2 5 2 4 3" xfId="28771"/>
    <cellStyle name="Normal 3 3 2 5 2 4 3 2" xfId="28772"/>
    <cellStyle name="Normal 3 3 2 5 2 4 3 3" xfId="28773"/>
    <cellStyle name="Normal 3 3 2 5 2 4 4" xfId="28774"/>
    <cellStyle name="Normal 3 3 2 5 2 4 4 2" xfId="28775"/>
    <cellStyle name="Normal 3 3 2 5 2 4 5" xfId="28776"/>
    <cellStyle name="Normal 3 3 2 5 2 4 6" xfId="28777"/>
    <cellStyle name="Normal 3 3 2 5 2 4 7" xfId="28778"/>
    <cellStyle name="Normal 3 3 2 5 2 5" xfId="28779"/>
    <cellStyle name="Normal 3 3 2 5 2 5 2" xfId="28780"/>
    <cellStyle name="Normal 3 3 2 5 2 5 2 2" xfId="28781"/>
    <cellStyle name="Normal 3 3 2 5 2 5 2 3" xfId="28782"/>
    <cellStyle name="Normal 3 3 2 5 2 5 3" xfId="28783"/>
    <cellStyle name="Normal 3 3 2 5 2 5 3 2" xfId="28784"/>
    <cellStyle name="Normal 3 3 2 5 2 5 4" xfId="28785"/>
    <cellStyle name="Normal 3 3 2 5 2 5 5" xfId="28786"/>
    <cellStyle name="Normal 3 3 2 5 2 5 6" xfId="28787"/>
    <cellStyle name="Normal 3 3 2 5 2 6" xfId="28788"/>
    <cellStyle name="Normal 3 3 2 5 2 6 2" xfId="28789"/>
    <cellStyle name="Normal 3 3 2 5 2 6 2 2" xfId="28790"/>
    <cellStyle name="Normal 3 3 2 5 2 6 3" xfId="28791"/>
    <cellStyle name="Normal 3 3 2 5 2 7" xfId="28792"/>
    <cellStyle name="Normal 3 3 2 5 2 7 2" xfId="28793"/>
    <cellStyle name="Normal 3 3 2 5 2 7 3" xfId="28794"/>
    <cellStyle name="Normal 3 3 2 5 2 8" xfId="28795"/>
    <cellStyle name="Normal 3 3 2 5 2 8 2" xfId="28796"/>
    <cellStyle name="Normal 3 3 2 5 2 9" xfId="28797"/>
    <cellStyle name="Normal 3 3 2 5 3" xfId="28798"/>
    <cellStyle name="Normal 3 3 2 5 3 10" xfId="28799"/>
    <cellStyle name="Normal 3 3 2 5 3 11" xfId="28800"/>
    <cellStyle name="Normal 3 3 2 5 3 2" xfId="28801"/>
    <cellStyle name="Normal 3 3 2 5 3 2 2" xfId="28802"/>
    <cellStyle name="Normal 3 3 2 5 3 2 2 2" xfId="28803"/>
    <cellStyle name="Normal 3 3 2 5 3 2 2 3" xfId="28804"/>
    <cellStyle name="Normal 3 3 2 5 3 2 3" xfId="28805"/>
    <cellStyle name="Normal 3 3 2 5 3 2 3 2" xfId="28806"/>
    <cellStyle name="Normal 3 3 2 5 3 2 3 3" xfId="28807"/>
    <cellStyle name="Normal 3 3 2 5 3 2 4" xfId="28808"/>
    <cellStyle name="Normal 3 3 2 5 3 2 4 2" xfId="28809"/>
    <cellStyle name="Normal 3 3 2 5 3 2 5" xfId="28810"/>
    <cellStyle name="Normal 3 3 2 5 3 2 6" xfId="28811"/>
    <cellStyle name="Normal 3 3 2 5 3 2 7" xfId="28812"/>
    <cellStyle name="Normal 3 3 2 5 3 3" xfId="28813"/>
    <cellStyle name="Normal 3 3 2 5 3 3 2" xfId="28814"/>
    <cellStyle name="Normal 3 3 2 5 3 3 2 2" xfId="28815"/>
    <cellStyle name="Normal 3 3 2 5 3 3 2 3" xfId="28816"/>
    <cellStyle name="Normal 3 3 2 5 3 3 3" xfId="28817"/>
    <cellStyle name="Normal 3 3 2 5 3 3 3 2" xfId="28818"/>
    <cellStyle name="Normal 3 3 2 5 3 3 4" xfId="28819"/>
    <cellStyle name="Normal 3 3 2 5 3 3 4 2" xfId="28820"/>
    <cellStyle name="Normal 3 3 2 5 3 3 5" xfId="28821"/>
    <cellStyle name="Normal 3 3 2 5 3 3 6" xfId="28822"/>
    <cellStyle name="Normal 3 3 2 5 3 3 7" xfId="28823"/>
    <cellStyle name="Normal 3 3 2 5 3 4" xfId="28824"/>
    <cellStyle name="Normal 3 3 2 5 3 4 2" xfId="28825"/>
    <cellStyle name="Normal 3 3 2 5 3 4 2 2" xfId="28826"/>
    <cellStyle name="Normal 3 3 2 5 3 4 2 3" xfId="28827"/>
    <cellStyle name="Normal 3 3 2 5 3 4 3" xfId="28828"/>
    <cellStyle name="Normal 3 3 2 5 3 4 3 2" xfId="28829"/>
    <cellStyle name="Normal 3 3 2 5 3 4 4" xfId="28830"/>
    <cellStyle name="Normal 3 3 2 5 3 4 4 2" xfId="28831"/>
    <cellStyle name="Normal 3 3 2 5 3 4 5" xfId="28832"/>
    <cellStyle name="Normal 3 3 2 5 3 4 6" xfId="28833"/>
    <cellStyle name="Normal 3 3 2 5 3 4 7" xfId="28834"/>
    <cellStyle name="Normal 3 3 2 5 3 5" xfId="28835"/>
    <cellStyle name="Normal 3 3 2 5 3 5 2" xfId="28836"/>
    <cellStyle name="Normal 3 3 2 5 3 5 2 2" xfId="28837"/>
    <cellStyle name="Normal 3 3 2 5 3 5 3" xfId="28838"/>
    <cellStyle name="Normal 3 3 2 5 3 5 3 2" xfId="28839"/>
    <cellStyle name="Normal 3 3 2 5 3 5 4" xfId="28840"/>
    <cellStyle name="Normal 3 3 2 5 3 5 5" xfId="28841"/>
    <cellStyle name="Normal 3 3 2 5 3 5 6" xfId="28842"/>
    <cellStyle name="Normal 3 3 2 5 3 6" xfId="28843"/>
    <cellStyle name="Normal 3 3 2 5 3 6 2" xfId="28844"/>
    <cellStyle name="Normal 3 3 2 5 3 7" xfId="28845"/>
    <cellStyle name="Normal 3 3 2 5 3 7 2" xfId="28846"/>
    <cellStyle name="Normal 3 3 2 5 3 8" xfId="28847"/>
    <cellStyle name="Normal 3 3 2 5 3 8 2" xfId="28848"/>
    <cellStyle name="Normal 3 3 2 5 3 9" xfId="28849"/>
    <cellStyle name="Normal 3 3 2 5 4" xfId="28850"/>
    <cellStyle name="Normal 3 3 2 5 4 2" xfId="28851"/>
    <cellStyle name="Normal 3 3 2 5 4 2 2" xfId="28852"/>
    <cellStyle name="Normal 3 3 2 5 4 2 2 2" xfId="28853"/>
    <cellStyle name="Normal 3 3 2 5 4 2 3" xfId="28854"/>
    <cellStyle name="Normal 3 3 2 5 4 3" xfId="28855"/>
    <cellStyle name="Normal 3 3 2 5 4 3 2" xfId="28856"/>
    <cellStyle name="Normal 3 3 2 5 4 3 2 2" xfId="28857"/>
    <cellStyle name="Normal 3 3 2 5 4 3 3" xfId="28858"/>
    <cellStyle name="Normal 3 3 2 5 4 4" xfId="28859"/>
    <cellStyle name="Normal 3 3 2 5 4 4 2" xfId="28860"/>
    <cellStyle name="Normal 3 3 2 5 4 4 3" xfId="28861"/>
    <cellStyle name="Normal 3 3 2 5 4 5" xfId="28862"/>
    <cellStyle name="Normal 3 3 2 5 4 6" xfId="28863"/>
    <cellStyle name="Normal 3 3 2 5 4 7" xfId="28864"/>
    <cellStyle name="Normal 3 3 2 5 5" xfId="28865"/>
    <cellStyle name="Normal 3 3 2 5 5 2" xfId="28866"/>
    <cellStyle name="Normal 3 3 2 5 5 2 2" xfId="28867"/>
    <cellStyle name="Normal 3 3 2 5 5 2 3" xfId="28868"/>
    <cellStyle name="Normal 3 3 2 5 5 3" xfId="28869"/>
    <cellStyle name="Normal 3 3 2 5 5 3 2" xfId="28870"/>
    <cellStyle name="Normal 3 3 2 5 5 3 3" xfId="28871"/>
    <cellStyle name="Normal 3 3 2 5 5 4" xfId="28872"/>
    <cellStyle name="Normal 3 3 2 5 5 4 2" xfId="28873"/>
    <cellStyle name="Normal 3 3 2 5 5 5" xfId="28874"/>
    <cellStyle name="Normal 3 3 2 5 5 6" xfId="28875"/>
    <cellStyle name="Normal 3 3 2 5 5 7" xfId="28876"/>
    <cellStyle name="Normal 3 3 2 5 6" xfId="28877"/>
    <cellStyle name="Normal 3 3 2 5 6 2" xfId="28878"/>
    <cellStyle name="Normal 3 3 2 5 6 2 2" xfId="28879"/>
    <cellStyle name="Normal 3 3 2 5 6 2 3" xfId="28880"/>
    <cellStyle name="Normal 3 3 2 5 6 3" xfId="28881"/>
    <cellStyle name="Normal 3 3 2 5 6 3 2" xfId="28882"/>
    <cellStyle name="Normal 3 3 2 5 6 4" xfId="28883"/>
    <cellStyle name="Normal 3 3 2 5 6 4 2" xfId="28884"/>
    <cellStyle name="Normal 3 3 2 5 6 5" xfId="28885"/>
    <cellStyle name="Normal 3 3 2 5 6 6" xfId="28886"/>
    <cellStyle name="Normal 3 3 2 5 6 7" xfId="28887"/>
    <cellStyle name="Normal 3 3 2 5 7" xfId="28888"/>
    <cellStyle name="Normal 3 3 2 5 7 2" xfId="28889"/>
    <cellStyle name="Normal 3 3 2 5 7 2 2" xfId="28890"/>
    <cellStyle name="Normal 3 3 2 5 7 2 3" xfId="28891"/>
    <cellStyle name="Normal 3 3 2 5 7 3" xfId="28892"/>
    <cellStyle name="Normal 3 3 2 5 7 3 2" xfId="28893"/>
    <cellStyle name="Normal 3 3 2 5 7 4" xfId="28894"/>
    <cellStyle name="Normal 3 3 2 5 7 5" xfId="28895"/>
    <cellStyle name="Normal 3 3 2 5 7 6" xfId="28896"/>
    <cellStyle name="Normal 3 3 2 5 8" xfId="28897"/>
    <cellStyle name="Normal 3 3 2 5 8 2" xfId="28898"/>
    <cellStyle name="Normal 3 3 2 5 8 3" xfId="28899"/>
    <cellStyle name="Normal 3 3 2 5 9" xfId="28900"/>
    <cellStyle name="Normal 3 3 2 5 9 2" xfId="28901"/>
    <cellStyle name="Normal 3 3 2 6" xfId="28902"/>
    <cellStyle name="Normal 3 3 2 6 10" xfId="28903"/>
    <cellStyle name="Normal 3 3 2 6 11" xfId="28904"/>
    <cellStyle name="Normal 3 3 2 6 12" xfId="28905"/>
    <cellStyle name="Normal 3 3 2 6 2" xfId="28906"/>
    <cellStyle name="Normal 3 3 2 6 2 2" xfId="28907"/>
    <cellStyle name="Normal 3 3 2 6 2 2 2" xfId="28908"/>
    <cellStyle name="Normal 3 3 2 6 2 2 2 2" xfId="28909"/>
    <cellStyle name="Normal 3 3 2 6 2 2 3" xfId="28910"/>
    <cellStyle name="Normal 3 3 2 6 2 2 4" xfId="28911"/>
    <cellStyle name="Normal 3 3 2 6 2 3" xfId="28912"/>
    <cellStyle name="Normal 3 3 2 6 2 3 2" xfId="28913"/>
    <cellStyle name="Normal 3 3 2 6 2 3 2 2" xfId="28914"/>
    <cellStyle name="Normal 3 3 2 6 2 3 3" xfId="28915"/>
    <cellStyle name="Normal 3 3 2 6 2 4" xfId="28916"/>
    <cellStyle name="Normal 3 3 2 6 2 4 2" xfId="28917"/>
    <cellStyle name="Normal 3 3 2 6 2 4 2 2" xfId="28918"/>
    <cellStyle name="Normal 3 3 2 6 2 4 3" xfId="28919"/>
    <cellStyle name="Normal 3 3 2 6 2 5" xfId="28920"/>
    <cellStyle name="Normal 3 3 2 6 2 5 2" xfId="28921"/>
    <cellStyle name="Normal 3 3 2 6 2 6" xfId="28922"/>
    <cellStyle name="Normal 3 3 2 6 2 7" xfId="28923"/>
    <cellStyle name="Normal 3 3 2 6 3" xfId="28924"/>
    <cellStyle name="Normal 3 3 2 6 3 2" xfId="28925"/>
    <cellStyle name="Normal 3 3 2 6 3 2 2" xfId="28926"/>
    <cellStyle name="Normal 3 3 2 6 3 2 2 2" xfId="28927"/>
    <cellStyle name="Normal 3 3 2 6 3 2 3" xfId="28928"/>
    <cellStyle name="Normal 3 3 2 6 3 3" xfId="28929"/>
    <cellStyle name="Normal 3 3 2 6 3 3 2" xfId="28930"/>
    <cellStyle name="Normal 3 3 2 6 3 3 2 2" xfId="28931"/>
    <cellStyle name="Normal 3 3 2 6 3 3 3" xfId="28932"/>
    <cellStyle name="Normal 3 3 2 6 3 4" xfId="28933"/>
    <cellStyle name="Normal 3 3 2 6 3 4 2" xfId="28934"/>
    <cellStyle name="Normal 3 3 2 6 3 4 3" xfId="28935"/>
    <cellStyle name="Normal 3 3 2 6 3 5" xfId="28936"/>
    <cellStyle name="Normal 3 3 2 6 3 6" xfId="28937"/>
    <cellStyle name="Normal 3 3 2 6 3 7" xfId="28938"/>
    <cellStyle name="Normal 3 3 2 6 4" xfId="28939"/>
    <cellStyle name="Normal 3 3 2 6 4 2" xfId="28940"/>
    <cellStyle name="Normal 3 3 2 6 4 2 2" xfId="28941"/>
    <cellStyle name="Normal 3 3 2 6 4 2 3" xfId="28942"/>
    <cellStyle name="Normal 3 3 2 6 4 3" xfId="28943"/>
    <cellStyle name="Normal 3 3 2 6 4 3 2" xfId="28944"/>
    <cellStyle name="Normal 3 3 2 6 4 3 3" xfId="28945"/>
    <cellStyle name="Normal 3 3 2 6 4 4" xfId="28946"/>
    <cellStyle name="Normal 3 3 2 6 4 4 2" xfId="28947"/>
    <cellStyle name="Normal 3 3 2 6 4 5" xfId="28948"/>
    <cellStyle name="Normal 3 3 2 6 4 6" xfId="28949"/>
    <cellStyle name="Normal 3 3 2 6 4 7" xfId="28950"/>
    <cellStyle name="Normal 3 3 2 6 5" xfId="28951"/>
    <cellStyle name="Normal 3 3 2 6 5 2" xfId="28952"/>
    <cellStyle name="Normal 3 3 2 6 5 2 2" xfId="28953"/>
    <cellStyle name="Normal 3 3 2 6 5 2 3" xfId="28954"/>
    <cellStyle name="Normal 3 3 2 6 5 3" xfId="28955"/>
    <cellStyle name="Normal 3 3 2 6 5 3 2" xfId="28956"/>
    <cellStyle name="Normal 3 3 2 6 5 4" xfId="28957"/>
    <cellStyle name="Normal 3 3 2 6 5 4 2" xfId="28958"/>
    <cellStyle name="Normal 3 3 2 6 5 5" xfId="28959"/>
    <cellStyle name="Normal 3 3 2 6 5 6" xfId="28960"/>
    <cellStyle name="Normal 3 3 2 6 5 7" xfId="28961"/>
    <cellStyle name="Normal 3 3 2 6 6" xfId="28962"/>
    <cellStyle name="Normal 3 3 2 6 6 2" xfId="28963"/>
    <cellStyle name="Normal 3 3 2 6 6 2 2" xfId="28964"/>
    <cellStyle name="Normal 3 3 2 6 6 2 3" xfId="28965"/>
    <cellStyle name="Normal 3 3 2 6 6 3" xfId="28966"/>
    <cellStyle name="Normal 3 3 2 6 6 3 2" xfId="28967"/>
    <cellStyle name="Normal 3 3 2 6 6 4" xfId="28968"/>
    <cellStyle name="Normal 3 3 2 6 6 5" xfId="28969"/>
    <cellStyle name="Normal 3 3 2 6 6 6" xfId="28970"/>
    <cellStyle name="Normal 3 3 2 6 7" xfId="28971"/>
    <cellStyle name="Normal 3 3 2 6 7 2" xfId="28972"/>
    <cellStyle name="Normal 3 3 2 6 7 3" xfId="28973"/>
    <cellStyle name="Normal 3 3 2 6 8" xfId="28974"/>
    <cellStyle name="Normal 3 3 2 6 8 2" xfId="28975"/>
    <cellStyle name="Normal 3 3 2 6 9" xfId="28976"/>
    <cellStyle name="Normal 3 3 2 6 9 2" xfId="28977"/>
    <cellStyle name="Normal 3 3 2 7" xfId="28978"/>
    <cellStyle name="Normal 3 3 2 7 10" xfId="28979"/>
    <cellStyle name="Normal 3 3 2 7 11" xfId="28980"/>
    <cellStyle name="Normal 3 3 2 7 2" xfId="28981"/>
    <cellStyle name="Normal 3 3 2 7 2 2" xfId="28982"/>
    <cellStyle name="Normal 3 3 2 7 2 2 2" xfId="28983"/>
    <cellStyle name="Normal 3 3 2 7 2 2 2 2" xfId="28984"/>
    <cellStyle name="Normal 3 3 2 7 2 2 3" xfId="28985"/>
    <cellStyle name="Normal 3 3 2 7 2 2 4" xfId="28986"/>
    <cellStyle name="Normal 3 3 2 7 2 3" xfId="28987"/>
    <cellStyle name="Normal 3 3 2 7 2 3 2" xfId="28988"/>
    <cellStyle name="Normal 3 3 2 7 2 3 2 2" xfId="28989"/>
    <cellStyle name="Normal 3 3 2 7 2 3 3" xfId="28990"/>
    <cellStyle name="Normal 3 3 2 7 2 4" xfId="28991"/>
    <cellStyle name="Normal 3 3 2 7 2 4 2" xfId="28992"/>
    <cellStyle name="Normal 3 3 2 7 2 4 2 2" xfId="28993"/>
    <cellStyle name="Normal 3 3 2 7 2 4 3" xfId="28994"/>
    <cellStyle name="Normal 3 3 2 7 2 5" xfId="28995"/>
    <cellStyle name="Normal 3 3 2 7 2 5 2" xfId="28996"/>
    <cellStyle name="Normal 3 3 2 7 2 6" xfId="28997"/>
    <cellStyle name="Normal 3 3 2 7 2 7" xfId="28998"/>
    <cellStyle name="Normal 3 3 2 7 3" xfId="28999"/>
    <cellStyle name="Normal 3 3 2 7 3 2" xfId="29000"/>
    <cellStyle name="Normal 3 3 2 7 3 2 2" xfId="29001"/>
    <cellStyle name="Normal 3 3 2 7 3 2 2 2" xfId="29002"/>
    <cellStyle name="Normal 3 3 2 7 3 2 3" xfId="29003"/>
    <cellStyle name="Normal 3 3 2 7 3 3" xfId="29004"/>
    <cellStyle name="Normal 3 3 2 7 3 3 2" xfId="29005"/>
    <cellStyle name="Normal 3 3 2 7 3 3 2 2" xfId="29006"/>
    <cellStyle name="Normal 3 3 2 7 3 3 3" xfId="29007"/>
    <cellStyle name="Normal 3 3 2 7 3 4" xfId="29008"/>
    <cellStyle name="Normal 3 3 2 7 3 4 2" xfId="29009"/>
    <cellStyle name="Normal 3 3 2 7 3 4 3" xfId="29010"/>
    <cellStyle name="Normal 3 3 2 7 3 5" xfId="29011"/>
    <cellStyle name="Normal 3 3 2 7 3 6" xfId="29012"/>
    <cellStyle name="Normal 3 3 2 7 3 7" xfId="29013"/>
    <cellStyle name="Normal 3 3 2 7 4" xfId="29014"/>
    <cellStyle name="Normal 3 3 2 7 4 2" xfId="29015"/>
    <cellStyle name="Normal 3 3 2 7 4 2 2" xfId="29016"/>
    <cellStyle name="Normal 3 3 2 7 4 2 3" xfId="29017"/>
    <cellStyle name="Normal 3 3 2 7 4 3" xfId="29018"/>
    <cellStyle name="Normal 3 3 2 7 4 3 2" xfId="29019"/>
    <cellStyle name="Normal 3 3 2 7 4 3 3" xfId="29020"/>
    <cellStyle name="Normal 3 3 2 7 4 4" xfId="29021"/>
    <cellStyle name="Normal 3 3 2 7 4 4 2" xfId="29022"/>
    <cellStyle name="Normal 3 3 2 7 4 5" xfId="29023"/>
    <cellStyle name="Normal 3 3 2 7 4 6" xfId="29024"/>
    <cellStyle name="Normal 3 3 2 7 4 7" xfId="29025"/>
    <cellStyle name="Normal 3 3 2 7 5" xfId="29026"/>
    <cellStyle name="Normal 3 3 2 7 5 2" xfId="29027"/>
    <cellStyle name="Normal 3 3 2 7 5 2 2" xfId="29028"/>
    <cellStyle name="Normal 3 3 2 7 5 2 3" xfId="29029"/>
    <cellStyle name="Normal 3 3 2 7 5 3" xfId="29030"/>
    <cellStyle name="Normal 3 3 2 7 5 3 2" xfId="29031"/>
    <cellStyle name="Normal 3 3 2 7 5 4" xfId="29032"/>
    <cellStyle name="Normal 3 3 2 7 5 5" xfId="29033"/>
    <cellStyle name="Normal 3 3 2 7 5 6" xfId="29034"/>
    <cellStyle name="Normal 3 3 2 7 6" xfId="29035"/>
    <cellStyle name="Normal 3 3 2 7 6 2" xfId="29036"/>
    <cellStyle name="Normal 3 3 2 7 6 2 2" xfId="29037"/>
    <cellStyle name="Normal 3 3 2 7 6 3" xfId="29038"/>
    <cellStyle name="Normal 3 3 2 7 7" xfId="29039"/>
    <cellStyle name="Normal 3 3 2 7 7 2" xfId="29040"/>
    <cellStyle name="Normal 3 3 2 7 7 3" xfId="29041"/>
    <cellStyle name="Normal 3 3 2 7 8" xfId="29042"/>
    <cellStyle name="Normal 3 3 2 7 8 2" xfId="29043"/>
    <cellStyle name="Normal 3 3 2 7 9" xfId="29044"/>
    <cellStyle name="Normal 3 3 2 8" xfId="29045"/>
    <cellStyle name="Normal 3 3 2 8 10" xfId="29046"/>
    <cellStyle name="Normal 3 3 2 8 11" xfId="29047"/>
    <cellStyle name="Normal 3 3 2 8 2" xfId="29048"/>
    <cellStyle name="Normal 3 3 2 8 2 2" xfId="29049"/>
    <cellStyle name="Normal 3 3 2 8 2 2 2" xfId="29050"/>
    <cellStyle name="Normal 3 3 2 8 2 2 2 2" xfId="29051"/>
    <cellStyle name="Normal 3 3 2 8 2 2 3" xfId="29052"/>
    <cellStyle name="Normal 3 3 2 8 2 3" xfId="29053"/>
    <cellStyle name="Normal 3 3 2 8 2 3 2" xfId="29054"/>
    <cellStyle name="Normal 3 3 2 8 2 3 2 2" xfId="29055"/>
    <cellStyle name="Normal 3 3 2 8 2 3 3" xfId="29056"/>
    <cellStyle name="Normal 3 3 2 8 2 4" xfId="29057"/>
    <cellStyle name="Normal 3 3 2 8 2 4 2" xfId="29058"/>
    <cellStyle name="Normal 3 3 2 8 2 4 3" xfId="29059"/>
    <cellStyle name="Normal 3 3 2 8 2 5" xfId="29060"/>
    <cellStyle name="Normal 3 3 2 8 2 6" xfId="29061"/>
    <cellStyle name="Normal 3 3 2 8 2 7" xfId="29062"/>
    <cellStyle name="Normal 3 3 2 8 3" xfId="29063"/>
    <cellStyle name="Normal 3 3 2 8 3 2" xfId="29064"/>
    <cellStyle name="Normal 3 3 2 8 3 2 2" xfId="29065"/>
    <cellStyle name="Normal 3 3 2 8 3 2 3" xfId="29066"/>
    <cellStyle name="Normal 3 3 2 8 3 3" xfId="29067"/>
    <cellStyle name="Normal 3 3 2 8 3 3 2" xfId="29068"/>
    <cellStyle name="Normal 3 3 2 8 3 3 3" xfId="29069"/>
    <cellStyle name="Normal 3 3 2 8 3 4" xfId="29070"/>
    <cellStyle name="Normal 3 3 2 8 3 4 2" xfId="29071"/>
    <cellStyle name="Normal 3 3 2 8 3 5" xfId="29072"/>
    <cellStyle name="Normal 3 3 2 8 3 6" xfId="29073"/>
    <cellStyle name="Normal 3 3 2 8 3 7" xfId="29074"/>
    <cellStyle name="Normal 3 3 2 8 4" xfId="29075"/>
    <cellStyle name="Normal 3 3 2 8 4 2" xfId="29076"/>
    <cellStyle name="Normal 3 3 2 8 4 2 2" xfId="29077"/>
    <cellStyle name="Normal 3 3 2 8 4 2 3" xfId="29078"/>
    <cellStyle name="Normal 3 3 2 8 4 3" xfId="29079"/>
    <cellStyle name="Normal 3 3 2 8 4 3 2" xfId="29080"/>
    <cellStyle name="Normal 3 3 2 8 4 4" xfId="29081"/>
    <cellStyle name="Normal 3 3 2 8 4 4 2" xfId="29082"/>
    <cellStyle name="Normal 3 3 2 8 4 5" xfId="29083"/>
    <cellStyle name="Normal 3 3 2 8 4 6" xfId="29084"/>
    <cellStyle name="Normal 3 3 2 8 4 7" xfId="29085"/>
    <cellStyle name="Normal 3 3 2 8 5" xfId="29086"/>
    <cellStyle name="Normal 3 3 2 8 5 2" xfId="29087"/>
    <cellStyle name="Normal 3 3 2 8 5 2 2" xfId="29088"/>
    <cellStyle name="Normal 3 3 2 8 5 2 3" xfId="29089"/>
    <cellStyle name="Normal 3 3 2 8 5 3" xfId="29090"/>
    <cellStyle name="Normal 3 3 2 8 5 3 2" xfId="29091"/>
    <cellStyle name="Normal 3 3 2 8 5 4" xfId="29092"/>
    <cellStyle name="Normal 3 3 2 8 5 5" xfId="29093"/>
    <cellStyle name="Normal 3 3 2 8 5 6" xfId="29094"/>
    <cellStyle name="Normal 3 3 2 8 6" xfId="29095"/>
    <cellStyle name="Normal 3 3 2 8 6 2" xfId="29096"/>
    <cellStyle name="Normal 3 3 2 8 6 3" xfId="29097"/>
    <cellStyle name="Normal 3 3 2 8 7" xfId="29098"/>
    <cellStyle name="Normal 3 3 2 8 7 2" xfId="29099"/>
    <cellStyle name="Normal 3 3 2 8 8" xfId="29100"/>
    <cellStyle name="Normal 3 3 2 8 8 2" xfId="29101"/>
    <cellStyle name="Normal 3 3 2 8 9" xfId="29102"/>
    <cellStyle name="Normal 3 3 2 9" xfId="29103"/>
    <cellStyle name="Normal 3 3 2 9 2" xfId="29104"/>
    <cellStyle name="Normal 3 3 2 9 2 2" xfId="29105"/>
    <cellStyle name="Normal 3 3 2 9 2 2 2" xfId="29106"/>
    <cellStyle name="Normal 3 3 2 9 2 3" xfId="29107"/>
    <cellStyle name="Normal 3 3 2 9 3" xfId="29108"/>
    <cellStyle name="Normal 3 3 2 9 3 2" xfId="29109"/>
    <cellStyle name="Normal 3 3 2 9 3 2 2" xfId="29110"/>
    <cellStyle name="Normal 3 3 2 9 3 3" xfId="29111"/>
    <cellStyle name="Normal 3 3 2 9 4" xfId="29112"/>
    <cellStyle name="Normal 3 3 2 9 4 2" xfId="29113"/>
    <cellStyle name="Normal 3 3 2 9 4 3" xfId="29114"/>
    <cellStyle name="Normal 3 3 2 9 5" xfId="29115"/>
    <cellStyle name="Normal 3 3 2 9 6" xfId="29116"/>
    <cellStyle name="Normal 3 3 2 9 7" xfId="29117"/>
    <cellStyle name="Normal 3 3 3" xfId="29118"/>
    <cellStyle name="Normal 3 3 3 10" xfId="29119"/>
    <cellStyle name="Normal 3 3 3 10 2" xfId="29120"/>
    <cellStyle name="Normal 3 3 3 10 2 2" xfId="29121"/>
    <cellStyle name="Normal 3 3 3 10 3" xfId="29122"/>
    <cellStyle name="Normal 3 3 3 10 4" xfId="29123"/>
    <cellStyle name="Normal 3 3 3 11" xfId="29124"/>
    <cellStyle name="Normal 3 3 3 11 2" xfId="29125"/>
    <cellStyle name="Normal 3 3 3 11 2 2" xfId="29126"/>
    <cellStyle name="Normal 3 3 3 11 3" xfId="29127"/>
    <cellStyle name="Normal 3 3 3 12" xfId="29128"/>
    <cellStyle name="Normal 3 3 3 12 2" xfId="29129"/>
    <cellStyle name="Normal 3 3 3 12 3" xfId="29130"/>
    <cellStyle name="Normal 3 3 3 13" xfId="29131"/>
    <cellStyle name="Normal 3 3 3 13 2" xfId="29132"/>
    <cellStyle name="Normal 3 3 3 14" xfId="29133"/>
    <cellStyle name="Normal 3 3 3 2" xfId="29134"/>
    <cellStyle name="Normal 3 3 3 2 10" xfId="29135"/>
    <cellStyle name="Normal 3 3 3 2 10 2" xfId="29136"/>
    <cellStyle name="Normal 3 3 3 2 10 3" xfId="29137"/>
    <cellStyle name="Normal 3 3 3 2 11" xfId="29138"/>
    <cellStyle name="Normal 3 3 3 2 11 2" xfId="29139"/>
    <cellStyle name="Normal 3 3 3 2 12" xfId="29140"/>
    <cellStyle name="Normal 3 3 3 2 2" xfId="29141"/>
    <cellStyle name="Normal 3 3 3 2 2 2" xfId="29142"/>
    <cellStyle name="Normal 3 3 3 2 2 2 2" xfId="29143"/>
    <cellStyle name="Normal 3 3 3 2 2 2 2 2" xfId="29144"/>
    <cellStyle name="Normal 3 3 3 2 2 2 2 2 2" xfId="29145"/>
    <cellStyle name="Normal 3 3 3 2 2 2 2 2 3" xfId="29146"/>
    <cellStyle name="Normal 3 3 3 2 2 2 2 3" xfId="29147"/>
    <cellStyle name="Normal 3 3 3 2 2 2 2 3 2" xfId="29148"/>
    <cellStyle name="Normal 3 3 3 2 2 2 2 4" xfId="29149"/>
    <cellStyle name="Normal 3 3 3 2 2 2 2 4 2" xfId="29150"/>
    <cellStyle name="Normal 3 3 3 2 2 2 2 5" xfId="29151"/>
    <cellStyle name="Normal 3 3 3 2 2 2 2 6" xfId="29152"/>
    <cellStyle name="Normal 3 3 3 2 2 2 3" xfId="29153"/>
    <cellStyle name="Normal 3 3 3 2 2 2 3 2" xfId="29154"/>
    <cellStyle name="Normal 3 3 3 2 2 2 3 2 2" xfId="29155"/>
    <cellStyle name="Normal 3 3 3 2 2 2 3 3" xfId="29156"/>
    <cellStyle name="Normal 3 3 3 2 2 2 3 3 2" xfId="29157"/>
    <cellStyle name="Normal 3 3 3 2 2 2 3 4" xfId="29158"/>
    <cellStyle name="Normal 3 3 3 2 2 2 4" xfId="29159"/>
    <cellStyle name="Normal 3 3 3 2 2 2 4 2" xfId="29160"/>
    <cellStyle name="Normal 3 3 3 2 2 2 4 3" xfId="29161"/>
    <cellStyle name="Normal 3 3 3 2 2 2 5" xfId="29162"/>
    <cellStyle name="Normal 3 3 3 2 2 2 5 2" xfId="29163"/>
    <cellStyle name="Normal 3 3 3 2 2 2 6" xfId="29164"/>
    <cellStyle name="Normal 3 3 3 2 2 2 6 2" xfId="29165"/>
    <cellStyle name="Normal 3 3 3 2 2 2 7" xfId="29166"/>
    <cellStyle name="Normal 3 3 3 2 2 2 8" xfId="29167"/>
    <cellStyle name="Normal 3 3 3 2 2 3" xfId="29168"/>
    <cellStyle name="Normal 3 3 3 2 2 3 2" xfId="29169"/>
    <cellStyle name="Normal 3 3 3 2 2 3 2 2" xfId="29170"/>
    <cellStyle name="Normal 3 3 3 2 2 3 2 3" xfId="29171"/>
    <cellStyle name="Normal 3 3 3 2 2 3 2 4" xfId="29172"/>
    <cellStyle name="Normal 3 3 3 2 2 3 3" xfId="29173"/>
    <cellStyle name="Normal 3 3 3 2 2 3 3 2" xfId="29174"/>
    <cellStyle name="Normal 3 3 3 2 2 3 4" xfId="29175"/>
    <cellStyle name="Normal 3 3 3 2 2 3 4 2" xfId="29176"/>
    <cellStyle name="Normal 3 3 3 2 2 3 5" xfId="29177"/>
    <cellStyle name="Normal 3 3 3 2 2 3 6" xfId="29178"/>
    <cellStyle name="Normal 3 3 3 2 2 4" xfId="29179"/>
    <cellStyle name="Normal 3 3 3 2 2 4 2" xfId="29180"/>
    <cellStyle name="Normal 3 3 3 2 2 4 2 2" xfId="29181"/>
    <cellStyle name="Normal 3 3 3 2 2 4 2 3" xfId="29182"/>
    <cellStyle name="Normal 3 3 3 2 2 4 3" xfId="29183"/>
    <cellStyle name="Normal 3 3 3 2 2 4 3 2" xfId="29184"/>
    <cellStyle name="Normal 3 3 3 2 2 4 4" xfId="29185"/>
    <cellStyle name="Normal 3 3 3 2 2 4 5" xfId="29186"/>
    <cellStyle name="Normal 3 3 3 2 2 5" xfId="29187"/>
    <cellStyle name="Normal 3 3 3 2 2 5 2" xfId="29188"/>
    <cellStyle name="Normal 3 3 3 2 2 5 3" xfId="29189"/>
    <cellStyle name="Normal 3 3 3 2 2 5 4" xfId="29190"/>
    <cellStyle name="Normal 3 3 3 2 2 6" xfId="29191"/>
    <cellStyle name="Normal 3 3 3 2 2 6 2" xfId="29192"/>
    <cellStyle name="Normal 3 3 3 2 2 6 3" xfId="29193"/>
    <cellStyle name="Normal 3 3 3 2 2 7" xfId="29194"/>
    <cellStyle name="Normal 3 3 3 2 2 7 2" xfId="29195"/>
    <cellStyle name="Normal 3 3 3 2 2 8" xfId="29196"/>
    <cellStyle name="Normal 3 3 3 2 2 9" xfId="29197"/>
    <cellStyle name="Normal 3 3 3 2 3" xfId="29198"/>
    <cellStyle name="Normal 3 3 3 2 3 2" xfId="29199"/>
    <cellStyle name="Normal 3 3 3 2 3 2 2" xfId="29200"/>
    <cellStyle name="Normal 3 3 3 2 3 2 2 2" xfId="29201"/>
    <cellStyle name="Normal 3 3 3 2 3 2 2 3" xfId="29202"/>
    <cellStyle name="Normal 3 3 3 2 3 2 2 4" xfId="29203"/>
    <cellStyle name="Normal 3 3 3 2 3 2 3" xfId="29204"/>
    <cellStyle name="Normal 3 3 3 2 3 2 3 2" xfId="29205"/>
    <cellStyle name="Normal 3 3 3 2 3 2 4" xfId="29206"/>
    <cellStyle name="Normal 3 3 3 2 3 2 4 2" xfId="29207"/>
    <cellStyle name="Normal 3 3 3 2 3 2 5" xfId="29208"/>
    <cellStyle name="Normal 3 3 3 2 3 2 6" xfId="29209"/>
    <cellStyle name="Normal 3 3 3 2 3 3" xfId="29210"/>
    <cellStyle name="Normal 3 3 3 2 3 3 2" xfId="29211"/>
    <cellStyle name="Normal 3 3 3 2 3 3 2 2" xfId="29212"/>
    <cellStyle name="Normal 3 3 3 2 3 3 2 3" xfId="29213"/>
    <cellStyle name="Normal 3 3 3 2 3 3 3" xfId="29214"/>
    <cellStyle name="Normal 3 3 3 2 3 3 3 2" xfId="29215"/>
    <cellStyle name="Normal 3 3 3 2 3 3 4" xfId="29216"/>
    <cellStyle name="Normal 3 3 3 2 3 3 5" xfId="29217"/>
    <cellStyle name="Normal 3 3 3 2 3 4" xfId="29218"/>
    <cellStyle name="Normal 3 3 3 2 3 4 2" xfId="29219"/>
    <cellStyle name="Normal 3 3 3 2 3 4 2 2" xfId="29220"/>
    <cellStyle name="Normal 3 3 3 2 3 4 3" xfId="29221"/>
    <cellStyle name="Normal 3 3 3 2 3 4 4" xfId="29222"/>
    <cellStyle name="Normal 3 3 3 2 3 5" xfId="29223"/>
    <cellStyle name="Normal 3 3 3 2 3 5 2" xfId="29224"/>
    <cellStyle name="Normal 3 3 3 2 3 5 3" xfId="29225"/>
    <cellStyle name="Normal 3 3 3 2 3 6" xfId="29226"/>
    <cellStyle name="Normal 3 3 3 2 3 6 2" xfId="29227"/>
    <cellStyle name="Normal 3 3 3 2 3 6 3" xfId="29228"/>
    <cellStyle name="Normal 3 3 3 2 3 7" xfId="29229"/>
    <cellStyle name="Normal 3 3 3 2 3 8" xfId="29230"/>
    <cellStyle name="Normal 3 3 3 2 4" xfId="29231"/>
    <cellStyle name="Normal 3 3 3 2 4 2" xfId="29232"/>
    <cellStyle name="Normal 3 3 3 2 4 2 2" xfId="29233"/>
    <cellStyle name="Normal 3 3 3 2 4 2 2 2" xfId="29234"/>
    <cellStyle name="Normal 3 3 3 2 4 2 2 3" xfId="29235"/>
    <cellStyle name="Normal 3 3 3 2 4 2 2 4" xfId="29236"/>
    <cellStyle name="Normal 3 3 3 2 4 2 3" xfId="29237"/>
    <cellStyle name="Normal 3 3 3 2 4 2 3 2" xfId="29238"/>
    <cellStyle name="Normal 3 3 3 2 4 2 4" xfId="29239"/>
    <cellStyle name="Normal 3 3 3 2 4 2 4 2" xfId="29240"/>
    <cellStyle name="Normal 3 3 3 2 4 2 5" xfId="29241"/>
    <cellStyle name="Normal 3 3 3 2 4 2 6" xfId="29242"/>
    <cellStyle name="Normal 3 3 3 2 4 3" xfId="29243"/>
    <cellStyle name="Normal 3 3 3 2 4 3 2" xfId="29244"/>
    <cellStyle name="Normal 3 3 3 2 4 3 2 2" xfId="29245"/>
    <cellStyle name="Normal 3 3 3 2 4 3 2 3" xfId="29246"/>
    <cellStyle name="Normal 3 3 3 2 4 3 3" xfId="29247"/>
    <cellStyle name="Normal 3 3 3 2 4 3 3 2" xfId="29248"/>
    <cellStyle name="Normal 3 3 3 2 4 3 4" xfId="29249"/>
    <cellStyle name="Normal 3 3 3 2 4 3 5" xfId="29250"/>
    <cellStyle name="Normal 3 3 3 2 4 4" xfId="29251"/>
    <cellStyle name="Normal 3 3 3 2 4 4 2" xfId="29252"/>
    <cellStyle name="Normal 3 3 3 2 4 4 2 2" xfId="29253"/>
    <cellStyle name="Normal 3 3 3 2 4 4 3" xfId="29254"/>
    <cellStyle name="Normal 3 3 3 2 4 4 4" xfId="29255"/>
    <cellStyle name="Normal 3 3 3 2 4 5" xfId="29256"/>
    <cellStyle name="Normal 3 3 3 2 4 5 2" xfId="29257"/>
    <cellStyle name="Normal 3 3 3 2 4 5 3" xfId="29258"/>
    <cellStyle name="Normal 3 3 3 2 4 6" xfId="29259"/>
    <cellStyle name="Normal 3 3 3 2 4 6 2" xfId="29260"/>
    <cellStyle name="Normal 3 3 3 2 4 6 3" xfId="29261"/>
    <cellStyle name="Normal 3 3 3 2 4 7" xfId="29262"/>
    <cellStyle name="Normal 3 3 3 2 4 8" xfId="29263"/>
    <cellStyle name="Normal 3 3 3 2 5" xfId="29264"/>
    <cellStyle name="Normal 3 3 3 2 5 2" xfId="29265"/>
    <cellStyle name="Normal 3 3 3 2 5 2 2" xfId="29266"/>
    <cellStyle name="Normal 3 3 3 2 5 2 2 2" xfId="29267"/>
    <cellStyle name="Normal 3 3 3 2 5 2 2 3" xfId="29268"/>
    <cellStyle name="Normal 3 3 3 2 5 2 3" xfId="29269"/>
    <cellStyle name="Normal 3 3 3 2 5 2 3 2" xfId="29270"/>
    <cellStyle name="Normal 3 3 3 2 5 2 4" xfId="29271"/>
    <cellStyle name="Normal 3 3 3 2 5 2 5" xfId="29272"/>
    <cellStyle name="Normal 3 3 3 2 5 3" xfId="29273"/>
    <cellStyle name="Normal 3 3 3 2 5 3 2" xfId="29274"/>
    <cellStyle name="Normal 3 3 3 2 5 3 2 2" xfId="29275"/>
    <cellStyle name="Normal 3 3 3 2 5 3 3" xfId="29276"/>
    <cellStyle name="Normal 3 3 3 2 5 3 4" xfId="29277"/>
    <cellStyle name="Normal 3 3 3 2 5 4" xfId="29278"/>
    <cellStyle name="Normal 3 3 3 2 5 4 2" xfId="29279"/>
    <cellStyle name="Normal 3 3 3 2 5 4 2 2" xfId="29280"/>
    <cellStyle name="Normal 3 3 3 2 5 4 3" xfId="29281"/>
    <cellStyle name="Normal 3 3 3 2 5 5" xfId="29282"/>
    <cellStyle name="Normal 3 3 3 2 5 5 2" xfId="29283"/>
    <cellStyle name="Normal 3 3 3 2 5 5 3" xfId="29284"/>
    <cellStyle name="Normal 3 3 3 2 5 6" xfId="29285"/>
    <cellStyle name="Normal 3 3 3 2 5 6 2" xfId="29286"/>
    <cellStyle name="Normal 3 3 3 2 5 7" xfId="29287"/>
    <cellStyle name="Normal 3 3 3 2 6" xfId="29288"/>
    <cellStyle name="Normal 3 3 3 2 6 2" xfId="29289"/>
    <cellStyle name="Normal 3 3 3 2 6 2 2" xfId="29290"/>
    <cellStyle name="Normal 3 3 3 2 6 2 2 2" xfId="29291"/>
    <cellStyle name="Normal 3 3 3 2 6 2 3" xfId="29292"/>
    <cellStyle name="Normal 3 3 3 2 6 3" xfId="29293"/>
    <cellStyle name="Normal 3 3 3 2 6 3 2" xfId="29294"/>
    <cellStyle name="Normal 3 3 3 2 6 3 2 2" xfId="29295"/>
    <cellStyle name="Normal 3 3 3 2 6 3 3" xfId="29296"/>
    <cellStyle name="Normal 3 3 3 2 6 4" xfId="29297"/>
    <cellStyle name="Normal 3 3 3 2 6 4 2" xfId="29298"/>
    <cellStyle name="Normal 3 3 3 2 6 5" xfId="29299"/>
    <cellStyle name="Normal 3 3 3 2 6 6" xfId="29300"/>
    <cellStyle name="Normal 3 3 3 2 7" xfId="29301"/>
    <cellStyle name="Normal 3 3 3 2 7 2" xfId="29302"/>
    <cellStyle name="Normal 3 3 3 2 7 2 2" xfId="29303"/>
    <cellStyle name="Normal 3 3 3 2 7 2 3" xfId="29304"/>
    <cellStyle name="Normal 3 3 3 2 7 3" xfId="29305"/>
    <cellStyle name="Normal 3 3 3 2 7 3 2" xfId="29306"/>
    <cellStyle name="Normal 3 3 3 2 7 4" xfId="29307"/>
    <cellStyle name="Normal 3 3 3 2 7 5" xfId="29308"/>
    <cellStyle name="Normal 3 3 3 2 8" xfId="29309"/>
    <cellStyle name="Normal 3 3 3 2 8 2" xfId="29310"/>
    <cellStyle name="Normal 3 3 3 2 8 2 2" xfId="29311"/>
    <cellStyle name="Normal 3 3 3 2 8 3" xfId="29312"/>
    <cellStyle name="Normal 3 3 3 2 8 4" xfId="29313"/>
    <cellStyle name="Normal 3 3 3 2 9" xfId="29314"/>
    <cellStyle name="Normal 3 3 3 2 9 2" xfId="29315"/>
    <cellStyle name="Normal 3 3 3 2 9 2 2" xfId="29316"/>
    <cellStyle name="Normal 3 3 3 2 9 3" xfId="29317"/>
    <cellStyle name="Normal 3 3 3 3" xfId="29318"/>
    <cellStyle name="Normal 3 3 3 3 10" xfId="29319"/>
    <cellStyle name="Normal 3 3 3 3 10 2" xfId="29320"/>
    <cellStyle name="Normal 3 3 3 3 11" xfId="29321"/>
    <cellStyle name="Normal 3 3 3 3 2" xfId="29322"/>
    <cellStyle name="Normal 3 3 3 3 2 2" xfId="29323"/>
    <cellStyle name="Normal 3 3 3 3 2 2 2" xfId="29324"/>
    <cellStyle name="Normal 3 3 3 3 2 2 2 2" xfId="29325"/>
    <cellStyle name="Normal 3 3 3 3 2 2 2 3" xfId="29326"/>
    <cellStyle name="Normal 3 3 3 3 2 2 2 4" xfId="29327"/>
    <cellStyle name="Normal 3 3 3 3 2 2 3" xfId="29328"/>
    <cellStyle name="Normal 3 3 3 3 2 2 3 2" xfId="29329"/>
    <cellStyle name="Normal 3 3 3 3 2 2 4" xfId="29330"/>
    <cellStyle name="Normal 3 3 3 3 2 2 4 2" xfId="29331"/>
    <cellStyle name="Normal 3 3 3 3 2 2 5" xfId="29332"/>
    <cellStyle name="Normal 3 3 3 3 2 2 6" xfId="29333"/>
    <cellStyle name="Normal 3 3 3 3 2 3" xfId="29334"/>
    <cellStyle name="Normal 3 3 3 3 2 3 2" xfId="29335"/>
    <cellStyle name="Normal 3 3 3 3 2 3 2 2" xfId="29336"/>
    <cellStyle name="Normal 3 3 3 3 2 3 2 3" xfId="29337"/>
    <cellStyle name="Normal 3 3 3 3 2 3 3" xfId="29338"/>
    <cellStyle name="Normal 3 3 3 3 2 3 3 2" xfId="29339"/>
    <cellStyle name="Normal 3 3 3 3 2 3 4" xfId="29340"/>
    <cellStyle name="Normal 3 3 3 3 2 3 5" xfId="29341"/>
    <cellStyle name="Normal 3 3 3 3 2 4" xfId="29342"/>
    <cellStyle name="Normal 3 3 3 3 2 4 2" xfId="29343"/>
    <cellStyle name="Normal 3 3 3 3 2 4 2 2" xfId="29344"/>
    <cellStyle name="Normal 3 3 3 3 2 4 3" xfId="29345"/>
    <cellStyle name="Normal 3 3 3 3 2 4 4" xfId="29346"/>
    <cellStyle name="Normal 3 3 3 3 2 5" xfId="29347"/>
    <cellStyle name="Normal 3 3 3 3 2 5 2" xfId="29348"/>
    <cellStyle name="Normal 3 3 3 3 2 5 3" xfId="29349"/>
    <cellStyle name="Normal 3 3 3 3 2 6" xfId="29350"/>
    <cellStyle name="Normal 3 3 3 3 2 6 2" xfId="29351"/>
    <cellStyle name="Normal 3 3 3 3 2 6 3" xfId="29352"/>
    <cellStyle name="Normal 3 3 3 3 2 7" xfId="29353"/>
    <cellStyle name="Normal 3 3 3 3 2 8" xfId="29354"/>
    <cellStyle name="Normal 3 3 3 3 3" xfId="29355"/>
    <cellStyle name="Normal 3 3 3 3 3 2" xfId="29356"/>
    <cellStyle name="Normal 3 3 3 3 3 2 2" xfId="29357"/>
    <cellStyle name="Normal 3 3 3 3 3 2 2 2" xfId="29358"/>
    <cellStyle name="Normal 3 3 3 3 3 2 2 3" xfId="29359"/>
    <cellStyle name="Normal 3 3 3 3 3 2 2 4" xfId="29360"/>
    <cellStyle name="Normal 3 3 3 3 3 2 3" xfId="29361"/>
    <cellStyle name="Normal 3 3 3 3 3 2 3 2" xfId="29362"/>
    <cellStyle name="Normal 3 3 3 3 3 2 4" xfId="29363"/>
    <cellStyle name="Normal 3 3 3 3 3 2 4 2" xfId="29364"/>
    <cellStyle name="Normal 3 3 3 3 3 2 5" xfId="29365"/>
    <cellStyle name="Normal 3 3 3 3 3 2 6" xfId="29366"/>
    <cellStyle name="Normal 3 3 3 3 3 3" xfId="29367"/>
    <cellStyle name="Normal 3 3 3 3 3 3 2" xfId="29368"/>
    <cellStyle name="Normal 3 3 3 3 3 3 2 2" xfId="29369"/>
    <cellStyle name="Normal 3 3 3 3 3 3 2 3" xfId="29370"/>
    <cellStyle name="Normal 3 3 3 3 3 3 3" xfId="29371"/>
    <cellStyle name="Normal 3 3 3 3 3 3 3 2" xfId="29372"/>
    <cellStyle name="Normal 3 3 3 3 3 3 4" xfId="29373"/>
    <cellStyle name="Normal 3 3 3 3 3 3 5" xfId="29374"/>
    <cellStyle name="Normal 3 3 3 3 3 4" xfId="29375"/>
    <cellStyle name="Normal 3 3 3 3 3 4 2" xfId="29376"/>
    <cellStyle name="Normal 3 3 3 3 3 4 2 2" xfId="29377"/>
    <cellStyle name="Normal 3 3 3 3 3 4 3" xfId="29378"/>
    <cellStyle name="Normal 3 3 3 3 3 4 4" xfId="29379"/>
    <cellStyle name="Normal 3 3 3 3 3 5" xfId="29380"/>
    <cellStyle name="Normal 3 3 3 3 3 5 2" xfId="29381"/>
    <cellStyle name="Normal 3 3 3 3 3 5 3" xfId="29382"/>
    <cellStyle name="Normal 3 3 3 3 3 6" xfId="29383"/>
    <cellStyle name="Normal 3 3 3 3 3 6 2" xfId="29384"/>
    <cellStyle name="Normal 3 3 3 3 3 6 3" xfId="29385"/>
    <cellStyle name="Normal 3 3 3 3 3 7" xfId="29386"/>
    <cellStyle name="Normal 3 3 3 3 3 8" xfId="29387"/>
    <cellStyle name="Normal 3 3 3 3 4" xfId="29388"/>
    <cellStyle name="Normal 3 3 3 3 4 2" xfId="29389"/>
    <cellStyle name="Normal 3 3 3 3 4 2 2" xfId="29390"/>
    <cellStyle name="Normal 3 3 3 3 4 2 2 2" xfId="29391"/>
    <cellStyle name="Normal 3 3 3 3 4 2 2 3" xfId="29392"/>
    <cellStyle name="Normal 3 3 3 3 4 2 3" xfId="29393"/>
    <cellStyle name="Normal 3 3 3 3 4 2 3 2" xfId="29394"/>
    <cellStyle name="Normal 3 3 3 3 4 2 4" xfId="29395"/>
    <cellStyle name="Normal 3 3 3 3 4 2 5" xfId="29396"/>
    <cellStyle name="Normal 3 3 3 3 4 3" xfId="29397"/>
    <cellStyle name="Normal 3 3 3 3 4 3 2" xfId="29398"/>
    <cellStyle name="Normal 3 3 3 3 4 3 2 2" xfId="29399"/>
    <cellStyle name="Normal 3 3 3 3 4 3 3" xfId="29400"/>
    <cellStyle name="Normal 3 3 3 3 4 3 4" xfId="29401"/>
    <cellStyle name="Normal 3 3 3 3 4 4" xfId="29402"/>
    <cellStyle name="Normal 3 3 3 3 4 4 2" xfId="29403"/>
    <cellStyle name="Normal 3 3 3 3 4 4 2 2" xfId="29404"/>
    <cellStyle name="Normal 3 3 3 3 4 4 3" xfId="29405"/>
    <cellStyle name="Normal 3 3 3 3 4 5" xfId="29406"/>
    <cellStyle name="Normal 3 3 3 3 4 5 2" xfId="29407"/>
    <cellStyle name="Normal 3 3 3 3 4 5 3" xfId="29408"/>
    <cellStyle name="Normal 3 3 3 3 4 6" xfId="29409"/>
    <cellStyle name="Normal 3 3 3 3 4 6 2" xfId="29410"/>
    <cellStyle name="Normal 3 3 3 3 4 7" xfId="29411"/>
    <cellStyle name="Normal 3 3 3 3 5" xfId="29412"/>
    <cellStyle name="Normal 3 3 3 3 5 2" xfId="29413"/>
    <cellStyle name="Normal 3 3 3 3 5 2 2" xfId="29414"/>
    <cellStyle name="Normal 3 3 3 3 5 2 2 2" xfId="29415"/>
    <cellStyle name="Normal 3 3 3 3 5 2 3" xfId="29416"/>
    <cellStyle name="Normal 3 3 3 3 5 3" xfId="29417"/>
    <cellStyle name="Normal 3 3 3 3 5 3 2" xfId="29418"/>
    <cellStyle name="Normal 3 3 3 3 5 3 2 2" xfId="29419"/>
    <cellStyle name="Normal 3 3 3 3 5 3 3" xfId="29420"/>
    <cellStyle name="Normal 3 3 3 3 5 4" xfId="29421"/>
    <cellStyle name="Normal 3 3 3 3 5 4 2" xfId="29422"/>
    <cellStyle name="Normal 3 3 3 3 5 5" xfId="29423"/>
    <cellStyle name="Normal 3 3 3 3 5 6" xfId="29424"/>
    <cellStyle name="Normal 3 3 3 3 6" xfId="29425"/>
    <cellStyle name="Normal 3 3 3 3 6 2" xfId="29426"/>
    <cellStyle name="Normal 3 3 3 3 6 2 2" xfId="29427"/>
    <cellStyle name="Normal 3 3 3 3 6 2 3" xfId="29428"/>
    <cellStyle name="Normal 3 3 3 3 6 3" xfId="29429"/>
    <cellStyle name="Normal 3 3 3 3 6 3 2" xfId="29430"/>
    <cellStyle name="Normal 3 3 3 3 6 4" xfId="29431"/>
    <cellStyle name="Normal 3 3 3 3 6 5" xfId="29432"/>
    <cellStyle name="Normal 3 3 3 3 7" xfId="29433"/>
    <cellStyle name="Normal 3 3 3 3 7 2" xfId="29434"/>
    <cellStyle name="Normal 3 3 3 3 7 2 2" xfId="29435"/>
    <cellStyle name="Normal 3 3 3 3 7 3" xfId="29436"/>
    <cellStyle name="Normal 3 3 3 3 7 4" xfId="29437"/>
    <cellStyle name="Normal 3 3 3 3 8" xfId="29438"/>
    <cellStyle name="Normal 3 3 3 3 8 2" xfId="29439"/>
    <cellStyle name="Normal 3 3 3 3 8 2 2" xfId="29440"/>
    <cellStyle name="Normal 3 3 3 3 8 3" xfId="29441"/>
    <cellStyle name="Normal 3 3 3 3 9" xfId="29442"/>
    <cellStyle name="Normal 3 3 3 3 9 2" xfId="29443"/>
    <cellStyle name="Normal 3 3 3 3 9 3" xfId="29444"/>
    <cellStyle name="Normal 3 3 3 4" xfId="29445"/>
    <cellStyle name="Normal 3 3 3 4 10" xfId="29446"/>
    <cellStyle name="Normal 3 3 3 4 11" xfId="29447"/>
    <cellStyle name="Normal 3 3 3 4 2" xfId="29448"/>
    <cellStyle name="Normal 3 3 3 4 2 2" xfId="29449"/>
    <cellStyle name="Normal 3 3 3 4 2 2 2" xfId="29450"/>
    <cellStyle name="Normal 3 3 3 4 2 2 2 2" xfId="29451"/>
    <cellStyle name="Normal 3 3 3 4 2 2 2 3" xfId="29452"/>
    <cellStyle name="Normal 3 3 3 4 2 2 2 4" xfId="29453"/>
    <cellStyle name="Normal 3 3 3 4 2 2 3" xfId="29454"/>
    <cellStyle name="Normal 3 3 3 4 2 2 3 2" xfId="29455"/>
    <cellStyle name="Normal 3 3 3 4 2 2 4" xfId="29456"/>
    <cellStyle name="Normal 3 3 3 4 2 2 4 2" xfId="29457"/>
    <cellStyle name="Normal 3 3 3 4 2 2 5" xfId="29458"/>
    <cellStyle name="Normal 3 3 3 4 2 2 6" xfId="29459"/>
    <cellStyle name="Normal 3 3 3 4 2 3" xfId="29460"/>
    <cellStyle name="Normal 3 3 3 4 2 3 2" xfId="29461"/>
    <cellStyle name="Normal 3 3 3 4 2 3 2 2" xfId="29462"/>
    <cellStyle name="Normal 3 3 3 4 2 3 2 3" xfId="29463"/>
    <cellStyle name="Normal 3 3 3 4 2 3 3" xfId="29464"/>
    <cellStyle name="Normal 3 3 3 4 2 3 3 2" xfId="29465"/>
    <cellStyle name="Normal 3 3 3 4 2 3 4" xfId="29466"/>
    <cellStyle name="Normal 3 3 3 4 2 3 5" xfId="29467"/>
    <cellStyle name="Normal 3 3 3 4 2 4" xfId="29468"/>
    <cellStyle name="Normal 3 3 3 4 2 4 2" xfId="29469"/>
    <cellStyle name="Normal 3 3 3 4 2 4 2 2" xfId="29470"/>
    <cellStyle name="Normal 3 3 3 4 2 4 3" xfId="29471"/>
    <cellStyle name="Normal 3 3 3 4 2 4 4" xfId="29472"/>
    <cellStyle name="Normal 3 3 3 4 2 5" xfId="29473"/>
    <cellStyle name="Normal 3 3 3 4 2 5 2" xfId="29474"/>
    <cellStyle name="Normal 3 3 3 4 2 5 3" xfId="29475"/>
    <cellStyle name="Normal 3 3 3 4 2 6" xfId="29476"/>
    <cellStyle name="Normal 3 3 3 4 2 6 2" xfId="29477"/>
    <cellStyle name="Normal 3 3 3 4 2 6 3" xfId="29478"/>
    <cellStyle name="Normal 3 3 3 4 2 7" xfId="29479"/>
    <cellStyle name="Normal 3 3 3 4 2 8" xfId="29480"/>
    <cellStyle name="Normal 3 3 3 4 3" xfId="29481"/>
    <cellStyle name="Normal 3 3 3 4 3 2" xfId="29482"/>
    <cellStyle name="Normal 3 3 3 4 3 2 2" xfId="29483"/>
    <cellStyle name="Normal 3 3 3 4 3 2 2 2" xfId="29484"/>
    <cellStyle name="Normal 3 3 3 4 3 2 3" xfId="29485"/>
    <cellStyle name="Normal 3 3 3 4 3 2 4" xfId="29486"/>
    <cellStyle name="Normal 3 3 3 4 3 3" xfId="29487"/>
    <cellStyle name="Normal 3 3 3 4 3 3 2" xfId="29488"/>
    <cellStyle name="Normal 3 3 3 4 3 3 2 2" xfId="29489"/>
    <cellStyle name="Normal 3 3 3 4 3 3 3" xfId="29490"/>
    <cellStyle name="Normal 3 3 3 4 3 4" xfId="29491"/>
    <cellStyle name="Normal 3 3 3 4 3 4 2" xfId="29492"/>
    <cellStyle name="Normal 3 3 3 4 3 4 2 2" xfId="29493"/>
    <cellStyle name="Normal 3 3 3 4 3 4 3" xfId="29494"/>
    <cellStyle name="Normal 3 3 3 4 3 5" xfId="29495"/>
    <cellStyle name="Normal 3 3 3 4 3 5 2" xfId="29496"/>
    <cellStyle name="Normal 3 3 3 4 3 6" xfId="29497"/>
    <cellStyle name="Normal 3 3 3 4 3 7" xfId="29498"/>
    <cellStyle name="Normal 3 3 3 4 4" xfId="29499"/>
    <cellStyle name="Normal 3 3 3 4 4 2" xfId="29500"/>
    <cellStyle name="Normal 3 3 3 4 4 2 2" xfId="29501"/>
    <cellStyle name="Normal 3 3 3 4 4 2 2 2" xfId="29502"/>
    <cellStyle name="Normal 3 3 3 4 4 2 3" xfId="29503"/>
    <cellStyle name="Normal 3 3 3 4 4 3" xfId="29504"/>
    <cellStyle name="Normal 3 3 3 4 4 3 2" xfId="29505"/>
    <cellStyle name="Normal 3 3 3 4 4 3 2 2" xfId="29506"/>
    <cellStyle name="Normal 3 3 3 4 4 3 3" xfId="29507"/>
    <cellStyle name="Normal 3 3 3 4 4 4" xfId="29508"/>
    <cellStyle name="Normal 3 3 3 4 4 4 2" xfId="29509"/>
    <cellStyle name="Normal 3 3 3 4 4 4 3" xfId="29510"/>
    <cellStyle name="Normal 3 3 3 4 4 5" xfId="29511"/>
    <cellStyle name="Normal 3 3 3 4 4 6" xfId="29512"/>
    <cellStyle name="Normal 3 3 3 4 4 7" xfId="29513"/>
    <cellStyle name="Normal 3 3 3 4 5" xfId="29514"/>
    <cellStyle name="Normal 3 3 3 4 5 2" xfId="29515"/>
    <cellStyle name="Normal 3 3 3 4 5 2 2" xfId="29516"/>
    <cellStyle name="Normal 3 3 3 4 5 2 3" xfId="29517"/>
    <cellStyle name="Normal 3 3 3 4 5 3" xfId="29518"/>
    <cellStyle name="Normal 3 3 3 4 5 3 2" xfId="29519"/>
    <cellStyle name="Normal 3 3 3 4 5 3 3" xfId="29520"/>
    <cellStyle name="Normal 3 3 3 4 5 4" xfId="29521"/>
    <cellStyle name="Normal 3 3 3 4 5 5" xfId="29522"/>
    <cellStyle name="Normal 3 3 3 4 5 6" xfId="29523"/>
    <cellStyle name="Normal 3 3 3 4 6" xfId="29524"/>
    <cellStyle name="Normal 3 3 3 4 6 2" xfId="29525"/>
    <cellStyle name="Normal 3 3 3 4 6 2 2" xfId="29526"/>
    <cellStyle name="Normal 3 3 3 4 6 3" xfId="29527"/>
    <cellStyle name="Normal 3 3 3 4 7" xfId="29528"/>
    <cellStyle name="Normal 3 3 3 4 7 2" xfId="29529"/>
    <cellStyle name="Normal 3 3 3 4 7 2 2" xfId="29530"/>
    <cellStyle name="Normal 3 3 3 4 7 3" xfId="29531"/>
    <cellStyle name="Normal 3 3 3 4 8" xfId="29532"/>
    <cellStyle name="Normal 3 3 3 4 8 2" xfId="29533"/>
    <cellStyle name="Normal 3 3 3 4 8 3" xfId="29534"/>
    <cellStyle name="Normal 3 3 3 4 9" xfId="29535"/>
    <cellStyle name="Normal 3 3 3 5" xfId="29536"/>
    <cellStyle name="Normal 3 3 3 5 2" xfId="29537"/>
    <cellStyle name="Normal 3 3 3 5 2 2" xfId="29538"/>
    <cellStyle name="Normal 3 3 3 5 2 2 2" xfId="29539"/>
    <cellStyle name="Normal 3 3 3 5 2 2 3" xfId="29540"/>
    <cellStyle name="Normal 3 3 3 5 2 2 4" xfId="29541"/>
    <cellStyle name="Normal 3 3 3 5 2 3" xfId="29542"/>
    <cellStyle name="Normal 3 3 3 5 2 3 2" xfId="29543"/>
    <cellStyle name="Normal 3 3 3 5 2 4" xfId="29544"/>
    <cellStyle name="Normal 3 3 3 5 2 4 2" xfId="29545"/>
    <cellStyle name="Normal 3 3 3 5 2 5" xfId="29546"/>
    <cellStyle name="Normal 3 3 3 5 2 6" xfId="29547"/>
    <cellStyle name="Normal 3 3 3 5 3" xfId="29548"/>
    <cellStyle name="Normal 3 3 3 5 3 2" xfId="29549"/>
    <cellStyle name="Normal 3 3 3 5 3 2 2" xfId="29550"/>
    <cellStyle name="Normal 3 3 3 5 3 2 3" xfId="29551"/>
    <cellStyle name="Normal 3 3 3 5 3 3" xfId="29552"/>
    <cellStyle name="Normal 3 3 3 5 3 3 2" xfId="29553"/>
    <cellStyle name="Normal 3 3 3 5 3 4" xfId="29554"/>
    <cellStyle name="Normal 3 3 3 5 3 5" xfId="29555"/>
    <cellStyle name="Normal 3 3 3 5 4" xfId="29556"/>
    <cellStyle name="Normal 3 3 3 5 4 2" xfId="29557"/>
    <cellStyle name="Normal 3 3 3 5 4 2 2" xfId="29558"/>
    <cellStyle name="Normal 3 3 3 5 4 3" xfId="29559"/>
    <cellStyle name="Normal 3 3 3 5 4 4" xfId="29560"/>
    <cellStyle name="Normal 3 3 3 5 5" xfId="29561"/>
    <cellStyle name="Normal 3 3 3 5 5 2" xfId="29562"/>
    <cellStyle name="Normal 3 3 3 5 5 3" xfId="29563"/>
    <cellStyle name="Normal 3 3 3 5 6" xfId="29564"/>
    <cellStyle name="Normal 3 3 3 5 6 2" xfId="29565"/>
    <cellStyle name="Normal 3 3 3 5 6 3" xfId="29566"/>
    <cellStyle name="Normal 3 3 3 5 7" xfId="29567"/>
    <cellStyle name="Normal 3 3 3 5 8" xfId="29568"/>
    <cellStyle name="Normal 3 3 3 6" xfId="29569"/>
    <cellStyle name="Normal 3 3 3 6 2" xfId="29570"/>
    <cellStyle name="Normal 3 3 3 6 2 2" xfId="29571"/>
    <cellStyle name="Normal 3 3 3 6 2 2 2" xfId="29572"/>
    <cellStyle name="Normal 3 3 3 6 2 2 3" xfId="29573"/>
    <cellStyle name="Normal 3 3 3 6 2 2 4" xfId="29574"/>
    <cellStyle name="Normal 3 3 3 6 2 3" xfId="29575"/>
    <cellStyle name="Normal 3 3 3 6 2 3 2" xfId="29576"/>
    <cellStyle name="Normal 3 3 3 6 2 4" xfId="29577"/>
    <cellStyle name="Normal 3 3 3 6 2 4 2" xfId="29578"/>
    <cellStyle name="Normal 3 3 3 6 2 5" xfId="29579"/>
    <cellStyle name="Normal 3 3 3 6 2 6" xfId="29580"/>
    <cellStyle name="Normal 3 3 3 6 3" xfId="29581"/>
    <cellStyle name="Normal 3 3 3 6 3 2" xfId="29582"/>
    <cellStyle name="Normal 3 3 3 6 3 2 2" xfId="29583"/>
    <cellStyle name="Normal 3 3 3 6 3 2 3" xfId="29584"/>
    <cellStyle name="Normal 3 3 3 6 3 3" xfId="29585"/>
    <cellStyle name="Normal 3 3 3 6 3 3 2" xfId="29586"/>
    <cellStyle name="Normal 3 3 3 6 3 4" xfId="29587"/>
    <cellStyle name="Normal 3 3 3 6 3 5" xfId="29588"/>
    <cellStyle name="Normal 3 3 3 6 4" xfId="29589"/>
    <cellStyle name="Normal 3 3 3 6 4 2" xfId="29590"/>
    <cellStyle name="Normal 3 3 3 6 4 2 2" xfId="29591"/>
    <cellStyle name="Normal 3 3 3 6 4 3" xfId="29592"/>
    <cellStyle name="Normal 3 3 3 6 4 4" xfId="29593"/>
    <cellStyle name="Normal 3 3 3 6 5" xfId="29594"/>
    <cellStyle name="Normal 3 3 3 6 5 2" xfId="29595"/>
    <cellStyle name="Normal 3 3 3 6 5 3" xfId="29596"/>
    <cellStyle name="Normal 3 3 3 6 6" xfId="29597"/>
    <cellStyle name="Normal 3 3 3 6 6 2" xfId="29598"/>
    <cellStyle name="Normal 3 3 3 6 6 3" xfId="29599"/>
    <cellStyle name="Normal 3 3 3 6 7" xfId="29600"/>
    <cellStyle name="Normal 3 3 3 6 8" xfId="29601"/>
    <cellStyle name="Normal 3 3 3 7" xfId="29602"/>
    <cellStyle name="Normal 3 3 3 7 2" xfId="29603"/>
    <cellStyle name="Normal 3 3 3 7 2 2" xfId="29604"/>
    <cellStyle name="Normal 3 3 3 7 2 2 2" xfId="29605"/>
    <cellStyle name="Normal 3 3 3 7 2 2 3" xfId="29606"/>
    <cellStyle name="Normal 3 3 3 7 2 3" xfId="29607"/>
    <cellStyle name="Normal 3 3 3 7 2 3 2" xfId="29608"/>
    <cellStyle name="Normal 3 3 3 7 2 4" xfId="29609"/>
    <cellStyle name="Normal 3 3 3 7 2 5" xfId="29610"/>
    <cellStyle name="Normal 3 3 3 7 3" xfId="29611"/>
    <cellStyle name="Normal 3 3 3 7 3 2" xfId="29612"/>
    <cellStyle name="Normal 3 3 3 7 3 2 2" xfId="29613"/>
    <cellStyle name="Normal 3 3 3 7 3 3" xfId="29614"/>
    <cellStyle name="Normal 3 3 3 7 3 4" xfId="29615"/>
    <cellStyle name="Normal 3 3 3 7 4" xfId="29616"/>
    <cellStyle name="Normal 3 3 3 7 4 2" xfId="29617"/>
    <cellStyle name="Normal 3 3 3 7 4 2 2" xfId="29618"/>
    <cellStyle name="Normal 3 3 3 7 4 3" xfId="29619"/>
    <cellStyle name="Normal 3 3 3 7 5" xfId="29620"/>
    <cellStyle name="Normal 3 3 3 7 5 2" xfId="29621"/>
    <cellStyle name="Normal 3 3 3 7 5 3" xfId="29622"/>
    <cellStyle name="Normal 3 3 3 7 6" xfId="29623"/>
    <cellStyle name="Normal 3 3 3 7 6 2" xfId="29624"/>
    <cellStyle name="Normal 3 3 3 7 7" xfId="29625"/>
    <cellStyle name="Normal 3 3 3 8" xfId="29626"/>
    <cellStyle name="Normal 3 3 3 8 2" xfId="29627"/>
    <cellStyle name="Normal 3 3 3 8 2 2" xfId="29628"/>
    <cellStyle name="Normal 3 3 3 8 2 2 2" xfId="29629"/>
    <cellStyle name="Normal 3 3 3 8 2 3" xfId="29630"/>
    <cellStyle name="Normal 3 3 3 8 3" xfId="29631"/>
    <cellStyle name="Normal 3 3 3 8 3 2" xfId="29632"/>
    <cellStyle name="Normal 3 3 3 8 3 2 2" xfId="29633"/>
    <cellStyle name="Normal 3 3 3 8 3 3" xfId="29634"/>
    <cellStyle name="Normal 3 3 3 8 4" xfId="29635"/>
    <cellStyle name="Normal 3 3 3 8 4 2" xfId="29636"/>
    <cellStyle name="Normal 3 3 3 8 5" xfId="29637"/>
    <cellStyle name="Normal 3 3 3 8 6" xfId="29638"/>
    <cellStyle name="Normal 3 3 3 9" xfId="29639"/>
    <cellStyle name="Normal 3 3 3 9 2" xfId="29640"/>
    <cellStyle name="Normal 3 3 3 9 2 2" xfId="29641"/>
    <cellStyle name="Normal 3 3 3 9 2 3" xfId="29642"/>
    <cellStyle name="Normal 3 3 3 9 3" xfId="29643"/>
    <cellStyle name="Normal 3 3 3 9 3 2" xfId="29644"/>
    <cellStyle name="Normal 3 3 3 9 4" xfId="29645"/>
    <cellStyle name="Normal 3 3 3 9 5" xfId="29646"/>
    <cellStyle name="Normal 3 3 4" xfId="29647"/>
    <cellStyle name="Normal 3 3 4 10" xfId="29648"/>
    <cellStyle name="Normal 3 3 4 10 2" xfId="29649"/>
    <cellStyle name="Normal 3 3 4 10 2 2" xfId="29650"/>
    <cellStyle name="Normal 3 3 4 10 3" xfId="29651"/>
    <cellStyle name="Normal 3 3 4 11" xfId="29652"/>
    <cellStyle name="Normal 3 3 4 11 2" xfId="29653"/>
    <cellStyle name="Normal 3 3 4 11 3" xfId="29654"/>
    <cellStyle name="Normal 3 3 4 12" xfId="29655"/>
    <cellStyle name="Normal 3 3 4 13" xfId="29656"/>
    <cellStyle name="Normal 3 3 4 14" xfId="29657"/>
    <cellStyle name="Normal 3 3 4 2" xfId="29658"/>
    <cellStyle name="Normal 3 3 4 2 10" xfId="29659"/>
    <cellStyle name="Normal 3 3 4 2 11" xfId="29660"/>
    <cellStyle name="Normal 3 3 4 2 12" xfId="29661"/>
    <cellStyle name="Normal 3 3 4 2 2" xfId="29662"/>
    <cellStyle name="Normal 3 3 4 2 2 2" xfId="29663"/>
    <cellStyle name="Normal 3 3 4 2 2 2 2" xfId="29664"/>
    <cellStyle name="Normal 3 3 4 2 2 2 2 2" xfId="29665"/>
    <cellStyle name="Normal 3 3 4 2 2 2 2 3" xfId="29666"/>
    <cellStyle name="Normal 3 3 4 2 2 2 2 4" xfId="29667"/>
    <cellStyle name="Normal 3 3 4 2 2 2 3" xfId="29668"/>
    <cellStyle name="Normal 3 3 4 2 2 2 3 2" xfId="29669"/>
    <cellStyle name="Normal 3 3 4 2 2 2 4" xfId="29670"/>
    <cellStyle name="Normal 3 3 4 2 2 2 4 2" xfId="29671"/>
    <cellStyle name="Normal 3 3 4 2 2 2 5" xfId="29672"/>
    <cellStyle name="Normal 3 3 4 2 2 2 6" xfId="29673"/>
    <cellStyle name="Normal 3 3 4 2 2 3" xfId="29674"/>
    <cellStyle name="Normal 3 3 4 2 2 3 2" xfId="29675"/>
    <cellStyle name="Normal 3 3 4 2 2 3 2 2" xfId="29676"/>
    <cellStyle name="Normal 3 3 4 2 2 3 2 3" xfId="29677"/>
    <cellStyle name="Normal 3 3 4 2 2 3 3" xfId="29678"/>
    <cellStyle name="Normal 3 3 4 2 2 3 3 2" xfId="29679"/>
    <cellStyle name="Normal 3 3 4 2 2 3 4" xfId="29680"/>
    <cellStyle name="Normal 3 3 4 2 2 3 5" xfId="29681"/>
    <cellStyle name="Normal 3 3 4 2 2 4" xfId="29682"/>
    <cellStyle name="Normal 3 3 4 2 2 4 2" xfId="29683"/>
    <cellStyle name="Normal 3 3 4 2 2 4 2 2" xfId="29684"/>
    <cellStyle name="Normal 3 3 4 2 2 4 3" xfId="29685"/>
    <cellStyle name="Normal 3 3 4 2 2 4 4" xfId="29686"/>
    <cellStyle name="Normal 3 3 4 2 2 5" xfId="29687"/>
    <cellStyle name="Normal 3 3 4 2 2 5 2" xfId="29688"/>
    <cellStyle name="Normal 3 3 4 2 2 5 3" xfId="29689"/>
    <cellStyle name="Normal 3 3 4 2 2 6" xfId="29690"/>
    <cellStyle name="Normal 3 3 4 2 2 6 2" xfId="29691"/>
    <cellStyle name="Normal 3 3 4 2 2 6 3" xfId="29692"/>
    <cellStyle name="Normal 3 3 4 2 2 7" xfId="29693"/>
    <cellStyle name="Normal 3 3 4 2 2 8" xfId="29694"/>
    <cellStyle name="Normal 3 3 4 2 3" xfId="29695"/>
    <cellStyle name="Normal 3 3 4 2 3 2" xfId="29696"/>
    <cellStyle name="Normal 3 3 4 2 3 2 2" xfId="29697"/>
    <cellStyle name="Normal 3 3 4 2 3 2 2 2" xfId="29698"/>
    <cellStyle name="Normal 3 3 4 2 3 2 3" xfId="29699"/>
    <cellStyle name="Normal 3 3 4 2 3 2 4" xfId="29700"/>
    <cellStyle name="Normal 3 3 4 2 3 3" xfId="29701"/>
    <cellStyle name="Normal 3 3 4 2 3 3 2" xfId="29702"/>
    <cellStyle name="Normal 3 3 4 2 3 3 2 2" xfId="29703"/>
    <cellStyle name="Normal 3 3 4 2 3 3 3" xfId="29704"/>
    <cellStyle name="Normal 3 3 4 2 3 4" xfId="29705"/>
    <cellStyle name="Normal 3 3 4 2 3 4 2" xfId="29706"/>
    <cellStyle name="Normal 3 3 4 2 3 4 2 2" xfId="29707"/>
    <cellStyle name="Normal 3 3 4 2 3 4 3" xfId="29708"/>
    <cellStyle name="Normal 3 3 4 2 3 5" xfId="29709"/>
    <cellStyle name="Normal 3 3 4 2 3 5 2" xfId="29710"/>
    <cellStyle name="Normal 3 3 4 2 3 6" xfId="29711"/>
    <cellStyle name="Normal 3 3 4 2 3 7" xfId="29712"/>
    <cellStyle name="Normal 3 3 4 2 4" xfId="29713"/>
    <cellStyle name="Normal 3 3 4 2 4 2" xfId="29714"/>
    <cellStyle name="Normal 3 3 4 2 4 2 2" xfId="29715"/>
    <cellStyle name="Normal 3 3 4 2 4 2 2 2" xfId="29716"/>
    <cellStyle name="Normal 3 3 4 2 4 2 3" xfId="29717"/>
    <cellStyle name="Normal 3 3 4 2 4 3" xfId="29718"/>
    <cellStyle name="Normal 3 3 4 2 4 3 2" xfId="29719"/>
    <cellStyle name="Normal 3 3 4 2 4 3 2 2" xfId="29720"/>
    <cellStyle name="Normal 3 3 4 2 4 3 3" xfId="29721"/>
    <cellStyle name="Normal 3 3 4 2 4 4" xfId="29722"/>
    <cellStyle name="Normal 3 3 4 2 4 4 2" xfId="29723"/>
    <cellStyle name="Normal 3 3 4 2 4 4 3" xfId="29724"/>
    <cellStyle name="Normal 3 3 4 2 4 5" xfId="29725"/>
    <cellStyle name="Normal 3 3 4 2 4 6" xfId="29726"/>
    <cellStyle name="Normal 3 3 4 2 4 7" xfId="29727"/>
    <cellStyle name="Normal 3 3 4 2 5" xfId="29728"/>
    <cellStyle name="Normal 3 3 4 2 5 2" xfId="29729"/>
    <cellStyle name="Normal 3 3 4 2 5 2 2" xfId="29730"/>
    <cellStyle name="Normal 3 3 4 2 5 2 3" xfId="29731"/>
    <cellStyle name="Normal 3 3 4 2 5 3" xfId="29732"/>
    <cellStyle name="Normal 3 3 4 2 5 3 2" xfId="29733"/>
    <cellStyle name="Normal 3 3 4 2 5 3 3" xfId="29734"/>
    <cellStyle name="Normal 3 3 4 2 5 4" xfId="29735"/>
    <cellStyle name="Normal 3 3 4 2 5 4 2" xfId="29736"/>
    <cellStyle name="Normal 3 3 4 2 5 5" xfId="29737"/>
    <cellStyle name="Normal 3 3 4 2 5 6" xfId="29738"/>
    <cellStyle name="Normal 3 3 4 2 5 7" xfId="29739"/>
    <cellStyle name="Normal 3 3 4 2 6" xfId="29740"/>
    <cellStyle name="Normal 3 3 4 2 6 2" xfId="29741"/>
    <cellStyle name="Normal 3 3 4 2 6 2 2" xfId="29742"/>
    <cellStyle name="Normal 3 3 4 2 6 2 3" xfId="29743"/>
    <cellStyle name="Normal 3 3 4 2 6 3" xfId="29744"/>
    <cellStyle name="Normal 3 3 4 2 6 3 2" xfId="29745"/>
    <cellStyle name="Normal 3 3 4 2 6 4" xfId="29746"/>
    <cellStyle name="Normal 3 3 4 2 6 5" xfId="29747"/>
    <cellStyle name="Normal 3 3 4 2 6 6" xfId="29748"/>
    <cellStyle name="Normal 3 3 4 2 7" xfId="29749"/>
    <cellStyle name="Normal 3 3 4 2 7 2" xfId="29750"/>
    <cellStyle name="Normal 3 3 4 2 7 2 2" xfId="29751"/>
    <cellStyle name="Normal 3 3 4 2 7 3" xfId="29752"/>
    <cellStyle name="Normal 3 3 4 2 8" xfId="29753"/>
    <cellStyle name="Normal 3 3 4 2 8 2" xfId="29754"/>
    <cellStyle name="Normal 3 3 4 2 8 3" xfId="29755"/>
    <cellStyle name="Normal 3 3 4 2 9" xfId="29756"/>
    <cellStyle name="Normal 3 3 4 2 9 2" xfId="29757"/>
    <cellStyle name="Normal 3 3 4 3" xfId="29758"/>
    <cellStyle name="Normal 3 3 4 3 10" xfId="29759"/>
    <cellStyle name="Normal 3 3 4 3 11" xfId="29760"/>
    <cellStyle name="Normal 3 3 4 3 2" xfId="29761"/>
    <cellStyle name="Normal 3 3 4 3 2 2" xfId="29762"/>
    <cellStyle name="Normal 3 3 4 3 2 2 2" xfId="29763"/>
    <cellStyle name="Normal 3 3 4 3 2 2 2 2" xfId="29764"/>
    <cellStyle name="Normal 3 3 4 3 2 2 3" xfId="29765"/>
    <cellStyle name="Normal 3 3 4 3 2 2 4" xfId="29766"/>
    <cellStyle name="Normal 3 3 4 3 2 3" xfId="29767"/>
    <cellStyle name="Normal 3 3 4 3 2 3 2" xfId="29768"/>
    <cellStyle name="Normal 3 3 4 3 2 3 2 2" xfId="29769"/>
    <cellStyle name="Normal 3 3 4 3 2 3 3" xfId="29770"/>
    <cellStyle name="Normal 3 3 4 3 2 4" xfId="29771"/>
    <cellStyle name="Normal 3 3 4 3 2 4 2" xfId="29772"/>
    <cellStyle name="Normal 3 3 4 3 2 4 2 2" xfId="29773"/>
    <cellStyle name="Normal 3 3 4 3 2 4 3" xfId="29774"/>
    <cellStyle name="Normal 3 3 4 3 2 5" xfId="29775"/>
    <cellStyle name="Normal 3 3 4 3 2 5 2" xfId="29776"/>
    <cellStyle name="Normal 3 3 4 3 2 6" xfId="29777"/>
    <cellStyle name="Normal 3 3 4 3 2 7" xfId="29778"/>
    <cellStyle name="Normal 3 3 4 3 3" xfId="29779"/>
    <cellStyle name="Normal 3 3 4 3 3 2" xfId="29780"/>
    <cellStyle name="Normal 3 3 4 3 3 2 2" xfId="29781"/>
    <cellStyle name="Normal 3 3 4 3 3 2 2 2" xfId="29782"/>
    <cellStyle name="Normal 3 3 4 3 3 2 3" xfId="29783"/>
    <cellStyle name="Normal 3 3 4 3 3 3" xfId="29784"/>
    <cellStyle name="Normal 3 3 4 3 3 3 2" xfId="29785"/>
    <cellStyle name="Normal 3 3 4 3 3 3 2 2" xfId="29786"/>
    <cellStyle name="Normal 3 3 4 3 3 3 3" xfId="29787"/>
    <cellStyle name="Normal 3 3 4 3 3 4" xfId="29788"/>
    <cellStyle name="Normal 3 3 4 3 3 4 2" xfId="29789"/>
    <cellStyle name="Normal 3 3 4 3 3 4 3" xfId="29790"/>
    <cellStyle name="Normal 3 3 4 3 3 5" xfId="29791"/>
    <cellStyle name="Normal 3 3 4 3 3 6" xfId="29792"/>
    <cellStyle name="Normal 3 3 4 3 3 7" xfId="29793"/>
    <cellStyle name="Normal 3 3 4 3 4" xfId="29794"/>
    <cellStyle name="Normal 3 3 4 3 4 2" xfId="29795"/>
    <cellStyle name="Normal 3 3 4 3 4 2 2" xfId="29796"/>
    <cellStyle name="Normal 3 3 4 3 4 2 3" xfId="29797"/>
    <cellStyle name="Normal 3 3 4 3 4 3" xfId="29798"/>
    <cellStyle name="Normal 3 3 4 3 4 3 2" xfId="29799"/>
    <cellStyle name="Normal 3 3 4 3 4 3 3" xfId="29800"/>
    <cellStyle name="Normal 3 3 4 3 4 4" xfId="29801"/>
    <cellStyle name="Normal 3 3 4 3 4 4 2" xfId="29802"/>
    <cellStyle name="Normal 3 3 4 3 4 5" xfId="29803"/>
    <cellStyle name="Normal 3 3 4 3 4 6" xfId="29804"/>
    <cellStyle name="Normal 3 3 4 3 4 7" xfId="29805"/>
    <cellStyle name="Normal 3 3 4 3 5" xfId="29806"/>
    <cellStyle name="Normal 3 3 4 3 5 2" xfId="29807"/>
    <cellStyle name="Normal 3 3 4 3 5 2 2" xfId="29808"/>
    <cellStyle name="Normal 3 3 4 3 5 2 3" xfId="29809"/>
    <cellStyle name="Normal 3 3 4 3 5 3" xfId="29810"/>
    <cellStyle name="Normal 3 3 4 3 5 3 2" xfId="29811"/>
    <cellStyle name="Normal 3 3 4 3 5 4" xfId="29812"/>
    <cellStyle name="Normal 3 3 4 3 5 5" xfId="29813"/>
    <cellStyle name="Normal 3 3 4 3 5 6" xfId="29814"/>
    <cellStyle name="Normal 3 3 4 3 6" xfId="29815"/>
    <cellStyle name="Normal 3 3 4 3 6 2" xfId="29816"/>
    <cellStyle name="Normal 3 3 4 3 6 2 2" xfId="29817"/>
    <cellStyle name="Normal 3 3 4 3 6 3" xfId="29818"/>
    <cellStyle name="Normal 3 3 4 3 7" xfId="29819"/>
    <cellStyle name="Normal 3 3 4 3 7 2" xfId="29820"/>
    <cellStyle name="Normal 3 3 4 3 7 3" xfId="29821"/>
    <cellStyle name="Normal 3 3 4 3 8" xfId="29822"/>
    <cellStyle name="Normal 3 3 4 3 8 2" xfId="29823"/>
    <cellStyle name="Normal 3 3 4 3 9" xfId="29824"/>
    <cellStyle name="Normal 3 3 4 4" xfId="29825"/>
    <cellStyle name="Normal 3 3 4 4 10" xfId="29826"/>
    <cellStyle name="Normal 3 3 4 4 11" xfId="29827"/>
    <cellStyle name="Normal 3 3 4 4 2" xfId="29828"/>
    <cellStyle name="Normal 3 3 4 4 2 2" xfId="29829"/>
    <cellStyle name="Normal 3 3 4 4 2 2 2" xfId="29830"/>
    <cellStyle name="Normal 3 3 4 4 2 2 2 2" xfId="29831"/>
    <cellStyle name="Normal 3 3 4 4 2 2 3" xfId="29832"/>
    <cellStyle name="Normal 3 3 4 4 2 2 4" xfId="29833"/>
    <cellStyle name="Normal 3 3 4 4 2 3" xfId="29834"/>
    <cellStyle name="Normal 3 3 4 4 2 3 2" xfId="29835"/>
    <cellStyle name="Normal 3 3 4 4 2 3 2 2" xfId="29836"/>
    <cellStyle name="Normal 3 3 4 4 2 3 3" xfId="29837"/>
    <cellStyle name="Normal 3 3 4 4 2 4" xfId="29838"/>
    <cellStyle name="Normal 3 3 4 4 2 4 2" xfId="29839"/>
    <cellStyle name="Normal 3 3 4 4 2 4 2 2" xfId="29840"/>
    <cellStyle name="Normal 3 3 4 4 2 4 3" xfId="29841"/>
    <cellStyle name="Normal 3 3 4 4 2 5" xfId="29842"/>
    <cellStyle name="Normal 3 3 4 4 2 5 2" xfId="29843"/>
    <cellStyle name="Normal 3 3 4 4 2 6" xfId="29844"/>
    <cellStyle name="Normal 3 3 4 4 2 7" xfId="29845"/>
    <cellStyle name="Normal 3 3 4 4 3" xfId="29846"/>
    <cellStyle name="Normal 3 3 4 4 3 2" xfId="29847"/>
    <cellStyle name="Normal 3 3 4 4 3 2 2" xfId="29848"/>
    <cellStyle name="Normal 3 3 4 4 3 2 2 2" xfId="29849"/>
    <cellStyle name="Normal 3 3 4 4 3 2 3" xfId="29850"/>
    <cellStyle name="Normal 3 3 4 4 3 3" xfId="29851"/>
    <cellStyle name="Normal 3 3 4 4 3 3 2" xfId="29852"/>
    <cellStyle name="Normal 3 3 4 4 3 3 2 2" xfId="29853"/>
    <cellStyle name="Normal 3 3 4 4 3 3 3" xfId="29854"/>
    <cellStyle name="Normal 3 3 4 4 3 4" xfId="29855"/>
    <cellStyle name="Normal 3 3 4 4 3 4 2" xfId="29856"/>
    <cellStyle name="Normal 3 3 4 4 3 4 3" xfId="29857"/>
    <cellStyle name="Normal 3 3 4 4 3 5" xfId="29858"/>
    <cellStyle name="Normal 3 3 4 4 3 6" xfId="29859"/>
    <cellStyle name="Normal 3 3 4 4 3 7" xfId="29860"/>
    <cellStyle name="Normal 3 3 4 4 4" xfId="29861"/>
    <cellStyle name="Normal 3 3 4 4 4 2" xfId="29862"/>
    <cellStyle name="Normal 3 3 4 4 4 2 2" xfId="29863"/>
    <cellStyle name="Normal 3 3 4 4 4 2 3" xfId="29864"/>
    <cellStyle name="Normal 3 3 4 4 4 3" xfId="29865"/>
    <cellStyle name="Normal 3 3 4 4 4 3 2" xfId="29866"/>
    <cellStyle name="Normal 3 3 4 4 4 3 3" xfId="29867"/>
    <cellStyle name="Normal 3 3 4 4 4 4" xfId="29868"/>
    <cellStyle name="Normal 3 3 4 4 4 4 2" xfId="29869"/>
    <cellStyle name="Normal 3 3 4 4 4 5" xfId="29870"/>
    <cellStyle name="Normal 3 3 4 4 4 6" xfId="29871"/>
    <cellStyle name="Normal 3 3 4 4 4 7" xfId="29872"/>
    <cellStyle name="Normal 3 3 4 4 5" xfId="29873"/>
    <cellStyle name="Normal 3 3 4 4 5 2" xfId="29874"/>
    <cellStyle name="Normal 3 3 4 4 5 2 2" xfId="29875"/>
    <cellStyle name="Normal 3 3 4 4 5 2 3" xfId="29876"/>
    <cellStyle name="Normal 3 3 4 4 5 3" xfId="29877"/>
    <cellStyle name="Normal 3 3 4 4 5 3 2" xfId="29878"/>
    <cellStyle name="Normal 3 3 4 4 5 4" xfId="29879"/>
    <cellStyle name="Normal 3 3 4 4 5 5" xfId="29880"/>
    <cellStyle name="Normal 3 3 4 4 5 6" xfId="29881"/>
    <cellStyle name="Normal 3 3 4 4 6" xfId="29882"/>
    <cellStyle name="Normal 3 3 4 4 6 2" xfId="29883"/>
    <cellStyle name="Normal 3 3 4 4 6 2 2" xfId="29884"/>
    <cellStyle name="Normal 3 3 4 4 6 3" xfId="29885"/>
    <cellStyle name="Normal 3 3 4 4 7" xfId="29886"/>
    <cellStyle name="Normal 3 3 4 4 7 2" xfId="29887"/>
    <cellStyle name="Normal 3 3 4 4 7 3" xfId="29888"/>
    <cellStyle name="Normal 3 3 4 4 8" xfId="29889"/>
    <cellStyle name="Normal 3 3 4 4 8 2" xfId="29890"/>
    <cellStyle name="Normal 3 3 4 4 9" xfId="29891"/>
    <cellStyle name="Normal 3 3 4 5" xfId="29892"/>
    <cellStyle name="Normal 3 3 4 5 2" xfId="29893"/>
    <cellStyle name="Normal 3 3 4 5 2 2" xfId="29894"/>
    <cellStyle name="Normal 3 3 4 5 2 2 2" xfId="29895"/>
    <cellStyle name="Normal 3 3 4 5 2 2 3" xfId="29896"/>
    <cellStyle name="Normal 3 3 4 5 2 3" xfId="29897"/>
    <cellStyle name="Normal 3 3 4 5 2 3 2" xfId="29898"/>
    <cellStyle name="Normal 3 3 4 5 2 4" xfId="29899"/>
    <cellStyle name="Normal 3 3 4 5 2 5" xfId="29900"/>
    <cellStyle name="Normal 3 3 4 5 3" xfId="29901"/>
    <cellStyle name="Normal 3 3 4 5 3 2" xfId="29902"/>
    <cellStyle name="Normal 3 3 4 5 3 2 2" xfId="29903"/>
    <cellStyle name="Normal 3 3 4 5 3 3" xfId="29904"/>
    <cellStyle name="Normal 3 3 4 5 3 4" xfId="29905"/>
    <cellStyle name="Normal 3 3 4 5 4" xfId="29906"/>
    <cellStyle name="Normal 3 3 4 5 4 2" xfId="29907"/>
    <cellStyle name="Normal 3 3 4 5 4 2 2" xfId="29908"/>
    <cellStyle name="Normal 3 3 4 5 4 3" xfId="29909"/>
    <cellStyle name="Normal 3 3 4 5 5" xfId="29910"/>
    <cellStyle name="Normal 3 3 4 5 5 2" xfId="29911"/>
    <cellStyle name="Normal 3 3 4 5 5 3" xfId="29912"/>
    <cellStyle name="Normal 3 3 4 5 6" xfId="29913"/>
    <cellStyle name="Normal 3 3 4 5 6 2" xfId="29914"/>
    <cellStyle name="Normal 3 3 4 5 7" xfId="29915"/>
    <cellStyle name="Normal 3 3 4 6" xfId="29916"/>
    <cellStyle name="Normal 3 3 4 6 2" xfId="29917"/>
    <cellStyle name="Normal 3 3 4 6 2 2" xfId="29918"/>
    <cellStyle name="Normal 3 3 4 6 2 2 2" xfId="29919"/>
    <cellStyle name="Normal 3 3 4 6 2 3" xfId="29920"/>
    <cellStyle name="Normal 3 3 4 6 3" xfId="29921"/>
    <cellStyle name="Normal 3 3 4 6 3 2" xfId="29922"/>
    <cellStyle name="Normal 3 3 4 6 3 2 2" xfId="29923"/>
    <cellStyle name="Normal 3 3 4 6 3 3" xfId="29924"/>
    <cellStyle name="Normal 3 3 4 6 4" xfId="29925"/>
    <cellStyle name="Normal 3 3 4 6 4 2" xfId="29926"/>
    <cellStyle name="Normal 3 3 4 6 4 3" xfId="29927"/>
    <cellStyle name="Normal 3 3 4 6 5" xfId="29928"/>
    <cellStyle name="Normal 3 3 4 6 6" xfId="29929"/>
    <cellStyle name="Normal 3 3 4 6 7" xfId="29930"/>
    <cellStyle name="Normal 3 3 4 7" xfId="29931"/>
    <cellStyle name="Normal 3 3 4 7 2" xfId="29932"/>
    <cellStyle name="Normal 3 3 4 7 2 2" xfId="29933"/>
    <cellStyle name="Normal 3 3 4 7 2 2 2" xfId="29934"/>
    <cellStyle name="Normal 3 3 4 7 2 3" xfId="29935"/>
    <cellStyle name="Normal 3 3 4 7 3" xfId="29936"/>
    <cellStyle name="Normal 3 3 4 7 3 2" xfId="29937"/>
    <cellStyle name="Normal 3 3 4 7 3 2 2" xfId="29938"/>
    <cellStyle name="Normal 3 3 4 7 3 3" xfId="29939"/>
    <cellStyle name="Normal 3 3 4 7 4" xfId="29940"/>
    <cellStyle name="Normal 3 3 4 7 4 2" xfId="29941"/>
    <cellStyle name="Normal 3 3 4 7 4 3" xfId="29942"/>
    <cellStyle name="Normal 3 3 4 7 5" xfId="29943"/>
    <cellStyle name="Normal 3 3 4 7 6" xfId="29944"/>
    <cellStyle name="Normal 3 3 4 7 7" xfId="29945"/>
    <cellStyle name="Normal 3 3 4 8" xfId="29946"/>
    <cellStyle name="Normal 3 3 4 8 2" xfId="29947"/>
    <cellStyle name="Normal 3 3 4 8 2 2" xfId="29948"/>
    <cellStyle name="Normal 3 3 4 8 2 3" xfId="29949"/>
    <cellStyle name="Normal 3 3 4 8 3" xfId="29950"/>
    <cellStyle name="Normal 3 3 4 8 3 2" xfId="29951"/>
    <cellStyle name="Normal 3 3 4 8 3 3" xfId="29952"/>
    <cellStyle name="Normal 3 3 4 8 4" xfId="29953"/>
    <cellStyle name="Normal 3 3 4 8 5" xfId="29954"/>
    <cellStyle name="Normal 3 3 4 8 6" xfId="29955"/>
    <cellStyle name="Normal 3 3 4 9" xfId="29956"/>
    <cellStyle name="Normal 3 3 4 9 2" xfId="29957"/>
    <cellStyle name="Normal 3 3 4 9 2 2" xfId="29958"/>
    <cellStyle name="Normal 3 3 4 9 3" xfId="29959"/>
    <cellStyle name="Normal 3 3 5" xfId="29960"/>
    <cellStyle name="Normal 3 3 5 10" xfId="29961"/>
    <cellStyle name="Normal 3 3 5 10 2" xfId="29962"/>
    <cellStyle name="Normal 3 3 5 10 2 2" xfId="29963"/>
    <cellStyle name="Normal 3 3 5 10 3" xfId="29964"/>
    <cellStyle name="Normal 3 3 5 11" xfId="29965"/>
    <cellStyle name="Normal 3 3 5 11 2" xfId="29966"/>
    <cellStyle name="Normal 3 3 5 12" xfId="29967"/>
    <cellStyle name="Normal 3 3 5 13" xfId="29968"/>
    <cellStyle name="Normal 3 3 5 2" xfId="29969"/>
    <cellStyle name="Normal 3 3 5 2 10" xfId="29970"/>
    <cellStyle name="Normal 3 3 5 2 11" xfId="29971"/>
    <cellStyle name="Normal 3 3 5 2 2" xfId="29972"/>
    <cellStyle name="Normal 3 3 5 2 2 2" xfId="29973"/>
    <cellStyle name="Normal 3 3 5 2 2 2 2" xfId="29974"/>
    <cellStyle name="Normal 3 3 5 2 2 2 2 2" xfId="29975"/>
    <cellStyle name="Normal 3 3 5 2 2 2 2 3" xfId="29976"/>
    <cellStyle name="Normal 3 3 5 2 2 2 2 4" xfId="29977"/>
    <cellStyle name="Normal 3 3 5 2 2 2 3" xfId="29978"/>
    <cellStyle name="Normal 3 3 5 2 2 2 3 2" xfId="29979"/>
    <cellStyle name="Normal 3 3 5 2 2 2 4" xfId="29980"/>
    <cellStyle name="Normal 3 3 5 2 2 2 4 2" xfId="29981"/>
    <cellStyle name="Normal 3 3 5 2 2 2 5" xfId="29982"/>
    <cellStyle name="Normal 3 3 5 2 2 2 6" xfId="29983"/>
    <cellStyle name="Normal 3 3 5 2 2 3" xfId="29984"/>
    <cellStyle name="Normal 3 3 5 2 2 3 2" xfId="29985"/>
    <cellStyle name="Normal 3 3 5 2 2 3 2 2" xfId="29986"/>
    <cellStyle name="Normal 3 3 5 2 2 3 2 3" xfId="29987"/>
    <cellStyle name="Normal 3 3 5 2 2 3 3" xfId="29988"/>
    <cellStyle name="Normal 3 3 5 2 2 3 3 2" xfId="29989"/>
    <cellStyle name="Normal 3 3 5 2 2 3 4" xfId="29990"/>
    <cellStyle name="Normal 3 3 5 2 2 3 5" xfId="29991"/>
    <cellStyle name="Normal 3 3 5 2 2 4" xfId="29992"/>
    <cellStyle name="Normal 3 3 5 2 2 4 2" xfId="29993"/>
    <cellStyle name="Normal 3 3 5 2 2 4 2 2" xfId="29994"/>
    <cellStyle name="Normal 3 3 5 2 2 4 3" xfId="29995"/>
    <cellStyle name="Normal 3 3 5 2 2 4 4" xfId="29996"/>
    <cellStyle name="Normal 3 3 5 2 2 5" xfId="29997"/>
    <cellStyle name="Normal 3 3 5 2 2 5 2" xfId="29998"/>
    <cellStyle name="Normal 3 3 5 2 2 5 3" xfId="29999"/>
    <cellStyle name="Normal 3 3 5 2 2 6" xfId="30000"/>
    <cellStyle name="Normal 3 3 5 2 2 6 2" xfId="30001"/>
    <cellStyle name="Normal 3 3 5 2 2 6 3" xfId="30002"/>
    <cellStyle name="Normal 3 3 5 2 2 7" xfId="30003"/>
    <cellStyle name="Normal 3 3 5 2 2 8" xfId="30004"/>
    <cellStyle name="Normal 3 3 5 2 3" xfId="30005"/>
    <cellStyle name="Normal 3 3 5 2 3 2" xfId="30006"/>
    <cellStyle name="Normal 3 3 5 2 3 2 2" xfId="30007"/>
    <cellStyle name="Normal 3 3 5 2 3 2 2 2" xfId="30008"/>
    <cellStyle name="Normal 3 3 5 2 3 2 3" xfId="30009"/>
    <cellStyle name="Normal 3 3 5 2 3 2 4" xfId="30010"/>
    <cellStyle name="Normal 3 3 5 2 3 3" xfId="30011"/>
    <cellStyle name="Normal 3 3 5 2 3 3 2" xfId="30012"/>
    <cellStyle name="Normal 3 3 5 2 3 3 2 2" xfId="30013"/>
    <cellStyle name="Normal 3 3 5 2 3 3 3" xfId="30014"/>
    <cellStyle name="Normal 3 3 5 2 3 4" xfId="30015"/>
    <cellStyle name="Normal 3 3 5 2 3 4 2" xfId="30016"/>
    <cellStyle name="Normal 3 3 5 2 3 4 2 2" xfId="30017"/>
    <cellStyle name="Normal 3 3 5 2 3 4 3" xfId="30018"/>
    <cellStyle name="Normal 3 3 5 2 3 5" xfId="30019"/>
    <cellStyle name="Normal 3 3 5 2 3 5 2" xfId="30020"/>
    <cellStyle name="Normal 3 3 5 2 3 6" xfId="30021"/>
    <cellStyle name="Normal 3 3 5 2 3 7" xfId="30022"/>
    <cellStyle name="Normal 3 3 5 2 4" xfId="30023"/>
    <cellStyle name="Normal 3 3 5 2 4 2" xfId="30024"/>
    <cellStyle name="Normal 3 3 5 2 4 2 2" xfId="30025"/>
    <cellStyle name="Normal 3 3 5 2 4 2 2 2" xfId="30026"/>
    <cellStyle name="Normal 3 3 5 2 4 2 3" xfId="30027"/>
    <cellStyle name="Normal 3 3 5 2 4 3" xfId="30028"/>
    <cellStyle name="Normal 3 3 5 2 4 3 2" xfId="30029"/>
    <cellStyle name="Normal 3 3 5 2 4 3 2 2" xfId="30030"/>
    <cellStyle name="Normal 3 3 5 2 4 3 3" xfId="30031"/>
    <cellStyle name="Normal 3 3 5 2 4 4" xfId="30032"/>
    <cellStyle name="Normal 3 3 5 2 4 4 2" xfId="30033"/>
    <cellStyle name="Normal 3 3 5 2 4 4 3" xfId="30034"/>
    <cellStyle name="Normal 3 3 5 2 4 5" xfId="30035"/>
    <cellStyle name="Normal 3 3 5 2 4 6" xfId="30036"/>
    <cellStyle name="Normal 3 3 5 2 4 7" xfId="30037"/>
    <cellStyle name="Normal 3 3 5 2 5" xfId="30038"/>
    <cellStyle name="Normal 3 3 5 2 5 2" xfId="30039"/>
    <cellStyle name="Normal 3 3 5 2 5 2 2" xfId="30040"/>
    <cellStyle name="Normal 3 3 5 2 5 2 3" xfId="30041"/>
    <cellStyle name="Normal 3 3 5 2 5 3" xfId="30042"/>
    <cellStyle name="Normal 3 3 5 2 5 3 2" xfId="30043"/>
    <cellStyle name="Normal 3 3 5 2 5 3 3" xfId="30044"/>
    <cellStyle name="Normal 3 3 5 2 5 4" xfId="30045"/>
    <cellStyle name="Normal 3 3 5 2 5 5" xfId="30046"/>
    <cellStyle name="Normal 3 3 5 2 5 6" xfId="30047"/>
    <cellStyle name="Normal 3 3 5 2 6" xfId="30048"/>
    <cellStyle name="Normal 3 3 5 2 6 2" xfId="30049"/>
    <cellStyle name="Normal 3 3 5 2 6 2 2" xfId="30050"/>
    <cellStyle name="Normal 3 3 5 2 6 3" xfId="30051"/>
    <cellStyle name="Normal 3 3 5 2 7" xfId="30052"/>
    <cellStyle name="Normal 3 3 5 2 7 2" xfId="30053"/>
    <cellStyle name="Normal 3 3 5 2 7 2 2" xfId="30054"/>
    <cellStyle name="Normal 3 3 5 2 7 3" xfId="30055"/>
    <cellStyle name="Normal 3 3 5 2 8" xfId="30056"/>
    <cellStyle name="Normal 3 3 5 2 8 2" xfId="30057"/>
    <cellStyle name="Normal 3 3 5 2 8 3" xfId="30058"/>
    <cellStyle name="Normal 3 3 5 2 9" xfId="30059"/>
    <cellStyle name="Normal 3 3 5 3" xfId="30060"/>
    <cellStyle name="Normal 3 3 5 3 10" xfId="30061"/>
    <cellStyle name="Normal 3 3 5 3 11" xfId="30062"/>
    <cellStyle name="Normal 3 3 5 3 2" xfId="30063"/>
    <cellStyle name="Normal 3 3 5 3 2 2" xfId="30064"/>
    <cellStyle name="Normal 3 3 5 3 2 2 2" xfId="30065"/>
    <cellStyle name="Normal 3 3 5 3 2 2 2 2" xfId="30066"/>
    <cellStyle name="Normal 3 3 5 3 2 2 3" xfId="30067"/>
    <cellStyle name="Normal 3 3 5 3 2 2 4" xfId="30068"/>
    <cellStyle name="Normal 3 3 5 3 2 3" xfId="30069"/>
    <cellStyle name="Normal 3 3 5 3 2 3 2" xfId="30070"/>
    <cellStyle name="Normal 3 3 5 3 2 3 2 2" xfId="30071"/>
    <cellStyle name="Normal 3 3 5 3 2 3 3" xfId="30072"/>
    <cellStyle name="Normal 3 3 5 3 2 4" xfId="30073"/>
    <cellStyle name="Normal 3 3 5 3 2 4 2" xfId="30074"/>
    <cellStyle name="Normal 3 3 5 3 2 4 2 2" xfId="30075"/>
    <cellStyle name="Normal 3 3 5 3 2 4 3" xfId="30076"/>
    <cellStyle name="Normal 3 3 5 3 2 5" xfId="30077"/>
    <cellStyle name="Normal 3 3 5 3 2 5 2" xfId="30078"/>
    <cellStyle name="Normal 3 3 5 3 2 6" xfId="30079"/>
    <cellStyle name="Normal 3 3 5 3 2 7" xfId="30080"/>
    <cellStyle name="Normal 3 3 5 3 3" xfId="30081"/>
    <cellStyle name="Normal 3 3 5 3 3 2" xfId="30082"/>
    <cellStyle name="Normal 3 3 5 3 3 2 2" xfId="30083"/>
    <cellStyle name="Normal 3 3 5 3 3 2 2 2" xfId="30084"/>
    <cellStyle name="Normal 3 3 5 3 3 2 3" xfId="30085"/>
    <cellStyle name="Normal 3 3 5 3 3 3" xfId="30086"/>
    <cellStyle name="Normal 3 3 5 3 3 3 2" xfId="30087"/>
    <cellStyle name="Normal 3 3 5 3 3 3 2 2" xfId="30088"/>
    <cellStyle name="Normal 3 3 5 3 3 3 3" xfId="30089"/>
    <cellStyle name="Normal 3 3 5 3 3 4" xfId="30090"/>
    <cellStyle name="Normal 3 3 5 3 3 4 2" xfId="30091"/>
    <cellStyle name="Normal 3 3 5 3 3 4 3" xfId="30092"/>
    <cellStyle name="Normal 3 3 5 3 3 5" xfId="30093"/>
    <cellStyle name="Normal 3 3 5 3 3 6" xfId="30094"/>
    <cellStyle name="Normal 3 3 5 3 3 7" xfId="30095"/>
    <cellStyle name="Normal 3 3 5 3 4" xfId="30096"/>
    <cellStyle name="Normal 3 3 5 3 4 2" xfId="30097"/>
    <cellStyle name="Normal 3 3 5 3 4 2 2" xfId="30098"/>
    <cellStyle name="Normal 3 3 5 3 4 2 3" xfId="30099"/>
    <cellStyle name="Normal 3 3 5 3 4 3" xfId="30100"/>
    <cellStyle name="Normal 3 3 5 3 4 3 2" xfId="30101"/>
    <cellStyle name="Normal 3 3 5 3 4 3 3" xfId="30102"/>
    <cellStyle name="Normal 3 3 5 3 4 4" xfId="30103"/>
    <cellStyle name="Normal 3 3 5 3 4 4 2" xfId="30104"/>
    <cellStyle name="Normal 3 3 5 3 4 5" xfId="30105"/>
    <cellStyle name="Normal 3 3 5 3 4 6" xfId="30106"/>
    <cellStyle name="Normal 3 3 5 3 4 7" xfId="30107"/>
    <cellStyle name="Normal 3 3 5 3 5" xfId="30108"/>
    <cellStyle name="Normal 3 3 5 3 5 2" xfId="30109"/>
    <cellStyle name="Normal 3 3 5 3 5 2 2" xfId="30110"/>
    <cellStyle name="Normal 3 3 5 3 5 2 3" xfId="30111"/>
    <cellStyle name="Normal 3 3 5 3 5 3" xfId="30112"/>
    <cellStyle name="Normal 3 3 5 3 5 3 2" xfId="30113"/>
    <cellStyle name="Normal 3 3 5 3 5 4" xfId="30114"/>
    <cellStyle name="Normal 3 3 5 3 5 5" xfId="30115"/>
    <cellStyle name="Normal 3 3 5 3 5 6" xfId="30116"/>
    <cellStyle name="Normal 3 3 5 3 6" xfId="30117"/>
    <cellStyle name="Normal 3 3 5 3 6 2" xfId="30118"/>
    <cellStyle name="Normal 3 3 5 3 6 2 2" xfId="30119"/>
    <cellStyle name="Normal 3 3 5 3 6 3" xfId="30120"/>
    <cellStyle name="Normal 3 3 5 3 7" xfId="30121"/>
    <cellStyle name="Normal 3 3 5 3 7 2" xfId="30122"/>
    <cellStyle name="Normal 3 3 5 3 7 3" xfId="30123"/>
    <cellStyle name="Normal 3 3 5 3 8" xfId="30124"/>
    <cellStyle name="Normal 3 3 5 3 8 2" xfId="30125"/>
    <cellStyle name="Normal 3 3 5 3 9" xfId="30126"/>
    <cellStyle name="Normal 3 3 5 4" xfId="30127"/>
    <cellStyle name="Normal 3 3 5 4 2" xfId="30128"/>
    <cellStyle name="Normal 3 3 5 4 2 2" xfId="30129"/>
    <cellStyle name="Normal 3 3 5 4 2 2 2" xfId="30130"/>
    <cellStyle name="Normal 3 3 5 4 2 2 3" xfId="30131"/>
    <cellStyle name="Normal 3 3 5 4 2 2 4" xfId="30132"/>
    <cellStyle name="Normal 3 3 5 4 2 3" xfId="30133"/>
    <cellStyle name="Normal 3 3 5 4 2 3 2" xfId="30134"/>
    <cellStyle name="Normal 3 3 5 4 2 4" xfId="30135"/>
    <cellStyle name="Normal 3 3 5 4 2 4 2" xfId="30136"/>
    <cellStyle name="Normal 3 3 5 4 2 5" xfId="30137"/>
    <cellStyle name="Normal 3 3 5 4 2 6" xfId="30138"/>
    <cellStyle name="Normal 3 3 5 4 3" xfId="30139"/>
    <cellStyle name="Normal 3 3 5 4 3 2" xfId="30140"/>
    <cellStyle name="Normal 3 3 5 4 3 2 2" xfId="30141"/>
    <cellStyle name="Normal 3 3 5 4 3 2 3" xfId="30142"/>
    <cellStyle name="Normal 3 3 5 4 3 3" xfId="30143"/>
    <cellStyle name="Normal 3 3 5 4 3 3 2" xfId="30144"/>
    <cellStyle name="Normal 3 3 5 4 3 4" xfId="30145"/>
    <cellStyle name="Normal 3 3 5 4 3 5" xfId="30146"/>
    <cellStyle name="Normal 3 3 5 4 4" xfId="30147"/>
    <cellStyle name="Normal 3 3 5 4 4 2" xfId="30148"/>
    <cellStyle name="Normal 3 3 5 4 4 2 2" xfId="30149"/>
    <cellStyle name="Normal 3 3 5 4 4 3" xfId="30150"/>
    <cellStyle name="Normal 3 3 5 4 4 4" xfId="30151"/>
    <cellStyle name="Normal 3 3 5 4 5" xfId="30152"/>
    <cellStyle name="Normal 3 3 5 4 5 2" xfId="30153"/>
    <cellStyle name="Normal 3 3 5 4 5 3" xfId="30154"/>
    <cellStyle name="Normal 3 3 5 4 6" xfId="30155"/>
    <cellStyle name="Normal 3 3 5 4 6 2" xfId="30156"/>
    <cellStyle name="Normal 3 3 5 4 6 3" xfId="30157"/>
    <cellStyle name="Normal 3 3 5 4 7" xfId="30158"/>
    <cellStyle name="Normal 3 3 5 4 8" xfId="30159"/>
    <cellStyle name="Normal 3 3 5 5" xfId="30160"/>
    <cellStyle name="Normal 3 3 5 5 2" xfId="30161"/>
    <cellStyle name="Normal 3 3 5 5 2 2" xfId="30162"/>
    <cellStyle name="Normal 3 3 5 5 2 2 2" xfId="30163"/>
    <cellStyle name="Normal 3 3 5 5 2 2 3" xfId="30164"/>
    <cellStyle name="Normal 3 3 5 5 2 3" xfId="30165"/>
    <cellStyle name="Normal 3 3 5 5 2 3 2" xfId="30166"/>
    <cellStyle name="Normal 3 3 5 5 2 4" xfId="30167"/>
    <cellStyle name="Normal 3 3 5 5 2 5" xfId="30168"/>
    <cellStyle name="Normal 3 3 5 5 3" xfId="30169"/>
    <cellStyle name="Normal 3 3 5 5 3 2" xfId="30170"/>
    <cellStyle name="Normal 3 3 5 5 3 2 2" xfId="30171"/>
    <cellStyle name="Normal 3 3 5 5 3 3" xfId="30172"/>
    <cellStyle name="Normal 3 3 5 5 3 4" xfId="30173"/>
    <cellStyle name="Normal 3 3 5 5 4" xfId="30174"/>
    <cellStyle name="Normal 3 3 5 5 4 2" xfId="30175"/>
    <cellStyle name="Normal 3 3 5 5 4 2 2" xfId="30176"/>
    <cellStyle name="Normal 3 3 5 5 4 3" xfId="30177"/>
    <cellStyle name="Normal 3 3 5 5 5" xfId="30178"/>
    <cellStyle name="Normal 3 3 5 5 5 2" xfId="30179"/>
    <cellStyle name="Normal 3 3 5 5 5 3" xfId="30180"/>
    <cellStyle name="Normal 3 3 5 5 6" xfId="30181"/>
    <cellStyle name="Normal 3 3 5 5 6 2" xfId="30182"/>
    <cellStyle name="Normal 3 3 5 5 7" xfId="30183"/>
    <cellStyle name="Normal 3 3 5 6" xfId="30184"/>
    <cellStyle name="Normal 3 3 5 6 2" xfId="30185"/>
    <cellStyle name="Normal 3 3 5 6 2 2" xfId="30186"/>
    <cellStyle name="Normal 3 3 5 6 2 2 2" xfId="30187"/>
    <cellStyle name="Normal 3 3 5 6 2 3" xfId="30188"/>
    <cellStyle name="Normal 3 3 5 6 3" xfId="30189"/>
    <cellStyle name="Normal 3 3 5 6 3 2" xfId="30190"/>
    <cellStyle name="Normal 3 3 5 6 3 2 2" xfId="30191"/>
    <cellStyle name="Normal 3 3 5 6 3 3" xfId="30192"/>
    <cellStyle name="Normal 3 3 5 6 4" xfId="30193"/>
    <cellStyle name="Normal 3 3 5 6 4 2" xfId="30194"/>
    <cellStyle name="Normal 3 3 5 6 4 3" xfId="30195"/>
    <cellStyle name="Normal 3 3 5 6 5" xfId="30196"/>
    <cellStyle name="Normal 3 3 5 6 6" xfId="30197"/>
    <cellStyle name="Normal 3 3 5 6 7" xfId="30198"/>
    <cellStyle name="Normal 3 3 5 7" xfId="30199"/>
    <cellStyle name="Normal 3 3 5 7 2" xfId="30200"/>
    <cellStyle name="Normal 3 3 5 7 2 2" xfId="30201"/>
    <cellStyle name="Normal 3 3 5 7 2 2 2" xfId="30202"/>
    <cellStyle name="Normal 3 3 5 7 2 3" xfId="30203"/>
    <cellStyle name="Normal 3 3 5 7 3" xfId="30204"/>
    <cellStyle name="Normal 3 3 5 7 3 2" xfId="30205"/>
    <cellStyle name="Normal 3 3 5 7 3 2 2" xfId="30206"/>
    <cellStyle name="Normal 3 3 5 7 3 3" xfId="30207"/>
    <cellStyle name="Normal 3 3 5 7 4" xfId="30208"/>
    <cellStyle name="Normal 3 3 5 7 4 2" xfId="30209"/>
    <cellStyle name="Normal 3 3 5 7 5" xfId="30210"/>
    <cellStyle name="Normal 3 3 5 7 6" xfId="30211"/>
    <cellStyle name="Normal 3 3 5 8" xfId="30212"/>
    <cellStyle name="Normal 3 3 5 8 2" xfId="30213"/>
    <cellStyle name="Normal 3 3 5 8 2 2" xfId="30214"/>
    <cellStyle name="Normal 3 3 5 8 3" xfId="30215"/>
    <cellStyle name="Normal 3 3 5 8 4" xfId="30216"/>
    <cellStyle name="Normal 3 3 5 9" xfId="30217"/>
    <cellStyle name="Normal 3 3 5 9 2" xfId="30218"/>
    <cellStyle name="Normal 3 3 5 9 2 2" xfId="30219"/>
    <cellStyle name="Normal 3 3 5 9 3" xfId="30220"/>
    <cellStyle name="Normal 3 3 6" xfId="30221"/>
    <cellStyle name="Normal 3 3 6 10" xfId="30222"/>
    <cellStyle name="Normal 3 3 6 10 2" xfId="30223"/>
    <cellStyle name="Normal 3 3 6 11" xfId="30224"/>
    <cellStyle name="Normal 3 3 6 12" xfId="30225"/>
    <cellStyle name="Normal 3 3 6 2" xfId="30226"/>
    <cellStyle name="Normal 3 3 6 2 2" xfId="30227"/>
    <cellStyle name="Normal 3 3 6 2 2 2" xfId="30228"/>
    <cellStyle name="Normal 3 3 6 2 2 2 2" xfId="30229"/>
    <cellStyle name="Normal 3 3 6 2 2 2 3" xfId="30230"/>
    <cellStyle name="Normal 3 3 6 2 2 2 4" xfId="30231"/>
    <cellStyle name="Normal 3 3 6 2 2 3" xfId="30232"/>
    <cellStyle name="Normal 3 3 6 2 2 3 2" xfId="30233"/>
    <cellStyle name="Normal 3 3 6 2 2 4" xfId="30234"/>
    <cellStyle name="Normal 3 3 6 2 2 4 2" xfId="30235"/>
    <cellStyle name="Normal 3 3 6 2 2 5" xfId="30236"/>
    <cellStyle name="Normal 3 3 6 2 2 6" xfId="30237"/>
    <cellStyle name="Normal 3 3 6 2 3" xfId="30238"/>
    <cellStyle name="Normal 3 3 6 2 3 2" xfId="30239"/>
    <cellStyle name="Normal 3 3 6 2 3 2 2" xfId="30240"/>
    <cellStyle name="Normal 3 3 6 2 3 2 3" xfId="30241"/>
    <cellStyle name="Normal 3 3 6 2 3 3" xfId="30242"/>
    <cellStyle name="Normal 3 3 6 2 3 3 2" xfId="30243"/>
    <cellStyle name="Normal 3 3 6 2 3 4" xfId="30244"/>
    <cellStyle name="Normal 3 3 6 2 3 5" xfId="30245"/>
    <cellStyle name="Normal 3 3 6 2 4" xfId="30246"/>
    <cellStyle name="Normal 3 3 6 2 4 2" xfId="30247"/>
    <cellStyle name="Normal 3 3 6 2 4 2 2" xfId="30248"/>
    <cellStyle name="Normal 3 3 6 2 4 3" xfId="30249"/>
    <cellStyle name="Normal 3 3 6 2 4 4" xfId="30250"/>
    <cellStyle name="Normal 3 3 6 2 5" xfId="30251"/>
    <cellStyle name="Normal 3 3 6 2 5 2" xfId="30252"/>
    <cellStyle name="Normal 3 3 6 2 5 3" xfId="30253"/>
    <cellStyle name="Normal 3 3 6 2 6" xfId="30254"/>
    <cellStyle name="Normal 3 3 6 2 6 2" xfId="30255"/>
    <cellStyle name="Normal 3 3 6 2 6 3" xfId="30256"/>
    <cellStyle name="Normal 3 3 6 2 7" xfId="30257"/>
    <cellStyle name="Normal 3 3 6 2 8" xfId="30258"/>
    <cellStyle name="Normal 3 3 6 3" xfId="30259"/>
    <cellStyle name="Normal 3 3 6 3 2" xfId="30260"/>
    <cellStyle name="Normal 3 3 6 3 2 2" xfId="30261"/>
    <cellStyle name="Normal 3 3 6 3 2 2 2" xfId="30262"/>
    <cellStyle name="Normal 3 3 6 3 2 2 3" xfId="30263"/>
    <cellStyle name="Normal 3 3 6 3 2 2 4" xfId="30264"/>
    <cellStyle name="Normal 3 3 6 3 2 3" xfId="30265"/>
    <cellStyle name="Normal 3 3 6 3 2 3 2" xfId="30266"/>
    <cellStyle name="Normal 3 3 6 3 2 4" xfId="30267"/>
    <cellStyle name="Normal 3 3 6 3 2 4 2" xfId="30268"/>
    <cellStyle name="Normal 3 3 6 3 2 5" xfId="30269"/>
    <cellStyle name="Normal 3 3 6 3 2 6" xfId="30270"/>
    <cellStyle name="Normal 3 3 6 3 3" xfId="30271"/>
    <cellStyle name="Normal 3 3 6 3 3 2" xfId="30272"/>
    <cellStyle name="Normal 3 3 6 3 3 2 2" xfId="30273"/>
    <cellStyle name="Normal 3 3 6 3 3 2 3" xfId="30274"/>
    <cellStyle name="Normal 3 3 6 3 3 3" xfId="30275"/>
    <cellStyle name="Normal 3 3 6 3 3 3 2" xfId="30276"/>
    <cellStyle name="Normal 3 3 6 3 3 4" xfId="30277"/>
    <cellStyle name="Normal 3 3 6 3 3 5" xfId="30278"/>
    <cellStyle name="Normal 3 3 6 3 4" xfId="30279"/>
    <cellStyle name="Normal 3 3 6 3 4 2" xfId="30280"/>
    <cellStyle name="Normal 3 3 6 3 4 2 2" xfId="30281"/>
    <cellStyle name="Normal 3 3 6 3 4 3" xfId="30282"/>
    <cellStyle name="Normal 3 3 6 3 4 4" xfId="30283"/>
    <cellStyle name="Normal 3 3 6 3 5" xfId="30284"/>
    <cellStyle name="Normal 3 3 6 3 5 2" xfId="30285"/>
    <cellStyle name="Normal 3 3 6 3 5 3" xfId="30286"/>
    <cellStyle name="Normal 3 3 6 3 6" xfId="30287"/>
    <cellStyle name="Normal 3 3 6 3 6 2" xfId="30288"/>
    <cellStyle name="Normal 3 3 6 3 6 3" xfId="30289"/>
    <cellStyle name="Normal 3 3 6 3 7" xfId="30290"/>
    <cellStyle name="Normal 3 3 6 3 8" xfId="30291"/>
    <cellStyle name="Normal 3 3 6 4" xfId="30292"/>
    <cellStyle name="Normal 3 3 6 4 2" xfId="30293"/>
    <cellStyle name="Normal 3 3 6 4 2 2" xfId="30294"/>
    <cellStyle name="Normal 3 3 6 4 2 2 2" xfId="30295"/>
    <cellStyle name="Normal 3 3 6 4 2 2 3" xfId="30296"/>
    <cellStyle name="Normal 3 3 6 4 2 3" xfId="30297"/>
    <cellStyle name="Normal 3 3 6 4 2 3 2" xfId="30298"/>
    <cellStyle name="Normal 3 3 6 4 2 4" xfId="30299"/>
    <cellStyle name="Normal 3 3 6 4 2 5" xfId="30300"/>
    <cellStyle name="Normal 3 3 6 4 3" xfId="30301"/>
    <cellStyle name="Normal 3 3 6 4 3 2" xfId="30302"/>
    <cellStyle name="Normal 3 3 6 4 3 2 2" xfId="30303"/>
    <cellStyle name="Normal 3 3 6 4 3 3" xfId="30304"/>
    <cellStyle name="Normal 3 3 6 4 3 4" xfId="30305"/>
    <cellStyle name="Normal 3 3 6 4 4" xfId="30306"/>
    <cellStyle name="Normal 3 3 6 4 4 2" xfId="30307"/>
    <cellStyle name="Normal 3 3 6 4 4 2 2" xfId="30308"/>
    <cellStyle name="Normal 3 3 6 4 4 3" xfId="30309"/>
    <cellStyle name="Normal 3 3 6 4 5" xfId="30310"/>
    <cellStyle name="Normal 3 3 6 4 5 2" xfId="30311"/>
    <cellStyle name="Normal 3 3 6 4 5 3" xfId="30312"/>
    <cellStyle name="Normal 3 3 6 4 6" xfId="30313"/>
    <cellStyle name="Normal 3 3 6 4 6 2" xfId="30314"/>
    <cellStyle name="Normal 3 3 6 4 7" xfId="30315"/>
    <cellStyle name="Normal 3 3 6 5" xfId="30316"/>
    <cellStyle name="Normal 3 3 6 5 2" xfId="30317"/>
    <cellStyle name="Normal 3 3 6 5 2 2" xfId="30318"/>
    <cellStyle name="Normal 3 3 6 5 2 2 2" xfId="30319"/>
    <cellStyle name="Normal 3 3 6 5 2 3" xfId="30320"/>
    <cellStyle name="Normal 3 3 6 5 3" xfId="30321"/>
    <cellStyle name="Normal 3 3 6 5 3 2" xfId="30322"/>
    <cellStyle name="Normal 3 3 6 5 3 2 2" xfId="30323"/>
    <cellStyle name="Normal 3 3 6 5 3 3" xfId="30324"/>
    <cellStyle name="Normal 3 3 6 5 4" xfId="30325"/>
    <cellStyle name="Normal 3 3 6 5 4 2" xfId="30326"/>
    <cellStyle name="Normal 3 3 6 5 4 3" xfId="30327"/>
    <cellStyle name="Normal 3 3 6 5 5" xfId="30328"/>
    <cellStyle name="Normal 3 3 6 5 6" xfId="30329"/>
    <cellStyle name="Normal 3 3 6 5 7" xfId="30330"/>
    <cellStyle name="Normal 3 3 6 6" xfId="30331"/>
    <cellStyle name="Normal 3 3 6 6 2" xfId="30332"/>
    <cellStyle name="Normal 3 3 6 6 2 2" xfId="30333"/>
    <cellStyle name="Normal 3 3 6 6 2 2 2" xfId="30334"/>
    <cellStyle name="Normal 3 3 6 6 2 3" xfId="30335"/>
    <cellStyle name="Normal 3 3 6 6 3" xfId="30336"/>
    <cellStyle name="Normal 3 3 6 6 3 2" xfId="30337"/>
    <cellStyle name="Normal 3 3 6 6 3 2 2" xfId="30338"/>
    <cellStyle name="Normal 3 3 6 6 3 3" xfId="30339"/>
    <cellStyle name="Normal 3 3 6 6 4" xfId="30340"/>
    <cellStyle name="Normal 3 3 6 6 4 2" xfId="30341"/>
    <cellStyle name="Normal 3 3 6 6 5" xfId="30342"/>
    <cellStyle name="Normal 3 3 6 6 6" xfId="30343"/>
    <cellStyle name="Normal 3 3 6 7" xfId="30344"/>
    <cellStyle name="Normal 3 3 6 7 2" xfId="30345"/>
    <cellStyle name="Normal 3 3 6 7 2 2" xfId="30346"/>
    <cellStyle name="Normal 3 3 6 7 3" xfId="30347"/>
    <cellStyle name="Normal 3 3 6 7 4" xfId="30348"/>
    <cellStyle name="Normal 3 3 6 8" xfId="30349"/>
    <cellStyle name="Normal 3 3 6 8 2" xfId="30350"/>
    <cellStyle name="Normal 3 3 6 8 2 2" xfId="30351"/>
    <cellStyle name="Normal 3 3 6 8 3" xfId="30352"/>
    <cellStyle name="Normal 3 3 6 9" xfId="30353"/>
    <cellStyle name="Normal 3 3 6 9 2" xfId="30354"/>
    <cellStyle name="Normal 3 3 6 9 2 2" xfId="30355"/>
    <cellStyle name="Normal 3 3 6 9 3" xfId="30356"/>
    <cellStyle name="Normal 3 3 7" xfId="30357"/>
    <cellStyle name="Normal 3 3 7 10" xfId="30358"/>
    <cellStyle name="Normal 3 3 7 11" xfId="30359"/>
    <cellStyle name="Normal 3 3 7 2" xfId="30360"/>
    <cellStyle name="Normal 3 3 7 2 2" xfId="30361"/>
    <cellStyle name="Normal 3 3 7 2 2 2" xfId="30362"/>
    <cellStyle name="Normal 3 3 7 2 2 2 2" xfId="30363"/>
    <cellStyle name="Normal 3 3 7 2 2 2 3" xfId="30364"/>
    <cellStyle name="Normal 3 3 7 2 2 2 4" xfId="30365"/>
    <cellStyle name="Normal 3 3 7 2 2 3" xfId="30366"/>
    <cellStyle name="Normal 3 3 7 2 2 3 2" xfId="30367"/>
    <cellStyle name="Normal 3 3 7 2 2 4" xfId="30368"/>
    <cellStyle name="Normal 3 3 7 2 2 4 2" xfId="30369"/>
    <cellStyle name="Normal 3 3 7 2 2 5" xfId="30370"/>
    <cellStyle name="Normal 3 3 7 2 2 6" xfId="30371"/>
    <cellStyle name="Normal 3 3 7 2 3" xfId="30372"/>
    <cellStyle name="Normal 3 3 7 2 3 2" xfId="30373"/>
    <cellStyle name="Normal 3 3 7 2 3 2 2" xfId="30374"/>
    <cellStyle name="Normal 3 3 7 2 3 2 3" xfId="30375"/>
    <cellStyle name="Normal 3 3 7 2 3 3" xfId="30376"/>
    <cellStyle name="Normal 3 3 7 2 3 3 2" xfId="30377"/>
    <cellStyle name="Normal 3 3 7 2 3 4" xfId="30378"/>
    <cellStyle name="Normal 3 3 7 2 3 5" xfId="30379"/>
    <cellStyle name="Normal 3 3 7 2 4" xfId="30380"/>
    <cellStyle name="Normal 3 3 7 2 4 2" xfId="30381"/>
    <cellStyle name="Normal 3 3 7 2 4 2 2" xfId="30382"/>
    <cellStyle name="Normal 3 3 7 2 4 3" xfId="30383"/>
    <cellStyle name="Normal 3 3 7 2 4 4" xfId="30384"/>
    <cellStyle name="Normal 3 3 7 2 5" xfId="30385"/>
    <cellStyle name="Normal 3 3 7 2 5 2" xfId="30386"/>
    <cellStyle name="Normal 3 3 7 2 5 3" xfId="30387"/>
    <cellStyle name="Normal 3 3 7 2 6" xfId="30388"/>
    <cellStyle name="Normal 3 3 7 2 6 2" xfId="30389"/>
    <cellStyle name="Normal 3 3 7 2 6 3" xfId="30390"/>
    <cellStyle name="Normal 3 3 7 2 7" xfId="30391"/>
    <cellStyle name="Normal 3 3 7 2 8" xfId="30392"/>
    <cellStyle name="Normal 3 3 7 3" xfId="30393"/>
    <cellStyle name="Normal 3 3 7 3 2" xfId="30394"/>
    <cellStyle name="Normal 3 3 7 3 2 2" xfId="30395"/>
    <cellStyle name="Normal 3 3 7 3 2 2 2" xfId="30396"/>
    <cellStyle name="Normal 3 3 7 3 2 3" xfId="30397"/>
    <cellStyle name="Normal 3 3 7 3 2 4" xfId="30398"/>
    <cellStyle name="Normal 3 3 7 3 3" xfId="30399"/>
    <cellStyle name="Normal 3 3 7 3 3 2" xfId="30400"/>
    <cellStyle name="Normal 3 3 7 3 3 2 2" xfId="30401"/>
    <cellStyle name="Normal 3 3 7 3 3 3" xfId="30402"/>
    <cellStyle name="Normal 3 3 7 3 4" xfId="30403"/>
    <cellStyle name="Normal 3 3 7 3 4 2" xfId="30404"/>
    <cellStyle name="Normal 3 3 7 3 4 2 2" xfId="30405"/>
    <cellStyle name="Normal 3 3 7 3 4 3" xfId="30406"/>
    <cellStyle name="Normal 3 3 7 3 5" xfId="30407"/>
    <cellStyle name="Normal 3 3 7 3 5 2" xfId="30408"/>
    <cellStyle name="Normal 3 3 7 3 6" xfId="30409"/>
    <cellStyle name="Normal 3 3 7 3 7" xfId="30410"/>
    <cellStyle name="Normal 3 3 7 4" xfId="30411"/>
    <cellStyle name="Normal 3 3 7 4 2" xfId="30412"/>
    <cellStyle name="Normal 3 3 7 4 2 2" xfId="30413"/>
    <cellStyle name="Normal 3 3 7 4 2 2 2" xfId="30414"/>
    <cellStyle name="Normal 3 3 7 4 2 3" xfId="30415"/>
    <cellStyle name="Normal 3 3 7 4 3" xfId="30416"/>
    <cellStyle name="Normal 3 3 7 4 3 2" xfId="30417"/>
    <cellStyle name="Normal 3 3 7 4 3 2 2" xfId="30418"/>
    <cellStyle name="Normal 3 3 7 4 3 3" xfId="30419"/>
    <cellStyle name="Normal 3 3 7 4 4" xfId="30420"/>
    <cellStyle name="Normal 3 3 7 4 4 2" xfId="30421"/>
    <cellStyle name="Normal 3 3 7 4 4 3" xfId="30422"/>
    <cellStyle name="Normal 3 3 7 4 5" xfId="30423"/>
    <cellStyle name="Normal 3 3 7 4 6" xfId="30424"/>
    <cellStyle name="Normal 3 3 7 4 7" xfId="30425"/>
    <cellStyle name="Normal 3 3 7 5" xfId="30426"/>
    <cellStyle name="Normal 3 3 7 5 2" xfId="30427"/>
    <cellStyle name="Normal 3 3 7 5 2 2" xfId="30428"/>
    <cellStyle name="Normal 3 3 7 5 2 3" xfId="30429"/>
    <cellStyle name="Normal 3 3 7 5 3" xfId="30430"/>
    <cellStyle name="Normal 3 3 7 5 3 2" xfId="30431"/>
    <cellStyle name="Normal 3 3 7 5 3 3" xfId="30432"/>
    <cellStyle name="Normal 3 3 7 5 4" xfId="30433"/>
    <cellStyle name="Normal 3 3 7 5 5" xfId="30434"/>
    <cellStyle name="Normal 3 3 7 5 6" xfId="30435"/>
    <cellStyle name="Normal 3 3 7 6" xfId="30436"/>
    <cellStyle name="Normal 3 3 7 6 2" xfId="30437"/>
    <cellStyle name="Normal 3 3 7 6 2 2" xfId="30438"/>
    <cellStyle name="Normal 3 3 7 6 3" xfId="30439"/>
    <cellStyle name="Normal 3 3 7 7" xfId="30440"/>
    <cellStyle name="Normal 3 3 7 7 2" xfId="30441"/>
    <cellStyle name="Normal 3 3 7 7 2 2" xfId="30442"/>
    <cellStyle name="Normal 3 3 7 7 3" xfId="30443"/>
    <cellStyle name="Normal 3 3 7 8" xfId="30444"/>
    <cellStyle name="Normal 3 3 7 8 2" xfId="30445"/>
    <cellStyle name="Normal 3 3 7 8 3" xfId="30446"/>
    <cellStyle name="Normal 3 3 7 9" xfId="30447"/>
    <cellStyle name="Normal 3 3 8" xfId="30448"/>
    <cellStyle name="Normal 3 3 8 10" xfId="30449"/>
    <cellStyle name="Normal 3 3 8 11" xfId="30450"/>
    <cellStyle name="Normal 3 3 8 2" xfId="30451"/>
    <cellStyle name="Normal 3 3 8 2 2" xfId="30452"/>
    <cellStyle name="Normal 3 3 8 2 2 2" xfId="30453"/>
    <cellStyle name="Normal 3 3 8 2 2 2 2" xfId="30454"/>
    <cellStyle name="Normal 3 3 8 2 2 3" xfId="30455"/>
    <cellStyle name="Normal 3 3 8 2 2 4" xfId="30456"/>
    <cellStyle name="Normal 3 3 8 2 3" xfId="30457"/>
    <cellStyle name="Normal 3 3 8 2 3 2" xfId="30458"/>
    <cellStyle name="Normal 3 3 8 2 3 2 2" xfId="30459"/>
    <cellStyle name="Normal 3 3 8 2 3 3" xfId="30460"/>
    <cellStyle name="Normal 3 3 8 2 4" xfId="30461"/>
    <cellStyle name="Normal 3 3 8 2 4 2" xfId="30462"/>
    <cellStyle name="Normal 3 3 8 2 4 2 2" xfId="30463"/>
    <cellStyle name="Normal 3 3 8 2 4 3" xfId="30464"/>
    <cellStyle name="Normal 3 3 8 2 5" xfId="30465"/>
    <cellStyle name="Normal 3 3 8 2 5 2" xfId="30466"/>
    <cellStyle name="Normal 3 3 8 2 6" xfId="30467"/>
    <cellStyle name="Normal 3 3 8 2 7" xfId="30468"/>
    <cellStyle name="Normal 3 3 8 3" xfId="30469"/>
    <cellStyle name="Normal 3 3 8 3 2" xfId="30470"/>
    <cellStyle name="Normal 3 3 8 3 2 2" xfId="30471"/>
    <cellStyle name="Normal 3 3 8 3 2 2 2" xfId="30472"/>
    <cellStyle name="Normal 3 3 8 3 2 3" xfId="30473"/>
    <cellStyle name="Normal 3 3 8 3 3" xfId="30474"/>
    <cellStyle name="Normal 3 3 8 3 3 2" xfId="30475"/>
    <cellStyle name="Normal 3 3 8 3 3 2 2" xfId="30476"/>
    <cellStyle name="Normal 3 3 8 3 3 3" xfId="30477"/>
    <cellStyle name="Normal 3 3 8 3 4" xfId="30478"/>
    <cellStyle name="Normal 3 3 8 3 4 2" xfId="30479"/>
    <cellStyle name="Normal 3 3 8 3 4 3" xfId="30480"/>
    <cellStyle name="Normal 3 3 8 3 5" xfId="30481"/>
    <cellStyle name="Normal 3 3 8 3 6" xfId="30482"/>
    <cellStyle name="Normal 3 3 8 3 7" xfId="30483"/>
    <cellStyle name="Normal 3 3 8 4" xfId="30484"/>
    <cellStyle name="Normal 3 3 8 4 2" xfId="30485"/>
    <cellStyle name="Normal 3 3 8 4 2 2" xfId="30486"/>
    <cellStyle name="Normal 3 3 8 4 2 3" xfId="30487"/>
    <cellStyle name="Normal 3 3 8 4 3" xfId="30488"/>
    <cellStyle name="Normal 3 3 8 4 3 2" xfId="30489"/>
    <cellStyle name="Normal 3 3 8 4 3 3" xfId="30490"/>
    <cellStyle name="Normal 3 3 8 4 4" xfId="30491"/>
    <cellStyle name="Normal 3 3 8 4 4 2" xfId="30492"/>
    <cellStyle name="Normal 3 3 8 4 5" xfId="30493"/>
    <cellStyle name="Normal 3 3 8 4 6" xfId="30494"/>
    <cellStyle name="Normal 3 3 8 4 7" xfId="30495"/>
    <cellStyle name="Normal 3 3 8 5" xfId="30496"/>
    <cellStyle name="Normal 3 3 8 5 2" xfId="30497"/>
    <cellStyle name="Normal 3 3 8 5 2 2" xfId="30498"/>
    <cellStyle name="Normal 3 3 8 5 2 3" xfId="30499"/>
    <cellStyle name="Normal 3 3 8 5 3" xfId="30500"/>
    <cellStyle name="Normal 3 3 8 5 3 2" xfId="30501"/>
    <cellStyle name="Normal 3 3 8 5 4" xfId="30502"/>
    <cellStyle name="Normal 3 3 8 5 5" xfId="30503"/>
    <cellStyle name="Normal 3 3 8 5 6" xfId="30504"/>
    <cellStyle name="Normal 3 3 8 6" xfId="30505"/>
    <cellStyle name="Normal 3 3 8 6 2" xfId="30506"/>
    <cellStyle name="Normal 3 3 8 6 2 2" xfId="30507"/>
    <cellStyle name="Normal 3 3 8 6 3" xfId="30508"/>
    <cellStyle name="Normal 3 3 8 7" xfId="30509"/>
    <cellStyle name="Normal 3 3 8 7 2" xfId="30510"/>
    <cellStyle name="Normal 3 3 8 7 3" xfId="30511"/>
    <cellStyle name="Normal 3 3 8 8" xfId="30512"/>
    <cellStyle name="Normal 3 3 8 8 2" xfId="30513"/>
    <cellStyle name="Normal 3 3 8 9" xfId="30514"/>
    <cellStyle name="Normal 3 3 9" xfId="30515"/>
    <cellStyle name="Normal 3 3 9 2" xfId="30516"/>
    <cellStyle name="Normal 3 3 9 2 2" xfId="30517"/>
    <cellStyle name="Normal 3 3 9 2 2 2" xfId="30518"/>
    <cellStyle name="Normal 3 3 9 2 2 3" xfId="30519"/>
    <cellStyle name="Normal 3 3 9 2 2 4" xfId="30520"/>
    <cellStyle name="Normal 3 3 9 2 3" xfId="30521"/>
    <cellStyle name="Normal 3 3 9 2 3 2" xfId="30522"/>
    <cellStyle name="Normal 3 3 9 2 4" xfId="30523"/>
    <cellStyle name="Normal 3 3 9 2 4 2" xfId="30524"/>
    <cellStyle name="Normal 3 3 9 2 5" xfId="30525"/>
    <cellStyle name="Normal 3 3 9 2 6" xfId="30526"/>
    <cellStyle name="Normal 3 3 9 3" xfId="30527"/>
    <cellStyle name="Normal 3 3 9 3 2" xfId="30528"/>
    <cellStyle name="Normal 3 3 9 3 2 2" xfId="30529"/>
    <cellStyle name="Normal 3 3 9 3 2 3" xfId="30530"/>
    <cellStyle name="Normal 3 3 9 3 3" xfId="30531"/>
    <cellStyle name="Normal 3 3 9 3 3 2" xfId="30532"/>
    <cellStyle name="Normal 3 3 9 3 4" xfId="30533"/>
    <cellStyle name="Normal 3 3 9 3 5" xfId="30534"/>
    <cellStyle name="Normal 3 3 9 4" xfId="30535"/>
    <cellStyle name="Normal 3 3 9 4 2" xfId="30536"/>
    <cellStyle name="Normal 3 3 9 4 2 2" xfId="30537"/>
    <cellStyle name="Normal 3 3 9 4 3" xfId="30538"/>
    <cellStyle name="Normal 3 3 9 4 4" xfId="30539"/>
    <cellStyle name="Normal 3 3 9 5" xfId="30540"/>
    <cellStyle name="Normal 3 3 9 5 2" xfId="30541"/>
    <cellStyle name="Normal 3 3 9 5 3" xfId="30542"/>
    <cellStyle name="Normal 3 3 9 6" xfId="30543"/>
    <cellStyle name="Normal 3 3 9 6 2" xfId="30544"/>
    <cellStyle name="Normal 3 3 9 6 3" xfId="30545"/>
    <cellStyle name="Normal 3 3 9 7" xfId="30546"/>
    <cellStyle name="Normal 3 3 9 8" xfId="30547"/>
    <cellStyle name="Normal 3 4" xfId="30548"/>
    <cellStyle name="Normal 3 4 10" xfId="30549"/>
    <cellStyle name="Normal 3 4 10 2" xfId="30550"/>
    <cellStyle name="Normal 3 4 10 2 2" xfId="30551"/>
    <cellStyle name="Normal 3 4 10 3" xfId="30552"/>
    <cellStyle name="Normal 3 4 10 3 2" xfId="30553"/>
    <cellStyle name="Normal 3 4 10 4" xfId="30554"/>
    <cellStyle name="Normal 3 4 11" xfId="30555"/>
    <cellStyle name="Normal 3 4 11 2" xfId="30556"/>
    <cellStyle name="Normal 3 4 11 3" xfId="30557"/>
    <cellStyle name="Normal 3 4 12" xfId="30558"/>
    <cellStyle name="Normal 3 4 12 2" xfId="30559"/>
    <cellStyle name="Normal 3 4 13" xfId="30560"/>
    <cellStyle name="Normal 3 4 13 2" xfId="30561"/>
    <cellStyle name="Normal 3 4 14" xfId="30562"/>
    <cellStyle name="Normal 3 4 15" xfId="30563"/>
    <cellStyle name="Normal 3 4 2" xfId="30564"/>
    <cellStyle name="Normal 3 4 2 10" xfId="30565"/>
    <cellStyle name="Normal 3 4 2 10 2" xfId="30566"/>
    <cellStyle name="Normal 3 4 2 11" xfId="30567"/>
    <cellStyle name="Normal 3 4 2 11 2" xfId="30568"/>
    <cellStyle name="Normal 3 4 2 12" xfId="30569"/>
    <cellStyle name="Normal 3 4 2 13" xfId="30570"/>
    <cellStyle name="Normal 3 4 2 2" xfId="30571"/>
    <cellStyle name="Normal 3 4 2 2 10" xfId="30572"/>
    <cellStyle name="Normal 3 4 2 2 2" xfId="30573"/>
    <cellStyle name="Normal 3 4 2 2 2 2" xfId="30574"/>
    <cellStyle name="Normal 3 4 2 2 2 2 2" xfId="30575"/>
    <cellStyle name="Normal 3 4 2 2 2 2 2 2" xfId="30576"/>
    <cellStyle name="Normal 3 4 2 2 2 2 2 3" xfId="30577"/>
    <cellStyle name="Normal 3 4 2 2 2 2 3" xfId="30578"/>
    <cellStyle name="Normal 3 4 2 2 2 2 3 2" xfId="30579"/>
    <cellStyle name="Normal 3 4 2 2 2 2 4" xfId="30580"/>
    <cellStyle name="Normal 3 4 2 2 2 2 4 2" xfId="30581"/>
    <cellStyle name="Normal 3 4 2 2 2 2 5" xfId="30582"/>
    <cellStyle name="Normal 3 4 2 2 2 3" xfId="30583"/>
    <cellStyle name="Normal 3 4 2 2 2 3 2" xfId="30584"/>
    <cellStyle name="Normal 3 4 2 2 2 3 2 2" xfId="30585"/>
    <cellStyle name="Normal 3 4 2 2 2 3 3" xfId="30586"/>
    <cellStyle name="Normal 3 4 2 2 2 3 3 2" xfId="30587"/>
    <cellStyle name="Normal 3 4 2 2 2 3 4" xfId="30588"/>
    <cellStyle name="Normal 3 4 2 2 2 4" xfId="30589"/>
    <cellStyle name="Normal 3 4 2 2 2 4 2" xfId="30590"/>
    <cellStyle name="Normal 3 4 2 2 2 4 3" xfId="30591"/>
    <cellStyle name="Normal 3 4 2 2 2 5" xfId="30592"/>
    <cellStyle name="Normal 3 4 2 2 2 5 2" xfId="30593"/>
    <cellStyle name="Normal 3 4 2 2 2 6" xfId="30594"/>
    <cellStyle name="Normal 3 4 2 2 2 6 2" xfId="30595"/>
    <cellStyle name="Normal 3 4 2 2 2 7" xfId="30596"/>
    <cellStyle name="Normal 3 4 2 2 3" xfId="30597"/>
    <cellStyle name="Normal 3 4 2 2 3 2" xfId="30598"/>
    <cellStyle name="Normal 3 4 2 2 3 2 2" xfId="30599"/>
    <cellStyle name="Normal 3 4 2 2 3 2 2 2" xfId="30600"/>
    <cellStyle name="Normal 3 4 2 2 3 2 2 3" xfId="30601"/>
    <cellStyle name="Normal 3 4 2 2 3 2 3" xfId="30602"/>
    <cellStyle name="Normal 3 4 2 2 3 2 3 2" xfId="30603"/>
    <cellStyle name="Normal 3 4 2 2 3 2 4" xfId="30604"/>
    <cellStyle name="Normal 3 4 2 2 3 2 4 2" xfId="30605"/>
    <cellStyle name="Normal 3 4 2 2 3 2 5" xfId="30606"/>
    <cellStyle name="Normal 3 4 2 2 3 3" xfId="30607"/>
    <cellStyle name="Normal 3 4 2 2 3 3 2" xfId="30608"/>
    <cellStyle name="Normal 3 4 2 2 3 3 2 2" xfId="30609"/>
    <cellStyle name="Normal 3 4 2 2 3 3 3" xfId="30610"/>
    <cellStyle name="Normal 3 4 2 2 3 3 3 2" xfId="30611"/>
    <cellStyle name="Normal 3 4 2 2 3 3 4" xfId="30612"/>
    <cellStyle name="Normal 3 4 2 2 3 4" xfId="30613"/>
    <cellStyle name="Normal 3 4 2 2 3 4 2" xfId="30614"/>
    <cellStyle name="Normal 3 4 2 2 3 4 3" xfId="30615"/>
    <cellStyle name="Normal 3 4 2 2 3 5" xfId="30616"/>
    <cellStyle name="Normal 3 4 2 2 3 5 2" xfId="30617"/>
    <cellStyle name="Normal 3 4 2 2 3 6" xfId="30618"/>
    <cellStyle name="Normal 3 4 2 2 3 6 2" xfId="30619"/>
    <cellStyle name="Normal 3 4 2 2 3 7" xfId="30620"/>
    <cellStyle name="Normal 3 4 2 2 4" xfId="30621"/>
    <cellStyle name="Normal 3 4 2 2 4 2" xfId="30622"/>
    <cellStyle name="Normal 3 4 2 2 4 2 2" xfId="30623"/>
    <cellStyle name="Normal 3 4 2 2 4 2 2 2" xfId="30624"/>
    <cellStyle name="Normal 3 4 2 2 4 2 3" xfId="30625"/>
    <cellStyle name="Normal 3 4 2 2 4 2 3 2" xfId="30626"/>
    <cellStyle name="Normal 3 4 2 2 4 2 4" xfId="30627"/>
    <cellStyle name="Normal 3 4 2 2 4 3" xfId="30628"/>
    <cellStyle name="Normal 3 4 2 2 4 3 2" xfId="30629"/>
    <cellStyle name="Normal 3 4 2 2 4 3 3" xfId="30630"/>
    <cellStyle name="Normal 3 4 2 2 4 4" xfId="30631"/>
    <cellStyle name="Normal 3 4 2 2 4 4 2" xfId="30632"/>
    <cellStyle name="Normal 3 4 2 2 4 5" xfId="30633"/>
    <cellStyle name="Normal 3 4 2 2 4 5 2" xfId="30634"/>
    <cellStyle name="Normal 3 4 2 2 4 6" xfId="30635"/>
    <cellStyle name="Normal 3 4 2 2 5" xfId="30636"/>
    <cellStyle name="Normal 3 4 2 2 5 2" xfId="30637"/>
    <cellStyle name="Normal 3 4 2 2 5 2 2" xfId="30638"/>
    <cellStyle name="Normal 3 4 2 2 5 3" xfId="30639"/>
    <cellStyle name="Normal 3 4 2 2 5 3 2" xfId="30640"/>
    <cellStyle name="Normal 3 4 2 2 5 4" xfId="30641"/>
    <cellStyle name="Normal 3 4 2 2 6" xfId="30642"/>
    <cellStyle name="Normal 3 4 2 2 6 2" xfId="30643"/>
    <cellStyle name="Normal 3 4 2 2 6 2 2" xfId="30644"/>
    <cellStyle name="Normal 3 4 2 2 6 3" xfId="30645"/>
    <cellStyle name="Normal 3 4 2 2 6 3 2" xfId="30646"/>
    <cellStyle name="Normal 3 4 2 2 6 4" xfId="30647"/>
    <cellStyle name="Normal 3 4 2 2 7" xfId="30648"/>
    <cellStyle name="Normal 3 4 2 2 7 2" xfId="30649"/>
    <cellStyle name="Normal 3 4 2 2 7 3" xfId="30650"/>
    <cellStyle name="Normal 3 4 2 2 8" xfId="30651"/>
    <cellStyle name="Normal 3 4 2 2 8 2" xfId="30652"/>
    <cellStyle name="Normal 3 4 2 2 9" xfId="30653"/>
    <cellStyle name="Normal 3 4 2 2 9 2" xfId="30654"/>
    <cellStyle name="Normal 3 4 2 3" xfId="30655"/>
    <cellStyle name="Normal 3 4 2 3 2" xfId="30656"/>
    <cellStyle name="Normal 3 4 2 3 2 2" xfId="30657"/>
    <cellStyle name="Normal 3 4 2 3 2 2 2" xfId="30658"/>
    <cellStyle name="Normal 3 4 2 3 2 2 2 2" xfId="30659"/>
    <cellStyle name="Normal 3 4 2 3 2 2 2 3" xfId="30660"/>
    <cellStyle name="Normal 3 4 2 3 2 2 3" xfId="30661"/>
    <cellStyle name="Normal 3 4 2 3 2 2 3 2" xfId="30662"/>
    <cellStyle name="Normal 3 4 2 3 2 2 4" xfId="30663"/>
    <cellStyle name="Normal 3 4 2 3 2 2 4 2" xfId="30664"/>
    <cellStyle name="Normal 3 4 2 3 2 2 5" xfId="30665"/>
    <cellStyle name="Normal 3 4 2 3 2 3" xfId="30666"/>
    <cellStyle name="Normal 3 4 2 3 2 3 2" xfId="30667"/>
    <cellStyle name="Normal 3 4 2 3 2 3 2 2" xfId="30668"/>
    <cellStyle name="Normal 3 4 2 3 2 3 3" xfId="30669"/>
    <cellStyle name="Normal 3 4 2 3 2 3 3 2" xfId="30670"/>
    <cellStyle name="Normal 3 4 2 3 2 3 4" xfId="30671"/>
    <cellStyle name="Normal 3 4 2 3 2 4" xfId="30672"/>
    <cellStyle name="Normal 3 4 2 3 2 4 2" xfId="30673"/>
    <cellStyle name="Normal 3 4 2 3 2 4 3" xfId="30674"/>
    <cellStyle name="Normal 3 4 2 3 2 5" xfId="30675"/>
    <cellStyle name="Normal 3 4 2 3 2 5 2" xfId="30676"/>
    <cellStyle name="Normal 3 4 2 3 2 6" xfId="30677"/>
    <cellStyle name="Normal 3 4 2 3 2 6 2" xfId="30678"/>
    <cellStyle name="Normal 3 4 2 3 2 7" xfId="30679"/>
    <cellStyle name="Normal 3 4 2 3 3" xfId="30680"/>
    <cellStyle name="Normal 3 4 2 3 3 2" xfId="30681"/>
    <cellStyle name="Normal 3 4 2 3 3 2 2" xfId="30682"/>
    <cellStyle name="Normal 3 4 2 3 3 2 3" xfId="30683"/>
    <cellStyle name="Normal 3 4 2 3 3 3" xfId="30684"/>
    <cellStyle name="Normal 3 4 2 3 3 3 2" xfId="30685"/>
    <cellStyle name="Normal 3 4 2 3 3 4" xfId="30686"/>
    <cellStyle name="Normal 3 4 2 3 3 4 2" xfId="30687"/>
    <cellStyle name="Normal 3 4 2 3 3 5" xfId="30688"/>
    <cellStyle name="Normal 3 4 2 3 4" xfId="30689"/>
    <cellStyle name="Normal 3 4 2 3 4 2" xfId="30690"/>
    <cellStyle name="Normal 3 4 2 3 4 2 2" xfId="30691"/>
    <cellStyle name="Normal 3 4 2 3 4 3" xfId="30692"/>
    <cellStyle name="Normal 3 4 2 3 4 3 2" xfId="30693"/>
    <cellStyle name="Normal 3 4 2 3 4 4" xfId="30694"/>
    <cellStyle name="Normal 3 4 2 3 5" xfId="30695"/>
    <cellStyle name="Normal 3 4 2 3 5 2" xfId="30696"/>
    <cellStyle name="Normal 3 4 2 3 5 3" xfId="30697"/>
    <cellStyle name="Normal 3 4 2 3 6" xfId="30698"/>
    <cellStyle name="Normal 3 4 2 3 6 2" xfId="30699"/>
    <cellStyle name="Normal 3 4 2 3 7" xfId="30700"/>
    <cellStyle name="Normal 3 4 2 3 7 2" xfId="30701"/>
    <cellStyle name="Normal 3 4 2 3 8" xfId="30702"/>
    <cellStyle name="Normal 3 4 2 4" xfId="30703"/>
    <cellStyle name="Normal 3 4 2 4 2" xfId="30704"/>
    <cellStyle name="Normal 3 4 2 4 2 2" xfId="30705"/>
    <cellStyle name="Normal 3 4 2 4 2 2 2" xfId="30706"/>
    <cellStyle name="Normal 3 4 2 4 2 2 3" xfId="30707"/>
    <cellStyle name="Normal 3 4 2 4 2 3" xfId="30708"/>
    <cellStyle name="Normal 3 4 2 4 2 3 2" xfId="30709"/>
    <cellStyle name="Normal 3 4 2 4 2 4" xfId="30710"/>
    <cellStyle name="Normal 3 4 2 4 2 4 2" xfId="30711"/>
    <cellStyle name="Normal 3 4 2 4 2 5" xfId="30712"/>
    <cellStyle name="Normal 3 4 2 4 3" xfId="30713"/>
    <cellStyle name="Normal 3 4 2 4 3 2" xfId="30714"/>
    <cellStyle name="Normal 3 4 2 4 3 2 2" xfId="30715"/>
    <cellStyle name="Normal 3 4 2 4 3 3" xfId="30716"/>
    <cellStyle name="Normal 3 4 2 4 3 3 2" xfId="30717"/>
    <cellStyle name="Normal 3 4 2 4 3 4" xfId="30718"/>
    <cellStyle name="Normal 3 4 2 4 4" xfId="30719"/>
    <cellStyle name="Normal 3 4 2 4 4 2" xfId="30720"/>
    <cellStyle name="Normal 3 4 2 4 4 3" xfId="30721"/>
    <cellStyle name="Normal 3 4 2 4 5" xfId="30722"/>
    <cellStyle name="Normal 3 4 2 4 5 2" xfId="30723"/>
    <cellStyle name="Normal 3 4 2 4 6" xfId="30724"/>
    <cellStyle name="Normal 3 4 2 4 6 2" xfId="30725"/>
    <cellStyle name="Normal 3 4 2 4 7" xfId="30726"/>
    <cellStyle name="Normal 3 4 2 5" xfId="30727"/>
    <cellStyle name="Normal 3 4 2 5 2" xfId="30728"/>
    <cellStyle name="Normal 3 4 2 5 2 2" xfId="30729"/>
    <cellStyle name="Normal 3 4 2 5 2 2 2" xfId="30730"/>
    <cellStyle name="Normal 3 4 2 5 2 2 3" xfId="30731"/>
    <cellStyle name="Normal 3 4 2 5 2 3" xfId="30732"/>
    <cellStyle name="Normal 3 4 2 5 2 3 2" xfId="30733"/>
    <cellStyle name="Normal 3 4 2 5 2 4" xfId="30734"/>
    <cellStyle name="Normal 3 4 2 5 2 4 2" xfId="30735"/>
    <cellStyle name="Normal 3 4 2 5 2 5" xfId="30736"/>
    <cellStyle name="Normal 3 4 2 5 3" xfId="30737"/>
    <cellStyle name="Normal 3 4 2 5 3 2" xfId="30738"/>
    <cellStyle name="Normal 3 4 2 5 3 2 2" xfId="30739"/>
    <cellStyle name="Normal 3 4 2 5 3 3" xfId="30740"/>
    <cellStyle name="Normal 3 4 2 5 3 3 2" xfId="30741"/>
    <cellStyle name="Normal 3 4 2 5 3 4" xfId="30742"/>
    <cellStyle name="Normal 3 4 2 5 4" xfId="30743"/>
    <cellStyle name="Normal 3 4 2 5 4 2" xfId="30744"/>
    <cellStyle name="Normal 3 4 2 5 4 3" xfId="30745"/>
    <cellStyle name="Normal 3 4 2 5 5" xfId="30746"/>
    <cellStyle name="Normal 3 4 2 5 5 2" xfId="30747"/>
    <cellStyle name="Normal 3 4 2 5 6" xfId="30748"/>
    <cellStyle name="Normal 3 4 2 5 6 2" xfId="30749"/>
    <cellStyle name="Normal 3 4 2 5 7" xfId="30750"/>
    <cellStyle name="Normal 3 4 2 6" xfId="30751"/>
    <cellStyle name="Normal 3 4 2 6 2" xfId="30752"/>
    <cellStyle name="Normal 3 4 2 6 2 2" xfId="30753"/>
    <cellStyle name="Normal 3 4 2 6 2 2 2" xfId="30754"/>
    <cellStyle name="Normal 3 4 2 6 2 3" xfId="30755"/>
    <cellStyle name="Normal 3 4 2 6 2 3 2" xfId="30756"/>
    <cellStyle name="Normal 3 4 2 6 2 4" xfId="30757"/>
    <cellStyle name="Normal 3 4 2 6 3" xfId="30758"/>
    <cellStyle name="Normal 3 4 2 6 3 2" xfId="30759"/>
    <cellStyle name="Normal 3 4 2 6 3 3" xfId="30760"/>
    <cellStyle name="Normal 3 4 2 6 4" xfId="30761"/>
    <cellStyle name="Normal 3 4 2 6 4 2" xfId="30762"/>
    <cellStyle name="Normal 3 4 2 6 5" xfId="30763"/>
    <cellStyle name="Normal 3 4 2 6 5 2" xfId="30764"/>
    <cellStyle name="Normal 3 4 2 6 6" xfId="30765"/>
    <cellStyle name="Normal 3 4 2 7" xfId="30766"/>
    <cellStyle name="Normal 3 4 2 7 2" xfId="30767"/>
    <cellStyle name="Normal 3 4 2 7 2 2" xfId="30768"/>
    <cellStyle name="Normal 3 4 2 7 3" xfId="30769"/>
    <cellStyle name="Normal 3 4 2 7 3 2" xfId="30770"/>
    <cellStyle name="Normal 3 4 2 7 4" xfId="30771"/>
    <cellStyle name="Normal 3 4 2 8" xfId="30772"/>
    <cellStyle name="Normal 3 4 2 8 2" xfId="30773"/>
    <cellStyle name="Normal 3 4 2 8 2 2" xfId="30774"/>
    <cellStyle name="Normal 3 4 2 8 3" xfId="30775"/>
    <cellStyle name="Normal 3 4 2 8 3 2" xfId="30776"/>
    <cellStyle name="Normal 3 4 2 8 4" xfId="30777"/>
    <cellStyle name="Normal 3 4 2 9" xfId="30778"/>
    <cellStyle name="Normal 3 4 2 9 2" xfId="30779"/>
    <cellStyle name="Normal 3 4 2 9 3" xfId="30780"/>
    <cellStyle name="Normal 3 4 3" xfId="30781"/>
    <cellStyle name="Normal 3 4 3 10" xfId="30782"/>
    <cellStyle name="Normal 3 4 3 10 2" xfId="30783"/>
    <cellStyle name="Normal 3 4 3 11" xfId="30784"/>
    <cellStyle name="Normal 3 4 3 2" xfId="30785"/>
    <cellStyle name="Normal 3 4 3 2 2" xfId="30786"/>
    <cellStyle name="Normal 3 4 3 2 2 2" xfId="30787"/>
    <cellStyle name="Normal 3 4 3 2 2 2 2" xfId="30788"/>
    <cellStyle name="Normal 3 4 3 2 2 2 2 2" xfId="30789"/>
    <cellStyle name="Normal 3 4 3 2 2 2 2 3" xfId="30790"/>
    <cellStyle name="Normal 3 4 3 2 2 2 3" xfId="30791"/>
    <cellStyle name="Normal 3 4 3 2 2 2 3 2" xfId="30792"/>
    <cellStyle name="Normal 3 4 3 2 2 2 4" xfId="30793"/>
    <cellStyle name="Normal 3 4 3 2 2 2 4 2" xfId="30794"/>
    <cellStyle name="Normal 3 4 3 2 2 2 5" xfId="30795"/>
    <cellStyle name="Normal 3 4 3 2 2 3" xfId="30796"/>
    <cellStyle name="Normal 3 4 3 2 2 3 2" xfId="30797"/>
    <cellStyle name="Normal 3 4 3 2 2 3 2 2" xfId="30798"/>
    <cellStyle name="Normal 3 4 3 2 2 3 3" xfId="30799"/>
    <cellStyle name="Normal 3 4 3 2 2 3 3 2" xfId="30800"/>
    <cellStyle name="Normal 3 4 3 2 2 3 4" xfId="30801"/>
    <cellStyle name="Normal 3 4 3 2 2 4" xfId="30802"/>
    <cellStyle name="Normal 3 4 3 2 2 4 2" xfId="30803"/>
    <cellStyle name="Normal 3 4 3 2 2 4 3" xfId="30804"/>
    <cellStyle name="Normal 3 4 3 2 2 5" xfId="30805"/>
    <cellStyle name="Normal 3 4 3 2 2 5 2" xfId="30806"/>
    <cellStyle name="Normal 3 4 3 2 2 6" xfId="30807"/>
    <cellStyle name="Normal 3 4 3 2 2 6 2" xfId="30808"/>
    <cellStyle name="Normal 3 4 3 2 2 7" xfId="30809"/>
    <cellStyle name="Normal 3 4 3 2 3" xfId="30810"/>
    <cellStyle name="Normal 3 4 3 2 3 2" xfId="30811"/>
    <cellStyle name="Normal 3 4 3 2 3 2 2" xfId="30812"/>
    <cellStyle name="Normal 3 4 3 2 3 2 3" xfId="30813"/>
    <cellStyle name="Normal 3 4 3 2 3 3" xfId="30814"/>
    <cellStyle name="Normal 3 4 3 2 3 3 2" xfId="30815"/>
    <cellStyle name="Normal 3 4 3 2 3 4" xfId="30816"/>
    <cellStyle name="Normal 3 4 3 2 3 4 2" xfId="30817"/>
    <cellStyle name="Normal 3 4 3 2 3 5" xfId="30818"/>
    <cellStyle name="Normal 3 4 3 2 4" xfId="30819"/>
    <cellStyle name="Normal 3 4 3 2 4 2" xfId="30820"/>
    <cellStyle name="Normal 3 4 3 2 4 2 2" xfId="30821"/>
    <cellStyle name="Normal 3 4 3 2 4 3" xfId="30822"/>
    <cellStyle name="Normal 3 4 3 2 4 3 2" xfId="30823"/>
    <cellStyle name="Normal 3 4 3 2 4 4" xfId="30824"/>
    <cellStyle name="Normal 3 4 3 2 5" xfId="30825"/>
    <cellStyle name="Normal 3 4 3 2 5 2" xfId="30826"/>
    <cellStyle name="Normal 3 4 3 2 5 3" xfId="30827"/>
    <cellStyle name="Normal 3 4 3 2 6" xfId="30828"/>
    <cellStyle name="Normal 3 4 3 2 6 2" xfId="30829"/>
    <cellStyle name="Normal 3 4 3 2 7" xfId="30830"/>
    <cellStyle name="Normal 3 4 3 2 7 2" xfId="30831"/>
    <cellStyle name="Normal 3 4 3 2 8" xfId="30832"/>
    <cellStyle name="Normal 3 4 3 3" xfId="30833"/>
    <cellStyle name="Normal 3 4 3 3 2" xfId="30834"/>
    <cellStyle name="Normal 3 4 3 3 2 2" xfId="30835"/>
    <cellStyle name="Normal 3 4 3 3 2 2 2" xfId="30836"/>
    <cellStyle name="Normal 3 4 3 3 2 2 3" xfId="30837"/>
    <cellStyle name="Normal 3 4 3 3 2 3" xfId="30838"/>
    <cellStyle name="Normal 3 4 3 3 2 3 2" xfId="30839"/>
    <cellStyle name="Normal 3 4 3 3 2 4" xfId="30840"/>
    <cellStyle name="Normal 3 4 3 3 2 4 2" xfId="30841"/>
    <cellStyle name="Normal 3 4 3 3 2 5" xfId="30842"/>
    <cellStyle name="Normal 3 4 3 3 3" xfId="30843"/>
    <cellStyle name="Normal 3 4 3 3 3 2" xfId="30844"/>
    <cellStyle name="Normal 3 4 3 3 3 2 2" xfId="30845"/>
    <cellStyle name="Normal 3 4 3 3 3 3" xfId="30846"/>
    <cellStyle name="Normal 3 4 3 3 3 3 2" xfId="30847"/>
    <cellStyle name="Normal 3 4 3 3 3 4" xfId="30848"/>
    <cellStyle name="Normal 3 4 3 3 4" xfId="30849"/>
    <cellStyle name="Normal 3 4 3 3 4 2" xfId="30850"/>
    <cellStyle name="Normal 3 4 3 3 4 3" xfId="30851"/>
    <cellStyle name="Normal 3 4 3 3 5" xfId="30852"/>
    <cellStyle name="Normal 3 4 3 3 5 2" xfId="30853"/>
    <cellStyle name="Normal 3 4 3 3 6" xfId="30854"/>
    <cellStyle name="Normal 3 4 3 3 6 2" xfId="30855"/>
    <cellStyle name="Normal 3 4 3 3 7" xfId="30856"/>
    <cellStyle name="Normal 3 4 3 4" xfId="30857"/>
    <cellStyle name="Normal 3 4 3 4 2" xfId="30858"/>
    <cellStyle name="Normal 3 4 3 4 2 2" xfId="30859"/>
    <cellStyle name="Normal 3 4 3 4 2 2 2" xfId="30860"/>
    <cellStyle name="Normal 3 4 3 4 2 2 3" xfId="30861"/>
    <cellStyle name="Normal 3 4 3 4 2 3" xfId="30862"/>
    <cellStyle name="Normal 3 4 3 4 2 3 2" xfId="30863"/>
    <cellStyle name="Normal 3 4 3 4 2 4" xfId="30864"/>
    <cellStyle name="Normal 3 4 3 4 2 4 2" xfId="30865"/>
    <cellStyle name="Normal 3 4 3 4 2 5" xfId="30866"/>
    <cellStyle name="Normal 3 4 3 4 3" xfId="30867"/>
    <cellStyle name="Normal 3 4 3 4 3 2" xfId="30868"/>
    <cellStyle name="Normal 3 4 3 4 3 2 2" xfId="30869"/>
    <cellStyle name="Normal 3 4 3 4 3 3" xfId="30870"/>
    <cellStyle name="Normal 3 4 3 4 3 3 2" xfId="30871"/>
    <cellStyle name="Normal 3 4 3 4 3 4" xfId="30872"/>
    <cellStyle name="Normal 3 4 3 4 4" xfId="30873"/>
    <cellStyle name="Normal 3 4 3 4 4 2" xfId="30874"/>
    <cellStyle name="Normal 3 4 3 4 4 3" xfId="30875"/>
    <cellStyle name="Normal 3 4 3 4 5" xfId="30876"/>
    <cellStyle name="Normal 3 4 3 4 5 2" xfId="30877"/>
    <cellStyle name="Normal 3 4 3 4 6" xfId="30878"/>
    <cellStyle name="Normal 3 4 3 4 6 2" xfId="30879"/>
    <cellStyle name="Normal 3 4 3 4 7" xfId="30880"/>
    <cellStyle name="Normal 3 4 3 5" xfId="30881"/>
    <cellStyle name="Normal 3 4 3 5 2" xfId="30882"/>
    <cellStyle name="Normal 3 4 3 5 2 2" xfId="30883"/>
    <cellStyle name="Normal 3 4 3 5 2 2 2" xfId="30884"/>
    <cellStyle name="Normal 3 4 3 5 2 3" xfId="30885"/>
    <cellStyle name="Normal 3 4 3 5 2 3 2" xfId="30886"/>
    <cellStyle name="Normal 3 4 3 5 2 4" xfId="30887"/>
    <cellStyle name="Normal 3 4 3 5 3" xfId="30888"/>
    <cellStyle name="Normal 3 4 3 5 3 2" xfId="30889"/>
    <cellStyle name="Normal 3 4 3 5 3 3" xfId="30890"/>
    <cellStyle name="Normal 3 4 3 5 4" xfId="30891"/>
    <cellStyle name="Normal 3 4 3 5 4 2" xfId="30892"/>
    <cellStyle name="Normal 3 4 3 5 5" xfId="30893"/>
    <cellStyle name="Normal 3 4 3 5 5 2" xfId="30894"/>
    <cellStyle name="Normal 3 4 3 5 6" xfId="30895"/>
    <cellStyle name="Normal 3 4 3 6" xfId="30896"/>
    <cellStyle name="Normal 3 4 3 6 2" xfId="30897"/>
    <cellStyle name="Normal 3 4 3 6 2 2" xfId="30898"/>
    <cellStyle name="Normal 3 4 3 6 3" xfId="30899"/>
    <cellStyle name="Normal 3 4 3 6 3 2" xfId="30900"/>
    <cellStyle name="Normal 3 4 3 6 4" xfId="30901"/>
    <cellStyle name="Normal 3 4 3 7" xfId="30902"/>
    <cellStyle name="Normal 3 4 3 7 2" xfId="30903"/>
    <cellStyle name="Normal 3 4 3 7 2 2" xfId="30904"/>
    <cellStyle name="Normal 3 4 3 7 3" xfId="30905"/>
    <cellStyle name="Normal 3 4 3 7 3 2" xfId="30906"/>
    <cellStyle name="Normal 3 4 3 7 4" xfId="30907"/>
    <cellStyle name="Normal 3 4 3 8" xfId="30908"/>
    <cellStyle name="Normal 3 4 3 8 2" xfId="30909"/>
    <cellStyle name="Normal 3 4 3 8 3" xfId="30910"/>
    <cellStyle name="Normal 3 4 3 9" xfId="30911"/>
    <cellStyle name="Normal 3 4 3 9 2" xfId="30912"/>
    <cellStyle name="Normal 3 4 4" xfId="30913"/>
    <cellStyle name="Normal 3 4 4 10" xfId="30914"/>
    <cellStyle name="Normal 3 4 4 2" xfId="30915"/>
    <cellStyle name="Normal 3 4 4 2 2" xfId="30916"/>
    <cellStyle name="Normal 3 4 4 2 2 2" xfId="30917"/>
    <cellStyle name="Normal 3 4 4 2 2 2 2" xfId="30918"/>
    <cellStyle name="Normal 3 4 4 2 2 2 3" xfId="30919"/>
    <cellStyle name="Normal 3 4 4 2 2 3" xfId="30920"/>
    <cellStyle name="Normal 3 4 4 2 2 3 2" xfId="30921"/>
    <cellStyle name="Normal 3 4 4 2 2 4" xfId="30922"/>
    <cellStyle name="Normal 3 4 4 2 2 4 2" xfId="30923"/>
    <cellStyle name="Normal 3 4 4 2 2 5" xfId="30924"/>
    <cellStyle name="Normal 3 4 4 2 3" xfId="30925"/>
    <cellStyle name="Normal 3 4 4 2 3 2" xfId="30926"/>
    <cellStyle name="Normal 3 4 4 2 3 2 2" xfId="30927"/>
    <cellStyle name="Normal 3 4 4 2 3 3" xfId="30928"/>
    <cellStyle name="Normal 3 4 4 2 3 3 2" xfId="30929"/>
    <cellStyle name="Normal 3 4 4 2 3 4" xfId="30930"/>
    <cellStyle name="Normal 3 4 4 2 4" xfId="30931"/>
    <cellStyle name="Normal 3 4 4 2 4 2" xfId="30932"/>
    <cellStyle name="Normal 3 4 4 2 4 3" xfId="30933"/>
    <cellStyle name="Normal 3 4 4 2 5" xfId="30934"/>
    <cellStyle name="Normal 3 4 4 2 5 2" xfId="30935"/>
    <cellStyle name="Normal 3 4 4 2 6" xfId="30936"/>
    <cellStyle name="Normal 3 4 4 2 6 2" xfId="30937"/>
    <cellStyle name="Normal 3 4 4 2 7" xfId="30938"/>
    <cellStyle name="Normal 3 4 4 3" xfId="30939"/>
    <cellStyle name="Normal 3 4 4 3 2" xfId="30940"/>
    <cellStyle name="Normal 3 4 4 3 2 2" xfId="30941"/>
    <cellStyle name="Normal 3 4 4 3 2 2 2" xfId="30942"/>
    <cellStyle name="Normal 3 4 4 3 2 2 3" xfId="30943"/>
    <cellStyle name="Normal 3 4 4 3 2 3" xfId="30944"/>
    <cellStyle name="Normal 3 4 4 3 2 3 2" xfId="30945"/>
    <cellStyle name="Normal 3 4 4 3 2 4" xfId="30946"/>
    <cellStyle name="Normal 3 4 4 3 2 4 2" xfId="30947"/>
    <cellStyle name="Normal 3 4 4 3 2 5" xfId="30948"/>
    <cellStyle name="Normal 3 4 4 3 3" xfId="30949"/>
    <cellStyle name="Normal 3 4 4 3 3 2" xfId="30950"/>
    <cellStyle name="Normal 3 4 4 3 3 2 2" xfId="30951"/>
    <cellStyle name="Normal 3 4 4 3 3 3" xfId="30952"/>
    <cellStyle name="Normal 3 4 4 3 3 3 2" xfId="30953"/>
    <cellStyle name="Normal 3 4 4 3 3 4" xfId="30954"/>
    <cellStyle name="Normal 3 4 4 3 4" xfId="30955"/>
    <cellStyle name="Normal 3 4 4 3 4 2" xfId="30956"/>
    <cellStyle name="Normal 3 4 4 3 4 3" xfId="30957"/>
    <cellStyle name="Normal 3 4 4 3 5" xfId="30958"/>
    <cellStyle name="Normal 3 4 4 3 5 2" xfId="30959"/>
    <cellStyle name="Normal 3 4 4 3 6" xfId="30960"/>
    <cellStyle name="Normal 3 4 4 3 6 2" xfId="30961"/>
    <cellStyle name="Normal 3 4 4 3 7" xfId="30962"/>
    <cellStyle name="Normal 3 4 4 4" xfId="30963"/>
    <cellStyle name="Normal 3 4 4 4 2" xfId="30964"/>
    <cellStyle name="Normal 3 4 4 4 2 2" xfId="30965"/>
    <cellStyle name="Normal 3 4 4 4 2 2 2" xfId="30966"/>
    <cellStyle name="Normal 3 4 4 4 2 3" xfId="30967"/>
    <cellStyle name="Normal 3 4 4 4 2 3 2" xfId="30968"/>
    <cellStyle name="Normal 3 4 4 4 2 4" xfId="30969"/>
    <cellStyle name="Normal 3 4 4 4 3" xfId="30970"/>
    <cellStyle name="Normal 3 4 4 4 3 2" xfId="30971"/>
    <cellStyle name="Normal 3 4 4 4 3 3" xfId="30972"/>
    <cellStyle name="Normal 3 4 4 4 4" xfId="30973"/>
    <cellStyle name="Normal 3 4 4 4 4 2" xfId="30974"/>
    <cellStyle name="Normal 3 4 4 4 5" xfId="30975"/>
    <cellStyle name="Normal 3 4 4 4 5 2" xfId="30976"/>
    <cellStyle name="Normal 3 4 4 4 6" xfId="30977"/>
    <cellStyle name="Normal 3 4 4 5" xfId="30978"/>
    <cellStyle name="Normal 3 4 4 5 2" xfId="30979"/>
    <cellStyle name="Normal 3 4 4 5 2 2" xfId="30980"/>
    <cellStyle name="Normal 3 4 4 5 3" xfId="30981"/>
    <cellStyle name="Normal 3 4 4 5 3 2" xfId="30982"/>
    <cellStyle name="Normal 3 4 4 5 4" xfId="30983"/>
    <cellStyle name="Normal 3 4 4 6" xfId="30984"/>
    <cellStyle name="Normal 3 4 4 6 2" xfId="30985"/>
    <cellStyle name="Normal 3 4 4 6 2 2" xfId="30986"/>
    <cellStyle name="Normal 3 4 4 6 3" xfId="30987"/>
    <cellStyle name="Normal 3 4 4 6 3 2" xfId="30988"/>
    <cellStyle name="Normal 3 4 4 6 4" xfId="30989"/>
    <cellStyle name="Normal 3 4 4 7" xfId="30990"/>
    <cellStyle name="Normal 3 4 4 7 2" xfId="30991"/>
    <cellStyle name="Normal 3 4 4 7 3" xfId="30992"/>
    <cellStyle name="Normal 3 4 4 8" xfId="30993"/>
    <cellStyle name="Normal 3 4 4 8 2" xfId="30994"/>
    <cellStyle name="Normal 3 4 4 9" xfId="30995"/>
    <cellStyle name="Normal 3 4 4 9 2" xfId="30996"/>
    <cellStyle name="Normal 3 4 5" xfId="30997"/>
    <cellStyle name="Normal 3 4 5 2" xfId="30998"/>
    <cellStyle name="Normal 3 4 5 2 2" xfId="30999"/>
    <cellStyle name="Normal 3 4 5 2 2 2" xfId="31000"/>
    <cellStyle name="Normal 3 4 5 2 2 2 2" xfId="31001"/>
    <cellStyle name="Normal 3 4 5 2 2 2 3" xfId="31002"/>
    <cellStyle name="Normal 3 4 5 2 2 3" xfId="31003"/>
    <cellStyle name="Normal 3 4 5 2 2 3 2" xfId="31004"/>
    <cellStyle name="Normal 3 4 5 2 2 4" xfId="31005"/>
    <cellStyle name="Normal 3 4 5 2 2 4 2" xfId="31006"/>
    <cellStyle name="Normal 3 4 5 2 2 5" xfId="31007"/>
    <cellStyle name="Normal 3 4 5 2 3" xfId="31008"/>
    <cellStyle name="Normal 3 4 5 2 3 2" xfId="31009"/>
    <cellStyle name="Normal 3 4 5 2 3 2 2" xfId="31010"/>
    <cellStyle name="Normal 3 4 5 2 3 3" xfId="31011"/>
    <cellStyle name="Normal 3 4 5 2 3 3 2" xfId="31012"/>
    <cellStyle name="Normal 3 4 5 2 3 4" xfId="31013"/>
    <cellStyle name="Normal 3 4 5 2 4" xfId="31014"/>
    <cellStyle name="Normal 3 4 5 2 4 2" xfId="31015"/>
    <cellStyle name="Normal 3 4 5 2 4 3" xfId="31016"/>
    <cellStyle name="Normal 3 4 5 2 5" xfId="31017"/>
    <cellStyle name="Normal 3 4 5 2 5 2" xfId="31018"/>
    <cellStyle name="Normal 3 4 5 2 6" xfId="31019"/>
    <cellStyle name="Normal 3 4 5 2 6 2" xfId="31020"/>
    <cellStyle name="Normal 3 4 5 2 7" xfId="31021"/>
    <cellStyle name="Normal 3 4 5 3" xfId="31022"/>
    <cellStyle name="Normal 3 4 5 3 2" xfId="31023"/>
    <cellStyle name="Normal 3 4 5 3 2 2" xfId="31024"/>
    <cellStyle name="Normal 3 4 5 3 2 3" xfId="31025"/>
    <cellStyle name="Normal 3 4 5 3 3" xfId="31026"/>
    <cellStyle name="Normal 3 4 5 3 3 2" xfId="31027"/>
    <cellStyle name="Normal 3 4 5 3 4" xfId="31028"/>
    <cellStyle name="Normal 3 4 5 3 4 2" xfId="31029"/>
    <cellStyle name="Normal 3 4 5 3 5" xfId="31030"/>
    <cellStyle name="Normal 3 4 5 4" xfId="31031"/>
    <cellStyle name="Normal 3 4 5 4 2" xfId="31032"/>
    <cellStyle name="Normal 3 4 5 4 2 2" xfId="31033"/>
    <cellStyle name="Normal 3 4 5 4 3" xfId="31034"/>
    <cellStyle name="Normal 3 4 5 4 3 2" xfId="31035"/>
    <cellStyle name="Normal 3 4 5 4 4" xfId="31036"/>
    <cellStyle name="Normal 3 4 5 5" xfId="31037"/>
    <cellStyle name="Normal 3 4 5 5 2" xfId="31038"/>
    <cellStyle name="Normal 3 4 5 5 3" xfId="31039"/>
    <cellStyle name="Normal 3 4 5 6" xfId="31040"/>
    <cellStyle name="Normal 3 4 5 6 2" xfId="31041"/>
    <cellStyle name="Normal 3 4 5 7" xfId="31042"/>
    <cellStyle name="Normal 3 4 5 7 2" xfId="31043"/>
    <cellStyle name="Normal 3 4 5 8" xfId="31044"/>
    <cellStyle name="Normal 3 4 6" xfId="31045"/>
    <cellStyle name="Normal 3 4 6 2" xfId="31046"/>
    <cellStyle name="Normal 3 4 6 2 2" xfId="31047"/>
    <cellStyle name="Normal 3 4 6 2 2 2" xfId="31048"/>
    <cellStyle name="Normal 3 4 6 2 2 3" xfId="31049"/>
    <cellStyle name="Normal 3 4 6 2 3" xfId="31050"/>
    <cellStyle name="Normal 3 4 6 2 3 2" xfId="31051"/>
    <cellStyle name="Normal 3 4 6 2 4" xfId="31052"/>
    <cellStyle name="Normal 3 4 6 2 4 2" xfId="31053"/>
    <cellStyle name="Normal 3 4 6 2 5" xfId="31054"/>
    <cellStyle name="Normal 3 4 6 3" xfId="31055"/>
    <cellStyle name="Normal 3 4 6 3 2" xfId="31056"/>
    <cellStyle name="Normal 3 4 6 3 2 2" xfId="31057"/>
    <cellStyle name="Normal 3 4 6 3 3" xfId="31058"/>
    <cellStyle name="Normal 3 4 6 3 3 2" xfId="31059"/>
    <cellStyle name="Normal 3 4 6 3 4" xfId="31060"/>
    <cellStyle name="Normal 3 4 6 4" xfId="31061"/>
    <cellStyle name="Normal 3 4 6 4 2" xfId="31062"/>
    <cellStyle name="Normal 3 4 6 4 3" xfId="31063"/>
    <cellStyle name="Normal 3 4 6 5" xfId="31064"/>
    <cellStyle name="Normal 3 4 6 5 2" xfId="31065"/>
    <cellStyle name="Normal 3 4 6 6" xfId="31066"/>
    <cellStyle name="Normal 3 4 6 6 2" xfId="31067"/>
    <cellStyle name="Normal 3 4 6 7" xfId="31068"/>
    <cellStyle name="Normal 3 4 7" xfId="31069"/>
    <cellStyle name="Normal 3 4 7 2" xfId="31070"/>
    <cellStyle name="Normal 3 4 7 2 2" xfId="31071"/>
    <cellStyle name="Normal 3 4 7 2 2 2" xfId="31072"/>
    <cellStyle name="Normal 3 4 7 2 2 3" xfId="31073"/>
    <cellStyle name="Normal 3 4 7 2 3" xfId="31074"/>
    <cellStyle name="Normal 3 4 7 2 3 2" xfId="31075"/>
    <cellStyle name="Normal 3 4 7 2 4" xfId="31076"/>
    <cellStyle name="Normal 3 4 7 2 4 2" xfId="31077"/>
    <cellStyle name="Normal 3 4 7 2 5" xfId="31078"/>
    <cellStyle name="Normal 3 4 7 3" xfId="31079"/>
    <cellStyle name="Normal 3 4 7 3 2" xfId="31080"/>
    <cellStyle name="Normal 3 4 7 3 2 2" xfId="31081"/>
    <cellStyle name="Normal 3 4 7 3 3" xfId="31082"/>
    <cellStyle name="Normal 3 4 7 3 3 2" xfId="31083"/>
    <cellStyle name="Normal 3 4 7 3 4" xfId="31084"/>
    <cellStyle name="Normal 3 4 7 4" xfId="31085"/>
    <cellStyle name="Normal 3 4 7 4 2" xfId="31086"/>
    <cellStyle name="Normal 3 4 7 4 3" xfId="31087"/>
    <cellStyle name="Normal 3 4 7 5" xfId="31088"/>
    <cellStyle name="Normal 3 4 7 5 2" xfId="31089"/>
    <cellStyle name="Normal 3 4 7 6" xfId="31090"/>
    <cellStyle name="Normal 3 4 7 6 2" xfId="31091"/>
    <cellStyle name="Normal 3 4 7 7" xfId="31092"/>
    <cellStyle name="Normal 3 4 8" xfId="31093"/>
    <cellStyle name="Normal 3 4 8 2" xfId="31094"/>
    <cellStyle name="Normal 3 4 8 2 2" xfId="31095"/>
    <cellStyle name="Normal 3 4 8 2 2 2" xfId="31096"/>
    <cellStyle name="Normal 3 4 8 2 3" xfId="31097"/>
    <cellStyle name="Normal 3 4 8 2 3 2" xfId="31098"/>
    <cellStyle name="Normal 3 4 8 2 4" xfId="31099"/>
    <cellStyle name="Normal 3 4 8 3" xfId="31100"/>
    <cellStyle name="Normal 3 4 8 3 2" xfId="31101"/>
    <cellStyle name="Normal 3 4 8 3 3" xfId="31102"/>
    <cellStyle name="Normal 3 4 8 4" xfId="31103"/>
    <cellStyle name="Normal 3 4 8 4 2" xfId="31104"/>
    <cellStyle name="Normal 3 4 8 5" xfId="31105"/>
    <cellStyle name="Normal 3 4 8 5 2" xfId="31106"/>
    <cellStyle name="Normal 3 4 8 6" xfId="31107"/>
    <cellStyle name="Normal 3 4 9" xfId="31108"/>
    <cellStyle name="Normal 3 4 9 2" xfId="31109"/>
    <cellStyle name="Normal 3 4 9 2 2" xfId="31110"/>
    <cellStyle name="Normal 3 4 9 3" xfId="31111"/>
    <cellStyle name="Normal 3 4 9 3 2" xfId="31112"/>
    <cellStyle name="Normal 3 4 9 4" xfId="31113"/>
    <cellStyle name="Normal 3 5" xfId="31114"/>
    <cellStyle name="Normal 3 5 10" xfId="31115"/>
    <cellStyle name="Normal 3 5 10 2" xfId="31116"/>
    <cellStyle name="Normal 3 5 10 3" xfId="31117"/>
    <cellStyle name="Normal 3 5 11" xfId="31118"/>
    <cellStyle name="Normal 3 5 11 2" xfId="31119"/>
    <cellStyle name="Normal 3 5 12" xfId="31120"/>
    <cellStyle name="Normal 3 5 12 2" xfId="31121"/>
    <cellStyle name="Normal 3 5 13" xfId="31122"/>
    <cellStyle name="Normal 3 5 14" xfId="31123"/>
    <cellStyle name="Normal 3 5 2" xfId="31124"/>
    <cellStyle name="Normal 3 5 2 10" xfId="31125"/>
    <cellStyle name="Normal 3 5 2 10 2" xfId="31126"/>
    <cellStyle name="Normal 3 5 2 11" xfId="31127"/>
    <cellStyle name="Normal 3 5 2 2" xfId="31128"/>
    <cellStyle name="Normal 3 5 2 2 2" xfId="31129"/>
    <cellStyle name="Normal 3 5 2 2 2 2" xfId="31130"/>
    <cellStyle name="Normal 3 5 2 2 2 2 2" xfId="31131"/>
    <cellStyle name="Normal 3 5 2 2 2 2 2 2" xfId="31132"/>
    <cellStyle name="Normal 3 5 2 2 2 2 2 3" xfId="31133"/>
    <cellStyle name="Normal 3 5 2 2 2 2 3" xfId="31134"/>
    <cellStyle name="Normal 3 5 2 2 2 2 3 2" xfId="31135"/>
    <cellStyle name="Normal 3 5 2 2 2 2 4" xfId="31136"/>
    <cellStyle name="Normal 3 5 2 2 2 2 4 2" xfId="31137"/>
    <cellStyle name="Normal 3 5 2 2 2 2 5" xfId="31138"/>
    <cellStyle name="Normal 3 5 2 2 2 3" xfId="31139"/>
    <cellStyle name="Normal 3 5 2 2 2 3 2" xfId="31140"/>
    <cellStyle name="Normal 3 5 2 2 2 3 2 2" xfId="31141"/>
    <cellStyle name="Normal 3 5 2 2 2 3 3" xfId="31142"/>
    <cellStyle name="Normal 3 5 2 2 2 3 3 2" xfId="31143"/>
    <cellStyle name="Normal 3 5 2 2 2 3 4" xfId="31144"/>
    <cellStyle name="Normal 3 5 2 2 2 4" xfId="31145"/>
    <cellStyle name="Normal 3 5 2 2 2 4 2" xfId="31146"/>
    <cellStyle name="Normal 3 5 2 2 2 4 3" xfId="31147"/>
    <cellStyle name="Normal 3 5 2 2 2 5" xfId="31148"/>
    <cellStyle name="Normal 3 5 2 2 2 5 2" xfId="31149"/>
    <cellStyle name="Normal 3 5 2 2 2 6" xfId="31150"/>
    <cellStyle name="Normal 3 5 2 2 2 6 2" xfId="31151"/>
    <cellStyle name="Normal 3 5 2 2 2 7" xfId="31152"/>
    <cellStyle name="Normal 3 5 2 2 3" xfId="31153"/>
    <cellStyle name="Normal 3 5 2 2 3 2" xfId="31154"/>
    <cellStyle name="Normal 3 5 2 2 3 2 2" xfId="31155"/>
    <cellStyle name="Normal 3 5 2 2 3 2 3" xfId="31156"/>
    <cellStyle name="Normal 3 5 2 2 3 3" xfId="31157"/>
    <cellStyle name="Normal 3 5 2 2 3 3 2" xfId="31158"/>
    <cellStyle name="Normal 3 5 2 2 3 4" xfId="31159"/>
    <cellStyle name="Normal 3 5 2 2 3 4 2" xfId="31160"/>
    <cellStyle name="Normal 3 5 2 2 3 5" xfId="31161"/>
    <cellStyle name="Normal 3 5 2 2 4" xfId="31162"/>
    <cellStyle name="Normal 3 5 2 2 4 2" xfId="31163"/>
    <cellStyle name="Normal 3 5 2 2 4 2 2" xfId="31164"/>
    <cellStyle name="Normal 3 5 2 2 4 3" xfId="31165"/>
    <cellStyle name="Normal 3 5 2 2 4 3 2" xfId="31166"/>
    <cellStyle name="Normal 3 5 2 2 4 4" xfId="31167"/>
    <cellStyle name="Normal 3 5 2 2 5" xfId="31168"/>
    <cellStyle name="Normal 3 5 2 2 5 2" xfId="31169"/>
    <cellStyle name="Normal 3 5 2 2 5 3" xfId="31170"/>
    <cellStyle name="Normal 3 5 2 2 6" xfId="31171"/>
    <cellStyle name="Normal 3 5 2 2 6 2" xfId="31172"/>
    <cellStyle name="Normal 3 5 2 2 7" xfId="31173"/>
    <cellStyle name="Normal 3 5 2 2 7 2" xfId="31174"/>
    <cellStyle name="Normal 3 5 2 2 8" xfId="31175"/>
    <cellStyle name="Normal 3 5 2 3" xfId="31176"/>
    <cellStyle name="Normal 3 5 2 3 2" xfId="31177"/>
    <cellStyle name="Normal 3 5 2 3 2 2" xfId="31178"/>
    <cellStyle name="Normal 3 5 2 3 2 2 2" xfId="31179"/>
    <cellStyle name="Normal 3 5 2 3 2 2 3" xfId="31180"/>
    <cellStyle name="Normal 3 5 2 3 2 3" xfId="31181"/>
    <cellStyle name="Normal 3 5 2 3 2 3 2" xfId="31182"/>
    <cellStyle name="Normal 3 5 2 3 2 4" xfId="31183"/>
    <cellStyle name="Normal 3 5 2 3 2 4 2" xfId="31184"/>
    <cellStyle name="Normal 3 5 2 3 2 5" xfId="31185"/>
    <cellStyle name="Normal 3 5 2 3 3" xfId="31186"/>
    <cellStyle name="Normal 3 5 2 3 3 2" xfId="31187"/>
    <cellStyle name="Normal 3 5 2 3 3 2 2" xfId="31188"/>
    <cellStyle name="Normal 3 5 2 3 3 3" xfId="31189"/>
    <cellStyle name="Normal 3 5 2 3 3 3 2" xfId="31190"/>
    <cellStyle name="Normal 3 5 2 3 3 4" xfId="31191"/>
    <cellStyle name="Normal 3 5 2 3 4" xfId="31192"/>
    <cellStyle name="Normal 3 5 2 3 4 2" xfId="31193"/>
    <cellStyle name="Normal 3 5 2 3 4 3" xfId="31194"/>
    <cellStyle name="Normal 3 5 2 3 5" xfId="31195"/>
    <cellStyle name="Normal 3 5 2 3 5 2" xfId="31196"/>
    <cellStyle name="Normal 3 5 2 3 6" xfId="31197"/>
    <cellStyle name="Normal 3 5 2 3 6 2" xfId="31198"/>
    <cellStyle name="Normal 3 5 2 3 7" xfId="31199"/>
    <cellStyle name="Normal 3 5 2 4" xfId="31200"/>
    <cellStyle name="Normal 3 5 2 4 2" xfId="31201"/>
    <cellStyle name="Normal 3 5 2 4 2 2" xfId="31202"/>
    <cellStyle name="Normal 3 5 2 4 2 2 2" xfId="31203"/>
    <cellStyle name="Normal 3 5 2 4 2 2 3" xfId="31204"/>
    <cellStyle name="Normal 3 5 2 4 2 3" xfId="31205"/>
    <cellStyle name="Normal 3 5 2 4 2 3 2" xfId="31206"/>
    <cellStyle name="Normal 3 5 2 4 2 4" xfId="31207"/>
    <cellStyle name="Normal 3 5 2 4 2 4 2" xfId="31208"/>
    <cellStyle name="Normal 3 5 2 4 2 5" xfId="31209"/>
    <cellStyle name="Normal 3 5 2 4 3" xfId="31210"/>
    <cellStyle name="Normal 3 5 2 4 3 2" xfId="31211"/>
    <cellStyle name="Normal 3 5 2 4 3 2 2" xfId="31212"/>
    <cellStyle name="Normal 3 5 2 4 3 3" xfId="31213"/>
    <cellStyle name="Normal 3 5 2 4 3 3 2" xfId="31214"/>
    <cellStyle name="Normal 3 5 2 4 3 4" xfId="31215"/>
    <cellStyle name="Normal 3 5 2 4 4" xfId="31216"/>
    <cellStyle name="Normal 3 5 2 4 4 2" xfId="31217"/>
    <cellStyle name="Normal 3 5 2 4 4 3" xfId="31218"/>
    <cellStyle name="Normal 3 5 2 4 5" xfId="31219"/>
    <cellStyle name="Normal 3 5 2 4 5 2" xfId="31220"/>
    <cellStyle name="Normal 3 5 2 4 6" xfId="31221"/>
    <cellStyle name="Normal 3 5 2 4 6 2" xfId="31222"/>
    <cellStyle name="Normal 3 5 2 4 7" xfId="31223"/>
    <cellStyle name="Normal 3 5 2 5" xfId="31224"/>
    <cellStyle name="Normal 3 5 2 5 2" xfId="31225"/>
    <cellStyle name="Normal 3 5 2 5 2 2" xfId="31226"/>
    <cellStyle name="Normal 3 5 2 5 2 2 2" xfId="31227"/>
    <cellStyle name="Normal 3 5 2 5 2 3" xfId="31228"/>
    <cellStyle name="Normal 3 5 2 5 2 3 2" xfId="31229"/>
    <cellStyle name="Normal 3 5 2 5 2 4" xfId="31230"/>
    <cellStyle name="Normal 3 5 2 5 3" xfId="31231"/>
    <cellStyle name="Normal 3 5 2 5 3 2" xfId="31232"/>
    <cellStyle name="Normal 3 5 2 5 3 3" xfId="31233"/>
    <cellStyle name="Normal 3 5 2 5 4" xfId="31234"/>
    <cellStyle name="Normal 3 5 2 5 4 2" xfId="31235"/>
    <cellStyle name="Normal 3 5 2 5 5" xfId="31236"/>
    <cellStyle name="Normal 3 5 2 5 5 2" xfId="31237"/>
    <cellStyle name="Normal 3 5 2 5 6" xfId="31238"/>
    <cellStyle name="Normal 3 5 2 6" xfId="31239"/>
    <cellStyle name="Normal 3 5 2 6 2" xfId="31240"/>
    <cellStyle name="Normal 3 5 2 6 2 2" xfId="31241"/>
    <cellStyle name="Normal 3 5 2 6 3" xfId="31242"/>
    <cellStyle name="Normal 3 5 2 6 3 2" xfId="31243"/>
    <cellStyle name="Normal 3 5 2 6 4" xfId="31244"/>
    <cellStyle name="Normal 3 5 2 7" xfId="31245"/>
    <cellStyle name="Normal 3 5 2 7 2" xfId="31246"/>
    <cellStyle name="Normal 3 5 2 7 2 2" xfId="31247"/>
    <cellStyle name="Normal 3 5 2 7 3" xfId="31248"/>
    <cellStyle name="Normal 3 5 2 7 3 2" xfId="31249"/>
    <cellStyle name="Normal 3 5 2 7 4" xfId="31250"/>
    <cellStyle name="Normal 3 5 2 8" xfId="31251"/>
    <cellStyle name="Normal 3 5 2 8 2" xfId="31252"/>
    <cellStyle name="Normal 3 5 2 8 3" xfId="31253"/>
    <cellStyle name="Normal 3 5 2 9" xfId="31254"/>
    <cellStyle name="Normal 3 5 2 9 2" xfId="31255"/>
    <cellStyle name="Normal 3 5 3" xfId="31256"/>
    <cellStyle name="Normal 3 5 3 10" xfId="31257"/>
    <cellStyle name="Normal 3 5 3 2" xfId="31258"/>
    <cellStyle name="Normal 3 5 3 2 2" xfId="31259"/>
    <cellStyle name="Normal 3 5 3 2 2 2" xfId="31260"/>
    <cellStyle name="Normal 3 5 3 2 2 2 2" xfId="31261"/>
    <cellStyle name="Normal 3 5 3 2 2 2 3" xfId="31262"/>
    <cellStyle name="Normal 3 5 3 2 2 3" xfId="31263"/>
    <cellStyle name="Normal 3 5 3 2 2 3 2" xfId="31264"/>
    <cellStyle name="Normal 3 5 3 2 2 4" xfId="31265"/>
    <cellStyle name="Normal 3 5 3 2 2 4 2" xfId="31266"/>
    <cellStyle name="Normal 3 5 3 2 2 5" xfId="31267"/>
    <cellStyle name="Normal 3 5 3 2 3" xfId="31268"/>
    <cellStyle name="Normal 3 5 3 2 3 2" xfId="31269"/>
    <cellStyle name="Normal 3 5 3 2 3 2 2" xfId="31270"/>
    <cellStyle name="Normal 3 5 3 2 3 3" xfId="31271"/>
    <cellStyle name="Normal 3 5 3 2 3 3 2" xfId="31272"/>
    <cellStyle name="Normal 3 5 3 2 3 4" xfId="31273"/>
    <cellStyle name="Normal 3 5 3 2 4" xfId="31274"/>
    <cellStyle name="Normal 3 5 3 2 4 2" xfId="31275"/>
    <cellStyle name="Normal 3 5 3 2 4 3" xfId="31276"/>
    <cellStyle name="Normal 3 5 3 2 5" xfId="31277"/>
    <cellStyle name="Normal 3 5 3 2 5 2" xfId="31278"/>
    <cellStyle name="Normal 3 5 3 2 6" xfId="31279"/>
    <cellStyle name="Normal 3 5 3 2 6 2" xfId="31280"/>
    <cellStyle name="Normal 3 5 3 2 7" xfId="31281"/>
    <cellStyle name="Normal 3 5 3 3" xfId="31282"/>
    <cellStyle name="Normal 3 5 3 3 2" xfId="31283"/>
    <cellStyle name="Normal 3 5 3 3 2 2" xfId="31284"/>
    <cellStyle name="Normal 3 5 3 3 2 2 2" xfId="31285"/>
    <cellStyle name="Normal 3 5 3 3 2 2 3" xfId="31286"/>
    <cellStyle name="Normal 3 5 3 3 2 3" xfId="31287"/>
    <cellStyle name="Normal 3 5 3 3 2 3 2" xfId="31288"/>
    <cellStyle name="Normal 3 5 3 3 2 4" xfId="31289"/>
    <cellStyle name="Normal 3 5 3 3 2 4 2" xfId="31290"/>
    <cellStyle name="Normal 3 5 3 3 2 5" xfId="31291"/>
    <cellStyle name="Normal 3 5 3 3 3" xfId="31292"/>
    <cellStyle name="Normal 3 5 3 3 3 2" xfId="31293"/>
    <cellStyle name="Normal 3 5 3 3 3 2 2" xfId="31294"/>
    <cellStyle name="Normal 3 5 3 3 3 3" xfId="31295"/>
    <cellStyle name="Normal 3 5 3 3 3 3 2" xfId="31296"/>
    <cellStyle name="Normal 3 5 3 3 3 4" xfId="31297"/>
    <cellStyle name="Normal 3 5 3 3 4" xfId="31298"/>
    <cellStyle name="Normal 3 5 3 3 4 2" xfId="31299"/>
    <cellStyle name="Normal 3 5 3 3 4 3" xfId="31300"/>
    <cellStyle name="Normal 3 5 3 3 5" xfId="31301"/>
    <cellStyle name="Normal 3 5 3 3 5 2" xfId="31302"/>
    <cellStyle name="Normal 3 5 3 3 6" xfId="31303"/>
    <cellStyle name="Normal 3 5 3 3 6 2" xfId="31304"/>
    <cellStyle name="Normal 3 5 3 3 7" xfId="31305"/>
    <cellStyle name="Normal 3 5 3 4" xfId="31306"/>
    <cellStyle name="Normal 3 5 3 4 2" xfId="31307"/>
    <cellStyle name="Normal 3 5 3 4 2 2" xfId="31308"/>
    <cellStyle name="Normal 3 5 3 4 2 2 2" xfId="31309"/>
    <cellStyle name="Normal 3 5 3 4 2 3" xfId="31310"/>
    <cellStyle name="Normal 3 5 3 4 2 3 2" xfId="31311"/>
    <cellStyle name="Normal 3 5 3 4 2 4" xfId="31312"/>
    <cellStyle name="Normal 3 5 3 4 3" xfId="31313"/>
    <cellStyle name="Normal 3 5 3 4 3 2" xfId="31314"/>
    <cellStyle name="Normal 3 5 3 4 3 3" xfId="31315"/>
    <cellStyle name="Normal 3 5 3 4 4" xfId="31316"/>
    <cellStyle name="Normal 3 5 3 4 4 2" xfId="31317"/>
    <cellStyle name="Normal 3 5 3 4 5" xfId="31318"/>
    <cellStyle name="Normal 3 5 3 4 5 2" xfId="31319"/>
    <cellStyle name="Normal 3 5 3 4 6" xfId="31320"/>
    <cellStyle name="Normal 3 5 3 5" xfId="31321"/>
    <cellStyle name="Normal 3 5 3 5 2" xfId="31322"/>
    <cellStyle name="Normal 3 5 3 5 2 2" xfId="31323"/>
    <cellStyle name="Normal 3 5 3 5 3" xfId="31324"/>
    <cellStyle name="Normal 3 5 3 5 3 2" xfId="31325"/>
    <cellStyle name="Normal 3 5 3 5 4" xfId="31326"/>
    <cellStyle name="Normal 3 5 3 6" xfId="31327"/>
    <cellStyle name="Normal 3 5 3 6 2" xfId="31328"/>
    <cellStyle name="Normal 3 5 3 6 2 2" xfId="31329"/>
    <cellStyle name="Normal 3 5 3 6 3" xfId="31330"/>
    <cellStyle name="Normal 3 5 3 6 3 2" xfId="31331"/>
    <cellStyle name="Normal 3 5 3 6 4" xfId="31332"/>
    <cellStyle name="Normal 3 5 3 7" xfId="31333"/>
    <cellStyle name="Normal 3 5 3 7 2" xfId="31334"/>
    <cellStyle name="Normal 3 5 3 7 3" xfId="31335"/>
    <cellStyle name="Normal 3 5 3 8" xfId="31336"/>
    <cellStyle name="Normal 3 5 3 8 2" xfId="31337"/>
    <cellStyle name="Normal 3 5 3 9" xfId="31338"/>
    <cellStyle name="Normal 3 5 3 9 2" xfId="31339"/>
    <cellStyle name="Normal 3 5 4" xfId="31340"/>
    <cellStyle name="Normal 3 5 4 2" xfId="31341"/>
    <cellStyle name="Normal 3 5 4 2 2" xfId="31342"/>
    <cellStyle name="Normal 3 5 4 2 2 2" xfId="31343"/>
    <cellStyle name="Normal 3 5 4 2 2 2 2" xfId="31344"/>
    <cellStyle name="Normal 3 5 4 2 2 2 3" xfId="31345"/>
    <cellStyle name="Normal 3 5 4 2 2 3" xfId="31346"/>
    <cellStyle name="Normal 3 5 4 2 2 3 2" xfId="31347"/>
    <cellStyle name="Normal 3 5 4 2 2 4" xfId="31348"/>
    <cellStyle name="Normal 3 5 4 2 2 4 2" xfId="31349"/>
    <cellStyle name="Normal 3 5 4 2 2 5" xfId="31350"/>
    <cellStyle name="Normal 3 5 4 2 3" xfId="31351"/>
    <cellStyle name="Normal 3 5 4 2 3 2" xfId="31352"/>
    <cellStyle name="Normal 3 5 4 2 3 2 2" xfId="31353"/>
    <cellStyle name="Normal 3 5 4 2 3 3" xfId="31354"/>
    <cellStyle name="Normal 3 5 4 2 3 3 2" xfId="31355"/>
    <cellStyle name="Normal 3 5 4 2 3 4" xfId="31356"/>
    <cellStyle name="Normal 3 5 4 2 4" xfId="31357"/>
    <cellStyle name="Normal 3 5 4 2 4 2" xfId="31358"/>
    <cellStyle name="Normal 3 5 4 2 4 3" xfId="31359"/>
    <cellStyle name="Normal 3 5 4 2 5" xfId="31360"/>
    <cellStyle name="Normal 3 5 4 2 5 2" xfId="31361"/>
    <cellStyle name="Normal 3 5 4 2 6" xfId="31362"/>
    <cellStyle name="Normal 3 5 4 2 6 2" xfId="31363"/>
    <cellStyle name="Normal 3 5 4 2 7" xfId="31364"/>
    <cellStyle name="Normal 3 5 4 3" xfId="31365"/>
    <cellStyle name="Normal 3 5 4 3 2" xfId="31366"/>
    <cellStyle name="Normal 3 5 4 3 2 2" xfId="31367"/>
    <cellStyle name="Normal 3 5 4 3 2 3" xfId="31368"/>
    <cellStyle name="Normal 3 5 4 3 3" xfId="31369"/>
    <cellStyle name="Normal 3 5 4 3 3 2" xfId="31370"/>
    <cellStyle name="Normal 3 5 4 3 4" xfId="31371"/>
    <cellStyle name="Normal 3 5 4 3 4 2" xfId="31372"/>
    <cellStyle name="Normal 3 5 4 3 5" xfId="31373"/>
    <cellStyle name="Normal 3 5 4 4" xfId="31374"/>
    <cellStyle name="Normal 3 5 4 4 2" xfId="31375"/>
    <cellStyle name="Normal 3 5 4 4 2 2" xfId="31376"/>
    <cellStyle name="Normal 3 5 4 4 3" xfId="31377"/>
    <cellStyle name="Normal 3 5 4 4 3 2" xfId="31378"/>
    <cellStyle name="Normal 3 5 4 4 4" xfId="31379"/>
    <cellStyle name="Normal 3 5 4 5" xfId="31380"/>
    <cellStyle name="Normal 3 5 4 5 2" xfId="31381"/>
    <cellStyle name="Normal 3 5 4 5 3" xfId="31382"/>
    <cellStyle name="Normal 3 5 4 6" xfId="31383"/>
    <cellStyle name="Normal 3 5 4 6 2" xfId="31384"/>
    <cellStyle name="Normal 3 5 4 7" xfId="31385"/>
    <cellStyle name="Normal 3 5 4 7 2" xfId="31386"/>
    <cellStyle name="Normal 3 5 4 8" xfId="31387"/>
    <cellStyle name="Normal 3 5 5" xfId="31388"/>
    <cellStyle name="Normal 3 5 5 2" xfId="31389"/>
    <cellStyle name="Normal 3 5 5 2 2" xfId="31390"/>
    <cellStyle name="Normal 3 5 5 2 2 2" xfId="31391"/>
    <cellStyle name="Normal 3 5 5 2 2 3" xfId="31392"/>
    <cellStyle name="Normal 3 5 5 2 3" xfId="31393"/>
    <cellStyle name="Normal 3 5 5 2 3 2" xfId="31394"/>
    <cellStyle name="Normal 3 5 5 2 4" xfId="31395"/>
    <cellStyle name="Normal 3 5 5 2 4 2" xfId="31396"/>
    <cellStyle name="Normal 3 5 5 2 5" xfId="31397"/>
    <cellStyle name="Normal 3 5 5 3" xfId="31398"/>
    <cellStyle name="Normal 3 5 5 3 2" xfId="31399"/>
    <cellStyle name="Normal 3 5 5 3 2 2" xfId="31400"/>
    <cellStyle name="Normal 3 5 5 3 3" xfId="31401"/>
    <cellStyle name="Normal 3 5 5 3 3 2" xfId="31402"/>
    <cellStyle name="Normal 3 5 5 3 4" xfId="31403"/>
    <cellStyle name="Normal 3 5 5 4" xfId="31404"/>
    <cellStyle name="Normal 3 5 5 4 2" xfId="31405"/>
    <cellStyle name="Normal 3 5 5 4 3" xfId="31406"/>
    <cellStyle name="Normal 3 5 5 5" xfId="31407"/>
    <cellStyle name="Normal 3 5 5 5 2" xfId="31408"/>
    <cellStyle name="Normal 3 5 5 6" xfId="31409"/>
    <cellStyle name="Normal 3 5 5 6 2" xfId="31410"/>
    <cellStyle name="Normal 3 5 5 7" xfId="31411"/>
    <cellStyle name="Normal 3 5 6" xfId="31412"/>
    <cellStyle name="Normal 3 5 6 2" xfId="31413"/>
    <cellStyle name="Normal 3 5 6 2 2" xfId="31414"/>
    <cellStyle name="Normal 3 5 6 2 2 2" xfId="31415"/>
    <cellStyle name="Normal 3 5 6 2 2 3" xfId="31416"/>
    <cellStyle name="Normal 3 5 6 2 3" xfId="31417"/>
    <cellStyle name="Normal 3 5 6 2 3 2" xfId="31418"/>
    <cellStyle name="Normal 3 5 6 2 4" xfId="31419"/>
    <cellStyle name="Normal 3 5 6 2 4 2" xfId="31420"/>
    <cellStyle name="Normal 3 5 6 2 5" xfId="31421"/>
    <cellStyle name="Normal 3 5 6 3" xfId="31422"/>
    <cellStyle name="Normal 3 5 6 3 2" xfId="31423"/>
    <cellStyle name="Normal 3 5 6 3 2 2" xfId="31424"/>
    <cellStyle name="Normal 3 5 6 3 3" xfId="31425"/>
    <cellStyle name="Normal 3 5 6 3 3 2" xfId="31426"/>
    <cellStyle name="Normal 3 5 6 3 4" xfId="31427"/>
    <cellStyle name="Normal 3 5 6 4" xfId="31428"/>
    <cellStyle name="Normal 3 5 6 4 2" xfId="31429"/>
    <cellStyle name="Normal 3 5 6 4 3" xfId="31430"/>
    <cellStyle name="Normal 3 5 6 5" xfId="31431"/>
    <cellStyle name="Normal 3 5 6 5 2" xfId="31432"/>
    <cellStyle name="Normal 3 5 6 6" xfId="31433"/>
    <cellStyle name="Normal 3 5 6 6 2" xfId="31434"/>
    <cellStyle name="Normal 3 5 6 7" xfId="31435"/>
    <cellStyle name="Normal 3 5 7" xfId="31436"/>
    <cellStyle name="Normal 3 5 7 2" xfId="31437"/>
    <cellStyle name="Normal 3 5 7 2 2" xfId="31438"/>
    <cellStyle name="Normal 3 5 7 2 2 2" xfId="31439"/>
    <cellStyle name="Normal 3 5 7 2 3" xfId="31440"/>
    <cellStyle name="Normal 3 5 7 2 3 2" xfId="31441"/>
    <cellStyle name="Normal 3 5 7 2 4" xfId="31442"/>
    <cellStyle name="Normal 3 5 7 3" xfId="31443"/>
    <cellStyle name="Normal 3 5 7 3 2" xfId="31444"/>
    <cellStyle name="Normal 3 5 7 3 3" xfId="31445"/>
    <cellStyle name="Normal 3 5 7 4" xfId="31446"/>
    <cellStyle name="Normal 3 5 7 4 2" xfId="31447"/>
    <cellStyle name="Normal 3 5 7 5" xfId="31448"/>
    <cellStyle name="Normal 3 5 7 5 2" xfId="31449"/>
    <cellStyle name="Normal 3 5 7 6" xfId="31450"/>
    <cellStyle name="Normal 3 5 8" xfId="31451"/>
    <cellStyle name="Normal 3 5 8 2" xfId="31452"/>
    <cellStyle name="Normal 3 5 8 2 2" xfId="31453"/>
    <cellStyle name="Normal 3 5 8 3" xfId="31454"/>
    <cellStyle name="Normal 3 5 8 3 2" xfId="31455"/>
    <cellStyle name="Normal 3 5 8 4" xfId="31456"/>
    <cellStyle name="Normal 3 5 9" xfId="31457"/>
    <cellStyle name="Normal 3 5 9 2" xfId="31458"/>
    <cellStyle name="Normal 3 5 9 2 2" xfId="31459"/>
    <cellStyle name="Normal 3 5 9 3" xfId="31460"/>
    <cellStyle name="Normal 3 5 9 3 2" xfId="31461"/>
    <cellStyle name="Normal 3 5 9 4" xfId="31462"/>
    <cellStyle name="Normal 3 6" xfId="31463"/>
    <cellStyle name="Normal 3 6 10" xfId="31464"/>
    <cellStyle name="Normal 3 6 10 2" xfId="31465"/>
    <cellStyle name="Normal 3 6 11" xfId="31466"/>
    <cellStyle name="Normal 3 6 2" xfId="31467"/>
    <cellStyle name="Normal 3 6 2 2" xfId="31468"/>
    <cellStyle name="Normal 3 6 2 2 2" xfId="31469"/>
    <cellStyle name="Normal 3 6 2 2 2 2" xfId="31470"/>
    <cellStyle name="Normal 3 6 2 2 2 2 2" xfId="31471"/>
    <cellStyle name="Normal 3 6 2 2 2 2 3" xfId="31472"/>
    <cellStyle name="Normal 3 6 2 2 2 3" xfId="31473"/>
    <cellStyle name="Normal 3 6 2 2 2 3 2" xfId="31474"/>
    <cellStyle name="Normal 3 6 2 2 2 4" xfId="31475"/>
    <cellStyle name="Normal 3 6 2 2 2 4 2" xfId="31476"/>
    <cellStyle name="Normal 3 6 2 2 2 5" xfId="31477"/>
    <cellStyle name="Normal 3 6 2 2 3" xfId="31478"/>
    <cellStyle name="Normal 3 6 2 2 3 2" xfId="31479"/>
    <cellStyle name="Normal 3 6 2 2 3 2 2" xfId="31480"/>
    <cellStyle name="Normal 3 6 2 2 3 3" xfId="31481"/>
    <cellStyle name="Normal 3 6 2 2 3 3 2" xfId="31482"/>
    <cellStyle name="Normal 3 6 2 2 3 4" xfId="31483"/>
    <cellStyle name="Normal 3 6 2 2 4" xfId="31484"/>
    <cellStyle name="Normal 3 6 2 2 4 2" xfId="31485"/>
    <cellStyle name="Normal 3 6 2 2 4 3" xfId="31486"/>
    <cellStyle name="Normal 3 6 2 2 5" xfId="31487"/>
    <cellStyle name="Normal 3 6 2 2 5 2" xfId="31488"/>
    <cellStyle name="Normal 3 6 2 2 6" xfId="31489"/>
    <cellStyle name="Normal 3 6 2 2 6 2" xfId="31490"/>
    <cellStyle name="Normal 3 6 2 2 7" xfId="31491"/>
    <cellStyle name="Normal 3 6 2 3" xfId="31492"/>
    <cellStyle name="Normal 3 6 2 3 2" xfId="31493"/>
    <cellStyle name="Normal 3 6 2 3 2 2" xfId="31494"/>
    <cellStyle name="Normal 3 6 2 3 2 3" xfId="31495"/>
    <cellStyle name="Normal 3 6 2 3 3" xfId="31496"/>
    <cellStyle name="Normal 3 6 2 3 3 2" xfId="31497"/>
    <cellStyle name="Normal 3 6 2 3 4" xfId="31498"/>
    <cellStyle name="Normal 3 6 2 3 4 2" xfId="31499"/>
    <cellStyle name="Normal 3 6 2 3 5" xfId="31500"/>
    <cellStyle name="Normal 3 6 2 4" xfId="31501"/>
    <cellStyle name="Normal 3 6 2 4 2" xfId="31502"/>
    <cellStyle name="Normal 3 6 2 4 2 2" xfId="31503"/>
    <cellStyle name="Normal 3 6 2 4 3" xfId="31504"/>
    <cellStyle name="Normal 3 6 2 4 3 2" xfId="31505"/>
    <cellStyle name="Normal 3 6 2 4 4" xfId="31506"/>
    <cellStyle name="Normal 3 6 2 5" xfId="31507"/>
    <cellStyle name="Normal 3 6 2 5 2" xfId="31508"/>
    <cellStyle name="Normal 3 6 2 5 3" xfId="31509"/>
    <cellStyle name="Normal 3 6 2 6" xfId="31510"/>
    <cellStyle name="Normal 3 6 2 6 2" xfId="31511"/>
    <cellStyle name="Normal 3 6 2 7" xfId="31512"/>
    <cellStyle name="Normal 3 6 2 7 2" xfId="31513"/>
    <cellStyle name="Normal 3 6 2 8" xfId="31514"/>
    <cellStyle name="Normal 3 6 3" xfId="31515"/>
    <cellStyle name="Normal 3 6 3 2" xfId="31516"/>
    <cellStyle name="Normal 3 6 3 2 2" xfId="31517"/>
    <cellStyle name="Normal 3 6 3 2 2 2" xfId="31518"/>
    <cellStyle name="Normal 3 6 3 2 2 3" xfId="31519"/>
    <cellStyle name="Normal 3 6 3 2 3" xfId="31520"/>
    <cellStyle name="Normal 3 6 3 2 3 2" xfId="31521"/>
    <cellStyle name="Normal 3 6 3 2 4" xfId="31522"/>
    <cellStyle name="Normal 3 6 3 2 4 2" xfId="31523"/>
    <cellStyle name="Normal 3 6 3 2 5" xfId="31524"/>
    <cellStyle name="Normal 3 6 3 3" xfId="31525"/>
    <cellStyle name="Normal 3 6 3 3 2" xfId="31526"/>
    <cellStyle name="Normal 3 6 3 3 2 2" xfId="31527"/>
    <cellStyle name="Normal 3 6 3 3 3" xfId="31528"/>
    <cellStyle name="Normal 3 6 3 3 3 2" xfId="31529"/>
    <cellStyle name="Normal 3 6 3 3 4" xfId="31530"/>
    <cellStyle name="Normal 3 6 3 4" xfId="31531"/>
    <cellStyle name="Normal 3 6 3 4 2" xfId="31532"/>
    <cellStyle name="Normal 3 6 3 4 3" xfId="31533"/>
    <cellStyle name="Normal 3 6 3 5" xfId="31534"/>
    <cellStyle name="Normal 3 6 3 5 2" xfId="31535"/>
    <cellStyle name="Normal 3 6 3 6" xfId="31536"/>
    <cellStyle name="Normal 3 6 3 6 2" xfId="31537"/>
    <cellStyle name="Normal 3 6 3 7" xfId="31538"/>
    <cellStyle name="Normal 3 6 4" xfId="31539"/>
    <cellStyle name="Normal 3 6 4 2" xfId="31540"/>
    <cellStyle name="Normal 3 6 4 2 2" xfId="31541"/>
    <cellStyle name="Normal 3 6 4 2 2 2" xfId="31542"/>
    <cellStyle name="Normal 3 6 4 2 2 3" xfId="31543"/>
    <cellStyle name="Normal 3 6 4 2 3" xfId="31544"/>
    <cellStyle name="Normal 3 6 4 2 3 2" xfId="31545"/>
    <cellStyle name="Normal 3 6 4 2 4" xfId="31546"/>
    <cellStyle name="Normal 3 6 4 2 4 2" xfId="31547"/>
    <cellStyle name="Normal 3 6 4 2 5" xfId="31548"/>
    <cellStyle name="Normal 3 6 4 3" xfId="31549"/>
    <cellStyle name="Normal 3 6 4 3 2" xfId="31550"/>
    <cellStyle name="Normal 3 6 4 3 2 2" xfId="31551"/>
    <cellStyle name="Normal 3 6 4 3 3" xfId="31552"/>
    <cellStyle name="Normal 3 6 4 3 3 2" xfId="31553"/>
    <cellStyle name="Normal 3 6 4 3 4" xfId="31554"/>
    <cellStyle name="Normal 3 6 4 4" xfId="31555"/>
    <cellStyle name="Normal 3 6 4 4 2" xfId="31556"/>
    <cellStyle name="Normal 3 6 4 4 3" xfId="31557"/>
    <cellStyle name="Normal 3 6 4 5" xfId="31558"/>
    <cellStyle name="Normal 3 6 4 5 2" xfId="31559"/>
    <cellStyle name="Normal 3 6 4 6" xfId="31560"/>
    <cellStyle name="Normal 3 6 4 6 2" xfId="31561"/>
    <cellStyle name="Normal 3 6 4 7" xfId="31562"/>
    <cellStyle name="Normal 3 6 5" xfId="31563"/>
    <cellStyle name="Normal 3 6 5 2" xfId="31564"/>
    <cellStyle name="Normal 3 6 5 2 2" xfId="31565"/>
    <cellStyle name="Normal 3 6 5 2 2 2" xfId="31566"/>
    <cellStyle name="Normal 3 6 5 2 3" xfId="31567"/>
    <cellStyle name="Normal 3 6 5 2 3 2" xfId="31568"/>
    <cellStyle name="Normal 3 6 5 2 4" xfId="31569"/>
    <cellStyle name="Normal 3 6 5 3" xfId="31570"/>
    <cellStyle name="Normal 3 6 5 3 2" xfId="31571"/>
    <cellStyle name="Normal 3 6 5 3 3" xfId="31572"/>
    <cellStyle name="Normal 3 6 5 4" xfId="31573"/>
    <cellStyle name="Normal 3 6 5 4 2" xfId="31574"/>
    <cellStyle name="Normal 3 6 5 5" xfId="31575"/>
    <cellStyle name="Normal 3 6 5 5 2" xfId="31576"/>
    <cellStyle name="Normal 3 6 5 6" xfId="31577"/>
    <cellStyle name="Normal 3 6 6" xfId="31578"/>
    <cellStyle name="Normal 3 6 6 2" xfId="31579"/>
    <cellStyle name="Normal 3 6 6 2 2" xfId="31580"/>
    <cellStyle name="Normal 3 6 6 3" xfId="31581"/>
    <cellStyle name="Normal 3 6 6 3 2" xfId="31582"/>
    <cellStyle name="Normal 3 6 6 4" xfId="31583"/>
    <cellStyle name="Normal 3 6 7" xfId="31584"/>
    <cellStyle name="Normal 3 6 7 2" xfId="31585"/>
    <cellStyle name="Normal 3 6 7 2 2" xfId="31586"/>
    <cellStyle name="Normal 3 6 7 3" xfId="31587"/>
    <cellStyle name="Normal 3 6 7 3 2" xfId="31588"/>
    <cellStyle name="Normal 3 6 7 4" xfId="31589"/>
    <cellStyle name="Normal 3 6 8" xfId="31590"/>
    <cellStyle name="Normal 3 6 8 2" xfId="31591"/>
    <cellStyle name="Normal 3 6 8 3" xfId="31592"/>
    <cellStyle name="Normal 3 6 9" xfId="31593"/>
    <cellStyle name="Normal 3 6 9 2" xfId="31594"/>
    <cellStyle name="Normal 3 7" xfId="31595"/>
    <cellStyle name="Normal 3 7 10" xfId="31596"/>
    <cellStyle name="Normal 3 7 10 2" xfId="31597"/>
    <cellStyle name="Normal 3 7 11" xfId="31598"/>
    <cellStyle name="Normal 3 7 2" xfId="31599"/>
    <cellStyle name="Normal 3 7 2 2" xfId="31600"/>
    <cellStyle name="Normal 3 7 2 2 2" xfId="31601"/>
    <cellStyle name="Normal 3 7 2 2 2 2" xfId="31602"/>
    <cellStyle name="Normal 3 7 2 2 2 2 2" xfId="31603"/>
    <cellStyle name="Normal 3 7 2 2 2 2 3" xfId="31604"/>
    <cellStyle name="Normal 3 7 2 2 2 3" xfId="31605"/>
    <cellStyle name="Normal 3 7 2 2 2 3 2" xfId="31606"/>
    <cellStyle name="Normal 3 7 2 2 2 4" xfId="31607"/>
    <cellStyle name="Normal 3 7 2 2 2 4 2" xfId="31608"/>
    <cellStyle name="Normal 3 7 2 2 2 5" xfId="31609"/>
    <cellStyle name="Normal 3 7 2 2 3" xfId="31610"/>
    <cellStyle name="Normal 3 7 2 2 3 2" xfId="31611"/>
    <cellStyle name="Normal 3 7 2 2 3 2 2" xfId="31612"/>
    <cellStyle name="Normal 3 7 2 2 3 3" xfId="31613"/>
    <cellStyle name="Normal 3 7 2 2 3 3 2" xfId="31614"/>
    <cellStyle name="Normal 3 7 2 2 3 4" xfId="31615"/>
    <cellStyle name="Normal 3 7 2 2 4" xfId="31616"/>
    <cellStyle name="Normal 3 7 2 2 4 2" xfId="31617"/>
    <cellStyle name="Normal 3 7 2 2 4 3" xfId="31618"/>
    <cellStyle name="Normal 3 7 2 2 5" xfId="31619"/>
    <cellStyle name="Normal 3 7 2 2 5 2" xfId="31620"/>
    <cellStyle name="Normal 3 7 2 2 6" xfId="31621"/>
    <cellStyle name="Normal 3 7 2 2 6 2" xfId="31622"/>
    <cellStyle name="Normal 3 7 2 2 7" xfId="31623"/>
    <cellStyle name="Normal 3 7 2 3" xfId="31624"/>
    <cellStyle name="Normal 3 7 2 3 2" xfId="31625"/>
    <cellStyle name="Normal 3 7 2 3 2 2" xfId="31626"/>
    <cellStyle name="Normal 3 7 2 3 2 3" xfId="31627"/>
    <cellStyle name="Normal 3 7 2 3 3" xfId="31628"/>
    <cellStyle name="Normal 3 7 2 3 3 2" xfId="31629"/>
    <cellStyle name="Normal 3 7 2 3 4" xfId="31630"/>
    <cellStyle name="Normal 3 7 2 3 4 2" xfId="31631"/>
    <cellStyle name="Normal 3 7 2 3 5" xfId="31632"/>
    <cellStyle name="Normal 3 7 2 4" xfId="31633"/>
    <cellStyle name="Normal 3 7 2 4 2" xfId="31634"/>
    <cellStyle name="Normal 3 7 2 4 2 2" xfId="31635"/>
    <cellStyle name="Normal 3 7 2 4 3" xfId="31636"/>
    <cellStyle name="Normal 3 7 2 4 3 2" xfId="31637"/>
    <cellStyle name="Normal 3 7 2 4 4" xfId="31638"/>
    <cellStyle name="Normal 3 7 2 5" xfId="31639"/>
    <cellStyle name="Normal 3 7 2 5 2" xfId="31640"/>
    <cellStyle name="Normal 3 7 2 5 3" xfId="31641"/>
    <cellStyle name="Normal 3 7 2 6" xfId="31642"/>
    <cellStyle name="Normal 3 7 2 6 2" xfId="31643"/>
    <cellStyle name="Normal 3 7 2 7" xfId="31644"/>
    <cellStyle name="Normal 3 7 2 7 2" xfId="31645"/>
    <cellStyle name="Normal 3 7 2 8" xfId="31646"/>
    <cellStyle name="Normal 3 7 3" xfId="31647"/>
    <cellStyle name="Normal 3 7 3 2" xfId="31648"/>
    <cellStyle name="Normal 3 7 3 2 2" xfId="31649"/>
    <cellStyle name="Normal 3 7 3 2 2 2" xfId="31650"/>
    <cellStyle name="Normal 3 7 3 2 2 3" xfId="31651"/>
    <cellStyle name="Normal 3 7 3 2 3" xfId="31652"/>
    <cellStyle name="Normal 3 7 3 2 3 2" xfId="31653"/>
    <cellStyle name="Normal 3 7 3 2 4" xfId="31654"/>
    <cellStyle name="Normal 3 7 3 2 4 2" xfId="31655"/>
    <cellStyle name="Normal 3 7 3 2 5" xfId="31656"/>
    <cellStyle name="Normal 3 7 3 3" xfId="31657"/>
    <cellStyle name="Normal 3 7 3 3 2" xfId="31658"/>
    <cellStyle name="Normal 3 7 3 3 2 2" xfId="31659"/>
    <cellStyle name="Normal 3 7 3 3 3" xfId="31660"/>
    <cellStyle name="Normal 3 7 3 3 3 2" xfId="31661"/>
    <cellStyle name="Normal 3 7 3 3 4" xfId="31662"/>
    <cellStyle name="Normal 3 7 3 4" xfId="31663"/>
    <cellStyle name="Normal 3 7 3 4 2" xfId="31664"/>
    <cellStyle name="Normal 3 7 3 4 3" xfId="31665"/>
    <cellStyle name="Normal 3 7 3 5" xfId="31666"/>
    <cellStyle name="Normal 3 7 3 5 2" xfId="31667"/>
    <cellStyle name="Normal 3 7 3 6" xfId="31668"/>
    <cellStyle name="Normal 3 7 3 6 2" xfId="31669"/>
    <cellStyle name="Normal 3 7 3 7" xfId="31670"/>
    <cellStyle name="Normal 3 7 4" xfId="31671"/>
    <cellStyle name="Normal 3 7 4 2" xfId="31672"/>
    <cellStyle name="Normal 3 7 4 2 2" xfId="31673"/>
    <cellStyle name="Normal 3 7 4 2 2 2" xfId="31674"/>
    <cellStyle name="Normal 3 7 4 2 2 3" xfId="31675"/>
    <cellStyle name="Normal 3 7 4 2 3" xfId="31676"/>
    <cellStyle name="Normal 3 7 4 2 3 2" xfId="31677"/>
    <cellStyle name="Normal 3 7 4 2 4" xfId="31678"/>
    <cellStyle name="Normal 3 7 4 2 4 2" xfId="31679"/>
    <cellStyle name="Normal 3 7 4 2 5" xfId="31680"/>
    <cellStyle name="Normal 3 7 4 3" xfId="31681"/>
    <cellStyle name="Normal 3 7 4 3 2" xfId="31682"/>
    <cellStyle name="Normal 3 7 4 3 2 2" xfId="31683"/>
    <cellStyle name="Normal 3 7 4 3 3" xfId="31684"/>
    <cellStyle name="Normal 3 7 4 3 3 2" xfId="31685"/>
    <cellStyle name="Normal 3 7 4 3 4" xfId="31686"/>
    <cellStyle name="Normal 3 7 4 4" xfId="31687"/>
    <cellStyle name="Normal 3 7 4 4 2" xfId="31688"/>
    <cellStyle name="Normal 3 7 4 4 3" xfId="31689"/>
    <cellStyle name="Normal 3 7 4 5" xfId="31690"/>
    <cellStyle name="Normal 3 7 4 5 2" xfId="31691"/>
    <cellStyle name="Normal 3 7 4 6" xfId="31692"/>
    <cellStyle name="Normal 3 7 4 6 2" xfId="31693"/>
    <cellStyle name="Normal 3 7 4 7" xfId="31694"/>
    <cellStyle name="Normal 3 7 5" xfId="31695"/>
    <cellStyle name="Normal 3 7 5 2" xfId="31696"/>
    <cellStyle name="Normal 3 7 5 2 2" xfId="31697"/>
    <cellStyle name="Normal 3 7 5 2 2 2" xfId="31698"/>
    <cellStyle name="Normal 3 7 5 2 3" xfId="31699"/>
    <cellStyle name="Normal 3 7 5 2 3 2" xfId="31700"/>
    <cellStyle name="Normal 3 7 5 2 4" xfId="31701"/>
    <cellStyle name="Normal 3 7 5 3" xfId="31702"/>
    <cellStyle name="Normal 3 7 5 3 2" xfId="31703"/>
    <cellStyle name="Normal 3 7 5 3 3" xfId="31704"/>
    <cellStyle name="Normal 3 7 5 4" xfId="31705"/>
    <cellStyle name="Normal 3 7 5 4 2" xfId="31706"/>
    <cellStyle name="Normal 3 7 5 5" xfId="31707"/>
    <cellStyle name="Normal 3 7 5 5 2" xfId="31708"/>
    <cellStyle name="Normal 3 7 5 6" xfId="31709"/>
    <cellStyle name="Normal 3 7 6" xfId="31710"/>
    <cellStyle name="Normal 3 7 6 2" xfId="31711"/>
    <cellStyle name="Normal 3 7 6 2 2" xfId="31712"/>
    <cellStyle name="Normal 3 7 6 3" xfId="31713"/>
    <cellStyle name="Normal 3 7 6 3 2" xfId="31714"/>
    <cellStyle name="Normal 3 7 6 4" xfId="31715"/>
    <cellStyle name="Normal 3 7 7" xfId="31716"/>
    <cellStyle name="Normal 3 7 7 2" xfId="31717"/>
    <cellStyle name="Normal 3 7 7 2 2" xfId="31718"/>
    <cellStyle name="Normal 3 7 7 3" xfId="31719"/>
    <cellStyle name="Normal 3 7 7 3 2" xfId="31720"/>
    <cellStyle name="Normal 3 7 7 4" xfId="31721"/>
    <cellStyle name="Normal 3 7 8" xfId="31722"/>
    <cellStyle name="Normal 3 7 8 2" xfId="31723"/>
    <cellStyle name="Normal 3 7 8 3" xfId="31724"/>
    <cellStyle name="Normal 3 7 9" xfId="31725"/>
    <cellStyle name="Normal 3 7 9 2" xfId="31726"/>
    <cellStyle name="Normal 3 8" xfId="31727"/>
    <cellStyle name="Normal 3 8 10" xfId="31728"/>
    <cellStyle name="Normal 3 8 2" xfId="31729"/>
    <cellStyle name="Normal 3 8 2 2" xfId="31730"/>
    <cellStyle name="Normal 3 8 2 2 2" xfId="31731"/>
    <cellStyle name="Normal 3 8 2 2 2 2" xfId="31732"/>
    <cellStyle name="Normal 3 8 2 2 2 3" xfId="31733"/>
    <cellStyle name="Normal 3 8 2 2 3" xfId="31734"/>
    <cellStyle name="Normal 3 8 2 2 3 2" xfId="31735"/>
    <cellStyle name="Normal 3 8 2 2 4" xfId="31736"/>
    <cellStyle name="Normal 3 8 2 2 4 2" xfId="31737"/>
    <cellStyle name="Normal 3 8 2 2 5" xfId="31738"/>
    <cellStyle name="Normal 3 8 2 3" xfId="31739"/>
    <cellStyle name="Normal 3 8 2 3 2" xfId="31740"/>
    <cellStyle name="Normal 3 8 2 3 2 2" xfId="31741"/>
    <cellStyle name="Normal 3 8 2 3 3" xfId="31742"/>
    <cellStyle name="Normal 3 8 2 3 3 2" xfId="31743"/>
    <cellStyle name="Normal 3 8 2 3 4" xfId="31744"/>
    <cellStyle name="Normal 3 8 2 4" xfId="31745"/>
    <cellStyle name="Normal 3 8 2 4 2" xfId="31746"/>
    <cellStyle name="Normal 3 8 2 4 3" xfId="31747"/>
    <cellStyle name="Normal 3 8 2 5" xfId="31748"/>
    <cellStyle name="Normal 3 8 2 5 2" xfId="31749"/>
    <cellStyle name="Normal 3 8 2 6" xfId="31750"/>
    <cellStyle name="Normal 3 8 2 6 2" xfId="31751"/>
    <cellStyle name="Normal 3 8 2 7" xfId="31752"/>
    <cellStyle name="Normal 3 8 3" xfId="31753"/>
    <cellStyle name="Normal 3 8 3 2" xfId="31754"/>
    <cellStyle name="Normal 3 8 3 2 2" xfId="31755"/>
    <cellStyle name="Normal 3 8 3 2 2 2" xfId="31756"/>
    <cellStyle name="Normal 3 8 3 2 2 3" xfId="31757"/>
    <cellStyle name="Normal 3 8 3 2 3" xfId="31758"/>
    <cellStyle name="Normal 3 8 3 2 3 2" xfId="31759"/>
    <cellStyle name="Normal 3 8 3 2 4" xfId="31760"/>
    <cellStyle name="Normal 3 8 3 2 4 2" xfId="31761"/>
    <cellStyle name="Normal 3 8 3 2 5" xfId="31762"/>
    <cellStyle name="Normal 3 8 3 3" xfId="31763"/>
    <cellStyle name="Normal 3 8 3 3 2" xfId="31764"/>
    <cellStyle name="Normal 3 8 3 3 2 2" xfId="31765"/>
    <cellStyle name="Normal 3 8 3 3 3" xfId="31766"/>
    <cellStyle name="Normal 3 8 3 3 3 2" xfId="31767"/>
    <cellStyle name="Normal 3 8 3 3 4" xfId="31768"/>
    <cellStyle name="Normal 3 8 3 4" xfId="31769"/>
    <cellStyle name="Normal 3 8 3 4 2" xfId="31770"/>
    <cellStyle name="Normal 3 8 3 4 3" xfId="31771"/>
    <cellStyle name="Normal 3 8 3 5" xfId="31772"/>
    <cellStyle name="Normal 3 8 3 5 2" xfId="31773"/>
    <cellStyle name="Normal 3 8 3 6" xfId="31774"/>
    <cellStyle name="Normal 3 8 3 6 2" xfId="31775"/>
    <cellStyle name="Normal 3 8 3 7" xfId="31776"/>
    <cellStyle name="Normal 3 8 4" xfId="31777"/>
    <cellStyle name="Normal 3 8 4 2" xfId="31778"/>
    <cellStyle name="Normal 3 8 4 2 2" xfId="31779"/>
    <cellStyle name="Normal 3 8 4 2 2 2" xfId="31780"/>
    <cellStyle name="Normal 3 8 4 2 3" xfId="31781"/>
    <cellStyle name="Normal 3 8 4 2 3 2" xfId="31782"/>
    <cellStyle name="Normal 3 8 4 2 4" xfId="31783"/>
    <cellStyle name="Normal 3 8 4 3" xfId="31784"/>
    <cellStyle name="Normal 3 8 4 3 2" xfId="31785"/>
    <cellStyle name="Normal 3 8 4 3 3" xfId="31786"/>
    <cellStyle name="Normal 3 8 4 4" xfId="31787"/>
    <cellStyle name="Normal 3 8 4 4 2" xfId="31788"/>
    <cellStyle name="Normal 3 8 4 5" xfId="31789"/>
    <cellStyle name="Normal 3 8 4 5 2" xfId="31790"/>
    <cellStyle name="Normal 3 8 4 6" xfId="31791"/>
    <cellStyle name="Normal 3 8 5" xfId="31792"/>
    <cellStyle name="Normal 3 8 5 2" xfId="31793"/>
    <cellStyle name="Normal 3 8 5 2 2" xfId="31794"/>
    <cellStyle name="Normal 3 8 5 3" xfId="31795"/>
    <cellStyle name="Normal 3 8 5 3 2" xfId="31796"/>
    <cellStyle name="Normal 3 8 5 4" xfId="31797"/>
    <cellStyle name="Normal 3 8 6" xfId="31798"/>
    <cellStyle name="Normal 3 8 6 2" xfId="31799"/>
    <cellStyle name="Normal 3 8 6 2 2" xfId="31800"/>
    <cellStyle name="Normal 3 8 6 3" xfId="31801"/>
    <cellStyle name="Normal 3 8 6 3 2" xfId="31802"/>
    <cellStyle name="Normal 3 8 6 4" xfId="31803"/>
    <cellStyle name="Normal 3 8 7" xfId="31804"/>
    <cellStyle name="Normal 3 8 7 2" xfId="31805"/>
    <cellStyle name="Normal 3 8 7 3" xfId="31806"/>
    <cellStyle name="Normal 3 8 8" xfId="31807"/>
    <cellStyle name="Normal 3 8 8 2" xfId="31808"/>
    <cellStyle name="Normal 3 8 9" xfId="31809"/>
    <cellStyle name="Normal 3 8 9 2" xfId="31810"/>
    <cellStyle name="Normal 3 9" xfId="31811"/>
    <cellStyle name="Normal 3 9 2" xfId="31812"/>
    <cellStyle name="Normal 3 9 2 2" xfId="31813"/>
    <cellStyle name="Normal 3 9 2 2 2" xfId="31814"/>
    <cellStyle name="Normal 3 9 2 2 2 2" xfId="31815"/>
    <cellStyle name="Normal 3 9 2 2 2 3" xfId="31816"/>
    <cellStyle name="Normal 3 9 2 2 3" xfId="31817"/>
    <cellStyle name="Normal 3 9 2 2 3 2" xfId="31818"/>
    <cellStyle name="Normal 3 9 2 2 4" xfId="31819"/>
    <cellStyle name="Normal 3 9 2 2 4 2" xfId="31820"/>
    <cellStyle name="Normal 3 9 2 2 5" xfId="31821"/>
    <cellStyle name="Normal 3 9 2 3" xfId="31822"/>
    <cellStyle name="Normal 3 9 2 3 2" xfId="31823"/>
    <cellStyle name="Normal 3 9 2 3 2 2" xfId="31824"/>
    <cellStyle name="Normal 3 9 2 3 3" xfId="31825"/>
    <cellStyle name="Normal 3 9 2 3 3 2" xfId="31826"/>
    <cellStyle name="Normal 3 9 2 3 4" xfId="31827"/>
    <cellStyle name="Normal 3 9 2 4" xfId="31828"/>
    <cellStyle name="Normal 3 9 2 4 2" xfId="31829"/>
    <cellStyle name="Normal 3 9 2 4 3" xfId="31830"/>
    <cellStyle name="Normal 3 9 2 5" xfId="31831"/>
    <cellStyle name="Normal 3 9 2 5 2" xfId="31832"/>
    <cellStyle name="Normal 3 9 2 6" xfId="31833"/>
    <cellStyle name="Normal 3 9 2 6 2" xfId="31834"/>
    <cellStyle name="Normal 3 9 2 7" xfId="31835"/>
    <cellStyle name="Normal 3 9 3" xfId="31836"/>
    <cellStyle name="Normal 3 9 3 2" xfId="31837"/>
    <cellStyle name="Normal 3 9 3 2 2" xfId="31838"/>
    <cellStyle name="Normal 3 9 3 2 3" xfId="31839"/>
    <cellStyle name="Normal 3 9 3 3" xfId="31840"/>
    <cellStyle name="Normal 3 9 3 3 2" xfId="31841"/>
    <cellStyle name="Normal 3 9 3 4" xfId="31842"/>
    <cellStyle name="Normal 3 9 3 4 2" xfId="31843"/>
    <cellStyle name="Normal 3 9 3 5" xfId="31844"/>
    <cellStyle name="Normal 3 9 4" xfId="31845"/>
    <cellStyle name="Normal 3 9 4 2" xfId="31846"/>
    <cellStyle name="Normal 3 9 4 2 2" xfId="31847"/>
    <cellStyle name="Normal 3 9 4 3" xfId="31848"/>
    <cellStyle name="Normal 3 9 4 3 2" xfId="31849"/>
    <cellStyle name="Normal 3 9 4 4" xfId="31850"/>
    <cellStyle name="Normal 3 9 5" xfId="31851"/>
    <cellStyle name="Normal 3 9 5 2" xfId="31852"/>
    <cellStyle name="Normal 3 9 5 3" xfId="31853"/>
    <cellStyle name="Normal 3 9 6" xfId="31854"/>
    <cellStyle name="Normal 3 9 6 2" xfId="31855"/>
    <cellStyle name="Normal 3 9 7" xfId="31856"/>
    <cellStyle name="Normal 3 9 7 2" xfId="31857"/>
    <cellStyle name="Normal 3 9 8" xfId="31858"/>
    <cellStyle name="Normal 3_108 Summary" xfId="31859"/>
    <cellStyle name="Normal 30" xfId="31860"/>
    <cellStyle name="Normal 30 2" xfId="31861"/>
    <cellStyle name="Normal 30 2 2" xfId="31862"/>
    <cellStyle name="Normal 30 3" xfId="31863"/>
    <cellStyle name="Normal 30 3 2" xfId="31864"/>
    <cellStyle name="Normal 30 4" xfId="31865"/>
    <cellStyle name="Normal 30 4 2" xfId="31866"/>
    <cellStyle name="Normal 30 5" xfId="31867"/>
    <cellStyle name="Normal 30 6" xfId="31868"/>
    <cellStyle name="Normal 31" xfId="31869"/>
    <cellStyle name="Normal 31 10 2" xfId="31870"/>
    <cellStyle name="Normal 31 10 2 2" xfId="31871"/>
    <cellStyle name="Normal 31 2" xfId="31872"/>
    <cellStyle name="Normal 31 2 2" xfId="31873"/>
    <cellStyle name="Normal 31 3" xfId="31874"/>
    <cellStyle name="Normal 31 3 2" xfId="31875"/>
    <cellStyle name="Normal 31 4" xfId="31876"/>
    <cellStyle name="Normal 31 4 2" xfId="31877"/>
    <cellStyle name="Normal 31 5" xfId="31878"/>
    <cellStyle name="Normal 31 6" xfId="31879"/>
    <cellStyle name="Normal 32" xfId="31880"/>
    <cellStyle name="Normal 32 10 2" xfId="31881"/>
    <cellStyle name="Normal 32 10 2 2" xfId="31882"/>
    <cellStyle name="Normal 32 2" xfId="31883"/>
    <cellStyle name="Normal 32 2 2" xfId="31884"/>
    <cellStyle name="Normal 32 3" xfId="31885"/>
    <cellStyle name="Normal 32 3 2" xfId="31886"/>
    <cellStyle name="Normal 32 4" xfId="31887"/>
    <cellStyle name="Normal 32 4 2" xfId="31888"/>
    <cellStyle name="Normal 32 5" xfId="31889"/>
    <cellStyle name="Normal 32 6" xfId="31890"/>
    <cellStyle name="Normal 33" xfId="31891"/>
    <cellStyle name="Normal 33 2" xfId="31892"/>
    <cellStyle name="Normal 33 2 2" xfId="31893"/>
    <cellStyle name="Normal 33 3" xfId="31894"/>
    <cellStyle name="Normal 33 3 2" xfId="31895"/>
    <cellStyle name="Normal 33 4" xfId="31896"/>
    <cellStyle name="Normal 33 4 2" xfId="31897"/>
    <cellStyle name="Normal 33 5" xfId="31898"/>
    <cellStyle name="Normal 33 6" xfId="31899"/>
    <cellStyle name="Normal 34" xfId="31900"/>
    <cellStyle name="Normal 34 2" xfId="31901"/>
    <cellStyle name="Normal 34 2 2" xfId="31902"/>
    <cellStyle name="Normal 34 3" xfId="31903"/>
    <cellStyle name="Normal 34 3 2" xfId="31904"/>
    <cellStyle name="Normal 34 4" xfId="31905"/>
    <cellStyle name="Normal 34 4 2" xfId="31906"/>
    <cellStyle name="Normal 34 5" xfId="31907"/>
    <cellStyle name="Normal 34 6" xfId="31908"/>
    <cellStyle name="Normal 35" xfId="31909"/>
    <cellStyle name="Normal 35 2" xfId="31910"/>
    <cellStyle name="Normal 35 2 2" xfId="31911"/>
    <cellStyle name="Normal 35 2 2 2" xfId="31912"/>
    <cellStyle name="Normal 35 2 2 2 2" xfId="31913"/>
    <cellStyle name="Normal 35 2 2 2 2 2" xfId="31914"/>
    <cellStyle name="Normal 35 2 2 2 3" xfId="31915"/>
    <cellStyle name="Normal 35 2 2 3" xfId="31916"/>
    <cellStyle name="Normal 35 2 2 3 2" xfId="31917"/>
    <cellStyle name="Normal 35 2 2 4" xfId="31918"/>
    <cellStyle name="Normal 35 2 2 5" xfId="31919"/>
    <cellStyle name="Normal 35 2 3" xfId="31920"/>
    <cellStyle name="Normal 35 2 3 2" xfId="31921"/>
    <cellStyle name="Normal 35 2 3 2 2" xfId="31922"/>
    <cellStyle name="Normal 35 2 3 3" xfId="31923"/>
    <cellStyle name="Normal 35 2 4" xfId="31924"/>
    <cellStyle name="Normal 35 2 4 2" xfId="31925"/>
    <cellStyle name="Normal 35 2 5" xfId="31926"/>
    <cellStyle name="Normal 35 3" xfId="31927"/>
    <cellStyle name="Normal 35 3 2" xfId="31928"/>
    <cellStyle name="Normal 35 3 2 2" xfId="31929"/>
    <cellStyle name="Normal 35 3 2 2 2" xfId="31930"/>
    <cellStyle name="Normal 35 3 2 2 2 2" xfId="31931"/>
    <cellStyle name="Normal 35 3 2 2 3" xfId="31932"/>
    <cellStyle name="Normal 35 3 2 3" xfId="31933"/>
    <cellStyle name="Normal 35 3 2 3 2" xfId="31934"/>
    <cellStyle name="Normal 35 3 2 4" xfId="31935"/>
    <cellStyle name="Normal 35 3 3" xfId="31936"/>
    <cellStyle name="Normal 35 3 3 2" xfId="31937"/>
    <cellStyle name="Normal 35 3 3 2 2" xfId="31938"/>
    <cellStyle name="Normal 35 3 3 3" xfId="31939"/>
    <cellStyle name="Normal 35 3 4" xfId="31940"/>
    <cellStyle name="Normal 35 3 4 2" xfId="31941"/>
    <cellStyle name="Normal 35 3 5" xfId="31942"/>
    <cellStyle name="Normal 35 3 6" xfId="31943"/>
    <cellStyle name="Normal 35 4" xfId="31944"/>
    <cellStyle name="Normal 35 4 2" xfId="31945"/>
    <cellStyle name="Normal 35 4 2 2" xfId="31946"/>
    <cellStyle name="Normal 35 4 2 2 2" xfId="31947"/>
    <cellStyle name="Normal 35 4 2 3" xfId="31948"/>
    <cellStyle name="Normal 35 4 3" xfId="31949"/>
    <cellStyle name="Normal 35 4 3 2" xfId="31950"/>
    <cellStyle name="Normal 35 4 4" xfId="31951"/>
    <cellStyle name="Normal 35 4 5" xfId="31952"/>
    <cellStyle name="Normal 35 5" xfId="31953"/>
    <cellStyle name="Normal 35 5 2" xfId="31954"/>
    <cellStyle name="Normal 35 5 2 2" xfId="31955"/>
    <cellStyle name="Normal 35 5 3" xfId="31956"/>
    <cellStyle name="Normal 35 5 4" xfId="31957"/>
    <cellStyle name="Normal 35 6" xfId="31958"/>
    <cellStyle name="Normal 35 6 2" xfId="31959"/>
    <cellStyle name="Normal 35 6 3" xfId="31960"/>
    <cellStyle name="Normal 35 7" xfId="31961"/>
    <cellStyle name="Normal 35 7 2" xfId="31962"/>
    <cellStyle name="Normal 36" xfId="31963"/>
    <cellStyle name="Normal 36 2" xfId="31964"/>
    <cellStyle name="Normal 36 2 2" xfId="31965"/>
    <cellStyle name="Normal 36 2 3" xfId="31966"/>
    <cellStyle name="Normal 36 3" xfId="31967"/>
    <cellStyle name="Normal 36 3 2" xfId="31968"/>
    <cellStyle name="Normal 36 4" xfId="31969"/>
    <cellStyle name="Normal 36 4 2" xfId="31970"/>
    <cellStyle name="Normal 36 5" xfId="31971"/>
    <cellStyle name="Normal 36 5 2" xfId="31972"/>
    <cellStyle name="Normal 36 6" xfId="31973"/>
    <cellStyle name="Normal 36 6 2" xfId="31974"/>
    <cellStyle name="Normal 36 7" xfId="31975"/>
    <cellStyle name="Normal 37" xfId="31976"/>
    <cellStyle name="Normal 37 2" xfId="31977"/>
    <cellStyle name="Normal 37 2 2" xfId="31978"/>
    <cellStyle name="Normal 37 3" xfId="31979"/>
    <cellStyle name="Normal 37 3 2" xfId="31980"/>
    <cellStyle name="Normal 37 4" xfId="31981"/>
    <cellStyle name="Normal 37 5" xfId="31982"/>
    <cellStyle name="Normal 38" xfId="31983"/>
    <cellStyle name="Normal 38 2" xfId="31984"/>
    <cellStyle name="Normal 38 2 2" xfId="31985"/>
    <cellStyle name="Normal 38 3" xfId="31986"/>
    <cellStyle name="Normal 38 3 2" xfId="31987"/>
    <cellStyle name="Normal 38 4" xfId="31988"/>
    <cellStyle name="Normal 39" xfId="31989"/>
    <cellStyle name="Normal 39 2" xfId="31990"/>
    <cellStyle name="Normal 39 2 2" xfId="31991"/>
    <cellStyle name="Normal 39 3" xfId="31992"/>
    <cellStyle name="Normal 39 3 2" xfId="31993"/>
    <cellStyle name="Normal 39 4" xfId="31994"/>
    <cellStyle name="Normal 4" xfId="77"/>
    <cellStyle name="Normal 4 2" xfId="31995"/>
    <cellStyle name="Normal 4 2 2" xfId="31996"/>
    <cellStyle name="Normal 4 2 2 2" xfId="31997"/>
    <cellStyle name="Normal 4 2 2 2 2" xfId="31998"/>
    <cellStyle name="Normal 4 2 2 3" xfId="31999"/>
    <cellStyle name="Normal 4 2 3" xfId="32000"/>
    <cellStyle name="Normal 4 2 4" xfId="32001"/>
    <cellStyle name="Normal 4 2 4 2" xfId="32002"/>
    <cellStyle name="Normal 4 3" xfId="32003"/>
    <cellStyle name="Normal 4 3 2" xfId="32004"/>
    <cellStyle name="Normal 4 3 2 2" xfId="32005"/>
    <cellStyle name="Normal 4 3 2 2 2" xfId="32006"/>
    <cellStyle name="Normal 4 3 2 3" xfId="32007"/>
    <cellStyle name="Normal 4 3 2 4" xfId="32008"/>
    <cellStyle name="Normal 4 3 2 5" xfId="32009"/>
    <cellStyle name="Normal 4 3 3" xfId="32010"/>
    <cellStyle name="Normal 4 3 3 2" xfId="32011"/>
    <cellStyle name="Normal 4 3 4" xfId="32012"/>
    <cellStyle name="Normal 4 3 4 2" xfId="32013"/>
    <cellStyle name="Normal 4 3 5" xfId="32014"/>
    <cellStyle name="Normal 4 4" xfId="32015"/>
    <cellStyle name="Normal 4 4 2" xfId="32016"/>
    <cellStyle name="Normal 4 4 2 2" xfId="32017"/>
    <cellStyle name="Normal 4 4 2 3" xfId="32018"/>
    <cellStyle name="Normal 4 4 3" xfId="32019"/>
    <cellStyle name="Normal 4 4 4" xfId="32020"/>
    <cellStyle name="Normal 4 4 4 2" xfId="32021"/>
    <cellStyle name="Normal 4 4 5" xfId="32022"/>
    <cellStyle name="Normal 4 5" xfId="32023"/>
    <cellStyle name="Normal 4 5 2" xfId="32024"/>
    <cellStyle name="Normal 4 5 2 2" xfId="32025"/>
    <cellStyle name="Normal 4 5 3" xfId="32026"/>
    <cellStyle name="Normal 4 5 3 2" xfId="32027"/>
    <cellStyle name="Normal 4 5 4" xfId="32028"/>
    <cellStyle name="Normal 4 5 5" xfId="32029"/>
    <cellStyle name="Normal 4 6" xfId="32030"/>
    <cellStyle name="Normal 4 6 2" xfId="32031"/>
    <cellStyle name="Normal 4 7" xfId="32032"/>
    <cellStyle name="Normal 4 8" xfId="32033"/>
    <cellStyle name="Normal 4_2D - MAY 24 2010 Ten Year ATRR Forecast for Stakeholders - Updated to SL Rev 12 for PowerPoint" xfId="32034"/>
    <cellStyle name="Normal 40" xfId="32035"/>
    <cellStyle name="Normal 40 2" xfId="32036"/>
    <cellStyle name="Normal 40 2 2" xfId="32037"/>
    <cellStyle name="Normal 40 3" xfId="32038"/>
    <cellStyle name="Normal 40 3 2" xfId="32039"/>
    <cellStyle name="Normal 40 4" xfId="32040"/>
    <cellStyle name="Normal 40 4 2" xfId="32041"/>
    <cellStyle name="Normal 40 5" xfId="32042"/>
    <cellStyle name="Normal 40 5 2" xfId="32043"/>
    <cellStyle name="Normal 40 6" xfId="32044"/>
    <cellStyle name="Normal 40 6 2" xfId="32045"/>
    <cellStyle name="Normal 40 7" xfId="32046"/>
    <cellStyle name="Normal 41" xfId="32047"/>
    <cellStyle name="Normal 41 2" xfId="32048"/>
    <cellStyle name="Normal 41 2 2" xfId="32049"/>
    <cellStyle name="Normal 41 2 2 2" xfId="32050"/>
    <cellStyle name="Normal 41 2 2 2 2" xfId="32051"/>
    <cellStyle name="Normal 41 2 2 3" xfId="32052"/>
    <cellStyle name="Normal 41 2 2 3 2" xfId="32053"/>
    <cellStyle name="Normal 41 2 2 4" xfId="32054"/>
    <cellStyle name="Normal 41 2 3" xfId="32055"/>
    <cellStyle name="Normal 41 2 3 2" xfId="32056"/>
    <cellStyle name="Normal 41 2 4" xfId="32057"/>
    <cellStyle name="Normal 41 2 4 2" xfId="32058"/>
    <cellStyle name="Normal 41 2 5" xfId="32059"/>
    <cellStyle name="Normal 41 3" xfId="32060"/>
    <cellStyle name="Normal 41 3 2" xfId="32061"/>
    <cellStyle name="Normal 41 4" xfId="32062"/>
    <cellStyle name="Normal 41 4 2" xfId="32063"/>
    <cellStyle name="Normal 41 5" xfId="32064"/>
    <cellStyle name="Normal 41 5 2" xfId="32065"/>
    <cellStyle name="Normal 41 6" xfId="32066"/>
    <cellStyle name="Normal 41 6 2" xfId="32067"/>
    <cellStyle name="Normal 41 7" xfId="32068"/>
    <cellStyle name="Normal 42" xfId="32069"/>
    <cellStyle name="Normal 42 2" xfId="32070"/>
    <cellStyle name="Normal 42 2 2" xfId="32071"/>
    <cellStyle name="Normal 42 3" xfId="32072"/>
    <cellStyle name="Normal 42 3 2" xfId="32073"/>
    <cellStyle name="Normal 42 4" xfId="32074"/>
    <cellStyle name="Normal 43" xfId="32075"/>
    <cellStyle name="Normal 43 2" xfId="32076"/>
    <cellStyle name="Normal 43 2 2" xfId="32077"/>
    <cellStyle name="Normal 43 3" xfId="32078"/>
    <cellStyle name="Normal 43 3 2" xfId="32079"/>
    <cellStyle name="Normal 43 4" xfId="32080"/>
    <cellStyle name="Normal 44" xfId="32081"/>
    <cellStyle name="Normal 44 2" xfId="32082"/>
    <cellStyle name="Normal 44 2 2" xfId="32083"/>
    <cellStyle name="Normal 44 3" xfId="32084"/>
    <cellStyle name="Normal 44 3 2" xfId="32085"/>
    <cellStyle name="Normal 44 4" xfId="32086"/>
    <cellStyle name="Normal 44 4 2" xfId="32087"/>
    <cellStyle name="Normal 44 5" xfId="32088"/>
    <cellStyle name="Normal 44 5 2" xfId="32089"/>
    <cellStyle name="Normal 44 6" xfId="32090"/>
    <cellStyle name="Normal 44 6 2" xfId="32091"/>
    <cellStyle name="Normal 44 7" xfId="32092"/>
    <cellStyle name="Normal 45" xfId="32093"/>
    <cellStyle name="Normal 45 2" xfId="32094"/>
    <cellStyle name="Normal 45 2 2" xfId="32095"/>
    <cellStyle name="Normal 45 3" xfId="32096"/>
    <cellStyle name="Normal 45 3 2" xfId="32097"/>
    <cellStyle name="Normal 45 4" xfId="32098"/>
    <cellStyle name="Normal 45 4 2" xfId="32099"/>
    <cellStyle name="Normal 45 5" xfId="32100"/>
    <cellStyle name="Normal 45 5 2" xfId="32101"/>
    <cellStyle name="Normal 45 6" xfId="32102"/>
    <cellStyle name="Normal 45 6 2" xfId="32103"/>
    <cellStyle name="Normal 45 7" xfId="32104"/>
    <cellStyle name="Normal 46" xfId="32105"/>
    <cellStyle name="Normal 46 2" xfId="32106"/>
    <cellStyle name="Normal 46 2 2" xfId="32107"/>
    <cellStyle name="Normal 46 3" xfId="32108"/>
    <cellStyle name="Normal 46 3 2" xfId="32109"/>
    <cellStyle name="Normal 46 4" xfId="32110"/>
    <cellStyle name="Normal 47" xfId="32111"/>
    <cellStyle name="Normal 47 2" xfId="32112"/>
    <cellStyle name="Normal 47 2 2" xfId="32113"/>
    <cellStyle name="Normal 47 3" xfId="32114"/>
    <cellStyle name="Normal 47 3 2" xfId="32115"/>
    <cellStyle name="Normal 47 4" xfId="32116"/>
    <cellStyle name="Normal 48" xfId="32117"/>
    <cellStyle name="Normal 48 2" xfId="32118"/>
    <cellStyle name="Normal 48 2 2" xfId="32119"/>
    <cellStyle name="Normal 48 3" xfId="32120"/>
    <cellStyle name="Normal 48 3 2" xfId="32121"/>
    <cellStyle name="Normal 48 4" xfId="32122"/>
    <cellStyle name="Normal 49" xfId="32123"/>
    <cellStyle name="Normal 49 2" xfId="32124"/>
    <cellStyle name="Normal 49 2 2" xfId="32125"/>
    <cellStyle name="Normal 49 3" xfId="32126"/>
    <cellStyle name="Normal 49 3 2" xfId="32127"/>
    <cellStyle name="Normal 49 4" xfId="32128"/>
    <cellStyle name="Normal 5" xfId="78"/>
    <cellStyle name="Normal 5 10" xfId="32129"/>
    <cellStyle name="Normal 5 10 2" xfId="32130"/>
    <cellStyle name="Normal 5 10 2 2" xfId="32131"/>
    <cellStyle name="Normal 5 10 3" xfId="32132"/>
    <cellStyle name="Normal 5 10 3 2" xfId="32133"/>
    <cellStyle name="Normal 5 10 4" xfId="32134"/>
    <cellStyle name="Normal 5 10 4 2" xfId="32135"/>
    <cellStyle name="Normal 5 10 5" xfId="32136"/>
    <cellStyle name="Normal 5 10 6" xfId="32137"/>
    <cellStyle name="Normal 5 11" xfId="32138"/>
    <cellStyle name="Normal 5 11 2" xfId="32139"/>
    <cellStyle name="Normal 5 11 2 2" xfId="32140"/>
    <cellStyle name="Normal 5 11 3" xfId="32141"/>
    <cellStyle name="Normal 5 11 3 2" xfId="32142"/>
    <cellStyle name="Normal 5 11 4" xfId="32143"/>
    <cellStyle name="Normal 5 11 5" xfId="32144"/>
    <cellStyle name="Normal 5 12" xfId="32145"/>
    <cellStyle name="Normal 5 12 2" xfId="32146"/>
    <cellStyle name="Normal 5 13" xfId="32147"/>
    <cellStyle name="Normal 5 13 2" xfId="32148"/>
    <cellStyle name="Normal 5 14" xfId="32149"/>
    <cellStyle name="Normal 5 14 2" xfId="32150"/>
    <cellStyle name="Normal 5 15" xfId="32151"/>
    <cellStyle name="Normal 5 16" xfId="32152"/>
    <cellStyle name="Normal 5 17" xfId="32153"/>
    <cellStyle name="Normal 5 18" xfId="32154"/>
    <cellStyle name="Normal 5 2" xfId="79"/>
    <cellStyle name="Normal 5 2 10" xfId="32155"/>
    <cellStyle name="Normal 5 2 10 2" xfId="32156"/>
    <cellStyle name="Normal 5 2 11" xfId="32157"/>
    <cellStyle name="Normal 5 2 11 2" xfId="32158"/>
    <cellStyle name="Normal 5 2 12" xfId="32159"/>
    <cellStyle name="Normal 5 2 13" xfId="32160"/>
    <cellStyle name="Normal 5 2 14" xfId="32161"/>
    <cellStyle name="Normal 5 2 2" xfId="32162"/>
    <cellStyle name="Normal 5 2 2 10" xfId="32163"/>
    <cellStyle name="Normal 5 2 2 11" xfId="32164"/>
    <cellStyle name="Normal 5 2 2 12" xfId="32165"/>
    <cellStyle name="Normal 5 2 2 2" xfId="32166"/>
    <cellStyle name="Normal 5 2 2 2 2" xfId="32167"/>
    <cellStyle name="Normal 5 2 2 2 2 2" xfId="32168"/>
    <cellStyle name="Normal 5 2 2 2 2 3" xfId="32169"/>
    <cellStyle name="Normal 5 2 2 2 3" xfId="32170"/>
    <cellStyle name="Normal 5 2 2 2 3 2" xfId="32171"/>
    <cellStyle name="Normal 5 2 2 2 4" xfId="32172"/>
    <cellStyle name="Normal 5 2 2 2 4 2" xfId="32173"/>
    <cellStyle name="Normal 5 2 2 2 5" xfId="32174"/>
    <cellStyle name="Normal 5 2 2 2 6" xfId="32175"/>
    <cellStyle name="Normal 5 2 2 2 7" xfId="32176"/>
    <cellStyle name="Normal 5 2 2 3" xfId="32177"/>
    <cellStyle name="Normal 5 2 2 3 2" xfId="32178"/>
    <cellStyle name="Normal 5 2 2 3 2 2" xfId="32179"/>
    <cellStyle name="Normal 5 2 2 3 3" xfId="32180"/>
    <cellStyle name="Normal 5 2 2 3 3 2" xfId="32181"/>
    <cellStyle name="Normal 5 2 2 3 4" xfId="32182"/>
    <cellStyle name="Normal 5 2 2 3 4 2" xfId="32183"/>
    <cellStyle name="Normal 5 2 2 3 5" xfId="32184"/>
    <cellStyle name="Normal 5 2 2 3 6" xfId="32185"/>
    <cellStyle name="Normal 5 2 2 3 7" xfId="32186"/>
    <cellStyle name="Normal 5 2 2 4" xfId="32187"/>
    <cellStyle name="Normal 5 2 2 4 2" xfId="32188"/>
    <cellStyle name="Normal 5 2 2 4 2 2" xfId="32189"/>
    <cellStyle name="Normal 5 2 2 4 3" xfId="32190"/>
    <cellStyle name="Normal 5 2 2 4 3 2" xfId="32191"/>
    <cellStyle name="Normal 5 2 2 4 4" xfId="32192"/>
    <cellStyle name="Normal 5 2 2 4 4 2" xfId="32193"/>
    <cellStyle name="Normal 5 2 2 4 5" xfId="32194"/>
    <cellStyle name="Normal 5 2 2 4 6" xfId="32195"/>
    <cellStyle name="Normal 5 2 2 4 7" xfId="32196"/>
    <cellStyle name="Normal 5 2 2 5" xfId="32197"/>
    <cellStyle name="Normal 5 2 2 5 2" xfId="32198"/>
    <cellStyle name="Normal 5 2 2 5 2 2" xfId="32199"/>
    <cellStyle name="Normal 5 2 2 5 3" xfId="32200"/>
    <cellStyle name="Normal 5 2 2 5 3 2" xfId="32201"/>
    <cellStyle name="Normal 5 2 2 5 4" xfId="32202"/>
    <cellStyle name="Normal 5 2 2 5 4 2" xfId="32203"/>
    <cellStyle name="Normal 5 2 2 5 5" xfId="32204"/>
    <cellStyle name="Normal 5 2 2 5 6" xfId="32205"/>
    <cellStyle name="Normal 5 2 2 6" xfId="32206"/>
    <cellStyle name="Normal 5 2 2 6 2" xfId="32207"/>
    <cellStyle name="Normal 5 2 2 6 2 2" xfId="32208"/>
    <cellStyle name="Normal 5 2 2 6 3" xfId="32209"/>
    <cellStyle name="Normal 5 2 2 6 3 2" xfId="32210"/>
    <cellStyle name="Normal 5 2 2 6 4" xfId="32211"/>
    <cellStyle name="Normal 5 2 2 6 5" xfId="32212"/>
    <cellStyle name="Normal 5 2 2 7" xfId="32213"/>
    <cellStyle name="Normal 5 2 2 7 2" xfId="32214"/>
    <cellStyle name="Normal 5 2 2 8" xfId="32215"/>
    <cellStyle name="Normal 5 2 2 8 2" xfId="32216"/>
    <cellStyle name="Normal 5 2 2 9" xfId="32217"/>
    <cellStyle name="Normal 5 2 2 9 2" xfId="32218"/>
    <cellStyle name="Normal 5 2 3" xfId="32219"/>
    <cellStyle name="Normal 5 2 3 10" xfId="32220"/>
    <cellStyle name="Normal 5 2 3 11" xfId="32221"/>
    <cellStyle name="Normal 5 2 3 2" xfId="32222"/>
    <cellStyle name="Normal 5 2 3 2 2" xfId="32223"/>
    <cellStyle name="Normal 5 2 3 2 2 2" xfId="32224"/>
    <cellStyle name="Normal 5 2 3 2 3" xfId="32225"/>
    <cellStyle name="Normal 5 2 3 2 3 2" xfId="32226"/>
    <cellStyle name="Normal 5 2 3 2 4" xfId="32227"/>
    <cellStyle name="Normal 5 2 3 2 4 2" xfId="32228"/>
    <cellStyle name="Normal 5 2 3 2 5" xfId="32229"/>
    <cellStyle name="Normal 5 2 3 2 6" xfId="32230"/>
    <cellStyle name="Normal 5 2 3 2 7" xfId="32231"/>
    <cellStyle name="Normal 5 2 3 3" xfId="32232"/>
    <cellStyle name="Normal 5 2 3 3 2" xfId="32233"/>
    <cellStyle name="Normal 5 2 3 3 2 2" xfId="32234"/>
    <cellStyle name="Normal 5 2 3 3 3" xfId="32235"/>
    <cellStyle name="Normal 5 2 3 3 3 2" xfId="32236"/>
    <cellStyle name="Normal 5 2 3 3 4" xfId="32237"/>
    <cellStyle name="Normal 5 2 3 3 4 2" xfId="32238"/>
    <cellStyle name="Normal 5 2 3 3 5" xfId="32239"/>
    <cellStyle name="Normal 5 2 3 3 6" xfId="32240"/>
    <cellStyle name="Normal 5 2 3 4" xfId="32241"/>
    <cellStyle name="Normal 5 2 3 4 2" xfId="32242"/>
    <cellStyle name="Normal 5 2 3 4 2 2" xfId="32243"/>
    <cellStyle name="Normal 5 2 3 4 3" xfId="32244"/>
    <cellStyle name="Normal 5 2 3 4 3 2" xfId="32245"/>
    <cellStyle name="Normal 5 2 3 4 4" xfId="32246"/>
    <cellStyle name="Normal 5 2 3 4 4 2" xfId="32247"/>
    <cellStyle name="Normal 5 2 3 4 5" xfId="32248"/>
    <cellStyle name="Normal 5 2 3 4 6" xfId="32249"/>
    <cellStyle name="Normal 5 2 3 5" xfId="32250"/>
    <cellStyle name="Normal 5 2 3 5 2" xfId="32251"/>
    <cellStyle name="Normal 5 2 3 5 2 2" xfId="32252"/>
    <cellStyle name="Normal 5 2 3 5 3" xfId="32253"/>
    <cellStyle name="Normal 5 2 3 5 3 2" xfId="32254"/>
    <cellStyle name="Normal 5 2 3 5 4" xfId="32255"/>
    <cellStyle name="Normal 5 2 3 5 5" xfId="32256"/>
    <cellStyle name="Normal 5 2 3 6" xfId="32257"/>
    <cellStyle name="Normal 5 2 3 6 2" xfId="32258"/>
    <cellStyle name="Normal 5 2 3 7" xfId="32259"/>
    <cellStyle name="Normal 5 2 3 7 2" xfId="32260"/>
    <cellStyle name="Normal 5 2 3 8" xfId="32261"/>
    <cellStyle name="Normal 5 2 3 8 2" xfId="32262"/>
    <cellStyle name="Normal 5 2 3 9" xfId="32263"/>
    <cellStyle name="Normal 5 2 4" xfId="32264"/>
    <cellStyle name="Normal 5 2 4 10" xfId="32265"/>
    <cellStyle name="Normal 5 2 4 11" xfId="32266"/>
    <cellStyle name="Normal 5 2 4 2" xfId="32267"/>
    <cellStyle name="Normal 5 2 4 2 2" xfId="32268"/>
    <cellStyle name="Normal 5 2 4 2 2 2" xfId="32269"/>
    <cellStyle name="Normal 5 2 4 2 3" xfId="32270"/>
    <cellStyle name="Normal 5 2 4 2 3 2" xfId="32271"/>
    <cellStyle name="Normal 5 2 4 2 4" xfId="32272"/>
    <cellStyle name="Normal 5 2 4 2 4 2" xfId="32273"/>
    <cellStyle name="Normal 5 2 4 2 5" xfId="32274"/>
    <cellStyle name="Normal 5 2 4 2 6" xfId="32275"/>
    <cellStyle name="Normal 5 2 4 3" xfId="32276"/>
    <cellStyle name="Normal 5 2 4 3 2" xfId="32277"/>
    <cellStyle name="Normal 5 2 4 3 2 2" xfId="32278"/>
    <cellStyle name="Normal 5 2 4 3 3" xfId="32279"/>
    <cellStyle name="Normal 5 2 4 3 3 2" xfId="32280"/>
    <cellStyle name="Normal 5 2 4 3 4" xfId="32281"/>
    <cellStyle name="Normal 5 2 4 3 4 2" xfId="32282"/>
    <cellStyle name="Normal 5 2 4 3 5" xfId="32283"/>
    <cellStyle name="Normal 5 2 4 3 6" xfId="32284"/>
    <cellStyle name="Normal 5 2 4 4" xfId="32285"/>
    <cellStyle name="Normal 5 2 4 4 2" xfId="32286"/>
    <cellStyle name="Normal 5 2 4 4 2 2" xfId="32287"/>
    <cellStyle name="Normal 5 2 4 4 3" xfId="32288"/>
    <cellStyle name="Normal 5 2 4 4 3 2" xfId="32289"/>
    <cellStyle name="Normal 5 2 4 4 4" xfId="32290"/>
    <cellStyle name="Normal 5 2 4 4 4 2" xfId="32291"/>
    <cellStyle name="Normal 5 2 4 4 5" xfId="32292"/>
    <cellStyle name="Normal 5 2 4 4 6" xfId="32293"/>
    <cellStyle name="Normal 5 2 4 5" xfId="32294"/>
    <cellStyle name="Normal 5 2 4 5 2" xfId="32295"/>
    <cellStyle name="Normal 5 2 4 5 2 2" xfId="32296"/>
    <cellStyle name="Normal 5 2 4 5 3" xfId="32297"/>
    <cellStyle name="Normal 5 2 4 5 3 2" xfId="32298"/>
    <cellStyle name="Normal 5 2 4 5 4" xfId="32299"/>
    <cellStyle name="Normal 5 2 4 5 5" xfId="32300"/>
    <cellStyle name="Normal 5 2 4 6" xfId="32301"/>
    <cellStyle name="Normal 5 2 4 6 2" xfId="32302"/>
    <cellStyle name="Normal 5 2 4 7" xfId="32303"/>
    <cellStyle name="Normal 5 2 4 7 2" xfId="32304"/>
    <cellStyle name="Normal 5 2 4 8" xfId="32305"/>
    <cellStyle name="Normal 5 2 4 8 2" xfId="32306"/>
    <cellStyle name="Normal 5 2 4 9" xfId="32307"/>
    <cellStyle name="Normal 5 2 5" xfId="32308"/>
    <cellStyle name="Normal 5 2 5 2" xfId="32309"/>
    <cellStyle name="Normal 5 2 5 2 2" xfId="32310"/>
    <cellStyle name="Normal 5 2 5 3" xfId="32311"/>
    <cellStyle name="Normal 5 2 5 3 2" xfId="32312"/>
    <cellStyle name="Normal 5 2 5 4" xfId="32313"/>
    <cellStyle name="Normal 5 2 5 4 2" xfId="32314"/>
    <cellStyle name="Normal 5 2 5 5" xfId="32315"/>
    <cellStyle name="Normal 5 2 5 6" xfId="32316"/>
    <cellStyle name="Normal 5 2 6" xfId="32317"/>
    <cellStyle name="Normal 5 2 6 2" xfId="32318"/>
    <cellStyle name="Normal 5 2 6 2 2" xfId="32319"/>
    <cellStyle name="Normal 5 2 6 3" xfId="32320"/>
    <cellStyle name="Normal 5 2 6 3 2" xfId="32321"/>
    <cellStyle name="Normal 5 2 6 4" xfId="32322"/>
    <cellStyle name="Normal 5 2 6 4 2" xfId="32323"/>
    <cellStyle name="Normal 5 2 6 5" xfId="32324"/>
    <cellStyle name="Normal 5 2 6 6" xfId="32325"/>
    <cellStyle name="Normal 5 2 7" xfId="32326"/>
    <cellStyle name="Normal 5 2 7 2" xfId="32327"/>
    <cellStyle name="Normal 5 2 7 2 2" xfId="32328"/>
    <cellStyle name="Normal 5 2 7 3" xfId="32329"/>
    <cellStyle name="Normal 5 2 7 3 2" xfId="32330"/>
    <cellStyle name="Normal 5 2 7 4" xfId="32331"/>
    <cellStyle name="Normal 5 2 7 4 2" xfId="32332"/>
    <cellStyle name="Normal 5 2 7 5" xfId="32333"/>
    <cellStyle name="Normal 5 2 7 6" xfId="32334"/>
    <cellStyle name="Normal 5 2 8" xfId="32335"/>
    <cellStyle name="Normal 5 2 8 2" xfId="32336"/>
    <cellStyle name="Normal 5 2 8 2 2" xfId="32337"/>
    <cellStyle name="Normal 5 2 8 3" xfId="32338"/>
    <cellStyle name="Normal 5 2 8 3 2" xfId="32339"/>
    <cellStyle name="Normal 5 2 8 4" xfId="32340"/>
    <cellStyle name="Normal 5 2 8 5" xfId="32341"/>
    <cellStyle name="Normal 5 2 9" xfId="32342"/>
    <cellStyle name="Normal 5 2 9 2" xfId="32343"/>
    <cellStyle name="Normal 5 3" xfId="32344"/>
    <cellStyle name="Normal 5 3 10" xfId="32345"/>
    <cellStyle name="Normal 5 3 10 2" xfId="32346"/>
    <cellStyle name="Normal 5 3 11" xfId="32347"/>
    <cellStyle name="Normal 5 3 11 2" xfId="32348"/>
    <cellStyle name="Normal 5 3 12" xfId="32349"/>
    <cellStyle name="Normal 5 3 13" xfId="32350"/>
    <cellStyle name="Normal 5 3 14" xfId="32351"/>
    <cellStyle name="Normal 5 3 2" xfId="32352"/>
    <cellStyle name="Normal 5 3 2 10" xfId="32353"/>
    <cellStyle name="Normal 5 3 2 11" xfId="32354"/>
    <cellStyle name="Normal 5 3 2 12" xfId="32355"/>
    <cellStyle name="Normal 5 3 2 2" xfId="32356"/>
    <cellStyle name="Normal 5 3 2 2 2" xfId="32357"/>
    <cellStyle name="Normal 5 3 2 2 2 2" xfId="32358"/>
    <cellStyle name="Normal 5 3 2 2 3" xfId="32359"/>
    <cellStyle name="Normal 5 3 2 2 3 2" xfId="32360"/>
    <cellStyle name="Normal 5 3 2 2 4" xfId="32361"/>
    <cellStyle name="Normal 5 3 2 2 4 2" xfId="32362"/>
    <cellStyle name="Normal 5 3 2 2 5" xfId="32363"/>
    <cellStyle name="Normal 5 3 2 2 6" xfId="32364"/>
    <cellStyle name="Normal 5 3 2 2 7" xfId="32365"/>
    <cellStyle name="Normal 5 3 2 3" xfId="32366"/>
    <cellStyle name="Normal 5 3 2 3 2" xfId="32367"/>
    <cellStyle name="Normal 5 3 2 3 2 2" xfId="32368"/>
    <cellStyle name="Normal 5 3 2 3 3" xfId="32369"/>
    <cellStyle name="Normal 5 3 2 3 3 2" xfId="32370"/>
    <cellStyle name="Normal 5 3 2 3 4" xfId="32371"/>
    <cellStyle name="Normal 5 3 2 3 4 2" xfId="32372"/>
    <cellStyle name="Normal 5 3 2 3 5" xfId="32373"/>
    <cellStyle name="Normal 5 3 2 3 6" xfId="32374"/>
    <cellStyle name="Normal 5 3 2 4" xfId="32375"/>
    <cellStyle name="Normal 5 3 2 4 2" xfId="32376"/>
    <cellStyle name="Normal 5 3 2 4 2 2" xfId="32377"/>
    <cellStyle name="Normal 5 3 2 4 3" xfId="32378"/>
    <cellStyle name="Normal 5 3 2 4 3 2" xfId="32379"/>
    <cellStyle name="Normal 5 3 2 4 4" xfId="32380"/>
    <cellStyle name="Normal 5 3 2 4 4 2" xfId="32381"/>
    <cellStyle name="Normal 5 3 2 4 5" xfId="32382"/>
    <cellStyle name="Normal 5 3 2 4 6" xfId="32383"/>
    <cellStyle name="Normal 5 3 2 5" xfId="32384"/>
    <cellStyle name="Normal 5 3 2 5 2" xfId="32385"/>
    <cellStyle name="Normal 5 3 2 5 2 2" xfId="32386"/>
    <cellStyle name="Normal 5 3 2 5 3" xfId="32387"/>
    <cellStyle name="Normal 5 3 2 5 3 2" xfId="32388"/>
    <cellStyle name="Normal 5 3 2 5 4" xfId="32389"/>
    <cellStyle name="Normal 5 3 2 5 4 2" xfId="32390"/>
    <cellStyle name="Normal 5 3 2 5 5" xfId="32391"/>
    <cellStyle name="Normal 5 3 2 5 6" xfId="32392"/>
    <cellStyle name="Normal 5 3 2 6" xfId="32393"/>
    <cellStyle name="Normal 5 3 2 6 2" xfId="32394"/>
    <cellStyle name="Normal 5 3 2 6 2 2" xfId="32395"/>
    <cellStyle name="Normal 5 3 2 6 3" xfId="32396"/>
    <cellStyle name="Normal 5 3 2 6 3 2" xfId="32397"/>
    <cellStyle name="Normal 5 3 2 6 4" xfId="32398"/>
    <cellStyle name="Normal 5 3 2 6 5" xfId="32399"/>
    <cellStyle name="Normal 5 3 2 7" xfId="32400"/>
    <cellStyle name="Normal 5 3 2 7 2" xfId="32401"/>
    <cellStyle name="Normal 5 3 2 8" xfId="32402"/>
    <cellStyle name="Normal 5 3 2 8 2" xfId="32403"/>
    <cellStyle name="Normal 5 3 2 9" xfId="32404"/>
    <cellStyle name="Normal 5 3 2 9 2" xfId="32405"/>
    <cellStyle name="Normal 5 3 3" xfId="32406"/>
    <cellStyle name="Normal 5 3 3 10" xfId="32407"/>
    <cellStyle name="Normal 5 3 3 11" xfId="32408"/>
    <cellStyle name="Normal 5 3 3 2" xfId="32409"/>
    <cellStyle name="Normal 5 3 3 2 2" xfId="32410"/>
    <cellStyle name="Normal 5 3 3 2 2 2" xfId="32411"/>
    <cellStyle name="Normal 5 3 3 2 3" xfId="32412"/>
    <cellStyle name="Normal 5 3 3 2 3 2" xfId="32413"/>
    <cellStyle name="Normal 5 3 3 2 4" xfId="32414"/>
    <cellStyle name="Normal 5 3 3 2 4 2" xfId="32415"/>
    <cellStyle name="Normal 5 3 3 2 5" xfId="32416"/>
    <cellStyle name="Normal 5 3 3 2 6" xfId="32417"/>
    <cellStyle name="Normal 5 3 3 3" xfId="32418"/>
    <cellStyle name="Normal 5 3 3 3 2" xfId="32419"/>
    <cellStyle name="Normal 5 3 3 3 2 2" xfId="32420"/>
    <cellStyle name="Normal 5 3 3 3 3" xfId="32421"/>
    <cellStyle name="Normal 5 3 3 3 3 2" xfId="32422"/>
    <cellStyle name="Normal 5 3 3 3 4" xfId="32423"/>
    <cellStyle name="Normal 5 3 3 3 4 2" xfId="32424"/>
    <cellStyle name="Normal 5 3 3 3 5" xfId="32425"/>
    <cellStyle name="Normal 5 3 3 3 6" xfId="32426"/>
    <cellStyle name="Normal 5 3 3 4" xfId="32427"/>
    <cellStyle name="Normal 5 3 3 4 2" xfId="32428"/>
    <cellStyle name="Normal 5 3 3 4 2 2" xfId="32429"/>
    <cellStyle name="Normal 5 3 3 4 3" xfId="32430"/>
    <cellStyle name="Normal 5 3 3 4 3 2" xfId="32431"/>
    <cellStyle name="Normal 5 3 3 4 4" xfId="32432"/>
    <cellStyle name="Normal 5 3 3 4 4 2" xfId="32433"/>
    <cellStyle name="Normal 5 3 3 4 5" xfId="32434"/>
    <cellStyle name="Normal 5 3 3 4 6" xfId="32435"/>
    <cellStyle name="Normal 5 3 3 5" xfId="32436"/>
    <cellStyle name="Normal 5 3 3 5 2" xfId="32437"/>
    <cellStyle name="Normal 5 3 3 5 2 2" xfId="32438"/>
    <cellStyle name="Normal 5 3 3 5 3" xfId="32439"/>
    <cellStyle name="Normal 5 3 3 5 3 2" xfId="32440"/>
    <cellStyle name="Normal 5 3 3 5 4" xfId="32441"/>
    <cellStyle name="Normal 5 3 3 5 5" xfId="32442"/>
    <cellStyle name="Normal 5 3 3 6" xfId="32443"/>
    <cellStyle name="Normal 5 3 3 6 2" xfId="32444"/>
    <cellStyle name="Normal 5 3 3 7" xfId="32445"/>
    <cellStyle name="Normal 5 3 3 7 2" xfId="32446"/>
    <cellStyle name="Normal 5 3 3 8" xfId="32447"/>
    <cellStyle name="Normal 5 3 3 8 2" xfId="32448"/>
    <cellStyle name="Normal 5 3 3 9" xfId="32449"/>
    <cellStyle name="Normal 5 3 4" xfId="32450"/>
    <cellStyle name="Normal 5 3 4 10" xfId="32451"/>
    <cellStyle name="Normal 5 3 4 11" xfId="32452"/>
    <cellStyle name="Normal 5 3 4 2" xfId="32453"/>
    <cellStyle name="Normal 5 3 4 2 2" xfId="32454"/>
    <cellStyle name="Normal 5 3 4 2 2 2" xfId="32455"/>
    <cellStyle name="Normal 5 3 4 2 3" xfId="32456"/>
    <cellStyle name="Normal 5 3 4 2 3 2" xfId="32457"/>
    <cellStyle name="Normal 5 3 4 2 4" xfId="32458"/>
    <cellStyle name="Normal 5 3 4 2 4 2" xfId="32459"/>
    <cellStyle name="Normal 5 3 4 2 5" xfId="32460"/>
    <cellStyle name="Normal 5 3 4 2 6" xfId="32461"/>
    <cellStyle name="Normal 5 3 4 3" xfId="32462"/>
    <cellStyle name="Normal 5 3 4 3 2" xfId="32463"/>
    <cellStyle name="Normal 5 3 4 3 2 2" xfId="32464"/>
    <cellStyle name="Normal 5 3 4 3 3" xfId="32465"/>
    <cellStyle name="Normal 5 3 4 3 3 2" xfId="32466"/>
    <cellStyle name="Normal 5 3 4 3 4" xfId="32467"/>
    <cellStyle name="Normal 5 3 4 3 4 2" xfId="32468"/>
    <cellStyle name="Normal 5 3 4 3 5" xfId="32469"/>
    <cellStyle name="Normal 5 3 4 3 6" xfId="32470"/>
    <cellStyle name="Normal 5 3 4 4" xfId="32471"/>
    <cellStyle name="Normal 5 3 4 4 2" xfId="32472"/>
    <cellStyle name="Normal 5 3 4 4 2 2" xfId="32473"/>
    <cellStyle name="Normal 5 3 4 4 3" xfId="32474"/>
    <cellStyle name="Normal 5 3 4 4 3 2" xfId="32475"/>
    <cellStyle name="Normal 5 3 4 4 4" xfId="32476"/>
    <cellStyle name="Normal 5 3 4 4 4 2" xfId="32477"/>
    <cellStyle name="Normal 5 3 4 4 5" xfId="32478"/>
    <cellStyle name="Normal 5 3 4 4 6" xfId="32479"/>
    <cellStyle name="Normal 5 3 4 5" xfId="32480"/>
    <cellStyle name="Normal 5 3 4 5 2" xfId="32481"/>
    <cellStyle name="Normal 5 3 4 5 2 2" xfId="32482"/>
    <cellStyle name="Normal 5 3 4 5 3" xfId="32483"/>
    <cellStyle name="Normal 5 3 4 5 3 2" xfId="32484"/>
    <cellStyle name="Normal 5 3 4 5 4" xfId="32485"/>
    <cellStyle name="Normal 5 3 4 5 5" xfId="32486"/>
    <cellStyle name="Normal 5 3 4 6" xfId="32487"/>
    <cellStyle name="Normal 5 3 4 6 2" xfId="32488"/>
    <cellStyle name="Normal 5 3 4 7" xfId="32489"/>
    <cellStyle name="Normal 5 3 4 7 2" xfId="32490"/>
    <cellStyle name="Normal 5 3 4 8" xfId="32491"/>
    <cellStyle name="Normal 5 3 4 8 2" xfId="32492"/>
    <cellStyle name="Normal 5 3 4 9" xfId="32493"/>
    <cellStyle name="Normal 5 3 5" xfId="32494"/>
    <cellStyle name="Normal 5 3 5 2" xfId="32495"/>
    <cellStyle name="Normal 5 3 5 2 2" xfId="32496"/>
    <cellStyle name="Normal 5 3 5 3" xfId="32497"/>
    <cellStyle name="Normal 5 3 5 3 2" xfId="32498"/>
    <cellStyle name="Normal 5 3 5 4" xfId="32499"/>
    <cellStyle name="Normal 5 3 5 4 2" xfId="32500"/>
    <cellStyle name="Normal 5 3 5 5" xfId="32501"/>
    <cellStyle name="Normal 5 3 5 6" xfId="32502"/>
    <cellStyle name="Normal 5 3 6" xfId="32503"/>
    <cellStyle name="Normal 5 3 6 2" xfId="32504"/>
    <cellStyle name="Normal 5 3 6 2 2" xfId="32505"/>
    <cellStyle name="Normal 5 3 6 3" xfId="32506"/>
    <cellStyle name="Normal 5 3 6 3 2" xfId="32507"/>
    <cellStyle name="Normal 5 3 6 4" xfId="32508"/>
    <cellStyle name="Normal 5 3 6 4 2" xfId="32509"/>
    <cellStyle name="Normal 5 3 6 5" xfId="32510"/>
    <cellStyle name="Normal 5 3 6 6" xfId="32511"/>
    <cellStyle name="Normal 5 3 7" xfId="32512"/>
    <cellStyle name="Normal 5 3 7 2" xfId="32513"/>
    <cellStyle name="Normal 5 3 7 2 2" xfId="32514"/>
    <cellStyle name="Normal 5 3 7 3" xfId="32515"/>
    <cellStyle name="Normal 5 3 7 3 2" xfId="32516"/>
    <cellStyle name="Normal 5 3 7 4" xfId="32517"/>
    <cellStyle name="Normal 5 3 7 4 2" xfId="32518"/>
    <cellStyle name="Normal 5 3 7 5" xfId="32519"/>
    <cellStyle name="Normal 5 3 7 6" xfId="32520"/>
    <cellStyle name="Normal 5 3 8" xfId="32521"/>
    <cellStyle name="Normal 5 3 8 2" xfId="32522"/>
    <cellStyle name="Normal 5 3 8 2 2" xfId="32523"/>
    <cellStyle name="Normal 5 3 8 3" xfId="32524"/>
    <cellStyle name="Normal 5 3 8 3 2" xfId="32525"/>
    <cellStyle name="Normal 5 3 8 4" xfId="32526"/>
    <cellStyle name="Normal 5 3 8 5" xfId="32527"/>
    <cellStyle name="Normal 5 3 9" xfId="32528"/>
    <cellStyle name="Normal 5 3 9 2" xfId="32529"/>
    <cellStyle name="Normal 5 4" xfId="32530"/>
    <cellStyle name="Normal 5 4 10" xfId="32531"/>
    <cellStyle name="Normal 5 4 10 2" xfId="32532"/>
    <cellStyle name="Normal 5 4 11" xfId="32533"/>
    <cellStyle name="Normal 5 4 12" xfId="32534"/>
    <cellStyle name="Normal 5 4 13" xfId="32535"/>
    <cellStyle name="Normal 5 4 2" xfId="32536"/>
    <cellStyle name="Normal 5 4 2 10" xfId="32537"/>
    <cellStyle name="Normal 5 4 2 11" xfId="32538"/>
    <cellStyle name="Normal 5 4 2 2" xfId="32539"/>
    <cellStyle name="Normal 5 4 2 2 2" xfId="32540"/>
    <cellStyle name="Normal 5 4 2 2 2 2" xfId="32541"/>
    <cellStyle name="Normal 5 4 2 2 3" xfId="32542"/>
    <cellStyle name="Normal 5 4 2 2 3 2" xfId="32543"/>
    <cellStyle name="Normal 5 4 2 2 4" xfId="32544"/>
    <cellStyle name="Normal 5 4 2 2 4 2" xfId="32545"/>
    <cellStyle name="Normal 5 4 2 2 5" xfId="32546"/>
    <cellStyle name="Normal 5 4 2 2 6" xfId="32547"/>
    <cellStyle name="Normal 5 4 2 2 7" xfId="32548"/>
    <cellStyle name="Normal 5 4 2 3" xfId="32549"/>
    <cellStyle name="Normal 5 4 2 3 2" xfId="32550"/>
    <cellStyle name="Normal 5 4 2 3 2 2" xfId="32551"/>
    <cellStyle name="Normal 5 4 2 3 3" xfId="32552"/>
    <cellStyle name="Normal 5 4 2 3 3 2" xfId="32553"/>
    <cellStyle name="Normal 5 4 2 3 4" xfId="32554"/>
    <cellStyle name="Normal 5 4 2 3 4 2" xfId="32555"/>
    <cellStyle name="Normal 5 4 2 3 5" xfId="32556"/>
    <cellStyle name="Normal 5 4 2 3 6" xfId="32557"/>
    <cellStyle name="Normal 5 4 2 4" xfId="32558"/>
    <cellStyle name="Normal 5 4 2 4 2" xfId="32559"/>
    <cellStyle name="Normal 5 4 2 4 2 2" xfId="32560"/>
    <cellStyle name="Normal 5 4 2 4 3" xfId="32561"/>
    <cellStyle name="Normal 5 4 2 4 3 2" xfId="32562"/>
    <cellStyle name="Normal 5 4 2 4 4" xfId="32563"/>
    <cellStyle name="Normal 5 4 2 4 4 2" xfId="32564"/>
    <cellStyle name="Normal 5 4 2 4 5" xfId="32565"/>
    <cellStyle name="Normal 5 4 2 4 6" xfId="32566"/>
    <cellStyle name="Normal 5 4 2 5" xfId="32567"/>
    <cellStyle name="Normal 5 4 2 5 2" xfId="32568"/>
    <cellStyle name="Normal 5 4 2 5 2 2" xfId="32569"/>
    <cellStyle name="Normal 5 4 2 5 3" xfId="32570"/>
    <cellStyle name="Normal 5 4 2 5 3 2" xfId="32571"/>
    <cellStyle name="Normal 5 4 2 5 4" xfId="32572"/>
    <cellStyle name="Normal 5 4 2 5 5" xfId="32573"/>
    <cellStyle name="Normal 5 4 2 6" xfId="32574"/>
    <cellStyle name="Normal 5 4 2 6 2" xfId="32575"/>
    <cellStyle name="Normal 5 4 2 7" xfId="32576"/>
    <cellStyle name="Normal 5 4 2 7 2" xfId="32577"/>
    <cellStyle name="Normal 5 4 2 8" xfId="32578"/>
    <cellStyle name="Normal 5 4 2 8 2" xfId="32579"/>
    <cellStyle name="Normal 5 4 2 9" xfId="32580"/>
    <cellStyle name="Normal 5 4 3" xfId="32581"/>
    <cellStyle name="Normal 5 4 3 10" xfId="32582"/>
    <cellStyle name="Normal 5 4 3 11" xfId="32583"/>
    <cellStyle name="Normal 5 4 3 2" xfId="32584"/>
    <cellStyle name="Normal 5 4 3 2 2" xfId="32585"/>
    <cellStyle name="Normal 5 4 3 2 2 2" xfId="32586"/>
    <cellStyle name="Normal 5 4 3 2 3" xfId="32587"/>
    <cellStyle name="Normal 5 4 3 2 3 2" xfId="32588"/>
    <cellStyle name="Normal 5 4 3 2 4" xfId="32589"/>
    <cellStyle name="Normal 5 4 3 2 4 2" xfId="32590"/>
    <cellStyle name="Normal 5 4 3 2 5" xfId="32591"/>
    <cellStyle name="Normal 5 4 3 2 6" xfId="32592"/>
    <cellStyle name="Normal 5 4 3 3" xfId="32593"/>
    <cellStyle name="Normal 5 4 3 3 2" xfId="32594"/>
    <cellStyle name="Normal 5 4 3 3 2 2" xfId="32595"/>
    <cellStyle name="Normal 5 4 3 3 3" xfId="32596"/>
    <cellStyle name="Normal 5 4 3 3 3 2" xfId="32597"/>
    <cellStyle name="Normal 5 4 3 3 4" xfId="32598"/>
    <cellStyle name="Normal 5 4 3 3 4 2" xfId="32599"/>
    <cellStyle name="Normal 5 4 3 3 5" xfId="32600"/>
    <cellStyle name="Normal 5 4 3 3 6" xfId="32601"/>
    <cellStyle name="Normal 5 4 3 4" xfId="32602"/>
    <cellStyle name="Normal 5 4 3 4 2" xfId="32603"/>
    <cellStyle name="Normal 5 4 3 4 2 2" xfId="32604"/>
    <cellStyle name="Normal 5 4 3 4 3" xfId="32605"/>
    <cellStyle name="Normal 5 4 3 4 3 2" xfId="32606"/>
    <cellStyle name="Normal 5 4 3 4 4" xfId="32607"/>
    <cellStyle name="Normal 5 4 3 4 4 2" xfId="32608"/>
    <cellStyle name="Normal 5 4 3 4 5" xfId="32609"/>
    <cellStyle name="Normal 5 4 3 4 6" xfId="32610"/>
    <cellStyle name="Normal 5 4 3 5" xfId="32611"/>
    <cellStyle name="Normal 5 4 3 5 2" xfId="32612"/>
    <cellStyle name="Normal 5 4 3 5 2 2" xfId="32613"/>
    <cellStyle name="Normal 5 4 3 5 3" xfId="32614"/>
    <cellStyle name="Normal 5 4 3 5 3 2" xfId="32615"/>
    <cellStyle name="Normal 5 4 3 5 4" xfId="32616"/>
    <cellStyle name="Normal 5 4 3 5 5" xfId="32617"/>
    <cellStyle name="Normal 5 4 3 6" xfId="32618"/>
    <cellStyle name="Normal 5 4 3 6 2" xfId="32619"/>
    <cellStyle name="Normal 5 4 3 7" xfId="32620"/>
    <cellStyle name="Normal 5 4 3 7 2" xfId="32621"/>
    <cellStyle name="Normal 5 4 3 8" xfId="32622"/>
    <cellStyle name="Normal 5 4 3 8 2" xfId="32623"/>
    <cellStyle name="Normal 5 4 3 9" xfId="32624"/>
    <cellStyle name="Normal 5 4 4" xfId="32625"/>
    <cellStyle name="Normal 5 4 4 2" xfId="32626"/>
    <cellStyle name="Normal 5 4 4 2 2" xfId="32627"/>
    <cellStyle name="Normal 5 4 4 3" xfId="32628"/>
    <cellStyle name="Normal 5 4 4 3 2" xfId="32629"/>
    <cellStyle name="Normal 5 4 4 4" xfId="32630"/>
    <cellStyle name="Normal 5 4 4 4 2" xfId="32631"/>
    <cellStyle name="Normal 5 4 4 5" xfId="32632"/>
    <cellStyle name="Normal 5 4 4 6" xfId="32633"/>
    <cellStyle name="Normal 5 4 4 7" xfId="32634"/>
    <cellStyle name="Normal 5 4 5" xfId="32635"/>
    <cellStyle name="Normal 5 4 5 2" xfId="32636"/>
    <cellStyle name="Normal 5 4 5 2 2" xfId="32637"/>
    <cellStyle name="Normal 5 4 5 3" xfId="32638"/>
    <cellStyle name="Normal 5 4 5 3 2" xfId="32639"/>
    <cellStyle name="Normal 5 4 5 4" xfId="32640"/>
    <cellStyle name="Normal 5 4 5 4 2" xfId="32641"/>
    <cellStyle name="Normal 5 4 5 5" xfId="32642"/>
    <cellStyle name="Normal 5 4 5 6" xfId="32643"/>
    <cellStyle name="Normal 5 4 6" xfId="32644"/>
    <cellStyle name="Normal 5 4 6 2" xfId="32645"/>
    <cellStyle name="Normal 5 4 6 2 2" xfId="32646"/>
    <cellStyle name="Normal 5 4 6 3" xfId="32647"/>
    <cellStyle name="Normal 5 4 6 3 2" xfId="32648"/>
    <cellStyle name="Normal 5 4 6 4" xfId="32649"/>
    <cellStyle name="Normal 5 4 6 4 2" xfId="32650"/>
    <cellStyle name="Normal 5 4 6 5" xfId="32651"/>
    <cellStyle name="Normal 5 4 6 6" xfId="32652"/>
    <cellStyle name="Normal 5 4 7" xfId="32653"/>
    <cellStyle name="Normal 5 4 7 2" xfId="32654"/>
    <cellStyle name="Normal 5 4 7 2 2" xfId="32655"/>
    <cellStyle name="Normal 5 4 7 3" xfId="32656"/>
    <cellStyle name="Normal 5 4 7 3 2" xfId="32657"/>
    <cellStyle name="Normal 5 4 7 4" xfId="32658"/>
    <cellStyle name="Normal 5 4 7 5" xfId="32659"/>
    <cellStyle name="Normal 5 4 8" xfId="32660"/>
    <cellStyle name="Normal 5 4 8 2" xfId="32661"/>
    <cellStyle name="Normal 5 4 9" xfId="32662"/>
    <cellStyle name="Normal 5 4 9 2" xfId="32663"/>
    <cellStyle name="Normal 5 5" xfId="32664"/>
    <cellStyle name="Normal 5 5 10" xfId="32665"/>
    <cellStyle name="Normal 5 5 11" xfId="32666"/>
    <cellStyle name="Normal 5 5 12" xfId="32667"/>
    <cellStyle name="Normal 5 5 2" xfId="32668"/>
    <cellStyle name="Normal 5 5 2 2" xfId="32669"/>
    <cellStyle name="Normal 5 5 2 2 2" xfId="32670"/>
    <cellStyle name="Normal 5 5 2 2 3" xfId="32671"/>
    <cellStyle name="Normal 5 5 2 3" xfId="32672"/>
    <cellStyle name="Normal 5 5 2 3 2" xfId="32673"/>
    <cellStyle name="Normal 5 5 2 4" xfId="32674"/>
    <cellStyle name="Normal 5 5 2 4 2" xfId="32675"/>
    <cellStyle name="Normal 5 5 2 5" xfId="32676"/>
    <cellStyle name="Normal 5 5 2 6" xfId="32677"/>
    <cellStyle name="Normal 5 5 2 7" xfId="32678"/>
    <cellStyle name="Normal 5 5 3" xfId="32679"/>
    <cellStyle name="Normal 5 5 3 2" xfId="32680"/>
    <cellStyle name="Normal 5 5 3 2 2" xfId="32681"/>
    <cellStyle name="Normal 5 5 3 3" xfId="32682"/>
    <cellStyle name="Normal 5 5 3 3 2" xfId="32683"/>
    <cellStyle name="Normal 5 5 3 4" xfId="32684"/>
    <cellStyle name="Normal 5 5 3 4 2" xfId="32685"/>
    <cellStyle name="Normal 5 5 3 5" xfId="32686"/>
    <cellStyle name="Normal 5 5 3 6" xfId="32687"/>
    <cellStyle name="Normal 5 5 3 7" xfId="32688"/>
    <cellStyle name="Normal 5 5 4" xfId="32689"/>
    <cellStyle name="Normal 5 5 4 2" xfId="32690"/>
    <cellStyle name="Normal 5 5 4 2 2" xfId="32691"/>
    <cellStyle name="Normal 5 5 4 3" xfId="32692"/>
    <cellStyle name="Normal 5 5 4 3 2" xfId="32693"/>
    <cellStyle name="Normal 5 5 4 4" xfId="32694"/>
    <cellStyle name="Normal 5 5 4 4 2" xfId="32695"/>
    <cellStyle name="Normal 5 5 4 5" xfId="32696"/>
    <cellStyle name="Normal 5 5 4 6" xfId="32697"/>
    <cellStyle name="Normal 5 5 4 7" xfId="32698"/>
    <cellStyle name="Normal 5 5 5" xfId="32699"/>
    <cellStyle name="Normal 5 5 5 2" xfId="32700"/>
    <cellStyle name="Normal 5 5 5 2 2" xfId="32701"/>
    <cellStyle name="Normal 5 5 5 3" xfId="32702"/>
    <cellStyle name="Normal 5 5 5 3 2" xfId="32703"/>
    <cellStyle name="Normal 5 5 5 4" xfId="32704"/>
    <cellStyle name="Normal 5 5 5 4 2" xfId="32705"/>
    <cellStyle name="Normal 5 5 5 5" xfId="32706"/>
    <cellStyle name="Normal 5 5 5 6" xfId="32707"/>
    <cellStyle name="Normal 5 5 6" xfId="32708"/>
    <cellStyle name="Normal 5 5 6 2" xfId="32709"/>
    <cellStyle name="Normal 5 5 6 2 2" xfId="32710"/>
    <cellStyle name="Normal 5 5 6 3" xfId="32711"/>
    <cellStyle name="Normal 5 5 6 3 2" xfId="32712"/>
    <cellStyle name="Normal 5 5 6 4" xfId="32713"/>
    <cellStyle name="Normal 5 5 6 5" xfId="32714"/>
    <cellStyle name="Normal 5 5 7" xfId="32715"/>
    <cellStyle name="Normal 5 5 7 2" xfId="32716"/>
    <cellStyle name="Normal 5 5 8" xfId="32717"/>
    <cellStyle name="Normal 5 5 8 2" xfId="32718"/>
    <cellStyle name="Normal 5 5 9" xfId="32719"/>
    <cellStyle name="Normal 5 5 9 2" xfId="32720"/>
    <cellStyle name="Normal 5 6" xfId="32721"/>
    <cellStyle name="Normal 5 6 10" xfId="32722"/>
    <cellStyle name="Normal 5 6 11" xfId="32723"/>
    <cellStyle name="Normal 5 6 2" xfId="32724"/>
    <cellStyle name="Normal 5 6 2 2" xfId="32725"/>
    <cellStyle name="Normal 5 6 2 2 2" xfId="32726"/>
    <cellStyle name="Normal 5 6 2 3" xfId="32727"/>
    <cellStyle name="Normal 5 6 2 3 2" xfId="32728"/>
    <cellStyle name="Normal 5 6 2 4" xfId="32729"/>
    <cellStyle name="Normal 5 6 2 4 2" xfId="32730"/>
    <cellStyle name="Normal 5 6 2 5" xfId="32731"/>
    <cellStyle name="Normal 5 6 2 6" xfId="32732"/>
    <cellStyle name="Normal 5 6 2 7" xfId="32733"/>
    <cellStyle name="Normal 5 6 3" xfId="32734"/>
    <cellStyle name="Normal 5 6 3 2" xfId="32735"/>
    <cellStyle name="Normal 5 6 3 2 2" xfId="32736"/>
    <cellStyle name="Normal 5 6 3 3" xfId="32737"/>
    <cellStyle name="Normal 5 6 3 3 2" xfId="32738"/>
    <cellStyle name="Normal 5 6 3 4" xfId="32739"/>
    <cellStyle name="Normal 5 6 3 4 2" xfId="32740"/>
    <cellStyle name="Normal 5 6 3 5" xfId="32741"/>
    <cellStyle name="Normal 5 6 3 6" xfId="32742"/>
    <cellStyle name="Normal 5 6 4" xfId="32743"/>
    <cellStyle name="Normal 5 6 4 2" xfId="32744"/>
    <cellStyle name="Normal 5 6 4 2 2" xfId="32745"/>
    <cellStyle name="Normal 5 6 4 3" xfId="32746"/>
    <cellStyle name="Normal 5 6 4 3 2" xfId="32747"/>
    <cellStyle name="Normal 5 6 4 4" xfId="32748"/>
    <cellStyle name="Normal 5 6 4 4 2" xfId="32749"/>
    <cellStyle name="Normal 5 6 4 5" xfId="32750"/>
    <cellStyle name="Normal 5 6 4 6" xfId="32751"/>
    <cellStyle name="Normal 5 6 5" xfId="32752"/>
    <cellStyle name="Normal 5 6 5 2" xfId="32753"/>
    <cellStyle name="Normal 5 6 5 2 2" xfId="32754"/>
    <cellStyle name="Normal 5 6 5 3" xfId="32755"/>
    <cellStyle name="Normal 5 6 5 3 2" xfId="32756"/>
    <cellStyle name="Normal 5 6 5 4" xfId="32757"/>
    <cellStyle name="Normal 5 6 5 5" xfId="32758"/>
    <cellStyle name="Normal 5 6 6" xfId="32759"/>
    <cellStyle name="Normal 5 6 6 2" xfId="32760"/>
    <cellStyle name="Normal 5 6 7" xfId="32761"/>
    <cellStyle name="Normal 5 6 7 2" xfId="32762"/>
    <cellStyle name="Normal 5 6 8" xfId="32763"/>
    <cellStyle name="Normal 5 6 8 2" xfId="32764"/>
    <cellStyle name="Normal 5 6 9" xfId="32765"/>
    <cellStyle name="Normal 5 7" xfId="32766"/>
    <cellStyle name="Normal 5 7 10" xfId="32767"/>
    <cellStyle name="Normal 5 7 11" xfId="32768"/>
    <cellStyle name="Normal 5 7 2" xfId="32769"/>
    <cellStyle name="Normal 5 7 2 2" xfId="32770"/>
    <cellStyle name="Normal 5 7 2 2 2" xfId="32771"/>
    <cellStyle name="Normal 5 7 2 3" xfId="32772"/>
    <cellStyle name="Normal 5 7 2 3 2" xfId="32773"/>
    <cellStyle name="Normal 5 7 2 4" xfId="32774"/>
    <cellStyle name="Normal 5 7 2 4 2" xfId="32775"/>
    <cellStyle name="Normal 5 7 2 5" xfId="32776"/>
    <cellStyle name="Normal 5 7 2 6" xfId="32777"/>
    <cellStyle name="Normal 5 7 3" xfId="32778"/>
    <cellStyle name="Normal 5 7 3 2" xfId="32779"/>
    <cellStyle name="Normal 5 7 3 2 2" xfId="32780"/>
    <cellStyle name="Normal 5 7 3 3" xfId="32781"/>
    <cellStyle name="Normal 5 7 3 3 2" xfId="32782"/>
    <cellStyle name="Normal 5 7 3 4" xfId="32783"/>
    <cellStyle name="Normal 5 7 3 4 2" xfId="32784"/>
    <cellStyle name="Normal 5 7 3 5" xfId="32785"/>
    <cellStyle name="Normal 5 7 3 6" xfId="32786"/>
    <cellStyle name="Normal 5 7 4" xfId="32787"/>
    <cellStyle name="Normal 5 7 4 2" xfId="32788"/>
    <cellStyle name="Normal 5 7 4 2 2" xfId="32789"/>
    <cellStyle name="Normal 5 7 4 3" xfId="32790"/>
    <cellStyle name="Normal 5 7 4 3 2" xfId="32791"/>
    <cellStyle name="Normal 5 7 4 4" xfId="32792"/>
    <cellStyle name="Normal 5 7 4 4 2" xfId="32793"/>
    <cellStyle name="Normal 5 7 4 5" xfId="32794"/>
    <cellStyle name="Normal 5 7 4 6" xfId="32795"/>
    <cellStyle name="Normal 5 7 5" xfId="32796"/>
    <cellStyle name="Normal 5 7 5 2" xfId="32797"/>
    <cellStyle name="Normal 5 7 5 2 2" xfId="32798"/>
    <cellStyle name="Normal 5 7 5 3" xfId="32799"/>
    <cellStyle name="Normal 5 7 5 3 2" xfId="32800"/>
    <cellStyle name="Normal 5 7 5 4" xfId="32801"/>
    <cellStyle name="Normal 5 7 5 5" xfId="32802"/>
    <cellStyle name="Normal 5 7 6" xfId="32803"/>
    <cellStyle name="Normal 5 7 6 2" xfId="32804"/>
    <cellStyle name="Normal 5 7 7" xfId="32805"/>
    <cellStyle name="Normal 5 7 7 2" xfId="32806"/>
    <cellStyle name="Normal 5 7 8" xfId="32807"/>
    <cellStyle name="Normal 5 7 8 2" xfId="32808"/>
    <cellStyle name="Normal 5 7 9" xfId="32809"/>
    <cellStyle name="Normal 5 8" xfId="32810"/>
    <cellStyle name="Normal 5 8 2" xfId="32811"/>
    <cellStyle name="Normal 5 8 2 2" xfId="32812"/>
    <cellStyle name="Normal 5 8 3" xfId="32813"/>
    <cellStyle name="Normal 5 8 3 2" xfId="32814"/>
    <cellStyle name="Normal 5 8 4" xfId="32815"/>
    <cellStyle name="Normal 5 8 4 2" xfId="32816"/>
    <cellStyle name="Normal 5 8 5" xfId="32817"/>
    <cellStyle name="Normal 5 8 6" xfId="32818"/>
    <cellStyle name="Normal 5 9" xfId="32819"/>
    <cellStyle name="Normal 5 9 2" xfId="32820"/>
    <cellStyle name="Normal 5 9 2 2" xfId="32821"/>
    <cellStyle name="Normal 5 9 3" xfId="32822"/>
    <cellStyle name="Normal 5 9 3 2" xfId="32823"/>
    <cellStyle name="Normal 5 9 4" xfId="32824"/>
    <cellStyle name="Normal 5 9 4 2" xfId="32825"/>
    <cellStyle name="Normal 5 9 5" xfId="32826"/>
    <cellStyle name="Normal 5 9 6" xfId="32827"/>
    <cellStyle name="Normal 50" xfId="32828"/>
    <cellStyle name="Normal 50 2" xfId="32829"/>
    <cellStyle name="Normal 50 2 2" xfId="32830"/>
    <cellStyle name="Normal 50 3" xfId="32831"/>
    <cellStyle name="Normal 50 3 2" xfId="32832"/>
    <cellStyle name="Normal 50 4" xfId="32833"/>
    <cellStyle name="Normal 51" xfId="32834"/>
    <cellStyle name="Normal 51 2" xfId="32835"/>
    <cellStyle name="Normal 51 2 2" xfId="32836"/>
    <cellStyle name="Normal 51 3" xfId="32837"/>
    <cellStyle name="Normal 51 3 2" xfId="32838"/>
    <cellStyle name="Normal 51 4" xfId="32839"/>
    <cellStyle name="Normal 52" xfId="32840"/>
    <cellStyle name="Normal 52 2" xfId="32841"/>
    <cellStyle name="Normal 52 2 2" xfId="32842"/>
    <cellStyle name="Normal 52 3" xfId="32843"/>
    <cellStyle name="Normal 52 3 2" xfId="32844"/>
    <cellStyle name="Normal 52 4" xfId="32845"/>
    <cellStyle name="Normal 52 5" xfId="32846"/>
    <cellStyle name="Normal 53" xfId="32847"/>
    <cellStyle name="Normal 53 2" xfId="32848"/>
    <cellStyle name="Normal 53 2 2" xfId="32849"/>
    <cellStyle name="Normal 53 3" xfId="32850"/>
    <cellStyle name="Normal 53 3 2" xfId="32851"/>
    <cellStyle name="Normal 53 4" xfId="32852"/>
    <cellStyle name="Normal 53 5" xfId="32853"/>
    <cellStyle name="Normal 54" xfId="32854"/>
    <cellStyle name="Normal 54 2" xfId="32855"/>
    <cellStyle name="Normal 54 2 2" xfId="32856"/>
    <cellStyle name="Normal 54 3" xfId="32857"/>
    <cellStyle name="Normal 54 3 2" xfId="32858"/>
    <cellStyle name="Normal 54 4" xfId="32859"/>
    <cellStyle name="Normal 54 5" xfId="32860"/>
    <cellStyle name="Normal 55" xfId="32861"/>
    <cellStyle name="Normal 55 2" xfId="32862"/>
    <cellStyle name="Normal 55 2 2" xfId="32863"/>
    <cellStyle name="Normal 55 3" xfId="32864"/>
    <cellStyle name="Normal 55 3 2" xfId="32865"/>
    <cellStyle name="Normal 55 4" xfId="32866"/>
    <cellStyle name="Normal 56" xfId="32867"/>
    <cellStyle name="Normal 56 2" xfId="32868"/>
    <cellStyle name="Normal 56 2 2" xfId="32869"/>
    <cellStyle name="Normal 56 3" xfId="32870"/>
    <cellStyle name="Normal 56 3 2" xfId="32871"/>
    <cellStyle name="Normal 56 4" xfId="32872"/>
    <cellStyle name="Normal 57" xfId="32873"/>
    <cellStyle name="Normal 57 2" xfId="32874"/>
    <cellStyle name="Normal 57 2 2" xfId="32875"/>
    <cellStyle name="Normal 57 3" xfId="32876"/>
    <cellStyle name="Normal 57 3 2" xfId="32877"/>
    <cellStyle name="Normal 57 4" xfId="32878"/>
    <cellStyle name="Normal 58" xfId="32879"/>
    <cellStyle name="Normal 58 2" xfId="32880"/>
    <cellStyle name="Normal 58 2 2" xfId="32881"/>
    <cellStyle name="Normal 58 3" xfId="32882"/>
    <cellStyle name="Normal 58 3 2" xfId="32883"/>
    <cellStyle name="Normal 58 4" xfId="32884"/>
    <cellStyle name="Normal 59" xfId="32885"/>
    <cellStyle name="Normal 59 2" xfId="32886"/>
    <cellStyle name="Normal 59 2 2" xfId="32887"/>
    <cellStyle name="Normal 59 3" xfId="32888"/>
    <cellStyle name="Normal 59 3 2" xfId="32889"/>
    <cellStyle name="Normal 59 4" xfId="32890"/>
    <cellStyle name="Normal 6" xfId="80"/>
    <cellStyle name="Normal 6 10" xfId="32891"/>
    <cellStyle name="Normal 6 10 2" xfId="32892"/>
    <cellStyle name="Normal 6 10 2 2" xfId="32893"/>
    <cellStyle name="Normal 6 10 2 2 2" xfId="32894"/>
    <cellStyle name="Normal 6 10 2 2 2 2" xfId="32895"/>
    <cellStyle name="Normal 6 10 2 2 3" xfId="32896"/>
    <cellStyle name="Normal 6 10 2 3" xfId="32897"/>
    <cellStyle name="Normal 6 10 2 3 2" xfId="32898"/>
    <cellStyle name="Normal 6 10 2 4" xfId="32899"/>
    <cellStyle name="Normal 6 10 2 5" xfId="32900"/>
    <cellStyle name="Normal 6 10 3" xfId="32901"/>
    <cellStyle name="Normal 6 10 3 2" xfId="32902"/>
    <cellStyle name="Normal 6 10 3 2 2" xfId="32903"/>
    <cellStyle name="Normal 6 10 3 3" xfId="32904"/>
    <cellStyle name="Normal 6 10 4" xfId="32905"/>
    <cellStyle name="Normal 6 10 4 2" xfId="32906"/>
    <cellStyle name="Normal 6 10 5" xfId="32907"/>
    <cellStyle name="Normal 6 10 6" xfId="32908"/>
    <cellStyle name="Normal 6 11" xfId="32909"/>
    <cellStyle name="Normal 6 11 2" xfId="32910"/>
    <cellStyle name="Normal 6 11 2 2" xfId="32911"/>
    <cellStyle name="Normal 6 11 3" xfId="32912"/>
    <cellStyle name="Normal 6 11 3 2" xfId="32913"/>
    <cellStyle name="Normal 6 11 4" xfId="32914"/>
    <cellStyle name="Normal 6 11 5" xfId="32915"/>
    <cellStyle name="Normal 6 12" xfId="32916"/>
    <cellStyle name="Normal 6 12 2" xfId="32917"/>
    <cellStyle name="Normal 6 12 2 2" xfId="32918"/>
    <cellStyle name="Normal 6 13" xfId="32919"/>
    <cellStyle name="Normal 6 13 2" xfId="32920"/>
    <cellStyle name="Normal 6 14" xfId="32921"/>
    <cellStyle name="Normal 6 14 2" xfId="32922"/>
    <cellStyle name="Normal 6 15" xfId="32923"/>
    <cellStyle name="Normal 6 16" xfId="32924"/>
    <cellStyle name="Normal 6 17" xfId="32925"/>
    <cellStyle name="Normal 6 18" xfId="32926"/>
    <cellStyle name="Normal 6 2" xfId="81"/>
    <cellStyle name="Normal 6 2 10" xfId="32927"/>
    <cellStyle name="Normal 6 2 10 2" xfId="32928"/>
    <cellStyle name="Normal 6 2 11" xfId="32929"/>
    <cellStyle name="Normal 6 2 11 2" xfId="32930"/>
    <cellStyle name="Normal 6 2 12" xfId="32931"/>
    <cellStyle name="Normal 6 2 13" xfId="32932"/>
    <cellStyle name="Normal 6 2 14" xfId="32933"/>
    <cellStyle name="Normal 6 2 2" xfId="32934"/>
    <cellStyle name="Normal 6 2 2 10" xfId="32935"/>
    <cellStyle name="Normal 6 2 2 11" xfId="32936"/>
    <cellStyle name="Normal 6 2 2 12" xfId="32937"/>
    <cellStyle name="Normal 6 2 2 2" xfId="32938"/>
    <cellStyle name="Normal 6 2 2 2 2" xfId="32939"/>
    <cellStyle name="Normal 6 2 2 2 2 2" xfId="32940"/>
    <cellStyle name="Normal 6 2 2 2 2 2 2" xfId="32941"/>
    <cellStyle name="Normal 6 2 2 2 2 3" xfId="32942"/>
    <cellStyle name="Normal 6 2 2 2 3" xfId="32943"/>
    <cellStyle name="Normal 6 2 2 2 3 2" xfId="32944"/>
    <cellStyle name="Normal 6 2 2 2 3 3" xfId="32945"/>
    <cellStyle name="Normal 6 2 2 2 4" xfId="32946"/>
    <cellStyle name="Normal 6 2 2 2 4 2" xfId="32947"/>
    <cellStyle name="Normal 6 2 2 2 4 3" xfId="32948"/>
    <cellStyle name="Normal 6 2 2 2 5" xfId="32949"/>
    <cellStyle name="Normal 6 2 2 2 6" xfId="32950"/>
    <cellStyle name="Normal 6 2 2 2 7" xfId="32951"/>
    <cellStyle name="Normal 6 2 2 3" xfId="32952"/>
    <cellStyle name="Normal 6 2 2 3 2" xfId="32953"/>
    <cellStyle name="Normal 6 2 2 3 2 2" xfId="32954"/>
    <cellStyle name="Normal 6 2 2 3 2 3" xfId="32955"/>
    <cellStyle name="Normal 6 2 2 3 3" xfId="32956"/>
    <cellStyle name="Normal 6 2 2 3 3 2" xfId="32957"/>
    <cellStyle name="Normal 6 2 2 3 4" xfId="32958"/>
    <cellStyle name="Normal 6 2 2 3 4 2" xfId="32959"/>
    <cellStyle name="Normal 6 2 2 3 5" xfId="32960"/>
    <cellStyle name="Normal 6 2 2 3 6" xfId="32961"/>
    <cellStyle name="Normal 6 2 2 3 7" xfId="32962"/>
    <cellStyle name="Normal 6 2 2 4" xfId="32963"/>
    <cellStyle name="Normal 6 2 2 4 2" xfId="32964"/>
    <cellStyle name="Normal 6 2 2 4 2 2" xfId="32965"/>
    <cellStyle name="Normal 6 2 2 4 3" xfId="32966"/>
    <cellStyle name="Normal 6 2 2 4 3 2" xfId="32967"/>
    <cellStyle name="Normal 6 2 2 4 4" xfId="32968"/>
    <cellStyle name="Normal 6 2 2 4 4 2" xfId="32969"/>
    <cellStyle name="Normal 6 2 2 4 5" xfId="32970"/>
    <cellStyle name="Normal 6 2 2 4 6" xfId="32971"/>
    <cellStyle name="Normal 6 2 2 4 7" xfId="32972"/>
    <cellStyle name="Normal 6 2 2 5" xfId="32973"/>
    <cellStyle name="Normal 6 2 2 5 2" xfId="32974"/>
    <cellStyle name="Normal 6 2 2 5 2 2" xfId="32975"/>
    <cellStyle name="Normal 6 2 2 5 3" xfId="32976"/>
    <cellStyle name="Normal 6 2 2 5 3 2" xfId="32977"/>
    <cellStyle name="Normal 6 2 2 5 4" xfId="32978"/>
    <cellStyle name="Normal 6 2 2 5 4 2" xfId="32979"/>
    <cellStyle name="Normal 6 2 2 5 5" xfId="32980"/>
    <cellStyle name="Normal 6 2 2 5 6" xfId="32981"/>
    <cellStyle name="Normal 6 2 2 5 7" xfId="32982"/>
    <cellStyle name="Normal 6 2 2 6" xfId="32983"/>
    <cellStyle name="Normal 6 2 2 6 2" xfId="32984"/>
    <cellStyle name="Normal 6 2 2 6 2 2" xfId="32985"/>
    <cellStyle name="Normal 6 2 2 6 3" xfId="32986"/>
    <cellStyle name="Normal 6 2 2 6 3 2" xfId="32987"/>
    <cellStyle name="Normal 6 2 2 6 4" xfId="32988"/>
    <cellStyle name="Normal 6 2 2 6 5" xfId="32989"/>
    <cellStyle name="Normal 6 2 2 7" xfId="32990"/>
    <cellStyle name="Normal 6 2 2 7 2" xfId="32991"/>
    <cellStyle name="Normal 6 2 2 8" xfId="32992"/>
    <cellStyle name="Normal 6 2 2 8 2" xfId="32993"/>
    <cellStyle name="Normal 6 2 2 9" xfId="32994"/>
    <cellStyle name="Normal 6 2 2 9 2" xfId="32995"/>
    <cellStyle name="Normal 6 2 3" xfId="32996"/>
    <cellStyle name="Normal 6 2 3 10" xfId="32997"/>
    <cellStyle name="Normal 6 2 3 11" xfId="32998"/>
    <cellStyle name="Normal 6 2 3 2" xfId="32999"/>
    <cellStyle name="Normal 6 2 3 2 2" xfId="33000"/>
    <cellStyle name="Normal 6 2 3 2 2 2" xfId="33001"/>
    <cellStyle name="Normal 6 2 3 2 2 2 2" xfId="33002"/>
    <cellStyle name="Normal 6 2 3 2 2 3" xfId="33003"/>
    <cellStyle name="Normal 6 2 3 2 3" xfId="33004"/>
    <cellStyle name="Normal 6 2 3 2 3 2" xfId="33005"/>
    <cellStyle name="Normal 6 2 3 2 4" xfId="33006"/>
    <cellStyle name="Normal 6 2 3 2 4 2" xfId="33007"/>
    <cellStyle name="Normal 6 2 3 2 5" xfId="33008"/>
    <cellStyle name="Normal 6 2 3 2 6" xfId="33009"/>
    <cellStyle name="Normal 6 2 3 2 7" xfId="33010"/>
    <cellStyle name="Normal 6 2 3 3" xfId="33011"/>
    <cellStyle name="Normal 6 2 3 3 2" xfId="33012"/>
    <cellStyle name="Normal 6 2 3 3 2 2" xfId="33013"/>
    <cellStyle name="Normal 6 2 3 3 3" xfId="33014"/>
    <cellStyle name="Normal 6 2 3 3 3 2" xfId="33015"/>
    <cellStyle name="Normal 6 2 3 3 4" xfId="33016"/>
    <cellStyle name="Normal 6 2 3 3 4 2" xfId="33017"/>
    <cellStyle name="Normal 6 2 3 3 5" xfId="33018"/>
    <cellStyle name="Normal 6 2 3 3 6" xfId="33019"/>
    <cellStyle name="Normal 6 2 3 3 7" xfId="33020"/>
    <cellStyle name="Normal 6 2 3 4" xfId="33021"/>
    <cellStyle name="Normal 6 2 3 4 2" xfId="33022"/>
    <cellStyle name="Normal 6 2 3 4 2 2" xfId="33023"/>
    <cellStyle name="Normal 6 2 3 4 3" xfId="33024"/>
    <cellStyle name="Normal 6 2 3 4 3 2" xfId="33025"/>
    <cellStyle name="Normal 6 2 3 4 4" xfId="33026"/>
    <cellStyle name="Normal 6 2 3 4 4 2" xfId="33027"/>
    <cellStyle name="Normal 6 2 3 4 5" xfId="33028"/>
    <cellStyle name="Normal 6 2 3 4 6" xfId="33029"/>
    <cellStyle name="Normal 6 2 3 4 7" xfId="33030"/>
    <cellStyle name="Normal 6 2 3 5" xfId="33031"/>
    <cellStyle name="Normal 6 2 3 5 2" xfId="33032"/>
    <cellStyle name="Normal 6 2 3 5 2 2" xfId="33033"/>
    <cellStyle name="Normal 6 2 3 5 3" xfId="33034"/>
    <cellStyle name="Normal 6 2 3 5 3 2" xfId="33035"/>
    <cellStyle name="Normal 6 2 3 5 4" xfId="33036"/>
    <cellStyle name="Normal 6 2 3 5 5" xfId="33037"/>
    <cellStyle name="Normal 6 2 3 6" xfId="33038"/>
    <cellStyle name="Normal 6 2 3 6 2" xfId="33039"/>
    <cellStyle name="Normal 6 2 3 7" xfId="33040"/>
    <cellStyle name="Normal 6 2 3 7 2" xfId="33041"/>
    <cellStyle name="Normal 6 2 3 8" xfId="33042"/>
    <cellStyle name="Normal 6 2 3 8 2" xfId="33043"/>
    <cellStyle name="Normal 6 2 3 9" xfId="33044"/>
    <cellStyle name="Normal 6 2 4" xfId="33045"/>
    <cellStyle name="Normal 6 2 4 10" xfId="33046"/>
    <cellStyle name="Normal 6 2 4 11" xfId="33047"/>
    <cellStyle name="Normal 6 2 4 2" xfId="33048"/>
    <cellStyle name="Normal 6 2 4 2 2" xfId="33049"/>
    <cellStyle name="Normal 6 2 4 2 2 2" xfId="33050"/>
    <cellStyle name="Normal 6 2 4 2 2 3" xfId="33051"/>
    <cellStyle name="Normal 6 2 4 2 3" xfId="33052"/>
    <cellStyle name="Normal 6 2 4 2 3 2" xfId="33053"/>
    <cellStyle name="Normal 6 2 4 2 4" xfId="33054"/>
    <cellStyle name="Normal 6 2 4 2 4 2" xfId="33055"/>
    <cellStyle name="Normal 6 2 4 2 5" xfId="33056"/>
    <cellStyle name="Normal 6 2 4 2 6" xfId="33057"/>
    <cellStyle name="Normal 6 2 4 2 7" xfId="33058"/>
    <cellStyle name="Normal 6 2 4 3" xfId="33059"/>
    <cellStyle name="Normal 6 2 4 3 2" xfId="33060"/>
    <cellStyle name="Normal 6 2 4 3 2 2" xfId="33061"/>
    <cellStyle name="Normal 6 2 4 3 3" xfId="33062"/>
    <cellStyle name="Normal 6 2 4 3 3 2" xfId="33063"/>
    <cellStyle name="Normal 6 2 4 3 4" xfId="33064"/>
    <cellStyle name="Normal 6 2 4 3 4 2" xfId="33065"/>
    <cellStyle name="Normal 6 2 4 3 5" xfId="33066"/>
    <cellStyle name="Normal 6 2 4 3 6" xfId="33067"/>
    <cellStyle name="Normal 6 2 4 3 7" xfId="33068"/>
    <cellStyle name="Normal 6 2 4 4" xfId="33069"/>
    <cellStyle name="Normal 6 2 4 4 2" xfId="33070"/>
    <cellStyle name="Normal 6 2 4 4 2 2" xfId="33071"/>
    <cellStyle name="Normal 6 2 4 4 3" xfId="33072"/>
    <cellStyle name="Normal 6 2 4 4 3 2" xfId="33073"/>
    <cellStyle name="Normal 6 2 4 4 4" xfId="33074"/>
    <cellStyle name="Normal 6 2 4 4 4 2" xfId="33075"/>
    <cellStyle name="Normal 6 2 4 4 5" xfId="33076"/>
    <cellStyle name="Normal 6 2 4 4 6" xfId="33077"/>
    <cellStyle name="Normal 6 2 4 4 7" xfId="33078"/>
    <cellStyle name="Normal 6 2 4 5" xfId="33079"/>
    <cellStyle name="Normal 6 2 4 5 2" xfId="33080"/>
    <cellStyle name="Normal 6 2 4 5 2 2" xfId="33081"/>
    <cellStyle name="Normal 6 2 4 5 3" xfId="33082"/>
    <cellStyle name="Normal 6 2 4 5 3 2" xfId="33083"/>
    <cellStyle name="Normal 6 2 4 5 4" xfId="33084"/>
    <cellStyle name="Normal 6 2 4 5 5" xfId="33085"/>
    <cellStyle name="Normal 6 2 4 6" xfId="33086"/>
    <cellStyle name="Normal 6 2 4 6 2" xfId="33087"/>
    <cellStyle name="Normal 6 2 4 7" xfId="33088"/>
    <cellStyle name="Normal 6 2 4 7 2" xfId="33089"/>
    <cellStyle name="Normal 6 2 4 8" xfId="33090"/>
    <cellStyle name="Normal 6 2 4 8 2" xfId="33091"/>
    <cellStyle name="Normal 6 2 4 9" xfId="33092"/>
    <cellStyle name="Normal 6 2 5" xfId="33093"/>
    <cellStyle name="Normal 6 2 5 2" xfId="33094"/>
    <cellStyle name="Normal 6 2 5 2 2" xfId="33095"/>
    <cellStyle name="Normal 6 2 5 2 2 2" xfId="33096"/>
    <cellStyle name="Normal 6 2 5 2 3" xfId="33097"/>
    <cellStyle name="Normal 6 2 5 3" xfId="33098"/>
    <cellStyle name="Normal 6 2 5 3 2" xfId="33099"/>
    <cellStyle name="Normal 6 2 5 3 3" xfId="33100"/>
    <cellStyle name="Normal 6 2 5 4" xfId="33101"/>
    <cellStyle name="Normal 6 2 5 4 2" xfId="33102"/>
    <cellStyle name="Normal 6 2 5 4 3" xfId="33103"/>
    <cellStyle name="Normal 6 2 5 5" xfId="33104"/>
    <cellStyle name="Normal 6 2 5 6" xfId="33105"/>
    <cellStyle name="Normal 6 2 5 7" xfId="33106"/>
    <cellStyle name="Normal 6 2 6" xfId="33107"/>
    <cellStyle name="Normal 6 2 6 2" xfId="33108"/>
    <cellStyle name="Normal 6 2 6 2 2" xfId="33109"/>
    <cellStyle name="Normal 6 2 6 2 3" xfId="33110"/>
    <cellStyle name="Normal 6 2 6 3" xfId="33111"/>
    <cellStyle name="Normal 6 2 6 3 2" xfId="33112"/>
    <cellStyle name="Normal 6 2 6 4" xfId="33113"/>
    <cellStyle name="Normal 6 2 6 4 2" xfId="33114"/>
    <cellStyle name="Normal 6 2 6 5" xfId="33115"/>
    <cellStyle name="Normal 6 2 6 6" xfId="33116"/>
    <cellStyle name="Normal 6 2 6 7" xfId="33117"/>
    <cellStyle name="Normal 6 2 7" xfId="33118"/>
    <cellStyle name="Normal 6 2 7 2" xfId="33119"/>
    <cellStyle name="Normal 6 2 7 2 2" xfId="33120"/>
    <cellStyle name="Normal 6 2 7 3" xfId="33121"/>
    <cellStyle name="Normal 6 2 7 3 2" xfId="33122"/>
    <cellStyle name="Normal 6 2 7 4" xfId="33123"/>
    <cellStyle name="Normal 6 2 7 4 2" xfId="33124"/>
    <cellStyle name="Normal 6 2 7 5" xfId="33125"/>
    <cellStyle name="Normal 6 2 7 6" xfId="33126"/>
    <cellStyle name="Normal 6 2 7 7" xfId="33127"/>
    <cellStyle name="Normal 6 2 8" xfId="33128"/>
    <cellStyle name="Normal 6 2 8 2" xfId="33129"/>
    <cellStyle name="Normal 6 2 8 2 2" xfId="33130"/>
    <cellStyle name="Normal 6 2 8 3" xfId="33131"/>
    <cellStyle name="Normal 6 2 8 3 2" xfId="33132"/>
    <cellStyle name="Normal 6 2 8 4" xfId="33133"/>
    <cellStyle name="Normal 6 2 8 5" xfId="33134"/>
    <cellStyle name="Normal 6 2 8 6" xfId="33135"/>
    <cellStyle name="Normal 6 2 9" xfId="33136"/>
    <cellStyle name="Normal 6 2 9 2" xfId="33137"/>
    <cellStyle name="Normal 6 3" xfId="33138"/>
    <cellStyle name="Normal 6 3 10" xfId="33139"/>
    <cellStyle name="Normal 6 3 10 2" xfId="33140"/>
    <cellStyle name="Normal 6 3 11" xfId="33141"/>
    <cellStyle name="Normal 6 3 11 2" xfId="33142"/>
    <cellStyle name="Normal 6 3 12" xfId="33143"/>
    <cellStyle name="Normal 6 3 13" xfId="33144"/>
    <cellStyle name="Normal 6 3 14" xfId="33145"/>
    <cellStyle name="Normal 6 3 2" xfId="33146"/>
    <cellStyle name="Normal 6 3 2 10" xfId="33147"/>
    <cellStyle name="Normal 6 3 2 11" xfId="33148"/>
    <cellStyle name="Normal 6 3 2 12" xfId="33149"/>
    <cellStyle name="Normal 6 3 2 2" xfId="33150"/>
    <cellStyle name="Normal 6 3 2 2 2" xfId="33151"/>
    <cellStyle name="Normal 6 3 2 2 2 2" xfId="33152"/>
    <cellStyle name="Normal 6 3 2 2 2 2 2" xfId="33153"/>
    <cellStyle name="Normal 6 3 2 2 2 3" xfId="33154"/>
    <cellStyle name="Normal 6 3 2 2 3" xfId="33155"/>
    <cellStyle name="Normal 6 3 2 2 3 2" xfId="33156"/>
    <cellStyle name="Normal 6 3 2 2 4" xfId="33157"/>
    <cellStyle name="Normal 6 3 2 2 4 2" xfId="33158"/>
    <cellStyle name="Normal 6 3 2 2 5" xfId="33159"/>
    <cellStyle name="Normal 6 3 2 2 6" xfId="33160"/>
    <cellStyle name="Normal 6 3 2 2 7" xfId="33161"/>
    <cellStyle name="Normal 6 3 2 3" xfId="33162"/>
    <cellStyle name="Normal 6 3 2 3 2" xfId="33163"/>
    <cellStyle name="Normal 6 3 2 3 2 2" xfId="33164"/>
    <cellStyle name="Normal 6 3 2 3 3" xfId="33165"/>
    <cellStyle name="Normal 6 3 2 3 3 2" xfId="33166"/>
    <cellStyle name="Normal 6 3 2 3 4" xfId="33167"/>
    <cellStyle name="Normal 6 3 2 3 4 2" xfId="33168"/>
    <cellStyle name="Normal 6 3 2 3 5" xfId="33169"/>
    <cellStyle name="Normal 6 3 2 3 6" xfId="33170"/>
    <cellStyle name="Normal 6 3 2 3 7" xfId="33171"/>
    <cellStyle name="Normal 6 3 2 4" xfId="33172"/>
    <cellStyle name="Normal 6 3 2 4 2" xfId="33173"/>
    <cellStyle name="Normal 6 3 2 4 2 2" xfId="33174"/>
    <cellStyle name="Normal 6 3 2 4 3" xfId="33175"/>
    <cellStyle name="Normal 6 3 2 4 3 2" xfId="33176"/>
    <cellStyle name="Normal 6 3 2 4 4" xfId="33177"/>
    <cellStyle name="Normal 6 3 2 4 4 2" xfId="33178"/>
    <cellStyle name="Normal 6 3 2 4 5" xfId="33179"/>
    <cellStyle name="Normal 6 3 2 4 6" xfId="33180"/>
    <cellStyle name="Normal 6 3 2 4 7" xfId="33181"/>
    <cellStyle name="Normal 6 3 2 5" xfId="33182"/>
    <cellStyle name="Normal 6 3 2 5 2" xfId="33183"/>
    <cellStyle name="Normal 6 3 2 5 2 2" xfId="33184"/>
    <cellStyle name="Normal 6 3 2 5 3" xfId="33185"/>
    <cellStyle name="Normal 6 3 2 5 3 2" xfId="33186"/>
    <cellStyle name="Normal 6 3 2 5 4" xfId="33187"/>
    <cellStyle name="Normal 6 3 2 5 4 2" xfId="33188"/>
    <cellStyle name="Normal 6 3 2 5 5" xfId="33189"/>
    <cellStyle name="Normal 6 3 2 5 6" xfId="33190"/>
    <cellStyle name="Normal 6 3 2 6" xfId="33191"/>
    <cellStyle name="Normal 6 3 2 6 2" xfId="33192"/>
    <cellStyle name="Normal 6 3 2 6 2 2" xfId="33193"/>
    <cellStyle name="Normal 6 3 2 6 3" xfId="33194"/>
    <cellStyle name="Normal 6 3 2 6 3 2" xfId="33195"/>
    <cellStyle name="Normal 6 3 2 6 4" xfId="33196"/>
    <cellStyle name="Normal 6 3 2 6 5" xfId="33197"/>
    <cellStyle name="Normal 6 3 2 7" xfId="33198"/>
    <cellStyle name="Normal 6 3 2 7 2" xfId="33199"/>
    <cellStyle name="Normal 6 3 2 8" xfId="33200"/>
    <cellStyle name="Normal 6 3 2 8 2" xfId="33201"/>
    <cellStyle name="Normal 6 3 2 9" xfId="33202"/>
    <cellStyle name="Normal 6 3 2 9 2" xfId="33203"/>
    <cellStyle name="Normal 6 3 3" xfId="33204"/>
    <cellStyle name="Normal 6 3 3 10" xfId="33205"/>
    <cellStyle name="Normal 6 3 3 11" xfId="33206"/>
    <cellStyle name="Normal 6 3 3 2" xfId="33207"/>
    <cellStyle name="Normal 6 3 3 2 2" xfId="33208"/>
    <cellStyle name="Normal 6 3 3 2 2 2" xfId="33209"/>
    <cellStyle name="Normal 6 3 3 2 2 2 2" xfId="33210"/>
    <cellStyle name="Normal 6 3 3 2 2 3" xfId="33211"/>
    <cellStyle name="Normal 6 3 3 2 3" xfId="33212"/>
    <cellStyle name="Normal 6 3 3 2 3 2" xfId="33213"/>
    <cellStyle name="Normal 6 3 3 2 4" xfId="33214"/>
    <cellStyle name="Normal 6 3 3 2 4 2" xfId="33215"/>
    <cellStyle name="Normal 6 3 3 2 5" xfId="33216"/>
    <cellStyle name="Normal 6 3 3 2 6" xfId="33217"/>
    <cellStyle name="Normal 6 3 3 2 7" xfId="33218"/>
    <cellStyle name="Normal 6 3 3 3" xfId="33219"/>
    <cellStyle name="Normal 6 3 3 3 2" xfId="33220"/>
    <cellStyle name="Normal 6 3 3 3 2 2" xfId="33221"/>
    <cellStyle name="Normal 6 3 3 3 3" xfId="33222"/>
    <cellStyle name="Normal 6 3 3 3 3 2" xfId="33223"/>
    <cellStyle name="Normal 6 3 3 3 4" xfId="33224"/>
    <cellStyle name="Normal 6 3 3 3 4 2" xfId="33225"/>
    <cellStyle name="Normal 6 3 3 3 5" xfId="33226"/>
    <cellStyle name="Normal 6 3 3 3 6" xfId="33227"/>
    <cellStyle name="Normal 6 3 3 4" xfId="33228"/>
    <cellStyle name="Normal 6 3 3 4 2" xfId="33229"/>
    <cellStyle name="Normal 6 3 3 4 2 2" xfId="33230"/>
    <cellStyle name="Normal 6 3 3 4 3" xfId="33231"/>
    <cellStyle name="Normal 6 3 3 4 3 2" xfId="33232"/>
    <cellStyle name="Normal 6 3 3 4 4" xfId="33233"/>
    <cellStyle name="Normal 6 3 3 4 4 2" xfId="33234"/>
    <cellStyle name="Normal 6 3 3 4 5" xfId="33235"/>
    <cellStyle name="Normal 6 3 3 4 6" xfId="33236"/>
    <cellStyle name="Normal 6 3 3 5" xfId="33237"/>
    <cellStyle name="Normal 6 3 3 5 2" xfId="33238"/>
    <cellStyle name="Normal 6 3 3 5 2 2" xfId="33239"/>
    <cellStyle name="Normal 6 3 3 5 3" xfId="33240"/>
    <cellStyle name="Normal 6 3 3 5 3 2" xfId="33241"/>
    <cellStyle name="Normal 6 3 3 5 4" xfId="33242"/>
    <cellStyle name="Normal 6 3 3 5 5" xfId="33243"/>
    <cellStyle name="Normal 6 3 3 6" xfId="33244"/>
    <cellStyle name="Normal 6 3 3 6 2" xfId="33245"/>
    <cellStyle name="Normal 6 3 3 7" xfId="33246"/>
    <cellStyle name="Normal 6 3 3 7 2" xfId="33247"/>
    <cellStyle name="Normal 6 3 3 8" xfId="33248"/>
    <cellStyle name="Normal 6 3 3 8 2" xfId="33249"/>
    <cellStyle name="Normal 6 3 3 9" xfId="33250"/>
    <cellStyle name="Normal 6 3 4" xfId="33251"/>
    <cellStyle name="Normal 6 3 4 10" xfId="33252"/>
    <cellStyle name="Normal 6 3 4 11" xfId="33253"/>
    <cellStyle name="Normal 6 3 4 2" xfId="33254"/>
    <cellStyle name="Normal 6 3 4 2 2" xfId="33255"/>
    <cellStyle name="Normal 6 3 4 2 2 2" xfId="33256"/>
    <cellStyle name="Normal 6 3 4 2 3" xfId="33257"/>
    <cellStyle name="Normal 6 3 4 2 3 2" xfId="33258"/>
    <cellStyle name="Normal 6 3 4 2 4" xfId="33259"/>
    <cellStyle name="Normal 6 3 4 2 4 2" xfId="33260"/>
    <cellStyle name="Normal 6 3 4 2 5" xfId="33261"/>
    <cellStyle name="Normal 6 3 4 2 6" xfId="33262"/>
    <cellStyle name="Normal 6 3 4 3" xfId="33263"/>
    <cellStyle name="Normal 6 3 4 3 2" xfId="33264"/>
    <cellStyle name="Normal 6 3 4 3 2 2" xfId="33265"/>
    <cellStyle name="Normal 6 3 4 3 3" xfId="33266"/>
    <cellStyle name="Normal 6 3 4 3 3 2" xfId="33267"/>
    <cellStyle name="Normal 6 3 4 3 4" xfId="33268"/>
    <cellStyle name="Normal 6 3 4 3 4 2" xfId="33269"/>
    <cellStyle name="Normal 6 3 4 3 5" xfId="33270"/>
    <cellStyle name="Normal 6 3 4 3 6" xfId="33271"/>
    <cellStyle name="Normal 6 3 4 4" xfId="33272"/>
    <cellStyle name="Normal 6 3 4 4 2" xfId="33273"/>
    <cellStyle name="Normal 6 3 4 4 2 2" xfId="33274"/>
    <cellStyle name="Normal 6 3 4 4 3" xfId="33275"/>
    <cellStyle name="Normal 6 3 4 4 3 2" xfId="33276"/>
    <cellStyle name="Normal 6 3 4 4 4" xfId="33277"/>
    <cellStyle name="Normal 6 3 4 4 4 2" xfId="33278"/>
    <cellStyle name="Normal 6 3 4 4 5" xfId="33279"/>
    <cellStyle name="Normal 6 3 4 4 6" xfId="33280"/>
    <cellStyle name="Normal 6 3 4 5" xfId="33281"/>
    <cellStyle name="Normal 6 3 4 5 2" xfId="33282"/>
    <cellStyle name="Normal 6 3 4 5 2 2" xfId="33283"/>
    <cellStyle name="Normal 6 3 4 5 3" xfId="33284"/>
    <cellStyle name="Normal 6 3 4 5 3 2" xfId="33285"/>
    <cellStyle name="Normal 6 3 4 5 4" xfId="33286"/>
    <cellStyle name="Normal 6 3 4 5 5" xfId="33287"/>
    <cellStyle name="Normal 6 3 4 6" xfId="33288"/>
    <cellStyle name="Normal 6 3 4 6 2" xfId="33289"/>
    <cellStyle name="Normal 6 3 4 7" xfId="33290"/>
    <cellStyle name="Normal 6 3 4 7 2" xfId="33291"/>
    <cellStyle name="Normal 6 3 4 8" xfId="33292"/>
    <cellStyle name="Normal 6 3 4 8 2" xfId="33293"/>
    <cellStyle name="Normal 6 3 4 9" xfId="33294"/>
    <cellStyle name="Normal 6 3 5" xfId="33295"/>
    <cellStyle name="Normal 6 3 5 2" xfId="33296"/>
    <cellStyle name="Normal 6 3 5 2 2" xfId="33297"/>
    <cellStyle name="Normal 6 3 5 3" xfId="33298"/>
    <cellStyle name="Normal 6 3 5 3 2" xfId="33299"/>
    <cellStyle name="Normal 6 3 5 4" xfId="33300"/>
    <cellStyle name="Normal 6 3 5 4 2" xfId="33301"/>
    <cellStyle name="Normal 6 3 5 5" xfId="33302"/>
    <cellStyle name="Normal 6 3 5 6" xfId="33303"/>
    <cellStyle name="Normal 6 3 5 7" xfId="33304"/>
    <cellStyle name="Normal 6 3 6" xfId="33305"/>
    <cellStyle name="Normal 6 3 6 2" xfId="33306"/>
    <cellStyle name="Normal 6 3 6 2 2" xfId="33307"/>
    <cellStyle name="Normal 6 3 6 3" xfId="33308"/>
    <cellStyle name="Normal 6 3 6 3 2" xfId="33309"/>
    <cellStyle name="Normal 6 3 6 4" xfId="33310"/>
    <cellStyle name="Normal 6 3 6 4 2" xfId="33311"/>
    <cellStyle name="Normal 6 3 6 5" xfId="33312"/>
    <cellStyle name="Normal 6 3 6 6" xfId="33313"/>
    <cellStyle name="Normal 6 3 7" xfId="33314"/>
    <cellStyle name="Normal 6 3 7 2" xfId="33315"/>
    <cellStyle name="Normal 6 3 7 2 2" xfId="33316"/>
    <cellStyle name="Normal 6 3 7 3" xfId="33317"/>
    <cellStyle name="Normal 6 3 7 3 2" xfId="33318"/>
    <cellStyle name="Normal 6 3 7 4" xfId="33319"/>
    <cellStyle name="Normal 6 3 7 4 2" xfId="33320"/>
    <cellStyle name="Normal 6 3 7 5" xfId="33321"/>
    <cellStyle name="Normal 6 3 7 6" xfId="33322"/>
    <cellStyle name="Normal 6 3 8" xfId="33323"/>
    <cellStyle name="Normal 6 3 8 2" xfId="33324"/>
    <cellStyle name="Normal 6 3 8 2 2" xfId="33325"/>
    <cellStyle name="Normal 6 3 8 3" xfId="33326"/>
    <cellStyle name="Normal 6 3 8 3 2" xfId="33327"/>
    <cellStyle name="Normal 6 3 8 4" xfId="33328"/>
    <cellStyle name="Normal 6 3 8 5" xfId="33329"/>
    <cellStyle name="Normal 6 3 9" xfId="33330"/>
    <cellStyle name="Normal 6 3 9 2" xfId="33331"/>
    <cellStyle name="Normal 6 4" xfId="33332"/>
    <cellStyle name="Normal 6 4 10" xfId="33333"/>
    <cellStyle name="Normal 6 4 10 2" xfId="33334"/>
    <cellStyle name="Normal 6 4 11" xfId="33335"/>
    <cellStyle name="Normal 6 4 12" xfId="33336"/>
    <cellStyle name="Normal 6 4 13" xfId="33337"/>
    <cellStyle name="Normal 6 4 2" xfId="33338"/>
    <cellStyle name="Normal 6 4 2 10" xfId="33339"/>
    <cellStyle name="Normal 6 4 2 11" xfId="33340"/>
    <cellStyle name="Normal 6 4 2 2" xfId="33341"/>
    <cellStyle name="Normal 6 4 2 2 2" xfId="33342"/>
    <cellStyle name="Normal 6 4 2 2 2 2" xfId="33343"/>
    <cellStyle name="Normal 6 4 2 2 2 2 2" xfId="33344"/>
    <cellStyle name="Normal 6 4 2 2 2 3" xfId="33345"/>
    <cellStyle name="Normal 6 4 2 2 3" xfId="33346"/>
    <cellStyle name="Normal 6 4 2 2 3 2" xfId="33347"/>
    <cellStyle name="Normal 6 4 2 2 4" xfId="33348"/>
    <cellStyle name="Normal 6 4 2 2 4 2" xfId="33349"/>
    <cellStyle name="Normal 6 4 2 2 5" xfId="33350"/>
    <cellStyle name="Normal 6 4 2 2 6" xfId="33351"/>
    <cellStyle name="Normal 6 4 2 2 7" xfId="33352"/>
    <cellStyle name="Normal 6 4 2 3" xfId="33353"/>
    <cellStyle name="Normal 6 4 2 3 2" xfId="33354"/>
    <cellStyle name="Normal 6 4 2 3 2 2" xfId="33355"/>
    <cellStyle name="Normal 6 4 2 3 3" xfId="33356"/>
    <cellStyle name="Normal 6 4 2 3 3 2" xfId="33357"/>
    <cellStyle name="Normal 6 4 2 3 4" xfId="33358"/>
    <cellStyle name="Normal 6 4 2 3 4 2" xfId="33359"/>
    <cellStyle name="Normal 6 4 2 3 5" xfId="33360"/>
    <cellStyle name="Normal 6 4 2 3 6" xfId="33361"/>
    <cellStyle name="Normal 6 4 2 3 7" xfId="33362"/>
    <cellStyle name="Normal 6 4 2 4" xfId="33363"/>
    <cellStyle name="Normal 6 4 2 4 2" xfId="33364"/>
    <cellStyle name="Normal 6 4 2 4 2 2" xfId="33365"/>
    <cellStyle name="Normal 6 4 2 4 3" xfId="33366"/>
    <cellStyle name="Normal 6 4 2 4 3 2" xfId="33367"/>
    <cellStyle name="Normal 6 4 2 4 4" xfId="33368"/>
    <cellStyle name="Normal 6 4 2 4 4 2" xfId="33369"/>
    <cellStyle name="Normal 6 4 2 4 5" xfId="33370"/>
    <cellStyle name="Normal 6 4 2 4 6" xfId="33371"/>
    <cellStyle name="Normal 6 4 2 5" xfId="33372"/>
    <cellStyle name="Normal 6 4 2 5 2" xfId="33373"/>
    <cellStyle name="Normal 6 4 2 5 2 2" xfId="33374"/>
    <cellStyle name="Normal 6 4 2 5 3" xfId="33375"/>
    <cellStyle name="Normal 6 4 2 5 3 2" xfId="33376"/>
    <cellStyle name="Normal 6 4 2 5 4" xfId="33377"/>
    <cellStyle name="Normal 6 4 2 5 5" xfId="33378"/>
    <cellStyle name="Normal 6 4 2 6" xfId="33379"/>
    <cellStyle name="Normal 6 4 2 6 2" xfId="33380"/>
    <cellStyle name="Normal 6 4 2 7" xfId="33381"/>
    <cellStyle name="Normal 6 4 2 7 2" xfId="33382"/>
    <cellStyle name="Normal 6 4 2 8" xfId="33383"/>
    <cellStyle name="Normal 6 4 2 8 2" xfId="33384"/>
    <cellStyle name="Normal 6 4 2 9" xfId="33385"/>
    <cellStyle name="Normal 6 4 3" xfId="33386"/>
    <cellStyle name="Normal 6 4 3 10" xfId="33387"/>
    <cellStyle name="Normal 6 4 3 11" xfId="33388"/>
    <cellStyle name="Normal 6 4 3 2" xfId="33389"/>
    <cellStyle name="Normal 6 4 3 2 2" xfId="33390"/>
    <cellStyle name="Normal 6 4 3 2 2 2" xfId="33391"/>
    <cellStyle name="Normal 6 4 3 2 2 2 2" xfId="33392"/>
    <cellStyle name="Normal 6 4 3 2 2 3" xfId="33393"/>
    <cellStyle name="Normal 6 4 3 2 3" xfId="33394"/>
    <cellStyle name="Normal 6 4 3 2 3 2" xfId="33395"/>
    <cellStyle name="Normal 6 4 3 2 4" xfId="33396"/>
    <cellStyle name="Normal 6 4 3 2 4 2" xfId="33397"/>
    <cellStyle name="Normal 6 4 3 2 5" xfId="33398"/>
    <cellStyle name="Normal 6 4 3 2 6" xfId="33399"/>
    <cellStyle name="Normal 6 4 3 3" xfId="33400"/>
    <cellStyle name="Normal 6 4 3 3 2" xfId="33401"/>
    <cellStyle name="Normal 6 4 3 3 2 2" xfId="33402"/>
    <cellStyle name="Normal 6 4 3 3 3" xfId="33403"/>
    <cellStyle name="Normal 6 4 3 3 3 2" xfId="33404"/>
    <cellStyle name="Normal 6 4 3 3 4" xfId="33405"/>
    <cellStyle name="Normal 6 4 3 3 4 2" xfId="33406"/>
    <cellStyle name="Normal 6 4 3 3 5" xfId="33407"/>
    <cellStyle name="Normal 6 4 3 3 6" xfId="33408"/>
    <cellStyle name="Normal 6 4 3 4" xfId="33409"/>
    <cellStyle name="Normal 6 4 3 4 2" xfId="33410"/>
    <cellStyle name="Normal 6 4 3 4 2 2" xfId="33411"/>
    <cellStyle name="Normal 6 4 3 4 3" xfId="33412"/>
    <cellStyle name="Normal 6 4 3 4 3 2" xfId="33413"/>
    <cellStyle name="Normal 6 4 3 4 4" xfId="33414"/>
    <cellStyle name="Normal 6 4 3 4 4 2" xfId="33415"/>
    <cellStyle name="Normal 6 4 3 4 5" xfId="33416"/>
    <cellStyle name="Normal 6 4 3 4 6" xfId="33417"/>
    <cellStyle name="Normal 6 4 3 5" xfId="33418"/>
    <cellStyle name="Normal 6 4 3 5 2" xfId="33419"/>
    <cellStyle name="Normal 6 4 3 5 2 2" xfId="33420"/>
    <cellStyle name="Normal 6 4 3 5 3" xfId="33421"/>
    <cellStyle name="Normal 6 4 3 5 3 2" xfId="33422"/>
    <cellStyle name="Normal 6 4 3 5 4" xfId="33423"/>
    <cellStyle name="Normal 6 4 3 5 5" xfId="33424"/>
    <cellStyle name="Normal 6 4 3 6" xfId="33425"/>
    <cellStyle name="Normal 6 4 3 6 2" xfId="33426"/>
    <cellStyle name="Normal 6 4 3 7" xfId="33427"/>
    <cellStyle name="Normal 6 4 3 7 2" xfId="33428"/>
    <cellStyle name="Normal 6 4 3 8" xfId="33429"/>
    <cellStyle name="Normal 6 4 3 8 2" xfId="33430"/>
    <cellStyle name="Normal 6 4 3 9" xfId="33431"/>
    <cellStyle name="Normal 6 4 4" xfId="33432"/>
    <cellStyle name="Normal 6 4 4 2" xfId="33433"/>
    <cellStyle name="Normal 6 4 4 2 2" xfId="33434"/>
    <cellStyle name="Normal 6 4 4 2 2 2" xfId="33435"/>
    <cellStyle name="Normal 6 4 4 2 3" xfId="33436"/>
    <cellStyle name="Normal 6 4 4 3" xfId="33437"/>
    <cellStyle name="Normal 6 4 4 3 2" xfId="33438"/>
    <cellStyle name="Normal 6 4 4 4" xfId="33439"/>
    <cellStyle name="Normal 6 4 4 4 2" xfId="33440"/>
    <cellStyle name="Normal 6 4 4 5" xfId="33441"/>
    <cellStyle name="Normal 6 4 4 6" xfId="33442"/>
    <cellStyle name="Normal 6 4 5" xfId="33443"/>
    <cellStyle name="Normal 6 4 5 2" xfId="33444"/>
    <cellStyle name="Normal 6 4 5 2 2" xfId="33445"/>
    <cellStyle name="Normal 6 4 5 3" xfId="33446"/>
    <cellStyle name="Normal 6 4 5 3 2" xfId="33447"/>
    <cellStyle name="Normal 6 4 5 4" xfId="33448"/>
    <cellStyle name="Normal 6 4 5 4 2" xfId="33449"/>
    <cellStyle name="Normal 6 4 5 5" xfId="33450"/>
    <cellStyle name="Normal 6 4 5 6" xfId="33451"/>
    <cellStyle name="Normal 6 4 6" xfId="33452"/>
    <cellStyle name="Normal 6 4 6 2" xfId="33453"/>
    <cellStyle name="Normal 6 4 6 2 2" xfId="33454"/>
    <cellStyle name="Normal 6 4 6 3" xfId="33455"/>
    <cellStyle name="Normal 6 4 6 3 2" xfId="33456"/>
    <cellStyle name="Normal 6 4 6 4" xfId="33457"/>
    <cellStyle name="Normal 6 4 6 4 2" xfId="33458"/>
    <cellStyle name="Normal 6 4 6 5" xfId="33459"/>
    <cellStyle name="Normal 6 4 6 6" xfId="33460"/>
    <cellStyle name="Normal 6 4 7" xfId="33461"/>
    <cellStyle name="Normal 6 4 7 2" xfId="33462"/>
    <cellStyle name="Normal 6 4 7 2 2" xfId="33463"/>
    <cellStyle name="Normal 6 4 7 3" xfId="33464"/>
    <cellStyle name="Normal 6 4 7 3 2" xfId="33465"/>
    <cellStyle name="Normal 6 4 7 4" xfId="33466"/>
    <cellStyle name="Normal 6 4 7 5" xfId="33467"/>
    <cellStyle name="Normal 6 4 8" xfId="33468"/>
    <cellStyle name="Normal 6 4 8 2" xfId="33469"/>
    <cellStyle name="Normal 6 4 9" xfId="33470"/>
    <cellStyle name="Normal 6 4 9 2" xfId="33471"/>
    <cellStyle name="Normal 6 5" xfId="33472"/>
    <cellStyle name="Normal 6 5 10" xfId="33473"/>
    <cellStyle name="Normal 6 5 11" xfId="33474"/>
    <cellStyle name="Normal 6 5 12" xfId="33475"/>
    <cellStyle name="Normal 6 5 2" xfId="33476"/>
    <cellStyle name="Normal 6 5 2 2" xfId="33477"/>
    <cellStyle name="Normal 6 5 2 2 2" xfId="33478"/>
    <cellStyle name="Normal 6 5 2 2 2 2" xfId="33479"/>
    <cellStyle name="Normal 6 5 2 2 2 2 2" xfId="33480"/>
    <cellStyle name="Normal 6 5 2 2 2 3" xfId="33481"/>
    <cellStyle name="Normal 6 5 2 2 3" xfId="33482"/>
    <cellStyle name="Normal 6 5 2 2 3 2" xfId="33483"/>
    <cellStyle name="Normal 6 5 2 2 4" xfId="33484"/>
    <cellStyle name="Normal 6 5 2 3" xfId="33485"/>
    <cellStyle name="Normal 6 5 2 3 2" xfId="33486"/>
    <cellStyle name="Normal 6 5 2 3 2 2" xfId="33487"/>
    <cellStyle name="Normal 6 5 2 3 3" xfId="33488"/>
    <cellStyle name="Normal 6 5 2 4" xfId="33489"/>
    <cellStyle name="Normal 6 5 2 4 2" xfId="33490"/>
    <cellStyle name="Normal 6 5 2 5" xfId="33491"/>
    <cellStyle name="Normal 6 5 2 6" xfId="33492"/>
    <cellStyle name="Normal 6 5 2 7" xfId="33493"/>
    <cellStyle name="Normal 6 5 3" xfId="33494"/>
    <cellStyle name="Normal 6 5 3 2" xfId="33495"/>
    <cellStyle name="Normal 6 5 3 2 2" xfId="33496"/>
    <cellStyle name="Normal 6 5 3 2 2 2" xfId="33497"/>
    <cellStyle name="Normal 6 5 3 2 2 2 2" xfId="33498"/>
    <cellStyle name="Normal 6 5 3 2 2 3" xfId="33499"/>
    <cellStyle name="Normal 6 5 3 2 3" xfId="33500"/>
    <cellStyle name="Normal 6 5 3 2 3 2" xfId="33501"/>
    <cellStyle name="Normal 6 5 3 2 4" xfId="33502"/>
    <cellStyle name="Normal 6 5 3 3" xfId="33503"/>
    <cellStyle name="Normal 6 5 3 3 2" xfId="33504"/>
    <cellStyle name="Normal 6 5 3 3 2 2" xfId="33505"/>
    <cellStyle name="Normal 6 5 3 3 3" xfId="33506"/>
    <cellStyle name="Normal 6 5 3 4" xfId="33507"/>
    <cellStyle name="Normal 6 5 3 4 2" xfId="33508"/>
    <cellStyle name="Normal 6 5 3 5" xfId="33509"/>
    <cellStyle name="Normal 6 5 3 6" xfId="33510"/>
    <cellStyle name="Normal 6 5 3 7" xfId="33511"/>
    <cellStyle name="Normal 6 5 4" xfId="33512"/>
    <cellStyle name="Normal 6 5 4 2" xfId="33513"/>
    <cellStyle name="Normal 6 5 4 2 2" xfId="33514"/>
    <cellStyle name="Normal 6 5 4 2 2 2" xfId="33515"/>
    <cellStyle name="Normal 6 5 4 2 3" xfId="33516"/>
    <cellStyle name="Normal 6 5 4 3" xfId="33517"/>
    <cellStyle name="Normal 6 5 4 3 2" xfId="33518"/>
    <cellStyle name="Normal 6 5 4 4" xfId="33519"/>
    <cellStyle name="Normal 6 5 4 4 2" xfId="33520"/>
    <cellStyle name="Normal 6 5 4 5" xfId="33521"/>
    <cellStyle name="Normal 6 5 4 6" xfId="33522"/>
    <cellStyle name="Normal 6 5 4 7" xfId="33523"/>
    <cellStyle name="Normal 6 5 5" xfId="33524"/>
    <cellStyle name="Normal 6 5 5 2" xfId="33525"/>
    <cellStyle name="Normal 6 5 5 2 2" xfId="33526"/>
    <cellStyle name="Normal 6 5 5 3" xfId="33527"/>
    <cellStyle name="Normal 6 5 5 3 2" xfId="33528"/>
    <cellStyle name="Normal 6 5 5 4" xfId="33529"/>
    <cellStyle name="Normal 6 5 5 4 2" xfId="33530"/>
    <cellStyle name="Normal 6 5 5 5" xfId="33531"/>
    <cellStyle name="Normal 6 5 5 6" xfId="33532"/>
    <cellStyle name="Normal 6 5 6" xfId="33533"/>
    <cellStyle name="Normal 6 5 6 2" xfId="33534"/>
    <cellStyle name="Normal 6 5 6 2 2" xfId="33535"/>
    <cellStyle name="Normal 6 5 6 3" xfId="33536"/>
    <cellStyle name="Normal 6 5 6 3 2" xfId="33537"/>
    <cellStyle name="Normal 6 5 6 4" xfId="33538"/>
    <cellStyle name="Normal 6 5 6 5" xfId="33539"/>
    <cellStyle name="Normal 6 5 7" xfId="33540"/>
    <cellStyle name="Normal 6 5 7 2" xfId="33541"/>
    <cellStyle name="Normal 6 5 8" xfId="33542"/>
    <cellStyle name="Normal 6 5 8 2" xfId="33543"/>
    <cellStyle name="Normal 6 5 9" xfId="33544"/>
    <cellStyle name="Normal 6 5 9 2" xfId="33545"/>
    <cellStyle name="Normal 6 6" xfId="33546"/>
    <cellStyle name="Normal 6 6 10" xfId="33547"/>
    <cellStyle name="Normal 6 6 11" xfId="33548"/>
    <cellStyle name="Normal 6 6 2" xfId="33549"/>
    <cellStyle name="Normal 6 6 2 2" xfId="33550"/>
    <cellStyle name="Normal 6 6 2 2 2" xfId="33551"/>
    <cellStyle name="Normal 6 6 2 2 2 2" xfId="33552"/>
    <cellStyle name="Normal 6 6 2 2 2 2 2" xfId="33553"/>
    <cellStyle name="Normal 6 6 2 2 2 3" xfId="33554"/>
    <cellStyle name="Normal 6 6 2 2 3" xfId="33555"/>
    <cellStyle name="Normal 6 6 2 2 3 2" xfId="33556"/>
    <cellStyle name="Normal 6 6 2 2 4" xfId="33557"/>
    <cellStyle name="Normal 6 6 2 3" xfId="33558"/>
    <cellStyle name="Normal 6 6 2 3 2" xfId="33559"/>
    <cellStyle name="Normal 6 6 2 3 2 2" xfId="33560"/>
    <cellStyle name="Normal 6 6 2 3 3" xfId="33561"/>
    <cellStyle name="Normal 6 6 2 4" xfId="33562"/>
    <cellStyle name="Normal 6 6 2 4 2" xfId="33563"/>
    <cellStyle name="Normal 6 6 2 5" xfId="33564"/>
    <cellStyle name="Normal 6 6 2 6" xfId="33565"/>
    <cellStyle name="Normal 6 6 2 7" xfId="33566"/>
    <cellStyle name="Normal 6 6 3" xfId="33567"/>
    <cellStyle name="Normal 6 6 3 2" xfId="33568"/>
    <cellStyle name="Normal 6 6 3 2 2" xfId="33569"/>
    <cellStyle name="Normal 6 6 3 2 2 2" xfId="33570"/>
    <cellStyle name="Normal 6 6 3 2 2 2 2" xfId="33571"/>
    <cellStyle name="Normal 6 6 3 2 2 3" xfId="33572"/>
    <cellStyle name="Normal 6 6 3 2 3" xfId="33573"/>
    <cellStyle name="Normal 6 6 3 2 3 2" xfId="33574"/>
    <cellStyle name="Normal 6 6 3 2 4" xfId="33575"/>
    <cellStyle name="Normal 6 6 3 3" xfId="33576"/>
    <cellStyle name="Normal 6 6 3 3 2" xfId="33577"/>
    <cellStyle name="Normal 6 6 3 3 2 2" xfId="33578"/>
    <cellStyle name="Normal 6 6 3 3 3" xfId="33579"/>
    <cellStyle name="Normal 6 6 3 4" xfId="33580"/>
    <cellStyle name="Normal 6 6 3 4 2" xfId="33581"/>
    <cellStyle name="Normal 6 6 3 5" xfId="33582"/>
    <cellStyle name="Normal 6 6 3 6" xfId="33583"/>
    <cellStyle name="Normal 6 6 3 7" xfId="33584"/>
    <cellStyle name="Normal 6 6 4" xfId="33585"/>
    <cellStyle name="Normal 6 6 4 2" xfId="33586"/>
    <cellStyle name="Normal 6 6 4 2 2" xfId="33587"/>
    <cellStyle name="Normal 6 6 4 2 2 2" xfId="33588"/>
    <cellStyle name="Normal 6 6 4 2 3" xfId="33589"/>
    <cellStyle name="Normal 6 6 4 3" xfId="33590"/>
    <cellStyle name="Normal 6 6 4 3 2" xfId="33591"/>
    <cellStyle name="Normal 6 6 4 4" xfId="33592"/>
    <cellStyle name="Normal 6 6 4 4 2" xfId="33593"/>
    <cellStyle name="Normal 6 6 4 5" xfId="33594"/>
    <cellStyle name="Normal 6 6 4 6" xfId="33595"/>
    <cellStyle name="Normal 6 6 4 7" xfId="33596"/>
    <cellStyle name="Normal 6 6 5" xfId="33597"/>
    <cellStyle name="Normal 6 6 5 2" xfId="33598"/>
    <cellStyle name="Normal 6 6 5 2 2" xfId="33599"/>
    <cellStyle name="Normal 6 6 5 3" xfId="33600"/>
    <cellStyle name="Normal 6 6 5 3 2" xfId="33601"/>
    <cellStyle name="Normal 6 6 5 4" xfId="33602"/>
    <cellStyle name="Normal 6 6 5 5" xfId="33603"/>
    <cellStyle name="Normal 6 6 6" xfId="33604"/>
    <cellStyle name="Normal 6 6 6 2" xfId="33605"/>
    <cellStyle name="Normal 6 6 7" xfId="33606"/>
    <cellStyle name="Normal 6 6 7 2" xfId="33607"/>
    <cellStyle name="Normal 6 6 8" xfId="33608"/>
    <cellStyle name="Normal 6 6 8 2" xfId="33609"/>
    <cellStyle name="Normal 6 6 9" xfId="33610"/>
    <cellStyle name="Normal 6 7" xfId="33611"/>
    <cellStyle name="Normal 6 7 10" xfId="33612"/>
    <cellStyle name="Normal 6 7 11" xfId="33613"/>
    <cellStyle name="Normal 6 7 2" xfId="33614"/>
    <cellStyle name="Normal 6 7 2 2" xfId="33615"/>
    <cellStyle name="Normal 6 7 2 2 2" xfId="33616"/>
    <cellStyle name="Normal 6 7 2 2 2 2" xfId="33617"/>
    <cellStyle name="Normal 6 7 2 2 2 2 2" xfId="33618"/>
    <cellStyle name="Normal 6 7 2 2 2 3" xfId="33619"/>
    <cellStyle name="Normal 6 7 2 2 3" xfId="33620"/>
    <cellStyle name="Normal 6 7 2 2 3 2" xfId="33621"/>
    <cellStyle name="Normal 6 7 2 2 4" xfId="33622"/>
    <cellStyle name="Normal 6 7 2 3" xfId="33623"/>
    <cellStyle name="Normal 6 7 2 3 2" xfId="33624"/>
    <cellStyle name="Normal 6 7 2 3 2 2" xfId="33625"/>
    <cellStyle name="Normal 6 7 2 3 3" xfId="33626"/>
    <cellStyle name="Normal 6 7 2 4" xfId="33627"/>
    <cellStyle name="Normal 6 7 2 4 2" xfId="33628"/>
    <cellStyle name="Normal 6 7 2 5" xfId="33629"/>
    <cellStyle name="Normal 6 7 2 6" xfId="33630"/>
    <cellStyle name="Normal 6 7 2 7" xfId="33631"/>
    <cellStyle name="Normal 6 7 3" xfId="33632"/>
    <cellStyle name="Normal 6 7 3 2" xfId="33633"/>
    <cellStyle name="Normal 6 7 3 2 2" xfId="33634"/>
    <cellStyle name="Normal 6 7 3 2 2 2" xfId="33635"/>
    <cellStyle name="Normal 6 7 3 2 2 2 2" xfId="33636"/>
    <cellStyle name="Normal 6 7 3 2 2 3" xfId="33637"/>
    <cellStyle name="Normal 6 7 3 2 3" xfId="33638"/>
    <cellStyle name="Normal 6 7 3 2 3 2" xfId="33639"/>
    <cellStyle name="Normal 6 7 3 2 4" xfId="33640"/>
    <cellStyle name="Normal 6 7 3 3" xfId="33641"/>
    <cellStyle name="Normal 6 7 3 3 2" xfId="33642"/>
    <cellStyle name="Normal 6 7 3 3 2 2" xfId="33643"/>
    <cellStyle name="Normal 6 7 3 3 3" xfId="33644"/>
    <cellStyle name="Normal 6 7 3 4" xfId="33645"/>
    <cellStyle name="Normal 6 7 3 4 2" xfId="33646"/>
    <cellStyle name="Normal 6 7 3 5" xfId="33647"/>
    <cellStyle name="Normal 6 7 3 6" xfId="33648"/>
    <cellStyle name="Normal 6 7 4" xfId="33649"/>
    <cellStyle name="Normal 6 7 4 2" xfId="33650"/>
    <cellStyle name="Normal 6 7 4 2 2" xfId="33651"/>
    <cellStyle name="Normal 6 7 4 2 2 2" xfId="33652"/>
    <cellStyle name="Normal 6 7 4 2 3" xfId="33653"/>
    <cellStyle name="Normal 6 7 4 3" xfId="33654"/>
    <cellStyle name="Normal 6 7 4 3 2" xfId="33655"/>
    <cellStyle name="Normal 6 7 4 4" xfId="33656"/>
    <cellStyle name="Normal 6 7 4 4 2" xfId="33657"/>
    <cellStyle name="Normal 6 7 4 5" xfId="33658"/>
    <cellStyle name="Normal 6 7 4 6" xfId="33659"/>
    <cellStyle name="Normal 6 7 5" xfId="33660"/>
    <cellStyle name="Normal 6 7 5 2" xfId="33661"/>
    <cellStyle name="Normal 6 7 5 2 2" xfId="33662"/>
    <cellStyle name="Normal 6 7 5 3" xfId="33663"/>
    <cellStyle name="Normal 6 7 5 3 2" xfId="33664"/>
    <cellStyle name="Normal 6 7 5 4" xfId="33665"/>
    <cellStyle name="Normal 6 7 5 5" xfId="33666"/>
    <cellStyle name="Normal 6 7 6" xfId="33667"/>
    <cellStyle name="Normal 6 7 6 2" xfId="33668"/>
    <cellStyle name="Normal 6 7 7" xfId="33669"/>
    <cellStyle name="Normal 6 7 7 2" xfId="33670"/>
    <cellStyle name="Normal 6 7 8" xfId="33671"/>
    <cellStyle name="Normal 6 7 8 2" xfId="33672"/>
    <cellStyle name="Normal 6 7 9" xfId="33673"/>
    <cellStyle name="Normal 6 8" xfId="33674"/>
    <cellStyle name="Normal 6 8 2" xfId="33675"/>
    <cellStyle name="Normal 6 8 2 2" xfId="33676"/>
    <cellStyle name="Normal 6 8 2 2 2" xfId="33677"/>
    <cellStyle name="Normal 6 8 2 2 2 2" xfId="33678"/>
    <cellStyle name="Normal 6 8 2 2 2 2 2" xfId="33679"/>
    <cellStyle name="Normal 6 8 2 2 2 3" xfId="33680"/>
    <cellStyle name="Normal 6 8 2 2 3" xfId="33681"/>
    <cellStyle name="Normal 6 8 2 2 3 2" xfId="33682"/>
    <cellStyle name="Normal 6 8 2 2 4" xfId="33683"/>
    <cellStyle name="Normal 6 8 2 3" xfId="33684"/>
    <cellStyle name="Normal 6 8 2 3 2" xfId="33685"/>
    <cellStyle name="Normal 6 8 2 3 2 2" xfId="33686"/>
    <cellStyle name="Normal 6 8 2 3 3" xfId="33687"/>
    <cellStyle name="Normal 6 8 2 4" xfId="33688"/>
    <cellStyle name="Normal 6 8 2 4 2" xfId="33689"/>
    <cellStyle name="Normal 6 8 2 5" xfId="33690"/>
    <cellStyle name="Normal 6 8 3" xfId="33691"/>
    <cellStyle name="Normal 6 8 3 2" xfId="33692"/>
    <cellStyle name="Normal 6 8 3 2 2" xfId="33693"/>
    <cellStyle name="Normal 6 8 3 2 2 2" xfId="33694"/>
    <cellStyle name="Normal 6 8 3 2 2 2 2" xfId="33695"/>
    <cellStyle name="Normal 6 8 3 2 2 3" xfId="33696"/>
    <cellStyle name="Normal 6 8 3 2 3" xfId="33697"/>
    <cellStyle name="Normal 6 8 3 2 3 2" xfId="33698"/>
    <cellStyle name="Normal 6 8 3 2 4" xfId="33699"/>
    <cellStyle name="Normal 6 8 3 3" xfId="33700"/>
    <cellStyle name="Normal 6 8 3 3 2" xfId="33701"/>
    <cellStyle name="Normal 6 8 3 3 2 2" xfId="33702"/>
    <cellStyle name="Normal 6 8 3 3 3" xfId="33703"/>
    <cellStyle name="Normal 6 8 3 4" xfId="33704"/>
    <cellStyle name="Normal 6 8 3 4 2" xfId="33705"/>
    <cellStyle name="Normal 6 8 3 5" xfId="33706"/>
    <cellStyle name="Normal 6 8 3 6" xfId="33707"/>
    <cellStyle name="Normal 6 8 4" xfId="33708"/>
    <cellStyle name="Normal 6 8 4 2" xfId="33709"/>
    <cellStyle name="Normal 6 8 4 2 2" xfId="33710"/>
    <cellStyle name="Normal 6 8 4 2 2 2" xfId="33711"/>
    <cellStyle name="Normal 6 8 4 2 3" xfId="33712"/>
    <cellStyle name="Normal 6 8 4 3" xfId="33713"/>
    <cellStyle name="Normal 6 8 4 3 2" xfId="33714"/>
    <cellStyle name="Normal 6 8 4 4" xfId="33715"/>
    <cellStyle name="Normal 6 8 5" xfId="33716"/>
    <cellStyle name="Normal 6 8 5 2" xfId="33717"/>
    <cellStyle name="Normal 6 8 5 2 2" xfId="33718"/>
    <cellStyle name="Normal 6 8 5 3" xfId="33719"/>
    <cellStyle name="Normal 6 8 6" xfId="33720"/>
    <cellStyle name="Normal 6 8 6 2" xfId="33721"/>
    <cellStyle name="Normal 6 8 7" xfId="33722"/>
    <cellStyle name="Normal 6 9" xfId="33723"/>
    <cellStyle name="Normal 6 9 2" xfId="33724"/>
    <cellStyle name="Normal 6 9 2 2" xfId="33725"/>
    <cellStyle name="Normal 6 9 3" xfId="33726"/>
    <cellStyle name="Normal 6 9 3 2" xfId="33727"/>
    <cellStyle name="Normal 6 9 4" xfId="33728"/>
    <cellStyle name="Normal 6 9 4 2" xfId="33729"/>
    <cellStyle name="Normal 6 9 5" xfId="33730"/>
    <cellStyle name="Normal 6 9 6" xfId="33731"/>
    <cellStyle name="Normal 60" xfId="33732"/>
    <cellStyle name="Normal 60 2" xfId="33733"/>
    <cellStyle name="Normal 60 2 2" xfId="33734"/>
    <cellStyle name="Normal 60 3" xfId="33735"/>
    <cellStyle name="Normal 60 3 2" xfId="33736"/>
    <cellStyle name="Normal 60 4" xfId="33737"/>
    <cellStyle name="Normal 61" xfId="33738"/>
    <cellStyle name="Normal 61 2" xfId="33739"/>
    <cellStyle name="Normal 61 2 2" xfId="33740"/>
    <cellStyle name="Normal 61 3" xfId="33741"/>
    <cellStyle name="Normal 61 3 2" xfId="33742"/>
    <cellStyle name="Normal 61 4" xfId="33743"/>
    <cellStyle name="Normal 62" xfId="33744"/>
    <cellStyle name="Normal 62 2" xfId="33745"/>
    <cellStyle name="Normal 62 2 2" xfId="33746"/>
    <cellStyle name="Normal 62 3" xfId="33747"/>
    <cellStyle name="Normal 62 3 2" xfId="33748"/>
    <cellStyle name="Normal 62 4" xfId="33749"/>
    <cellStyle name="Normal 63" xfId="33750"/>
    <cellStyle name="Normal 63 2" xfId="33751"/>
    <cellStyle name="Normal 63 2 2" xfId="33752"/>
    <cellStyle name="Normal 63 3" xfId="33753"/>
    <cellStyle name="Normal 63 3 2" xfId="33754"/>
    <cellStyle name="Normal 63 4" xfId="33755"/>
    <cellStyle name="Normal 64" xfId="33756"/>
    <cellStyle name="Normal 64 2" xfId="33757"/>
    <cellStyle name="Normal 65" xfId="33758"/>
    <cellStyle name="Normal 65 2" xfId="33759"/>
    <cellStyle name="Normal 65 2 2" xfId="33760"/>
    <cellStyle name="Normal 65 3" xfId="33761"/>
    <cellStyle name="Normal 66" xfId="33762"/>
    <cellStyle name="Normal 66 2" xfId="33763"/>
    <cellStyle name="Normal 66 2 2" xfId="33764"/>
    <cellStyle name="Normal 66 3" xfId="33765"/>
    <cellStyle name="Normal 67" xfId="33766"/>
    <cellStyle name="Normal 67 2" xfId="33767"/>
    <cellStyle name="Normal 68" xfId="33768"/>
    <cellStyle name="Normal 68 2" xfId="33769"/>
    <cellStyle name="Normal 69" xfId="33770"/>
    <cellStyle name="Normal 69 2" xfId="33771"/>
    <cellStyle name="Normal 69 2 2" xfId="33772"/>
    <cellStyle name="Normal 69 3" xfId="33773"/>
    <cellStyle name="Normal 7" xfId="84"/>
    <cellStyle name="Normal 7 10" xfId="33774"/>
    <cellStyle name="Normal 7 10 2" xfId="33775"/>
    <cellStyle name="Normal 7 10 2 2" xfId="33776"/>
    <cellStyle name="Normal 7 10 3" xfId="33777"/>
    <cellStyle name="Normal 7 10 3 2" xfId="33778"/>
    <cellStyle name="Normal 7 10 4" xfId="33779"/>
    <cellStyle name="Normal 7 10 4 2" xfId="33780"/>
    <cellStyle name="Normal 7 10 5" xfId="33781"/>
    <cellStyle name="Normal 7 10 6" xfId="33782"/>
    <cellStyle name="Normal 7 11" xfId="33783"/>
    <cellStyle name="Normal 7 11 2" xfId="33784"/>
    <cellStyle name="Normal 7 11 2 2" xfId="33785"/>
    <cellStyle name="Normal 7 11 3" xfId="33786"/>
    <cellStyle name="Normal 7 11 3 2" xfId="33787"/>
    <cellStyle name="Normal 7 11 4" xfId="33788"/>
    <cellStyle name="Normal 7 11 4 2" xfId="33789"/>
    <cellStyle name="Normal 7 11 5" xfId="33790"/>
    <cellStyle name="Normal 7 11 6" xfId="33791"/>
    <cellStyle name="Normal 7 12" xfId="33792"/>
    <cellStyle name="Normal 7 12 2" xfId="33793"/>
    <cellStyle name="Normal 7 12 2 2" xfId="33794"/>
    <cellStyle name="Normal 7 12 3" xfId="33795"/>
    <cellStyle name="Normal 7 12 3 2" xfId="33796"/>
    <cellStyle name="Normal 7 12 4" xfId="33797"/>
    <cellStyle name="Normal 7 12 4 2" xfId="33798"/>
    <cellStyle name="Normal 7 12 5" xfId="33799"/>
    <cellStyle name="Normal 7 12 6" xfId="33800"/>
    <cellStyle name="Normal 7 13" xfId="33801"/>
    <cellStyle name="Normal 7 13 2" xfId="33802"/>
    <cellStyle name="Normal 7 13 2 2" xfId="33803"/>
    <cellStyle name="Normal 7 13 3" xfId="33804"/>
    <cellStyle name="Normal 7 13 3 2" xfId="33805"/>
    <cellStyle name="Normal 7 13 4" xfId="33806"/>
    <cellStyle name="Normal 7 13 5" xfId="33807"/>
    <cellStyle name="Normal 7 14" xfId="33808"/>
    <cellStyle name="Normal 7 14 2" xfId="33809"/>
    <cellStyle name="Normal 7 15" xfId="33810"/>
    <cellStyle name="Normal 7 15 2" xfId="33811"/>
    <cellStyle name="Normal 7 16" xfId="33812"/>
    <cellStyle name="Normal 7 16 2" xfId="33813"/>
    <cellStyle name="Normal 7 17" xfId="33814"/>
    <cellStyle name="Normal 7 18" xfId="33815"/>
    <cellStyle name="Normal 7 19" xfId="33816"/>
    <cellStyle name="Normal 7 2" xfId="33817"/>
    <cellStyle name="Normal 7 2 10" xfId="33818"/>
    <cellStyle name="Normal 7 2 10 2" xfId="33819"/>
    <cellStyle name="Normal 7 2 10 2 2" xfId="33820"/>
    <cellStyle name="Normal 7 2 10 3" xfId="33821"/>
    <cellStyle name="Normal 7 2 10 3 2" xfId="33822"/>
    <cellStyle name="Normal 7 2 10 4" xfId="33823"/>
    <cellStyle name="Normal 7 2 10 4 2" xfId="33824"/>
    <cellStyle name="Normal 7 2 10 5" xfId="33825"/>
    <cellStyle name="Normal 7 2 10 6" xfId="33826"/>
    <cellStyle name="Normal 7 2 11" xfId="33827"/>
    <cellStyle name="Normal 7 2 11 2" xfId="33828"/>
    <cellStyle name="Normal 7 2 11 2 2" xfId="33829"/>
    <cellStyle name="Normal 7 2 11 3" xfId="33830"/>
    <cellStyle name="Normal 7 2 11 3 2" xfId="33831"/>
    <cellStyle name="Normal 7 2 11 4" xfId="33832"/>
    <cellStyle name="Normal 7 2 11 5" xfId="33833"/>
    <cellStyle name="Normal 7 2 12" xfId="33834"/>
    <cellStyle name="Normal 7 2 12 2" xfId="33835"/>
    <cellStyle name="Normal 7 2 13" xfId="33836"/>
    <cellStyle name="Normal 7 2 13 2" xfId="33837"/>
    <cellStyle name="Normal 7 2 14" xfId="33838"/>
    <cellStyle name="Normal 7 2 14 2" xfId="33839"/>
    <cellStyle name="Normal 7 2 15" xfId="33840"/>
    <cellStyle name="Normal 7 2 16" xfId="33841"/>
    <cellStyle name="Normal 7 2 17" xfId="33842"/>
    <cellStyle name="Normal 7 2 2" xfId="33843"/>
    <cellStyle name="Normal 7 2 2 10" xfId="33844"/>
    <cellStyle name="Normal 7 2 2 10 2" xfId="33845"/>
    <cellStyle name="Normal 7 2 2 11" xfId="33846"/>
    <cellStyle name="Normal 7 2 2 11 2" xfId="33847"/>
    <cellStyle name="Normal 7 2 2 12" xfId="33848"/>
    <cellStyle name="Normal 7 2 2 13" xfId="33849"/>
    <cellStyle name="Normal 7 2 2 14" xfId="33850"/>
    <cellStyle name="Normal 7 2 2 2" xfId="33851"/>
    <cellStyle name="Normal 7 2 2 2 10" xfId="33852"/>
    <cellStyle name="Normal 7 2 2 2 11" xfId="33853"/>
    <cellStyle name="Normal 7 2 2 2 12" xfId="33854"/>
    <cellStyle name="Normal 7 2 2 2 2" xfId="33855"/>
    <cellStyle name="Normal 7 2 2 2 2 2" xfId="33856"/>
    <cellStyle name="Normal 7 2 2 2 2 2 2" xfId="33857"/>
    <cellStyle name="Normal 7 2 2 2 2 3" xfId="33858"/>
    <cellStyle name="Normal 7 2 2 2 2 3 2" xfId="33859"/>
    <cellStyle name="Normal 7 2 2 2 2 4" xfId="33860"/>
    <cellStyle name="Normal 7 2 2 2 2 4 2" xfId="33861"/>
    <cellStyle name="Normal 7 2 2 2 2 5" xfId="33862"/>
    <cellStyle name="Normal 7 2 2 2 2 6" xfId="33863"/>
    <cellStyle name="Normal 7 2 2 2 2 7" xfId="33864"/>
    <cellStyle name="Normal 7 2 2 2 3" xfId="33865"/>
    <cellStyle name="Normal 7 2 2 2 3 2" xfId="33866"/>
    <cellStyle name="Normal 7 2 2 2 3 2 2" xfId="33867"/>
    <cellStyle name="Normal 7 2 2 2 3 3" xfId="33868"/>
    <cellStyle name="Normal 7 2 2 2 3 3 2" xfId="33869"/>
    <cellStyle name="Normal 7 2 2 2 3 4" xfId="33870"/>
    <cellStyle name="Normal 7 2 2 2 3 4 2" xfId="33871"/>
    <cellStyle name="Normal 7 2 2 2 3 5" xfId="33872"/>
    <cellStyle name="Normal 7 2 2 2 3 6" xfId="33873"/>
    <cellStyle name="Normal 7 2 2 2 4" xfId="33874"/>
    <cellStyle name="Normal 7 2 2 2 4 2" xfId="33875"/>
    <cellStyle name="Normal 7 2 2 2 4 2 2" xfId="33876"/>
    <cellStyle name="Normal 7 2 2 2 4 3" xfId="33877"/>
    <cellStyle name="Normal 7 2 2 2 4 3 2" xfId="33878"/>
    <cellStyle name="Normal 7 2 2 2 4 4" xfId="33879"/>
    <cellStyle name="Normal 7 2 2 2 4 4 2" xfId="33880"/>
    <cellStyle name="Normal 7 2 2 2 4 5" xfId="33881"/>
    <cellStyle name="Normal 7 2 2 2 4 6" xfId="33882"/>
    <cellStyle name="Normal 7 2 2 2 5" xfId="33883"/>
    <cellStyle name="Normal 7 2 2 2 5 2" xfId="33884"/>
    <cellStyle name="Normal 7 2 2 2 5 2 2" xfId="33885"/>
    <cellStyle name="Normal 7 2 2 2 5 3" xfId="33886"/>
    <cellStyle name="Normal 7 2 2 2 5 3 2" xfId="33887"/>
    <cellStyle name="Normal 7 2 2 2 5 4" xfId="33888"/>
    <cellStyle name="Normal 7 2 2 2 5 4 2" xfId="33889"/>
    <cellStyle name="Normal 7 2 2 2 5 5" xfId="33890"/>
    <cellStyle name="Normal 7 2 2 2 5 6" xfId="33891"/>
    <cellStyle name="Normal 7 2 2 2 6" xfId="33892"/>
    <cellStyle name="Normal 7 2 2 2 6 2" xfId="33893"/>
    <cellStyle name="Normal 7 2 2 2 6 2 2" xfId="33894"/>
    <cellStyle name="Normal 7 2 2 2 6 3" xfId="33895"/>
    <cellStyle name="Normal 7 2 2 2 6 3 2" xfId="33896"/>
    <cellStyle name="Normal 7 2 2 2 6 4" xfId="33897"/>
    <cellStyle name="Normal 7 2 2 2 6 5" xfId="33898"/>
    <cellStyle name="Normal 7 2 2 2 7" xfId="33899"/>
    <cellStyle name="Normal 7 2 2 2 7 2" xfId="33900"/>
    <cellStyle name="Normal 7 2 2 2 8" xfId="33901"/>
    <cellStyle name="Normal 7 2 2 2 8 2" xfId="33902"/>
    <cellStyle name="Normal 7 2 2 2 9" xfId="33903"/>
    <cellStyle name="Normal 7 2 2 2 9 2" xfId="33904"/>
    <cellStyle name="Normal 7 2 2 3" xfId="33905"/>
    <cellStyle name="Normal 7 2 2 3 10" xfId="33906"/>
    <cellStyle name="Normal 7 2 2 3 11" xfId="33907"/>
    <cellStyle name="Normal 7 2 2 3 2" xfId="33908"/>
    <cellStyle name="Normal 7 2 2 3 2 2" xfId="33909"/>
    <cellStyle name="Normal 7 2 2 3 2 2 2" xfId="33910"/>
    <cellStyle name="Normal 7 2 2 3 2 3" xfId="33911"/>
    <cellStyle name="Normal 7 2 2 3 2 3 2" xfId="33912"/>
    <cellStyle name="Normal 7 2 2 3 2 4" xfId="33913"/>
    <cellStyle name="Normal 7 2 2 3 2 4 2" xfId="33914"/>
    <cellStyle name="Normal 7 2 2 3 2 5" xfId="33915"/>
    <cellStyle name="Normal 7 2 2 3 2 6" xfId="33916"/>
    <cellStyle name="Normal 7 2 2 3 3" xfId="33917"/>
    <cellStyle name="Normal 7 2 2 3 3 2" xfId="33918"/>
    <cellStyle name="Normal 7 2 2 3 3 2 2" xfId="33919"/>
    <cellStyle name="Normal 7 2 2 3 3 3" xfId="33920"/>
    <cellStyle name="Normal 7 2 2 3 3 3 2" xfId="33921"/>
    <cellStyle name="Normal 7 2 2 3 3 4" xfId="33922"/>
    <cellStyle name="Normal 7 2 2 3 3 4 2" xfId="33923"/>
    <cellStyle name="Normal 7 2 2 3 3 5" xfId="33924"/>
    <cellStyle name="Normal 7 2 2 3 3 6" xfId="33925"/>
    <cellStyle name="Normal 7 2 2 3 4" xfId="33926"/>
    <cellStyle name="Normal 7 2 2 3 4 2" xfId="33927"/>
    <cellStyle name="Normal 7 2 2 3 4 2 2" xfId="33928"/>
    <cellStyle name="Normal 7 2 2 3 4 3" xfId="33929"/>
    <cellStyle name="Normal 7 2 2 3 4 3 2" xfId="33930"/>
    <cellStyle name="Normal 7 2 2 3 4 4" xfId="33931"/>
    <cellStyle name="Normal 7 2 2 3 4 4 2" xfId="33932"/>
    <cellStyle name="Normal 7 2 2 3 4 5" xfId="33933"/>
    <cellStyle name="Normal 7 2 2 3 4 6" xfId="33934"/>
    <cellStyle name="Normal 7 2 2 3 5" xfId="33935"/>
    <cellStyle name="Normal 7 2 2 3 5 2" xfId="33936"/>
    <cellStyle name="Normal 7 2 2 3 5 2 2" xfId="33937"/>
    <cellStyle name="Normal 7 2 2 3 5 3" xfId="33938"/>
    <cellStyle name="Normal 7 2 2 3 5 3 2" xfId="33939"/>
    <cellStyle name="Normal 7 2 2 3 5 4" xfId="33940"/>
    <cellStyle name="Normal 7 2 2 3 5 5" xfId="33941"/>
    <cellStyle name="Normal 7 2 2 3 6" xfId="33942"/>
    <cellStyle name="Normal 7 2 2 3 6 2" xfId="33943"/>
    <cellStyle name="Normal 7 2 2 3 7" xfId="33944"/>
    <cellStyle name="Normal 7 2 2 3 7 2" xfId="33945"/>
    <cellStyle name="Normal 7 2 2 3 8" xfId="33946"/>
    <cellStyle name="Normal 7 2 2 3 8 2" xfId="33947"/>
    <cellStyle name="Normal 7 2 2 3 9" xfId="33948"/>
    <cellStyle name="Normal 7 2 2 4" xfId="33949"/>
    <cellStyle name="Normal 7 2 2 4 10" xfId="33950"/>
    <cellStyle name="Normal 7 2 2 4 11" xfId="33951"/>
    <cellStyle name="Normal 7 2 2 4 2" xfId="33952"/>
    <cellStyle name="Normal 7 2 2 4 2 2" xfId="33953"/>
    <cellStyle name="Normal 7 2 2 4 2 2 2" xfId="33954"/>
    <cellStyle name="Normal 7 2 2 4 2 3" xfId="33955"/>
    <cellStyle name="Normal 7 2 2 4 2 3 2" xfId="33956"/>
    <cellStyle name="Normal 7 2 2 4 2 4" xfId="33957"/>
    <cellStyle name="Normal 7 2 2 4 2 4 2" xfId="33958"/>
    <cellStyle name="Normal 7 2 2 4 2 5" xfId="33959"/>
    <cellStyle name="Normal 7 2 2 4 2 6" xfId="33960"/>
    <cellStyle name="Normal 7 2 2 4 3" xfId="33961"/>
    <cellStyle name="Normal 7 2 2 4 3 2" xfId="33962"/>
    <cellStyle name="Normal 7 2 2 4 3 2 2" xfId="33963"/>
    <cellStyle name="Normal 7 2 2 4 3 3" xfId="33964"/>
    <cellStyle name="Normal 7 2 2 4 3 3 2" xfId="33965"/>
    <cellStyle name="Normal 7 2 2 4 3 4" xfId="33966"/>
    <cellStyle name="Normal 7 2 2 4 3 4 2" xfId="33967"/>
    <cellStyle name="Normal 7 2 2 4 3 5" xfId="33968"/>
    <cellStyle name="Normal 7 2 2 4 3 6" xfId="33969"/>
    <cellStyle name="Normal 7 2 2 4 4" xfId="33970"/>
    <cellStyle name="Normal 7 2 2 4 4 2" xfId="33971"/>
    <cellStyle name="Normal 7 2 2 4 4 2 2" xfId="33972"/>
    <cellStyle name="Normal 7 2 2 4 4 3" xfId="33973"/>
    <cellStyle name="Normal 7 2 2 4 4 3 2" xfId="33974"/>
    <cellStyle name="Normal 7 2 2 4 4 4" xfId="33975"/>
    <cellStyle name="Normal 7 2 2 4 4 4 2" xfId="33976"/>
    <cellStyle name="Normal 7 2 2 4 4 5" xfId="33977"/>
    <cellStyle name="Normal 7 2 2 4 4 6" xfId="33978"/>
    <cellStyle name="Normal 7 2 2 4 5" xfId="33979"/>
    <cellStyle name="Normal 7 2 2 4 5 2" xfId="33980"/>
    <cellStyle name="Normal 7 2 2 4 5 2 2" xfId="33981"/>
    <cellStyle name="Normal 7 2 2 4 5 3" xfId="33982"/>
    <cellStyle name="Normal 7 2 2 4 5 3 2" xfId="33983"/>
    <cellStyle name="Normal 7 2 2 4 5 4" xfId="33984"/>
    <cellStyle name="Normal 7 2 2 4 5 5" xfId="33985"/>
    <cellStyle name="Normal 7 2 2 4 6" xfId="33986"/>
    <cellStyle name="Normal 7 2 2 4 6 2" xfId="33987"/>
    <cellStyle name="Normal 7 2 2 4 7" xfId="33988"/>
    <cellStyle name="Normal 7 2 2 4 7 2" xfId="33989"/>
    <cellStyle name="Normal 7 2 2 4 8" xfId="33990"/>
    <cellStyle name="Normal 7 2 2 4 8 2" xfId="33991"/>
    <cellStyle name="Normal 7 2 2 4 9" xfId="33992"/>
    <cellStyle name="Normal 7 2 2 5" xfId="33993"/>
    <cellStyle name="Normal 7 2 2 5 2" xfId="33994"/>
    <cellStyle name="Normal 7 2 2 5 2 2" xfId="33995"/>
    <cellStyle name="Normal 7 2 2 5 3" xfId="33996"/>
    <cellStyle name="Normal 7 2 2 5 3 2" xfId="33997"/>
    <cellStyle name="Normal 7 2 2 5 4" xfId="33998"/>
    <cellStyle name="Normal 7 2 2 5 4 2" xfId="33999"/>
    <cellStyle name="Normal 7 2 2 5 5" xfId="34000"/>
    <cellStyle name="Normal 7 2 2 5 6" xfId="34001"/>
    <cellStyle name="Normal 7 2 2 6" xfId="34002"/>
    <cellStyle name="Normal 7 2 2 6 2" xfId="34003"/>
    <cellStyle name="Normal 7 2 2 6 2 2" xfId="34004"/>
    <cellStyle name="Normal 7 2 2 6 3" xfId="34005"/>
    <cellStyle name="Normal 7 2 2 6 3 2" xfId="34006"/>
    <cellStyle name="Normal 7 2 2 6 4" xfId="34007"/>
    <cellStyle name="Normal 7 2 2 6 4 2" xfId="34008"/>
    <cellStyle name="Normal 7 2 2 6 5" xfId="34009"/>
    <cellStyle name="Normal 7 2 2 6 6" xfId="34010"/>
    <cellStyle name="Normal 7 2 2 7" xfId="34011"/>
    <cellStyle name="Normal 7 2 2 7 2" xfId="34012"/>
    <cellStyle name="Normal 7 2 2 7 2 2" xfId="34013"/>
    <cellStyle name="Normal 7 2 2 7 3" xfId="34014"/>
    <cellStyle name="Normal 7 2 2 7 3 2" xfId="34015"/>
    <cellStyle name="Normal 7 2 2 7 4" xfId="34016"/>
    <cellStyle name="Normal 7 2 2 7 4 2" xfId="34017"/>
    <cellStyle name="Normal 7 2 2 7 5" xfId="34018"/>
    <cellStyle name="Normal 7 2 2 7 6" xfId="34019"/>
    <cellStyle name="Normal 7 2 2 8" xfId="34020"/>
    <cellStyle name="Normal 7 2 2 8 2" xfId="34021"/>
    <cellStyle name="Normal 7 2 2 8 2 2" xfId="34022"/>
    <cellStyle name="Normal 7 2 2 8 3" xfId="34023"/>
    <cellStyle name="Normal 7 2 2 8 3 2" xfId="34024"/>
    <cellStyle name="Normal 7 2 2 8 4" xfId="34025"/>
    <cellStyle name="Normal 7 2 2 8 5" xfId="34026"/>
    <cellStyle name="Normal 7 2 2 9" xfId="34027"/>
    <cellStyle name="Normal 7 2 2 9 2" xfId="34028"/>
    <cellStyle name="Normal 7 2 3" xfId="34029"/>
    <cellStyle name="Normal 7 2 3 10" xfId="34030"/>
    <cellStyle name="Normal 7 2 3 10 2" xfId="34031"/>
    <cellStyle name="Normal 7 2 3 11" xfId="34032"/>
    <cellStyle name="Normal 7 2 3 11 2" xfId="34033"/>
    <cellStyle name="Normal 7 2 3 12" xfId="34034"/>
    <cellStyle name="Normal 7 2 3 13" xfId="34035"/>
    <cellStyle name="Normal 7 2 3 14" xfId="34036"/>
    <cellStyle name="Normal 7 2 3 2" xfId="34037"/>
    <cellStyle name="Normal 7 2 3 2 10" xfId="34038"/>
    <cellStyle name="Normal 7 2 3 2 11" xfId="34039"/>
    <cellStyle name="Normal 7 2 3 2 12" xfId="34040"/>
    <cellStyle name="Normal 7 2 3 2 2" xfId="34041"/>
    <cellStyle name="Normal 7 2 3 2 2 2" xfId="34042"/>
    <cellStyle name="Normal 7 2 3 2 2 2 2" xfId="34043"/>
    <cellStyle name="Normal 7 2 3 2 2 3" xfId="34044"/>
    <cellStyle name="Normal 7 2 3 2 2 3 2" xfId="34045"/>
    <cellStyle name="Normal 7 2 3 2 2 4" xfId="34046"/>
    <cellStyle name="Normal 7 2 3 2 2 4 2" xfId="34047"/>
    <cellStyle name="Normal 7 2 3 2 2 5" xfId="34048"/>
    <cellStyle name="Normal 7 2 3 2 2 6" xfId="34049"/>
    <cellStyle name="Normal 7 2 3 2 3" xfId="34050"/>
    <cellStyle name="Normal 7 2 3 2 3 2" xfId="34051"/>
    <cellStyle name="Normal 7 2 3 2 3 2 2" xfId="34052"/>
    <cellStyle name="Normal 7 2 3 2 3 3" xfId="34053"/>
    <cellStyle name="Normal 7 2 3 2 3 3 2" xfId="34054"/>
    <cellStyle name="Normal 7 2 3 2 3 4" xfId="34055"/>
    <cellStyle name="Normal 7 2 3 2 3 4 2" xfId="34056"/>
    <cellStyle name="Normal 7 2 3 2 3 5" xfId="34057"/>
    <cellStyle name="Normal 7 2 3 2 3 6" xfId="34058"/>
    <cellStyle name="Normal 7 2 3 2 4" xfId="34059"/>
    <cellStyle name="Normal 7 2 3 2 4 2" xfId="34060"/>
    <cellStyle name="Normal 7 2 3 2 4 2 2" xfId="34061"/>
    <cellStyle name="Normal 7 2 3 2 4 3" xfId="34062"/>
    <cellStyle name="Normal 7 2 3 2 4 3 2" xfId="34063"/>
    <cellStyle name="Normal 7 2 3 2 4 4" xfId="34064"/>
    <cellStyle name="Normal 7 2 3 2 4 4 2" xfId="34065"/>
    <cellStyle name="Normal 7 2 3 2 4 5" xfId="34066"/>
    <cellStyle name="Normal 7 2 3 2 4 6" xfId="34067"/>
    <cellStyle name="Normal 7 2 3 2 5" xfId="34068"/>
    <cellStyle name="Normal 7 2 3 2 5 2" xfId="34069"/>
    <cellStyle name="Normal 7 2 3 2 5 2 2" xfId="34070"/>
    <cellStyle name="Normal 7 2 3 2 5 3" xfId="34071"/>
    <cellStyle name="Normal 7 2 3 2 5 3 2" xfId="34072"/>
    <cellStyle name="Normal 7 2 3 2 5 4" xfId="34073"/>
    <cellStyle name="Normal 7 2 3 2 5 4 2" xfId="34074"/>
    <cellStyle name="Normal 7 2 3 2 5 5" xfId="34075"/>
    <cellStyle name="Normal 7 2 3 2 5 6" xfId="34076"/>
    <cellStyle name="Normal 7 2 3 2 6" xfId="34077"/>
    <cellStyle name="Normal 7 2 3 2 6 2" xfId="34078"/>
    <cellStyle name="Normal 7 2 3 2 6 2 2" xfId="34079"/>
    <cellStyle name="Normal 7 2 3 2 6 3" xfId="34080"/>
    <cellStyle name="Normal 7 2 3 2 6 3 2" xfId="34081"/>
    <cellStyle name="Normal 7 2 3 2 6 4" xfId="34082"/>
    <cellStyle name="Normal 7 2 3 2 6 5" xfId="34083"/>
    <cellStyle name="Normal 7 2 3 2 7" xfId="34084"/>
    <cellStyle name="Normal 7 2 3 2 7 2" xfId="34085"/>
    <cellStyle name="Normal 7 2 3 2 8" xfId="34086"/>
    <cellStyle name="Normal 7 2 3 2 8 2" xfId="34087"/>
    <cellStyle name="Normal 7 2 3 2 9" xfId="34088"/>
    <cellStyle name="Normal 7 2 3 2 9 2" xfId="34089"/>
    <cellStyle name="Normal 7 2 3 3" xfId="34090"/>
    <cellStyle name="Normal 7 2 3 3 10" xfId="34091"/>
    <cellStyle name="Normal 7 2 3 3 2" xfId="34092"/>
    <cellStyle name="Normal 7 2 3 3 2 2" xfId="34093"/>
    <cellStyle name="Normal 7 2 3 3 2 2 2" xfId="34094"/>
    <cellStyle name="Normal 7 2 3 3 2 3" xfId="34095"/>
    <cellStyle name="Normal 7 2 3 3 2 3 2" xfId="34096"/>
    <cellStyle name="Normal 7 2 3 3 2 4" xfId="34097"/>
    <cellStyle name="Normal 7 2 3 3 2 4 2" xfId="34098"/>
    <cellStyle name="Normal 7 2 3 3 2 5" xfId="34099"/>
    <cellStyle name="Normal 7 2 3 3 2 6" xfId="34100"/>
    <cellStyle name="Normal 7 2 3 3 3" xfId="34101"/>
    <cellStyle name="Normal 7 2 3 3 3 2" xfId="34102"/>
    <cellStyle name="Normal 7 2 3 3 3 2 2" xfId="34103"/>
    <cellStyle name="Normal 7 2 3 3 3 3" xfId="34104"/>
    <cellStyle name="Normal 7 2 3 3 3 3 2" xfId="34105"/>
    <cellStyle name="Normal 7 2 3 3 3 4" xfId="34106"/>
    <cellStyle name="Normal 7 2 3 3 3 4 2" xfId="34107"/>
    <cellStyle name="Normal 7 2 3 3 3 5" xfId="34108"/>
    <cellStyle name="Normal 7 2 3 3 3 6" xfId="34109"/>
    <cellStyle name="Normal 7 2 3 3 4" xfId="34110"/>
    <cellStyle name="Normal 7 2 3 3 4 2" xfId="34111"/>
    <cellStyle name="Normal 7 2 3 3 4 2 2" xfId="34112"/>
    <cellStyle name="Normal 7 2 3 3 4 3" xfId="34113"/>
    <cellStyle name="Normal 7 2 3 3 4 3 2" xfId="34114"/>
    <cellStyle name="Normal 7 2 3 3 4 4" xfId="34115"/>
    <cellStyle name="Normal 7 2 3 3 4 4 2" xfId="34116"/>
    <cellStyle name="Normal 7 2 3 3 4 5" xfId="34117"/>
    <cellStyle name="Normal 7 2 3 3 4 6" xfId="34118"/>
    <cellStyle name="Normal 7 2 3 3 5" xfId="34119"/>
    <cellStyle name="Normal 7 2 3 3 5 2" xfId="34120"/>
    <cellStyle name="Normal 7 2 3 3 5 2 2" xfId="34121"/>
    <cellStyle name="Normal 7 2 3 3 5 3" xfId="34122"/>
    <cellStyle name="Normal 7 2 3 3 5 3 2" xfId="34123"/>
    <cellStyle name="Normal 7 2 3 3 5 4" xfId="34124"/>
    <cellStyle name="Normal 7 2 3 3 5 5" xfId="34125"/>
    <cellStyle name="Normal 7 2 3 3 6" xfId="34126"/>
    <cellStyle name="Normal 7 2 3 3 6 2" xfId="34127"/>
    <cellStyle name="Normal 7 2 3 3 7" xfId="34128"/>
    <cellStyle name="Normal 7 2 3 3 7 2" xfId="34129"/>
    <cellStyle name="Normal 7 2 3 3 8" xfId="34130"/>
    <cellStyle name="Normal 7 2 3 3 8 2" xfId="34131"/>
    <cellStyle name="Normal 7 2 3 3 9" xfId="34132"/>
    <cellStyle name="Normal 7 2 3 4" xfId="34133"/>
    <cellStyle name="Normal 7 2 3 4 10" xfId="34134"/>
    <cellStyle name="Normal 7 2 3 4 2" xfId="34135"/>
    <cellStyle name="Normal 7 2 3 4 2 2" xfId="34136"/>
    <cellStyle name="Normal 7 2 3 4 2 2 2" xfId="34137"/>
    <cellStyle name="Normal 7 2 3 4 2 3" xfId="34138"/>
    <cellStyle name="Normal 7 2 3 4 2 3 2" xfId="34139"/>
    <cellStyle name="Normal 7 2 3 4 2 4" xfId="34140"/>
    <cellStyle name="Normal 7 2 3 4 2 4 2" xfId="34141"/>
    <cellStyle name="Normal 7 2 3 4 2 5" xfId="34142"/>
    <cellStyle name="Normal 7 2 3 4 2 6" xfId="34143"/>
    <cellStyle name="Normal 7 2 3 4 3" xfId="34144"/>
    <cellStyle name="Normal 7 2 3 4 3 2" xfId="34145"/>
    <cellStyle name="Normal 7 2 3 4 3 2 2" xfId="34146"/>
    <cellStyle name="Normal 7 2 3 4 3 3" xfId="34147"/>
    <cellStyle name="Normal 7 2 3 4 3 3 2" xfId="34148"/>
    <cellStyle name="Normal 7 2 3 4 3 4" xfId="34149"/>
    <cellStyle name="Normal 7 2 3 4 3 4 2" xfId="34150"/>
    <cellStyle name="Normal 7 2 3 4 3 5" xfId="34151"/>
    <cellStyle name="Normal 7 2 3 4 3 6" xfId="34152"/>
    <cellStyle name="Normal 7 2 3 4 4" xfId="34153"/>
    <cellStyle name="Normal 7 2 3 4 4 2" xfId="34154"/>
    <cellStyle name="Normal 7 2 3 4 4 2 2" xfId="34155"/>
    <cellStyle name="Normal 7 2 3 4 4 3" xfId="34156"/>
    <cellStyle name="Normal 7 2 3 4 4 3 2" xfId="34157"/>
    <cellStyle name="Normal 7 2 3 4 4 4" xfId="34158"/>
    <cellStyle name="Normal 7 2 3 4 4 4 2" xfId="34159"/>
    <cellStyle name="Normal 7 2 3 4 4 5" xfId="34160"/>
    <cellStyle name="Normal 7 2 3 4 4 6" xfId="34161"/>
    <cellStyle name="Normal 7 2 3 4 5" xfId="34162"/>
    <cellStyle name="Normal 7 2 3 4 5 2" xfId="34163"/>
    <cellStyle name="Normal 7 2 3 4 5 2 2" xfId="34164"/>
    <cellStyle name="Normal 7 2 3 4 5 3" xfId="34165"/>
    <cellStyle name="Normal 7 2 3 4 5 3 2" xfId="34166"/>
    <cellStyle name="Normal 7 2 3 4 5 4" xfId="34167"/>
    <cellStyle name="Normal 7 2 3 4 5 5" xfId="34168"/>
    <cellStyle name="Normal 7 2 3 4 6" xfId="34169"/>
    <cellStyle name="Normal 7 2 3 4 6 2" xfId="34170"/>
    <cellStyle name="Normal 7 2 3 4 7" xfId="34171"/>
    <cellStyle name="Normal 7 2 3 4 7 2" xfId="34172"/>
    <cellStyle name="Normal 7 2 3 4 8" xfId="34173"/>
    <cellStyle name="Normal 7 2 3 4 8 2" xfId="34174"/>
    <cellStyle name="Normal 7 2 3 4 9" xfId="34175"/>
    <cellStyle name="Normal 7 2 3 5" xfId="34176"/>
    <cellStyle name="Normal 7 2 3 5 2" xfId="34177"/>
    <cellStyle name="Normal 7 2 3 5 2 2" xfId="34178"/>
    <cellStyle name="Normal 7 2 3 5 3" xfId="34179"/>
    <cellStyle name="Normal 7 2 3 5 3 2" xfId="34180"/>
    <cellStyle name="Normal 7 2 3 5 4" xfId="34181"/>
    <cellStyle name="Normal 7 2 3 5 4 2" xfId="34182"/>
    <cellStyle name="Normal 7 2 3 5 5" xfId="34183"/>
    <cellStyle name="Normal 7 2 3 5 6" xfId="34184"/>
    <cellStyle name="Normal 7 2 3 6" xfId="34185"/>
    <cellStyle name="Normal 7 2 3 6 2" xfId="34186"/>
    <cellStyle name="Normal 7 2 3 6 2 2" xfId="34187"/>
    <cellStyle name="Normal 7 2 3 6 3" xfId="34188"/>
    <cellStyle name="Normal 7 2 3 6 3 2" xfId="34189"/>
    <cellStyle name="Normal 7 2 3 6 4" xfId="34190"/>
    <cellStyle name="Normal 7 2 3 6 4 2" xfId="34191"/>
    <cellStyle name="Normal 7 2 3 6 5" xfId="34192"/>
    <cellStyle name="Normal 7 2 3 6 6" xfId="34193"/>
    <cellStyle name="Normal 7 2 3 7" xfId="34194"/>
    <cellStyle name="Normal 7 2 3 7 2" xfId="34195"/>
    <cellStyle name="Normal 7 2 3 7 2 2" xfId="34196"/>
    <cellStyle name="Normal 7 2 3 7 3" xfId="34197"/>
    <cellStyle name="Normal 7 2 3 7 3 2" xfId="34198"/>
    <cellStyle name="Normal 7 2 3 7 4" xfId="34199"/>
    <cellStyle name="Normal 7 2 3 7 4 2" xfId="34200"/>
    <cellStyle name="Normal 7 2 3 7 5" xfId="34201"/>
    <cellStyle name="Normal 7 2 3 7 6" xfId="34202"/>
    <cellStyle name="Normal 7 2 3 8" xfId="34203"/>
    <cellStyle name="Normal 7 2 3 8 2" xfId="34204"/>
    <cellStyle name="Normal 7 2 3 8 2 2" xfId="34205"/>
    <cellStyle name="Normal 7 2 3 8 3" xfId="34206"/>
    <cellStyle name="Normal 7 2 3 8 3 2" xfId="34207"/>
    <cellStyle name="Normal 7 2 3 8 4" xfId="34208"/>
    <cellStyle name="Normal 7 2 3 8 5" xfId="34209"/>
    <cellStyle name="Normal 7 2 3 9" xfId="34210"/>
    <cellStyle name="Normal 7 2 3 9 2" xfId="34211"/>
    <cellStyle name="Normal 7 2 4" xfId="34212"/>
    <cellStyle name="Normal 7 2 4 10" xfId="34213"/>
    <cellStyle name="Normal 7 2 4 10 2" xfId="34214"/>
    <cellStyle name="Normal 7 2 4 11" xfId="34215"/>
    <cellStyle name="Normal 7 2 4 12" xfId="34216"/>
    <cellStyle name="Normal 7 2 4 13" xfId="34217"/>
    <cellStyle name="Normal 7 2 4 2" xfId="34218"/>
    <cellStyle name="Normal 7 2 4 2 10" xfId="34219"/>
    <cellStyle name="Normal 7 2 4 2 2" xfId="34220"/>
    <cellStyle name="Normal 7 2 4 2 2 2" xfId="34221"/>
    <cellStyle name="Normal 7 2 4 2 2 2 2" xfId="34222"/>
    <cellStyle name="Normal 7 2 4 2 2 3" xfId="34223"/>
    <cellStyle name="Normal 7 2 4 2 2 3 2" xfId="34224"/>
    <cellStyle name="Normal 7 2 4 2 2 4" xfId="34225"/>
    <cellStyle name="Normal 7 2 4 2 2 4 2" xfId="34226"/>
    <cellStyle name="Normal 7 2 4 2 2 5" xfId="34227"/>
    <cellStyle name="Normal 7 2 4 2 2 6" xfId="34228"/>
    <cellStyle name="Normal 7 2 4 2 3" xfId="34229"/>
    <cellStyle name="Normal 7 2 4 2 3 2" xfId="34230"/>
    <cellStyle name="Normal 7 2 4 2 3 2 2" xfId="34231"/>
    <cellStyle name="Normal 7 2 4 2 3 3" xfId="34232"/>
    <cellStyle name="Normal 7 2 4 2 3 3 2" xfId="34233"/>
    <cellStyle name="Normal 7 2 4 2 3 4" xfId="34234"/>
    <cellStyle name="Normal 7 2 4 2 3 4 2" xfId="34235"/>
    <cellStyle name="Normal 7 2 4 2 3 5" xfId="34236"/>
    <cellStyle name="Normal 7 2 4 2 3 6" xfId="34237"/>
    <cellStyle name="Normal 7 2 4 2 4" xfId="34238"/>
    <cellStyle name="Normal 7 2 4 2 4 2" xfId="34239"/>
    <cellStyle name="Normal 7 2 4 2 4 2 2" xfId="34240"/>
    <cellStyle name="Normal 7 2 4 2 4 3" xfId="34241"/>
    <cellStyle name="Normal 7 2 4 2 4 3 2" xfId="34242"/>
    <cellStyle name="Normal 7 2 4 2 4 4" xfId="34243"/>
    <cellStyle name="Normal 7 2 4 2 4 4 2" xfId="34244"/>
    <cellStyle name="Normal 7 2 4 2 4 5" xfId="34245"/>
    <cellStyle name="Normal 7 2 4 2 4 6" xfId="34246"/>
    <cellStyle name="Normal 7 2 4 2 5" xfId="34247"/>
    <cellStyle name="Normal 7 2 4 2 5 2" xfId="34248"/>
    <cellStyle name="Normal 7 2 4 2 5 2 2" xfId="34249"/>
    <cellStyle name="Normal 7 2 4 2 5 3" xfId="34250"/>
    <cellStyle name="Normal 7 2 4 2 5 3 2" xfId="34251"/>
    <cellStyle name="Normal 7 2 4 2 5 4" xfId="34252"/>
    <cellStyle name="Normal 7 2 4 2 5 5" xfId="34253"/>
    <cellStyle name="Normal 7 2 4 2 6" xfId="34254"/>
    <cellStyle name="Normal 7 2 4 2 6 2" xfId="34255"/>
    <cellStyle name="Normal 7 2 4 2 7" xfId="34256"/>
    <cellStyle name="Normal 7 2 4 2 7 2" xfId="34257"/>
    <cellStyle name="Normal 7 2 4 2 8" xfId="34258"/>
    <cellStyle name="Normal 7 2 4 2 8 2" xfId="34259"/>
    <cellStyle name="Normal 7 2 4 2 9" xfId="34260"/>
    <cellStyle name="Normal 7 2 4 3" xfId="34261"/>
    <cellStyle name="Normal 7 2 4 3 10" xfId="34262"/>
    <cellStyle name="Normal 7 2 4 3 2" xfId="34263"/>
    <cellStyle name="Normal 7 2 4 3 2 2" xfId="34264"/>
    <cellStyle name="Normal 7 2 4 3 2 2 2" xfId="34265"/>
    <cellStyle name="Normal 7 2 4 3 2 3" xfId="34266"/>
    <cellStyle name="Normal 7 2 4 3 2 3 2" xfId="34267"/>
    <cellStyle name="Normal 7 2 4 3 2 4" xfId="34268"/>
    <cellStyle name="Normal 7 2 4 3 2 4 2" xfId="34269"/>
    <cellStyle name="Normal 7 2 4 3 2 5" xfId="34270"/>
    <cellStyle name="Normal 7 2 4 3 2 6" xfId="34271"/>
    <cellStyle name="Normal 7 2 4 3 3" xfId="34272"/>
    <cellStyle name="Normal 7 2 4 3 3 2" xfId="34273"/>
    <cellStyle name="Normal 7 2 4 3 3 2 2" xfId="34274"/>
    <cellStyle name="Normal 7 2 4 3 3 3" xfId="34275"/>
    <cellStyle name="Normal 7 2 4 3 3 3 2" xfId="34276"/>
    <cellStyle name="Normal 7 2 4 3 3 4" xfId="34277"/>
    <cellStyle name="Normal 7 2 4 3 3 4 2" xfId="34278"/>
    <cellStyle name="Normal 7 2 4 3 3 5" xfId="34279"/>
    <cellStyle name="Normal 7 2 4 3 3 6" xfId="34280"/>
    <cellStyle name="Normal 7 2 4 3 4" xfId="34281"/>
    <cellStyle name="Normal 7 2 4 3 4 2" xfId="34282"/>
    <cellStyle name="Normal 7 2 4 3 4 2 2" xfId="34283"/>
    <cellStyle name="Normal 7 2 4 3 4 3" xfId="34284"/>
    <cellStyle name="Normal 7 2 4 3 4 3 2" xfId="34285"/>
    <cellStyle name="Normal 7 2 4 3 4 4" xfId="34286"/>
    <cellStyle name="Normal 7 2 4 3 4 4 2" xfId="34287"/>
    <cellStyle name="Normal 7 2 4 3 4 5" xfId="34288"/>
    <cellStyle name="Normal 7 2 4 3 4 6" xfId="34289"/>
    <cellStyle name="Normal 7 2 4 3 5" xfId="34290"/>
    <cellStyle name="Normal 7 2 4 3 5 2" xfId="34291"/>
    <cellStyle name="Normal 7 2 4 3 5 2 2" xfId="34292"/>
    <cellStyle name="Normal 7 2 4 3 5 3" xfId="34293"/>
    <cellStyle name="Normal 7 2 4 3 5 3 2" xfId="34294"/>
    <cellStyle name="Normal 7 2 4 3 5 4" xfId="34295"/>
    <cellStyle name="Normal 7 2 4 3 5 5" xfId="34296"/>
    <cellStyle name="Normal 7 2 4 3 6" xfId="34297"/>
    <cellStyle name="Normal 7 2 4 3 6 2" xfId="34298"/>
    <cellStyle name="Normal 7 2 4 3 7" xfId="34299"/>
    <cellStyle name="Normal 7 2 4 3 7 2" xfId="34300"/>
    <cellStyle name="Normal 7 2 4 3 8" xfId="34301"/>
    <cellStyle name="Normal 7 2 4 3 8 2" xfId="34302"/>
    <cellStyle name="Normal 7 2 4 3 9" xfId="34303"/>
    <cellStyle name="Normal 7 2 4 4" xfId="34304"/>
    <cellStyle name="Normal 7 2 4 4 2" xfId="34305"/>
    <cellStyle name="Normal 7 2 4 4 2 2" xfId="34306"/>
    <cellStyle name="Normal 7 2 4 4 3" xfId="34307"/>
    <cellStyle name="Normal 7 2 4 4 3 2" xfId="34308"/>
    <cellStyle name="Normal 7 2 4 4 4" xfId="34309"/>
    <cellStyle name="Normal 7 2 4 4 4 2" xfId="34310"/>
    <cellStyle name="Normal 7 2 4 4 5" xfId="34311"/>
    <cellStyle name="Normal 7 2 4 4 6" xfId="34312"/>
    <cellStyle name="Normal 7 2 4 5" xfId="34313"/>
    <cellStyle name="Normal 7 2 4 5 2" xfId="34314"/>
    <cellStyle name="Normal 7 2 4 5 2 2" xfId="34315"/>
    <cellStyle name="Normal 7 2 4 5 3" xfId="34316"/>
    <cellStyle name="Normal 7 2 4 5 3 2" xfId="34317"/>
    <cellStyle name="Normal 7 2 4 5 4" xfId="34318"/>
    <cellStyle name="Normal 7 2 4 5 4 2" xfId="34319"/>
    <cellStyle name="Normal 7 2 4 5 5" xfId="34320"/>
    <cellStyle name="Normal 7 2 4 5 6" xfId="34321"/>
    <cellStyle name="Normal 7 2 4 6" xfId="34322"/>
    <cellStyle name="Normal 7 2 4 6 2" xfId="34323"/>
    <cellStyle name="Normal 7 2 4 6 2 2" xfId="34324"/>
    <cellStyle name="Normal 7 2 4 6 3" xfId="34325"/>
    <cellStyle name="Normal 7 2 4 6 3 2" xfId="34326"/>
    <cellStyle name="Normal 7 2 4 6 4" xfId="34327"/>
    <cellStyle name="Normal 7 2 4 6 4 2" xfId="34328"/>
    <cellStyle name="Normal 7 2 4 6 5" xfId="34329"/>
    <cellStyle name="Normal 7 2 4 6 6" xfId="34330"/>
    <cellStyle name="Normal 7 2 4 7" xfId="34331"/>
    <cellStyle name="Normal 7 2 4 7 2" xfId="34332"/>
    <cellStyle name="Normal 7 2 4 7 2 2" xfId="34333"/>
    <cellStyle name="Normal 7 2 4 7 3" xfId="34334"/>
    <cellStyle name="Normal 7 2 4 7 3 2" xfId="34335"/>
    <cellStyle name="Normal 7 2 4 7 4" xfId="34336"/>
    <cellStyle name="Normal 7 2 4 7 5" xfId="34337"/>
    <cellStyle name="Normal 7 2 4 8" xfId="34338"/>
    <cellStyle name="Normal 7 2 4 8 2" xfId="34339"/>
    <cellStyle name="Normal 7 2 4 9" xfId="34340"/>
    <cellStyle name="Normal 7 2 4 9 2" xfId="34341"/>
    <cellStyle name="Normal 7 2 5" xfId="34342"/>
    <cellStyle name="Normal 7 2 5 10" xfId="34343"/>
    <cellStyle name="Normal 7 2 5 11" xfId="34344"/>
    <cellStyle name="Normal 7 2 5 12" xfId="34345"/>
    <cellStyle name="Normal 7 2 5 2" xfId="34346"/>
    <cellStyle name="Normal 7 2 5 2 2" xfId="34347"/>
    <cellStyle name="Normal 7 2 5 2 2 2" xfId="34348"/>
    <cellStyle name="Normal 7 2 5 2 3" xfId="34349"/>
    <cellStyle name="Normal 7 2 5 2 3 2" xfId="34350"/>
    <cellStyle name="Normal 7 2 5 2 4" xfId="34351"/>
    <cellStyle name="Normal 7 2 5 2 4 2" xfId="34352"/>
    <cellStyle name="Normal 7 2 5 2 5" xfId="34353"/>
    <cellStyle name="Normal 7 2 5 2 6" xfId="34354"/>
    <cellStyle name="Normal 7 2 5 3" xfId="34355"/>
    <cellStyle name="Normal 7 2 5 3 2" xfId="34356"/>
    <cellStyle name="Normal 7 2 5 3 2 2" xfId="34357"/>
    <cellStyle name="Normal 7 2 5 3 3" xfId="34358"/>
    <cellStyle name="Normal 7 2 5 3 3 2" xfId="34359"/>
    <cellStyle name="Normal 7 2 5 3 4" xfId="34360"/>
    <cellStyle name="Normal 7 2 5 3 4 2" xfId="34361"/>
    <cellStyle name="Normal 7 2 5 3 5" xfId="34362"/>
    <cellStyle name="Normal 7 2 5 3 6" xfId="34363"/>
    <cellStyle name="Normal 7 2 5 4" xfId="34364"/>
    <cellStyle name="Normal 7 2 5 4 2" xfId="34365"/>
    <cellStyle name="Normal 7 2 5 4 2 2" xfId="34366"/>
    <cellStyle name="Normal 7 2 5 4 3" xfId="34367"/>
    <cellStyle name="Normal 7 2 5 4 3 2" xfId="34368"/>
    <cellStyle name="Normal 7 2 5 4 4" xfId="34369"/>
    <cellStyle name="Normal 7 2 5 4 4 2" xfId="34370"/>
    <cellStyle name="Normal 7 2 5 4 5" xfId="34371"/>
    <cellStyle name="Normal 7 2 5 4 6" xfId="34372"/>
    <cellStyle name="Normal 7 2 5 5" xfId="34373"/>
    <cellStyle name="Normal 7 2 5 5 2" xfId="34374"/>
    <cellStyle name="Normal 7 2 5 5 2 2" xfId="34375"/>
    <cellStyle name="Normal 7 2 5 5 3" xfId="34376"/>
    <cellStyle name="Normal 7 2 5 5 3 2" xfId="34377"/>
    <cellStyle name="Normal 7 2 5 5 4" xfId="34378"/>
    <cellStyle name="Normal 7 2 5 5 4 2" xfId="34379"/>
    <cellStyle name="Normal 7 2 5 5 5" xfId="34380"/>
    <cellStyle name="Normal 7 2 5 5 6" xfId="34381"/>
    <cellStyle name="Normal 7 2 5 6" xfId="34382"/>
    <cellStyle name="Normal 7 2 5 6 2" xfId="34383"/>
    <cellStyle name="Normal 7 2 5 6 2 2" xfId="34384"/>
    <cellStyle name="Normal 7 2 5 6 3" xfId="34385"/>
    <cellStyle name="Normal 7 2 5 6 3 2" xfId="34386"/>
    <cellStyle name="Normal 7 2 5 6 4" xfId="34387"/>
    <cellStyle name="Normal 7 2 5 6 5" xfId="34388"/>
    <cellStyle name="Normal 7 2 5 7" xfId="34389"/>
    <cellStyle name="Normal 7 2 5 7 2" xfId="34390"/>
    <cellStyle name="Normal 7 2 5 8" xfId="34391"/>
    <cellStyle name="Normal 7 2 5 8 2" xfId="34392"/>
    <cellStyle name="Normal 7 2 5 9" xfId="34393"/>
    <cellStyle name="Normal 7 2 5 9 2" xfId="34394"/>
    <cellStyle name="Normal 7 2 6" xfId="34395"/>
    <cellStyle name="Normal 7 2 6 10" xfId="34396"/>
    <cellStyle name="Normal 7 2 6 2" xfId="34397"/>
    <cellStyle name="Normal 7 2 6 2 2" xfId="34398"/>
    <cellStyle name="Normal 7 2 6 2 2 2" xfId="34399"/>
    <cellStyle name="Normal 7 2 6 2 3" xfId="34400"/>
    <cellStyle name="Normal 7 2 6 2 3 2" xfId="34401"/>
    <cellStyle name="Normal 7 2 6 2 4" xfId="34402"/>
    <cellStyle name="Normal 7 2 6 2 4 2" xfId="34403"/>
    <cellStyle name="Normal 7 2 6 2 5" xfId="34404"/>
    <cellStyle name="Normal 7 2 6 2 6" xfId="34405"/>
    <cellStyle name="Normal 7 2 6 3" xfId="34406"/>
    <cellStyle name="Normal 7 2 6 3 2" xfId="34407"/>
    <cellStyle name="Normal 7 2 6 3 2 2" xfId="34408"/>
    <cellStyle name="Normal 7 2 6 3 3" xfId="34409"/>
    <cellStyle name="Normal 7 2 6 3 3 2" xfId="34410"/>
    <cellStyle name="Normal 7 2 6 3 4" xfId="34411"/>
    <cellStyle name="Normal 7 2 6 3 4 2" xfId="34412"/>
    <cellStyle name="Normal 7 2 6 3 5" xfId="34413"/>
    <cellStyle name="Normal 7 2 6 3 6" xfId="34414"/>
    <cellStyle name="Normal 7 2 6 4" xfId="34415"/>
    <cellStyle name="Normal 7 2 6 4 2" xfId="34416"/>
    <cellStyle name="Normal 7 2 6 4 2 2" xfId="34417"/>
    <cellStyle name="Normal 7 2 6 4 3" xfId="34418"/>
    <cellStyle name="Normal 7 2 6 4 3 2" xfId="34419"/>
    <cellStyle name="Normal 7 2 6 4 4" xfId="34420"/>
    <cellStyle name="Normal 7 2 6 4 4 2" xfId="34421"/>
    <cellStyle name="Normal 7 2 6 4 5" xfId="34422"/>
    <cellStyle name="Normal 7 2 6 4 6" xfId="34423"/>
    <cellStyle name="Normal 7 2 6 5" xfId="34424"/>
    <cellStyle name="Normal 7 2 6 5 2" xfId="34425"/>
    <cellStyle name="Normal 7 2 6 5 2 2" xfId="34426"/>
    <cellStyle name="Normal 7 2 6 5 3" xfId="34427"/>
    <cellStyle name="Normal 7 2 6 5 3 2" xfId="34428"/>
    <cellStyle name="Normal 7 2 6 5 4" xfId="34429"/>
    <cellStyle name="Normal 7 2 6 5 5" xfId="34430"/>
    <cellStyle name="Normal 7 2 6 6" xfId="34431"/>
    <cellStyle name="Normal 7 2 6 6 2" xfId="34432"/>
    <cellStyle name="Normal 7 2 6 7" xfId="34433"/>
    <cellStyle name="Normal 7 2 6 7 2" xfId="34434"/>
    <cellStyle name="Normal 7 2 6 8" xfId="34435"/>
    <cellStyle name="Normal 7 2 6 8 2" xfId="34436"/>
    <cellStyle name="Normal 7 2 6 9" xfId="34437"/>
    <cellStyle name="Normal 7 2 7" xfId="34438"/>
    <cellStyle name="Normal 7 2 7 10" xfId="34439"/>
    <cellStyle name="Normal 7 2 7 2" xfId="34440"/>
    <cellStyle name="Normal 7 2 7 2 2" xfId="34441"/>
    <cellStyle name="Normal 7 2 7 2 2 2" xfId="34442"/>
    <cellStyle name="Normal 7 2 7 2 3" xfId="34443"/>
    <cellStyle name="Normal 7 2 7 2 3 2" xfId="34444"/>
    <cellStyle name="Normal 7 2 7 2 4" xfId="34445"/>
    <cellStyle name="Normal 7 2 7 2 4 2" xfId="34446"/>
    <cellStyle name="Normal 7 2 7 2 5" xfId="34447"/>
    <cellStyle name="Normal 7 2 7 2 6" xfId="34448"/>
    <cellStyle name="Normal 7 2 7 3" xfId="34449"/>
    <cellStyle name="Normal 7 2 7 3 2" xfId="34450"/>
    <cellStyle name="Normal 7 2 7 3 2 2" xfId="34451"/>
    <cellStyle name="Normal 7 2 7 3 3" xfId="34452"/>
    <cellStyle name="Normal 7 2 7 3 3 2" xfId="34453"/>
    <cellStyle name="Normal 7 2 7 3 4" xfId="34454"/>
    <cellStyle name="Normal 7 2 7 3 4 2" xfId="34455"/>
    <cellStyle name="Normal 7 2 7 3 5" xfId="34456"/>
    <cellStyle name="Normal 7 2 7 3 6" xfId="34457"/>
    <cellStyle name="Normal 7 2 7 4" xfId="34458"/>
    <cellStyle name="Normal 7 2 7 4 2" xfId="34459"/>
    <cellStyle name="Normal 7 2 7 4 2 2" xfId="34460"/>
    <cellStyle name="Normal 7 2 7 4 3" xfId="34461"/>
    <cellStyle name="Normal 7 2 7 4 3 2" xfId="34462"/>
    <cellStyle name="Normal 7 2 7 4 4" xfId="34463"/>
    <cellStyle name="Normal 7 2 7 4 4 2" xfId="34464"/>
    <cellStyle name="Normal 7 2 7 4 5" xfId="34465"/>
    <cellStyle name="Normal 7 2 7 4 6" xfId="34466"/>
    <cellStyle name="Normal 7 2 7 5" xfId="34467"/>
    <cellStyle name="Normal 7 2 7 5 2" xfId="34468"/>
    <cellStyle name="Normal 7 2 7 5 2 2" xfId="34469"/>
    <cellStyle name="Normal 7 2 7 5 3" xfId="34470"/>
    <cellStyle name="Normal 7 2 7 5 3 2" xfId="34471"/>
    <cellStyle name="Normal 7 2 7 5 4" xfId="34472"/>
    <cellStyle name="Normal 7 2 7 5 5" xfId="34473"/>
    <cellStyle name="Normal 7 2 7 6" xfId="34474"/>
    <cellStyle name="Normal 7 2 7 6 2" xfId="34475"/>
    <cellStyle name="Normal 7 2 7 7" xfId="34476"/>
    <cellStyle name="Normal 7 2 7 7 2" xfId="34477"/>
    <cellStyle name="Normal 7 2 7 8" xfId="34478"/>
    <cellStyle name="Normal 7 2 7 8 2" xfId="34479"/>
    <cellStyle name="Normal 7 2 7 9" xfId="34480"/>
    <cellStyle name="Normal 7 2 8" xfId="34481"/>
    <cellStyle name="Normal 7 2 8 2" xfId="34482"/>
    <cellStyle name="Normal 7 2 8 2 2" xfId="34483"/>
    <cellStyle name="Normal 7 2 8 3" xfId="34484"/>
    <cellStyle name="Normal 7 2 8 3 2" xfId="34485"/>
    <cellStyle name="Normal 7 2 8 4" xfId="34486"/>
    <cellStyle name="Normal 7 2 8 4 2" xfId="34487"/>
    <cellStyle name="Normal 7 2 8 5" xfId="34488"/>
    <cellStyle name="Normal 7 2 8 6" xfId="34489"/>
    <cellStyle name="Normal 7 2 9" xfId="34490"/>
    <cellStyle name="Normal 7 2 9 2" xfId="34491"/>
    <cellStyle name="Normal 7 2 9 2 2" xfId="34492"/>
    <cellStyle name="Normal 7 2 9 3" xfId="34493"/>
    <cellStyle name="Normal 7 2 9 3 2" xfId="34494"/>
    <cellStyle name="Normal 7 2 9 4" xfId="34495"/>
    <cellStyle name="Normal 7 2 9 4 2" xfId="34496"/>
    <cellStyle name="Normal 7 2 9 5" xfId="34497"/>
    <cellStyle name="Normal 7 2 9 6" xfId="34498"/>
    <cellStyle name="Normal 7 20" xfId="34499"/>
    <cellStyle name="Normal 7 3" xfId="34500"/>
    <cellStyle name="Normal 7 3 10" xfId="34501"/>
    <cellStyle name="Normal 7 3 10 2" xfId="34502"/>
    <cellStyle name="Normal 7 3 10 2 2" xfId="34503"/>
    <cellStyle name="Normal 7 3 10 3" xfId="34504"/>
    <cellStyle name="Normal 7 3 10 3 2" xfId="34505"/>
    <cellStyle name="Normal 7 3 10 4" xfId="34506"/>
    <cellStyle name="Normal 7 3 10 4 2" xfId="34507"/>
    <cellStyle name="Normal 7 3 10 5" xfId="34508"/>
    <cellStyle name="Normal 7 3 10 6" xfId="34509"/>
    <cellStyle name="Normal 7 3 11" xfId="34510"/>
    <cellStyle name="Normal 7 3 11 2" xfId="34511"/>
    <cellStyle name="Normal 7 3 11 2 2" xfId="34512"/>
    <cellStyle name="Normal 7 3 11 3" xfId="34513"/>
    <cellStyle name="Normal 7 3 11 3 2" xfId="34514"/>
    <cellStyle name="Normal 7 3 11 4" xfId="34515"/>
    <cellStyle name="Normal 7 3 11 5" xfId="34516"/>
    <cellStyle name="Normal 7 3 12" xfId="34517"/>
    <cellStyle name="Normal 7 3 12 2" xfId="34518"/>
    <cellStyle name="Normal 7 3 13" xfId="34519"/>
    <cellStyle name="Normal 7 3 13 2" xfId="34520"/>
    <cellStyle name="Normal 7 3 14" xfId="34521"/>
    <cellStyle name="Normal 7 3 14 2" xfId="34522"/>
    <cellStyle name="Normal 7 3 15" xfId="34523"/>
    <cellStyle name="Normal 7 3 16" xfId="34524"/>
    <cellStyle name="Normal 7 3 17" xfId="34525"/>
    <cellStyle name="Normal 7 3 2" xfId="34526"/>
    <cellStyle name="Normal 7 3 2 10" xfId="34527"/>
    <cellStyle name="Normal 7 3 2 10 2" xfId="34528"/>
    <cellStyle name="Normal 7 3 2 11" xfId="34529"/>
    <cellStyle name="Normal 7 3 2 11 2" xfId="34530"/>
    <cellStyle name="Normal 7 3 2 12" xfId="34531"/>
    <cellStyle name="Normal 7 3 2 13" xfId="34532"/>
    <cellStyle name="Normal 7 3 2 14" xfId="34533"/>
    <cellStyle name="Normal 7 3 2 2" xfId="34534"/>
    <cellStyle name="Normal 7 3 2 2 10" xfId="34535"/>
    <cellStyle name="Normal 7 3 2 2 11" xfId="34536"/>
    <cellStyle name="Normal 7 3 2 2 12" xfId="34537"/>
    <cellStyle name="Normal 7 3 2 2 2" xfId="34538"/>
    <cellStyle name="Normal 7 3 2 2 2 2" xfId="34539"/>
    <cellStyle name="Normal 7 3 2 2 2 2 2" xfId="34540"/>
    <cellStyle name="Normal 7 3 2 2 2 3" xfId="34541"/>
    <cellStyle name="Normal 7 3 2 2 2 3 2" xfId="34542"/>
    <cellStyle name="Normal 7 3 2 2 2 4" xfId="34543"/>
    <cellStyle name="Normal 7 3 2 2 2 4 2" xfId="34544"/>
    <cellStyle name="Normal 7 3 2 2 2 5" xfId="34545"/>
    <cellStyle name="Normal 7 3 2 2 2 6" xfId="34546"/>
    <cellStyle name="Normal 7 3 2 2 3" xfId="34547"/>
    <cellStyle name="Normal 7 3 2 2 3 2" xfId="34548"/>
    <cellStyle name="Normal 7 3 2 2 3 2 2" xfId="34549"/>
    <cellStyle name="Normal 7 3 2 2 3 3" xfId="34550"/>
    <cellStyle name="Normal 7 3 2 2 3 3 2" xfId="34551"/>
    <cellStyle name="Normal 7 3 2 2 3 4" xfId="34552"/>
    <cellStyle name="Normal 7 3 2 2 3 4 2" xfId="34553"/>
    <cellStyle name="Normal 7 3 2 2 3 5" xfId="34554"/>
    <cellStyle name="Normal 7 3 2 2 3 6" xfId="34555"/>
    <cellStyle name="Normal 7 3 2 2 4" xfId="34556"/>
    <cellStyle name="Normal 7 3 2 2 4 2" xfId="34557"/>
    <cellStyle name="Normal 7 3 2 2 4 2 2" xfId="34558"/>
    <cellStyle name="Normal 7 3 2 2 4 3" xfId="34559"/>
    <cellStyle name="Normal 7 3 2 2 4 3 2" xfId="34560"/>
    <cellStyle name="Normal 7 3 2 2 4 4" xfId="34561"/>
    <cellStyle name="Normal 7 3 2 2 4 4 2" xfId="34562"/>
    <cellStyle name="Normal 7 3 2 2 4 5" xfId="34563"/>
    <cellStyle name="Normal 7 3 2 2 4 6" xfId="34564"/>
    <cellStyle name="Normal 7 3 2 2 5" xfId="34565"/>
    <cellStyle name="Normal 7 3 2 2 5 2" xfId="34566"/>
    <cellStyle name="Normal 7 3 2 2 5 2 2" xfId="34567"/>
    <cellStyle name="Normal 7 3 2 2 5 3" xfId="34568"/>
    <cellStyle name="Normal 7 3 2 2 5 3 2" xfId="34569"/>
    <cellStyle name="Normal 7 3 2 2 5 4" xfId="34570"/>
    <cellStyle name="Normal 7 3 2 2 5 4 2" xfId="34571"/>
    <cellStyle name="Normal 7 3 2 2 5 5" xfId="34572"/>
    <cellStyle name="Normal 7 3 2 2 5 6" xfId="34573"/>
    <cellStyle name="Normal 7 3 2 2 6" xfId="34574"/>
    <cellStyle name="Normal 7 3 2 2 6 2" xfId="34575"/>
    <cellStyle name="Normal 7 3 2 2 6 2 2" xfId="34576"/>
    <cellStyle name="Normal 7 3 2 2 6 3" xfId="34577"/>
    <cellStyle name="Normal 7 3 2 2 6 3 2" xfId="34578"/>
    <cellStyle name="Normal 7 3 2 2 6 4" xfId="34579"/>
    <cellStyle name="Normal 7 3 2 2 6 5" xfId="34580"/>
    <cellStyle name="Normal 7 3 2 2 7" xfId="34581"/>
    <cellStyle name="Normal 7 3 2 2 7 2" xfId="34582"/>
    <cellStyle name="Normal 7 3 2 2 8" xfId="34583"/>
    <cellStyle name="Normal 7 3 2 2 8 2" xfId="34584"/>
    <cellStyle name="Normal 7 3 2 2 9" xfId="34585"/>
    <cellStyle name="Normal 7 3 2 2 9 2" xfId="34586"/>
    <cellStyle name="Normal 7 3 2 3" xfId="34587"/>
    <cellStyle name="Normal 7 3 2 3 10" xfId="34588"/>
    <cellStyle name="Normal 7 3 2 3 11" xfId="34589"/>
    <cellStyle name="Normal 7 3 2 3 2" xfId="34590"/>
    <cellStyle name="Normal 7 3 2 3 2 2" xfId="34591"/>
    <cellStyle name="Normal 7 3 2 3 2 2 2" xfId="34592"/>
    <cellStyle name="Normal 7 3 2 3 2 3" xfId="34593"/>
    <cellStyle name="Normal 7 3 2 3 2 3 2" xfId="34594"/>
    <cellStyle name="Normal 7 3 2 3 2 4" xfId="34595"/>
    <cellStyle name="Normal 7 3 2 3 2 4 2" xfId="34596"/>
    <cellStyle name="Normal 7 3 2 3 2 5" xfId="34597"/>
    <cellStyle name="Normal 7 3 2 3 2 6" xfId="34598"/>
    <cellStyle name="Normal 7 3 2 3 3" xfId="34599"/>
    <cellStyle name="Normal 7 3 2 3 3 2" xfId="34600"/>
    <cellStyle name="Normal 7 3 2 3 3 2 2" xfId="34601"/>
    <cellStyle name="Normal 7 3 2 3 3 3" xfId="34602"/>
    <cellStyle name="Normal 7 3 2 3 3 3 2" xfId="34603"/>
    <cellStyle name="Normal 7 3 2 3 3 4" xfId="34604"/>
    <cellStyle name="Normal 7 3 2 3 3 4 2" xfId="34605"/>
    <cellStyle name="Normal 7 3 2 3 3 5" xfId="34606"/>
    <cellStyle name="Normal 7 3 2 3 3 6" xfId="34607"/>
    <cellStyle name="Normal 7 3 2 3 4" xfId="34608"/>
    <cellStyle name="Normal 7 3 2 3 4 2" xfId="34609"/>
    <cellStyle name="Normal 7 3 2 3 4 2 2" xfId="34610"/>
    <cellStyle name="Normal 7 3 2 3 4 3" xfId="34611"/>
    <cellStyle name="Normal 7 3 2 3 4 3 2" xfId="34612"/>
    <cellStyle name="Normal 7 3 2 3 4 4" xfId="34613"/>
    <cellStyle name="Normal 7 3 2 3 4 4 2" xfId="34614"/>
    <cellStyle name="Normal 7 3 2 3 4 5" xfId="34615"/>
    <cellStyle name="Normal 7 3 2 3 4 6" xfId="34616"/>
    <cellStyle name="Normal 7 3 2 3 5" xfId="34617"/>
    <cellStyle name="Normal 7 3 2 3 5 2" xfId="34618"/>
    <cellStyle name="Normal 7 3 2 3 5 2 2" xfId="34619"/>
    <cellStyle name="Normal 7 3 2 3 5 3" xfId="34620"/>
    <cellStyle name="Normal 7 3 2 3 5 3 2" xfId="34621"/>
    <cellStyle name="Normal 7 3 2 3 5 4" xfId="34622"/>
    <cellStyle name="Normal 7 3 2 3 5 5" xfId="34623"/>
    <cellStyle name="Normal 7 3 2 3 6" xfId="34624"/>
    <cellStyle name="Normal 7 3 2 3 6 2" xfId="34625"/>
    <cellStyle name="Normal 7 3 2 3 7" xfId="34626"/>
    <cellStyle name="Normal 7 3 2 3 7 2" xfId="34627"/>
    <cellStyle name="Normal 7 3 2 3 8" xfId="34628"/>
    <cellStyle name="Normal 7 3 2 3 8 2" xfId="34629"/>
    <cellStyle name="Normal 7 3 2 3 9" xfId="34630"/>
    <cellStyle name="Normal 7 3 2 4" xfId="34631"/>
    <cellStyle name="Normal 7 3 2 4 10" xfId="34632"/>
    <cellStyle name="Normal 7 3 2 4 2" xfId="34633"/>
    <cellStyle name="Normal 7 3 2 4 2 2" xfId="34634"/>
    <cellStyle name="Normal 7 3 2 4 2 2 2" xfId="34635"/>
    <cellStyle name="Normal 7 3 2 4 2 3" xfId="34636"/>
    <cellStyle name="Normal 7 3 2 4 2 3 2" xfId="34637"/>
    <cellStyle name="Normal 7 3 2 4 2 4" xfId="34638"/>
    <cellStyle name="Normal 7 3 2 4 2 4 2" xfId="34639"/>
    <cellStyle name="Normal 7 3 2 4 2 5" xfId="34640"/>
    <cellStyle name="Normal 7 3 2 4 2 6" xfId="34641"/>
    <cellStyle name="Normal 7 3 2 4 3" xfId="34642"/>
    <cellStyle name="Normal 7 3 2 4 3 2" xfId="34643"/>
    <cellStyle name="Normal 7 3 2 4 3 2 2" xfId="34644"/>
    <cellStyle name="Normal 7 3 2 4 3 3" xfId="34645"/>
    <cellStyle name="Normal 7 3 2 4 3 3 2" xfId="34646"/>
    <cellStyle name="Normal 7 3 2 4 3 4" xfId="34647"/>
    <cellStyle name="Normal 7 3 2 4 3 4 2" xfId="34648"/>
    <cellStyle name="Normal 7 3 2 4 3 5" xfId="34649"/>
    <cellStyle name="Normal 7 3 2 4 3 6" xfId="34650"/>
    <cellStyle name="Normal 7 3 2 4 4" xfId="34651"/>
    <cellStyle name="Normal 7 3 2 4 4 2" xfId="34652"/>
    <cellStyle name="Normal 7 3 2 4 4 2 2" xfId="34653"/>
    <cellStyle name="Normal 7 3 2 4 4 3" xfId="34654"/>
    <cellStyle name="Normal 7 3 2 4 4 3 2" xfId="34655"/>
    <cellStyle name="Normal 7 3 2 4 4 4" xfId="34656"/>
    <cellStyle name="Normal 7 3 2 4 4 4 2" xfId="34657"/>
    <cellStyle name="Normal 7 3 2 4 4 5" xfId="34658"/>
    <cellStyle name="Normal 7 3 2 4 4 6" xfId="34659"/>
    <cellStyle name="Normal 7 3 2 4 5" xfId="34660"/>
    <cellStyle name="Normal 7 3 2 4 5 2" xfId="34661"/>
    <cellStyle name="Normal 7 3 2 4 5 2 2" xfId="34662"/>
    <cellStyle name="Normal 7 3 2 4 5 3" xfId="34663"/>
    <cellStyle name="Normal 7 3 2 4 5 3 2" xfId="34664"/>
    <cellStyle name="Normal 7 3 2 4 5 4" xfId="34665"/>
    <cellStyle name="Normal 7 3 2 4 5 5" xfId="34666"/>
    <cellStyle name="Normal 7 3 2 4 6" xfId="34667"/>
    <cellStyle name="Normal 7 3 2 4 6 2" xfId="34668"/>
    <cellStyle name="Normal 7 3 2 4 7" xfId="34669"/>
    <cellStyle name="Normal 7 3 2 4 7 2" xfId="34670"/>
    <cellStyle name="Normal 7 3 2 4 8" xfId="34671"/>
    <cellStyle name="Normal 7 3 2 4 8 2" xfId="34672"/>
    <cellStyle name="Normal 7 3 2 4 9" xfId="34673"/>
    <cellStyle name="Normal 7 3 2 5" xfId="34674"/>
    <cellStyle name="Normal 7 3 2 5 2" xfId="34675"/>
    <cellStyle name="Normal 7 3 2 5 2 2" xfId="34676"/>
    <cellStyle name="Normal 7 3 2 5 3" xfId="34677"/>
    <cellStyle name="Normal 7 3 2 5 3 2" xfId="34678"/>
    <cellStyle name="Normal 7 3 2 5 4" xfId="34679"/>
    <cellStyle name="Normal 7 3 2 5 4 2" xfId="34680"/>
    <cellStyle name="Normal 7 3 2 5 5" xfId="34681"/>
    <cellStyle name="Normal 7 3 2 5 6" xfId="34682"/>
    <cellStyle name="Normal 7 3 2 6" xfId="34683"/>
    <cellStyle name="Normal 7 3 2 6 2" xfId="34684"/>
    <cellStyle name="Normal 7 3 2 6 2 2" xfId="34685"/>
    <cellStyle name="Normal 7 3 2 6 3" xfId="34686"/>
    <cellStyle name="Normal 7 3 2 6 3 2" xfId="34687"/>
    <cellStyle name="Normal 7 3 2 6 4" xfId="34688"/>
    <cellStyle name="Normal 7 3 2 6 4 2" xfId="34689"/>
    <cellStyle name="Normal 7 3 2 6 5" xfId="34690"/>
    <cellStyle name="Normal 7 3 2 6 6" xfId="34691"/>
    <cellStyle name="Normal 7 3 2 7" xfId="34692"/>
    <cellStyle name="Normal 7 3 2 7 2" xfId="34693"/>
    <cellStyle name="Normal 7 3 2 7 2 2" xfId="34694"/>
    <cellStyle name="Normal 7 3 2 7 3" xfId="34695"/>
    <cellStyle name="Normal 7 3 2 7 3 2" xfId="34696"/>
    <cellStyle name="Normal 7 3 2 7 4" xfId="34697"/>
    <cellStyle name="Normal 7 3 2 7 4 2" xfId="34698"/>
    <cellStyle name="Normal 7 3 2 7 5" xfId="34699"/>
    <cellStyle name="Normal 7 3 2 7 6" xfId="34700"/>
    <cellStyle name="Normal 7 3 2 8" xfId="34701"/>
    <cellStyle name="Normal 7 3 2 8 2" xfId="34702"/>
    <cellStyle name="Normal 7 3 2 8 2 2" xfId="34703"/>
    <cellStyle name="Normal 7 3 2 8 3" xfId="34704"/>
    <cellStyle name="Normal 7 3 2 8 3 2" xfId="34705"/>
    <cellStyle name="Normal 7 3 2 8 4" xfId="34706"/>
    <cellStyle name="Normal 7 3 2 8 5" xfId="34707"/>
    <cellStyle name="Normal 7 3 2 9" xfId="34708"/>
    <cellStyle name="Normal 7 3 2 9 2" xfId="34709"/>
    <cellStyle name="Normal 7 3 3" xfId="34710"/>
    <cellStyle name="Normal 7 3 3 10" xfId="34711"/>
    <cellStyle name="Normal 7 3 3 10 2" xfId="34712"/>
    <cellStyle name="Normal 7 3 3 11" xfId="34713"/>
    <cellStyle name="Normal 7 3 3 11 2" xfId="34714"/>
    <cellStyle name="Normal 7 3 3 12" xfId="34715"/>
    <cellStyle name="Normal 7 3 3 13" xfId="34716"/>
    <cellStyle name="Normal 7 3 3 14" xfId="34717"/>
    <cellStyle name="Normal 7 3 3 2" xfId="34718"/>
    <cellStyle name="Normal 7 3 3 2 10" xfId="34719"/>
    <cellStyle name="Normal 7 3 3 2 11" xfId="34720"/>
    <cellStyle name="Normal 7 3 3 2 2" xfId="34721"/>
    <cellStyle name="Normal 7 3 3 2 2 2" xfId="34722"/>
    <cellStyle name="Normal 7 3 3 2 2 2 2" xfId="34723"/>
    <cellStyle name="Normal 7 3 3 2 2 3" xfId="34724"/>
    <cellStyle name="Normal 7 3 3 2 2 3 2" xfId="34725"/>
    <cellStyle name="Normal 7 3 3 2 2 4" xfId="34726"/>
    <cellStyle name="Normal 7 3 3 2 2 4 2" xfId="34727"/>
    <cellStyle name="Normal 7 3 3 2 2 5" xfId="34728"/>
    <cellStyle name="Normal 7 3 3 2 2 6" xfId="34729"/>
    <cellStyle name="Normal 7 3 3 2 3" xfId="34730"/>
    <cellStyle name="Normal 7 3 3 2 3 2" xfId="34731"/>
    <cellStyle name="Normal 7 3 3 2 3 2 2" xfId="34732"/>
    <cellStyle name="Normal 7 3 3 2 3 3" xfId="34733"/>
    <cellStyle name="Normal 7 3 3 2 3 3 2" xfId="34734"/>
    <cellStyle name="Normal 7 3 3 2 3 4" xfId="34735"/>
    <cellStyle name="Normal 7 3 3 2 3 4 2" xfId="34736"/>
    <cellStyle name="Normal 7 3 3 2 3 5" xfId="34737"/>
    <cellStyle name="Normal 7 3 3 2 3 6" xfId="34738"/>
    <cellStyle name="Normal 7 3 3 2 4" xfId="34739"/>
    <cellStyle name="Normal 7 3 3 2 4 2" xfId="34740"/>
    <cellStyle name="Normal 7 3 3 2 4 2 2" xfId="34741"/>
    <cellStyle name="Normal 7 3 3 2 4 3" xfId="34742"/>
    <cellStyle name="Normal 7 3 3 2 4 3 2" xfId="34743"/>
    <cellStyle name="Normal 7 3 3 2 4 4" xfId="34744"/>
    <cellStyle name="Normal 7 3 3 2 4 4 2" xfId="34745"/>
    <cellStyle name="Normal 7 3 3 2 4 5" xfId="34746"/>
    <cellStyle name="Normal 7 3 3 2 4 6" xfId="34747"/>
    <cellStyle name="Normal 7 3 3 2 5" xfId="34748"/>
    <cellStyle name="Normal 7 3 3 2 5 2" xfId="34749"/>
    <cellStyle name="Normal 7 3 3 2 5 2 2" xfId="34750"/>
    <cellStyle name="Normal 7 3 3 2 5 3" xfId="34751"/>
    <cellStyle name="Normal 7 3 3 2 5 3 2" xfId="34752"/>
    <cellStyle name="Normal 7 3 3 2 5 4" xfId="34753"/>
    <cellStyle name="Normal 7 3 3 2 5 4 2" xfId="34754"/>
    <cellStyle name="Normal 7 3 3 2 5 5" xfId="34755"/>
    <cellStyle name="Normal 7 3 3 2 5 6" xfId="34756"/>
    <cellStyle name="Normal 7 3 3 2 6" xfId="34757"/>
    <cellStyle name="Normal 7 3 3 2 6 2" xfId="34758"/>
    <cellStyle name="Normal 7 3 3 2 6 2 2" xfId="34759"/>
    <cellStyle name="Normal 7 3 3 2 6 3" xfId="34760"/>
    <cellStyle name="Normal 7 3 3 2 6 3 2" xfId="34761"/>
    <cellStyle name="Normal 7 3 3 2 6 4" xfId="34762"/>
    <cellStyle name="Normal 7 3 3 2 6 5" xfId="34763"/>
    <cellStyle name="Normal 7 3 3 2 7" xfId="34764"/>
    <cellStyle name="Normal 7 3 3 2 7 2" xfId="34765"/>
    <cellStyle name="Normal 7 3 3 2 8" xfId="34766"/>
    <cellStyle name="Normal 7 3 3 2 8 2" xfId="34767"/>
    <cellStyle name="Normal 7 3 3 2 9" xfId="34768"/>
    <cellStyle name="Normal 7 3 3 2 9 2" xfId="34769"/>
    <cellStyle name="Normal 7 3 3 3" xfId="34770"/>
    <cellStyle name="Normal 7 3 3 3 10" xfId="34771"/>
    <cellStyle name="Normal 7 3 3 3 2" xfId="34772"/>
    <cellStyle name="Normal 7 3 3 3 2 2" xfId="34773"/>
    <cellStyle name="Normal 7 3 3 3 2 2 2" xfId="34774"/>
    <cellStyle name="Normal 7 3 3 3 2 3" xfId="34775"/>
    <cellStyle name="Normal 7 3 3 3 2 3 2" xfId="34776"/>
    <cellStyle name="Normal 7 3 3 3 2 4" xfId="34777"/>
    <cellStyle name="Normal 7 3 3 3 2 4 2" xfId="34778"/>
    <cellStyle name="Normal 7 3 3 3 2 5" xfId="34779"/>
    <cellStyle name="Normal 7 3 3 3 2 6" xfId="34780"/>
    <cellStyle name="Normal 7 3 3 3 3" xfId="34781"/>
    <cellStyle name="Normal 7 3 3 3 3 2" xfId="34782"/>
    <cellStyle name="Normal 7 3 3 3 3 2 2" xfId="34783"/>
    <cellStyle name="Normal 7 3 3 3 3 3" xfId="34784"/>
    <cellStyle name="Normal 7 3 3 3 3 3 2" xfId="34785"/>
    <cellStyle name="Normal 7 3 3 3 3 4" xfId="34786"/>
    <cellStyle name="Normal 7 3 3 3 3 4 2" xfId="34787"/>
    <cellStyle name="Normal 7 3 3 3 3 5" xfId="34788"/>
    <cellStyle name="Normal 7 3 3 3 3 6" xfId="34789"/>
    <cellStyle name="Normal 7 3 3 3 4" xfId="34790"/>
    <cellStyle name="Normal 7 3 3 3 4 2" xfId="34791"/>
    <cellStyle name="Normal 7 3 3 3 4 2 2" xfId="34792"/>
    <cellStyle name="Normal 7 3 3 3 4 3" xfId="34793"/>
    <cellStyle name="Normal 7 3 3 3 4 3 2" xfId="34794"/>
    <cellStyle name="Normal 7 3 3 3 4 4" xfId="34795"/>
    <cellStyle name="Normal 7 3 3 3 4 4 2" xfId="34796"/>
    <cellStyle name="Normal 7 3 3 3 4 5" xfId="34797"/>
    <cellStyle name="Normal 7 3 3 3 4 6" xfId="34798"/>
    <cellStyle name="Normal 7 3 3 3 5" xfId="34799"/>
    <cellStyle name="Normal 7 3 3 3 5 2" xfId="34800"/>
    <cellStyle name="Normal 7 3 3 3 5 2 2" xfId="34801"/>
    <cellStyle name="Normal 7 3 3 3 5 3" xfId="34802"/>
    <cellStyle name="Normal 7 3 3 3 5 3 2" xfId="34803"/>
    <cellStyle name="Normal 7 3 3 3 5 4" xfId="34804"/>
    <cellStyle name="Normal 7 3 3 3 5 5" xfId="34805"/>
    <cellStyle name="Normal 7 3 3 3 6" xfId="34806"/>
    <cellStyle name="Normal 7 3 3 3 6 2" xfId="34807"/>
    <cellStyle name="Normal 7 3 3 3 7" xfId="34808"/>
    <cellStyle name="Normal 7 3 3 3 7 2" xfId="34809"/>
    <cellStyle name="Normal 7 3 3 3 8" xfId="34810"/>
    <cellStyle name="Normal 7 3 3 3 8 2" xfId="34811"/>
    <cellStyle name="Normal 7 3 3 3 9" xfId="34812"/>
    <cellStyle name="Normal 7 3 3 4" xfId="34813"/>
    <cellStyle name="Normal 7 3 3 4 10" xfId="34814"/>
    <cellStyle name="Normal 7 3 3 4 2" xfId="34815"/>
    <cellStyle name="Normal 7 3 3 4 2 2" xfId="34816"/>
    <cellStyle name="Normal 7 3 3 4 2 2 2" xfId="34817"/>
    <cellStyle name="Normal 7 3 3 4 2 3" xfId="34818"/>
    <cellStyle name="Normal 7 3 3 4 2 3 2" xfId="34819"/>
    <cellStyle name="Normal 7 3 3 4 2 4" xfId="34820"/>
    <cellStyle name="Normal 7 3 3 4 2 4 2" xfId="34821"/>
    <cellStyle name="Normal 7 3 3 4 2 5" xfId="34822"/>
    <cellStyle name="Normal 7 3 3 4 2 6" xfId="34823"/>
    <cellStyle name="Normal 7 3 3 4 3" xfId="34824"/>
    <cellStyle name="Normal 7 3 3 4 3 2" xfId="34825"/>
    <cellStyle name="Normal 7 3 3 4 3 2 2" xfId="34826"/>
    <cellStyle name="Normal 7 3 3 4 3 3" xfId="34827"/>
    <cellStyle name="Normal 7 3 3 4 3 3 2" xfId="34828"/>
    <cellStyle name="Normal 7 3 3 4 3 4" xfId="34829"/>
    <cellStyle name="Normal 7 3 3 4 3 4 2" xfId="34830"/>
    <cellStyle name="Normal 7 3 3 4 3 5" xfId="34831"/>
    <cellStyle name="Normal 7 3 3 4 3 6" xfId="34832"/>
    <cellStyle name="Normal 7 3 3 4 4" xfId="34833"/>
    <cellStyle name="Normal 7 3 3 4 4 2" xfId="34834"/>
    <cellStyle name="Normal 7 3 3 4 4 2 2" xfId="34835"/>
    <cellStyle name="Normal 7 3 3 4 4 3" xfId="34836"/>
    <cellStyle name="Normal 7 3 3 4 4 3 2" xfId="34837"/>
    <cellStyle name="Normal 7 3 3 4 4 4" xfId="34838"/>
    <cellStyle name="Normal 7 3 3 4 4 4 2" xfId="34839"/>
    <cellStyle name="Normal 7 3 3 4 4 5" xfId="34840"/>
    <cellStyle name="Normal 7 3 3 4 4 6" xfId="34841"/>
    <cellStyle name="Normal 7 3 3 4 5" xfId="34842"/>
    <cellStyle name="Normal 7 3 3 4 5 2" xfId="34843"/>
    <cellStyle name="Normal 7 3 3 4 5 2 2" xfId="34844"/>
    <cellStyle name="Normal 7 3 3 4 5 3" xfId="34845"/>
    <cellStyle name="Normal 7 3 3 4 5 3 2" xfId="34846"/>
    <cellStyle name="Normal 7 3 3 4 5 4" xfId="34847"/>
    <cellStyle name="Normal 7 3 3 4 5 5" xfId="34848"/>
    <cellStyle name="Normal 7 3 3 4 6" xfId="34849"/>
    <cellStyle name="Normal 7 3 3 4 6 2" xfId="34850"/>
    <cellStyle name="Normal 7 3 3 4 7" xfId="34851"/>
    <cellStyle name="Normal 7 3 3 4 7 2" xfId="34852"/>
    <cellStyle name="Normal 7 3 3 4 8" xfId="34853"/>
    <cellStyle name="Normal 7 3 3 4 8 2" xfId="34854"/>
    <cellStyle name="Normal 7 3 3 4 9" xfId="34855"/>
    <cellStyle name="Normal 7 3 3 5" xfId="34856"/>
    <cellStyle name="Normal 7 3 3 5 2" xfId="34857"/>
    <cellStyle name="Normal 7 3 3 5 2 2" xfId="34858"/>
    <cellStyle name="Normal 7 3 3 5 3" xfId="34859"/>
    <cellStyle name="Normal 7 3 3 5 3 2" xfId="34860"/>
    <cellStyle name="Normal 7 3 3 5 4" xfId="34861"/>
    <cellStyle name="Normal 7 3 3 5 4 2" xfId="34862"/>
    <cellStyle name="Normal 7 3 3 5 5" xfId="34863"/>
    <cellStyle name="Normal 7 3 3 5 6" xfId="34864"/>
    <cellStyle name="Normal 7 3 3 6" xfId="34865"/>
    <cellStyle name="Normal 7 3 3 6 2" xfId="34866"/>
    <cellStyle name="Normal 7 3 3 6 2 2" xfId="34867"/>
    <cellStyle name="Normal 7 3 3 6 3" xfId="34868"/>
    <cellStyle name="Normal 7 3 3 6 3 2" xfId="34869"/>
    <cellStyle name="Normal 7 3 3 6 4" xfId="34870"/>
    <cellStyle name="Normal 7 3 3 6 4 2" xfId="34871"/>
    <cellStyle name="Normal 7 3 3 6 5" xfId="34872"/>
    <cellStyle name="Normal 7 3 3 6 6" xfId="34873"/>
    <cellStyle name="Normal 7 3 3 7" xfId="34874"/>
    <cellStyle name="Normal 7 3 3 7 2" xfId="34875"/>
    <cellStyle name="Normal 7 3 3 7 2 2" xfId="34876"/>
    <cellStyle name="Normal 7 3 3 7 3" xfId="34877"/>
    <cellStyle name="Normal 7 3 3 7 3 2" xfId="34878"/>
    <cellStyle name="Normal 7 3 3 7 4" xfId="34879"/>
    <cellStyle name="Normal 7 3 3 7 4 2" xfId="34880"/>
    <cellStyle name="Normal 7 3 3 7 5" xfId="34881"/>
    <cellStyle name="Normal 7 3 3 7 6" xfId="34882"/>
    <cellStyle name="Normal 7 3 3 8" xfId="34883"/>
    <cellStyle name="Normal 7 3 3 8 2" xfId="34884"/>
    <cellStyle name="Normal 7 3 3 8 2 2" xfId="34885"/>
    <cellStyle name="Normal 7 3 3 8 3" xfId="34886"/>
    <cellStyle name="Normal 7 3 3 8 3 2" xfId="34887"/>
    <cellStyle name="Normal 7 3 3 8 4" xfId="34888"/>
    <cellStyle name="Normal 7 3 3 8 5" xfId="34889"/>
    <cellStyle name="Normal 7 3 3 9" xfId="34890"/>
    <cellStyle name="Normal 7 3 3 9 2" xfId="34891"/>
    <cellStyle name="Normal 7 3 4" xfId="34892"/>
    <cellStyle name="Normal 7 3 4 10" xfId="34893"/>
    <cellStyle name="Normal 7 3 4 10 2" xfId="34894"/>
    <cellStyle name="Normal 7 3 4 11" xfId="34895"/>
    <cellStyle name="Normal 7 3 4 12" xfId="34896"/>
    <cellStyle name="Normal 7 3 4 2" xfId="34897"/>
    <cellStyle name="Normal 7 3 4 2 10" xfId="34898"/>
    <cellStyle name="Normal 7 3 4 2 2" xfId="34899"/>
    <cellStyle name="Normal 7 3 4 2 2 2" xfId="34900"/>
    <cellStyle name="Normal 7 3 4 2 2 2 2" xfId="34901"/>
    <cellStyle name="Normal 7 3 4 2 2 3" xfId="34902"/>
    <cellStyle name="Normal 7 3 4 2 2 3 2" xfId="34903"/>
    <cellStyle name="Normal 7 3 4 2 2 4" xfId="34904"/>
    <cellStyle name="Normal 7 3 4 2 2 4 2" xfId="34905"/>
    <cellStyle name="Normal 7 3 4 2 2 5" xfId="34906"/>
    <cellStyle name="Normal 7 3 4 2 2 6" xfId="34907"/>
    <cellStyle name="Normal 7 3 4 2 3" xfId="34908"/>
    <cellStyle name="Normal 7 3 4 2 3 2" xfId="34909"/>
    <cellStyle name="Normal 7 3 4 2 3 2 2" xfId="34910"/>
    <cellStyle name="Normal 7 3 4 2 3 3" xfId="34911"/>
    <cellStyle name="Normal 7 3 4 2 3 3 2" xfId="34912"/>
    <cellStyle name="Normal 7 3 4 2 3 4" xfId="34913"/>
    <cellStyle name="Normal 7 3 4 2 3 4 2" xfId="34914"/>
    <cellStyle name="Normal 7 3 4 2 3 5" xfId="34915"/>
    <cellStyle name="Normal 7 3 4 2 3 6" xfId="34916"/>
    <cellStyle name="Normal 7 3 4 2 4" xfId="34917"/>
    <cellStyle name="Normal 7 3 4 2 4 2" xfId="34918"/>
    <cellStyle name="Normal 7 3 4 2 4 2 2" xfId="34919"/>
    <cellStyle name="Normal 7 3 4 2 4 3" xfId="34920"/>
    <cellStyle name="Normal 7 3 4 2 4 3 2" xfId="34921"/>
    <cellStyle name="Normal 7 3 4 2 4 4" xfId="34922"/>
    <cellStyle name="Normal 7 3 4 2 4 4 2" xfId="34923"/>
    <cellStyle name="Normal 7 3 4 2 4 5" xfId="34924"/>
    <cellStyle name="Normal 7 3 4 2 4 6" xfId="34925"/>
    <cellStyle name="Normal 7 3 4 2 5" xfId="34926"/>
    <cellStyle name="Normal 7 3 4 2 5 2" xfId="34927"/>
    <cellStyle name="Normal 7 3 4 2 5 2 2" xfId="34928"/>
    <cellStyle name="Normal 7 3 4 2 5 3" xfId="34929"/>
    <cellStyle name="Normal 7 3 4 2 5 3 2" xfId="34930"/>
    <cellStyle name="Normal 7 3 4 2 5 4" xfId="34931"/>
    <cellStyle name="Normal 7 3 4 2 5 5" xfId="34932"/>
    <cellStyle name="Normal 7 3 4 2 6" xfId="34933"/>
    <cellStyle name="Normal 7 3 4 2 6 2" xfId="34934"/>
    <cellStyle name="Normal 7 3 4 2 7" xfId="34935"/>
    <cellStyle name="Normal 7 3 4 2 7 2" xfId="34936"/>
    <cellStyle name="Normal 7 3 4 2 8" xfId="34937"/>
    <cellStyle name="Normal 7 3 4 2 8 2" xfId="34938"/>
    <cellStyle name="Normal 7 3 4 2 9" xfId="34939"/>
    <cellStyle name="Normal 7 3 4 3" xfId="34940"/>
    <cellStyle name="Normal 7 3 4 3 10" xfId="34941"/>
    <cellStyle name="Normal 7 3 4 3 2" xfId="34942"/>
    <cellStyle name="Normal 7 3 4 3 2 2" xfId="34943"/>
    <cellStyle name="Normal 7 3 4 3 2 2 2" xfId="34944"/>
    <cellStyle name="Normal 7 3 4 3 2 3" xfId="34945"/>
    <cellStyle name="Normal 7 3 4 3 2 3 2" xfId="34946"/>
    <cellStyle name="Normal 7 3 4 3 2 4" xfId="34947"/>
    <cellStyle name="Normal 7 3 4 3 2 4 2" xfId="34948"/>
    <cellStyle name="Normal 7 3 4 3 2 5" xfId="34949"/>
    <cellStyle name="Normal 7 3 4 3 2 6" xfId="34950"/>
    <cellStyle name="Normal 7 3 4 3 3" xfId="34951"/>
    <cellStyle name="Normal 7 3 4 3 3 2" xfId="34952"/>
    <cellStyle name="Normal 7 3 4 3 3 2 2" xfId="34953"/>
    <cellStyle name="Normal 7 3 4 3 3 3" xfId="34954"/>
    <cellStyle name="Normal 7 3 4 3 3 3 2" xfId="34955"/>
    <cellStyle name="Normal 7 3 4 3 3 4" xfId="34956"/>
    <cellStyle name="Normal 7 3 4 3 3 4 2" xfId="34957"/>
    <cellStyle name="Normal 7 3 4 3 3 5" xfId="34958"/>
    <cellStyle name="Normal 7 3 4 3 3 6" xfId="34959"/>
    <cellStyle name="Normal 7 3 4 3 4" xfId="34960"/>
    <cellStyle name="Normal 7 3 4 3 4 2" xfId="34961"/>
    <cellStyle name="Normal 7 3 4 3 4 2 2" xfId="34962"/>
    <cellStyle name="Normal 7 3 4 3 4 3" xfId="34963"/>
    <cellStyle name="Normal 7 3 4 3 4 3 2" xfId="34964"/>
    <cellStyle name="Normal 7 3 4 3 4 4" xfId="34965"/>
    <cellStyle name="Normal 7 3 4 3 4 4 2" xfId="34966"/>
    <cellStyle name="Normal 7 3 4 3 4 5" xfId="34967"/>
    <cellStyle name="Normal 7 3 4 3 4 6" xfId="34968"/>
    <cellStyle name="Normal 7 3 4 3 5" xfId="34969"/>
    <cellStyle name="Normal 7 3 4 3 5 2" xfId="34970"/>
    <cellStyle name="Normal 7 3 4 3 5 2 2" xfId="34971"/>
    <cellStyle name="Normal 7 3 4 3 5 3" xfId="34972"/>
    <cellStyle name="Normal 7 3 4 3 5 3 2" xfId="34973"/>
    <cellStyle name="Normal 7 3 4 3 5 4" xfId="34974"/>
    <cellStyle name="Normal 7 3 4 3 5 5" xfId="34975"/>
    <cellStyle name="Normal 7 3 4 3 6" xfId="34976"/>
    <cellStyle name="Normal 7 3 4 3 6 2" xfId="34977"/>
    <cellStyle name="Normal 7 3 4 3 7" xfId="34978"/>
    <cellStyle name="Normal 7 3 4 3 7 2" xfId="34979"/>
    <cellStyle name="Normal 7 3 4 3 8" xfId="34980"/>
    <cellStyle name="Normal 7 3 4 3 8 2" xfId="34981"/>
    <cellStyle name="Normal 7 3 4 3 9" xfId="34982"/>
    <cellStyle name="Normal 7 3 4 4" xfId="34983"/>
    <cellStyle name="Normal 7 3 4 4 2" xfId="34984"/>
    <cellStyle name="Normal 7 3 4 4 2 2" xfId="34985"/>
    <cellStyle name="Normal 7 3 4 4 3" xfId="34986"/>
    <cellStyle name="Normal 7 3 4 4 3 2" xfId="34987"/>
    <cellStyle name="Normal 7 3 4 4 4" xfId="34988"/>
    <cellStyle name="Normal 7 3 4 4 4 2" xfId="34989"/>
    <cellStyle name="Normal 7 3 4 4 5" xfId="34990"/>
    <cellStyle name="Normal 7 3 4 4 6" xfId="34991"/>
    <cellStyle name="Normal 7 3 4 5" xfId="34992"/>
    <cellStyle name="Normal 7 3 4 5 2" xfId="34993"/>
    <cellStyle name="Normal 7 3 4 5 2 2" xfId="34994"/>
    <cellStyle name="Normal 7 3 4 5 3" xfId="34995"/>
    <cellStyle name="Normal 7 3 4 5 3 2" xfId="34996"/>
    <cellStyle name="Normal 7 3 4 5 4" xfId="34997"/>
    <cellStyle name="Normal 7 3 4 5 4 2" xfId="34998"/>
    <cellStyle name="Normal 7 3 4 5 5" xfId="34999"/>
    <cellStyle name="Normal 7 3 4 5 6" xfId="35000"/>
    <cellStyle name="Normal 7 3 4 6" xfId="35001"/>
    <cellStyle name="Normal 7 3 4 6 2" xfId="35002"/>
    <cellStyle name="Normal 7 3 4 6 2 2" xfId="35003"/>
    <cellStyle name="Normal 7 3 4 6 3" xfId="35004"/>
    <cellStyle name="Normal 7 3 4 6 3 2" xfId="35005"/>
    <cellStyle name="Normal 7 3 4 6 4" xfId="35006"/>
    <cellStyle name="Normal 7 3 4 6 4 2" xfId="35007"/>
    <cellStyle name="Normal 7 3 4 6 5" xfId="35008"/>
    <cellStyle name="Normal 7 3 4 6 6" xfId="35009"/>
    <cellStyle name="Normal 7 3 4 7" xfId="35010"/>
    <cellStyle name="Normal 7 3 4 7 2" xfId="35011"/>
    <cellStyle name="Normal 7 3 4 7 2 2" xfId="35012"/>
    <cellStyle name="Normal 7 3 4 7 3" xfId="35013"/>
    <cellStyle name="Normal 7 3 4 7 3 2" xfId="35014"/>
    <cellStyle name="Normal 7 3 4 7 4" xfId="35015"/>
    <cellStyle name="Normal 7 3 4 7 5" xfId="35016"/>
    <cellStyle name="Normal 7 3 4 8" xfId="35017"/>
    <cellStyle name="Normal 7 3 4 8 2" xfId="35018"/>
    <cellStyle name="Normal 7 3 4 9" xfId="35019"/>
    <cellStyle name="Normal 7 3 4 9 2" xfId="35020"/>
    <cellStyle name="Normal 7 3 5" xfId="35021"/>
    <cellStyle name="Normal 7 3 5 10" xfId="35022"/>
    <cellStyle name="Normal 7 3 5 11" xfId="35023"/>
    <cellStyle name="Normal 7 3 5 2" xfId="35024"/>
    <cellStyle name="Normal 7 3 5 2 2" xfId="35025"/>
    <cellStyle name="Normal 7 3 5 2 2 2" xfId="35026"/>
    <cellStyle name="Normal 7 3 5 2 3" xfId="35027"/>
    <cellStyle name="Normal 7 3 5 2 3 2" xfId="35028"/>
    <cellStyle name="Normal 7 3 5 2 4" xfId="35029"/>
    <cellStyle name="Normal 7 3 5 2 4 2" xfId="35030"/>
    <cellStyle name="Normal 7 3 5 2 5" xfId="35031"/>
    <cellStyle name="Normal 7 3 5 2 6" xfId="35032"/>
    <cellStyle name="Normal 7 3 5 3" xfId="35033"/>
    <cellStyle name="Normal 7 3 5 3 2" xfId="35034"/>
    <cellStyle name="Normal 7 3 5 3 2 2" xfId="35035"/>
    <cellStyle name="Normal 7 3 5 3 3" xfId="35036"/>
    <cellStyle name="Normal 7 3 5 3 3 2" xfId="35037"/>
    <cellStyle name="Normal 7 3 5 3 4" xfId="35038"/>
    <cellStyle name="Normal 7 3 5 3 4 2" xfId="35039"/>
    <cellStyle name="Normal 7 3 5 3 5" xfId="35040"/>
    <cellStyle name="Normal 7 3 5 3 6" xfId="35041"/>
    <cellStyle name="Normal 7 3 5 4" xfId="35042"/>
    <cellStyle name="Normal 7 3 5 4 2" xfId="35043"/>
    <cellStyle name="Normal 7 3 5 4 2 2" xfId="35044"/>
    <cellStyle name="Normal 7 3 5 4 3" xfId="35045"/>
    <cellStyle name="Normal 7 3 5 4 3 2" xfId="35046"/>
    <cellStyle name="Normal 7 3 5 4 4" xfId="35047"/>
    <cellStyle name="Normal 7 3 5 4 4 2" xfId="35048"/>
    <cellStyle name="Normal 7 3 5 4 5" xfId="35049"/>
    <cellStyle name="Normal 7 3 5 4 6" xfId="35050"/>
    <cellStyle name="Normal 7 3 5 5" xfId="35051"/>
    <cellStyle name="Normal 7 3 5 5 2" xfId="35052"/>
    <cellStyle name="Normal 7 3 5 5 2 2" xfId="35053"/>
    <cellStyle name="Normal 7 3 5 5 3" xfId="35054"/>
    <cellStyle name="Normal 7 3 5 5 3 2" xfId="35055"/>
    <cellStyle name="Normal 7 3 5 5 4" xfId="35056"/>
    <cellStyle name="Normal 7 3 5 5 4 2" xfId="35057"/>
    <cellStyle name="Normal 7 3 5 5 5" xfId="35058"/>
    <cellStyle name="Normal 7 3 5 5 6" xfId="35059"/>
    <cellStyle name="Normal 7 3 5 6" xfId="35060"/>
    <cellStyle name="Normal 7 3 5 6 2" xfId="35061"/>
    <cellStyle name="Normal 7 3 5 6 2 2" xfId="35062"/>
    <cellStyle name="Normal 7 3 5 6 3" xfId="35063"/>
    <cellStyle name="Normal 7 3 5 6 3 2" xfId="35064"/>
    <cellStyle name="Normal 7 3 5 6 4" xfId="35065"/>
    <cellStyle name="Normal 7 3 5 6 5" xfId="35066"/>
    <cellStyle name="Normal 7 3 5 7" xfId="35067"/>
    <cellStyle name="Normal 7 3 5 7 2" xfId="35068"/>
    <cellStyle name="Normal 7 3 5 8" xfId="35069"/>
    <cellStyle name="Normal 7 3 5 8 2" xfId="35070"/>
    <cellStyle name="Normal 7 3 5 9" xfId="35071"/>
    <cellStyle name="Normal 7 3 5 9 2" xfId="35072"/>
    <cellStyle name="Normal 7 3 6" xfId="35073"/>
    <cellStyle name="Normal 7 3 6 10" xfId="35074"/>
    <cellStyle name="Normal 7 3 6 2" xfId="35075"/>
    <cellStyle name="Normal 7 3 6 2 2" xfId="35076"/>
    <cellStyle name="Normal 7 3 6 2 2 2" xfId="35077"/>
    <cellStyle name="Normal 7 3 6 2 3" xfId="35078"/>
    <cellStyle name="Normal 7 3 6 2 3 2" xfId="35079"/>
    <cellStyle name="Normal 7 3 6 2 4" xfId="35080"/>
    <cellStyle name="Normal 7 3 6 2 4 2" xfId="35081"/>
    <cellStyle name="Normal 7 3 6 2 5" xfId="35082"/>
    <cellStyle name="Normal 7 3 6 2 6" xfId="35083"/>
    <cellStyle name="Normal 7 3 6 3" xfId="35084"/>
    <cellStyle name="Normal 7 3 6 3 2" xfId="35085"/>
    <cellStyle name="Normal 7 3 6 3 2 2" xfId="35086"/>
    <cellStyle name="Normal 7 3 6 3 3" xfId="35087"/>
    <cellStyle name="Normal 7 3 6 3 3 2" xfId="35088"/>
    <cellStyle name="Normal 7 3 6 3 4" xfId="35089"/>
    <cellStyle name="Normal 7 3 6 3 4 2" xfId="35090"/>
    <cellStyle name="Normal 7 3 6 3 5" xfId="35091"/>
    <cellStyle name="Normal 7 3 6 3 6" xfId="35092"/>
    <cellStyle name="Normal 7 3 6 4" xfId="35093"/>
    <cellStyle name="Normal 7 3 6 4 2" xfId="35094"/>
    <cellStyle name="Normal 7 3 6 4 2 2" xfId="35095"/>
    <cellStyle name="Normal 7 3 6 4 3" xfId="35096"/>
    <cellStyle name="Normal 7 3 6 4 3 2" xfId="35097"/>
    <cellStyle name="Normal 7 3 6 4 4" xfId="35098"/>
    <cellStyle name="Normal 7 3 6 4 4 2" xfId="35099"/>
    <cellStyle name="Normal 7 3 6 4 5" xfId="35100"/>
    <cellStyle name="Normal 7 3 6 4 6" xfId="35101"/>
    <cellStyle name="Normal 7 3 6 5" xfId="35102"/>
    <cellStyle name="Normal 7 3 6 5 2" xfId="35103"/>
    <cellStyle name="Normal 7 3 6 5 2 2" xfId="35104"/>
    <cellStyle name="Normal 7 3 6 5 3" xfId="35105"/>
    <cellStyle name="Normal 7 3 6 5 3 2" xfId="35106"/>
    <cellStyle name="Normal 7 3 6 5 4" xfId="35107"/>
    <cellStyle name="Normal 7 3 6 5 5" xfId="35108"/>
    <cellStyle name="Normal 7 3 6 6" xfId="35109"/>
    <cellStyle name="Normal 7 3 6 6 2" xfId="35110"/>
    <cellStyle name="Normal 7 3 6 7" xfId="35111"/>
    <cellStyle name="Normal 7 3 6 7 2" xfId="35112"/>
    <cellStyle name="Normal 7 3 6 8" xfId="35113"/>
    <cellStyle name="Normal 7 3 6 8 2" xfId="35114"/>
    <cellStyle name="Normal 7 3 6 9" xfId="35115"/>
    <cellStyle name="Normal 7 3 7" xfId="35116"/>
    <cellStyle name="Normal 7 3 7 10" xfId="35117"/>
    <cellStyle name="Normal 7 3 7 2" xfId="35118"/>
    <cellStyle name="Normal 7 3 7 2 2" xfId="35119"/>
    <cellStyle name="Normal 7 3 7 2 2 2" xfId="35120"/>
    <cellStyle name="Normal 7 3 7 2 3" xfId="35121"/>
    <cellStyle name="Normal 7 3 7 2 3 2" xfId="35122"/>
    <cellStyle name="Normal 7 3 7 2 4" xfId="35123"/>
    <cellStyle name="Normal 7 3 7 2 4 2" xfId="35124"/>
    <cellStyle name="Normal 7 3 7 2 5" xfId="35125"/>
    <cellStyle name="Normal 7 3 7 2 6" xfId="35126"/>
    <cellStyle name="Normal 7 3 7 3" xfId="35127"/>
    <cellStyle name="Normal 7 3 7 3 2" xfId="35128"/>
    <cellStyle name="Normal 7 3 7 3 2 2" xfId="35129"/>
    <cellStyle name="Normal 7 3 7 3 3" xfId="35130"/>
    <cellStyle name="Normal 7 3 7 3 3 2" xfId="35131"/>
    <cellStyle name="Normal 7 3 7 3 4" xfId="35132"/>
    <cellStyle name="Normal 7 3 7 3 4 2" xfId="35133"/>
    <cellStyle name="Normal 7 3 7 3 5" xfId="35134"/>
    <cellStyle name="Normal 7 3 7 3 6" xfId="35135"/>
    <cellStyle name="Normal 7 3 7 4" xfId="35136"/>
    <cellStyle name="Normal 7 3 7 4 2" xfId="35137"/>
    <cellStyle name="Normal 7 3 7 4 2 2" xfId="35138"/>
    <cellStyle name="Normal 7 3 7 4 3" xfId="35139"/>
    <cellStyle name="Normal 7 3 7 4 3 2" xfId="35140"/>
    <cellStyle name="Normal 7 3 7 4 4" xfId="35141"/>
    <cellStyle name="Normal 7 3 7 4 4 2" xfId="35142"/>
    <cellStyle name="Normal 7 3 7 4 5" xfId="35143"/>
    <cellStyle name="Normal 7 3 7 4 6" xfId="35144"/>
    <cellStyle name="Normal 7 3 7 5" xfId="35145"/>
    <cellStyle name="Normal 7 3 7 5 2" xfId="35146"/>
    <cellStyle name="Normal 7 3 7 5 2 2" xfId="35147"/>
    <cellStyle name="Normal 7 3 7 5 3" xfId="35148"/>
    <cellStyle name="Normal 7 3 7 5 3 2" xfId="35149"/>
    <cellStyle name="Normal 7 3 7 5 4" xfId="35150"/>
    <cellStyle name="Normal 7 3 7 5 5" xfId="35151"/>
    <cellStyle name="Normal 7 3 7 6" xfId="35152"/>
    <cellStyle name="Normal 7 3 7 6 2" xfId="35153"/>
    <cellStyle name="Normal 7 3 7 7" xfId="35154"/>
    <cellStyle name="Normal 7 3 7 7 2" xfId="35155"/>
    <cellStyle name="Normal 7 3 7 8" xfId="35156"/>
    <cellStyle name="Normal 7 3 7 8 2" xfId="35157"/>
    <cellStyle name="Normal 7 3 7 9" xfId="35158"/>
    <cellStyle name="Normal 7 3 8" xfId="35159"/>
    <cellStyle name="Normal 7 3 8 2" xfId="35160"/>
    <cellStyle name="Normal 7 3 8 2 2" xfId="35161"/>
    <cellStyle name="Normal 7 3 8 3" xfId="35162"/>
    <cellStyle name="Normal 7 3 8 3 2" xfId="35163"/>
    <cellStyle name="Normal 7 3 8 4" xfId="35164"/>
    <cellStyle name="Normal 7 3 8 4 2" xfId="35165"/>
    <cellStyle name="Normal 7 3 8 5" xfId="35166"/>
    <cellStyle name="Normal 7 3 8 6" xfId="35167"/>
    <cellStyle name="Normal 7 3 9" xfId="35168"/>
    <cellStyle name="Normal 7 3 9 2" xfId="35169"/>
    <cellStyle name="Normal 7 3 9 2 2" xfId="35170"/>
    <cellStyle name="Normal 7 3 9 3" xfId="35171"/>
    <cellStyle name="Normal 7 3 9 3 2" xfId="35172"/>
    <cellStyle name="Normal 7 3 9 4" xfId="35173"/>
    <cellStyle name="Normal 7 3 9 4 2" xfId="35174"/>
    <cellStyle name="Normal 7 3 9 5" xfId="35175"/>
    <cellStyle name="Normal 7 3 9 6" xfId="35176"/>
    <cellStyle name="Normal 7 4" xfId="35177"/>
    <cellStyle name="Normal 7 4 10" xfId="35178"/>
    <cellStyle name="Normal 7 4 10 2" xfId="35179"/>
    <cellStyle name="Normal 7 4 11" xfId="35180"/>
    <cellStyle name="Normal 7 4 11 2" xfId="35181"/>
    <cellStyle name="Normal 7 4 12" xfId="35182"/>
    <cellStyle name="Normal 7 4 13" xfId="35183"/>
    <cellStyle name="Normal 7 4 14" xfId="35184"/>
    <cellStyle name="Normal 7 4 2" xfId="35185"/>
    <cellStyle name="Normal 7 4 2 10" xfId="35186"/>
    <cellStyle name="Normal 7 4 2 11" xfId="35187"/>
    <cellStyle name="Normal 7 4 2 12" xfId="35188"/>
    <cellStyle name="Normal 7 4 2 2" xfId="35189"/>
    <cellStyle name="Normal 7 4 2 2 2" xfId="35190"/>
    <cellStyle name="Normal 7 4 2 2 2 2" xfId="35191"/>
    <cellStyle name="Normal 7 4 2 2 3" xfId="35192"/>
    <cellStyle name="Normal 7 4 2 2 3 2" xfId="35193"/>
    <cellStyle name="Normal 7 4 2 2 4" xfId="35194"/>
    <cellStyle name="Normal 7 4 2 2 4 2" xfId="35195"/>
    <cellStyle name="Normal 7 4 2 2 5" xfId="35196"/>
    <cellStyle name="Normal 7 4 2 2 6" xfId="35197"/>
    <cellStyle name="Normal 7 4 2 2 7" xfId="35198"/>
    <cellStyle name="Normal 7 4 2 3" xfId="35199"/>
    <cellStyle name="Normal 7 4 2 3 2" xfId="35200"/>
    <cellStyle name="Normal 7 4 2 3 2 2" xfId="35201"/>
    <cellStyle name="Normal 7 4 2 3 3" xfId="35202"/>
    <cellStyle name="Normal 7 4 2 3 3 2" xfId="35203"/>
    <cellStyle name="Normal 7 4 2 3 4" xfId="35204"/>
    <cellStyle name="Normal 7 4 2 3 4 2" xfId="35205"/>
    <cellStyle name="Normal 7 4 2 3 5" xfId="35206"/>
    <cellStyle name="Normal 7 4 2 3 6" xfId="35207"/>
    <cellStyle name="Normal 7 4 2 4" xfId="35208"/>
    <cellStyle name="Normal 7 4 2 4 2" xfId="35209"/>
    <cellStyle name="Normal 7 4 2 4 2 2" xfId="35210"/>
    <cellStyle name="Normal 7 4 2 4 3" xfId="35211"/>
    <cellStyle name="Normal 7 4 2 4 3 2" xfId="35212"/>
    <cellStyle name="Normal 7 4 2 4 4" xfId="35213"/>
    <cellStyle name="Normal 7 4 2 4 4 2" xfId="35214"/>
    <cellStyle name="Normal 7 4 2 4 5" xfId="35215"/>
    <cellStyle name="Normal 7 4 2 4 6" xfId="35216"/>
    <cellStyle name="Normal 7 4 2 5" xfId="35217"/>
    <cellStyle name="Normal 7 4 2 5 2" xfId="35218"/>
    <cellStyle name="Normal 7 4 2 5 2 2" xfId="35219"/>
    <cellStyle name="Normal 7 4 2 5 3" xfId="35220"/>
    <cellStyle name="Normal 7 4 2 5 3 2" xfId="35221"/>
    <cellStyle name="Normal 7 4 2 5 4" xfId="35222"/>
    <cellStyle name="Normal 7 4 2 5 4 2" xfId="35223"/>
    <cellStyle name="Normal 7 4 2 5 5" xfId="35224"/>
    <cellStyle name="Normal 7 4 2 5 6" xfId="35225"/>
    <cellStyle name="Normal 7 4 2 6" xfId="35226"/>
    <cellStyle name="Normal 7 4 2 6 2" xfId="35227"/>
    <cellStyle name="Normal 7 4 2 6 2 2" xfId="35228"/>
    <cellStyle name="Normal 7 4 2 6 3" xfId="35229"/>
    <cellStyle name="Normal 7 4 2 6 3 2" xfId="35230"/>
    <cellStyle name="Normal 7 4 2 6 4" xfId="35231"/>
    <cellStyle name="Normal 7 4 2 6 5" xfId="35232"/>
    <cellStyle name="Normal 7 4 2 7" xfId="35233"/>
    <cellStyle name="Normal 7 4 2 7 2" xfId="35234"/>
    <cellStyle name="Normal 7 4 2 8" xfId="35235"/>
    <cellStyle name="Normal 7 4 2 8 2" xfId="35236"/>
    <cellStyle name="Normal 7 4 2 9" xfId="35237"/>
    <cellStyle name="Normal 7 4 2 9 2" xfId="35238"/>
    <cellStyle name="Normal 7 4 3" xfId="35239"/>
    <cellStyle name="Normal 7 4 3 10" xfId="35240"/>
    <cellStyle name="Normal 7 4 3 11" xfId="35241"/>
    <cellStyle name="Normal 7 4 3 2" xfId="35242"/>
    <cellStyle name="Normal 7 4 3 2 2" xfId="35243"/>
    <cellStyle name="Normal 7 4 3 2 2 2" xfId="35244"/>
    <cellStyle name="Normal 7 4 3 2 3" xfId="35245"/>
    <cellStyle name="Normal 7 4 3 2 3 2" xfId="35246"/>
    <cellStyle name="Normal 7 4 3 2 4" xfId="35247"/>
    <cellStyle name="Normal 7 4 3 2 4 2" xfId="35248"/>
    <cellStyle name="Normal 7 4 3 2 5" xfId="35249"/>
    <cellStyle name="Normal 7 4 3 2 6" xfId="35250"/>
    <cellStyle name="Normal 7 4 3 3" xfId="35251"/>
    <cellStyle name="Normal 7 4 3 3 2" xfId="35252"/>
    <cellStyle name="Normal 7 4 3 3 2 2" xfId="35253"/>
    <cellStyle name="Normal 7 4 3 3 3" xfId="35254"/>
    <cellStyle name="Normal 7 4 3 3 3 2" xfId="35255"/>
    <cellStyle name="Normal 7 4 3 3 4" xfId="35256"/>
    <cellStyle name="Normal 7 4 3 3 4 2" xfId="35257"/>
    <cellStyle name="Normal 7 4 3 3 5" xfId="35258"/>
    <cellStyle name="Normal 7 4 3 3 6" xfId="35259"/>
    <cellStyle name="Normal 7 4 3 4" xfId="35260"/>
    <cellStyle name="Normal 7 4 3 4 2" xfId="35261"/>
    <cellStyle name="Normal 7 4 3 4 2 2" xfId="35262"/>
    <cellStyle name="Normal 7 4 3 4 3" xfId="35263"/>
    <cellStyle name="Normal 7 4 3 4 3 2" xfId="35264"/>
    <cellStyle name="Normal 7 4 3 4 4" xfId="35265"/>
    <cellStyle name="Normal 7 4 3 4 4 2" xfId="35266"/>
    <cellStyle name="Normal 7 4 3 4 5" xfId="35267"/>
    <cellStyle name="Normal 7 4 3 4 6" xfId="35268"/>
    <cellStyle name="Normal 7 4 3 5" xfId="35269"/>
    <cellStyle name="Normal 7 4 3 5 2" xfId="35270"/>
    <cellStyle name="Normal 7 4 3 5 2 2" xfId="35271"/>
    <cellStyle name="Normal 7 4 3 5 3" xfId="35272"/>
    <cellStyle name="Normal 7 4 3 5 3 2" xfId="35273"/>
    <cellStyle name="Normal 7 4 3 5 4" xfId="35274"/>
    <cellStyle name="Normal 7 4 3 5 5" xfId="35275"/>
    <cellStyle name="Normal 7 4 3 6" xfId="35276"/>
    <cellStyle name="Normal 7 4 3 6 2" xfId="35277"/>
    <cellStyle name="Normal 7 4 3 7" xfId="35278"/>
    <cellStyle name="Normal 7 4 3 7 2" xfId="35279"/>
    <cellStyle name="Normal 7 4 3 8" xfId="35280"/>
    <cellStyle name="Normal 7 4 3 8 2" xfId="35281"/>
    <cellStyle name="Normal 7 4 3 9" xfId="35282"/>
    <cellStyle name="Normal 7 4 4" xfId="35283"/>
    <cellStyle name="Normal 7 4 4 10" xfId="35284"/>
    <cellStyle name="Normal 7 4 4 11" xfId="35285"/>
    <cellStyle name="Normal 7 4 4 2" xfId="35286"/>
    <cellStyle name="Normal 7 4 4 2 2" xfId="35287"/>
    <cellStyle name="Normal 7 4 4 2 2 2" xfId="35288"/>
    <cellStyle name="Normal 7 4 4 2 3" xfId="35289"/>
    <cellStyle name="Normal 7 4 4 2 3 2" xfId="35290"/>
    <cellStyle name="Normal 7 4 4 2 4" xfId="35291"/>
    <cellStyle name="Normal 7 4 4 2 4 2" xfId="35292"/>
    <cellStyle name="Normal 7 4 4 2 5" xfId="35293"/>
    <cellStyle name="Normal 7 4 4 2 6" xfId="35294"/>
    <cellStyle name="Normal 7 4 4 3" xfId="35295"/>
    <cellStyle name="Normal 7 4 4 3 2" xfId="35296"/>
    <cellStyle name="Normal 7 4 4 3 2 2" xfId="35297"/>
    <cellStyle name="Normal 7 4 4 3 3" xfId="35298"/>
    <cellStyle name="Normal 7 4 4 3 3 2" xfId="35299"/>
    <cellStyle name="Normal 7 4 4 3 4" xfId="35300"/>
    <cellStyle name="Normal 7 4 4 3 4 2" xfId="35301"/>
    <cellStyle name="Normal 7 4 4 3 5" xfId="35302"/>
    <cellStyle name="Normal 7 4 4 3 6" xfId="35303"/>
    <cellStyle name="Normal 7 4 4 4" xfId="35304"/>
    <cellStyle name="Normal 7 4 4 4 2" xfId="35305"/>
    <cellStyle name="Normal 7 4 4 4 2 2" xfId="35306"/>
    <cellStyle name="Normal 7 4 4 4 3" xfId="35307"/>
    <cellStyle name="Normal 7 4 4 4 3 2" xfId="35308"/>
    <cellStyle name="Normal 7 4 4 4 4" xfId="35309"/>
    <cellStyle name="Normal 7 4 4 4 4 2" xfId="35310"/>
    <cellStyle name="Normal 7 4 4 4 5" xfId="35311"/>
    <cellStyle name="Normal 7 4 4 4 6" xfId="35312"/>
    <cellStyle name="Normal 7 4 4 5" xfId="35313"/>
    <cellStyle name="Normal 7 4 4 5 2" xfId="35314"/>
    <cellStyle name="Normal 7 4 4 5 2 2" xfId="35315"/>
    <cellStyle name="Normal 7 4 4 5 3" xfId="35316"/>
    <cellStyle name="Normal 7 4 4 5 3 2" xfId="35317"/>
    <cellStyle name="Normal 7 4 4 5 4" xfId="35318"/>
    <cellStyle name="Normal 7 4 4 5 5" xfId="35319"/>
    <cellStyle name="Normal 7 4 4 6" xfId="35320"/>
    <cellStyle name="Normal 7 4 4 6 2" xfId="35321"/>
    <cellStyle name="Normal 7 4 4 7" xfId="35322"/>
    <cellStyle name="Normal 7 4 4 7 2" xfId="35323"/>
    <cellStyle name="Normal 7 4 4 8" xfId="35324"/>
    <cellStyle name="Normal 7 4 4 8 2" xfId="35325"/>
    <cellStyle name="Normal 7 4 4 9" xfId="35326"/>
    <cellStyle name="Normal 7 4 5" xfId="35327"/>
    <cellStyle name="Normal 7 4 5 2" xfId="35328"/>
    <cellStyle name="Normal 7 4 5 2 2" xfId="35329"/>
    <cellStyle name="Normal 7 4 5 3" xfId="35330"/>
    <cellStyle name="Normal 7 4 5 3 2" xfId="35331"/>
    <cellStyle name="Normal 7 4 5 4" xfId="35332"/>
    <cellStyle name="Normal 7 4 5 4 2" xfId="35333"/>
    <cellStyle name="Normal 7 4 5 5" xfId="35334"/>
    <cellStyle name="Normal 7 4 5 6" xfId="35335"/>
    <cellStyle name="Normal 7 4 6" xfId="35336"/>
    <cellStyle name="Normal 7 4 6 2" xfId="35337"/>
    <cellStyle name="Normal 7 4 6 2 2" xfId="35338"/>
    <cellStyle name="Normal 7 4 6 3" xfId="35339"/>
    <cellStyle name="Normal 7 4 6 3 2" xfId="35340"/>
    <cellStyle name="Normal 7 4 6 4" xfId="35341"/>
    <cellStyle name="Normal 7 4 6 4 2" xfId="35342"/>
    <cellStyle name="Normal 7 4 6 5" xfId="35343"/>
    <cellStyle name="Normal 7 4 6 6" xfId="35344"/>
    <cellStyle name="Normal 7 4 7" xfId="35345"/>
    <cellStyle name="Normal 7 4 7 2" xfId="35346"/>
    <cellStyle name="Normal 7 4 7 2 2" xfId="35347"/>
    <cellStyle name="Normal 7 4 7 3" xfId="35348"/>
    <cellStyle name="Normal 7 4 7 3 2" xfId="35349"/>
    <cellStyle name="Normal 7 4 7 4" xfId="35350"/>
    <cellStyle name="Normal 7 4 7 4 2" xfId="35351"/>
    <cellStyle name="Normal 7 4 7 5" xfId="35352"/>
    <cellStyle name="Normal 7 4 7 6" xfId="35353"/>
    <cellStyle name="Normal 7 4 8" xfId="35354"/>
    <cellStyle name="Normal 7 4 8 2" xfId="35355"/>
    <cellStyle name="Normal 7 4 8 2 2" xfId="35356"/>
    <cellStyle name="Normal 7 4 8 3" xfId="35357"/>
    <cellStyle name="Normal 7 4 8 3 2" xfId="35358"/>
    <cellStyle name="Normal 7 4 8 4" xfId="35359"/>
    <cellStyle name="Normal 7 4 8 5" xfId="35360"/>
    <cellStyle name="Normal 7 4 9" xfId="35361"/>
    <cellStyle name="Normal 7 4 9 2" xfId="35362"/>
    <cellStyle name="Normal 7 5" xfId="35363"/>
    <cellStyle name="Normal 7 5 10" xfId="35364"/>
    <cellStyle name="Normal 7 5 10 2" xfId="35365"/>
    <cellStyle name="Normal 7 5 11" xfId="35366"/>
    <cellStyle name="Normal 7 5 11 2" xfId="35367"/>
    <cellStyle name="Normal 7 5 12" xfId="35368"/>
    <cellStyle name="Normal 7 5 13" xfId="35369"/>
    <cellStyle name="Normal 7 5 14" xfId="35370"/>
    <cellStyle name="Normal 7 5 2" xfId="35371"/>
    <cellStyle name="Normal 7 5 2 10" xfId="35372"/>
    <cellStyle name="Normal 7 5 2 11" xfId="35373"/>
    <cellStyle name="Normal 7 5 2 12" xfId="35374"/>
    <cellStyle name="Normal 7 5 2 2" xfId="35375"/>
    <cellStyle name="Normal 7 5 2 2 2" xfId="35376"/>
    <cellStyle name="Normal 7 5 2 2 2 2" xfId="35377"/>
    <cellStyle name="Normal 7 5 2 2 3" xfId="35378"/>
    <cellStyle name="Normal 7 5 2 2 3 2" xfId="35379"/>
    <cellStyle name="Normal 7 5 2 2 4" xfId="35380"/>
    <cellStyle name="Normal 7 5 2 2 4 2" xfId="35381"/>
    <cellStyle name="Normal 7 5 2 2 5" xfId="35382"/>
    <cellStyle name="Normal 7 5 2 2 6" xfId="35383"/>
    <cellStyle name="Normal 7 5 2 2 7" xfId="35384"/>
    <cellStyle name="Normal 7 5 2 3" xfId="35385"/>
    <cellStyle name="Normal 7 5 2 3 2" xfId="35386"/>
    <cellStyle name="Normal 7 5 2 3 2 2" xfId="35387"/>
    <cellStyle name="Normal 7 5 2 3 3" xfId="35388"/>
    <cellStyle name="Normal 7 5 2 3 3 2" xfId="35389"/>
    <cellStyle name="Normal 7 5 2 3 4" xfId="35390"/>
    <cellStyle name="Normal 7 5 2 3 4 2" xfId="35391"/>
    <cellStyle name="Normal 7 5 2 3 5" xfId="35392"/>
    <cellStyle name="Normal 7 5 2 3 6" xfId="35393"/>
    <cellStyle name="Normal 7 5 2 4" xfId="35394"/>
    <cellStyle name="Normal 7 5 2 4 2" xfId="35395"/>
    <cellStyle name="Normal 7 5 2 4 2 2" xfId="35396"/>
    <cellStyle name="Normal 7 5 2 4 3" xfId="35397"/>
    <cellStyle name="Normal 7 5 2 4 3 2" xfId="35398"/>
    <cellStyle name="Normal 7 5 2 4 4" xfId="35399"/>
    <cellStyle name="Normal 7 5 2 4 4 2" xfId="35400"/>
    <cellStyle name="Normal 7 5 2 4 5" xfId="35401"/>
    <cellStyle name="Normal 7 5 2 4 6" xfId="35402"/>
    <cellStyle name="Normal 7 5 2 5" xfId="35403"/>
    <cellStyle name="Normal 7 5 2 5 2" xfId="35404"/>
    <cellStyle name="Normal 7 5 2 5 2 2" xfId="35405"/>
    <cellStyle name="Normal 7 5 2 5 3" xfId="35406"/>
    <cellStyle name="Normal 7 5 2 5 3 2" xfId="35407"/>
    <cellStyle name="Normal 7 5 2 5 4" xfId="35408"/>
    <cellStyle name="Normal 7 5 2 5 4 2" xfId="35409"/>
    <cellStyle name="Normal 7 5 2 5 5" xfId="35410"/>
    <cellStyle name="Normal 7 5 2 5 6" xfId="35411"/>
    <cellStyle name="Normal 7 5 2 6" xfId="35412"/>
    <cellStyle name="Normal 7 5 2 6 2" xfId="35413"/>
    <cellStyle name="Normal 7 5 2 6 2 2" xfId="35414"/>
    <cellStyle name="Normal 7 5 2 6 3" xfId="35415"/>
    <cellStyle name="Normal 7 5 2 6 3 2" xfId="35416"/>
    <cellStyle name="Normal 7 5 2 6 4" xfId="35417"/>
    <cellStyle name="Normal 7 5 2 6 5" xfId="35418"/>
    <cellStyle name="Normal 7 5 2 7" xfId="35419"/>
    <cellStyle name="Normal 7 5 2 7 2" xfId="35420"/>
    <cellStyle name="Normal 7 5 2 8" xfId="35421"/>
    <cellStyle name="Normal 7 5 2 8 2" xfId="35422"/>
    <cellStyle name="Normal 7 5 2 9" xfId="35423"/>
    <cellStyle name="Normal 7 5 2 9 2" xfId="35424"/>
    <cellStyle name="Normal 7 5 3" xfId="35425"/>
    <cellStyle name="Normal 7 5 3 10" xfId="35426"/>
    <cellStyle name="Normal 7 5 3 11" xfId="35427"/>
    <cellStyle name="Normal 7 5 3 2" xfId="35428"/>
    <cellStyle name="Normal 7 5 3 2 2" xfId="35429"/>
    <cellStyle name="Normal 7 5 3 2 2 2" xfId="35430"/>
    <cellStyle name="Normal 7 5 3 2 3" xfId="35431"/>
    <cellStyle name="Normal 7 5 3 2 3 2" xfId="35432"/>
    <cellStyle name="Normal 7 5 3 2 4" xfId="35433"/>
    <cellStyle name="Normal 7 5 3 2 4 2" xfId="35434"/>
    <cellStyle name="Normal 7 5 3 2 5" xfId="35435"/>
    <cellStyle name="Normal 7 5 3 2 6" xfId="35436"/>
    <cellStyle name="Normal 7 5 3 3" xfId="35437"/>
    <cellStyle name="Normal 7 5 3 3 2" xfId="35438"/>
    <cellStyle name="Normal 7 5 3 3 2 2" xfId="35439"/>
    <cellStyle name="Normal 7 5 3 3 3" xfId="35440"/>
    <cellStyle name="Normal 7 5 3 3 3 2" xfId="35441"/>
    <cellStyle name="Normal 7 5 3 3 4" xfId="35442"/>
    <cellStyle name="Normal 7 5 3 3 4 2" xfId="35443"/>
    <cellStyle name="Normal 7 5 3 3 5" xfId="35444"/>
    <cellStyle name="Normal 7 5 3 3 6" xfId="35445"/>
    <cellStyle name="Normal 7 5 3 4" xfId="35446"/>
    <cellStyle name="Normal 7 5 3 4 2" xfId="35447"/>
    <cellStyle name="Normal 7 5 3 4 2 2" xfId="35448"/>
    <cellStyle name="Normal 7 5 3 4 3" xfId="35449"/>
    <cellStyle name="Normal 7 5 3 4 3 2" xfId="35450"/>
    <cellStyle name="Normal 7 5 3 4 4" xfId="35451"/>
    <cellStyle name="Normal 7 5 3 4 4 2" xfId="35452"/>
    <cellStyle name="Normal 7 5 3 4 5" xfId="35453"/>
    <cellStyle name="Normal 7 5 3 4 6" xfId="35454"/>
    <cellStyle name="Normal 7 5 3 5" xfId="35455"/>
    <cellStyle name="Normal 7 5 3 5 2" xfId="35456"/>
    <cellStyle name="Normal 7 5 3 5 2 2" xfId="35457"/>
    <cellStyle name="Normal 7 5 3 5 3" xfId="35458"/>
    <cellStyle name="Normal 7 5 3 5 3 2" xfId="35459"/>
    <cellStyle name="Normal 7 5 3 5 4" xfId="35460"/>
    <cellStyle name="Normal 7 5 3 5 5" xfId="35461"/>
    <cellStyle name="Normal 7 5 3 6" xfId="35462"/>
    <cellStyle name="Normal 7 5 3 6 2" xfId="35463"/>
    <cellStyle name="Normal 7 5 3 7" xfId="35464"/>
    <cellStyle name="Normal 7 5 3 7 2" xfId="35465"/>
    <cellStyle name="Normal 7 5 3 8" xfId="35466"/>
    <cellStyle name="Normal 7 5 3 8 2" xfId="35467"/>
    <cellStyle name="Normal 7 5 3 9" xfId="35468"/>
    <cellStyle name="Normal 7 5 4" xfId="35469"/>
    <cellStyle name="Normal 7 5 4 10" xfId="35470"/>
    <cellStyle name="Normal 7 5 4 11" xfId="35471"/>
    <cellStyle name="Normal 7 5 4 2" xfId="35472"/>
    <cellStyle name="Normal 7 5 4 2 2" xfId="35473"/>
    <cellStyle name="Normal 7 5 4 2 2 2" xfId="35474"/>
    <cellStyle name="Normal 7 5 4 2 3" xfId="35475"/>
    <cellStyle name="Normal 7 5 4 2 3 2" xfId="35476"/>
    <cellStyle name="Normal 7 5 4 2 4" xfId="35477"/>
    <cellStyle name="Normal 7 5 4 2 4 2" xfId="35478"/>
    <cellStyle name="Normal 7 5 4 2 5" xfId="35479"/>
    <cellStyle name="Normal 7 5 4 2 6" xfId="35480"/>
    <cellStyle name="Normal 7 5 4 3" xfId="35481"/>
    <cellStyle name="Normal 7 5 4 3 2" xfId="35482"/>
    <cellStyle name="Normal 7 5 4 3 2 2" xfId="35483"/>
    <cellStyle name="Normal 7 5 4 3 3" xfId="35484"/>
    <cellStyle name="Normal 7 5 4 3 3 2" xfId="35485"/>
    <cellStyle name="Normal 7 5 4 3 4" xfId="35486"/>
    <cellStyle name="Normal 7 5 4 3 4 2" xfId="35487"/>
    <cellStyle name="Normal 7 5 4 3 5" xfId="35488"/>
    <cellStyle name="Normal 7 5 4 3 6" xfId="35489"/>
    <cellStyle name="Normal 7 5 4 4" xfId="35490"/>
    <cellStyle name="Normal 7 5 4 4 2" xfId="35491"/>
    <cellStyle name="Normal 7 5 4 4 2 2" xfId="35492"/>
    <cellStyle name="Normal 7 5 4 4 3" xfId="35493"/>
    <cellStyle name="Normal 7 5 4 4 3 2" xfId="35494"/>
    <cellStyle name="Normal 7 5 4 4 4" xfId="35495"/>
    <cellStyle name="Normal 7 5 4 4 4 2" xfId="35496"/>
    <cellStyle name="Normal 7 5 4 4 5" xfId="35497"/>
    <cellStyle name="Normal 7 5 4 4 6" xfId="35498"/>
    <cellStyle name="Normal 7 5 4 5" xfId="35499"/>
    <cellStyle name="Normal 7 5 4 5 2" xfId="35500"/>
    <cellStyle name="Normal 7 5 4 5 2 2" xfId="35501"/>
    <cellStyle name="Normal 7 5 4 5 3" xfId="35502"/>
    <cellStyle name="Normal 7 5 4 5 3 2" xfId="35503"/>
    <cellStyle name="Normal 7 5 4 5 4" xfId="35504"/>
    <cellStyle name="Normal 7 5 4 5 5" xfId="35505"/>
    <cellStyle name="Normal 7 5 4 6" xfId="35506"/>
    <cellStyle name="Normal 7 5 4 6 2" xfId="35507"/>
    <cellStyle name="Normal 7 5 4 7" xfId="35508"/>
    <cellStyle name="Normal 7 5 4 7 2" xfId="35509"/>
    <cellStyle name="Normal 7 5 4 8" xfId="35510"/>
    <cellStyle name="Normal 7 5 4 8 2" xfId="35511"/>
    <cellStyle name="Normal 7 5 4 9" xfId="35512"/>
    <cellStyle name="Normal 7 5 5" xfId="35513"/>
    <cellStyle name="Normal 7 5 5 2" xfId="35514"/>
    <cellStyle name="Normal 7 5 5 2 2" xfId="35515"/>
    <cellStyle name="Normal 7 5 5 3" xfId="35516"/>
    <cellStyle name="Normal 7 5 5 3 2" xfId="35517"/>
    <cellStyle name="Normal 7 5 5 4" xfId="35518"/>
    <cellStyle name="Normal 7 5 5 4 2" xfId="35519"/>
    <cellStyle name="Normal 7 5 5 5" xfId="35520"/>
    <cellStyle name="Normal 7 5 5 6" xfId="35521"/>
    <cellStyle name="Normal 7 5 6" xfId="35522"/>
    <cellStyle name="Normal 7 5 6 2" xfId="35523"/>
    <cellStyle name="Normal 7 5 6 2 2" xfId="35524"/>
    <cellStyle name="Normal 7 5 6 3" xfId="35525"/>
    <cellStyle name="Normal 7 5 6 3 2" xfId="35526"/>
    <cellStyle name="Normal 7 5 6 4" xfId="35527"/>
    <cellStyle name="Normal 7 5 6 4 2" xfId="35528"/>
    <cellStyle name="Normal 7 5 6 5" xfId="35529"/>
    <cellStyle name="Normal 7 5 6 6" xfId="35530"/>
    <cellStyle name="Normal 7 5 7" xfId="35531"/>
    <cellStyle name="Normal 7 5 7 2" xfId="35532"/>
    <cellStyle name="Normal 7 5 7 2 2" xfId="35533"/>
    <cellStyle name="Normal 7 5 7 3" xfId="35534"/>
    <cellStyle name="Normal 7 5 7 3 2" xfId="35535"/>
    <cellStyle name="Normal 7 5 7 4" xfId="35536"/>
    <cellStyle name="Normal 7 5 7 4 2" xfId="35537"/>
    <cellStyle name="Normal 7 5 7 5" xfId="35538"/>
    <cellStyle name="Normal 7 5 7 6" xfId="35539"/>
    <cellStyle name="Normal 7 5 8" xfId="35540"/>
    <cellStyle name="Normal 7 5 8 2" xfId="35541"/>
    <cellStyle name="Normal 7 5 8 2 2" xfId="35542"/>
    <cellStyle name="Normal 7 5 8 3" xfId="35543"/>
    <cellStyle name="Normal 7 5 8 3 2" xfId="35544"/>
    <cellStyle name="Normal 7 5 8 4" xfId="35545"/>
    <cellStyle name="Normal 7 5 8 5" xfId="35546"/>
    <cellStyle name="Normal 7 5 9" xfId="35547"/>
    <cellStyle name="Normal 7 5 9 2" xfId="35548"/>
    <cellStyle name="Normal 7 6" xfId="35549"/>
    <cellStyle name="Normal 7 6 10" xfId="35550"/>
    <cellStyle name="Normal 7 6 10 2" xfId="35551"/>
    <cellStyle name="Normal 7 6 11" xfId="35552"/>
    <cellStyle name="Normal 7 6 12" xfId="35553"/>
    <cellStyle name="Normal 7 6 13" xfId="35554"/>
    <cellStyle name="Normal 7 6 2" xfId="35555"/>
    <cellStyle name="Normal 7 6 2 10" xfId="35556"/>
    <cellStyle name="Normal 7 6 2 11" xfId="35557"/>
    <cellStyle name="Normal 7 6 2 2" xfId="35558"/>
    <cellStyle name="Normal 7 6 2 2 2" xfId="35559"/>
    <cellStyle name="Normal 7 6 2 2 2 2" xfId="35560"/>
    <cellStyle name="Normal 7 6 2 2 3" xfId="35561"/>
    <cellStyle name="Normal 7 6 2 2 3 2" xfId="35562"/>
    <cellStyle name="Normal 7 6 2 2 4" xfId="35563"/>
    <cellStyle name="Normal 7 6 2 2 4 2" xfId="35564"/>
    <cellStyle name="Normal 7 6 2 2 5" xfId="35565"/>
    <cellStyle name="Normal 7 6 2 2 6" xfId="35566"/>
    <cellStyle name="Normal 7 6 2 3" xfId="35567"/>
    <cellStyle name="Normal 7 6 2 3 2" xfId="35568"/>
    <cellStyle name="Normal 7 6 2 3 2 2" xfId="35569"/>
    <cellStyle name="Normal 7 6 2 3 3" xfId="35570"/>
    <cellStyle name="Normal 7 6 2 3 3 2" xfId="35571"/>
    <cellStyle name="Normal 7 6 2 3 4" xfId="35572"/>
    <cellStyle name="Normal 7 6 2 3 4 2" xfId="35573"/>
    <cellStyle name="Normal 7 6 2 3 5" xfId="35574"/>
    <cellStyle name="Normal 7 6 2 3 6" xfId="35575"/>
    <cellStyle name="Normal 7 6 2 4" xfId="35576"/>
    <cellStyle name="Normal 7 6 2 4 2" xfId="35577"/>
    <cellStyle name="Normal 7 6 2 4 2 2" xfId="35578"/>
    <cellStyle name="Normal 7 6 2 4 3" xfId="35579"/>
    <cellStyle name="Normal 7 6 2 4 3 2" xfId="35580"/>
    <cellStyle name="Normal 7 6 2 4 4" xfId="35581"/>
    <cellStyle name="Normal 7 6 2 4 4 2" xfId="35582"/>
    <cellStyle name="Normal 7 6 2 4 5" xfId="35583"/>
    <cellStyle name="Normal 7 6 2 4 6" xfId="35584"/>
    <cellStyle name="Normal 7 6 2 5" xfId="35585"/>
    <cellStyle name="Normal 7 6 2 5 2" xfId="35586"/>
    <cellStyle name="Normal 7 6 2 5 2 2" xfId="35587"/>
    <cellStyle name="Normal 7 6 2 5 3" xfId="35588"/>
    <cellStyle name="Normal 7 6 2 5 3 2" xfId="35589"/>
    <cellStyle name="Normal 7 6 2 5 4" xfId="35590"/>
    <cellStyle name="Normal 7 6 2 5 5" xfId="35591"/>
    <cellStyle name="Normal 7 6 2 6" xfId="35592"/>
    <cellStyle name="Normal 7 6 2 6 2" xfId="35593"/>
    <cellStyle name="Normal 7 6 2 7" xfId="35594"/>
    <cellStyle name="Normal 7 6 2 7 2" xfId="35595"/>
    <cellStyle name="Normal 7 6 2 8" xfId="35596"/>
    <cellStyle name="Normal 7 6 2 8 2" xfId="35597"/>
    <cellStyle name="Normal 7 6 2 9" xfId="35598"/>
    <cellStyle name="Normal 7 6 3" xfId="35599"/>
    <cellStyle name="Normal 7 6 3 10" xfId="35600"/>
    <cellStyle name="Normal 7 6 3 2" xfId="35601"/>
    <cellStyle name="Normal 7 6 3 2 2" xfId="35602"/>
    <cellStyle name="Normal 7 6 3 2 2 2" xfId="35603"/>
    <cellStyle name="Normal 7 6 3 2 3" xfId="35604"/>
    <cellStyle name="Normal 7 6 3 2 3 2" xfId="35605"/>
    <cellStyle name="Normal 7 6 3 2 4" xfId="35606"/>
    <cellStyle name="Normal 7 6 3 2 4 2" xfId="35607"/>
    <cellStyle name="Normal 7 6 3 2 5" xfId="35608"/>
    <cellStyle name="Normal 7 6 3 2 6" xfId="35609"/>
    <cellStyle name="Normal 7 6 3 3" xfId="35610"/>
    <cellStyle name="Normal 7 6 3 3 2" xfId="35611"/>
    <cellStyle name="Normal 7 6 3 3 2 2" xfId="35612"/>
    <cellStyle name="Normal 7 6 3 3 3" xfId="35613"/>
    <cellStyle name="Normal 7 6 3 3 3 2" xfId="35614"/>
    <cellStyle name="Normal 7 6 3 3 4" xfId="35615"/>
    <cellStyle name="Normal 7 6 3 3 4 2" xfId="35616"/>
    <cellStyle name="Normal 7 6 3 3 5" xfId="35617"/>
    <cellStyle name="Normal 7 6 3 3 6" xfId="35618"/>
    <cellStyle name="Normal 7 6 3 4" xfId="35619"/>
    <cellStyle name="Normal 7 6 3 4 2" xfId="35620"/>
    <cellStyle name="Normal 7 6 3 4 2 2" xfId="35621"/>
    <cellStyle name="Normal 7 6 3 4 3" xfId="35622"/>
    <cellStyle name="Normal 7 6 3 4 3 2" xfId="35623"/>
    <cellStyle name="Normal 7 6 3 4 4" xfId="35624"/>
    <cellStyle name="Normal 7 6 3 4 4 2" xfId="35625"/>
    <cellStyle name="Normal 7 6 3 4 5" xfId="35626"/>
    <cellStyle name="Normal 7 6 3 4 6" xfId="35627"/>
    <cellStyle name="Normal 7 6 3 5" xfId="35628"/>
    <cellStyle name="Normal 7 6 3 5 2" xfId="35629"/>
    <cellStyle name="Normal 7 6 3 5 2 2" xfId="35630"/>
    <cellStyle name="Normal 7 6 3 5 3" xfId="35631"/>
    <cellStyle name="Normal 7 6 3 5 3 2" xfId="35632"/>
    <cellStyle name="Normal 7 6 3 5 4" xfId="35633"/>
    <cellStyle name="Normal 7 6 3 5 5" xfId="35634"/>
    <cellStyle name="Normal 7 6 3 6" xfId="35635"/>
    <cellStyle name="Normal 7 6 3 6 2" xfId="35636"/>
    <cellStyle name="Normal 7 6 3 7" xfId="35637"/>
    <cellStyle name="Normal 7 6 3 7 2" xfId="35638"/>
    <cellStyle name="Normal 7 6 3 8" xfId="35639"/>
    <cellStyle name="Normal 7 6 3 8 2" xfId="35640"/>
    <cellStyle name="Normal 7 6 3 9" xfId="35641"/>
    <cellStyle name="Normal 7 6 4" xfId="35642"/>
    <cellStyle name="Normal 7 6 4 2" xfId="35643"/>
    <cellStyle name="Normal 7 6 4 2 2" xfId="35644"/>
    <cellStyle name="Normal 7 6 4 3" xfId="35645"/>
    <cellStyle name="Normal 7 6 4 3 2" xfId="35646"/>
    <cellStyle name="Normal 7 6 4 4" xfId="35647"/>
    <cellStyle name="Normal 7 6 4 4 2" xfId="35648"/>
    <cellStyle name="Normal 7 6 4 5" xfId="35649"/>
    <cellStyle name="Normal 7 6 4 6" xfId="35650"/>
    <cellStyle name="Normal 7 6 5" xfId="35651"/>
    <cellStyle name="Normal 7 6 5 2" xfId="35652"/>
    <cellStyle name="Normal 7 6 5 2 2" xfId="35653"/>
    <cellStyle name="Normal 7 6 5 3" xfId="35654"/>
    <cellStyle name="Normal 7 6 5 3 2" xfId="35655"/>
    <cellStyle name="Normal 7 6 5 4" xfId="35656"/>
    <cellStyle name="Normal 7 6 5 4 2" xfId="35657"/>
    <cellStyle name="Normal 7 6 5 5" xfId="35658"/>
    <cellStyle name="Normal 7 6 5 6" xfId="35659"/>
    <cellStyle name="Normal 7 6 6" xfId="35660"/>
    <cellStyle name="Normal 7 6 6 2" xfId="35661"/>
    <cellStyle name="Normal 7 6 6 2 2" xfId="35662"/>
    <cellStyle name="Normal 7 6 6 3" xfId="35663"/>
    <cellStyle name="Normal 7 6 6 3 2" xfId="35664"/>
    <cellStyle name="Normal 7 6 6 4" xfId="35665"/>
    <cellStyle name="Normal 7 6 6 4 2" xfId="35666"/>
    <cellStyle name="Normal 7 6 6 5" xfId="35667"/>
    <cellStyle name="Normal 7 6 6 6" xfId="35668"/>
    <cellStyle name="Normal 7 6 7" xfId="35669"/>
    <cellStyle name="Normal 7 6 7 2" xfId="35670"/>
    <cellStyle name="Normal 7 6 7 2 2" xfId="35671"/>
    <cellStyle name="Normal 7 6 7 3" xfId="35672"/>
    <cellStyle name="Normal 7 6 7 3 2" xfId="35673"/>
    <cellStyle name="Normal 7 6 7 4" xfId="35674"/>
    <cellStyle name="Normal 7 6 7 5" xfId="35675"/>
    <cellStyle name="Normal 7 6 8" xfId="35676"/>
    <cellStyle name="Normal 7 6 8 2" xfId="35677"/>
    <cellStyle name="Normal 7 6 9" xfId="35678"/>
    <cellStyle name="Normal 7 6 9 2" xfId="35679"/>
    <cellStyle name="Normal 7 7" xfId="35680"/>
    <cellStyle name="Normal 7 7 10" xfId="35681"/>
    <cellStyle name="Normal 7 7 11" xfId="35682"/>
    <cellStyle name="Normal 7 7 12" xfId="35683"/>
    <cellStyle name="Normal 7 7 2" xfId="35684"/>
    <cellStyle name="Normal 7 7 2 2" xfId="35685"/>
    <cellStyle name="Normal 7 7 2 2 2" xfId="35686"/>
    <cellStyle name="Normal 7 7 2 3" xfId="35687"/>
    <cellStyle name="Normal 7 7 2 3 2" xfId="35688"/>
    <cellStyle name="Normal 7 7 2 4" xfId="35689"/>
    <cellStyle name="Normal 7 7 2 4 2" xfId="35690"/>
    <cellStyle name="Normal 7 7 2 5" xfId="35691"/>
    <cellStyle name="Normal 7 7 2 6" xfId="35692"/>
    <cellStyle name="Normal 7 7 3" xfId="35693"/>
    <cellStyle name="Normal 7 7 3 2" xfId="35694"/>
    <cellStyle name="Normal 7 7 3 2 2" xfId="35695"/>
    <cellStyle name="Normal 7 7 3 3" xfId="35696"/>
    <cellStyle name="Normal 7 7 3 3 2" xfId="35697"/>
    <cellStyle name="Normal 7 7 3 4" xfId="35698"/>
    <cellStyle name="Normal 7 7 3 4 2" xfId="35699"/>
    <cellStyle name="Normal 7 7 3 5" xfId="35700"/>
    <cellStyle name="Normal 7 7 3 6" xfId="35701"/>
    <cellStyle name="Normal 7 7 4" xfId="35702"/>
    <cellStyle name="Normal 7 7 4 2" xfId="35703"/>
    <cellStyle name="Normal 7 7 4 2 2" xfId="35704"/>
    <cellStyle name="Normal 7 7 4 3" xfId="35705"/>
    <cellStyle name="Normal 7 7 4 3 2" xfId="35706"/>
    <cellStyle name="Normal 7 7 4 4" xfId="35707"/>
    <cellStyle name="Normal 7 7 4 4 2" xfId="35708"/>
    <cellStyle name="Normal 7 7 4 5" xfId="35709"/>
    <cellStyle name="Normal 7 7 4 6" xfId="35710"/>
    <cellStyle name="Normal 7 7 5" xfId="35711"/>
    <cellStyle name="Normal 7 7 5 2" xfId="35712"/>
    <cellStyle name="Normal 7 7 5 2 2" xfId="35713"/>
    <cellStyle name="Normal 7 7 5 3" xfId="35714"/>
    <cellStyle name="Normal 7 7 5 3 2" xfId="35715"/>
    <cellStyle name="Normal 7 7 5 4" xfId="35716"/>
    <cellStyle name="Normal 7 7 5 4 2" xfId="35717"/>
    <cellStyle name="Normal 7 7 5 5" xfId="35718"/>
    <cellStyle name="Normal 7 7 5 6" xfId="35719"/>
    <cellStyle name="Normal 7 7 6" xfId="35720"/>
    <cellStyle name="Normal 7 7 6 2" xfId="35721"/>
    <cellStyle name="Normal 7 7 6 2 2" xfId="35722"/>
    <cellStyle name="Normal 7 7 6 3" xfId="35723"/>
    <cellStyle name="Normal 7 7 6 3 2" xfId="35724"/>
    <cellStyle name="Normal 7 7 6 4" xfId="35725"/>
    <cellStyle name="Normal 7 7 6 5" xfId="35726"/>
    <cellStyle name="Normal 7 7 7" xfId="35727"/>
    <cellStyle name="Normal 7 7 7 2" xfId="35728"/>
    <cellStyle name="Normal 7 7 8" xfId="35729"/>
    <cellStyle name="Normal 7 7 8 2" xfId="35730"/>
    <cellStyle name="Normal 7 7 9" xfId="35731"/>
    <cellStyle name="Normal 7 7 9 2" xfId="35732"/>
    <cellStyle name="Normal 7 8" xfId="35733"/>
    <cellStyle name="Normal 7 8 10" xfId="35734"/>
    <cellStyle name="Normal 7 8 2" xfId="35735"/>
    <cellStyle name="Normal 7 8 2 2" xfId="35736"/>
    <cellStyle name="Normal 7 8 2 2 2" xfId="35737"/>
    <cellStyle name="Normal 7 8 2 3" xfId="35738"/>
    <cellStyle name="Normal 7 8 2 3 2" xfId="35739"/>
    <cellStyle name="Normal 7 8 2 4" xfId="35740"/>
    <cellStyle name="Normal 7 8 2 4 2" xfId="35741"/>
    <cellStyle name="Normal 7 8 2 5" xfId="35742"/>
    <cellStyle name="Normal 7 8 2 6" xfId="35743"/>
    <cellStyle name="Normal 7 8 3" xfId="35744"/>
    <cellStyle name="Normal 7 8 3 2" xfId="35745"/>
    <cellStyle name="Normal 7 8 3 2 2" xfId="35746"/>
    <cellStyle name="Normal 7 8 3 3" xfId="35747"/>
    <cellStyle name="Normal 7 8 3 3 2" xfId="35748"/>
    <cellStyle name="Normal 7 8 3 4" xfId="35749"/>
    <cellStyle name="Normal 7 8 3 4 2" xfId="35750"/>
    <cellStyle name="Normal 7 8 3 5" xfId="35751"/>
    <cellStyle name="Normal 7 8 3 6" xfId="35752"/>
    <cellStyle name="Normal 7 8 4" xfId="35753"/>
    <cellStyle name="Normal 7 8 4 2" xfId="35754"/>
    <cellStyle name="Normal 7 8 4 2 2" xfId="35755"/>
    <cellStyle name="Normal 7 8 4 3" xfId="35756"/>
    <cellStyle name="Normal 7 8 4 3 2" xfId="35757"/>
    <cellStyle name="Normal 7 8 4 4" xfId="35758"/>
    <cellStyle name="Normal 7 8 4 4 2" xfId="35759"/>
    <cellStyle name="Normal 7 8 4 5" xfId="35760"/>
    <cellStyle name="Normal 7 8 4 6" xfId="35761"/>
    <cellStyle name="Normal 7 8 5" xfId="35762"/>
    <cellStyle name="Normal 7 8 5 2" xfId="35763"/>
    <cellStyle name="Normal 7 8 5 2 2" xfId="35764"/>
    <cellStyle name="Normal 7 8 5 3" xfId="35765"/>
    <cellStyle name="Normal 7 8 5 3 2" xfId="35766"/>
    <cellStyle name="Normal 7 8 5 4" xfId="35767"/>
    <cellStyle name="Normal 7 8 5 5" xfId="35768"/>
    <cellStyle name="Normal 7 8 6" xfId="35769"/>
    <cellStyle name="Normal 7 8 6 2" xfId="35770"/>
    <cellStyle name="Normal 7 8 7" xfId="35771"/>
    <cellStyle name="Normal 7 8 7 2" xfId="35772"/>
    <cellStyle name="Normal 7 8 8" xfId="35773"/>
    <cellStyle name="Normal 7 8 8 2" xfId="35774"/>
    <cellStyle name="Normal 7 8 9" xfId="35775"/>
    <cellStyle name="Normal 7 9" xfId="35776"/>
    <cellStyle name="Normal 7 9 10" xfId="35777"/>
    <cellStyle name="Normal 7 9 2" xfId="35778"/>
    <cellStyle name="Normal 7 9 2 2" xfId="35779"/>
    <cellStyle name="Normal 7 9 2 2 2" xfId="35780"/>
    <cellStyle name="Normal 7 9 2 3" xfId="35781"/>
    <cellStyle name="Normal 7 9 2 3 2" xfId="35782"/>
    <cellStyle name="Normal 7 9 2 4" xfId="35783"/>
    <cellStyle name="Normal 7 9 2 4 2" xfId="35784"/>
    <cellStyle name="Normal 7 9 2 5" xfId="35785"/>
    <cellStyle name="Normal 7 9 2 6" xfId="35786"/>
    <cellStyle name="Normal 7 9 3" xfId="35787"/>
    <cellStyle name="Normal 7 9 3 2" xfId="35788"/>
    <cellStyle name="Normal 7 9 3 2 2" xfId="35789"/>
    <cellStyle name="Normal 7 9 3 3" xfId="35790"/>
    <cellStyle name="Normal 7 9 3 3 2" xfId="35791"/>
    <cellStyle name="Normal 7 9 3 4" xfId="35792"/>
    <cellStyle name="Normal 7 9 3 4 2" xfId="35793"/>
    <cellStyle name="Normal 7 9 3 5" xfId="35794"/>
    <cellStyle name="Normal 7 9 3 6" xfId="35795"/>
    <cellStyle name="Normal 7 9 4" xfId="35796"/>
    <cellStyle name="Normal 7 9 4 2" xfId="35797"/>
    <cellStyle name="Normal 7 9 4 2 2" xfId="35798"/>
    <cellStyle name="Normal 7 9 4 3" xfId="35799"/>
    <cellStyle name="Normal 7 9 4 3 2" xfId="35800"/>
    <cellStyle name="Normal 7 9 4 4" xfId="35801"/>
    <cellStyle name="Normal 7 9 4 4 2" xfId="35802"/>
    <cellStyle name="Normal 7 9 4 5" xfId="35803"/>
    <cellStyle name="Normal 7 9 4 6" xfId="35804"/>
    <cellStyle name="Normal 7 9 5" xfId="35805"/>
    <cellStyle name="Normal 7 9 5 2" xfId="35806"/>
    <cellStyle name="Normal 7 9 5 2 2" xfId="35807"/>
    <cellStyle name="Normal 7 9 5 3" xfId="35808"/>
    <cellStyle name="Normal 7 9 5 3 2" xfId="35809"/>
    <cellStyle name="Normal 7 9 5 4" xfId="35810"/>
    <cellStyle name="Normal 7 9 5 5" xfId="35811"/>
    <cellStyle name="Normal 7 9 6" xfId="35812"/>
    <cellStyle name="Normal 7 9 6 2" xfId="35813"/>
    <cellStyle name="Normal 7 9 7" xfId="35814"/>
    <cellStyle name="Normal 7 9 7 2" xfId="35815"/>
    <cellStyle name="Normal 7 9 8" xfId="35816"/>
    <cellStyle name="Normal 7 9 8 2" xfId="35817"/>
    <cellStyle name="Normal 7 9 9" xfId="35818"/>
    <cellStyle name="Normal 70" xfId="35819"/>
    <cellStyle name="Normal 70 2" xfId="35820"/>
    <cellStyle name="Normal 70 2 2" xfId="35821"/>
    <cellStyle name="Normal 70 3" xfId="35822"/>
    <cellStyle name="Normal 71" xfId="35823"/>
    <cellStyle name="Normal 71 2" xfId="35824"/>
    <cellStyle name="Normal 72" xfId="35825"/>
    <cellStyle name="Normal 72 2" xfId="35826"/>
    <cellStyle name="Normal 73" xfId="35827"/>
    <cellStyle name="Normal 73 2" xfId="35828"/>
    <cellStyle name="Normal 74" xfId="35829"/>
    <cellStyle name="Normal 74 2" xfId="35830"/>
    <cellStyle name="Normal 75" xfId="35831"/>
    <cellStyle name="Normal 75 2" xfId="35832"/>
    <cellStyle name="Normal 76" xfId="35833"/>
    <cellStyle name="Normal 76 2" xfId="35834"/>
    <cellStyle name="Normal 77" xfId="35835"/>
    <cellStyle name="Normal 77 2" xfId="35836"/>
    <cellStyle name="Normal 78" xfId="35837"/>
    <cellStyle name="Normal 78 2" xfId="35838"/>
    <cellStyle name="Normal 78 3" xfId="35839"/>
    <cellStyle name="Normal 79" xfId="35840"/>
    <cellStyle name="Normal 79 2" xfId="35841"/>
    <cellStyle name="Normal 79 3" xfId="35842"/>
    <cellStyle name="Normal 8" xfId="35843"/>
    <cellStyle name="Normal 8 10" xfId="35844"/>
    <cellStyle name="Normal 8 10 2" xfId="35845"/>
    <cellStyle name="Normal 8 10 3" xfId="35846"/>
    <cellStyle name="Normal 8 11" xfId="35847"/>
    <cellStyle name="Normal 8 11 2" xfId="35848"/>
    <cellStyle name="Normal 8 12" xfId="35849"/>
    <cellStyle name="Normal 8 12 2" xfId="35850"/>
    <cellStyle name="Normal 8 13" xfId="35851"/>
    <cellStyle name="Normal 8 13 2" xfId="35852"/>
    <cellStyle name="Normal 8 14" xfId="35853"/>
    <cellStyle name="Normal 8 14 2" xfId="35854"/>
    <cellStyle name="Normal 8 2" xfId="35855"/>
    <cellStyle name="Normal 8 2 10" xfId="35856"/>
    <cellStyle name="Normal 8 2 10 2" xfId="35857"/>
    <cellStyle name="Normal 8 2 11" xfId="35858"/>
    <cellStyle name="Normal 8 2 12" xfId="35859"/>
    <cellStyle name="Normal 8 2 2" xfId="35860"/>
    <cellStyle name="Normal 8 2 2 2" xfId="35861"/>
    <cellStyle name="Normal 8 2 2 2 2" xfId="35862"/>
    <cellStyle name="Normal 8 2 2 2 2 2" xfId="35863"/>
    <cellStyle name="Normal 8 2 2 2 2 2 2" xfId="35864"/>
    <cellStyle name="Normal 8 2 2 2 2 2 3" xfId="35865"/>
    <cellStyle name="Normal 8 2 2 2 2 3" xfId="35866"/>
    <cellStyle name="Normal 8 2 2 2 2 3 2" xfId="35867"/>
    <cellStyle name="Normal 8 2 2 2 2 4" xfId="35868"/>
    <cellStyle name="Normal 8 2 2 2 2 4 2" xfId="35869"/>
    <cellStyle name="Normal 8 2 2 2 2 5" xfId="35870"/>
    <cellStyle name="Normal 8 2 2 2 3" xfId="35871"/>
    <cellStyle name="Normal 8 2 2 2 3 2" xfId="35872"/>
    <cellStyle name="Normal 8 2 2 2 3 2 2" xfId="35873"/>
    <cellStyle name="Normal 8 2 2 2 3 3" xfId="35874"/>
    <cellStyle name="Normal 8 2 2 2 3 3 2" xfId="35875"/>
    <cellStyle name="Normal 8 2 2 2 3 4" xfId="35876"/>
    <cellStyle name="Normal 8 2 2 2 4" xfId="35877"/>
    <cellStyle name="Normal 8 2 2 2 4 2" xfId="35878"/>
    <cellStyle name="Normal 8 2 2 2 4 3" xfId="35879"/>
    <cellStyle name="Normal 8 2 2 2 5" xfId="35880"/>
    <cellStyle name="Normal 8 2 2 2 5 2" xfId="35881"/>
    <cellStyle name="Normal 8 2 2 2 6" xfId="35882"/>
    <cellStyle name="Normal 8 2 2 2 6 2" xfId="35883"/>
    <cellStyle name="Normal 8 2 2 2 7" xfId="35884"/>
    <cellStyle name="Normal 8 2 2 3" xfId="35885"/>
    <cellStyle name="Normal 8 2 2 3 2" xfId="35886"/>
    <cellStyle name="Normal 8 2 2 3 2 2" xfId="35887"/>
    <cellStyle name="Normal 8 2 2 3 2 3" xfId="35888"/>
    <cellStyle name="Normal 8 2 2 3 3" xfId="35889"/>
    <cellStyle name="Normal 8 2 2 3 3 2" xfId="35890"/>
    <cellStyle name="Normal 8 2 2 3 4" xfId="35891"/>
    <cellStyle name="Normal 8 2 2 3 4 2" xfId="35892"/>
    <cellStyle name="Normal 8 2 2 3 5" xfId="35893"/>
    <cellStyle name="Normal 8 2 2 4" xfId="35894"/>
    <cellStyle name="Normal 8 2 2 4 2" xfId="35895"/>
    <cellStyle name="Normal 8 2 2 4 2 2" xfId="35896"/>
    <cellStyle name="Normal 8 2 2 4 3" xfId="35897"/>
    <cellStyle name="Normal 8 2 2 4 3 2" xfId="35898"/>
    <cellStyle name="Normal 8 2 2 4 4" xfId="35899"/>
    <cellStyle name="Normal 8 2 2 5" xfId="35900"/>
    <cellStyle name="Normal 8 2 2 5 2" xfId="35901"/>
    <cellStyle name="Normal 8 2 2 5 3" xfId="35902"/>
    <cellStyle name="Normal 8 2 2 6" xfId="35903"/>
    <cellStyle name="Normal 8 2 2 6 2" xfId="35904"/>
    <cellStyle name="Normal 8 2 2 7" xfId="35905"/>
    <cellStyle name="Normal 8 2 2 7 2" xfId="35906"/>
    <cellStyle name="Normal 8 2 2 8" xfId="35907"/>
    <cellStyle name="Normal 8 2 3" xfId="35908"/>
    <cellStyle name="Normal 8 2 3 2" xfId="35909"/>
    <cellStyle name="Normal 8 2 3 2 2" xfId="35910"/>
    <cellStyle name="Normal 8 2 3 2 2 2" xfId="35911"/>
    <cellStyle name="Normal 8 2 3 2 2 3" xfId="35912"/>
    <cellStyle name="Normal 8 2 3 2 3" xfId="35913"/>
    <cellStyle name="Normal 8 2 3 2 3 2" xfId="35914"/>
    <cellStyle name="Normal 8 2 3 2 4" xfId="35915"/>
    <cellStyle name="Normal 8 2 3 2 4 2" xfId="35916"/>
    <cellStyle name="Normal 8 2 3 2 5" xfId="35917"/>
    <cellStyle name="Normal 8 2 3 3" xfId="35918"/>
    <cellStyle name="Normal 8 2 3 3 2" xfId="35919"/>
    <cellStyle name="Normal 8 2 3 3 2 2" xfId="35920"/>
    <cellStyle name="Normal 8 2 3 3 3" xfId="35921"/>
    <cellStyle name="Normal 8 2 3 3 3 2" xfId="35922"/>
    <cellStyle name="Normal 8 2 3 3 4" xfId="35923"/>
    <cellStyle name="Normal 8 2 3 4" xfId="35924"/>
    <cellStyle name="Normal 8 2 3 4 2" xfId="35925"/>
    <cellStyle name="Normal 8 2 3 4 3" xfId="35926"/>
    <cellStyle name="Normal 8 2 3 5" xfId="35927"/>
    <cellStyle name="Normal 8 2 3 5 2" xfId="35928"/>
    <cellStyle name="Normal 8 2 3 6" xfId="35929"/>
    <cellStyle name="Normal 8 2 3 6 2" xfId="35930"/>
    <cellStyle name="Normal 8 2 3 7" xfId="35931"/>
    <cellStyle name="Normal 8 2 4" xfId="35932"/>
    <cellStyle name="Normal 8 2 4 2" xfId="35933"/>
    <cellStyle name="Normal 8 2 4 2 2" xfId="35934"/>
    <cellStyle name="Normal 8 2 4 2 2 2" xfId="35935"/>
    <cellStyle name="Normal 8 2 4 2 2 3" xfId="35936"/>
    <cellStyle name="Normal 8 2 4 2 3" xfId="35937"/>
    <cellStyle name="Normal 8 2 4 2 3 2" xfId="35938"/>
    <cellStyle name="Normal 8 2 4 2 4" xfId="35939"/>
    <cellStyle name="Normal 8 2 4 2 4 2" xfId="35940"/>
    <cellStyle name="Normal 8 2 4 2 5" xfId="35941"/>
    <cellStyle name="Normal 8 2 4 3" xfId="35942"/>
    <cellStyle name="Normal 8 2 4 3 2" xfId="35943"/>
    <cellStyle name="Normal 8 2 4 3 2 2" xfId="35944"/>
    <cellStyle name="Normal 8 2 4 3 3" xfId="35945"/>
    <cellStyle name="Normal 8 2 4 3 3 2" xfId="35946"/>
    <cellStyle name="Normal 8 2 4 3 4" xfId="35947"/>
    <cellStyle name="Normal 8 2 4 4" xfId="35948"/>
    <cellStyle name="Normal 8 2 4 4 2" xfId="35949"/>
    <cellStyle name="Normal 8 2 4 4 3" xfId="35950"/>
    <cellStyle name="Normal 8 2 4 5" xfId="35951"/>
    <cellStyle name="Normal 8 2 4 5 2" xfId="35952"/>
    <cellStyle name="Normal 8 2 4 6" xfId="35953"/>
    <cellStyle name="Normal 8 2 4 6 2" xfId="35954"/>
    <cellStyle name="Normal 8 2 4 7" xfId="35955"/>
    <cellStyle name="Normal 8 2 5" xfId="35956"/>
    <cellStyle name="Normal 8 2 5 2" xfId="35957"/>
    <cellStyle name="Normal 8 2 5 2 2" xfId="35958"/>
    <cellStyle name="Normal 8 2 5 2 2 2" xfId="35959"/>
    <cellStyle name="Normal 8 2 5 2 3" xfId="35960"/>
    <cellStyle name="Normal 8 2 5 2 3 2" xfId="35961"/>
    <cellStyle name="Normal 8 2 5 2 4" xfId="35962"/>
    <cellStyle name="Normal 8 2 5 3" xfId="35963"/>
    <cellStyle name="Normal 8 2 5 3 2" xfId="35964"/>
    <cellStyle name="Normal 8 2 5 3 3" xfId="35965"/>
    <cellStyle name="Normal 8 2 5 4" xfId="35966"/>
    <cellStyle name="Normal 8 2 5 4 2" xfId="35967"/>
    <cellStyle name="Normal 8 2 5 5" xfId="35968"/>
    <cellStyle name="Normal 8 2 5 5 2" xfId="35969"/>
    <cellStyle name="Normal 8 2 5 6" xfId="35970"/>
    <cellStyle name="Normal 8 2 6" xfId="35971"/>
    <cellStyle name="Normal 8 2 6 2" xfId="35972"/>
    <cellStyle name="Normal 8 2 6 2 2" xfId="35973"/>
    <cellStyle name="Normal 8 2 6 3" xfId="35974"/>
    <cellStyle name="Normal 8 2 6 3 2" xfId="35975"/>
    <cellStyle name="Normal 8 2 6 4" xfId="35976"/>
    <cellStyle name="Normal 8 2 7" xfId="35977"/>
    <cellStyle name="Normal 8 2 7 2" xfId="35978"/>
    <cellStyle name="Normal 8 2 7 2 2" xfId="35979"/>
    <cellStyle name="Normal 8 2 7 3" xfId="35980"/>
    <cellStyle name="Normal 8 2 7 3 2" xfId="35981"/>
    <cellStyle name="Normal 8 2 7 4" xfId="35982"/>
    <cellStyle name="Normal 8 2 8" xfId="35983"/>
    <cellStyle name="Normal 8 2 8 2" xfId="35984"/>
    <cellStyle name="Normal 8 2 8 3" xfId="35985"/>
    <cellStyle name="Normal 8 2 9" xfId="35986"/>
    <cellStyle name="Normal 8 2 9 2" xfId="35987"/>
    <cellStyle name="Normal 8 3" xfId="35988"/>
    <cellStyle name="Normal 8 3 10" xfId="35989"/>
    <cellStyle name="Normal 8 3 2" xfId="35990"/>
    <cellStyle name="Normal 8 3 2 2" xfId="35991"/>
    <cellStyle name="Normal 8 3 2 2 2" xfId="35992"/>
    <cellStyle name="Normal 8 3 2 2 2 2" xfId="35993"/>
    <cellStyle name="Normal 8 3 2 2 2 3" xfId="35994"/>
    <cellStyle name="Normal 8 3 2 2 3" xfId="35995"/>
    <cellStyle name="Normal 8 3 2 2 3 2" xfId="35996"/>
    <cellStyle name="Normal 8 3 2 2 4" xfId="35997"/>
    <cellStyle name="Normal 8 3 2 2 4 2" xfId="35998"/>
    <cellStyle name="Normal 8 3 2 2 5" xfId="35999"/>
    <cellStyle name="Normal 8 3 2 3" xfId="36000"/>
    <cellStyle name="Normal 8 3 2 3 2" xfId="36001"/>
    <cellStyle name="Normal 8 3 2 3 2 2" xfId="36002"/>
    <cellStyle name="Normal 8 3 2 3 3" xfId="36003"/>
    <cellStyle name="Normal 8 3 2 3 3 2" xfId="36004"/>
    <cellStyle name="Normal 8 3 2 3 4" xfId="36005"/>
    <cellStyle name="Normal 8 3 2 4" xfId="36006"/>
    <cellStyle name="Normal 8 3 2 4 2" xfId="36007"/>
    <cellStyle name="Normal 8 3 2 4 3" xfId="36008"/>
    <cellStyle name="Normal 8 3 2 5" xfId="36009"/>
    <cellStyle name="Normal 8 3 2 5 2" xfId="36010"/>
    <cellStyle name="Normal 8 3 2 6" xfId="36011"/>
    <cellStyle name="Normal 8 3 2 6 2" xfId="36012"/>
    <cellStyle name="Normal 8 3 2 7" xfId="36013"/>
    <cellStyle name="Normal 8 3 3" xfId="36014"/>
    <cellStyle name="Normal 8 3 3 2" xfId="36015"/>
    <cellStyle name="Normal 8 3 3 2 2" xfId="36016"/>
    <cellStyle name="Normal 8 3 3 2 2 2" xfId="36017"/>
    <cellStyle name="Normal 8 3 3 2 2 3" xfId="36018"/>
    <cellStyle name="Normal 8 3 3 2 3" xfId="36019"/>
    <cellStyle name="Normal 8 3 3 2 3 2" xfId="36020"/>
    <cellStyle name="Normal 8 3 3 2 4" xfId="36021"/>
    <cellStyle name="Normal 8 3 3 2 4 2" xfId="36022"/>
    <cellStyle name="Normal 8 3 3 2 5" xfId="36023"/>
    <cellStyle name="Normal 8 3 3 3" xfId="36024"/>
    <cellStyle name="Normal 8 3 3 3 2" xfId="36025"/>
    <cellStyle name="Normal 8 3 3 3 2 2" xfId="36026"/>
    <cellStyle name="Normal 8 3 3 3 3" xfId="36027"/>
    <cellStyle name="Normal 8 3 3 3 3 2" xfId="36028"/>
    <cellStyle name="Normal 8 3 3 3 4" xfId="36029"/>
    <cellStyle name="Normal 8 3 3 4" xfId="36030"/>
    <cellStyle name="Normal 8 3 3 4 2" xfId="36031"/>
    <cellStyle name="Normal 8 3 3 4 3" xfId="36032"/>
    <cellStyle name="Normal 8 3 3 5" xfId="36033"/>
    <cellStyle name="Normal 8 3 3 5 2" xfId="36034"/>
    <cellStyle name="Normal 8 3 3 6" xfId="36035"/>
    <cellStyle name="Normal 8 3 3 6 2" xfId="36036"/>
    <cellStyle name="Normal 8 3 3 7" xfId="36037"/>
    <cellStyle name="Normal 8 3 4" xfId="36038"/>
    <cellStyle name="Normal 8 3 4 2" xfId="36039"/>
    <cellStyle name="Normal 8 3 4 2 2" xfId="36040"/>
    <cellStyle name="Normal 8 3 4 2 2 2" xfId="36041"/>
    <cellStyle name="Normal 8 3 4 2 3" xfId="36042"/>
    <cellStyle name="Normal 8 3 4 2 3 2" xfId="36043"/>
    <cellStyle name="Normal 8 3 4 2 4" xfId="36044"/>
    <cellStyle name="Normal 8 3 4 3" xfId="36045"/>
    <cellStyle name="Normal 8 3 4 3 2" xfId="36046"/>
    <cellStyle name="Normal 8 3 4 3 3" xfId="36047"/>
    <cellStyle name="Normal 8 3 4 4" xfId="36048"/>
    <cellStyle name="Normal 8 3 4 4 2" xfId="36049"/>
    <cellStyle name="Normal 8 3 4 5" xfId="36050"/>
    <cellStyle name="Normal 8 3 4 5 2" xfId="36051"/>
    <cellStyle name="Normal 8 3 4 6" xfId="36052"/>
    <cellStyle name="Normal 8 3 5" xfId="36053"/>
    <cellStyle name="Normal 8 3 5 2" xfId="36054"/>
    <cellStyle name="Normal 8 3 5 2 2" xfId="36055"/>
    <cellStyle name="Normal 8 3 5 3" xfId="36056"/>
    <cellStyle name="Normal 8 3 5 3 2" xfId="36057"/>
    <cellStyle name="Normal 8 3 5 4" xfId="36058"/>
    <cellStyle name="Normal 8 3 6" xfId="36059"/>
    <cellStyle name="Normal 8 3 6 2" xfId="36060"/>
    <cellStyle name="Normal 8 3 6 2 2" xfId="36061"/>
    <cellStyle name="Normal 8 3 6 3" xfId="36062"/>
    <cellStyle name="Normal 8 3 6 3 2" xfId="36063"/>
    <cellStyle name="Normal 8 3 6 4" xfId="36064"/>
    <cellStyle name="Normal 8 3 7" xfId="36065"/>
    <cellStyle name="Normal 8 3 7 2" xfId="36066"/>
    <cellStyle name="Normal 8 3 7 3" xfId="36067"/>
    <cellStyle name="Normal 8 3 8" xfId="36068"/>
    <cellStyle name="Normal 8 3 8 2" xfId="36069"/>
    <cellStyle name="Normal 8 3 9" xfId="36070"/>
    <cellStyle name="Normal 8 3 9 2" xfId="36071"/>
    <cellStyle name="Normal 8 4" xfId="36072"/>
    <cellStyle name="Normal 8 4 2" xfId="36073"/>
    <cellStyle name="Normal 8 4 2 2" xfId="36074"/>
    <cellStyle name="Normal 8 4 2 2 2" xfId="36075"/>
    <cellStyle name="Normal 8 4 2 2 2 2" xfId="36076"/>
    <cellStyle name="Normal 8 4 2 2 2 3" xfId="36077"/>
    <cellStyle name="Normal 8 4 2 2 3" xfId="36078"/>
    <cellStyle name="Normal 8 4 2 2 3 2" xfId="36079"/>
    <cellStyle name="Normal 8 4 2 2 4" xfId="36080"/>
    <cellStyle name="Normal 8 4 2 2 4 2" xfId="36081"/>
    <cellStyle name="Normal 8 4 2 2 5" xfId="36082"/>
    <cellStyle name="Normal 8 4 2 3" xfId="36083"/>
    <cellStyle name="Normal 8 4 2 3 2" xfId="36084"/>
    <cellStyle name="Normal 8 4 2 3 2 2" xfId="36085"/>
    <cellStyle name="Normal 8 4 2 3 3" xfId="36086"/>
    <cellStyle name="Normal 8 4 2 3 3 2" xfId="36087"/>
    <cellStyle name="Normal 8 4 2 3 4" xfId="36088"/>
    <cellStyle name="Normal 8 4 2 4" xfId="36089"/>
    <cellStyle name="Normal 8 4 2 4 2" xfId="36090"/>
    <cellStyle name="Normal 8 4 2 4 3" xfId="36091"/>
    <cellStyle name="Normal 8 4 2 5" xfId="36092"/>
    <cellStyle name="Normal 8 4 2 5 2" xfId="36093"/>
    <cellStyle name="Normal 8 4 2 6" xfId="36094"/>
    <cellStyle name="Normal 8 4 2 6 2" xfId="36095"/>
    <cellStyle name="Normal 8 4 2 7" xfId="36096"/>
    <cellStyle name="Normal 8 4 3" xfId="36097"/>
    <cellStyle name="Normal 8 4 3 2" xfId="36098"/>
    <cellStyle name="Normal 8 4 3 2 2" xfId="36099"/>
    <cellStyle name="Normal 8 4 3 2 3" xfId="36100"/>
    <cellStyle name="Normal 8 4 3 3" xfId="36101"/>
    <cellStyle name="Normal 8 4 3 3 2" xfId="36102"/>
    <cellStyle name="Normal 8 4 3 4" xfId="36103"/>
    <cellStyle name="Normal 8 4 3 4 2" xfId="36104"/>
    <cellStyle name="Normal 8 4 3 5" xfId="36105"/>
    <cellStyle name="Normal 8 4 4" xfId="36106"/>
    <cellStyle name="Normal 8 4 4 2" xfId="36107"/>
    <cellStyle name="Normal 8 4 4 2 2" xfId="36108"/>
    <cellStyle name="Normal 8 4 4 3" xfId="36109"/>
    <cellStyle name="Normal 8 4 4 3 2" xfId="36110"/>
    <cellStyle name="Normal 8 4 4 4" xfId="36111"/>
    <cellStyle name="Normal 8 4 5" xfId="36112"/>
    <cellStyle name="Normal 8 4 5 2" xfId="36113"/>
    <cellStyle name="Normal 8 4 5 3" xfId="36114"/>
    <cellStyle name="Normal 8 4 6" xfId="36115"/>
    <cellStyle name="Normal 8 4 6 2" xfId="36116"/>
    <cellStyle name="Normal 8 4 7" xfId="36117"/>
    <cellStyle name="Normal 8 4 7 2" xfId="36118"/>
    <cellStyle name="Normal 8 4 8" xfId="36119"/>
    <cellStyle name="Normal 8 5" xfId="36120"/>
    <cellStyle name="Normal 8 5 2" xfId="36121"/>
    <cellStyle name="Normal 8 5 2 2" xfId="36122"/>
    <cellStyle name="Normal 8 5 2 2 2" xfId="36123"/>
    <cellStyle name="Normal 8 5 2 2 3" xfId="36124"/>
    <cellStyle name="Normal 8 5 2 3" xfId="36125"/>
    <cellStyle name="Normal 8 5 2 3 2" xfId="36126"/>
    <cellStyle name="Normal 8 5 2 4" xfId="36127"/>
    <cellStyle name="Normal 8 5 2 4 2" xfId="36128"/>
    <cellStyle name="Normal 8 5 2 5" xfId="36129"/>
    <cellStyle name="Normal 8 5 3" xfId="36130"/>
    <cellStyle name="Normal 8 5 3 2" xfId="36131"/>
    <cellStyle name="Normal 8 5 3 2 2" xfId="36132"/>
    <cellStyle name="Normal 8 5 3 3" xfId="36133"/>
    <cellStyle name="Normal 8 5 3 3 2" xfId="36134"/>
    <cellStyle name="Normal 8 5 3 4" xfId="36135"/>
    <cellStyle name="Normal 8 5 4" xfId="36136"/>
    <cellStyle name="Normal 8 5 4 2" xfId="36137"/>
    <cellStyle name="Normal 8 5 4 3" xfId="36138"/>
    <cellStyle name="Normal 8 5 5" xfId="36139"/>
    <cellStyle name="Normal 8 5 5 2" xfId="36140"/>
    <cellStyle name="Normal 8 5 6" xfId="36141"/>
    <cellStyle name="Normal 8 5 6 2" xfId="36142"/>
    <cellStyle name="Normal 8 5 7" xfId="36143"/>
    <cellStyle name="Normal 8 6" xfId="36144"/>
    <cellStyle name="Normal 8 6 2" xfId="36145"/>
    <cellStyle name="Normal 8 6 2 2" xfId="36146"/>
    <cellStyle name="Normal 8 6 2 2 2" xfId="36147"/>
    <cellStyle name="Normal 8 6 2 2 3" xfId="36148"/>
    <cellStyle name="Normal 8 6 2 3" xfId="36149"/>
    <cellStyle name="Normal 8 6 2 3 2" xfId="36150"/>
    <cellStyle name="Normal 8 6 2 4" xfId="36151"/>
    <cellStyle name="Normal 8 6 2 4 2" xfId="36152"/>
    <cellStyle name="Normal 8 6 2 5" xfId="36153"/>
    <cellStyle name="Normal 8 6 3" xfId="36154"/>
    <cellStyle name="Normal 8 6 3 2" xfId="36155"/>
    <cellStyle name="Normal 8 6 3 2 2" xfId="36156"/>
    <cellStyle name="Normal 8 6 3 3" xfId="36157"/>
    <cellStyle name="Normal 8 6 3 3 2" xfId="36158"/>
    <cellStyle name="Normal 8 6 3 4" xfId="36159"/>
    <cellStyle name="Normal 8 6 4" xfId="36160"/>
    <cellStyle name="Normal 8 6 4 2" xfId="36161"/>
    <cellStyle name="Normal 8 6 4 3" xfId="36162"/>
    <cellStyle name="Normal 8 6 5" xfId="36163"/>
    <cellStyle name="Normal 8 6 5 2" xfId="36164"/>
    <cellStyle name="Normal 8 6 6" xfId="36165"/>
    <cellStyle name="Normal 8 6 6 2" xfId="36166"/>
    <cellStyle name="Normal 8 6 7" xfId="36167"/>
    <cellStyle name="Normal 8 7" xfId="36168"/>
    <cellStyle name="Normal 8 7 2" xfId="36169"/>
    <cellStyle name="Normal 8 7 2 2" xfId="36170"/>
    <cellStyle name="Normal 8 7 2 2 2" xfId="36171"/>
    <cellStyle name="Normal 8 7 2 3" xfId="36172"/>
    <cellStyle name="Normal 8 7 2 3 2" xfId="36173"/>
    <cellStyle name="Normal 8 7 2 4" xfId="36174"/>
    <cellStyle name="Normal 8 7 3" xfId="36175"/>
    <cellStyle name="Normal 8 7 3 2" xfId="36176"/>
    <cellStyle name="Normal 8 7 3 3" xfId="36177"/>
    <cellStyle name="Normal 8 7 4" xfId="36178"/>
    <cellStyle name="Normal 8 7 4 2" xfId="36179"/>
    <cellStyle name="Normal 8 7 5" xfId="36180"/>
    <cellStyle name="Normal 8 7 5 2" xfId="36181"/>
    <cellStyle name="Normal 8 7 6" xfId="36182"/>
    <cellStyle name="Normal 8 8" xfId="36183"/>
    <cellStyle name="Normal 8 8 2" xfId="36184"/>
    <cellStyle name="Normal 8 8 2 2" xfId="36185"/>
    <cellStyle name="Normal 8 8 3" xfId="36186"/>
    <cellStyle name="Normal 8 8 3 2" xfId="36187"/>
    <cellStyle name="Normal 8 8 4" xfId="36188"/>
    <cellStyle name="Normal 8 9" xfId="36189"/>
    <cellStyle name="Normal 8 9 2" xfId="36190"/>
    <cellStyle name="Normal 8 9 2 2" xfId="36191"/>
    <cellStyle name="Normal 8 9 3" xfId="36192"/>
    <cellStyle name="Normal 8 9 3 2" xfId="36193"/>
    <cellStyle name="Normal 8 9 4" xfId="36194"/>
    <cellStyle name="Normal 80" xfId="36195"/>
    <cellStyle name="Normal 80 2" xfId="36196"/>
    <cellStyle name="Normal 80 3" xfId="36197"/>
    <cellStyle name="Normal 81" xfId="36198"/>
    <cellStyle name="Normal 81 2" xfId="36199"/>
    <cellStyle name="Normal 81 3" xfId="36200"/>
    <cellStyle name="Normal 82" xfId="36201"/>
    <cellStyle name="Normal 82 2" xfId="36202"/>
    <cellStyle name="Normal 82 3" xfId="36203"/>
    <cellStyle name="Normal 83" xfId="36204"/>
    <cellStyle name="Normal 83 2" xfId="36205"/>
    <cellStyle name="Normal 83 3" xfId="36206"/>
    <cellStyle name="Normal 84" xfId="36207"/>
    <cellStyle name="Normal 84 2" xfId="36208"/>
    <cellStyle name="Normal 85" xfId="36209"/>
    <cellStyle name="Normal 85 2" xfId="36210"/>
    <cellStyle name="Normal 86" xfId="36211"/>
    <cellStyle name="Normal 86 2" xfId="36212"/>
    <cellStyle name="Normal 87" xfId="36213"/>
    <cellStyle name="Normal 87 2" xfId="36214"/>
    <cellStyle name="Normal 88" xfId="36215"/>
    <cellStyle name="Normal 88 2" xfId="36216"/>
    <cellStyle name="Normal 89" xfId="36217"/>
    <cellStyle name="Normal 89 2" xfId="36218"/>
    <cellStyle name="Normal 9" xfId="36219"/>
    <cellStyle name="Normal 9 10" xfId="36220"/>
    <cellStyle name="Normal 9 10 2" xfId="36221"/>
    <cellStyle name="Normal 9 10 2 2" xfId="36222"/>
    <cellStyle name="Normal 9 10 2 3" xfId="36223"/>
    <cellStyle name="Normal 9 10 3" xfId="36224"/>
    <cellStyle name="Normal 9 10 3 2" xfId="36225"/>
    <cellStyle name="Normal 9 10 4" xfId="36226"/>
    <cellStyle name="Normal 9 10 4 2" xfId="36227"/>
    <cellStyle name="Normal 9 10 5" xfId="36228"/>
    <cellStyle name="Normal 9 10 6" xfId="36229"/>
    <cellStyle name="Normal 9 10 7" xfId="36230"/>
    <cellStyle name="Normal 9 11" xfId="36231"/>
    <cellStyle name="Normal 9 11 2" xfId="36232"/>
    <cellStyle name="Normal 9 11 2 2" xfId="36233"/>
    <cellStyle name="Normal 9 11 3" xfId="36234"/>
    <cellStyle name="Normal 9 11 3 2" xfId="36235"/>
    <cellStyle name="Normal 9 11 4" xfId="36236"/>
    <cellStyle name="Normal 9 11 5" xfId="36237"/>
    <cellStyle name="Normal 9 11 6" xfId="36238"/>
    <cellStyle name="Normal 9 12" xfId="36239"/>
    <cellStyle name="Normal 9 12 2" xfId="36240"/>
    <cellStyle name="Normal 9 13" xfId="36241"/>
    <cellStyle name="Normal 9 13 2" xfId="36242"/>
    <cellStyle name="Normal 9 14" xfId="36243"/>
    <cellStyle name="Normal 9 14 2" xfId="36244"/>
    <cellStyle name="Normal 9 15" xfId="36245"/>
    <cellStyle name="Normal 9 16" xfId="36246"/>
    <cellStyle name="Normal 9 17" xfId="36247"/>
    <cellStyle name="Normal 9 18" xfId="36248"/>
    <cellStyle name="Normal 9 2" xfId="36249"/>
    <cellStyle name="Normal 9 2 10" xfId="36250"/>
    <cellStyle name="Normal 9 2 10 2" xfId="36251"/>
    <cellStyle name="Normal 9 2 11" xfId="36252"/>
    <cellStyle name="Normal 9 2 11 2" xfId="36253"/>
    <cellStyle name="Normal 9 2 12" xfId="36254"/>
    <cellStyle name="Normal 9 2 13" xfId="36255"/>
    <cellStyle name="Normal 9 2 14" xfId="36256"/>
    <cellStyle name="Normal 9 2 15" xfId="36257"/>
    <cellStyle name="Normal 9 2 2" xfId="36258"/>
    <cellStyle name="Normal 9 2 2 10" xfId="36259"/>
    <cellStyle name="Normal 9 2 2 11" xfId="36260"/>
    <cellStyle name="Normal 9 2 2 12" xfId="36261"/>
    <cellStyle name="Normal 9 2 2 2" xfId="36262"/>
    <cellStyle name="Normal 9 2 2 2 2" xfId="36263"/>
    <cellStyle name="Normal 9 2 2 2 2 2" xfId="36264"/>
    <cellStyle name="Normal 9 2 2 2 2 2 2" xfId="36265"/>
    <cellStyle name="Normal 9 2 2 2 2 3" xfId="36266"/>
    <cellStyle name="Normal 9 2 2 2 2 4" xfId="36267"/>
    <cellStyle name="Normal 9 2 2 2 3" xfId="36268"/>
    <cellStyle name="Normal 9 2 2 2 3 2" xfId="36269"/>
    <cellStyle name="Normal 9 2 2 2 3 2 2" xfId="36270"/>
    <cellStyle name="Normal 9 2 2 2 3 3" xfId="36271"/>
    <cellStyle name="Normal 9 2 2 2 4" xfId="36272"/>
    <cellStyle name="Normal 9 2 2 2 4 2" xfId="36273"/>
    <cellStyle name="Normal 9 2 2 2 4 2 2" xfId="36274"/>
    <cellStyle name="Normal 9 2 2 2 4 3" xfId="36275"/>
    <cellStyle name="Normal 9 2 2 2 5" xfId="36276"/>
    <cellStyle name="Normal 9 2 2 2 5 2" xfId="36277"/>
    <cellStyle name="Normal 9 2 2 2 6" xfId="36278"/>
    <cellStyle name="Normal 9 2 2 2 7" xfId="36279"/>
    <cellStyle name="Normal 9 2 2 3" xfId="36280"/>
    <cellStyle name="Normal 9 2 2 3 2" xfId="36281"/>
    <cellStyle name="Normal 9 2 2 3 2 2" xfId="36282"/>
    <cellStyle name="Normal 9 2 2 3 2 2 2" xfId="36283"/>
    <cellStyle name="Normal 9 2 2 3 2 3" xfId="36284"/>
    <cellStyle name="Normal 9 2 2 3 3" xfId="36285"/>
    <cellStyle name="Normal 9 2 2 3 3 2" xfId="36286"/>
    <cellStyle name="Normal 9 2 2 3 3 2 2" xfId="36287"/>
    <cellStyle name="Normal 9 2 2 3 3 3" xfId="36288"/>
    <cellStyle name="Normal 9 2 2 3 4" xfId="36289"/>
    <cellStyle name="Normal 9 2 2 3 4 2" xfId="36290"/>
    <cellStyle name="Normal 9 2 2 3 4 3" xfId="36291"/>
    <cellStyle name="Normal 9 2 2 3 5" xfId="36292"/>
    <cellStyle name="Normal 9 2 2 3 6" xfId="36293"/>
    <cellStyle name="Normal 9 2 2 3 7" xfId="36294"/>
    <cellStyle name="Normal 9 2 2 4" xfId="36295"/>
    <cellStyle name="Normal 9 2 2 4 2" xfId="36296"/>
    <cellStyle name="Normal 9 2 2 4 2 2" xfId="36297"/>
    <cellStyle name="Normal 9 2 2 4 2 3" xfId="36298"/>
    <cellStyle name="Normal 9 2 2 4 3" xfId="36299"/>
    <cellStyle name="Normal 9 2 2 4 3 2" xfId="36300"/>
    <cellStyle name="Normal 9 2 2 4 3 3" xfId="36301"/>
    <cellStyle name="Normal 9 2 2 4 4" xfId="36302"/>
    <cellStyle name="Normal 9 2 2 4 4 2" xfId="36303"/>
    <cellStyle name="Normal 9 2 2 4 5" xfId="36304"/>
    <cellStyle name="Normal 9 2 2 4 6" xfId="36305"/>
    <cellStyle name="Normal 9 2 2 4 7" xfId="36306"/>
    <cellStyle name="Normal 9 2 2 5" xfId="36307"/>
    <cellStyle name="Normal 9 2 2 5 2" xfId="36308"/>
    <cellStyle name="Normal 9 2 2 5 2 2" xfId="36309"/>
    <cellStyle name="Normal 9 2 2 5 2 3" xfId="36310"/>
    <cellStyle name="Normal 9 2 2 5 3" xfId="36311"/>
    <cellStyle name="Normal 9 2 2 5 3 2" xfId="36312"/>
    <cellStyle name="Normal 9 2 2 5 4" xfId="36313"/>
    <cellStyle name="Normal 9 2 2 5 4 2" xfId="36314"/>
    <cellStyle name="Normal 9 2 2 5 5" xfId="36315"/>
    <cellStyle name="Normal 9 2 2 5 6" xfId="36316"/>
    <cellStyle name="Normal 9 2 2 5 7" xfId="36317"/>
    <cellStyle name="Normal 9 2 2 6" xfId="36318"/>
    <cellStyle name="Normal 9 2 2 6 2" xfId="36319"/>
    <cellStyle name="Normal 9 2 2 6 2 2" xfId="36320"/>
    <cellStyle name="Normal 9 2 2 6 2 3" xfId="36321"/>
    <cellStyle name="Normal 9 2 2 6 3" xfId="36322"/>
    <cellStyle name="Normal 9 2 2 6 3 2" xfId="36323"/>
    <cellStyle name="Normal 9 2 2 6 4" xfId="36324"/>
    <cellStyle name="Normal 9 2 2 6 5" xfId="36325"/>
    <cellStyle name="Normal 9 2 2 6 6" xfId="36326"/>
    <cellStyle name="Normal 9 2 2 7" xfId="36327"/>
    <cellStyle name="Normal 9 2 2 7 2" xfId="36328"/>
    <cellStyle name="Normal 9 2 2 7 3" xfId="36329"/>
    <cellStyle name="Normal 9 2 2 8" xfId="36330"/>
    <cellStyle name="Normal 9 2 2 8 2" xfId="36331"/>
    <cellStyle name="Normal 9 2 2 9" xfId="36332"/>
    <cellStyle name="Normal 9 2 2 9 2" xfId="36333"/>
    <cellStyle name="Normal 9 2 3" xfId="36334"/>
    <cellStyle name="Normal 9 2 3 10" xfId="36335"/>
    <cellStyle name="Normal 9 2 3 11" xfId="36336"/>
    <cellStyle name="Normal 9 2 3 2" xfId="36337"/>
    <cellStyle name="Normal 9 2 3 2 2" xfId="36338"/>
    <cellStyle name="Normal 9 2 3 2 2 2" xfId="36339"/>
    <cellStyle name="Normal 9 2 3 2 2 3" xfId="36340"/>
    <cellStyle name="Normal 9 2 3 2 3" xfId="36341"/>
    <cellStyle name="Normal 9 2 3 2 3 2" xfId="36342"/>
    <cellStyle name="Normal 9 2 3 2 3 3" xfId="36343"/>
    <cellStyle name="Normal 9 2 3 2 4" xfId="36344"/>
    <cellStyle name="Normal 9 2 3 2 4 2" xfId="36345"/>
    <cellStyle name="Normal 9 2 3 2 5" xfId="36346"/>
    <cellStyle name="Normal 9 2 3 2 6" xfId="36347"/>
    <cellStyle name="Normal 9 2 3 2 7" xfId="36348"/>
    <cellStyle name="Normal 9 2 3 3" xfId="36349"/>
    <cellStyle name="Normal 9 2 3 3 2" xfId="36350"/>
    <cellStyle name="Normal 9 2 3 3 2 2" xfId="36351"/>
    <cellStyle name="Normal 9 2 3 3 2 3" xfId="36352"/>
    <cellStyle name="Normal 9 2 3 3 3" xfId="36353"/>
    <cellStyle name="Normal 9 2 3 3 3 2" xfId="36354"/>
    <cellStyle name="Normal 9 2 3 3 4" xfId="36355"/>
    <cellStyle name="Normal 9 2 3 3 4 2" xfId="36356"/>
    <cellStyle name="Normal 9 2 3 3 5" xfId="36357"/>
    <cellStyle name="Normal 9 2 3 3 6" xfId="36358"/>
    <cellStyle name="Normal 9 2 3 3 7" xfId="36359"/>
    <cellStyle name="Normal 9 2 3 4" xfId="36360"/>
    <cellStyle name="Normal 9 2 3 4 2" xfId="36361"/>
    <cellStyle name="Normal 9 2 3 4 2 2" xfId="36362"/>
    <cellStyle name="Normal 9 2 3 4 2 3" xfId="36363"/>
    <cellStyle name="Normal 9 2 3 4 3" xfId="36364"/>
    <cellStyle name="Normal 9 2 3 4 3 2" xfId="36365"/>
    <cellStyle name="Normal 9 2 3 4 4" xfId="36366"/>
    <cellStyle name="Normal 9 2 3 4 4 2" xfId="36367"/>
    <cellStyle name="Normal 9 2 3 4 5" xfId="36368"/>
    <cellStyle name="Normal 9 2 3 4 6" xfId="36369"/>
    <cellStyle name="Normal 9 2 3 4 7" xfId="36370"/>
    <cellStyle name="Normal 9 2 3 5" xfId="36371"/>
    <cellStyle name="Normal 9 2 3 5 2" xfId="36372"/>
    <cellStyle name="Normal 9 2 3 5 2 2" xfId="36373"/>
    <cellStyle name="Normal 9 2 3 5 3" xfId="36374"/>
    <cellStyle name="Normal 9 2 3 5 3 2" xfId="36375"/>
    <cellStyle name="Normal 9 2 3 5 4" xfId="36376"/>
    <cellStyle name="Normal 9 2 3 5 5" xfId="36377"/>
    <cellStyle name="Normal 9 2 3 5 6" xfId="36378"/>
    <cellStyle name="Normal 9 2 3 6" xfId="36379"/>
    <cellStyle name="Normal 9 2 3 6 2" xfId="36380"/>
    <cellStyle name="Normal 9 2 3 7" xfId="36381"/>
    <cellStyle name="Normal 9 2 3 7 2" xfId="36382"/>
    <cellStyle name="Normal 9 2 3 8" xfId="36383"/>
    <cellStyle name="Normal 9 2 3 8 2" xfId="36384"/>
    <cellStyle name="Normal 9 2 3 9" xfId="36385"/>
    <cellStyle name="Normal 9 2 4" xfId="36386"/>
    <cellStyle name="Normal 9 2 4 10" xfId="36387"/>
    <cellStyle name="Normal 9 2 4 11" xfId="36388"/>
    <cellStyle name="Normal 9 2 4 2" xfId="36389"/>
    <cellStyle name="Normal 9 2 4 2 2" xfId="36390"/>
    <cellStyle name="Normal 9 2 4 2 2 2" xfId="36391"/>
    <cellStyle name="Normal 9 2 4 2 2 3" xfId="36392"/>
    <cellStyle name="Normal 9 2 4 2 3" xfId="36393"/>
    <cellStyle name="Normal 9 2 4 2 3 2" xfId="36394"/>
    <cellStyle name="Normal 9 2 4 2 4" xfId="36395"/>
    <cellStyle name="Normal 9 2 4 2 4 2" xfId="36396"/>
    <cellStyle name="Normal 9 2 4 2 5" xfId="36397"/>
    <cellStyle name="Normal 9 2 4 2 6" xfId="36398"/>
    <cellStyle name="Normal 9 2 4 2 7" xfId="36399"/>
    <cellStyle name="Normal 9 2 4 3" xfId="36400"/>
    <cellStyle name="Normal 9 2 4 3 2" xfId="36401"/>
    <cellStyle name="Normal 9 2 4 3 2 2" xfId="36402"/>
    <cellStyle name="Normal 9 2 4 3 2 3" xfId="36403"/>
    <cellStyle name="Normal 9 2 4 3 3" xfId="36404"/>
    <cellStyle name="Normal 9 2 4 3 3 2" xfId="36405"/>
    <cellStyle name="Normal 9 2 4 3 4" xfId="36406"/>
    <cellStyle name="Normal 9 2 4 3 4 2" xfId="36407"/>
    <cellStyle name="Normal 9 2 4 3 5" xfId="36408"/>
    <cellStyle name="Normal 9 2 4 3 6" xfId="36409"/>
    <cellStyle name="Normal 9 2 4 3 7" xfId="36410"/>
    <cellStyle name="Normal 9 2 4 4" xfId="36411"/>
    <cellStyle name="Normal 9 2 4 4 2" xfId="36412"/>
    <cellStyle name="Normal 9 2 4 4 2 2" xfId="36413"/>
    <cellStyle name="Normal 9 2 4 4 3" xfId="36414"/>
    <cellStyle name="Normal 9 2 4 4 3 2" xfId="36415"/>
    <cellStyle name="Normal 9 2 4 4 4" xfId="36416"/>
    <cellStyle name="Normal 9 2 4 4 4 2" xfId="36417"/>
    <cellStyle name="Normal 9 2 4 4 5" xfId="36418"/>
    <cellStyle name="Normal 9 2 4 4 6" xfId="36419"/>
    <cellStyle name="Normal 9 2 4 4 7" xfId="36420"/>
    <cellStyle name="Normal 9 2 4 5" xfId="36421"/>
    <cellStyle name="Normal 9 2 4 5 2" xfId="36422"/>
    <cellStyle name="Normal 9 2 4 5 2 2" xfId="36423"/>
    <cellStyle name="Normal 9 2 4 5 3" xfId="36424"/>
    <cellStyle name="Normal 9 2 4 5 3 2" xfId="36425"/>
    <cellStyle name="Normal 9 2 4 5 4" xfId="36426"/>
    <cellStyle name="Normal 9 2 4 5 5" xfId="36427"/>
    <cellStyle name="Normal 9 2 4 6" xfId="36428"/>
    <cellStyle name="Normal 9 2 4 6 2" xfId="36429"/>
    <cellStyle name="Normal 9 2 4 7" xfId="36430"/>
    <cellStyle name="Normal 9 2 4 7 2" xfId="36431"/>
    <cellStyle name="Normal 9 2 4 8" xfId="36432"/>
    <cellStyle name="Normal 9 2 4 8 2" xfId="36433"/>
    <cellStyle name="Normal 9 2 4 9" xfId="36434"/>
    <cellStyle name="Normal 9 2 5" xfId="36435"/>
    <cellStyle name="Normal 9 2 5 2" xfId="36436"/>
    <cellStyle name="Normal 9 2 5 2 2" xfId="36437"/>
    <cellStyle name="Normal 9 2 5 2 3" xfId="36438"/>
    <cellStyle name="Normal 9 2 5 3" xfId="36439"/>
    <cellStyle name="Normal 9 2 5 3 2" xfId="36440"/>
    <cellStyle name="Normal 9 2 5 3 3" xfId="36441"/>
    <cellStyle name="Normal 9 2 5 4" xfId="36442"/>
    <cellStyle name="Normal 9 2 5 4 2" xfId="36443"/>
    <cellStyle name="Normal 9 2 5 5" xfId="36444"/>
    <cellStyle name="Normal 9 2 5 6" xfId="36445"/>
    <cellStyle name="Normal 9 2 5 7" xfId="36446"/>
    <cellStyle name="Normal 9 2 6" xfId="36447"/>
    <cellStyle name="Normal 9 2 6 2" xfId="36448"/>
    <cellStyle name="Normal 9 2 6 2 2" xfId="36449"/>
    <cellStyle name="Normal 9 2 6 2 3" xfId="36450"/>
    <cellStyle name="Normal 9 2 6 3" xfId="36451"/>
    <cellStyle name="Normal 9 2 6 3 2" xfId="36452"/>
    <cellStyle name="Normal 9 2 6 4" xfId="36453"/>
    <cellStyle name="Normal 9 2 6 4 2" xfId="36454"/>
    <cellStyle name="Normal 9 2 6 5" xfId="36455"/>
    <cellStyle name="Normal 9 2 6 6" xfId="36456"/>
    <cellStyle name="Normal 9 2 6 7" xfId="36457"/>
    <cellStyle name="Normal 9 2 7" xfId="36458"/>
    <cellStyle name="Normal 9 2 7 2" xfId="36459"/>
    <cellStyle name="Normal 9 2 7 2 2" xfId="36460"/>
    <cellStyle name="Normal 9 2 7 2 3" xfId="36461"/>
    <cellStyle name="Normal 9 2 7 3" xfId="36462"/>
    <cellStyle name="Normal 9 2 7 3 2" xfId="36463"/>
    <cellStyle name="Normal 9 2 7 4" xfId="36464"/>
    <cellStyle name="Normal 9 2 7 4 2" xfId="36465"/>
    <cellStyle name="Normal 9 2 7 5" xfId="36466"/>
    <cellStyle name="Normal 9 2 7 6" xfId="36467"/>
    <cellStyle name="Normal 9 2 7 7" xfId="36468"/>
    <cellStyle name="Normal 9 2 8" xfId="36469"/>
    <cellStyle name="Normal 9 2 8 2" xfId="36470"/>
    <cellStyle name="Normal 9 2 8 2 2" xfId="36471"/>
    <cellStyle name="Normal 9 2 8 3" xfId="36472"/>
    <cellStyle name="Normal 9 2 8 3 2" xfId="36473"/>
    <cellStyle name="Normal 9 2 8 4" xfId="36474"/>
    <cellStyle name="Normal 9 2 8 5" xfId="36475"/>
    <cellStyle name="Normal 9 2 8 6" xfId="36476"/>
    <cellStyle name="Normal 9 2 9" xfId="36477"/>
    <cellStyle name="Normal 9 2 9 2" xfId="36478"/>
    <cellStyle name="Normal 9 3" xfId="36479"/>
    <cellStyle name="Normal 9 3 10" xfId="36480"/>
    <cellStyle name="Normal 9 3 10 2" xfId="36481"/>
    <cellStyle name="Normal 9 3 11" xfId="36482"/>
    <cellStyle name="Normal 9 3 11 2" xfId="36483"/>
    <cellStyle name="Normal 9 3 12" xfId="36484"/>
    <cellStyle name="Normal 9 3 13" xfId="36485"/>
    <cellStyle name="Normal 9 3 14" xfId="36486"/>
    <cellStyle name="Normal 9 3 2" xfId="36487"/>
    <cellStyle name="Normal 9 3 2 10" xfId="36488"/>
    <cellStyle name="Normal 9 3 2 11" xfId="36489"/>
    <cellStyle name="Normal 9 3 2 12" xfId="36490"/>
    <cellStyle name="Normal 9 3 2 2" xfId="36491"/>
    <cellStyle name="Normal 9 3 2 2 2" xfId="36492"/>
    <cellStyle name="Normal 9 3 2 2 2 2" xfId="36493"/>
    <cellStyle name="Normal 9 3 2 2 2 3" xfId="36494"/>
    <cellStyle name="Normal 9 3 2 2 3" xfId="36495"/>
    <cellStyle name="Normal 9 3 2 2 3 2" xfId="36496"/>
    <cellStyle name="Normal 9 3 2 2 3 3" xfId="36497"/>
    <cellStyle name="Normal 9 3 2 2 4" xfId="36498"/>
    <cellStyle name="Normal 9 3 2 2 4 2" xfId="36499"/>
    <cellStyle name="Normal 9 3 2 2 5" xfId="36500"/>
    <cellStyle name="Normal 9 3 2 2 6" xfId="36501"/>
    <cellStyle name="Normal 9 3 2 2 7" xfId="36502"/>
    <cellStyle name="Normal 9 3 2 3" xfId="36503"/>
    <cellStyle name="Normal 9 3 2 3 2" xfId="36504"/>
    <cellStyle name="Normal 9 3 2 3 2 2" xfId="36505"/>
    <cellStyle name="Normal 9 3 2 3 2 3" xfId="36506"/>
    <cellStyle name="Normal 9 3 2 3 3" xfId="36507"/>
    <cellStyle name="Normal 9 3 2 3 3 2" xfId="36508"/>
    <cellStyle name="Normal 9 3 2 3 4" xfId="36509"/>
    <cellStyle name="Normal 9 3 2 3 4 2" xfId="36510"/>
    <cellStyle name="Normal 9 3 2 3 5" xfId="36511"/>
    <cellStyle name="Normal 9 3 2 3 6" xfId="36512"/>
    <cellStyle name="Normal 9 3 2 3 7" xfId="36513"/>
    <cellStyle name="Normal 9 3 2 4" xfId="36514"/>
    <cellStyle name="Normal 9 3 2 4 2" xfId="36515"/>
    <cellStyle name="Normal 9 3 2 4 2 2" xfId="36516"/>
    <cellStyle name="Normal 9 3 2 4 2 3" xfId="36517"/>
    <cellStyle name="Normal 9 3 2 4 3" xfId="36518"/>
    <cellStyle name="Normal 9 3 2 4 3 2" xfId="36519"/>
    <cellStyle name="Normal 9 3 2 4 4" xfId="36520"/>
    <cellStyle name="Normal 9 3 2 4 4 2" xfId="36521"/>
    <cellStyle name="Normal 9 3 2 4 5" xfId="36522"/>
    <cellStyle name="Normal 9 3 2 4 6" xfId="36523"/>
    <cellStyle name="Normal 9 3 2 4 7" xfId="36524"/>
    <cellStyle name="Normal 9 3 2 5" xfId="36525"/>
    <cellStyle name="Normal 9 3 2 5 2" xfId="36526"/>
    <cellStyle name="Normal 9 3 2 5 2 2" xfId="36527"/>
    <cellStyle name="Normal 9 3 2 5 3" xfId="36528"/>
    <cellStyle name="Normal 9 3 2 5 3 2" xfId="36529"/>
    <cellStyle name="Normal 9 3 2 5 4" xfId="36530"/>
    <cellStyle name="Normal 9 3 2 5 4 2" xfId="36531"/>
    <cellStyle name="Normal 9 3 2 5 5" xfId="36532"/>
    <cellStyle name="Normal 9 3 2 5 6" xfId="36533"/>
    <cellStyle name="Normal 9 3 2 5 7" xfId="36534"/>
    <cellStyle name="Normal 9 3 2 6" xfId="36535"/>
    <cellStyle name="Normal 9 3 2 6 2" xfId="36536"/>
    <cellStyle name="Normal 9 3 2 6 2 2" xfId="36537"/>
    <cellStyle name="Normal 9 3 2 6 3" xfId="36538"/>
    <cellStyle name="Normal 9 3 2 6 3 2" xfId="36539"/>
    <cellStyle name="Normal 9 3 2 6 4" xfId="36540"/>
    <cellStyle name="Normal 9 3 2 6 5" xfId="36541"/>
    <cellStyle name="Normal 9 3 2 7" xfId="36542"/>
    <cellStyle name="Normal 9 3 2 7 2" xfId="36543"/>
    <cellStyle name="Normal 9 3 2 8" xfId="36544"/>
    <cellStyle name="Normal 9 3 2 8 2" xfId="36545"/>
    <cellStyle name="Normal 9 3 2 9" xfId="36546"/>
    <cellStyle name="Normal 9 3 2 9 2" xfId="36547"/>
    <cellStyle name="Normal 9 3 3" xfId="36548"/>
    <cellStyle name="Normal 9 3 3 10" xfId="36549"/>
    <cellStyle name="Normal 9 3 3 11" xfId="36550"/>
    <cellStyle name="Normal 9 3 3 2" xfId="36551"/>
    <cellStyle name="Normal 9 3 3 2 2" xfId="36552"/>
    <cellStyle name="Normal 9 3 3 2 2 2" xfId="36553"/>
    <cellStyle name="Normal 9 3 3 2 2 3" xfId="36554"/>
    <cellStyle name="Normal 9 3 3 2 3" xfId="36555"/>
    <cellStyle name="Normal 9 3 3 2 3 2" xfId="36556"/>
    <cellStyle name="Normal 9 3 3 2 4" xfId="36557"/>
    <cellStyle name="Normal 9 3 3 2 4 2" xfId="36558"/>
    <cellStyle name="Normal 9 3 3 2 5" xfId="36559"/>
    <cellStyle name="Normal 9 3 3 2 6" xfId="36560"/>
    <cellStyle name="Normal 9 3 3 2 7" xfId="36561"/>
    <cellStyle name="Normal 9 3 3 3" xfId="36562"/>
    <cellStyle name="Normal 9 3 3 3 2" xfId="36563"/>
    <cellStyle name="Normal 9 3 3 3 2 2" xfId="36564"/>
    <cellStyle name="Normal 9 3 3 3 2 3" xfId="36565"/>
    <cellStyle name="Normal 9 3 3 3 3" xfId="36566"/>
    <cellStyle name="Normal 9 3 3 3 3 2" xfId="36567"/>
    <cellStyle name="Normal 9 3 3 3 4" xfId="36568"/>
    <cellStyle name="Normal 9 3 3 3 4 2" xfId="36569"/>
    <cellStyle name="Normal 9 3 3 3 5" xfId="36570"/>
    <cellStyle name="Normal 9 3 3 3 6" xfId="36571"/>
    <cellStyle name="Normal 9 3 3 3 7" xfId="36572"/>
    <cellStyle name="Normal 9 3 3 4" xfId="36573"/>
    <cellStyle name="Normal 9 3 3 4 2" xfId="36574"/>
    <cellStyle name="Normal 9 3 3 4 2 2" xfId="36575"/>
    <cellStyle name="Normal 9 3 3 4 3" xfId="36576"/>
    <cellStyle name="Normal 9 3 3 4 3 2" xfId="36577"/>
    <cellStyle name="Normal 9 3 3 4 4" xfId="36578"/>
    <cellStyle name="Normal 9 3 3 4 4 2" xfId="36579"/>
    <cellStyle name="Normal 9 3 3 4 5" xfId="36580"/>
    <cellStyle name="Normal 9 3 3 4 6" xfId="36581"/>
    <cellStyle name="Normal 9 3 3 4 7" xfId="36582"/>
    <cellStyle name="Normal 9 3 3 5" xfId="36583"/>
    <cellStyle name="Normal 9 3 3 5 2" xfId="36584"/>
    <cellStyle name="Normal 9 3 3 5 2 2" xfId="36585"/>
    <cellStyle name="Normal 9 3 3 5 3" xfId="36586"/>
    <cellStyle name="Normal 9 3 3 5 3 2" xfId="36587"/>
    <cellStyle name="Normal 9 3 3 5 4" xfId="36588"/>
    <cellStyle name="Normal 9 3 3 5 5" xfId="36589"/>
    <cellStyle name="Normal 9 3 3 6" xfId="36590"/>
    <cellStyle name="Normal 9 3 3 6 2" xfId="36591"/>
    <cellStyle name="Normal 9 3 3 7" xfId="36592"/>
    <cellStyle name="Normal 9 3 3 7 2" xfId="36593"/>
    <cellStyle name="Normal 9 3 3 8" xfId="36594"/>
    <cellStyle name="Normal 9 3 3 8 2" xfId="36595"/>
    <cellStyle name="Normal 9 3 3 9" xfId="36596"/>
    <cellStyle name="Normal 9 3 4" xfId="36597"/>
    <cellStyle name="Normal 9 3 4 10" xfId="36598"/>
    <cellStyle name="Normal 9 3 4 11" xfId="36599"/>
    <cellStyle name="Normal 9 3 4 2" xfId="36600"/>
    <cellStyle name="Normal 9 3 4 2 2" xfId="36601"/>
    <cellStyle name="Normal 9 3 4 2 2 2" xfId="36602"/>
    <cellStyle name="Normal 9 3 4 2 3" xfId="36603"/>
    <cellStyle name="Normal 9 3 4 2 3 2" xfId="36604"/>
    <cellStyle name="Normal 9 3 4 2 4" xfId="36605"/>
    <cellStyle name="Normal 9 3 4 2 4 2" xfId="36606"/>
    <cellStyle name="Normal 9 3 4 2 5" xfId="36607"/>
    <cellStyle name="Normal 9 3 4 2 6" xfId="36608"/>
    <cellStyle name="Normal 9 3 4 2 7" xfId="36609"/>
    <cellStyle name="Normal 9 3 4 3" xfId="36610"/>
    <cellStyle name="Normal 9 3 4 3 2" xfId="36611"/>
    <cellStyle name="Normal 9 3 4 3 2 2" xfId="36612"/>
    <cellStyle name="Normal 9 3 4 3 3" xfId="36613"/>
    <cellStyle name="Normal 9 3 4 3 3 2" xfId="36614"/>
    <cellStyle name="Normal 9 3 4 3 4" xfId="36615"/>
    <cellStyle name="Normal 9 3 4 3 4 2" xfId="36616"/>
    <cellStyle name="Normal 9 3 4 3 5" xfId="36617"/>
    <cellStyle name="Normal 9 3 4 3 6" xfId="36618"/>
    <cellStyle name="Normal 9 3 4 3 7" xfId="36619"/>
    <cellStyle name="Normal 9 3 4 4" xfId="36620"/>
    <cellStyle name="Normal 9 3 4 4 2" xfId="36621"/>
    <cellStyle name="Normal 9 3 4 4 2 2" xfId="36622"/>
    <cellStyle name="Normal 9 3 4 4 3" xfId="36623"/>
    <cellStyle name="Normal 9 3 4 4 3 2" xfId="36624"/>
    <cellStyle name="Normal 9 3 4 4 4" xfId="36625"/>
    <cellStyle name="Normal 9 3 4 4 4 2" xfId="36626"/>
    <cellStyle name="Normal 9 3 4 4 5" xfId="36627"/>
    <cellStyle name="Normal 9 3 4 4 6" xfId="36628"/>
    <cellStyle name="Normal 9 3 4 5" xfId="36629"/>
    <cellStyle name="Normal 9 3 4 5 2" xfId="36630"/>
    <cellStyle name="Normal 9 3 4 5 2 2" xfId="36631"/>
    <cellStyle name="Normal 9 3 4 5 3" xfId="36632"/>
    <cellStyle name="Normal 9 3 4 5 3 2" xfId="36633"/>
    <cellStyle name="Normal 9 3 4 5 4" xfId="36634"/>
    <cellStyle name="Normal 9 3 4 5 5" xfId="36635"/>
    <cellStyle name="Normal 9 3 4 6" xfId="36636"/>
    <cellStyle name="Normal 9 3 4 6 2" xfId="36637"/>
    <cellStyle name="Normal 9 3 4 7" xfId="36638"/>
    <cellStyle name="Normal 9 3 4 7 2" xfId="36639"/>
    <cellStyle name="Normal 9 3 4 8" xfId="36640"/>
    <cellStyle name="Normal 9 3 4 8 2" xfId="36641"/>
    <cellStyle name="Normal 9 3 4 9" xfId="36642"/>
    <cellStyle name="Normal 9 3 5" xfId="36643"/>
    <cellStyle name="Normal 9 3 5 2" xfId="36644"/>
    <cellStyle name="Normal 9 3 5 2 2" xfId="36645"/>
    <cellStyle name="Normal 9 3 5 2 3" xfId="36646"/>
    <cellStyle name="Normal 9 3 5 3" xfId="36647"/>
    <cellStyle name="Normal 9 3 5 3 2" xfId="36648"/>
    <cellStyle name="Normal 9 3 5 4" xfId="36649"/>
    <cellStyle name="Normal 9 3 5 4 2" xfId="36650"/>
    <cellStyle name="Normal 9 3 5 5" xfId="36651"/>
    <cellStyle name="Normal 9 3 5 6" xfId="36652"/>
    <cellStyle name="Normal 9 3 5 7" xfId="36653"/>
    <cellStyle name="Normal 9 3 6" xfId="36654"/>
    <cellStyle name="Normal 9 3 6 2" xfId="36655"/>
    <cellStyle name="Normal 9 3 6 2 2" xfId="36656"/>
    <cellStyle name="Normal 9 3 6 2 3" xfId="36657"/>
    <cellStyle name="Normal 9 3 6 3" xfId="36658"/>
    <cellStyle name="Normal 9 3 6 3 2" xfId="36659"/>
    <cellStyle name="Normal 9 3 6 4" xfId="36660"/>
    <cellStyle name="Normal 9 3 6 4 2" xfId="36661"/>
    <cellStyle name="Normal 9 3 6 5" xfId="36662"/>
    <cellStyle name="Normal 9 3 6 6" xfId="36663"/>
    <cellStyle name="Normal 9 3 6 7" xfId="36664"/>
    <cellStyle name="Normal 9 3 7" xfId="36665"/>
    <cellStyle name="Normal 9 3 7 2" xfId="36666"/>
    <cellStyle name="Normal 9 3 7 2 2" xfId="36667"/>
    <cellStyle name="Normal 9 3 7 3" xfId="36668"/>
    <cellStyle name="Normal 9 3 7 3 2" xfId="36669"/>
    <cellStyle name="Normal 9 3 7 4" xfId="36670"/>
    <cellStyle name="Normal 9 3 7 4 2" xfId="36671"/>
    <cellStyle name="Normal 9 3 7 5" xfId="36672"/>
    <cellStyle name="Normal 9 3 7 6" xfId="36673"/>
    <cellStyle name="Normal 9 3 7 7" xfId="36674"/>
    <cellStyle name="Normal 9 3 8" xfId="36675"/>
    <cellStyle name="Normal 9 3 8 2" xfId="36676"/>
    <cellStyle name="Normal 9 3 8 2 2" xfId="36677"/>
    <cellStyle name="Normal 9 3 8 3" xfId="36678"/>
    <cellStyle name="Normal 9 3 8 3 2" xfId="36679"/>
    <cellStyle name="Normal 9 3 8 4" xfId="36680"/>
    <cellStyle name="Normal 9 3 8 5" xfId="36681"/>
    <cellStyle name="Normal 9 3 9" xfId="36682"/>
    <cellStyle name="Normal 9 3 9 2" xfId="36683"/>
    <cellStyle name="Normal 9 4" xfId="36684"/>
    <cellStyle name="Normal 9 4 10" xfId="36685"/>
    <cellStyle name="Normal 9 4 10 2" xfId="36686"/>
    <cellStyle name="Normal 9 4 11" xfId="36687"/>
    <cellStyle name="Normal 9 4 12" xfId="36688"/>
    <cellStyle name="Normal 9 4 13" xfId="36689"/>
    <cellStyle name="Normal 9 4 2" xfId="36690"/>
    <cellStyle name="Normal 9 4 2 10" xfId="36691"/>
    <cellStyle name="Normal 9 4 2 11" xfId="36692"/>
    <cellStyle name="Normal 9 4 2 2" xfId="36693"/>
    <cellStyle name="Normal 9 4 2 2 2" xfId="36694"/>
    <cellStyle name="Normal 9 4 2 2 2 2" xfId="36695"/>
    <cellStyle name="Normal 9 4 2 2 2 3" xfId="36696"/>
    <cellStyle name="Normal 9 4 2 2 3" xfId="36697"/>
    <cellStyle name="Normal 9 4 2 2 3 2" xfId="36698"/>
    <cellStyle name="Normal 9 4 2 2 3 3" xfId="36699"/>
    <cellStyle name="Normal 9 4 2 2 4" xfId="36700"/>
    <cellStyle name="Normal 9 4 2 2 4 2" xfId="36701"/>
    <cellStyle name="Normal 9 4 2 2 5" xfId="36702"/>
    <cellStyle name="Normal 9 4 2 2 6" xfId="36703"/>
    <cellStyle name="Normal 9 4 2 2 7" xfId="36704"/>
    <cellStyle name="Normal 9 4 2 3" xfId="36705"/>
    <cellStyle name="Normal 9 4 2 3 2" xfId="36706"/>
    <cellStyle name="Normal 9 4 2 3 2 2" xfId="36707"/>
    <cellStyle name="Normal 9 4 2 3 2 3" xfId="36708"/>
    <cellStyle name="Normal 9 4 2 3 3" xfId="36709"/>
    <cellStyle name="Normal 9 4 2 3 3 2" xfId="36710"/>
    <cellStyle name="Normal 9 4 2 3 4" xfId="36711"/>
    <cellStyle name="Normal 9 4 2 3 4 2" xfId="36712"/>
    <cellStyle name="Normal 9 4 2 3 5" xfId="36713"/>
    <cellStyle name="Normal 9 4 2 3 6" xfId="36714"/>
    <cellStyle name="Normal 9 4 2 3 7" xfId="36715"/>
    <cellStyle name="Normal 9 4 2 4" xfId="36716"/>
    <cellStyle name="Normal 9 4 2 4 2" xfId="36717"/>
    <cellStyle name="Normal 9 4 2 4 2 2" xfId="36718"/>
    <cellStyle name="Normal 9 4 2 4 2 3" xfId="36719"/>
    <cellStyle name="Normal 9 4 2 4 3" xfId="36720"/>
    <cellStyle name="Normal 9 4 2 4 3 2" xfId="36721"/>
    <cellStyle name="Normal 9 4 2 4 4" xfId="36722"/>
    <cellStyle name="Normal 9 4 2 4 4 2" xfId="36723"/>
    <cellStyle name="Normal 9 4 2 4 5" xfId="36724"/>
    <cellStyle name="Normal 9 4 2 4 6" xfId="36725"/>
    <cellStyle name="Normal 9 4 2 4 7" xfId="36726"/>
    <cellStyle name="Normal 9 4 2 5" xfId="36727"/>
    <cellStyle name="Normal 9 4 2 5 2" xfId="36728"/>
    <cellStyle name="Normal 9 4 2 5 2 2" xfId="36729"/>
    <cellStyle name="Normal 9 4 2 5 3" xfId="36730"/>
    <cellStyle name="Normal 9 4 2 5 3 2" xfId="36731"/>
    <cellStyle name="Normal 9 4 2 5 4" xfId="36732"/>
    <cellStyle name="Normal 9 4 2 5 5" xfId="36733"/>
    <cellStyle name="Normal 9 4 2 5 6" xfId="36734"/>
    <cellStyle name="Normal 9 4 2 6" xfId="36735"/>
    <cellStyle name="Normal 9 4 2 6 2" xfId="36736"/>
    <cellStyle name="Normal 9 4 2 7" xfId="36737"/>
    <cellStyle name="Normal 9 4 2 7 2" xfId="36738"/>
    <cellStyle name="Normal 9 4 2 8" xfId="36739"/>
    <cellStyle name="Normal 9 4 2 8 2" xfId="36740"/>
    <cellStyle name="Normal 9 4 2 9" xfId="36741"/>
    <cellStyle name="Normal 9 4 3" xfId="36742"/>
    <cellStyle name="Normal 9 4 3 10" xfId="36743"/>
    <cellStyle name="Normal 9 4 3 11" xfId="36744"/>
    <cellStyle name="Normal 9 4 3 2" xfId="36745"/>
    <cellStyle name="Normal 9 4 3 2 2" xfId="36746"/>
    <cellStyle name="Normal 9 4 3 2 2 2" xfId="36747"/>
    <cellStyle name="Normal 9 4 3 2 2 3" xfId="36748"/>
    <cellStyle name="Normal 9 4 3 2 3" xfId="36749"/>
    <cellStyle name="Normal 9 4 3 2 3 2" xfId="36750"/>
    <cellStyle name="Normal 9 4 3 2 4" xfId="36751"/>
    <cellStyle name="Normal 9 4 3 2 4 2" xfId="36752"/>
    <cellStyle name="Normal 9 4 3 2 5" xfId="36753"/>
    <cellStyle name="Normal 9 4 3 2 6" xfId="36754"/>
    <cellStyle name="Normal 9 4 3 2 7" xfId="36755"/>
    <cellStyle name="Normal 9 4 3 3" xfId="36756"/>
    <cellStyle name="Normal 9 4 3 3 2" xfId="36757"/>
    <cellStyle name="Normal 9 4 3 3 2 2" xfId="36758"/>
    <cellStyle name="Normal 9 4 3 3 2 3" xfId="36759"/>
    <cellStyle name="Normal 9 4 3 3 3" xfId="36760"/>
    <cellStyle name="Normal 9 4 3 3 3 2" xfId="36761"/>
    <cellStyle name="Normal 9 4 3 3 4" xfId="36762"/>
    <cellStyle name="Normal 9 4 3 3 4 2" xfId="36763"/>
    <cellStyle name="Normal 9 4 3 3 5" xfId="36764"/>
    <cellStyle name="Normal 9 4 3 3 6" xfId="36765"/>
    <cellStyle name="Normal 9 4 3 3 7" xfId="36766"/>
    <cellStyle name="Normal 9 4 3 4" xfId="36767"/>
    <cellStyle name="Normal 9 4 3 4 2" xfId="36768"/>
    <cellStyle name="Normal 9 4 3 4 2 2" xfId="36769"/>
    <cellStyle name="Normal 9 4 3 4 3" xfId="36770"/>
    <cellStyle name="Normal 9 4 3 4 3 2" xfId="36771"/>
    <cellStyle name="Normal 9 4 3 4 4" xfId="36772"/>
    <cellStyle name="Normal 9 4 3 4 4 2" xfId="36773"/>
    <cellStyle name="Normal 9 4 3 4 5" xfId="36774"/>
    <cellStyle name="Normal 9 4 3 4 6" xfId="36775"/>
    <cellStyle name="Normal 9 4 3 4 7" xfId="36776"/>
    <cellStyle name="Normal 9 4 3 5" xfId="36777"/>
    <cellStyle name="Normal 9 4 3 5 2" xfId="36778"/>
    <cellStyle name="Normal 9 4 3 5 2 2" xfId="36779"/>
    <cellStyle name="Normal 9 4 3 5 3" xfId="36780"/>
    <cellStyle name="Normal 9 4 3 5 3 2" xfId="36781"/>
    <cellStyle name="Normal 9 4 3 5 4" xfId="36782"/>
    <cellStyle name="Normal 9 4 3 5 5" xfId="36783"/>
    <cellStyle name="Normal 9 4 3 6" xfId="36784"/>
    <cellStyle name="Normal 9 4 3 6 2" xfId="36785"/>
    <cellStyle name="Normal 9 4 3 7" xfId="36786"/>
    <cellStyle name="Normal 9 4 3 7 2" xfId="36787"/>
    <cellStyle name="Normal 9 4 3 8" xfId="36788"/>
    <cellStyle name="Normal 9 4 3 8 2" xfId="36789"/>
    <cellStyle name="Normal 9 4 3 9" xfId="36790"/>
    <cellStyle name="Normal 9 4 4" xfId="36791"/>
    <cellStyle name="Normal 9 4 4 2" xfId="36792"/>
    <cellStyle name="Normal 9 4 4 2 2" xfId="36793"/>
    <cellStyle name="Normal 9 4 4 2 3" xfId="36794"/>
    <cellStyle name="Normal 9 4 4 3" xfId="36795"/>
    <cellStyle name="Normal 9 4 4 3 2" xfId="36796"/>
    <cellStyle name="Normal 9 4 4 3 3" xfId="36797"/>
    <cellStyle name="Normal 9 4 4 4" xfId="36798"/>
    <cellStyle name="Normal 9 4 4 4 2" xfId="36799"/>
    <cellStyle name="Normal 9 4 4 5" xfId="36800"/>
    <cellStyle name="Normal 9 4 4 6" xfId="36801"/>
    <cellStyle name="Normal 9 4 4 7" xfId="36802"/>
    <cellStyle name="Normal 9 4 5" xfId="36803"/>
    <cellStyle name="Normal 9 4 5 2" xfId="36804"/>
    <cellStyle name="Normal 9 4 5 2 2" xfId="36805"/>
    <cellStyle name="Normal 9 4 5 2 3" xfId="36806"/>
    <cellStyle name="Normal 9 4 5 3" xfId="36807"/>
    <cellStyle name="Normal 9 4 5 3 2" xfId="36808"/>
    <cellStyle name="Normal 9 4 5 4" xfId="36809"/>
    <cellStyle name="Normal 9 4 5 4 2" xfId="36810"/>
    <cellStyle name="Normal 9 4 5 5" xfId="36811"/>
    <cellStyle name="Normal 9 4 5 6" xfId="36812"/>
    <cellStyle name="Normal 9 4 5 7" xfId="36813"/>
    <cellStyle name="Normal 9 4 6" xfId="36814"/>
    <cellStyle name="Normal 9 4 6 2" xfId="36815"/>
    <cellStyle name="Normal 9 4 6 2 2" xfId="36816"/>
    <cellStyle name="Normal 9 4 6 2 3" xfId="36817"/>
    <cellStyle name="Normal 9 4 6 3" xfId="36818"/>
    <cellStyle name="Normal 9 4 6 3 2" xfId="36819"/>
    <cellStyle name="Normal 9 4 6 4" xfId="36820"/>
    <cellStyle name="Normal 9 4 6 4 2" xfId="36821"/>
    <cellStyle name="Normal 9 4 6 5" xfId="36822"/>
    <cellStyle name="Normal 9 4 6 6" xfId="36823"/>
    <cellStyle name="Normal 9 4 6 7" xfId="36824"/>
    <cellStyle name="Normal 9 4 7" xfId="36825"/>
    <cellStyle name="Normal 9 4 7 2" xfId="36826"/>
    <cellStyle name="Normal 9 4 7 2 2" xfId="36827"/>
    <cellStyle name="Normal 9 4 7 3" xfId="36828"/>
    <cellStyle name="Normal 9 4 7 3 2" xfId="36829"/>
    <cellStyle name="Normal 9 4 7 4" xfId="36830"/>
    <cellStyle name="Normal 9 4 7 5" xfId="36831"/>
    <cellStyle name="Normal 9 4 7 6" xfId="36832"/>
    <cellStyle name="Normal 9 4 8" xfId="36833"/>
    <cellStyle name="Normal 9 4 8 2" xfId="36834"/>
    <cellStyle name="Normal 9 4 9" xfId="36835"/>
    <cellStyle name="Normal 9 4 9 2" xfId="36836"/>
    <cellStyle name="Normal 9 5" xfId="36837"/>
    <cellStyle name="Normal 9 5 10" xfId="36838"/>
    <cellStyle name="Normal 9 5 11" xfId="36839"/>
    <cellStyle name="Normal 9 5 12" xfId="36840"/>
    <cellStyle name="Normal 9 5 2" xfId="36841"/>
    <cellStyle name="Normal 9 5 2 2" xfId="36842"/>
    <cellStyle name="Normal 9 5 2 2 2" xfId="36843"/>
    <cellStyle name="Normal 9 5 2 2 2 2" xfId="36844"/>
    <cellStyle name="Normal 9 5 2 2 3" xfId="36845"/>
    <cellStyle name="Normal 9 5 2 3" xfId="36846"/>
    <cellStyle name="Normal 9 5 2 3 2" xfId="36847"/>
    <cellStyle name="Normal 9 5 2 3 2 2" xfId="36848"/>
    <cellStyle name="Normal 9 5 2 3 3" xfId="36849"/>
    <cellStyle name="Normal 9 5 2 4" xfId="36850"/>
    <cellStyle name="Normal 9 5 2 4 2" xfId="36851"/>
    <cellStyle name="Normal 9 5 2 4 3" xfId="36852"/>
    <cellStyle name="Normal 9 5 2 5" xfId="36853"/>
    <cellStyle name="Normal 9 5 2 6" xfId="36854"/>
    <cellStyle name="Normal 9 5 2 7" xfId="36855"/>
    <cellStyle name="Normal 9 5 3" xfId="36856"/>
    <cellStyle name="Normal 9 5 3 2" xfId="36857"/>
    <cellStyle name="Normal 9 5 3 2 2" xfId="36858"/>
    <cellStyle name="Normal 9 5 3 2 3" xfId="36859"/>
    <cellStyle name="Normal 9 5 3 3" xfId="36860"/>
    <cellStyle name="Normal 9 5 3 3 2" xfId="36861"/>
    <cellStyle name="Normal 9 5 3 3 3" xfId="36862"/>
    <cellStyle name="Normal 9 5 3 4" xfId="36863"/>
    <cellStyle name="Normal 9 5 3 4 2" xfId="36864"/>
    <cellStyle name="Normal 9 5 3 5" xfId="36865"/>
    <cellStyle name="Normal 9 5 3 6" xfId="36866"/>
    <cellStyle name="Normal 9 5 3 7" xfId="36867"/>
    <cellStyle name="Normal 9 5 4" xfId="36868"/>
    <cellStyle name="Normal 9 5 4 2" xfId="36869"/>
    <cellStyle name="Normal 9 5 4 2 2" xfId="36870"/>
    <cellStyle name="Normal 9 5 4 2 3" xfId="36871"/>
    <cellStyle name="Normal 9 5 4 3" xfId="36872"/>
    <cellStyle name="Normal 9 5 4 3 2" xfId="36873"/>
    <cellStyle name="Normal 9 5 4 4" xfId="36874"/>
    <cellStyle name="Normal 9 5 4 4 2" xfId="36875"/>
    <cellStyle name="Normal 9 5 4 5" xfId="36876"/>
    <cellStyle name="Normal 9 5 4 6" xfId="36877"/>
    <cellStyle name="Normal 9 5 4 7" xfId="36878"/>
    <cellStyle name="Normal 9 5 5" xfId="36879"/>
    <cellStyle name="Normal 9 5 5 2" xfId="36880"/>
    <cellStyle name="Normal 9 5 5 2 2" xfId="36881"/>
    <cellStyle name="Normal 9 5 5 2 3" xfId="36882"/>
    <cellStyle name="Normal 9 5 5 3" xfId="36883"/>
    <cellStyle name="Normal 9 5 5 3 2" xfId="36884"/>
    <cellStyle name="Normal 9 5 5 4" xfId="36885"/>
    <cellStyle name="Normal 9 5 5 4 2" xfId="36886"/>
    <cellStyle name="Normal 9 5 5 5" xfId="36887"/>
    <cellStyle name="Normal 9 5 5 6" xfId="36888"/>
    <cellStyle name="Normal 9 5 5 7" xfId="36889"/>
    <cellStyle name="Normal 9 5 6" xfId="36890"/>
    <cellStyle name="Normal 9 5 6 2" xfId="36891"/>
    <cellStyle name="Normal 9 5 6 2 2" xfId="36892"/>
    <cellStyle name="Normal 9 5 6 3" xfId="36893"/>
    <cellStyle name="Normal 9 5 6 3 2" xfId="36894"/>
    <cellStyle name="Normal 9 5 6 4" xfId="36895"/>
    <cellStyle name="Normal 9 5 6 5" xfId="36896"/>
    <cellStyle name="Normal 9 5 6 6" xfId="36897"/>
    <cellStyle name="Normal 9 5 7" xfId="36898"/>
    <cellStyle name="Normal 9 5 7 2" xfId="36899"/>
    <cellStyle name="Normal 9 5 8" xfId="36900"/>
    <cellStyle name="Normal 9 5 8 2" xfId="36901"/>
    <cellStyle name="Normal 9 5 9" xfId="36902"/>
    <cellStyle name="Normal 9 5 9 2" xfId="36903"/>
    <cellStyle name="Normal 9 6" xfId="36904"/>
    <cellStyle name="Normal 9 6 10" xfId="36905"/>
    <cellStyle name="Normal 9 6 11" xfId="36906"/>
    <cellStyle name="Normal 9 6 2" xfId="36907"/>
    <cellStyle name="Normal 9 6 2 2" xfId="36908"/>
    <cellStyle name="Normal 9 6 2 2 2" xfId="36909"/>
    <cellStyle name="Normal 9 6 2 2 3" xfId="36910"/>
    <cellStyle name="Normal 9 6 2 3" xfId="36911"/>
    <cellStyle name="Normal 9 6 2 3 2" xfId="36912"/>
    <cellStyle name="Normal 9 6 2 4" xfId="36913"/>
    <cellStyle name="Normal 9 6 2 4 2" xfId="36914"/>
    <cellStyle name="Normal 9 6 2 5" xfId="36915"/>
    <cellStyle name="Normal 9 6 2 6" xfId="36916"/>
    <cellStyle name="Normal 9 6 2 7" xfId="36917"/>
    <cellStyle name="Normal 9 6 3" xfId="36918"/>
    <cellStyle name="Normal 9 6 3 2" xfId="36919"/>
    <cellStyle name="Normal 9 6 3 2 2" xfId="36920"/>
    <cellStyle name="Normal 9 6 3 2 3" xfId="36921"/>
    <cellStyle name="Normal 9 6 3 3" xfId="36922"/>
    <cellStyle name="Normal 9 6 3 3 2" xfId="36923"/>
    <cellStyle name="Normal 9 6 3 4" xfId="36924"/>
    <cellStyle name="Normal 9 6 3 4 2" xfId="36925"/>
    <cellStyle name="Normal 9 6 3 5" xfId="36926"/>
    <cellStyle name="Normal 9 6 3 6" xfId="36927"/>
    <cellStyle name="Normal 9 6 3 7" xfId="36928"/>
    <cellStyle name="Normal 9 6 4" xfId="36929"/>
    <cellStyle name="Normal 9 6 4 2" xfId="36930"/>
    <cellStyle name="Normal 9 6 4 2 2" xfId="36931"/>
    <cellStyle name="Normal 9 6 4 3" xfId="36932"/>
    <cellStyle name="Normal 9 6 4 3 2" xfId="36933"/>
    <cellStyle name="Normal 9 6 4 4" xfId="36934"/>
    <cellStyle name="Normal 9 6 4 4 2" xfId="36935"/>
    <cellStyle name="Normal 9 6 4 5" xfId="36936"/>
    <cellStyle name="Normal 9 6 4 6" xfId="36937"/>
    <cellStyle name="Normal 9 6 4 7" xfId="36938"/>
    <cellStyle name="Normal 9 6 5" xfId="36939"/>
    <cellStyle name="Normal 9 6 5 2" xfId="36940"/>
    <cellStyle name="Normal 9 6 5 2 2" xfId="36941"/>
    <cellStyle name="Normal 9 6 5 3" xfId="36942"/>
    <cellStyle name="Normal 9 6 5 3 2" xfId="36943"/>
    <cellStyle name="Normal 9 6 5 4" xfId="36944"/>
    <cellStyle name="Normal 9 6 5 5" xfId="36945"/>
    <cellStyle name="Normal 9 6 6" xfId="36946"/>
    <cellStyle name="Normal 9 6 6 2" xfId="36947"/>
    <cellStyle name="Normal 9 6 7" xfId="36948"/>
    <cellStyle name="Normal 9 6 7 2" xfId="36949"/>
    <cellStyle name="Normal 9 6 8" xfId="36950"/>
    <cellStyle name="Normal 9 6 8 2" xfId="36951"/>
    <cellStyle name="Normal 9 6 9" xfId="36952"/>
    <cellStyle name="Normal 9 7" xfId="36953"/>
    <cellStyle name="Normal 9 7 10" xfId="36954"/>
    <cellStyle name="Normal 9 7 11" xfId="36955"/>
    <cellStyle name="Normal 9 7 2" xfId="36956"/>
    <cellStyle name="Normal 9 7 2 2" xfId="36957"/>
    <cellStyle name="Normal 9 7 2 2 2" xfId="36958"/>
    <cellStyle name="Normal 9 7 2 2 3" xfId="36959"/>
    <cellStyle name="Normal 9 7 2 3" xfId="36960"/>
    <cellStyle name="Normal 9 7 2 3 2" xfId="36961"/>
    <cellStyle name="Normal 9 7 2 4" xfId="36962"/>
    <cellStyle name="Normal 9 7 2 4 2" xfId="36963"/>
    <cellStyle name="Normal 9 7 2 5" xfId="36964"/>
    <cellStyle name="Normal 9 7 2 6" xfId="36965"/>
    <cellStyle name="Normal 9 7 2 7" xfId="36966"/>
    <cellStyle name="Normal 9 7 3" xfId="36967"/>
    <cellStyle name="Normal 9 7 3 2" xfId="36968"/>
    <cellStyle name="Normal 9 7 3 2 2" xfId="36969"/>
    <cellStyle name="Normal 9 7 3 2 3" xfId="36970"/>
    <cellStyle name="Normal 9 7 3 3" xfId="36971"/>
    <cellStyle name="Normal 9 7 3 3 2" xfId="36972"/>
    <cellStyle name="Normal 9 7 3 4" xfId="36973"/>
    <cellStyle name="Normal 9 7 3 4 2" xfId="36974"/>
    <cellStyle name="Normal 9 7 3 5" xfId="36975"/>
    <cellStyle name="Normal 9 7 3 6" xfId="36976"/>
    <cellStyle name="Normal 9 7 3 7" xfId="36977"/>
    <cellStyle name="Normal 9 7 4" xfId="36978"/>
    <cellStyle name="Normal 9 7 4 2" xfId="36979"/>
    <cellStyle name="Normal 9 7 4 2 2" xfId="36980"/>
    <cellStyle name="Normal 9 7 4 3" xfId="36981"/>
    <cellStyle name="Normal 9 7 4 3 2" xfId="36982"/>
    <cellStyle name="Normal 9 7 4 4" xfId="36983"/>
    <cellStyle name="Normal 9 7 4 4 2" xfId="36984"/>
    <cellStyle name="Normal 9 7 4 5" xfId="36985"/>
    <cellStyle name="Normal 9 7 4 6" xfId="36986"/>
    <cellStyle name="Normal 9 7 4 7" xfId="36987"/>
    <cellStyle name="Normal 9 7 5" xfId="36988"/>
    <cellStyle name="Normal 9 7 5 2" xfId="36989"/>
    <cellStyle name="Normal 9 7 5 2 2" xfId="36990"/>
    <cellStyle name="Normal 9 7 5 3" xfId="36991"/>
    <cellStyle name="Normal 9 7 5 3 2" xfId="36992"/>
    <cellStyle name="Normal 9 7 5 4" xfId="36993"/>
    <cellStyle name="Normal 9 7 5 5" xfId="36994"/>
    <cellStyle name="Normal 9 7 6" xfId="36995"/>
    <cellStyle name="Normal 9 7 6 2" xfId="36996"/>
    <cellStyle name="Normal 9 7 7" xfId="36997"/>
    <cellStyle name="Normal 9 7 7 2" xfId="36998"/>
    <cellStyle name="Normal 9 7 8" xfId="36999"/>
    <cellStyle name="Normal 9 7 8 2" xfId="37000"/>
    <cellStyle name="Normal 9 7 9" xfId="37001"/>
    <cellStyle name="Normal 9 8" xfId="37002"/>
    <cellStyle name="Normal 9 8 2" xfId="37003"/>
    <cellStyle name="Normal 9 8 2 2" xfId="37004"/>
    <cellStyle name="Normal 9 8 2 3" xfId="37005"/>
    <cellStyle name="Normal 9 8 3" xfId="37006"/>
    <cellStyle name="Normal 9 8 3 2" xfId="37007"/>
    <cellStyle name="Normal 9 8 3 3" xfId="37008"/>
    <cellStyle name="Normal 9 8 4" xfId="37009"/>
    <cellStyle name="Normal 9 8 4 2" xfId="37010"/>
    <cellStyle name="Normal 9 8 5" xfId="37011"/>
    <cellStyle name="Normal 9 8 6" xfId="37012"/>
    <cellStyle name="Normal 9 8 7" xfId="37013"/>
    <cellStyle name="Normal 9 9" xfId="37014"/>
    <cellStyle name="Normal 9 9 2" xfId="37015"/>
    <cellStyle name="Normal 9 9 2 2" xfId="37016"/>
    <cellStyle name="Normal 9 9 2 3" xfId="37017"/>
    <cellStyle name="Normal 9 9 3" xfId="37018"/>
    <cellStyle name="Normal 9 9 3 2" xfId="37019"/>
    <cellStyle name="Normal 9 9 4" xfId="37020"/>
    <cellStyle name="Normal 9 9 4 2" xfId="37021"/>
    <cellStyle name="Normal 9 9 5" xfId="37022"/>
    <cellStyle name="Normal 9 9 6" xfId="37023"/>
    <cellStyle name="Normal 9 9 7" xfId="37024"/>
    <cellStyle name="Normal 90" xfId="37025"/>
    <cellStyle name="Normal 90 2" xfId="37026"/>
    <cellStyle name="Normal 91" xfId="37027"/>
    <cellStyle name="Normal 91 2" xfId="37028"/>
    <cellStyle name="Normal 92" xfId="37029"/>
    <cellStyle name="Normal 92 2" xfId="37030"/>
    <cellStyle name="Normal 93" xfId="37031"/>
    <cellStyle name="Normal 93 2" xfId="37032"/>
    <cellStyle name="Normal 94" xfId="37033"/>
    <cellStyle name="Normal 94 2" xfId="37034"/>
    <cellStyle name="Normal 95" xfId="37035"/>
    <cellStyle name="Normal 95 2" xfId="37036"/>
    <cellStyle name="Normal 96" xfId="37037"/>
    <cellStyle name="Normal 96 2" xfId="37038"/>
    <cellStyle name="Normal 97" xfId="37039"/>
    <cellStyle name="Normal 97 2" xfId="37040"/>
    <cellStyle name="Normal 98" xfId="37041"/>
    <cellStyle name="Normal 98 2" xfId="37042"/>
    <cellStyle name="Normal 99" xfId="37043"/>
    <cellStyle name="Normal 99 2" xfId="37044"/>
    <cellStyle name="Normal Bold" xfId="37045"/>
    <cellStyle name="Normal Pct" xfId="37046"/>
    <cellStyle name="Normal_After Adjustment" xfId="48310"/>
    <cellStyle name="Normal_CALC 2" xfId="48306"/>
    <cellStyle name="Normal_'Weather Adj FY96 Kansas" xfId="85"/>
    <cellStyle name="Note 10" xfId="37047"/>
    <cellStyle name="Note 10 2" xfId="37048"/>
    <cellStyle name="Note 10 2 2" xfId="37049"/>
    <cellStyle name="Note 10 3" xfId="37050"/>
    <cellStyle name="Note 10 3 2" xfId="37051"/>
    <cellStyle name="Note 10 4" xfId="37052"/>
    <cellStyle name="Note 10 4 2" xfId="37053"/>
    <cellStyle name="Note 10 5" xfId="37054"/>
    <cellStyle name="Note 10 5 2" xfId="37055"/>
    <cellStyle name="Note 10 6" xfId="37056"/>
    <cellStyle name="Note 10 6 2" xfId="37057"/>
    <cellStyle name="Note 10 7" xfId="37058"/>
    <cellStyle name="Note 10 8" xfId="37059"/>
    <cellStyle name="Note 11" xfId="37060"/>
    <cellStyle name="Note 11 2" xfId="37061"/>
    <cellStyle name="Note 11 2 2" xfId="37062"/>
    <cellStyle name="Note 11 3" xfId="37063"/>
    <cellStyle name="Note 11 3 2" xfId="37064"/>
    <cellStyle name="Note 11 4" xfId="37065"/>
    <cellStyle name="Note 11 4 2" xfId="37066"/>
    <cellStyle name="Note 11 5" xfId="37067"/>
    <cellStyle name="Note 11 5 2" xfId="37068"/>
    <cellStyle name="Note 11 6" xfId="37069"/>
    <cellStyle name="Note 11 6 2" xfId="37070"/>
    <cellStyle name="Note 11 7" xfId="37071"/>
    <cellStyle name="Note 11 7 2" xfId="37072"/>
    <cellStyle name="Note 11 8" xfId="37073"/>
    <cellStyle name="Note 11 9" xfId="37074"/>
    <cellStyle name="Note 12" xfId="37075"/>
    <cellStyle name="Note 12 2" xfId="37076"/>
    <cellStyle name="Note 12 2 2" xfId="37077"/>
    <cellStyle name="Note 12 3" xfId="37078"/>
    <cellStyle name="Note 12 3 2" xfId="37079"/>
    <cellStyle name="Note 12 4" xfId="37080"/>
    <cellStyle name="Note 12 4 2" xfId="37081"/>
    <cellStyle name="Note 12 5" xfId="37082"/>
    <cellStyle name="Note 12 5 2" xfId="37083"/>
    <cellStyle name="Note 12 6" xfId="37084"/>
    <cellStyle name="Note 12 6 2" xfId="37085"/>
    <cellStyle name="Note 12 7" xfId="37086"/>
    <cellStyle name="Note 13" xfId="37087"/>
    <cellStyle name="Note 13 2" xfId="37088"/>
    <cellStyle name="Note 13 2 2" xfId="37089"/>
    <cellStyle name="Note 13 3" xfId="37090"/>
    <cellStyle name="Note 13 3 2" xfId="37091"/>
    <cellStyle name="Note 13 4" xfId="37092"/>
    <cellStyle name="Note 13 4 2" xfId="37093"/>
    <cellStyle name="Note 13 5" xfId="37094"/>
    <cellStyle name="Note 13 5 2" xfId="37095"/>
    <cellStyle name="Note 13 6" xfId="37096"/>
    <cellStyle name="Note 14" xfId="37097"/>
    <cellStyle name="Note 14 2" xfId="37098"/>
    <cellStyle name="Note 14 2 2" xfId="37099"/>
    <cellStyle name="Note 14 3" xfId="37100"/>
    <cellStyle name="Note 14 3 2" xfId="37101"/>
    <cellStyle name="Note 14 4" xfId="37102"/>
    <cellStyle name="Note 14 4 2" xfId="37103"/>
    <cellStyle name="Note 14 5" xfId="37104"/>
    <cellStyle name="Note 14 5 2" xfId="37105"/>
    <cellStyle name="Note 14 6" xfId="37106"/>
    <cellStyle name="Note 15" xfId="37107"/>
    <cellStyle name="Note 2" xfId="37108"/>
    <cellStyle name="Note 2 2" xfId="37109"/>
    <cellStyle name="Note 2 2 2" xfId="37110"/>
    <cellStyle name="Note 2 2 2 2" xfId="37111"/>
    <cellStyle name="Note 2 2 2 2 2" xfId="37112"/>
    <cellStyle name="Note 2 2 2 2 3" xfId="37113"/>
    <cellStyle name="Note 2 2 2 2 4" xfId="37114"/>
    <cellStyle name="Note 2 2 2 3" xfId="37115"/>
    <cellStyle name="Note 2 2 2 4" xfId="37116"/>
    <cellStyle name="Note 2 2 2 5" xfId="37117"/>
    <cellStyle name="Note 2 2 3" xfId="37118"/>
    <cellStyle name="Note 2 2 3 2" xfId="37119"/>
    <cellStyle name="Note 2 2 3 3" xfId="37120"/>
    <cellStyle name="Note 2 2 3 4" xfId="37121"/>
    <cellStyle name="Note 2 2 4" xfId="37122"/>
    <cellStyle name="Note 2 2 4 2" xfId="37123"/>
    <cellStyle name="Note 2 2 5" xfId="37124"/>
    <cellStyle name="Note 2 2 5 2" xfId="37125"/>
    <cellStyle name="Note 2 2 5 3" xfId="37126"/>
    <cellStyle name="Note 2 2 6" xfId="37127"/>
    <cellStyle name="Note 2 2 6 2" xfId="37128"/>
    <cellStyle name="Note 2 2 7" xfId="37129"/>
    <cellStyle name="Note 2 3" xfId="37130"/>
    <cellStyle name="Note 2 3 2" xfId="37131"/>
    <cellStyle name="Note 2 3 3" xfId="37132"/>
    <cellStyle name="Note 2 3 3 2" xfId="37133"/>
    <cellStyle name="Note 2 3 4" xfId="37134"/>
    <cellStyle name="Note 2 4" xfId="37135"/>
    <cellStyle name="Note 2 4 2" xfId="37136"/>
    <cellStyle name="Note 2 4 2 2" xfId="37137"/>
    <cellStyle name="Note 2 5" xfId="37138"/>
    <cellStyle name="Note 2 5 2" xfId="37139"/>
    <cellStyle name="Note 2 6" xfId="37140"/>
    <cellStyle name="Note 2 6 2" xfId="37141"/>
    <cellStyle name="Note 2 7" xfId="37142"/>
    <cellStyle name="Note 2 8" xfId="37143"/>
    <cellStyle name="Note 2_Allocators" xfId="37144"/>
    <cellStyle name="Note 3" xfId="37145"/>
    <cellStyle name="Note 3 2" xfId="37146"/>
    <cellStyle name="Note 3 2 2" xfId="37147"/>
    <cellStyle name="Note 3 2 2 2" xfId="37148"/>
    <cellStyle name="Note 3 2 2 3" xfId="37149"/>
    <cellStyle name="Note 3 2 3" xfId="37150"/>
    <cellStyle name="Note 3 2 3 2" xfId="37151"/>
    <cellStyle name="Note 3 2 4" xfId="37152"/>
    <cellStyle name="Note 3 3" xfId="37153"/>
    <cellStyle name="Note 3 3 2" xfId="37154"/>
    <cellStyle name="Note 3 3 2 2" xfId="37155"/>
    <cellStyle name="Note 3 3 3" xfId="37156"/>
    <cellStyle name="Note 3 3 4" xfId="37157"/>
    <cellStyle name="Note 3 4" xfId="37158"/>
    <cellStyle name="Note 3 4 2" xfId="37159"/>
    <cellStyle name="Note 3 4 2 2" xfId="37160"/>
    <cellStyle name="Note 3 4 3" xfId="37161"/>
    <cellStyle name="Note 3 5" xfId="37162"/>
    <cellStyle name="Note 3 5 2" xfId="37163"/>
    <cellStyle name="Note 3 6" xfId="37164"/>
    <cellStyle name="Note 3 6 2" xfId="37165"/>
    <cellStyle name="Note 3 7" xfId="37166"/>
    <cellStyle name="Note 3_Allocators" xfId="37167"/>
    <cellStyle name="Note 4" xfId="37168"/>
    <cellStyle name="Note 4 2" xfId="37169"/>
    <cellStyle name="Note 4 2 2" xfId="37170"/>
    <cellStyle name="Note 4 2 2 2" xfId="37171"/>
    <cellStyle name="Note 4 2 2 3" xfId="37172"/>
    <cellStyle name="Note 4 2 3" xfId="37173"/>
    <cellStyle name="Note 4 2 3 2" xfId="37174"/>
    <cellStyle name="Note 4 2 4" xfId="37175"/>
    <cellStyle name="Note 4 3" xfId="37176"/>
    <cellStyle name="Note 4 3 2" xfId="37177"/>
    <cellStyle name="Note 4 3 2 2" xfId="37178"/>
    <cellStyle name="Note 4 3 3" xfId="37179"/>
    <cellStyle name="Note 4 4" xfId="37180"/>
    <cellStyle name="Note 4 4 2" xfId="37181"/>
    <cellStyle name="Note 4 5" xfId="37182"/>
    <cellStyle name="Note 4 5 2" xfId="37183"/>
    <cellStyle name="Note 4 6" xfId="37184"/>
    <cellStyle name="Note 4 6 2" xfId="37185"/>
    <cellStyle name="Note 4 7" xfId="37186"/>
    <cellStyle name="Note 4_Allocators" xfId="37187"/>
    <cellStyle name="Note 5" xfId="37188"/>
    <cellStyle name="Note 5 2" xfId="37189"/>
    <cellStyle name="Note 5 2 2" xfId="37190"/>
    <cellStyle name="Note 5 2 2 2" xfId="37191"/>
    <cellStyle name="Note 5 2 3" xfId="37192"/>
    <cellStyle name="Note 5 3" xfId="37193"/>
    <cellStyle name="Note 5 3 2" xfId="37194"/>
    <cellStyle name="Note 5 4" xfId="37195"/>
    <cellStyle name="Note 5 4 2" xfId="37196"/>
    <cellStyle name="Note 5 5" xfId="37197"/>
    <cellStyle name="Note 5 5 2" xfId="37198"/>
    <cellStyle name="Note 5 6" xfId="37199"/>
    <cellStyle name="Note 5 6 2" xfId="37200"/>
    <cellStyle name="Note 5 7" xfId="37201"/>
    <cellStyle name="Note 5 8" xfId="37202"/>
    <cellStyle name="Note 6" xfId="37203"/>
    <cellStyle name="Note 6 2" xfId="37204"/>
    <cellStyle name="Note 6 2 2" xfId="37205"/>
    <cellStyle name="Note 6 2 2 2" xfId="37206"/>
    <cellStyle name="Note 6 2 3" xfId="37207"/>
    <cellStyle name="Note 6 2 4" xfId="37208"/>
    <cellStyle name="Note 6 2 5" xfId="37209"/>
    <cellStyle name="Note 6 2 6" xfId="37210"/>
    <cellStyle name="Note 6 3" xfId="37211"/>
    <cellStyle name="Note 6 3 2" xfId="37212"/>
    <cellStyle name="Note 6 4" xfId="37213"/>
    <cellStyle name="Note 6 4 2" xfId="37214"/>
    <cellStyle name="Note 6 5" xfId="37215"/>
    <cellStyle name="Note 6 5 2" xfId="37216"/>
    <cellStyle name="Note 6 6" xfId="37217"/>
    <cellStyle name="Note 6 6 2" xfId="37218"/>
    <cellStyle name="Note 6 7" xfId="37219"/>
    <cellStyle name="Note 6 8" xfId="37220"/>
    <cellStyle name="Note 6_Allocators" xfId="37221"/>
    <cellStyle name="Note 7" xfId="37222"/>
    <cellStyle name="Note 7 2" xfId="37223"/>
    <cellStyle name="Note 7 2 2" xfId="37224"/>
    <cellStyle name="Note 7 2 2 2" xfId="37225"/>
    <cellStyle name="Note 7 2 3" xfId="37226"/>
    <cellStyle name="Note 7 2 4" xfId="37227"/>
    <cellStyle name="Note 7 3" xfId="37228"/>
    <cellStyle name="Note 7 3 2" xfId="37229"/>
    <cellStyle name="Note 7 4" xfId="37230"/>
    <cellStyle name="Note 7 4 2" xfId="37231"/>
    <cellStyle name="Note 7 5" xfId="37232"/>
    <cellStyle name="Note 7 5 2" xfId="37233"/>
    <cellStyle name="Note 7 6" xfId="37234"/>
    <cellStyle name="Note 7 6 2" xfId="37235"/>
    <cellStyle name="Note 7 7" xfId="37236"/>
    <cellStyle name="Note 7 8" xfId="37237"/>
    <cellStyle name="Note 8" xfId="37238"/>
    <cellStyle name="Note 8 2" xfId="37239"/>
    <cellStyle name="Note 8 2 2" xfId="37240"/>
    <cellStyle name="Note 8 3" xfId="37241"/>
    <cellStyle name="Note 8 3 2" xfId="37242"/>
    <cellStyle name="Note 8 4" xfId="37243"/>
    <cellStyle name="Note 8 4 2" xfId="37244"/>
    <cellStyle name="Note 8 5" xfId="37245"/>
    <cellStyle name="Note 8 5 2" xfId="37246"/>
    <cellStyle name="Note 8 6" xfId="37247"/>
    <cellStyle name="Note 8 6 2" xfId="37248"/>
    <cellStyle name="Note 8 7" xfId="37249"/>
    <cellStyle name="Note 8 7 2" xfId="37250"/>
    <cellStyle name="Note 8 8" xfId="37251"/>
    <cellStyle name="Note 8 9" xfId="37252"/>
    <cellStyle name="Note 9" xfId="37253"/>
    <cellStyle name="Note 9 2" xfId="37254"/>
    <cellStyle name="Note 9 2 2" xfId="37255"/>
    <cellStyle name="Note 9 3" xfId="37256"/>
    <cellStyle name="Note 9 3 2" xfId="37257"/>
    <cellStyle name="Note 9 4" xfId="37258"/>
    <cellStyle name="Note 9 4 2" xfId="37259"/>
    <cellStyle name="Note 9 5" xfId="37260"/>
    <cellStyle name="Note 9 5 2" xfId="37261"/>
    <cellStyle name="Note 9 6" xfId="37262"/>
    <cellStyle name="Note 9 6 2" xfId="37263"/>
    <cellStyle name="Note 9 7" xfId="37264"/>
    <cellStyle name="Note 9 7 2" xfId="37265"/>
    <cellStyle name="Note 9 8" xfId="37266"/>
    <cellStyle name="Note 9 9" xfId="37267"/>
    <cellStyle name="nPlosion" xfId="37"/>
    <cellStyle name="NPPESalesPct" xfId="37268"/>
    <cellStyle name="ntec" xfId="37269"/>
    <cellStyle name="nvision" xfId="37270"/>
    <cellStyle name="NWI%S" xfId="37271"/>
    <cellStyle name="Output 10" xfId="37272"/>
    <cellStyle name="Output 11" xfId="37273"/>
    <cellStyle name="Output 12" xfId="37274"/>
    <cellStyle name="Output 13" xfId="37275"/>
    <cellStyle name="Output 14" xfId="37276"/>
    <cellStyle name="Output 2" xfId="37277"/>
    <cellStyle name="Output 2 2" xfId="37278"/>
    <cellStyle name="Output 3" xfId="37279"/>
    <cellStyle name="Output 3 2" xfId="37280"/>
    <cellStyle name="Output 3 3" xfId="37281"/>
    <cellStyle name="Output 4" xfId="37282"/>
    <cellStyle name="Output 4 2" xfId="37283"/>
    <cellStyle name="Output 5" xfId="37284"/>
    <cellStyle name="Output 5 2" xfId="37285"/>
    <cellStyle name="Output 6" xfId="37286"/>
    <cellStyle name="Output 6 2" xfId="37287"/>
    <cellStyle name="Output 7" xfId="37288"/>
    <cellStyle name="Output 8" xfId="37289"/>
    <cellStyle name="Output 9" xfId="37290"/>
    <cellStyle name="Output Amounts" xfId="38"/>
    <cellStyle name="Output Column Headings" xfId="39"/>
    <cellStyle name="Output Line Items" xfId="40"/>
    <cellStyle name="Output Report Heading" xfId="41"/>
    <cellStyle name="Output Report Title" xfId="42"/>
    <cellStyle name="Page Heading Large" xfId="37291"/>
    <cellStyle name="Page Heading Small" xfId="37292"/>
    <cellStyle name="Percen - Style1" xfId="37293"/>
    <cellStyle name="Percen - Style2" xfId="37294"/>
    <cellStyle name="Percent" xfId="43" builtinId="5"/>
    <cellStyle name="Percent [0]" xfId="37295"/>
    <cellStyle name="Percent [0] 2" xfId="37296"/>
    <cellStyle name="Percent [1]" xfId="37297"/>
    <cellStyle name="Percent [2]" xfId="44"/>
    <cellStyle name="Percent [2] 2" xfId="37298"/>
    <cellStyle name="Percent 1" xfId="37299"/>
    <cellStyle name="Percent 10" xfId="37300"/>
    <cellStyle name="Percent 10 2" xfId="37301"/>
    <cellStyle name="Percent 10 2 2" xfId="37302"/>
    <cellStyle name="Percent 10 3" xfId="37303"/>
    <cellStyle name="Percent 10 3 2" xfId="37304"/>
    <cellStyle name="Percent 10 3 3" xfId="37305"/>
    <cellStyle name="Percent 10 3 3 2" xfId="37306"/>
    <cellStyle name="Percent 10 3 4" xfId="37307"/>
    <cellStyle name="Percent 11" xfId="37308"/>
    <cellStyle name="Percent 11 10" xfId="37309"/>
    <cellStyle name="Percent 11 2" xfId="37310"/>
    <cellStyle name="Percent 11 2 2" xfId="37311"/>
    <cellStyle name="Percent 11 2 2 2" xfId="37312"/>
    <cellStyle name="Percent 11 2 2 2 2" xfId="37313"/>
    <cellStyle name="Percent 11 2 2 3" xfId="37314"/>
    <cellStyle name="Percent 11 2 3" xfId="37315"/>
    <cellStyle name="Percent 11 2 3 2" xfId="37316"/>
    <cellStyle name="Percent 11 2 4" xfId="37317"/>
    <cellStyle name="Percent 11 3" xfId="37318"/>
    <cellStyle name="Percent 11 3 2" xfId="37319"/>
    <cellStyle name="Percent 11 3 2 2" xfId="37320"/>
    <cellStyle name="Percent 11 3 3" xfId="37321"/>
    <cellStyle name="Percent 11 4" xfId="37322"/>
    <cellStyle name="Percent 11 4 2" xfId="37323"/>
    <cellStyle name="Percent 11 4 2 2" xfId="37324"/>
    <cellStyle name="Percent 11 4 3" xfId="37325"/>
    <cellStyle name="Percent 11 5" xfId="37326"/>
    <cellStyle name="Percent 11 5 2" xfId="37327"/>
    <cellStyle name="Percent 11 6" xfId="37328"/>
    <cellStyle name="Percent 11 6 2" xfId="37329"/>
    <cellStyle name="Percent 11 7" xfId="37330"/>
    <cellStyle name="Percent 11 7 2" xfId="37331"/>
    <cellStyle name="Percent 11 7 2 2" xfId="37332"/>
    <cellStyle name="Percent 11 7 3" xfId="37333"/>
    <cellStyle name="Percent 11 8" xfId="37334"/>
    <cellStyle name="Percent 11 8 2" xfId="37335"/>
    <cellStyle name="Percent 11 9" xfId="37336"/>
    <cellStyle name="Percent 12" xfId="37337"/>
    <cellStyle name="Percent 12 2" xfId="37338"/>
    <cellStyle name="Percent 12 2 2" xfId="37339"/>
    <cellStyle name="Percent 12 2 2 2" xfId="37340"/>
    <cellStyle name="Percent 12 2 3" xfId="37341"/>
    <cellStyle name="Percent 12 3" xfId="37342"/>
    <cellStyle name="Percent 12 3 2" xfId="37343"/>
    <cellStyle name="Percent 12 3 3" xfId="37344"/>
    <cellStyle name="Percent 12 4" xfId="37345"/>
    <cellStyle name="Percent 12 5" xfId="37346"/>
    <cellStyle name="Percent 13" xfId="37347"/>
    <cellStyle name="Percent 13 2" xfId="37348"/>
    <cellStyle name="Percent 13 2 2" xfId="37349"/>
    <cellStyle name="Percent 13 2 2 2" xfId="37350"/>
    <cellStyle name="Percent 13 2 2 2 2" xfId="37351"/>
    <cellStyle name="Percent 13 2 2 2 2 2" xfId="37352"/>
    <cellStyle name="Percent 13 2 2 2 3" xfId="37353"/>
    <cellStyle name="Percent 13 2 2 3" xfId="37354"/>
    <cellStyle name="Percent 13 2 2 3 2" xfId="37355"/>
    <cellStyle name="Percent 13 2 2 4" xfId="37356"/>
    <cellStyle name="Percent 13 2 3" xfId="37357"/>
    <cellStyle name="Percent 13 2 3 2" xfId="37358"/>
    <cellStyle name="Percent 13 2 3 2 2" xfId="37359"/>
    <cellStyle name="Percent 13 2 3 3" xfId="37360"/>
    <cellStyle name="Percent 13 2 4" xfId="37361"/>
    <cellStyle name="Percent 13 2 4 2" xfId="37362"/>
    <cellStyle name="Percent 13 2 5" xfId="37363"/>
    <cellStyle name="Percent 13 3" xfId="37364"/>
    <cellStyle name="Percent 13 3 2" xfId="37365"/>
    <cellStyle name="Percent 13 3 2 2" xfId="37366"/>
    <cellStyle name="Percent 13 3 2 2 2" xfId="37367"/>
    <cellStyle name="Percent 13 3 2 2 2 2" xfId="37368"/>
    <cellStyle name="Percent 13 3 2 2 3" xfId="37369"/>
    <cellStyle name="Percent 13 3 2 3" xfId="37370"/>
    <cellStyle name="Percent 13 3 2 3 2" xfId="37371"/>
    <cellStyle name="Percent 13 3 2 4" xfId="37372"/>
    <cellStyle name="Percent 13 3 3" xfId="37373"/>
    <cellStyle name="Percent 13 3 3 2" xfId="37374"/>
    <cellStyle name="Percent 13 3 3 2 2" xfId="37375"/>
    <cellStyle name="Percent 13 3 3 3" xfId="37376"/>
    <cellStyle name="Percent 13 3 4" xfId="37377"/>
    <cellStyle name="Percent 13 3 4 2" xfId="37378"/>
    <cellStyle name="Percent 13 3 5" xfId="37379"/>
    <cellStyle name="Percent 13 3 6" xfId="37380"/>
    <cellStyle name="Percent 13 4" xfId="37381"/>
    <cellStyle name="Percent 13 4 2" xfId="37382"/>
    <cellStyle name="Percent 13 4 2 2" xfId="37383"/>
    <cellStyle name="Percent 13 4 2 2 2" xfId="37384"/>
    <cellStyle name="Percent 13 4 2 3" xfId="37385"/>
    <cellStyle name="Percent 13 4 3" xfId="37386"/>
    <cellStyle name="Percent 13 4 3 2" xfId="37387"/>
    <cellStyle name="Percent 13 4 4" xfId="37388"/>
    <cellStyle name="Percent 13 5" xfId="37389"/>
    <cellStyle name="Percent 13 5 2" xfId="37390"/>
    <cellStyle name="Percent 13 5 2 2" xfId="37391"/>
    <cellStyle name="Percent 13 5 3" xfId="37392"/>
    <cellStyle name="Percent 13 6" xfId="37393"/>
    <cellStyle name="Percent 13 6 2" xfId="37394"/>
    <cellStyle name="Percent 13 7" xfId="37395"/>
    <cellStyle name="Percent 14" xfId="37396"/>
    <cellStyle name="Percent 14 2" xfId="37397"/>
    <cellStyle name="Percent 14 2 2" xfId="37398"/>
    <cellStyle name="Percent 14 2 2 2" xfId="37399"/>
    <cellStyle name="Percent 14 2 3" xfId="37400"/>
    <cellStyle name="Percent 14 3" xfId="37401"/>
    <cellStyle name="Percent 14 3 2" xfId="37402"/>
    <cellStyle name="Percent 14 3 3" xfId="37403"/>
    <cellStyle name="Percent 14 4" xfId="37404"/>
    <cellStyle name="Percent 14 4 2" xfId="37405"/>
    <cellStyle name="Percent 15" xfId="37406"/>
    <cellStyle name="Percent 15 2" xfId="37407"/>
    <cellStyle name="Percent 15 3" xfId="37408"/>
    <cellStyle name="Percent 15 3 2" xfId="37409"/>
    <cellStyle name="Percent 16" xfId="37410"/>
    <cellStyle name="Percent 16 2" xfId="37411"/>
    <cellStyle name="Percent 16 3" xfId="37412"/>
    <cellStyle name="Percent 16 3 2" xfId="37413"/>
    <cellStyle name="Percent 16 4" xfId="37414"/>
    <cellStyle name="Percent 17" xfId="37415"/>
    <cellStyle name="Percent 17 2" xfId="37416"/>
    <cellStyle name="Percent 17 3" xfId="37417"/>
    <cellStyle name="Percent 17 3 2" xfId="37418"/>
    <cellStyle name="Percent 18" xfId="37419"/>
    <cellStyle name="Percent 18 2" xfId="37420"/>
    <cellStyle name="Percent 18 3" xfId="37421"/>
    <cellStyle name="Percent 18 3 2" xfId="37422"/>
    <cellStyle name="Percent 19" xfId="37423"/>
    <cellStyle name="Percent 19 2" xfId="37424"/>
    <cellStyle name="Percent 19 3" xfId="37425"/>
    <cellStyle name="Percent 19 3 2" xfId="37426"/>
    <cellStyle name="Percent 2" xfId="67"/>
    <cellStyle name="Percent 2 10" xfId="37427"/>
    <cellStyle name="Percent 2 10 2" xfId="37428"/>
    <cellStyle name="Percent 2 11" xfId="37429"/>
    <cellStyle name="Percent 2 12" xfId="37430"/>
    <cellStyle name="Percent 2 2" xfId="37431"/>
    <cellStyle name="Percent 2 2 10" xfId="37432"/>
    <cellStyle name="Percent 2 2 10 2" xfId="37433"/>
    <cellStyle name="Percent 2 2 10 2 2" xfId="37434"/>
    <cellStyle name="Percent 2 2 10 3" xfId="37435"/>
    <cellStyle name="Percent 2 2 10 3 2" xfId="37436"/>
    <cellStyle name="Percent 2 2 10 4" xfId="37437"/>
    <cellStyle name="Percent 2 2 10 4 2" xfId="37438"/>
    <cellStyle name="Percent 2 2 10 5" xfId="37439"/>
    <cellStyle name="Percent 2 2 10 6" xfId="37440"/>
    <cellStyle name="Percent 2 2 11" xfId="37441"/>
    <cellStyle name="Percent 2 2 11 2" xfId="37442"/>
    <cellStyle name="Percent 2 2 11 2 2" xfId="37443"/>
    <cellStyle name="Percent 2 2 11 3" xfId="37444"/>
    <cellStyle name="Percent 2 2 11 3 2" xfId="37445"/>
    <cellStyle name="Percent 2 2 11 4" xfId="37446"/>
    <cellStyle name="Percent 2 2 11 5" xfId="37447"/>
    <cellStyle name="Percent 2 2 12" xfId="37448"/>
    <cellStyle name="Percent 2 2 12 2" xfId="37449"/>
    <cellStyle name="Percent 2 2 13" xfId="37450"/>
    <cellStyle name="Percent 2 2 13 2" xfId="37451"/>
    <cellStyle name="Percent 2 2 14" xfId="37452"/>
    <cellStyle name="Percent 2 2 14 2" xfId="37453"/>
    <cellStyle name="Percent 2 2 15" xfId="37454"/>
    <cellStyle name="Percent 2 2 16" xfId="37455"/>
    <cellStyle name="Percent 2 2 17" xfId="37456"/>
    <cellStyle name="Percent 2 2 2" xfId="37457"/>
    <cellStyle name="Percent 2 2 2 10" xfId="37458"/>
    <cellStyle name="Percent 2 2 2 10 2" xfId="37459"/>
    <cellStyle name="Percent 2 2 2 11" xfId="37460"/>
    <cellStyle name="Percent 2 2 2 11 2" xfId="37461"/>
    <cellStyle name="Percent 2 2 2 12" xfId="37462"/>
    <cellStyle name="Percent 2 2 2 13" xfId="37463"/>
    <cellStyle name="Percent 2 2 2 2" xfId="37464"/>
    <cellStyle name="Percent 2 2 2 2 10" xfId="37465"/>
    <cellStyle name="Percent 2 2 2 2 11" xfId="37466"/>
    <cellStyle name="Percent 2 2 2 2 2" xfId="37467"/>
    <cellStyle name="Percent 2 2 2 2 2 2" xfId="37468"/>
    <cellStyle name="Percent 2 2 2 2 2 2 2" xfId="37469"/>
    <cellStyle name="Percent 2 2 2 2 2 3" xfId="37470"/>
    <cellStyle name="Percent 2 2 2 2 2 3 2" xfId="37471"/>
    <cellStyle name="Percent 2 2 2 2 2 4" xfId="37472"/>
    <cellStyle name="Percent 2 2 2 2 2 4 2" xfId="37473"/>
    <cellStyle name="Percent 2 2 2 2 2 5" xfId="37474"/>
    <cellStyle name="Percent 2 2 2 2 2 6" xfId="37475"/>
    <cellStyle name="Percent 2 2 2 2 3" xfId="37476"/>
    <cellStyle name="Percent 2 2 2 2 3 2" xfId="37477"/>
    <cellStyle name="Percent 2 2 2 2 3 2 2" xfId="37478"/>
    <cellStyle name="Percent 2 2 2 2 3 3" xfId="37479"/>
    <cellStyle name="Percent 2 2 2 2 3 3 2" xfId="37480"/>
    <cellStyle name="Percent 2 2 2 2 3 4" xfId="37481"/>
    <cellStyle name="Percent 2 2 2 2 3 4 2" xfId="37482"/>
    <cellStyle name="Percent 2 2 2 2 3 5" xfId="37483"/>
    <cellStyle name="Percent 2 2 2 2 3 6" xfId="37484"/>
    <cellStyle name="Percent 2 2 2 2 4" xfId="37485"/>
    <cellStyle name="Percent 2 2 2 2 4 2" xfId="37486"/>
    <cellStyle name="Percent 2 2 2 2 4 2 2" xfId="37487"/>
    <cellStyle name="Percent 2 2 2 2 4 3" xfId="37488"/>
    <cellStyle name="Percent 2 2 2 2 4 3 2" xfId="37489"/>
    <cellStyle name="Percent 2 2 2 2 4 4" xfId="37490"/>
    <cellStyle name="Percent 2 2 2 2 4 4 2" xfId="37491"/>
    <cellStyle name="Percent 2 2 2 2 4 5" xfId="37492"/>
    <cellStyle name="Percent 2 2 2 2 4 6" xfId="37493"/>
    <cellStyle name="Percent 2 2 2 2 5" xfId="37494"/>
    <cellStyle name="Percent 2 2 2 2 5 2" xfId="37495"/>
    <cellStyle name="Percent 2 2 2 2 5 2 2" xfId="37496"/>
    <cellStyle name="Percent 2 2 2 2 5 3" xfId="37497"/>
    <cellStyle name="Percent 2 2 2 2 5 3 2" xfId="37498"/>
    <cellStyle name="Percent 2 2 2 2 5 4" xfId="37499"/>
    <cellStyle name="Percent 2 2 2 2 5 4 2" xfId="37500"/>
    <cellStyle name="Percent 2 2 2 2 5 5" xfId="37501"/>
    <cellStyle name="Percent 2 2 2 2 5 6" xfId="37502"/>
    <cellStyle name="Percent 2 2 2 2 6" xfId="37503"/>
    <cellStyle name="Percent 2 2 2 2 6 2" xfId="37504"/>
    <cellStyle name="Percent 2 2 2 2 6 2 2" xfId="37505"/>
    <cellStyle name="Percent 2 2 2 2 6 3" xfId="37506"/>
    <cellStyle name="Percent 2 2 2 2 6 3 2" xfId="37507"/>
    <cellStyle name="Percent 2 2 2 2 6 4" xfId="37508"/>
    <cellStyle name="Percent 2 2 2 2 6 5" xfId="37509"/>
    <cellStyle name="Percent 2 2 2 2 7" xfId="37510"/>
    <cellStyle name="Percent 2 2 2 2 7 2" xfId="37511"/>
    <cellStyle name="Percent 2 2 2 2 8" xfId="37512"/>
    <cellStyle name="Percent 2 2 2 2 8 2" xfId="37513"/>
    <cellStyle name="Percent 2 2 2 2 9" xfId="37514"/>
    <cellStyle name="Percent 2 2 2 2 9 2" xfId="37515"/>
    <cellStyle name="Percent 2 2 2 3" xfId="37516"/>
    <cellStyle name="Percent 2 2 2 3 10" xfId="37517"/>
    <cellStyle name="Percent 2 2 2 3 2" xfId="37518"/>
    <cellStyle name="Percent 2 2 2 3 2 2" xfId="37519"/>
    <cellStyle name="Percent 2 2 2 3 2 2 2" xfId="37520"/>
    <cellStyle name="Percent 2 2 2 3 2 3" xfId="37521"/>
    <cellStyle name="Percent 2 2 2 3 2 3 2" xfId="37522"/>
    <cellStyle name="Percent 2 2 2 3 2 4" xfId="37523"/>
    <cellStyle name="Percent 2 2 2 3 2 4 2" xfId="37524"/>
    <cellStyle name="Percent 2 2 2 3 2 5" xfId="37525"/>
    <cellStyle name="Percent 2 2 2 3 2 6" xfId="37526"/>
    <cellStyle name="Percent 2 2 2 3 3" xfId="37527"/>
    <cellStyle name="Percent 2 2 2 3 3 2" xfId="37528"/>
    <cellStyle name="Percent 2 2 2 3 3 2 2" xfId="37529"/>
    <cellStyle name="Percent 2 2 2 3 3 3" xfId="37530"/>
    <cellStyle name="Percent 2 2 2 3 3 3 2" xfId="37531"/>
    <cellStyle name="Percent 2 2 2 3 3 4" xfId="37532"/>
    <cellStyle name="Percent 2 2 2 3 3 4 2" xfId="37533"/>
    <cellStyle name="Percent 2 2 2 3 3 5" xfId="37534"/>
    <cellStyle name="Percent 2 2 2 3 3 6" xfId="37535"/>
    <cellStyle name="Percent 2 2 2 3 4" xfId="37536"/>
    <cellStyle name="Percent 2 2 2 3 4 2" xfId="37537"/>
    <cellStyle name="Percent 2 2 2 3 4 2 2" xfId="37538"/>
    <cellStyle name="Percent 2 2 2 3 4 2 3" xfId="37539"/>
    <cellStyle name="Percent 2 2 2 3 4 2 3 2" xfId="37540"/>
    <cellStyle name="Percent 2 2 2 3 4 3" xfId="37541"/>
    <cellStyle name="Percent 2 2 2 3 4 3 2" xfId="37542"/>
    <cellStyle name="Percent 2 2 2 3 4 4" xfId="37543"/>
    <cellStyle name="Percent 2 2 2 3 4 4 2" xfId="37544"/>
    <cellStyle name="Percent 2 2 2 3 4 5" xfId="37545"/>
    <cellStyle name="Percent 2 2 2 3 4 6" xfId="37546"/>
    <cellStyle name="Percent 2 2 2 3 5" xfId="37547"/>
    <cellStyle name="Percent 2 2 2 3 5 2" xfId="37548"/>
    <cellStyle name="Percent 2 2 2 3 5 2 2" xfId="37549"/>
    <cellStyle name="Percent 2 2 2 3 5 3" xfId="37550"/>
    <cellStyle name="Percent 2 2 2 3 5 3 2" xfId="37551"/>
    <cellStyle name="Percent 2 2 2 3 5 4" xfId="37552"/>
    <cellStyle name="Percent 2 2 2 3 5 5" xfId="37553"/>
    <cellStyle name="Percent 2 2 2 3 6" xfId="37554"/>
    <cellStyle name="Percent 2 2 2 3 6 2" xfId="37555"/>
    <cellStyle name="Percent 2 2 2 3 7" xfId="37556"/>
    <cellStyle name="Percent 2 2 2 3 7 2" xfId="37557"/>
    <cellStyle name="Percent 2 2 2 3 8" xfId="37558"/>
    <cellStyle name="Percent 2 2 2 3 8 2" xfId="37559"/>
    <cellStyle name="Percent 2 2 2 3 9" xfId="37560"/>
    <cellStyle name="Percent 2 2 2 4" xfId="37561"/>
    <cellStyle name="Percent 2 2 2 4 10" xfId="37562"/>
    <cellStyle name="Percent 2 2 2 4 2" xfId="37563"/>
    <cellStyle name="Percent 2 2 2 4 2 2" xfId="37564"/>
    <cellStyle name="Percent 2 2 2 4 2 2 2" xfId="37565"/>
    <cellStyle name="Percent 2 2 2 4 2 3" xfId="37566"/>
    <cellStyle name="Percent 2 2 2 4 2 3 2" xfId="37567"/>
    <cellStyle name="Percent 2 2 2 4 2 4" xfId="37568"/>
    <cellStyle name="Percent 2 2 2 4 2 4 2" xfId="37569"/>
    <cellStyle name="Percent 2 2 2 4 2 5" xfId="37570"/>
    <cellStyle name="Percent 2 2 2 4 2 6" xfId="37571"/>
    <cellStyle name="Percent 2 2 2 4 3" xfId="37572"/>
    <cellStyle name="Percent 2 2 2 4 3 2" xfId="37573"/>
    <cellStyle name="Percent 2 2 2 4 3 2 2" xfId="37574"/>
    <cellStyle name="Percent 2 2 2 4 3 3" xfId="37575"/>
    <cellStyle name="Percent 2 2 2 4 3 3 2" xfId="37576"/>
    <cellStyle name="Percent 2 2 2 4 3 4" xfId="37577"/>
    <cellStyle name="Percent 2 2 2 4 3 4 2" xfId="37578"/>
    <cellStyle name="Percent 2 2 2 4 3 5" xfId="37579"/>
    <cellStyle name="Percent 2 2 2 4 3 6" xfId="37580"/>
    <cellStyle name="Percent 2 2 2 4 4" xfId="37581"/>
    <cellStyle name="Percent 2 2 2 4 4 2" xfId="37582"/>
    <cellStyle name="Percent 2 2 2 4 4 2 2" xfId="37583"/>
    <cellStyle name="Percent 2 2 2 4 4 3" xfId="37584"/>
    <cellStyle name="Percent 2 2 2 4 4 3 2" xfId="37585"/>
    <cellStyle name="Percent 2 2 2 4 4 4" xfId="37586"/>
    <cellStyle name="Percent 2 2 2 4 4 4 2" xfId="37587"/>
    <cellStyle name="Percent 2 2 2 4 4 5" xfId="37588"/>
    <cellStyle name="Percent 2 2 2 4 4 6" xfId="37589"/>
    <cellStyle name="Percent 2 2 2 4 5" xfId="37590"/>
    <cellStyle name="Percent 2 2 2 4 5 2" xfId="37591"/>
    <cellStyle name="Percent 2 2 2 4 5 2 2" xfId="37592"/>
    <cellStyle name="Percent 2 2 2 4 5 3" xfId="37593"/>
    <cellStyle name="Percent 2 2 2 4 5 3 2" xfId="37594"/>
    <cellStyle name="Percent 2 2 2 4 5 4" xfId="37595"/>
    <cellStyle name="Percent 2 2 2 4 5 5" xfId="37596"/>
    <cellStyle name="Percent 2 2 2 4 6" xfId="37597"/>
    <cellStyle name="Percent 2 2 2 4 6 2" xfId="37598"/>
    <cellStyle name="Percent 2 2 2 4 7" xfId="37599"/>
    <cellStyle name="Percent 2 2 2 4 7 2" xfId="37600"/>
    <cellStyle name="Percent 2 2 2 4 8" xfId="37601"/>
    <cellStyle name="Percent 2 2 2 4 8 2" xfId="37602"/>
    <cellStyle name="Percent 2 2 2 4 9" xfId="37603"/>
    <cellStyle name="Percent 2 2 2 5" xfId="37604"/>
    <cellStyle name="Percent 2 2 2 5 2" xfId="37605"/>
    <cellStyle name="Percent 2 2 2 5 2 2" xfId="37606"/>
    <cellStyle name="Percent 2 2 2 5 3" xfId="37607"/>
    <cellStyle name="Percent 2 2 2 5 3 2" xfId="37608"/>
    <cellStyle name="Percent 2 2 2 5 4" xfId="37609"/>
    <cellStyle name="Percent 2 2 2 5 4 2" xfId="37610"/>
    <cellStyle name="Percent 2 2 2 5 5" xfId="37611"/>
    <cellStyle name="Percent 2 2 2 5 6" xfId="37612"/>
    <cellStyle name="Percent 2 2 2 6" xfId="37613"/>
    <cellStyle name="Percent 2 2 2 6 2" xfId="37614"/>
    <cellStyle name="Percent 2 2 2 6 2 2" xfId="37615"/>
    <cellStyle name="Percent 2 2 2 6 3" xfId="37616"/>
    <cellStyle name="Percent 2 2 2 6 3 2" xfId="37617"/>
    <cellStyle name="Percent 2 2 2 6 4" xfId="37618"/>
    <cellStyle name="Percent 2 2 2 6 4 2" xfId="37619"/>
    <cellStyle name="Percent 2 2 2 6 5" xfId="37620"/>
    <cellStyle name="Percent 2 2 2 6 6" xfId="37621"/>
    <cellStyle name="Percent 2 2 2 7" xfId="37622"/>
    <cellStyle name="Percent 2 2 2 7 2" xfId="37623"/>
    <cellStyle name="Percent 2 2 2 7 2 2" xfId="37624"/>
    <cellStyle name="Percent 2 2 2 7 3" xfId="37625"/>
    <cellStyle name="Percent 2 2 2 7 3 2" xfId="37626"/>
    <cellStyle name="Percent 2 2 2 7 4" xfId="37627"/>
    <cellStyle name="Percent 2 2 2 7 4 2" xfId="37628"/>
    <cellStyle name="Percent 2 2 2 7 5" xfId="37629"/>
    <cellStyle name="Percent 2 2 2 7 6" xfId="37630"/>
    <cellStyle name="Percent 2 2 2 8" xfId="37631"/>
    <cellStyle name="Percent 2 2 2 8 2" xfId="37632"/>
    <cellStyle name="Percent 2 2 2 8 2 2" xfId="37633"/>
    <cellStyle name="Percent 2 2 2 8 3" xfId="37634"/>
    <cellStyle name="Percent 2 2 2 8 3 2" xfId="37635"/>
    <cellStyle name="Percent 2 2 2 8 4" xfId="37636"/>
    <cellStyle name="Percent 2 2 2 8 5" xfId="37637"/>
    <cellStyle name="Percent 2 2 2 9" xfId="37638"/>
    <cellStyle name="Percent 2 2 2 9 2" xfId="37639"/>
    <cellStyle name="Percent 2 2 3" xfId="37640"/>
    <cellStyle name="Percent 2 2 3 10" xfId="37641"/>
    <cellStyle name="Percent 2 2 3 10 2" xfId="37642"/>
    <cellStyle name="Percent 2 2 3 11" xfId="37643"/>
    <cellStyle name="Percent 2 2 3 11 2" xfId="37644"/>
    <cellStyle name="Percent 2 2 3 12" xfId="37645"/>
    <cellStyle name="Percent 2 2 3 13" xfId="37646"/>
    <cellStyle name="Percent 2 2 3 2" xfId="37647"/>
    <cellStyle name="Percent 2 2 3 2 10" xfId="37648"/>
    <cellStyle name="Percent 2 2 3 2 11" xfId="37649"/>
    <cellStyle name="Percent 2 2 3 2 2" xfId="37650"/>
    <cellStyle name="Percent 2 2 3 2 2 2" xfId="37651"/>
    <cellStyle name="Percent 2 2 3 2 2 2 2" xfId="37652"/>
    <cellStyle name="Percent 2 2 3 2 2 3" xfId="37653"/>
    <cellStyle name="Percent 2 2 3 2 2 3 2" xfId="37654"/>
    <cellStyle name="Percent 2 2 3 2 2 4" xfId="37655"/>
    <cellStyle name="Percent 2 2 3 2 2 4 2" xfId="37656"/>
    <cellStyle name="Percent 2 2 3 2 2 5" xfId="37657"/>
    <cellStyle name="Percent 2 2 3 2 2 6" xfId="37658"/>
    <cellStyle name="Percent 2 2 3 2 3" xfId="37659"/>
    <cellStyle name="Percent 2 2 3 2 3 2" xfId="37660"/>
    <cellStyle name="Percent 2 2 3 2 3 2 2" xfId="37661"/>
    <cellStyle name="Percent 2 2 3 2 3 3" xfId="37662"/>
    <cellStyle name="Percent 2 2 3 2 3 3 2" xfId="37663"/>
    <cellStyle name="Percent 2 2 3 2 3 4" xfId="37664"/>
    <cellStyle name="Percent 2 2 3 2 3 4 2" xfId="37665"/>
    <cellStyle name="Percent 2 2 3 2 3 5" xfId="37666"/>
    <cellStyle name="Percent 2 2 3 2 3 6" xfId="37667"/>
    <cellStyle name="Percent 2 2 3 2 4" xfId="37668"/>
    <cellStyle name="Percent 2 2 3 2 4 2" xfId="37669"/>
    <cellStyle name="Percent 2 2 3 2 4 2 2" xfId="37670"/>
    <cellStyle name="Percent 2 2 3 2 4 3" xfId="37671"/>
    <cellStyle name="Percent 2 2 3 2 4 3 2" xfId="37672"/>
    <cellStyle name="Percent 2 2 3 2 4 4" xfId="37673"/>
    <cellStyle name="Percent 2 2 3 2 4 4 2" xfId="37674"/>
    <cellStyle name="Percent 2 2 3 2 4 5" xfId="37675"/>
    <cellStyle name="Percent 2 2 3 2 4 6" xfId="37676"/>
    <cellStyle name="Percent 2 2 3 2 5" xfId="37677"/>
    <cellStyle name="Percent 2 2 3 2 5 2" xfId="37678"/>
    <cellStyle name="Percent 2 2 3 2 5 2 2" xfId="37679"/>
    <cellStyle name="Percent 2 2 3 2 5 3" xfId="37680"/>
    <cellStyle name="Percent 2 2 3 2 5 3 2" xfId="37681"/>
    <cellStyle name="Percent 2 2 3 2 5 4" xfId="37682"/>
    <cellStyle name="Percent 2 2 3 2 5 4 2" xfId="37683"/>
    <cellStyle name="Percent 2 2 3 2 5 5" xfId="37684"/>
    <cellStyle name="Percent 2 2 3 2 5 6" xfId="37685"/>
    <cellStyle name="Percent 2 2 3 2 6" xfId="37686"/>
    <cellStyle name="Percent 2 2 3 2 6 2" xfId="37687"/>
    <cellStyle name="Percent 2 2 3 2 6 2 2" xfId="37688"/>
    <cellStyle name="Percent 2 2 3 2 6 3" xfId="37689"/>
    <cellStyle name="Percent 2 2 3 2 6 3 2" xfId="37690"/>
    <cellStyle name="Percent 2 2 3 2 6 4" xfId="37691"/>
    <cellStyle name="Percent 2 2 3 2 6 5" xfId="37692"/>
    <cellStyle name="Percent 2 2 3 2 7" xfId="37693"/>
    <cellStyle name="Percent 2 2 3 2 7 2" xfId="37694"/>
    <cellStyle name="Percent 2 2 3 2 8" xfId="37695"/>
    <cellStyle name="Percent 2 2 3 2 8 2" xfId="37696"/>
    <cellStyle name="Percent 2 2 3 2 9" xfId="37697"/>
    <cellStyle name="Percent 2 2 3 2 9 2" xfId="37698"/>
    <cellStyle name="Percent 2 2 3 3" xfId="37699"/>
    <cellStyle name="Percent 2 2 3 3 10" xfId="37700"/>
    <cellStyle name="Percent 2 2 3 3 2" xfId="37701"/>
    <cellStyle name="Percent 2 2 3 3 2 2" xfId="37702"/>
    <cellStyle name="Percent 2 2 3 3 2 2 2" xfId="37703"/>
    <cellStyle name="Percent 2 2 3 3 2 3" xfId="37704"/>
    <cellStyle name="Percent 2 2 3 3 2 3 2" xfId="37705"/>
    <cellStyle name="Percent 2 2 3 3 2 4" xfId="37706"/>
    <cellStyle name="Percent 2 2 3 3 2 4 2" xfId="37707"/>
    <cellStyle name="Percent 2 2 3 3 2 5" xfId="37708"/>
    <cellStyle name="Percent 2 2 3 3 2 6" xfId="37709"/>
    <cellStyle name="Percent 2 2 3 3 3" xfId="37710"/>
    <cellStyle name="Percent 2 2 3 3 3 2" xfId="37711"/>
    <cellStyle name="Percent 2 2 3 3 3 2 2" xfId="37712"/>
    <cellStyle name="Percent 2 2 3 3 3 3" xfId="37713"/>
    <cellStyle name="Percent 2 2 3 3 3 3 2" xfId="37714"/>
    <cellStyle name="Percent 2 2 3 3 3 4" xfId="37715"/>
    <cellStyle name="Percent 2 2 3 3 3 4 2" xfId="37716"/>
    <cellStyle name="Percent 2 2 3 3 3 5" xfId="37717"/>
    <cellStyle name="Percent 2 2 3 3 3 6" xfId="37718"/>
    <cellStyle name="Percent 2 2 3 3 4" xfId="37719"/>
    <cellStyle name="Percent 2 2 3 3 4 2" xfId="37720"/>
    <cellStyle name="Percent 2 2 3 3 4 2 2" xfId="37721"/>
    <cellStyle name="Percent 2 2 3 3 4 3" xfId="37722"/>
    <cellStyle name="Percent 2 2 3 3 4 3 2" xfId="37723"/>
    <cellStyle name="Percent 2 2 3 3 4 4" xfId="37724"/>
    <cellStyle name="Percent 2 2 3 3 4 4 2" xfId="37725"/>
    <cellStyle name="Percent 2 2 3 3 4 5" xfId="37726"/>
    <cellStyle name="Percent 2 2 3 3 4 6" xfId="37727"/>
    <cellStyle name="Percent 2 2 3 3 5" xfId="37728"/>
    <cellStyle name="Percent 2 2 3 3 5 2" xfId="37729"/>
    <cellStyle name="Percent 2 2 3 3 5 2 2" xfId="37730"/>
    <cellStyle name="Percent 2 2 3 3 5 3" xfId="37731"/>
    <cellStyle name="Percent 2 2 3 3 5 3 2" xfId="37732"/>
    <cellStyle name="Percent 2 2 3 3 5 4" xfId="37733"/>
    <cellStyle name="Percent 2 2 3 3 5 5" xfId="37734"/>
    <cellStyle name="Percent 2 2 3 3 6" xfId="37735"/>
    <cellStyle name="Percent 2 2 3 3 6 2" xfId="37736"/>
    <cellStyle name="Percent 2 2 3 3 7" xfId="37737"/>
    <cellStyle name="Percent 2 2 3 3 7 2" xfId="37738"/>
    <cellStyle name="Percent 2 2 3 3 8" xfId="37739"/>
    <cellStyle name="Percent 2 2 3 3 8 2" xfId="37740"/>
    <cellStyle name="Percent 2 2 3 3 9" xfId="37741"/>
    <cellStyle name="Percent 2 2 3 4" xfId="37742"/>
    <cellStyle name="Percent 2 2 3 4 10" xfId="37743"/>
    <cellStyle name="Percent 2 2 3 4 2" xfId="37744"/>
    <cellStyle name="Percent 2 2 3 4 2 2" xfId="37745"/>
    <cellStyle name="Percent 2 2 3 4 2 2 2" xfId="37746"/>
    <cellStyle name="Percent 2 2 3 4 2 3" xfId="37747"/>
    <cellStyle name="Percent 2 2 3 4 2 3 2" xfId="37748"/>
    <cellStyle name="Percent 2 2 3 4 2 4" xfId="37749"/>
    <cellStyle name="Percent 2 2 3 4 2 4 2" xfId="37750"/>
    <cellStyle name="Percent 2 2 3 4 2 5" xfId="37751"/>
    <cellStyle name="Percent 2 2 3 4 2 6" xfId="37752"/>
    <cellStyle name="Percent 2 2 3 4 3" xfId="37753"/>
    <cellStyle name="Percent 2 2 3 4 3 2" xfId="37754"/>
    <cellStyle name="Percent 2 2 3 4 3 2 2" xfId="37755"/>
    <cellStyle name="Percent 2 2 3 4 3 3" xfId="37756"/>
    <cellStyle name="Percent 2 2 3 4 3 3 2" xfId="37757"/>
    <cellStyle name="Percent 2 2 3 4 3 4" xfId="37758"/>
    <cellStyle name="Percent 2 2 3 4 3 4 2" xfId="37759"/>
    <cellStyle name="Percent 2 2 3 4 3 5" xfId="37760"/>
    <cellStyle name="Percent 2 2 3 4 3 6" xfId="37761"/>
    <cellStyle name="Percent 2 2 3 4 4" xfId="37762"/>
    <cellStyle name="Percent 2 2 3 4 4 2" xfId="37763"/>
    <cellStyle name="Percent 2 2 3 4 4 2 2" xfId="37764"/>
    <cellStyle name="Percent 2 2 3 4 4 3" xfId="37765"/>
    <cellStyle name="Percent 2 2 3 4 4 3 2" xfId="37766"/>
    <cellStyle name="Percent 2 2 3 4 4 4" xfId="37767"/>
    <cellStyle name="Percent 2 2 3 4 4 4 2" xfId="37768"/>
    <cellStyle name="Percent 2 2 3 4 4 5" xfId="37769"/>
    <cellStyle name="Percent 2 2 3 4 4 6" xfId="37770"/>
    <cellStyle name="Percent 2 2 3 4 5" xfId="37771"/>
    <cellStyle name="Percent 2 2 3 4 5 2" xfId="37772"/>
    <cellStyle name="Percent 2 2 3 4 5 2 2" xfId="37773"/>
    <cellStyle name="Percent 2 2 3 4 5 3" xfId="37774"/>
    <cellStyle name="Percent 2 2 3 4 5 3 2" xfId="37775"/>
    <cellStyle name="Percent 2 2 3 4 5 4" xfId="37776"/>
    <cellStyle name="Percent 2 2 3 4 5 5" xfId="37777"/>
    <cellStyle name="Percent 2 2 3 4 6" xfId="37778"/>
    <cellStyle name="Percent 2 2 3 4 6 2" xfId="37779"/>
    <cellStyle name="Percent 2 2 3 4 7" xfId="37780"/>
    <cellStyle name="Percent 2 2 3 4 7 2" xfId="37781"/>
    <cellStyle name="Percent 2 2 3 4 8" xfId="37782"/>
    <cellStyle name="Percent 2 2 3 4 8 2" xfId="37783"/>
    <cellStyle name="Percent 2 2 3 4 9" xfId="37784"/>
    <cellStyle name="Percent 2 2 3 5" xfId="37785"/>
    <cellStyle name="Percent 2 2 3 5 2" xfId="37786"/>
    <cellStyle name="Percent 2 2 3 5 2 2" xfId="37787"/>
    <cellStyle name="Percent 2 2 3 5 3" xfId="37788"/>
    <cellStyle name="Percent 2 2 3 5 3 2" xfId="37789"/>
    <cellStyle name="Percent 2 2 3 5 4" xfId="37790"/>
    <cellStyle name="Percent 2 2 3 5 4 2" xfId="37791"/>
    <cellStyle name="Percent 2 2 3 5 5" xfId="37792"/>
    <cellStyle name="Percent 2 2 3 5 6" xfId="37793"/>
    <cellStyle name="Percent 2 2 3 6" xfId="37794"/>
    <cellStyle name="Percent 2 2 3 6 2" xfId="37795"/>
    <cellStyle name="Percent 2 2 3 6 2 2" xfId="37796"/>
    <cellStyle name="Percent 2 2 3 6 3" xfId="37797"/>
    <cellStyle name="Percent 2 2 3 6 3 2" xfId="37798"/>
    <cellStyle name="Percent 2 2 3 6 4" xfId="37799"/>
    <cellStyle name="Percent 2 2 3 6 4 2" xfId="37800"/>
    <cellStyle name="Percent 2 2 3 6 5" xfId="37801"/>
    <cellStyle name="Percent 2 2 3 6 6" xfId="37802"/>
    <cellStyle name="Percent 2 2 3 7" xfId="37803"/>
    <cellStyle name="Percent 2 2 3 7 2" xfId="37804"/>
    <cellStyle name="Percent 2 2 3 7 2 2" xfId="37805"/>
    <cellStyle name="Percent 2 2 3 7 3" xfId="37806"/>
    <cellStyle name="Percent 2 2 3 7 3 2" xfId="37807"/>
    <cellStyle name="Percent 2 2 3 7 4" xfId="37808"/>
    <cellStyle name="Percent 2 2 3 7 4 2" xfId="37809"/>
    <cellStyle name="Percent 2 2 3 7 5" xfId="37810"/>
    <cellStyle name="Percent 2 2 3 7 6" xfId="37811"/>
    <cellStyle name="Percent 2 2 3 8" xfId="37812"/>
    <cellStyle name="Percent 2 2 3 8 2" xfId="37813"/>
    <cellStyle name="Percent 2 2 3 8 2 2" xfId="37814"/>
    <cellStyle name="Percent 2 2 3 8 3" xfId="37815"/>
    <cellStyle name="Percent 2 2 3 8 3 2" xfId="37816"/>
    <cellStyle name="Percent 2 2 3 8 4" xfId="37817"/>
    <cellStyle name="Percent 2 2 3 8 5" xfId="37818"/>
    <cellStyle name="Percent 2 2 3 9" xfId="37819"/>
    <cellStyle name="Percent 2 2 3 9 2" xfId="37820"/>
    <cellStyle name="Percent 2 2 4" xfId="37821"/>
    <cellStyle name="Percent 2 2 4 10" xfId="37822"/>
    <cellStyle name="Percent 2 2 4 10 2" xfId="37823"/>
    <cellStyle name="Percent 2 2 4 11" xfId="37824"/>
    <cellStyle name="Percent 2 2 4 12" xfId="37825"/>
    <cellStyle name="Percent 2 2 4 2" xfId="37826"/>
    <cellStyle name="Percent 2 2 4 2 10" xfId="37827"/>
    <cellStyle name="Percent 2 2 4 2 2" xfId="37828"/>
    <cellStyle name="Percent 2 2 4 2 2 2" xfId="37829"/>
    <cellStyle name="Percent 2 2 4 2 2 2 2" xfId="37830"/>
    <cellStyle name="Percent 2 2 4 2 2 3" xfId="37831"/>
    <cellStyle name="Percent 2 2 4 2 2 3 2" xfId="37832"/>
    <cellStyle name="Percent 2 2 4 2 2 4" xfId="37833"/>
    <cellStyle name="Percent 2 2 4 2 2 4 2" xfId="37834"/>
    <cellStyle name="Percent 2 2 4 2 2 5" xfId="37835"/>
    <cellStyle name="Percent 2 2 4 2 2 6" xfId="37836"/>
    <cellStyle name="Percent 2 2 4 2 3" xfId="37837"/>
    <cellStyle name="Percent 2 2 4 2 3 2" xfId="37838"/>
    <cellStyle name="Percent 2 2 4 2 3 2 2" xfId="37839"/>
    <cellStyle name="Percent 2 2 4 2 3 3" xfId="37840"/>
    <cellStyle name="Percent 2 2 4 2 3 3 2" xfId="37841"/>
    <cellStyle name="Percent 2 2 4 2 3 4" xfId="37842"/>
    <cellStyle name="Percent 2 2 4 2 3 4 2" xfId="37843"/>
    <cellStyle name="Percent 2 2 4 2 3 5" xfId="37844"/>
    <cellStyle name="Percent 2 2 4 2 3 6" xfId="37845"/>
    <cellStyle name="Percent 2 2 4 2 4" xfId="37846"/>
    <cellStyle name="Percent 2 2 4 2 4 2" xfId="37847"/>
    <cellStyle name="Percent 2 2 4 2 4 2 2" xfId="37848"/>
    <cellStyle name="Percent 2 2 4 2 4 3" xfId="37849"/>
    <cellStyle name="Percent 2 2 4 2 4 3 2" xfId="37850"/>
    <cellStyle name="Percent 2 2 4 2 4 4" xfId="37851"/>
    <cellStyle name="Percent 2 2 4 2 4 4 2" xfId="37852"/>
    <cellStyle name="Percent 2 2 4 2 4 5" xfId="37853"/>
    <cellStyle name="Percent 2 2 4 2 4 6" xfId="37854"/>
    <cellStyle name="Percent 2 2 4 2 5" xfId="37855"/>
    <cellStyle name="Percent 2 2 4 2 5 2" xfId="37856"/>
    <cellStyle name="Percent 2 2 4 2 5 2 2" xfId="37857"/>
    <cellStyle name="Percent 2 2 4 2 5 3" xfId="37858"/>
    <cellStyle name="Percent 2 2 4 2 5 3 2" xfId="37859"/>
    <cellStyle name="Percent 2 2 4 2 5 4" xfId="37860"/>
    <cellStyle name="Percent 2 2 4 2 5 5" xfId="37861"/>
    <cellStyle name="Percent 2 2 4 2 6" xfId="37862"/>
    <cellStyle name="Percent 2 2 4 2 6 2" xfId="37863"/>
    <cellStyle name="Percent 2 2 4 2 7" xfId="37864"/>
    <cellStyle name="Percent 2 2 4 2 7 2" xfId="37865"/>
    <cellStyle name="Percent 2 2 4 2 8" xfId="37866"/>
    <cellStyle name="Percent 2 2 4 2 8 2" xfId="37867"/>
    <cellStyle name="Percent 2 2 4 2 9" xfId="37868"/>
    <cellStyle name="Percent 2 2 4 3" xfId="37869"/>
    <cellStyle name="Percent 2 2 4 3 10" xfId="37870"/>
    <cellStyle name="Percent 2 2 4 3 2" xfId="37871"/>
    <cellStyle name="Percent 2 2 4 3 2 2" xfId="37872"/>
    <cellStyle name="Percent 2 2 4 3 2 2 2" xfId="37873"/>
    <cellStyle name="Percent 2 2 4 3 2 3" xfId="37874"/>
    <cellStyle name="Percent 2 2 4 3 2 3 2" xfId="37875"/>
    <cellStyle name="Percent 2 2 4 3 2 4" xfId="37876"/>
    <cellStyle name="Percent 2 2 4 3 2 4 2" xfId="37877"/>
    <cellStyle name="Percent 2 2 4 3 2 5" xfId="37878"/>
    <cellStyle name="Percent 2 2 4 3 2 6" xfId="37879"/>
    <cellStyle name="Percent 2 2 4 3 3" xfId="37880"/>
    <cellStyle name="Percent 2 2 4 3 3 2" xfId="37881"/>
    <cellStyle name="Percent 2 2 4 3 3 2 2" xfId="37882"/>
    <cellStyle name="Percent 2 2 4 3 3 3" xfId="37883"/>
    <cellStyle name="Percent 2 2 4 3 3 3 2" xfId="37884"/>
    <cellStyle name="Percent 2 2 4 3 3 4" xfId="37885"/>
    <cellStyle name="Percent 2 2 4 3 3 4 2" xfId="37886"/>
    <cellStyle name="Percent 2 2 4 3 3 5" xfId="37887"/>
    <cellStyle name="Percent 2 2 4 3 3 6" xfId="37888"/>
    <cellStyle name="Percent 2 2 4 3 4" xfId="37889"/>
    <cellStyle name="Percent 2 2 4 3 4 2" xfId="37890"/>
    <cellStyle name="Percent 2 2 4 3 4 2 2" xfId="37891"/>
    <cellStyle name="Percent 2 2 4 3 4 3" xfId="37892"/>
    <cellStyle name="Percent 2 2 4 3 4 3 2" xfId="37893"/>
    <cellStyle name="Percent 2 2 4 3 4 4" xfId="37894"/>
    <cellStyle name="Percent 2 2 4 3 4 4 2" xfId="37895"/>
    <cellStyle name="Percent 2 2 4 3 4 5" xfId="37896"/>
    <cellStyle name="Percent 2 2 4 3 4 6" xfId="37897"/>
    <cellStyle name="Percent 2 2 4 3 5" xfId="37898"/>
    <cellStyle name="Percent 2 2 4 3 5 2" xfId="37899"/>
    <cellStyle name="Percent 2 2 4 3 5 2 2" xfId="37900"/>
    <cellStyle name="Percent 2 2 4 3 5 3" xfId="37901"/>
    <cellStyle name="Percent 2 2 4 3 5 3 2" xfId="37902"/>
    <cellStyle name="Percent 2 2 4 3 5 4" xfId="37903"/>
    <cellStyle name="Percent 2 2 4 3 5 5" xfId="37904"/>
    <cellStyle name="Percent 2 2 4 3 6" xfId="37905"/>
    <cellStyle name="Percent 2 2 4 3 6 2" xfId="37906"/>
    <cellStyle name="Percent 2 2 4 3 7" xfId="37907"/>
    <cellStyle name="Percent 2 2 4 3 7 2" xfId="37908"/>
    <cellStyle name="Percent 2 2 4 3 8" xfId="37909"/>
    <cellStyle name="Percent 2 2 4 3 8 2" xfId="37910"/>
    <cellStyle name="Percent 2 2 4 3 9" xfId="37911"/>
    <cellStyle name="Percent 2 2 4 4" xfId="37912"/>
    <cellStyle name="Percent 2 2 4 4 2" xfId="37913"/>
    <cellStyle name="Percent 2 2 4 4 2 2" xfId="37914"/>
    <cellStyle name="Percent 2 2 4 4 3" xfId="37915"/>
    <cellStyle name="Percent 2 2 4 4 3 2" xfId="37916"/>
    <cellStyle name="Percent 2 2 4 4 4" xfId="37917"/>
    <cellStyle name="Percent 2 2 4 4 4 2" xfId="37918"/>
    <cellStyle name="Percent 2 2 4 4 5" xfId="37919"/>
    <cellStyle name="Percent 2 2 4 4 6" xfId="37920"/>
    <cellStyle name="Percent 2 2 4 5" xfId="37921"/>
    <cellStyle name="Percent 2 2 4 5 2" xfId="37922"/>
    <cellStyle name="Percent 2 2 4 5 2 2" xfId="37923"/>
    <cellStyle name="Percent 2 2 4 5 3" xfId="37924"/>
    <cellStyle name="Percent 2 2 4 5 3 2" xfId="37925"/>
    <cellStyle name="Percent 2 2 4 5 4" xfId="37926"/>
    <cellStyle name="Percent 2 2 4 5 4 2" xfId="37927"/>
    <cellStyle name="Percent 2 2 4 5 5" xfId="37928"/>
    <cellStyle name="Percent 2 2 4 5 6" xfId="37929"/>
    <cellStyle name="Percent 2 2 4 6" xfId="37930"/>
    <cellStyle name="Percent 2 2 4 6 2" xfId="37931"/>
    <cellStyle name="Percent 2 2 4 6 2 2" xfId="37932"/>
    <cellStyle name="Percent 2 2 4 6 3" xfId="37933"/>
    <cellStyle name="Percent 2 2 4 6 3 2" xfId="37934"/>
    <cellStyle name="Percent 2 2 4 6 4" xfId="37935"/>
    <cellStyle name="Percent 2 2 4 6 4 2" xfId="37936"/>
    <cellStyle name="Percent 2 2 4 6 5" xfId="37937"/>
    <cellStyle name="Percent 2 2 4 6 6" xfId="37938"/>
    <cellStyle name="Percent 2 2 4 7" xfId="37939"/>
    <cellStyle name="Percent 2 2 4 7 2" xfId="37940"/>
    <cellStyle name="Percent 2 2 4 7 2 2" xfId="37941"/>
    <cellStyle name="Percent 2 2 4 7 3" xfId="37942"/>
    <cellStyle name="Percent 2 2 4 7 3 2" xfId="37943"/>
    <cellStyle name="Percent 2 2 4 7 4" xfId="37944"/>
    <cellStyle name="Percent 2 2 4 7 5" xfId="37945"/>
    <cellStyle name="Percent 2 2 4 8" xfId="37946"/>
    <cellStyle name="Percent 2 2 4 8 2" xfId="37947"/>
    <cellStyle name="Percent 2 2 4 9" xfId="37948"/>
    <cellStyle name="Percent 2 2 4 9 2" xfId="37949"/>
    <cellStyle name="Percent 2 2 5" xfId="37950"/>
    <cellStyle name="Percent 2 2 5 10" xfId="37951"/>
    <cellStyle name="Percent 2 2 5 11" xfId="37952"/>
    <cellStyle name="Percent 2 2 5 2" xfId="37953"/>
    <cellStyle name="Percent 2 2 5 2 2" xfId="37954"/>
    <cellStyle name="Percent 2 2 5 2 2 2" xfId="37955"/>
    <cellStyle name="Percent 2 2 5 2 3" xfId="37956"/>
    <cellStyle name="Percent 2 2 5 2 3 2" xfId="37957"/>
    <cellStyle name="Percent 2 2 5 2 4" xfId="37958"/>
    <cellStyle name="Percent 2 2 5 2 4 2" xfId="37959"/>
    <cellStyle name="Percent 2 2 5 2 5" xfId="37960"/>
    <cellStyle name="Percent 2 2 5 2 6" xfId="37961"/>
    <cellStyle name="Percent 2 2 5 3" xfId="37962"/>
    <cellStyle name="Percent 2 2 5 3 2" xfId="37963"/>
    <cellStyle name="Percent 2 2 5 3 2 2" xfId="37964"/>
    <cellStyle name="Percent 2 2 5 3 3" xfId="37965"/>
    <cellStyle name="Percent 2 2 5 3 3 2" xfId="37966"/>
    <cellStyle name="Percent 2 2 5 3 4" xfId="37967"/>
    <cellStyle name="Percent 2 2 5 3 4 2" xfId="37968"/>
    <cellStyle name="Percent 2 2 5 3 5" xfId="37969"/>
    <cellStyle name="Percent 2 2 5 3 6" xfId="37970"/>
    <cellStyle name="Percent 2 2 5 4" xfId="37971"/>
    <cellStyle name="Percent 2 2 5 4 2" xfId="37972"/>
    <cellStyle name="Percent 2 2 5 4 2 2" xfId="37973"/>
    <cellStyle name="Percent 2 2 5 4 3" xfId="37974"/>
    <cellStyle name="Percent 2 2 5 4 3 2" xfId="37975"/>
    <cellStyle name="Percent 2 2 5 4 4" xfId="37976"/>
    <cellStyle name="Percent 2 2 5 4 4 2" xfId="37977"/>
    <cellStyle name="Percent 2 2 5 4 5" xfId="37978"/>
    <cellStyle name="Percent 2 2 5 4 6" xfId="37979"/>
    <cellStyle name="Percent 2 2 5 5" xfId="37980"/>
    <cellStyle name="Percent 2 2 5 5 2" xfId="37981"/>
    <cellStyle name="Percent 2 2 5 5 2 2" xfId="37982"/>
    <cellStyle name="Percent 2 2 5 5 3" xfId="37983"/>
    <cellStyle name="Percent 2 2 5 5 3 2" xfId="37984"/>
    <cellStyle name="Percent 2 2 5 5 4" xfId="37985"/>
    <cellStyle name="Percent 2 2 5 5 4 2" xfId="37986"/>
    <cellStyle name="Percent 2 2 5 5 5" xfId="37987"/>
    <cellStyle name="Percent 2 2 5 5 6" xfId="37988"/>
    <cellStyle name="Percent 2 2 5 6" xfId="37989"/>
    <cellStyle name="Percent 2 2 5 6 2" xfId="37990"/>
    <cellStyle name="Percent 2 2 5 6 2 2" xfId="37991"/>
    <cellStyle name="Percent 2 2 5 6 3" xfId="37992"/>
    <cellStyle name="Percent 2 2 5 6 3 2" xfId="37993"/>
    <cellStyle name="Percent 2 2 5 6 4" xfId="37994"/>
    <cellStyle name="Percent 2 2 5 6 5" xfId="37995"/>
    <cellStyle name="Percent 2 2 5 7" xfId="37996"/>
    <cellStyle name="Percent 2 2 5 7 2" xfId="37997"/>
    <cellStyle name="Percent 2 2 5 8" xfId="37998"/>
    <cellStyle name="Percent 2 2 5 8 2" xfId="37999"/>
    <cellStyle name="Percent 2 2 5 9" xfId="38000"/>
    <cellStyle name="Percent 2 2 5 9 2" xfId="38001"/>
    <cellStyle name="Percent 2 2 6" xfId="38002"/>
    <cellStyle name="Percent 2 2 6 10" xfId="38003"/>
    <cellStyle name="Percent 2 2 6 2" xfId="38004"/>
    <cellStyle name="Percent 2 2 6 2 2" xfId="38005"/>
    <cellStyle name="Percent 2 2 6 2 2 2" xfId="38006"/>
    <cellStyle name="Percent 2 2 6 2 3" xfId="38007"/>
    <cellStyle name="Percent 2 2 6 2 3 2" xfId="38008"/>
    <cellStyle name="Percent 2 2 6 2 4" xfId="38009"/>
    <cellStyle name="Percent 2 2 6 2 4 2" xfId="38010"/>
    <cellStyle name="Percent 2 2 6 2 5" xfId="38011"/>
    <cellStyle name="Percent 2 2 6 2 6" xfId="38012"/>
    <cellStyle name="Percent 2 2 6 3" xfId="38013"/>
    <cellStyle name="Percent 2 2 6 3 2" xfId="38014"/>
    <cellStyle name="Percent 2 2 6 3 2 2" xfId="38015"/>
    <cellStyle name="Percent 2 2 6 3 3" xfId="38016"/>
    <cellStyle name="Percent 2 2 6 3 3 2" xfId="38017"/>
    <cellStyle name="Percent 2 2 6 3 4" xfId="38018"/>
    <cellStyle name="Percent 2 2 6 3 4 2" xfId="38019"/>
    <cellStyle name="Percent 2 2 6 3 5" xfId="38020"/>
    <cellStyle name="Percent 2 2 6 3 6" xfId="38021"/>
    <cellStyle name="Percent 2 2 6 4" xfId="38022"/>
    <cellStyle name="Percent 2 2 6 4 2" xfId="38023"/>
    <cellStyle name="Percent 2 2 6 4 2 2" xfId="38024"/>
    <cellStyle name="Percent 2 2 6 4 3" xfId="38025"/>
    <cellStyle name="Percent 2 2 6 4 3 2" xfId="38026"/>
    <cellStyle name="Percent 2 2 6 4 4" xfId="38027"/>
    <cellStyle name="Percent 2 2 6 4 4 2" xfId="38028"/>
    <cellStyle name="Percent 2 2 6 4 5" xfId="38029"/>
    <cellStyle name="Percent 2 2 6 4 6" xfId="38030"/>
    <cellStyle name="Percent 2 2 6 5" xfId="38031"/>
    <cellStyle name="Percent 2 2 6 5 2" xfId="38032"/>
    <cellStyle name="Percent 2 2 6 5 2 2" xfId="38033"/>
    <cellStyle name="Percent 2 2 6 5 3" xfId="38034"/>
    <cellStyle name="Percent 2 2 6 5 3 2" xfId="38035"/>
    <cellStyle name="Percent 2 2 6 5 4" xfId="38036"/>
    <cellStyle name="Percent 2 2 6 5 5" xfId="38037"/>
    <cellStyle name="Percent 2 2 6 6" xfId="38038"/>
    <cellStyle name="Percent 2 2 6 6 2" xfId="38039"/>
    <cellStyle name="Percent 2 2 6 7" xfId="38040"/>
    <cellStyle name="Percent 2 2 6 7 2" xfId="38041"/>
    <cellStyle name="Percent 2 2 6 8" xfId="38042"/>
    <cellStyle name="Percent 2 2 6 8 2" xfId="38043"/>
    <cellStyle name="Percent 2 2 6 9" xfId="38044"/>
    <cellStyle name="Percent 2 2 7" xfId="38045"/>
    <cellStyle name="Percent 2 2 7 10" xfId="38046"/>
    <cellStyle name="Percent 2 2 7 2" xfId="38047"/>
    <cellStyle name="Percent 2 2 7 2 2" xfId="38048"/>
    <cellStyle name="Percent 2 2 7 2 2 2" xfId="38049"/>
    <cellStyle name="Percent 2 2 7 2 3" xfId="38050"/>
    <cellStyle name="Percent 2 2 7 2 3 2" xfId="38051"/>
    <cellStyle name="Percent 2 2 7 2 4" xfId="38052"/>
    <cellStyle name="Percent 2 2 7 2 4 2" xfId="38053"/>
    <cellStyle name="Percent 2 2 7 2 5" xfId="38054"/>
    <cellStyle name="Percent 2 2 7 2 6" xfId="38055"/>
    <cellStyle name="Percent 2 2 7 3" xfId="38056"/>
    <cellStyle name="Percent 2 2 7 3 2" xfId="38057"/>
    <cellStyle name="Percent 2 2 7 3 2 2" xfId="38058"/>
    <cellStyle name="Percent 2 2 7 3 3" xfId="38059"/>
    <cellStyle name="Percent 2 2 7 3 3 2" xfId="38060"/>
    <cellStyle name="Percent 2 2 7 3 4" xfId="38061"/>
    <cellStyle name="Percent 2 2 7 3 4 2" xfId="38062"/>
    <cellStyle name="Percent 2 2 7 3 5" xfId="38063"/>
    <cellStyle name="Percent 2 2 7 3 6" xfId="38064"/>
    <cellStyle name="Percent 2 2 7 4" xfId="38065"/>
    <cellStyle name="Percent 2 2 7 4 2" xfId="38066"/>
    <cellStyle name="Percent 2 2 7 4 2 2" xfId="38067"/>
    <cellStyle name="Percent 2 2 7 4 3" xfId="38068"/>
    <cellStyle name="Percent 2 2 7 4 3 2" xfId="38069"/>
    <cellStyle name="Percent 2 2 7 4 4" xfId="38070"/>
    <cellStyle name="Percent 2 2 7 4 4 2" xfId="38071"/>
    <cellStyle name="Percent 2 2 7 4 5" xfId="38072"/>
    <cellStyle name="Percent 2 2 7 4 6" xfId="38073"/>
    <cellStyle name="Percent 2 2 7 5" xfId="38074"/>
    <cellStyle name="Percent 2 2 7 5 2" xfId="38075"/>
    <cellStyle name="Percent 2 2 7 5 2 2" xfId="38076"/>
    <cellStyle name="Percent 2 2 7 5 3" xfId="38077"/>
    <cellStyle name="Percent 2 2 7 5 3 2" xfId="38078"/>
    <cellStyle name="Percent 2 2 7 5 4" xfId="38079"/>
    <cellStyle name="Percent 2 2 7 5 5" xfId="38080"/>
    <cellStyle name="Percent 2 2 7 6" xfId="38081"/>
    <cellStyle name="Percent 2 2 7 6 2" xfId="38082"/>
    <cellStyle name="Percent 2 2 7 7" xfId="38083"/>
    <cellStyle name="Percent 2 2 7 7 2" xfId="38084"/>
    <cellStyle name="Percent 2 2 7 8" xfId="38085"/>
    <cellStyle name="Percent 2 2 7 8 2" xfId="38086"/>
    <cellStyle name="Percent 2 2 7 9" xfId="38087"/>
    <cellStyle name="Percent 2 2 8" xfId="38088"/>
    <cellStyle name="Percent 2 2 8 2" xfId="38089"/>
    <cellStyle name="Percent 2 2 8 2 2" xfId="38090"/>
    <cellStyle name="Percent 2 2 8 3" xfId="38091"/>
    <cellStyle name="Percent 2 2 8 3 2" xfId="38092"/>
    <cellStyle name="Percent 2 2 8 4" xfId="38093"/>
    <cellStyle name="Percent 2 2 8 4 2" xfId="38094"/>
    <cellStyle name="Percent 2 2 8 5" xfId="38095"/>
    <cellStyle name="Percent 2 2 8 6" xfId="38096"/>
    <cellStyle name="Percent 2 2 9" xfId="38097"/>
    <cellStyle name="Percent 2 2 9 2" xfId="38098"/>
    <cellStyle name="Percent 2 2 9 2 2" xfId="38099"/>
    <cellStyle name="Percent 2 2 9 3" xfId="38100"/>
    <cellStyle name="Percent 2 2 9 3 2" xfId="38101"/>
    <cellStyle name="Percent 2 2 9 4" xfId="38102"/>
    <cellStyle name="Percent 2 2 9 4 2" xfId="38103"/>
    <cellStyle name="Percent 2 2 9 5" xfId="38104"/>
    <cellStyle name="Percent 2 2 9 6" xfId="38105"/>
    <cellStyle name="Percent 2 3" xfId="38106"/>
    <cellStyle name="Percent 2 3 10" xfId="38107"/>
    <cellStyle name="Percent 2 3 10 2" xfId="38108"/>
    <cellStyle name="Percent 2 3 10 2 2" xfId="38109"/>
    <cellStyle name="Percent 2 3 10 3" xfId="38110"/>
    <cellStyle name="Percent 2 3 10 3 2" xfId="38111"/>
    <cellStyle name="Percent 2 3 10 4" xfId="38112"/>
    <cellStyle name="Percent 2 3 10 4 2" xfId="38113"/>
    <cellStyle name="Percent 2 3 10 5" xfId="38114"/>
    <cellStyle name="Percent 2 3 10 6" xfId="38115"/>
    <cellStyle name="Percent 2 3 11" xfId="38116"/>
    <cellStyle name="Percent 2 3 11 2" xfId="38117"/>
    <cellStyle name="Percent 2 3 11 2 2" xfId="38118"/>
    <cellStyle name="Percent 2 3 11 3" xfId="38119"/>
    <cellStyle name="Percent 2 3 11 3 2" xfId="38120"/>
    <cellStyle name="Percent 2 3 11 4" xfId="38121"/>
    <cellStyle name="Percent 2 3 11 4 2" xfId="38122"/>
    <cellStyle name="Percent 2 3 11 5" xfId="38123"/>
    <cellStyle name="Percent 2 3 11 6" xfId="38124"/>
    <cellStyle name="Percent 2 3 12" xfId="38125"/>
    <cellStyle name="Percent 2 3 12 2" xfId="38126"/>
    <cellStyle name="Percent 2 3 12 2 2" xfId="38127"/>
    <cellStyle name="Percent 2 3 12 3" xfId="38128"/>
    <cellStyle name="Percent 2 3 12 3 2" xfId="38129"/>
    <cellStyle name="Percent 2 3 12 4" xfId="38130"/>
    <cellStyle name="Percent 2 3 12 5" xfId="38131"/>
    <cellStyle name="Percent 2 3 13" xfId="38132"/>
    <cellStyle name="Percent 2 3 13 2" xfId="38133"/>
    <cellStyle name="Percent 2 3 14" xfId="38134"/>
    <cellStyle name="Percent 2 3 14 2" xfId="38135"/>
    <cellStyle name="Percent 2 3 15" xfId="38136"/>
    <cellStyle name="Percent 2 3 15 2" xfId="38137"/>
    <cellStyle name="Percent 2 3 16" xfId="38138"/>
    <cellStyle name="Percent 2 3 17" xfId="38139"/>
    <cellStyle name="Percent 2 3 18" xfId="38140"/>
    <cellStyle name="Percent 2 3 19" xfId="38141"/>
    <cellStyle name="Percent 2 3 2" xfId="38142"/>
    <cellStyle name="Percent 2 3 2 2" xfId="38143"/>
    <cellStyle name="Percent 2 3 2 2 2" xfId="38144"/>
    <cellStyle name="Percent 2 3 2 3" xfId="38145"/>
    <cellStyle name="Percent 2 3 3" xfId="38146"/>
    <cellStyle name="Percent 2 3 3 10" xfId="38147"/>
    <cellStyle name="Percent 2 3 3 10 2" xfId="38148"/>
    <cellStyle name="Percent 2 3 3 11" xfId="38149"/>
    <cellStyle name="Percent 2 3 3 11 2" xfId="38150"/>
    <cellStyle name="Percent 2 3 3 12" xfId="38151"/>
    <cellStyle name="Percent 2 3 3 13" xfId="38152"/>
    <cellStyle name="Percent 2 3 3 2" xfId="38153"/>
    <cellStyle name="Percent 2 3 3 2 10" xfId="38154"/>
    <cellStyle name="Percent 2 3 3 2 11" xfId="38155"/>
    <cellStyle name="Percent 2 3 3 2 2" xfId="38156"/>
    <cellStyle name="Percent 2 3 3 2 2 2" xfId="38157"/>
    <cellStyle name="Percent 2 3 3 2 2 2 2" xfId="38158"/>
    <cellStyle name="Percent 2 3 3 2 2 3" xfId="38159"/>
    <cellStyle name="Percent 2 3 3 2 2 3 2" xfId="38160"/>
    <cellStyle name="Percent 2 3 3 2 2 4" xfId="38161"/>
    <cellStyle name="Percent 2 3 3 2 2 4 2" xfId="38162"/>
    <cellStyle name="Percent 2 3 3 2 2 5" xfId="38163"/>
    <cellStyle name="Percent 2 3 3 2 2 6" xfId="38164"/>
    <cellStyle name="Percent 2 3 3 2 3" xfId="38165"/>
    <cellStyle name="Percent 2 3 3 2 3 2" xfId="38166"/>
    <cellStyle name="Percent 2 3 3 2 3 2 2" xfId="38167"/>
    <cellStyle name="Percent 2 3 3 2 3 3" xfId="38168"/>
    <cellStyle name="Percent 2 3 3 2 3 3 2" xfId="38169"/>
    <cellStyle name="Percent 2 3 3 2 3 4" xfId="38170"/>
    <cellStyle name="Percent 2 3 3 2 3 4 2" xfId="38171"/>
    <cellStyle name="Percent 2 3 3 2 3 5" xfId="38172"/>
    <cellStyle name="Percent 2 3 3 2 3 6" xfId="38173"/>
    <cellStyle name="Percent 2 3 3 2 4" xfId="38174"/>
    <cellStyle name="Percent 2 3 3 2 4 2" xfId="38175"/>
    <cellStyle name="Percent 2 3 3 2 4 2 2" xfId="38176"/>
    <cellStyle name="Percent 2 3 3 2 4 3" xfId="38177"/>
    <cellStyle name="Percent 2 3 3 2 4 3 2" xfId="38178"/>
    <cellStyle name="Percent 2 3 3 2 4 4" xfId="38179"/>
    <cellStyle name="Percent 2 3 3 2 4 4 2" xfId="38180"/>
    <cellStyle name="Percent 2 3 3 2 4 5" xfId="38181"/>
    <cellStyle name="Percent 2 3 3 2 4 6" xfId="38182"/>
    <cellStyle name="Percent 2 3 3 2 5" xfId="38183"/>
    <cellStyle name="Percent 2 3 3 2 5 2" xfId="38184"/>
    <cellStyle name="Percent 2 3 3 2 5 2 2" xfId="38185"/>
    <cellStyle name="Percent 2 3 3 2 5 3" xfId="38186"/>
    <cellStyle name="Percent 2 3 3 2 5 3 2" xfId="38187"/>
    <cellStyle name="Percent 2 3 3 2 5 4" xfId="38188"/>
    <cellStyle name="Percent 2 3 3 2 5 4 2" xfId="38189"/>
    <cellStyle name="Percent 2 3 3 2 5 5" xfId="38190"/>
    <cellStyle name="Percent 2 3 3 2 5 6" xfId="38191"/>
    <cellStyle name="Percent 2 3 3 2 6" xfId="38192"/>
    <cellStyle name="Percent 2 3 3 2 6 2" xfId="38193"/>
    <cellStyle name="Percent 2 3 3 2 6 2 2" xfId="38194"/>
    <cellStyle name="Percent 2 3 3 2 6 3" xfId="38195"/>
    <cellStyle name="Percent 2 3 3 2 6 3 2" xfId="38196"/>
    <cellStyle name="Percent 2 3 3 2 6 4" xfId="38197"/>
    <cellStyle name="Percent 2 3 3 2 6 5" xfId="38198"/>
    <cellStyle name="Percent 2 3 3 2 7" xfId="38199"/>
    <cellStyle name="Percent 2 3 3 2 7 2" xfId="38200"/>
    <cellStyle name="Percent 2 3 3 2 8" xfId="38201"/>
    <cellStyle name="Percent 2 3 3 2 8 2" xfId="38202"/>
    <cellStyle name="Percent 2 3 3 2 9" xfId="38203"/>
    <cellStyle name="Percent 2 3 3 2 9 2" xfId="38204"/>
    <cellStyle name="Percent 2 3 3 3" xfId="38205"/>
    <cellStyle name="Percent 2 3 3 3 10" xfId="38206"/>
    <cellStyle name="Percent 2 3 3 3 2" xfId="38207"/>
    <cellStyle name="Percent 2 3 3 3 2 2" xfId="38208"/>
    <cellStyle name="Percent 2 3 3 3 2 2 2" xfId="38209"/>
    <cellStyle name="Percent 2 3 3 3 2 3" xfId="38210"/>
    <cellStyle name="Percent 2 3 3 3 2 3 2" xfId="38211"/>
    <cellStyle name="Percent 2 3 3 3 2 4" xfId="38212"/>
    <cellStyle name="Percent 2 3 3 3 2 4 2" xfId="38213"/>
    <cellStyle name="Percent 2 3 3 3 2 5" xfId="38214"/>
    <cellStyle name="Percent 2 3 3 3 2 6" xfId="38215"/>
    <cellStyle name="Percent 2 3 3 3 3" xfId="38216"/>
    <cellStyle name="Percent 2 3 3 3 3 2" xfId="38217"/>
    <cellStyle name="Percent 2 3 3 3 3 2 2" xfId="38218"/>
    <cellStyle name="Percent 2 3 3 3 3 3" xfId="38219"/>
    <cellStyle name="Percent 2 3 3 3 3 3 2" xfId="38220"/>
    <cellStyle name="Percent 2 3 3 3 3 4" xfId="38221"/>
    <cellStyle name="Percent 2 3 3 3 3 4 2" xfId="38222"/>
    <cellStyle name="Percent 2 3 3 3 3 5" xfId="38223"/>
    <cellStyle name="Percent 2 3 3 3 3 6" xfId="38224"/>
    <cellStyle name="Percent 2 3 3 3 4" xfId="38225"/>
    <cellStyle name="Percent 2 3 3 3 4 2" xfId="38226"/>
    <cellStyle name="Percent 2 3 3 3 4 2 2" xfId="38227"/>
    <cellStyle name="Percent 2 3 3 3 4 3" xfId="38228"/>
    <cellStyle name="Percent 2 3 3 3 4 3 2" xfId="38229"/>
    <cellStyle name="Percent 2 3 3 3 4 4" xfId="38230"/>
    <cellStyle name="Percent 2 3 3 3 4 4 2" xfId="38231"/>
    <cellStyle name="Percent 2 3 3 3 4 5" xfId="38232"/>
    <cellStyle name="Percent 2 3 3 3 4 6" xfId="38233"/>
    <cellStyle name="Percent 2 3 3 3 5" xfId="38234"/>
    <cellStyle name="Percent 2 3 3 3 5 2" xfId="38235"/>
    <cellStyle name="Percent 2 3 3 3 5 2 2" xfId="38236"/>
    <cellStyle name="Percent 2 3 3 3 5 3" xfId="38237"/>
    <cellStyle name="Percent 2 3 3 3 5 3 2" xfId="38238"/>
    <cellStyle name="Percent 2 3 3 3 5 4" xfId="38239"/>
    <cellStyle name="Percent 2 3 3 3 5 5" xfId="38240"/>
    <cellStyle name="Percent 2 3 3 3 6" xfId="38241"/>
    <cellStyle name="Percent 2 3 3 3 6 2" xfId="38242"/>
    <cellStyle name="Percent 2 3 3 3 7" xfId="38243"/>
    <cellStyle name="Percent 2 3 3 3 7 2" xfId="38244"/>
    <cellStyle name="Percent 2 3 3 3 8" xfId="38245"/>
    <cellStyle name="Percent 2 3 3 3 8 2" xfId="38246"/>
    <cellStyle name="Percent 2 3 3 3 9" xfId="38247"/>
    <cellStyle name="Percent 2 3 3 4" xfId="38248"/>
    <cellStyle name="Percent 2 3 3 4 10" xfId="38249"/>
    <cellStyle name="Percent 2 3 3 4 2" xfId="38250"/>
    <cellStyle name="Percent 2 3 3 4 2 2" xfId="38251"/>
    <cellStyle name="Percent 2 3 3 4 2 2 2" xfId="38252"/>
    <cellStyle name="Percent 2 3 3 4 2 3" xfId="38253"/>
    <cellStyle name="Percent 2 3 3 4 2 3 2" xfId="38254"/>
    <cellStyle name="Percent 2 3 3 4 2 4" xfId="38255"/>
    <cellStyle name="Percent 2 3 3 4 2 4 2" xfId="38256"/>
    <cellStyle name="Percent 2 3 3 4 2 5" xfId="38257"/>
    <cellStyle name="Percent 2 3 3 4 2 6" xfId="38258"/>
    <cellStyle name="Percent 2 3 3 4 3" xfId="38259"/>
    <cellStyle name="Percent 2 3 3 4 3 2" xfId="38260"/>
    <cellStyle name="Percent 2 3 3 4 3 2 2" xfId="38261"/>
    <cellStyle name="Percent 2 3 3 4 3 3" xfId="38262"/>
    <cellStyle name="Percent 2 3 3 4 3 3 2" xfId="38263"/>
    <cellStyle name="Percent 2 3 3 4 3 4" xfId="38264"/>
    <cellStyle name="Percent 2 3 3 4 3 4 2" xfId="38265"/>
    <cellStyle name="Percent 2 3 3 4 3 5" xfId="38266"/>
    <cellStyle name="Percent 2 3 3 4 3 6" xfId="38267"/>
    <cellStyle name="Percent 2 3 3 4 4" xfId="38268"/>
    <cellStyle name="Percent 2 3 3 4 4 2" xfId="38269"/>
    <cellStyle name="Percent 2 3 3 4 4 2 2" xfId="38270"/>
    <cellStyle name="Percent 2 3 3 4 4 3" xfId="38271"/>
    <cellStyle name="Percent 2 3 3 4 4 3 2" xfId="38272"/>
    <cellStyle name="Percent 2 3 3 4 4 4" xfId="38273"/>
    <cellStyle name="Percent 2 3 3 4 4 4 2" xfId="38274"/>
    <cellStyle name="Percent 2 3 3 4 4 5" xfId="38275"/>
    <cellStyle name="Percent 2 3 3 4 4 6" xfId="38276"/>
    <cellStyle name="Percent 2 3 3 4 5" xfId="38277"/>
    <cellStyle name="Percent 2 3 3 4 5 2" xfId="38278"/>
    <cellStyle name="Percent 2 3 3 4 5 2 2" xfId="38279"/>
    <cellStyle name="Percent 2 3 3 4 5 3" xfId="38280"/>
    <cellStyle name="Percent 2 3 3 4 5 3 2" xfId="38281"/>
    <cellStyle name="Percent 2 3 3 4 5 4" xfId="38282"/>
    <cellStyle name="Percent 2 3 3 4 5 5" xfId="38283"/>
    <cellStyle name="Percent 2 3 3 4 6" xfId="38284"/>
    <cellStyle name="Percent 2 3 3 4 6 2" xfId="38285"/>
    <cellStyle name="Percent 2 3 3 4 7" xfId="38286"/>
    <cellStyle name="Percent 2 3 3 4 7 2" xfId="38287"/>
    <cellStyle name="Percent 2 3 3 4 8" xfId="38288"/>
    <cellStyle name="Percent 2 3 3 4 8 2" xfId="38289"/>
    <cellStyle name="Percent 2 3 3 4 9" xfId="38290"/>
    <cellStyle name="Percent 2 3 3 5" xfId="38291"/>
    <cellStyle name="Percent 2 3 3 5 2" xfId="38292"/>
    <cellStyle name="Percent 2 3 3 5 2 2" xfId="38293"/>
    <cellStyle name="Percent 2 3 3 5 3" xfId="38294"/>
    <cellStyle name="Percent 2 3 3 5 3 2" xfId="38295"/>
    <cellStyle name="Percent 2 3 3 5 4" xfId="38296"/>
    <cellStyle name="Percent 2 3 3 5 4 2" xfId="38297"/>
    <cellStyle name="Percent 2 3 3 5 5" xfId="38298"/>
    <cellStyle name="Percent 2 3 3 5 6" xfId="38299"/>
    <cellStyle name="Percent 2 3 3 6" xfId="38300"/>
    <cellStyle name="Percent 2 3 3 6 2" xfId="38301"/>
    <cellStyle name="Percent 2 3 3 6 2 2" xfId="38302"/>
    <cellStyle name="Percent 2 3 3 6 3" xfId="38303"/>
    <cellStyle name="Percent 2 3 3 6 3 2" xfId="38304"/>
    <cellStyle name="Percent 2 3 3 6 4" xfId="38305"/>
    <cellStyle name="Percent 2 3 3 6 4 2" xfId="38306"/>
    <cellStyle name="Percent 2 3 3 6 5" xfId="38307"/>
    <cellStyle name="Percent 2 3 3 6 6" xfId="38308"/>
    <cellStyle name="Percent 2 3 3 7" xfId="38309"/>
    <cellStyle name="Percent 2 3 3 7 2" xfId="38310"/>
    <cellStyle name="Percent 2 3 3 7 2 2" xfId="38311"/>
    <cellStyle name="Percent 2 3 3 7 3" xfId="38312"/>
    <cellStyle name="Percent 2 3 3 7 3 2" xfId="38313"/>
    <cellStyle name="Percent 2 3 3 7 4" xfId="38314"/>
    <cellStyle name="Percent 2 3 3 7 4 2" xfId="38315"/>
    <cellStyle name="Percent 2 3 3 7 5" xfId="38316"/>
    <cellStyle name="Percent 2 3 3 7 6" xfId="38317"/>
    <cellStyle name="Percent 2 3 3 8" xfId="38318"/>
    <cellStyle name="Percent 2 3 3 8 2" xfId="38319"/>
    <cellStyle name="Percent 2 3 3 8 2 2" xfId="38320"/>
    <cellStyle name="Percent 2 3 3 8 3" xfId="38321"/>
    <cellStyle name="Percent 2 3 3 8 3 2" xfId="38322"/>
    <cellStyle name="Percent 2 3 3 8 4" xfId="38323"/>
    <cellStyle name="Percent 2 3 3 8 5" xfId="38324"/>
    <cellStyle name="Percent 2 3 3 9" xfId="38325"/>
    <cellStyle name="Percent 2 3 3 9 2" xfId="38326"/>
    <cellStyle name="Percent 2 3 4" xfId="38327"/>
    <cellStyle name="Percent 2 3 4 10" xfId="38328"/>
    <cellStyle name="Percent 2 3 4 10 2" xfId="38329"/>
    <cellStyle name="Percent 2 3 4 11" xfId="38330"/>
    <cellStyle name="Percent 2 3 4 11 2" xfId="38331"/>
    <cellStyle name="Percent 2 3 4 12" xfId="38332"/>
    <cellStyle name="Percent 2 3 4 13" xfId="38333"/>
    <cellStyle name="Percent 2 3 4 2" xfId="38334"/>
    <cellStyle name="Percent 2 3 4 2 10" xfId="38335"/>
    <cellStyle name="Percent 2 3 4 2 11" xfId="38336"/>
    <cellStyle name="Percent 2 3 4 2 2" xfId="38337"/>
    <cellStyle name="Percent 2 3 4 2 2 2" xfId="38338"/>
    <cellStyle name="Percent 2 3 4 2 2 2 2" xfId="38339"/>
    <cellStyle name="Percent 2 3 4 2 2 3" xfId="38340"/>
    <cellStyle name="Percent 2 3 4 2 2 3 2" xfId="38341"/>
    <cellStyle name="Percent 2 3 4 2 2 4" xfId="38342"/>
    <cellStyle name="Percent 2 3 4 2 2 4 2" xfId="38343"/>
    <cellStyle name="Percent 2 3 4 2 2 5" xfId="38344"/>
    <cellStyle name="Percent 2 3 4 2 2 6" xfId="38345"/>
    <cellStyle name="Percent 2 3 4 2 3" xfId="38346"/>
    <cellStyle name="Percent 2 3 4 2 3 2" xfId="38347"/>
    <cellStyle name="Percent 2 3 4 2 3 2 2" xfId="38348"/>
    <cellStyle name="Percent 2 3 4 2 3 3" xfId="38349"/>
    <cellStyle name="Percent 2 3 4 2 3 3 2" xfId="38350"/>
    <cellStyle name="Percent 2 3 4 2 3 4" xfId="38351"/>
    <cellStyle name="Percent 2 3 4 2 3 4 2" xfId="38352"/>
    <cellStyle name="Percent 2 3 4 2 3 5" xfId="38353"/>
    <cellStyle name="Percent 2 3 4 2 3 6" xfId="38354"/>
    <cellStyle name="Percent 2 3 4 2 4" xfId="38355"/>
    <cellStyle name="Percent 2 3 4 2 4 2" xfId="38356"/>
    <cellStyle name="Percent 2 3 4 2 4 2 2" xfId="38357"/>
    <cellStyle name="Percent 2 3 4 2 4 3" xfId="38358"/>
    <cellStyle name="Percent 2 3 4 2 4 3 2" xfId="38359"/>
    <cellStyle name="Percent 2 3 4 2 4 4" xfId="38360"/>
    <cellStyle name="Percent 2 3 4 2 4 4 2" xfId="38361"/>
    <cellStyle name="Percent 2 3 4 2 4 5" xfId="38362"/>
    <cellStyle name="Percent 2 3 4 2 4 6" xfId="38363"/>
    <cellStyle name="Percent 2 3 4 2 5" xfId="38364"/>
    <cellStyle name="Percent 2 3 4 2 5 2" xfId="38365"/>
    <cellStyle name="Percent 2 3 4 2 5 2 2" xfId="38366"/>
    <cellStyle name="Percent 2 3 4 2 5 3" xfId="38367"/>
    <cellStyle name="Percent 2 3 4 2 5 3 2" xfId="38368"/>
    <cellStyle name="Percent 2 3 4 2 5 4" xfId="38369"/>
    <cellStyle name="Percent 2 3 4 2 5 4 2" xfId="38370"/>
    <cellStyle name="Percent 2 3 4 2 5 5" xfId="38371"/>
    <cellStyle name="Percent 2 3 4 2 5 6" xfId="38372"/>
    <cellStyle name="Percent 2 3 4 2 6" xfId="38373"/>
    <cellStyle name="Percent 2 3 4 2 6 2" xfId="38374"/>
    <cellStyle name="Percent 2 3 4 2 6 2 2" xfId="38375"/>
    <cellStyle name="Percent 2 3 4 2 6 3" xfId="38376"/>
    <cellStyle name="Percent 2 3 4 2 6 3 2" xfId="38377"/>
    <cellStyle name="Percent 2 3 4 2 6 4" xfId="38378"/>
    <cellStyle name="Percent 2 3 4 2 6 5" xfId="38379"/>
    <cellStyle name="Percent 2 3 4 2 7" xfId="38380"/>
    <cellStyle name="Percent 2 3 4 2 7 2" xfId="38381"/>
    <cellStyle name="Percent 2 3 4 2 8" xfId="38382"/>
    <cellStyle name="Percent 2 3 4 2 8 2" xfId="38383"/>
    <cellStyle name="Percent 2 3 4 2 9" xfId="38384"/>
    <cellStyle name="Percent 2 3 4 2 9 2" xfId="38385"/>
    <cellStyle name="Percent 2 3 4 3" xfId="38386"/>
    <cellStyle name="Percent 2 3 4 3 10" xfId="38387"/>
    <cellStyle name="Percent 2 3 4 3 2" xfId="38388"/>
    <cellStyle name="Percent 2 3 4 3 2 2" xfId="38389"/>
    <cellStyle name="Percent 2 3 4 3 2 2 2" xfId="38390"/>
    <cellStyle name="Percent 2 3 4 3 2 3" xfId="38391"/>
    <cellStyle name="Percent 2 3 4 3 2 3 2" xfId="38392"/>
    <cellStyle name="Percent 2 3 4 3 2 4" xfId="38393"/>
    <cellStyle name="Percent 2 3 4 3 2 4 2" xfId="38394"/>
    <cellStyle name="Percent 2 3 4 3 2 5" xfId="38395"/>
    <cellStyle name="Percent 2 3 4 3 2 6" xfId="38396"/>
    <cellStyle name="Percent 2 3 4 3 3" xfId="38397"/>
    <cellStyle name="Percent 2 3 4 3 3 2" xfId="38398"/>
    <cellStyle name="Percent 2 3 4 3 3 2 2" xfId="38399"/>
    <cellStyle name="Percent 2 3 4 3 3 3" xfId="38400"/>
    <cellStyle name="Percent 2 3 4 3 3 3 2" xfId="38401"/>
    <cellStyle name="Percent 2 3 4 3 3 4" xfId="38402"/>
    <cellStyle name="Percent 2 3 4 3 3 4 2" xfId="38403"/>
    <cellStyle name="Percent 2 3 4 3 3 5" xfId="38404"/>
    <cellStyle name="Percent 2 3 4 3 3 6" xfId="38405"/>
    <cellStyle name="Percent 2 3 4 3 4" xfId="38406"/>
    <cellStyle name="Percent 2 3 4 3 4 2" xfId="38407"/>
    <cellStyle name="Percent 2 3 4 3 4 2 2" xfId="38408"/>
    <cellStyle name="Percent 2 3 4 3 4 3" xfId="38409"/>
    <cellStyle name="Percent 2 3 4 3 4 3 2" xfId="38410"/>
    <cellStyle name="Percent 2 3 4 3 4 4" xfId="38411"/>
    <cellStyle name="Percent 2 3 4 3 4 4 2" xfId="38412"/>
    <cellStyle name="Percent 2 3 4 3 4 5" xfId="38413"/>
    <cellStyle name="Percent 2 3 4 3 4 6" xfId="38414"/>
    <cellStyle name="Percent 2 3 4 3 5" xfId="38415"/>
    <cellStyle name="Percent 2 3 4 3 5 2" xfId="38416"/>
    <cellStyle name="Percent 2 3 4 3 5 2 2" xfId="38417"/>
    <cellStyle name="Percent 2 3 4 3 5 3" xfId="38418"/>
    <cellStyle name="Percent 2 3 4 3 5 3 2" xfId="38419"/>
    <cellStyle name="Percent 2 3 4 3 5 4" xfId="38420"/>
    <cellStyle name="Percent 2 3 4 3 5 5" xfId="38421"/>
    <cellStyle name="Percent 2 3 4 3 6" xfId="38422"/>
    <cellStyle name="Percent 2 3 4 3 6 2" xfId="38423"/>
    <cellStyle name="Percent 2 3 4 3 7" xfId="38424"/>
    <cellStyle name="Percent 2 3 4 3 7 2" xfId="38425"/>
    <cellStyle name="Percent 2 3 4 3 8" xfId="38426"/>
    <cellStyle name="Percent 2 3 4 3 8 2" xfId="38427"/>
    <cellStyle name="Percent 2 3 4 3 9" xfId="38428"/>
    <cellStyle name="Percent 2 3 4 4" xfId="38429"/>
    <cellStyle name="Percent 2 3 4 4 10" xfId="38430"/>
    <cellStyle name="Percent 2 3 4 4 2" xfId="38431"/>
    <cellStyle name="Percent 2 3 4 4 2 2" xfId="38432"/>
    <cellStyle name="Percent 2 3 4 4 2 2 2" xfId="38433"/>
    <cellStyle name="Percent 2 3 4 4 2 3" xfId="38434"/>
    <cellStyle name="Percent 2 3 4 4 2 3 2" xfId="38435"/>
    <cellStyle name="Percent 2 3 4 4 2 4" xfId="38436"/>
    <cellStyle name="Percent 2 3 4 4 2 4 2" xfId="38437"/>
    <cellStyle name="Percent 2 3 4 4 2 5" xfId="38438"/>
    <cellStyle name="Percent 2 3 4 4 2 6" xfId="38439"/>
    <cellStyle name="Percent 2 3 4 4 3" xfId="38440"/>
    <cellStyle name="Percent 2 3 4 4 3 2" xfId="38441"/>
    <cellStyle name="Percent 2 3 4 4 3 2 2" xfId="38442"/>
    <cellStyle name="Percent 2 3 4 4 3 3" xfId="38443"/>
    <cellStyle name="Percent 2 3 4 4 3 3 2" xfId="38444"/>
    <cellStyle name="Percent 2 3 4 4 3 4" xfId="38445"/>
    <cellStyle name="Percent 2 3 4 4 3 4 2" xfId="38446"/>
    <cellStyle name="Percent 2 3 4 4 3 5" xfId="38447"/>
    <cellStyle name="Percent 2 3 4 4 3 6" xfId="38448"/>
    <cellStyle name="Percent 2 3 4 4 4" xfId="38449"/>
    <cellStyle name="Percent 2 3 4 4 4 2" xfId="38450"/>
    <cellStyle name="Percent 2 3 4 4 4 2 2" xfId="38451"/>
    <cellStyle name="Percent 2 3 4 4 4 3" xfId="38452"/>
    <cellStyle name="Percent 2 3 4 4 4 3 2" xfId="38453"/>
    <cellStyle name="Percent 2 3 4 4 4 4" xfId="38454"/>
    <cellStyle name="Percent 2 3 4 4 4 4 2" xfId="38455"/>
    <cellStyle name="Percent 2 3 4 4 4 5" xfId="38456"/>
    <cellStyle name="Percent 2 3 4 4 4 6" xfId="38457"/>
    <cellStyle name="Percent 2 3 4 4 5" xfId="38458"/>
    <cellStyle name="Percent 2 3 4 4 5 2" xfId="38459"/>
    <cellStyle name="Percent 2 3 4 4 5 2 2" xfId="38460"/>
    <cellStyle name="Percent 2 3 4 4 5 3" xfId="38461"/>
    <cellStyle name="Percent 2 3 4 4 5 3 2" xfId="38462"/>
    <cellStyle name="Percent 2 3 4 4 5 4" xfId="38463"/>
    <cellStyle name="Percent 2 3 4 4 5 5" xfId="38464"/>
    <cellStyle name="Percent 2 3 4 4 6" xfId="38465"/>
    <cellStyle name="Percent 2 3 4 4 6 2" xfId="38466"/>
    <cellStyle name="Percent 2 3 4 4 7" xfId="38467"/>
    <cellStyle name="Percent 2 3 4 4 7 2" xfId="38468"/>
    <cellStyle name="Percent 2 3 4 4 8" xfId="38469"/>
    <cellStyle name="Percent 2 3 4 4 8 2" xfId="38470"/>
    <cellStyle name="Percent 2 3 4 4 9" xfId="38471"/>
    <cellStyle name="Percent 2 3 4 5" xfId="38472"/>
    <cellStyle name="Percent 2 3 4 5 2" xfId="38473"/>
    <cellStyle name="Percent 2 3 4 5 2 2" xfId="38474"/>
    <cellStyle name="Percent 2 3 4 5 3" xfId="38475"/>
    <cellStyle name="Percent 2 3 4 5 3 2" xfId="38476"/>
    <cellStyle name="Percent 2 3 4 5 4" xfId="38477"/>
    <cellStyle name="Percent 2 3 4 5 4 2" xfId="38478"/>
    <cellStyle name="Percent 2 3 4 5 5" xfId="38479"/>
    <cellStyle name="Percent 2 3 4 5 6" xfId="38480"/>
    <cellStyle name="Percent 2 3 4 6" xfId="38481"/>
    <cellStyle name="Percent 2 3 4 6 2" xfId="38482"/>
    <cellStyle name="Percent 2 3 4 6 2 2" xfId="38483"/>
    <cellStyle name="Percent 2 3 4 6 3" xfId="38484"/>
    <cellStyle name="Percent 2 3 4 6 3 2" xfId="38485"/>
    <cellStyle name="Percent 2 3 4 6 4" xfId="38486"/>
    <cellStyle name="Percent 2 3 4 6 4 2" xfId="38487"/>
    <cellStyle name="Percent 2 3 4 6 5" xfId="38488"/>
    <cellStyle name="Percent 2 3 4 6 6" xfId="38489"/>
    <cellStyle name="Percent 2 3 4 7" xfId="38490"/>
    <cellStyle name="Percent 2 3 4 7 2" xfId="38491"/>
    <cellStyle name="Percent 2 3 4 7 2 2" xfId="38492"/>
    <cellStyle name="Percent 2 3 4 7 3" xfId="38493"/>
    <cellStyle name="Percent 2 3 4 7 3 2" xfId="38494"/>
    <cellStyle name="Percent 2 3 4 7 4" xfId="38495"/>
    <cellStyle name="Percent 2 3 4 7 4 2" xfId="38496"/>
    <cellStyle name="Percent 2 3 4 7 5" xfId="38497"/>
    <cellStyle name="Percent 2 3 4 7 6" xfId="38498"/>
    <cellStyle name="Percent 2 3 4 8" xfId="38499"/>
    <cellStyle name="Percent 2 3 4 8 2" xfId="38500"/>
    <cellStyle name="Percent 2 3 4 8 2 2" xfId="38501"/>
    <cellStyle name="Percent 2 3 4 8 3" xfId="38502"/>
    <cellStyle name="Percent 2 3 4 8 3 2" xfId="38503"/>
    <cellStyle name="Percent 2 3 4 8 4" xfId="38504"/>
    <cellStyle name="Percent 2 3 4 8 5" xfId="38505"/>
    <cellStyle name="Percent 2 3 4 9" xfId="38506"/>
    <cellStyle name="Percent 2 3 4 9 2" xfId="38507"/>
    <cellStyle name="Percent 2 3 5" xfId="38508"/>
    <cellStyle name="Percent 2 3 5 10" xfId="38509"/>
    <cellStyle name="Percent 2 3 5 10 2" xfId="38510"/>
    <cellStyle name="Percent 2 3 5 11" xfId="38511"/>
    <cellStyle name="Percent 2 3 5 12" xfId="38512"/>
    <cellStyle name="Percent 2 3 5 2" xfId="38513"/>
    <cellStyle name="Percent 2 3 5 2 10" xfId="38514"/>
    <cellStyle name="Percent 2 3 5 2 2" xfId="38515"/>
    <cellStyle name="Percent 2 3 5 2 2 2" xfId="38516"/>
    <cellStyle name="Percent 2 3 5 2 2 2 2" xfId="38517"/>
    <cellStyle name="Percent 2 3 5 2 2 3" xfId="38518"/>
    <cellStyle name="Percent 2 3 5 2 2 3 2" xfId="38519"/>
    <cellStyle name="Percent 2 3 5 2 2 4" xfId="38520"/>
    <cellStyle name="Percent 2 3 5 2 2 4 2" xfId="38521"/>
    <cellStyle name="Percent 2 3 5 2 2 5" xfId="38522"/>
    <cellStyle name="Percent 2 3 5 2 2 6" xfId="38523"/>
    <cellStyle name="Percent 2 3 5 2 3" xfId="38524"/>
    <cellStyle name="Percent 2 3 5 2 3 2" xfId="38525"/>
    <cellStyle name="Percent 2 3 5 2 3 2 2" xfId="38526"/>
    <cellStyle name="Percent 2 3 5 2 3 3" xfId="38527"/>
    <cellStyle name="Percent 2 3 5 2 3 3 2" xfId="38528"/>
    <cellStyle name="Percent 2 3 5 2 3 4" xfId="38529"/>
    <cellStyle name="Percent 2 3 5 2 3 4 2" xfId="38530"/>
    <cellStyle name="Percent 2 3 5 2 3 5" xfId="38531"/>
    <cellStyle name="Percent 2 3 5 2 3 6" xfId="38532"/>
    <cellStyle name="Percent 2 3 5 2 4" xfId="38533"/>
    <cellStyle name="Percent 2 3 5 2 4 2" xfId="38534"/>
    <cellStyle name="Percent 2 3 5 2 4 2 2" xfId="38535"/>
    <cellStyle name="Percent 2 3 5 2 4 3" xfId="38536"/>
    <cellStyle name="Percent 2 3 5 2 4 3 2" xfId="38537"/>
    <cellStyle name="Percent 2 3 5 2 4 4" xfId="38538"/>
    <cellStyle name="Percent 2 3 5 2 4 4 2" xfId="38539"/>
    <cellStyle name="Percent 2 3 5 2 4 5" xfId="38540"/>
    <cellStyle name="Percent 2 3 5 2 4 6" xfId="38541"/>
    <cellStyle name="Percent 2 3 5 2 5" xfId="38542"/>
    <cellStyle name="Percent 2 3 5 2 5 2" xfId="38543"/>
    <cellStyle name="Percent 2 3 5 2 5 2 2" xfId="38544"/>
    <cellStyle name="Percent 2 3 5 2 5 3" xfId="38545"/>
    <cellStyle name="Percent 2 3 5 2 5 3 2" xfId="38546"/>
    <cellStyle name="Percent 2 3 5 2 5 4" xfId="38547"/>
    <cellStyle name="Percent 2 3 5 2 5 5" xfId="38548"/>
    <cellStyle name="Percent 2 3 5 2 6" xfId="38549"/>
    <cellStyle name="Percent 2 3 5 2 6 2" xfId="38550"/>
    <cellStyle name="Percent 2 3 5 2 7" xfId="38551"/>
    <cellStyle name="Percent 2 3 5 2 7 2" xfId="38552"/>
    <cellStyle name="Percent 2 3 5 2 8" xfId="38553"/>
    <cellStyle name="Percent 2 3 5 2 8 2" xfId="38554"/>
    <cellStyle name="Percent 2 3 5 2 9" xfId="38555"/>
    <cellStyle name="Percent 2 3 5 3" xfId="38556"/>
    <cellStyle name="Percent 2 3 5 3 10" xfId="38557"/>
    <cellStyle name="Percent 2 3 5 3 2" xfId="38558"/>
    <cellStyle name="Percent 2 3 5 3 2 2" xfId="38559"/>
    <cellStyle name="Percent 2 3 5 3 2 2 2" xfId="38560"/>
    <cellStyle name="Percent 2 3 5 3 2 3" xfId="38561"/>
    <cellStyle name="Percent 2 3 5 3 2 3 2" xfId="38562"/>
    <cellStyle name="Percent 2 3 5 3 2 4" xfId="38563"/>
    <cellStyle name="Percent 2 3 5 3 2 4 2" xfId="38564"/>
    <cellStyle name="Percent 2 3 5 3 2 5" xfId="38565"/>
    <cellStyle name="Percent 2 3 5 3 2 6" xfId="38566"/>
    <cellStyle name="Percent 2 3 5 3 3" xfId="38567"/>
    <cellStyle name="Percent 2 3 5 3 3 2" xfId="38568"/>
    <cellStyle name="Percent 2 3 5 3 3 2 2" xfId="38569"/>
    <cellStyle name="Percent 2 3 5 3 3 3" xfId="38570"/>
    <cellStyle name="Percent 2 3 5 3 3 3 2" xfId="38571"/>
    <cellStyle name="Percent 2 3 5 3 3 4" xfId="38572"/>
    <cellStyle name="Percent 2 3 5 3 3 4 2" xfId="38573"/>
    <cellStyle name="Percent 2 3 5 3 3 5" xfId="38574"/>
    <cellStyle name="Percent 2 3 5 3 3 6" xfId="38575"/>
    <cellStyle name="Percent 2 3 5 3 4" xfId="38576"/>
    <cellStyle name="Percent 2 3 5 3 4 2" xfId="38577"/>
    <cellStyle name="Percent 2 3 5 3 4 2 2" xfId="38578"/>
    <cellStyle name="Percent 2 3 5 3 4 3" xfId="38579"/>
    <cellStyle name="Percent 2 3 5 3 4 3 2" xfId="38580"/>
    <cellStyle name="Percent 2 3 5 3 4 4" xfId="38581"/>
    <cellStyle name="Percent 2 3 5 3 4 4 2" xfId="38582"/>
    <cellStyle name="Percent 2 3 5 3 4 5" xfId="38583"/>
    <cellStyle name="Percent 2 3 5 3 4 6" xfId="38584"/>
    <cellStyle name="Percent 2 3 5 3 5" xfId="38585"/>
    <cellStyle name="Percent 2 3 5 3 5 2" xfId="38586"/>
    <cellStyle name="Percent 2 3 5 3 5 2 2" xfId="38587"/>
    <cellStyle name="Percent 2 3 5 3 5 3" xfId="38588"/>
    <cellStyle name="Percent 2 3 5 3 5 3 2" xfId="38589"/>
    <cellStyle name="Percent 2 3 5 3 5 4" xfId="38590"/>
    <cellStyle name="Percent 2 3 5 3 5 5" xfId="38591"/>
    <cellStyle name="Percent 2 3 5 3 6" xfId="38592"/>
    <cellStyle name="Percent 2 3 5 3 6 2" xfId="38593"/>
    <cellStyle name="Percent 2 3 5 3 7" xfId="38594"/>
    <cellStyle name="Percent 2 3 5 3 7 2" xfId="38595"/>
    <cellStyle name="Percent 2 3 5 3 8" xfId="38596"/>
    <cellStyle name="Percent 2 3 5 3 8 2" xfId="38597"/>
    <cellStyle name="Percent 2 3 5 3 9" xfId="38598"/>
    <cellStyle name="Percent 2 3 5 4" xfId="38599"/>
    <cellStyle name="Percent 2 3 5 4 2" xfId="38600"/>
    <cellStyle name="Percent 2 3 5 4 2 2" xfId="38601"/>
    <cellStyle name="Percent 2 3 5 4 3" xfId="38602"/>
    <cellStyle name="Percent 2 3 5 4 3 2" xfId="38603"/>
    <cellStyle name="Percent 2 3 5 4 4" xfId="38604"/>
    <cellStyle name="Percent 2 3 5 4 4 2" xfId="38605"/>
    <cellStyle name="Percent 2 3 5 4 5" xfId="38606"/>
    <cellStyle name="Percent 2 3 5 4 6" xfId="38607"/>
    <cellStyle name="Percent 2 3 5 5" xfId="38608"/>
    <cellStyle name="Percent 2 3 5 5 2" xfId="38609"/>
    <cellStyle name="Percent 2 3 5 5 2 2" xfId="38610"/>
    <cellStyle name="Percent 2 3 5 5 3" xfId="38611"/>
    <cellStyle name="Percent 2 3 5 5 3 2" xfId="38612"/>
    <cellStyle name="Percent 2 3 5 5 4" xfId="38613"/>
    <cellStyle name="Percent 2 3 5 5 4 2" xfId="38614"/>
    <cellStyle name="Percent 2 3 5 5 5" xfId="38615"/>
    <cellStyle name="Percent 2 3 5 5 6" xfId="38616"/>
    <cellStyle name="Percent 2 3 5 6" xfId="38617"/>
    <cellStyle name="Percent 2 3 5 6 2" xfId="38618"/>
    <cellStyle name="Percent 2 3 5 6 2 2" xfId="38619"/>
    <cellStyle name="Percent 2 3 5 6 3" xfId="38620"/>
    <cellStyle name="Percent 2 3 5 6 3 2" xfId="38621"/>
    <cellStyle name="Percent 2 3 5 6 4" xfId="38622"/>
    <cellStyle name="Percent 2 3 5 6 4 2" xfId="38623"/>
    <cellStyle name="Percent 2 3 5 6 5" xfId="38624"/>
    <cellStyle name="Percent 2 3 5 6 6" xfId="38625"/>
    <cellStyle name="Percent 2 3 5 7" xfId="38626"/>
    <cellStyle name="Percent 2 3 5 7 2" xfId="38627"/>
    <cellStyle name="Percent 2 3 5 7 2 2" xfId="38628"/>
    <cellStyle name="Percent 2 3 5 7 3" xfId="38629"/>
    <cellStyle name="Percent 2 3 5 7 3 2" xfId="38630"/>
    <cellStyle name="Percent 2 3 5 7 4" xfId="38631"/>
    <cellStyle name="Percent 2 3 5 7 5" xfId="38632"/>
    <cellStyle name="Percent 2 3 5 8" xfId="38633"/>
    <cellStyle name="Percent 2 3 5 8 2" xfId="38634"/>
    <cellStyle name="Percent 2 3 5 9" xfId="38635"/>
    <cellStyle name="Percent 2 3 5 9 2" xfId="38636"/>
    <cellStyle name="Percent 2 3 6" xfId="38637"/>
    <cellStyle name="Percent 2 3 6 10" xfId="38638"/>
    <cellStyle name="Percent 2 3 6 11" xfId="38639"/>
    <cellStyle name="Percent 2 3 6 2" xfId="38640"/>
    <cellStyle name="Percent 2 3 6 2 2" xfId="38641"/>
    <cellStyle name="Percent 2 3 6 2 2 2" xfId="38642"/>
    <cellStyle name="Percent 2 3 6 2 3" xfId="38643"/>
    <cellStyle name="Percent 2 3 6 2 3 2" xfId="38644"/>
    <cellStyle name="Percent 2 3 6 2 4" xfId="38645"/>
    <cellStyle name="Percent 2 3 6 2 4 2" xfId="38646"/>
    <cellStyle name="Percent 2 3 6 2 5" xfId="38647"/>
    <cellStyle name="Percent 2 3 6 2 6" xfId="38648"/>
    <cellStyle name="Percent 2 3 6 3" xfId="38649"/>
    <cellStyle name="Percent 2 3 6 3 2" xfId="38650"/>
    <cellStyle name="Percent 2 3 6 3 2 2" xfId="38651"/>
    <cellStyle name="Percent 2 3 6 3 3" xfId="38652"/>
    <cellStyle name="Percent 2 3 6 3 3 2" xfId="38653"/>
    <cellStyle name="Percent 2 3 6 3 4" xfId="38654"/>
    <cellStyle name="Percent 2 3 6 3 4 2" xfId="38655"/>
    <cellStyle name="Percent 2 3 6 3 5" xfId="38656"/>
    <cellStyle name="Percent 2 3 6 3 6" xfId="38657"/>
    <cellStyle name="Percent 2 3 6 4" xfId="38658"/>
    <cellStyle name="Percent 2 3 6 4 2" xfId="38659"/>
    <cellStyle name="Percent 2 3 6 4 2 2" xfId="38660"/>
    <cellStyle name="Percent 2 3 6 4 3" xfId="38661"/>
    <cellStyle name="Percent 2 3 6 4 3 2" xfId="38662"/>
    <cellStyle name="Percent 2 3 6 4 4" xfId="38663"/>
    <cellStyle name="Percent 2 3 6 4 4 2" xfId="38664"/>
    <cellStyle name="Percent 2 3 6 4 5" xfId="38665"/>
    <cellStyle name="Percent 2 3 6 4 6" xfId="38666"/>
    <cellStyle name="Percent 2 3 6 5" xfId="38667"/>
    <cellStyle name="Percent 2 3 6 5 2" xfId="38668"/>
    <cellStyle name="Percent 2 3 6 5 2 2" xfId="38669"/>
    <cellStyle name="Percent 2 3 6 5 3" xfId="38670"/>
    <cellStyle name="Percent 2 3 6 5 3 2" xfId="38671"/>
    <cellStyle name="Percent 2 3 6 5 4" xfId="38672"/>
    <cellStyle name="Percent 2 3 6 5 4 2" xfId="38673"/>
    <cellStyle name="Percent 2 3 6 5 5" xfId="38674"/>
    <cellStyle name="Percent 2 3 6 5 6" xfId="38675"/>
    <cellStyle name="Percent 2 3 6 6" xfId="38676"/>
    <cellStyle name="Percent 2 3 6 6 2" xfId="38677"/>
    <cellStyle name="Percent 2 3 6 6 2 2" xfId="38678"/>
    <cellStyle name="Percent 2 3 6 6 3" xfId="38679"/>
    <cellStyle name="Percent 2 3 6 6 3 2" xfId="38680"/>
    <cellStyle name="Percent 2 3 6 6 4" xfId="38681"/>
    <cellStyle name="Percent 2 3 6 6 5" xfId="38682"/>
    <cellStyle name="Percent 2 3 6 7" xfId="38683"/>
    <cellStyle name="Percent 2 3 6 7 2" xfId="38684"/>
    <cellStyle name="Percent 2 3 6 8" xfId="38685"/>
    <cellStyle name="Percent 2 3 6 8 2" xfId="38686"/>
    <cellStyle name="Percent 2 3 6 9" xfId="38687"/>
    <cellStyle name="Percent 2 3 6 9 2" xfId="38688"/>
    <cellStyle name="Percent 2 3 7" xfId="38689"/>
    <cellStyle name="Percent 2 3 7 10" xfId="38690"/>
    <cellStyle name="Percent 2 3 7 2" xfId="38691"/>
    <cellStyle name="Percent 2 3 7 2 2" xfId="38692"/>
    <cellStyle name="Percent 2 3 7 2 2 2" xfId="38693"/>
    <cellStyle name="Percent 2 3 7 2 3" xfId="38694"/>
    <cellStyle name="Percent 2 3 7 2 3 2" xfId="38695"/>
    <cellStyle name="Percent 2 3 7 2 4" xfId="38696"/>
    <cellStyle name="Percent 2 3 7 2 4 2" xfId="38697"/>
    <cellStyle name="Percent 2 3 7 2 5" xfId="38698"/>
    <cellStyle name="Percent 2 3 7 2 6" xfId="38699"/>
    <cellStyle name="Percent 2 3 7 3" xfId="38700"/>
    <cellStyle name="Percent 2 3 7 3 2" xfId="38701"/>
    <cellStyle name="Percent 2 3 7 3 2 2" xfId="38702"/>
    <cellStyle name="Percent 2 3 7 3 3" xfId="38703"/>
    <cellStyle name="Percent 2 3 7 3 3 2" xfId="38704"/>
    <cellStyle name="Percent 2 3 7 3 4" xfId="38705"/>
    <cellStyle name="Percent 2 3 7 3 4 2" xfId="38706"/>
    <cellStyle name="Percent 2 3 7 3 5" xfId="38707"/>
    <cellStyle name="Percent 2 3 7 3 6" xfId="38708"/>
    <cellStyle name="Percent 2 3 7 4" xfId="38709"/>
    <cellStyle name="Percent 2 3 7 4 2" xfId="38710"/>
    <cellStyle name="Percent 2 3 7 4 2 2" xfId="38711"/>
    <cellStyle name="Percent 2 3 7 4 3" xfId="38712"/>
    <cellStyle name="Percent 2 3 7 4 3 2" xfId="38713"/>
    <cellStyle name="Percent 2 3 7 4 4" xfId="38714"/>
    <cellStyle name="Percent 2 3 7 4 4 2" xfId="38715"/>
    <cellStyle name="Percent 2 3 7 4 5" xfId="38716"/>
    <cellStyle name="Percent 2 3 7 4 6" xfId="38717"/>
    <cellStyle name="Percent 2 3 7 5" xfId="38718"/>
    <cellStyle name="Percent 2 3 7 5 2" xfId="38719"/>
    <cellStyle name="Percent 2 3 7 5 2 2" xfId="38720"/>
    <cellStyle name="Percent 2 3 7 5 3" xfId="38721"/>
    <cellStyle name="Percent 2 3 7 5 3 2" xfId="38722"/>
    <cellStyle name="Percent 2 3 7 5 4" xfId="38723"/>
    <cellStyle name="Percent 2 3 7 5 5" xfId="38724"/>
    <cellStyle name="Percent 2 3 7 6" xfId="38725"/>
    <cellStyle name="Percent 2 3 7 6 2" xfId="38726"/>
    <cellStyle name="Percent 2 3 7 7" xfId="38727"/>
    <cellStyle name="Percent 2 3 7 7 2" xfId="38728"/>
    <cellStyle name="Percent 2 3 7 8" xfId="38729"/>
    <cellStyle name="Percent 2 3 7 8 2" xfId="38730"/>
    <cellStyle name="Percent 2 3 7 9" xfId="38731"/>
    <cellStyle name="Percent 2 3 8" xfId="38732"/>
    <cellStyle name="Percent 2 3 8 10" xfId="38733"/>
    <cellStyle name="Percent 2 3 8 2" xfId="38734"/>
    <cellStyle name="Percent 2 3 8 2 2" xfId="38735"/>
    <cellStyle name="Percent 2 3 8 2 2 2" xfId="38736"/>
    <cellStyle name="Percent 2 3 8 2 3" xfId="38737"/>
    <cellStyle name="Percent 2 3 8 2 3 2" xfId="38738"/>
    <cellStyle name="Percent 2 3 8 2 4" xfId="38739"/>
    <cellStyle name="Percent 2 3 8 2 4 2" xfId="38740"/>
    <cellStyle name="Percent 2 3 8 2 5" xfId="38741"/>
    <cellStyle name="Percent 2 3 8 2 6" xfId="38742"/>
    <cellStyle name="Percent 2 3 8 3" xfId="38743"/>
    <cellStyle name="Percent 2 3 8 3 2" xfId="38744"/>
    <cellStyle name="Percent 2 3 8 3 2 2" xfId="38745"/>
    <cellStyle name="Percent 2 3 8 3 3" xfId="38746"/>
    <cellStyle name="Percent 2 3 8 3 3 2" xfId="38747"/>
    <cellStyle name="Percent 2 3 8 3 4" xfId="38748"/>
    <cellStyle name="Percent 2 3 8 3 4 2" xfId="38749"/>
    <cellStyle name="Percent 2 3 8 3 5" xfId="38750"/>
    <cellStyle name="Percent 2 3 8 3 6" xfId="38751"/>
    <cellStyle name="Percent 2 3 8 4" xfId="38752"/>
    <cellStyle name="Percent 2 3 8 4 2" xfId="38753"/>
    <cellStyle name="Percent 2 3 8 4 2 2" xfId="38754"/>
    <cellStyle name="Percent 2 3 8 4 3" xfId="38755"/>
    <cellStyle name="Percent 2 3 8 4 3 2" xfId="38756"/>
    <cellStyle name="Percent 2 3 8 4 4" xfId="38757"/>
    <cellStyle name="Percent 2 3 8 4 4 2" xfId="38758"/>
    <cellStyle name="Percent 2 3 8 4 5" xfId="38759"/>
    <cellStyle name="Percent 2 3 8 4 6" xfId="38760"/>
    <cellStyle name="Percent 2 3 8 5" xfId="38761"/>
    <cellStyle name="Percent 2 3 8 5 2" xfId="38762"/>
    <cellStyle name="Percent 2 3 8 5 2 2" xfId="38763"/>
    <cellStyle name="Percent 2 3 8 5 3" xfId="38764"/>
    <cellStyle name="Percent 2 3 8 5 3 2" xfId="38765"/>
    <cellStyle name="Percent 2 3 8 5 4" xfId="38766"/>
    <cellStyle name="Percent 2 3 8 5 5" xfId="38767"/>
    <cellStyle name="Percent 2 3 8 6" xfId="38768"/>
    <cellStyle name="Percent 2 3 8 6 2" xfId="38769"/>
    <cellStyle name="Percent 2 3 8 7" xfId="38770"/>
    <cellStyle name="Percent 2 3 8 7 2" xfId="38771"/>
    <cellStyle name="Percent 2 3 8 8" xfId="38772"/>
    <cellStyle name="Percent 2 3 8 8 2" xfId="38773"/>
    <cellStyle name="Percent 2 3 8 9" xfId="38774"/>
    <cellStyle name="Percent 2 3 9" xfId="38775"/>
    <cellStyle name="Percent 2 3 9 2" xfId="38776"/>
    <cellStyle name="Percent 2 3 9 2 2" xfId="38777"/>
    <cellStyle name="Percent 2 3 9 3" xfId="38778"/>
    <cellStyle name="Percent 2 3 9 3 2" xfId="38779"/>
    <cellStyle name="Percent 2 3 9 4" xfId="38780"/>
    <cellStyle name="Percent 2 3 9 4 2" xfId="38781"/>
    <cellStyle name="Percent 2 3 9 5" xfId="38782"/>
    <cellStyle name="Percent 2 3 9 6" xfId="38783"/>
    <cellStyle name="Percent 2 4" xfId="38784"/>
    <cellStyle name="Percent 2 4 10" xfId="38785"/>
    <cellStyle name="Percent 2 4 10 2" xfId="38786"/>
    <cellStyle name="Percent 2 4 10 2 2" xfId="38787"/>
    <cellStyle name="Percent 2 4 10 3" xfId="38788"/>
    <cellStyle name="Percent 2 4 10 3 2" xfId="38789"/>
    <cellStyle name="Percent 2 4 10 4" xfId="38790"/>
    <cellStyle name="Percent 2 4 10 4 2" xfId="38791"/>
    <cellStyle name="Percent 2 4 10 5" xfId="38792"/>
    <cellStyle name="Percent 2 4 10 6" xfId="38793"/>
    <cellStyle name="Percent 2 4 11" xfId="38794"/>
    <cellStyle name="Percent 2 4 11 2" xfId="38795"/>
    <cellStyle name="Percent 2 4 11 2 2" xfId="38796"/>
    <cellStyle name="Percent 2 4 11 2 3" xfId="38797"/>
    <cellStyle name="Percent 2 4 11 2 3 2" xfId="38798"/>
    <cellStyle name="Percent 2 4 11 3" xfId="38799"/>
    <cellStyle name="Percent 2 4 11 3 2" xfId="38800"/>
    <cellStyle name="Percent 2 4 11 4" xfId="38801"/>
    <cellStyle name="Percent 2 4 11 5" xfId="38802"/>
    <cellStyle name="Percent 2 4 12" xfId="38803"/>
    <cellStyle name="Percent 2 4 12 2" xfId="38804"/>
    <cellStyle name="Percent 2 4 13" xfId="38805"/>
    <cellStyle name="Percent 2 4 13 2" xfId="38806"/>
    <cellStyle name="Percent 2 4 14" xfId="38807"/>
    <cellStyle name="Percent 2 4 14 2" xfId="38808"/>
    <cellStyle name="Percent 2 4 15" xfId="38809"/>
    <cellStyle name="Percent 2 4 16" xfId="38810"/>
    <cellStyle name="Percent 2 4 17" xfId="38811"/>
    <cellStyle name="Percent 2 4 2" xfId="38812"/>
    <cellStyle name="Percent 2 4 2 10" xfId="38813"/>
    <cellStyle name="Percent 2 4 2 10 2" xfId="38814"/>
    <cellStyle name="Percent 2 4 2 11" xfId="38815"/>
    <cellStyle name="Percent 2 4 2 11 2" xfId="38816"/>
    <cellStyle name="Percent 2 4 2 12" xfId="38817"/>
    <cellStyle name="Percent 2 4 2 13" xfId="38818"/>
    <cellStyle name="Percent 2 4 2 2" xfId="38819"/>
    <cellStyle name="Percent 2 4 2 2 10" xfId="38820"/>
    <cellStyle name="Percent 2 4 2 2 11" xfId="38821"/>
    <cellStyle name="Percent 2 4 2 2 2" xfId="38822"/>
    <cellStyle name="Percent 2 4 2 2 2 2" xfId="38823"/>
    <cellStyle name="Percent 2 4 2 2 2 2 2" xfId="38824"/>
    <cellStyle name="Percent 2 4 2 2 2 3" xfId="38825"/>
    <cellStyle name="Percent 2 4 2 2 2 3 2" xfId="38826"/>
    <cellStyle name="Percent 2 4 2 2 2 4" xfId="38827"/>
    <cellStyle name="Percent 2 4 2 2 2 4 2" xfId="38828"/>
    <cellStyle name="Percent 2 4 2 2 2 5" xfId="38829"/>
    <cellStyle name="Percent 2 4 2 2 2 6" xfId="38830"/>
    <cellStyle name="Percent 2 4 2 2 3" xfId="38831"/>
    <cellStyle name="Percent 2 4 2 2 3 2" xfId="38832"/>
    <cellStyle name="Percent 2 4 2 2 3 2 2" xfId="38833"/>
    <cellStyle name="Percent 2 4 2 2 3 3" xfId="38834"/>
    <cellStyle name="Percent 2 4 2 2 3 3 2" xfId="38835"/>
    <cellStyle name="Percent 2 4 2 2 3 4" xfId="38836"/>
    <cellStyle name="Percent 2 4 2 2 3 4 2" xfId="38837"/>
    <cellStyle name="Percent 2 4 2 2 3 5" xfId="38838"/>
    <cellStyle name="Percent 2 4 2 2 3 6" xfId="38839"/>
    <cellStyle name="Percent 2 4 2 2 4" xfId="38840"/>
    <cellStyle name="Percent 2 4 2 2 4 2" xfId="38841"/>
    <cellStyle name="Percent 2 4 2 2 4 2 2" xfId="38842"/>
    <cellStyle name="Percent 2 4 2 2 4 3" xfId="38843"/>
    <cellStyle name="Percent 2 4 2 2 4 3 2" xfId="38844"/>
    <cellStyle name="Percent 2 4 2 2 4 4" xfId="38845"/>
    <cellStyle name="Percent 2 4 2 2 4 4 2" xfId="38846"/>
    <cellStyle name="Percent 2 4 2 2 4 5" xfId="38847"/>
    <cellStyle name="Percent 2 4 2 2 4 6" xfId="38848"/>
    <cellStyle name="Percent 2 4 2 2 5" xfId="38849"/>
    <cellStyle name="Percent 2 4 2 2 5 2" xfId="38850"/>
    <cellStyle name="Percent 2 4 2 2 5 2 2" xfId="38851"/>
    <cellStyle name="Percent 2 4 2 2 5 3" xfId="38852"/>
    <cellStyle name="Percent 2 4 2 2 5 3 2" xfId="38853"/>
    <cellStyle name="Percent 2 4 2 2 5 4" xfId="38854"/>
    <cellStyle name="Percent 2 4 2 2 5 4 2" xfId="38855"/>
    <cellStyle name="Percent 2 4 2 2 5 5" xfId="38856"/>
    <cellStyle name="Percent 2 4 2 2 5 6" xfId="38857"/>
    <cellStyle name="Percent 2 4 2 2 6" xfId="38858"/>
    <cellStyle name="Percent 2 4 2 2 6 2" xfId="38859"/>
    <cellStyle name="Percent 2 4 2 2 6 2 2" xfId="38860"/>
    <cellStyle name="Percent 2 4 2 2 6 3" xfId="38861"/>
    <cellStyle name="Percent 2 4 2 2 6 3 2" xfId="38862"/>
    <cellStyle name="Percent 2 4 2 2 6 4" xfId="38863"/>
    <cellStyle name="Percent 2 4 2 2 6 5" xfId="38864"/>
    <cellStyle name="Percent 2 4 2 2 7" xfId="38865"/>
    <cellStyle name="Percent 2 4 2 2 7 2" xfId="38866"/>
    <cellStyle name="Percent 2 4 2 2 8" xfId="38867"/>
    <cellStyle name="Percent 2 4 2 2 8 2" xfId="38868"/>
    <cellStyle name="Percent 2 4 2 2 9" xfId="38869"/>
    <cellStyle name="Percent 2 4 2 2 9 2" xfId="38870"/>
    <cellStyle name="Percent 2 4 2 3" xfId="38871"/>
    <cellStyle name="Percent 2 4 2 3 10" xfId="38872"/>
    <cellStyle name="Percent 2 4 2 3 2" xfId="38873"/>
    <cellStyle name="Percent 2 4 2 3 2 2" xfId="38874"/>
    <cellStyle name="Percent 2 4 2 3 2 2 2" xfId="38875"/>
    <cellStyle name="Percent 2 4 2 3 2 3" xfId="38876"/>
    <cellStyle name="Percent 2 4 2 3 2 3 2" xfId="38877"/>
    <cellStyle name="Percent 2 4 2 3 2 4" xfId="38878"/>
    <cellStyle name="Percent 2 4 2 3 2 4 2" xfId="38879"/>
    <cellStyle name="Percent 2 4 2 3 2 5" xfId="38880"/>
    <cellStyle name="Percent 2 4 2 3 2 6" xfId="38881"/>
    <cellStyle name="Percent 2 4 2 3 3" xfId="38882"/>
    <cellStyle name="Percent 2 4 2 3 3 2" xfId="38883"/>
    <cellStyle name="Percent 2 4 2 3 3 2 2" xfId="38884"/>
    <cellStyle name="Percent 2 4 2 3 3 3" xfId="38885"/>
    <cellStyle name="Percent 2 4 2 3 3 3 2" xfId="38886"/>
    <cellStyle name="Percent 2 4 2 3 3 4" xfId="38887"/>
    <cellStyle name="Percent 2 4 2 3 3 4 2" xfId="38888"/>
    <cellStyle name="Percent 2 4 2 3 3 5" xfId="38889"/>
    <cellStyle name="Percent 2 4 2 3 3 6" xfId="38890"/>
    <cellStyle name="Percent 2 4 2 3 4" xfId="38891"/>
    <cellStyle name="Percent 2 4 2 3 4 2" xfId="38892"/>
    <cellStyle name="Percent 2 4 2 3 4 2 2" xfId="38893"/>
    <cellStyle name="Percent 2 4 2 3 4 3" xfId="38894"/>
    <cellStyle name="Percent 2 4 2 3 4 3 2" xfId="38895"/>
    <cellStyle name="Percent 2 4 2 3 4 4" xfId="38896"/>
    <cellStyle name="Percent 2 4 2 3 4 4 2" xfId="38897"/>
    <cellStyle name="Percent 2 4 2 3 4 5" xfId="38898"/>
    <cellStyle name="Percent 2 4 2 3 4 6" xfId="38899"/>
    <cellStyle name="Percent 2 4 2 3 5" xfId="38900"/>
    <cellStyle name="Percent 2 4 2 3 5 2" xfId="38901"/>
    <cellStyle name="Percent 2 4 2 3 5 2 2" xfId="38902"/>
    <cellStyle name="Percent 2 4 2 3 5 3" xfId="38903"/>
    <cellStyle name="Percent 2 4 2 3 5 3 2" xfId="38904"/>
    <cellStyle name="Percent 2 4 2 3 5 4" xfId="38905"/>
    <cellStyle name="Percent 2 4 2 3 5 5" xfId="38906"/>
    <cellStyle name="Percent 2 4 2 3 6" xfId="38907"/>
    <cellStyle name="Percent 2 4 2 3 6 2" xfId="38908"/>
    <cellStyle name="Percent 2 4 2 3 7" xfId="38909"/>
    <cellStyle name="Percent 2 4 2 3 7 2" xfId="38910"/>
    <cellStyle name="Percent 2 4 2 3 8" xfId="38911"/>
    <cellStyle name="Percent 2 4 2 3 8 2" xfId="38912"/>
    <cellStyle name="Percent 2 4 2 3 9" xfId="38913"/>
    <cellStyle name="Percent 2 4 2 4" xfId="38914"/>
    <cellStyle name="Percent 2 4 2 4 10" xfId="38915"/>
    <cellStyle name="Percent 2 4 2 4 2" xfId="38916"/>
    <cellStyle name="Percent 2 4 2 4 2 2" xfId="38917"/>
    <cellStyle name="Percent 2 4 2 4 2 2 2" xfId="38918"/>
    <cellStyle name="Percent 2 4 2 4 2 3" xfId="38919"/>
    <cellStyle name="Percent 2 4 2 4 2 3 2" xfId="38920"/>
    <cellStyle name="Percent 2 4 2 4 2 4" xfId="38921"/>
    <cellStyle name="Percent 2 4 2 4 2 4 2" xfId="38922"/>
    <cellStyle name="Percent 2 4 2 4 2 5" xfId="38923"/>
    <cellStyle name="Percent 2 4 2 4 2 6" xfId="38924"/>
    <cellStyle name="Percent 2 4 2 4 3" xfId="38925"/>
    <cellStyle name="Percent 2 4 2 4 3 2" xfId="38926"/>
    <cellStyle name="Percent 2 4 2 4 3 2 2" xfId="38927"/>
    <cellStyle name="Percent 2 4 2 4 3 3" xfId="38928"/>
    <cellStyle name="Percent 2 4 2 4 3 3 2" xfId="38929"/>
    <cellStyle name="Percent 2 4 2 4 3 4" xfId="38930"/>
    <cellStyle name="Percent 2 4 2 4 3 4 2" xfId="38931"/>
    <cellStyle name="Percent 2 4 2 4 3 5" xfId="38932"/>
    <cellStyle name="Percent 2 4 2 4 3 6" xfId="38933"/>
    <cellStyle name="Percent 2 4 2 4 4" xfId="38934"/>
    <cellStyle name="Percent 2 4 2 4 4 2" xfId="38935"/>
    <cellStyle name="Percent 2 4 2 4 4 2 2" xfId="38936"/>
    <cellStyle name="Percent 2 4 2 4 4 3" xfId="38937"/>
    <cellStyle name="Percent 2 4 2 4 4 3 2" xfId="38938"/>
    <cellStyle name="Percent 2 4 2 4 4 4" xfId="38939"/>
    <cellStyle name="Percent 2 4 2 4 4 4 2" xfId="38940"/>
    <cellStyle name="Percent 2 4 2 4 4 5" xfId="38941"/>
    <cellStyle name="Percent 2 4 2 4 4 6" xfId="38942"/>
    <cellStyle name="Percent 2 4 2 4 5" xfId="38943"/>
    <cellStyle name="Percent 2 4 2 4 5 2" xfId="38944"/>
    <cellStyle name="Percent 2 4 2 4 5 2 2" xfId="38945"/>
    <cellStyle name="Percent 2 4 2 4 5 3" xfId="38946"/>
    <cellStyle name="Percent 2 4 2 4 5 3 2" xfId="38947"/>
    <cellStyle name="Percent 2 4 2 4 5 4" xfId="38948"/>
    <cellStyle name="Percent 2 4 2 4 5 5" xfId="38949"/>
    <cellStyle name="Percent 2 4 2 4 6" xfId="38950"/>
    <cellStyle name="Percent 2 4 2 4 6 2" xfId="38951"/>
    <cellStyle name="Percent 2 4 2 4 7" xfId="38952"/>
    <cellStyle name="Percent 2 4 2 4 7 2" xfId="38953"/>
    <cellStyle name="Percent 2 4 2 4 8" xfId="38954"/>
    <cellStyle name="Percent 2 4 2 4 8 2" xfId="38955"/>
    <cellStyle name="Percent 2 4 2 4 9" xfId="38956"/>
    <cellStyle name="Percent 2 4 2 5" xfId="38957"/>
    <cellStyle name="Percent 2 4 2 5 2" xfId="38958"/>
    <cellStyle name="Percent 2 4 2 5 2 2" xfId="38959"/>
    <cellStyle name="Percent 2 4 2 5 3" xfId="38960"/>
    <cellStyle name="Percent 2 4 2 5 3 2" xfId="38961"/>
    <cellStyle name="Percent 2 4 2 5 4" xfId="38962"/>
    <cellStyle name="Percent 2 4 2 5 4 2" xfId="38963"/>
    <cellStyle name="Percent 2 4 2 5 5" xfId="38964"/>
    <cellStyle name="Percent 2 4 2 5 6" xfId="38965"/>
    <cellStyle name="Percent 2 4 2 6" xfId="38966"/>
    <cellStyle name="Percent 2 4 2 6 2" xfId="38967"/>
    <cellStyle name="Percent 2 4 2 6 2 2" xfId="38968"/>
    <cellStyle name="Percent 2 4 2 6 3" xfId="38969"/>
    <cellStyle name="Percent 2 4 2 6 3 2" xfId="38970"/>
    <cellStyle name="Percent 2 4 2 6 4" xfId="38971"/>
    <cellStyle name="Percent 2 4 2 6 4 2" xfId="38972"/>
    <cellStyle name="Percent 2 4 2 6 5" xfId="38973"/>
    <cellStyle name="Percent 2 4 2 6 6" xfId="38974"/>
    <cellStyle name="Percent 2 4 2 7" xfId="38975"/>
    <cellStyle name="Percent 2 4 2 7 2" xfId="38976"/>
    <cellStyle name="Percent 2 4 2 7 2 2" xfId="38977"/>
    <cellStyle name="Percent 2 4 2 7 3" xfId="38978"/>
    <cellStyle name="Percent 2 4 2 7 3 2" xfId="38979"/>
    <cellStyle name="Percent 2 4 2 7 4" xfId="38980"/>
    <cellStyle name="Percent 2 4 2 7 4 2" xfId="38981"/>
    <cellStyle name="Percent 2 4 2 7 5" xfId="38982"/>
    <cellStyle name="Percent 2 4 2 7 6" xfId="38983"/>
    <cellStyle name="Percent 2 4 2 8" xfId="38984"/>
    <cellStyle name="Percent 2 4 2 8 2" xfId="38985"/>
    <cellStyle name="Percent 2 4 2 8 2 2" xfId="38986"/>
    <cellStyle name="Percent 2 4 2 8 3" xfId="38987"/>
    <cellStyle name="Percent 2 4 2 8 3 2" xfId="38988"/>
    <cellStyle name="Percent 2 4 2 8 4" xfId="38989"/>
    <cellStyle name="Percent 2 4 2 8 5" xfId="38990"/>
    <cellStyle name="Percent 2 4 2 9" xfId="38991"/>
    <cellStyle name="Percent 2 4 2 9 2" xfId="38992"/>
    <cellStyle name="Percent 2 4 3" xfId="38993"/>
    <cellStyle name="Percent 2 4 3 10" xfId="38994"/>
    <cellStyle name="Percent 2 4 3 10 2" xfId="38995"/>
    <cellStyle name="Percent 2 4 3 11" xfId="38996"/>
    <cellStyle name="Percent 2 4 3 11 2" xfId="38997"/>
    <cellStyle name="Percent 2 4 3 12" xfId="38998"/>
    <cellStyle name="Percent 2 4 3 13" xfId="38999"/>
    <cellStyle name="Percent 2 4 3 2" xfId="39000"/>
    <cellStyle name="Percent 2 4 3 2 10" xfId="39001"/>
    <cellStyle name="Percent 2 4 3 2 11" xfId="39002"/>
    <cellStyle name="Percent 2 4 3 2 2" xfId="39003"/>
    <cellStyle name="Percent 2 4 3 2 2 2" xfId="39004"/>
    <cellStyle name="Percent 2 4 3 2 2 2 2" xfId="39005"/>
    <cellStyle name="Percent 2 4 3 2 2 3" xfId="39006"/>
    <cellStyle name="Percent 2 4 3 2 2 3 2" xfId="39007"/>
    <cellStyle name="Percent 2 4 3 2 2 4" xfId="39008"/>
    <cellStyle name="Percent 2 4 3 2 2 4 2" xfId="39009"/>
    <cellStyle name="Percent 2 4 3 2 2 5" xfId="39010"/>
    <cellStyle name="Percent 2 4 3 2 2 6" xfId="39011"/>
    <cellStyle name="Percent 2 4 3 2 3" xfId="39012"/>
    <cellStyle name="Percent 2 4 3 2 3 2" xfId="39013"/>
    <cellStyle name="Percent 2 4 3 2 3 2 2" xfId="39014"/>
    <cellStyle name="Percent 2 4 3 2 3 3" xfId="39015"/>
    <cellStyle name="Percent 2 4 3 2 3 3 2" xfId="39016"/>
    <cellStyle name="Percent 2 4 3 2 3 4" xfId="39017"/>
    <cellStyle name="Percent 2 4 3 2 3 4 2" xfId="39018"/>
    <cellStyle name="Percent 2 4 3 2 3 5" xfId="39019"/>
    <cellStyle name="Percent 2 4 3 2 3 6" xfId="39020"/>
    <cellStyle name="Percent 2 4 3 2 4" xfId="39021"/>
    <cellStyle name="Percent 2 4 3 2 4 2" xfId="39022"/>
    <cellStyle name="Percent 2 4 3 2 4 2 2" xfId="39023"/>
    <cellStyle name="Percent 2 4 3 2 4 3" xfId="39024"/>
    <cellStyle name="Percent 2 4 3 2 4 3 2" xfId="39025"/>
    <cellStyle name="Percent 2 4 3 2 4 4" xfId="39026"/>
    <cellStyle name="Percent 2 4 3 2 4 4 2" xfId="39027"/>
    <cellStyle name="Percent 2 4 3 2 4 5" xfId="39028"/>
    <cellStyle name="Percent 2 4 3 2 4 6" xfId="39029"/>
    <cellStyle name="Percent 2 4 3 2 5" xfId="39030"/>
    <cellStyle name="Percent 2 4 3 2 5 2" xfId="39031"/>
    <cellStyle name="Percent 2 4 3 2 5 2 2" xfId="39032"/>
    <cellStyle name="Percent 2 4 3 2 5 3" xfId="39033"/>
    <cellStyle name="Percent 2 4 3 2 5 3 2" xfId="39034"/>
    <cellStyle name="Percent 2 4 3 2 5 4" xfId="39035"/>
    <cellStyle name="Percent 2 4 3 2 5 4 2" xfId="39036"/>
    <cellStyle name="Percent 2 4 3 2 5 5" xfId="39037"/>
    <cellStyle name="Percent 2 4 3 2 5 6" xfId="39038"/>
    <cellStyle name="Percent 2 4 3 2 6" xfId="39039"/>
    <cellStyle name="Percent 2 4 3 2 6 2" xfId="39040"/>
    <cellStyle name="Percent 2 4 3 2 6 2 2" xfId="39041"/>
    <cellStyle name="Percent 2 4 3 2 6 3" xfId="39042"/>
    <cellStyle name="Percent 2 4 3 2 6 3 2" xfId="39043"/>
    <cellStyle name="Percent 2 4 3 2 6 4" xfId="39044"/>
    <cellStyle name="Percent 2 4 3 2 6 5" xfId="39045"/>
    <cellStyle name="Percent 2 4 3 2 7" xfId="39046"/>
    <cellStyle name="Percent 2 4 3 2 7 2" xfId="39047"/>
    <cellStyle name="Percent 2 4 3 2 8" xfId="39048"/>
    <cellStyle name="Percent 2 4 3 2 8 2" xfId="39049"/>
    <cellStyle name="Percent 2 4 3 2 9" xfId="39050"/>
    <cellStyle name="Percent 2 4 3 2 9 2" xfId="39051"/>
    <cellStyle name="Percent 2 4 3 3" xfId="39052"/>
    <cellStyle name="Percent 2 4 3 3 10" xfId="39053"/>
    <cellStyle name="Percent 2 4 3 3 2" xfId="39054"/>
    <cellStyle name="Percent 2 4 3 3 2 2" xfId="39055"/>
    <cellStyle name="Percent 2 4 3 3 2 2 2" xfId="39056"/>
    <cellStyle name="Percent 2 4 3 3 2 3" xfId="39057"/>
    <cellStyle name="Percent 2 4 3 3 2 3 2" xfId="39058"/>
    <cellStyle name="Percent 2 4 3 3 2 4" xfId="39059"/>
    <cellStyle name="Percent 2 4 3 3 2 4 2" xfId="39060"/>
    <cellStyle name="Percent 2 4 3 3 2 5" xfId="39061"/>
    <cellStyle name="Percent 2 4 3 3 2 6" xfId="39062"/>
    <cellStyle name="Percent 2 4 3 3 3" xfId="39063"/>
    <cellStyle name="Percent 2 4 3 3 3 2" xfId="39064"/>
    <cellStyle name="Percent 2 4 3 3 3 2 2" xfId="39065"/>
    <cellStyle name="Percent 2 4 3 3 3 3" xfId="39066"/>
    <cellStyle name="Percent 2 4 3 3 3 3 2" xfId="39067"/>
    <cellStyle name="Percent 2 4 3 3 3 4" xfId="39068"/>
    <cellStyle name="Percent 2 4 3 3 3 4 2" xfId="39069"/>
    <cellStyle name="Percent 2 4 3 3 3 5" xfId="39070"/>
    <cellStyle name="Percent 2 4 3 3 3 6" xfId="39071"/>
    <cellStyle name="Percent 2 4 3 3 4" xfId="39072"/>
    <cellStyle name="Percent 2 4 3 3 4 2" xfId="39073"/>
    <cellStyle name="Percent 2 4 3 3 4 2 2" xfId="39074"/>
    <cellStyle name="Percent 2 4 3 3 4 3" xfId="39075"/>
    <cellStyle name="Percent 2 4 3 3 4 3 2" xfId="39076"/>
    <cellStyle name="Percent 2 4 3 3 4 4" xfId="39077"/>
    <cellStyle name="Percent 2 4 3 3 4 4 2" xfId="39078"/>
    <cellStyle name="Percent 2 4 3 3 4 5" xfId="39079"/>
    <cellStyle name="Percent 2 4 3 3 4 6" xfId="39080"/>
    <cellStyle name="Percent 2 4 3 3 5" xfId="39081"/>
    <cellStyle name="Percent 2 4 3 3 5 2" xfId="39082"/>
    <cellStyle name="Percent 2 4 3 3 5 2 2" xfId="39083"/>
    <cellStyle name="Percent 2 4 3 3 5 3" xfId="39084"/>
    <cellStyle name="Percent 2 4 3 3 5 3 2" xfId="39085"/>
    <cellStyle name="Percent 2 4 3 3 5 4" xfId="39086"/>
    <cellStyle name="Percent 2 4 3 3 5 5" xfId="39087"/>
    <cellStyle name="Percent 2 4 3 3 6" xfId="39088"/>
    <cellStyle name="Percent 2 4 3 3 6 2" xfId="39089"/>
    <cellStyle name="Percent 2 4 3 3 7" xfId="39090"/>
    <cellStyle name="Percent 2 4 3 3 7 2" xfId="39091"/>
    <cellStyle name="Percent 2 4 3 3 8" xfId="39092"/>
    <cellStyle name="Percent 2 4 3 3 8 2" xfId="39093"/>
    <cellStyle name="Percent 2 4 3 3 9" xfId="39094"/>
    <cellStyle name="Percent 2 4 3 4" xfId="39095"/>
    <cellStyle name="Percent 2 4 3 4 10" xfId="39096"/>
    <cellStyle name="Percent 2 4 3 4 2" xfId="39097"/>
    <cellStyle name="Percent 2 4 3 4 2 2" xfId="39098"/>
    <cellStyle name="Percent 2 4 3 4 2 2 2" xfId="39099"/>
    <cellStyle name="Percent 2 4 3 4 2 3" xfId="39100"/>
    <cellStyle name="Percent 2 4 3 4 2 3 2" xfId="39101"/>
    <cellStyle name="Percent 2 4 3 4 2 4" xfId="39102"/>
    <cellStyle name="Percent 2 4 3 4 2 4 2" xfId="39103"/>
    <cellStyle name="Percent 2 4 3 4 2 5" xfId="39104"/>
    <cellStyle name="Percent 2 4 3 4 2 6" xfId="39105"/>
    <cellStyle name="Percent 2 4 3 4 3" xfId="39106"/>
    <cellStyle name="Percent 2 4 3 4 3 2" xfId="39107"/>
    <cellStyle name="Percent 2 4 3 4 3 2 2" xfId="39108"/>
    <cellStyle name="Percent 2 4 3 4 3 3" xfId="39109"/>
    <cellStyle name="Percent 2 4 3 4 3 3 2" xfId="39110"/>
    <cellStyle name="Percent 2 4 3 4 3 4" xfId="39111"/>
    <cellStyle name="Percent 2 4 3 4 3 4 2" xfId="39112"/>
    <cellStyle name="Percent 2 4 3 4 3 5" xfId="39113"/>
    <cellStyle name="Percent 2 4 3 4 3 6" xfId="39114"/>
    <cellStyle name="Percent 2 4 3 4 4" xfId="39115"/>
    <cellStyle name="Percent 2 4 3 4 4 2" xfId="39116"/>
    <cellStyle name="Percent 2 4 3 4 4 2 2" xfId="39117"/>
    <cellStyle name="Percent 2 4 3 4 4 3" xfId="39118"/>
    <cellStyle name="Percent 2 4 3 4 4 3 2" xfId="39119"/>
    <cellStyle name="Percent 2 4 3 4 4 4" xfId="39120"/>
    <cellStyle name="Percent 2 4 3 4 4 4 2" xfId="39121"/>
    <cellStyle name="Percent 2 4 3 4 4 5" xfId="39122"/>
    <cellStyle name="Percent 2 4 3 4 4 6" xfId="39123"/>
    <cellStyle name="Percent 2 4 3 4 5" xfId="39124"/>
    <cellStyle name="Percent 2 4 3 4 5 2" xfId="39125"/>
    <cellStyle name="Percent 2 4 3 4 5 2 2" xfId="39126"/>
    <cellStyle name="Percent 2 4 3 4 5 3" xfId="39127"/>
    <cellStyle name="Percent 2 4 3 4 5 3 2" xfId="39128"/>
    <cellStyle name="Percent 2 4 3 4 5 4" xfId="39129"/>
    <cellStyle name="Percent 2 4 3 4 5 5" xfId="39130"/>
    <cellStyle name="Percent 2 4 3 4 6" xfId="39131"/>
    <cellStyle name="Percent 2 4 3 4 6 2" xfId="39132"/>
    <cellStyle name="Percent 2 4 3 4 7" xfId="39133"/>
    <cellStyle name="Percent 2 4 3 4 7 2" xfId="39134"/>
    <cellStyle name="Percent 2 4 3 4 8" xfId="39135"/>
    <cellStyle name="Percent 2 4 3 4 8 2" xfId="39136"/>
    <cellStyle name="Percent 2 4 3 4 9" xfId="39137"/>
    <cellStyle name="Percent 2 4 3 5" xfId="39138"/>
    <cellStyle name="Percent 2 4 3 5 2" xfId="39139"/>
    <cellStyle name="Percent 2 4 3 5 2 2" xfId="39140"/>
    <cellStyle name="Percent 2 4 3 5 3" xfId="39141"/>
    <cellStyle name="Percent 2 4 3 5 3 2" xfId="39142"/>
    <cellStyle name="Percent 2 4 3 5 4" xfId="39143"/>
    <cellStyle name="Percent 2 4 3 5 4 2" xfId="39144"/>
    <cellStyle name="Percent 2 4 3 5 5" xfId="39145"/>
    <cellStyle name="Percent 2 4 3 5 6" xfId="39146"/>
    <cellStyle name="Percent 2 4 3 6" xfId="39147"/>
    <cellStyle name="Percent 2 4 3 6 2" xfId="39148"/>
    <cellStyle name="Percent 2 4 3 6 2 2" xfId="39149"/>
    <cellStyle name="Percent 2 4 3 6 3" xfId="39150"/>
    <cellStyle name="Percent 2 4 3 6 3 2" xfId="39151"/>
    <cellStyle name="Percent 2 4 3 6 4" xfId="39152"/>
    <cellStyle name="Percent 2 4 3 6 4 2" xfId="39153"/>
    <cellStyle name="Percent 2 4 3 6 5" xfId="39154"/>
    <cellStyle name="Percent 2 4 3 6 6" xfId="39155"/>
    <cellStyle name="Percent 2 4 3 7" xfId="39156"/>
    <cellStyle name="Percent 2 4 3 7 2" xfId="39157"/>
    <cellStyle name="Percent 2 4 3 7 2 2" xfId="39158"/>
    <cellStyle name="Percent 2 4 3 7 3" xfId="39159"/>
    <cellStyle name="Percent 2 4 3 7 3 2" xfId="39160"/>
    <cellStyle name="Percent 2 4 3 7 4" xfId="39161"/>
    <cellStyle name="Percent 2 4 3 7 4 2" xfId="39162"/>
    <cellStyle name="Percent 2 4 3 7 5" xfId="39163"/>
    <cellStyle name="Percent 2 4 3 7 6" xfId="39164"/>
    <cellStyle name="Percent 2 4 3 8" xfId="39165"/>
    <cellStyle name="Percent 2 4 3 8 2" xfId="39166"/>
    <cellStyle name="Percent 2 4 3 8 2 2" xfId="39167"/>
    <cellStyle name="Percent 2 4 3 8 3" xfId="39168"/>
    <cellStyle name="Percent 2 4 3 8 3 2" xfId="39169"/>
    <cellStyle name="Percent 2 4 3 8 4" xfId="39170"/>
    <cellStyle name="Percent 2 4 3 8 5" xfId="39171"/>
    <cellStyle name="Percent 2 4 3 9" xfId="39172"/>
    <cellStyle name="Percent 2 4 3 9 2" xfId="39173"/>
    <cellStyle name="Percent 2 4 4" xfId="39174"/>
    <cellStyle name="Percent 2 4 4 10" xfId="39175"/>
    <cellStyle name="Percent 2 4 4 10 2" xfId="39176"/>
    <cellStyle name="Percent 2 4 4 11" xfId="39177"/>
    <cellStyle name="Percent 2 4 4 12" xfId="39178"/>
    <cellStyle name="Percent 2 4 4 2" xfId="39179"/>
    <cellStyle name="Percent 2 4 4 2 10" xfId="39180"/>
    <cellStyle name="Percent 2 4 4 2 2" xfId="39181"/>
    <cellStyle name="Percent 2 4 4 2 2 2" xfId="39182"/>
    <cellStyle name="Percent 2 4 4 2 2 2 2" xfId="39183"/>
    <cellStyle name="Percent 2 4 4 2 2 3" xfId="39184"/>
    <cellStyle name="Percent 2 4 4 2 2 3 2" xfId="39185"/>
    <cellStyle name="Percent 2 4 4 2 2 4" xfId="39186"/>
    <cellStyle name="Percent 2 4 4 2 2 4 2" xfId="39187"/>
    <cellStyle name="Percent 2 4 4 2 2 5" xfId="39188"/>
    <cellStyle name="Percent 2 4 4 2 2 6" xfId="39189"/>
    <cellStyle name="Percent 2 4 4 2 3" xfId="39190"/>
    <cellStyle name="Percent 2 4 4 2 3 2" xfId="39191"/>
    <cellStyle name="Percent 2 4 4 2 3 2 2" xfId="39192"/>
    <cellStyle name="Percent 2 4 4 2 3 3" xfId="39193"/>
    <cellStyle name="Percent 2 4 4 2 3 3 2" xfId="39194"/>
    <cellStyle name="Percent 2 4 4 2 3 4" xfId="39195"/>
    <cellStyle name="Percent 2 4 4 2 3 4 2" xfId="39196"/>
    <cellStyle name="Percent 2 4 4 2 3 5" xfId="39197"/>
    <cellStyle name="Percent 2 4 4 2 3 6" xfId="39198"/>
    <cellStyle name="Percent 2 4 4 2 4" xfId="39199"/>
    <cellStyle name="Percent 2 4 4 2 4 2" xfId="39200"/>
    <cellStyle name="Percent 2 4 4 2 4 2 2" xfId="39201"/>
    <cellStyle name="Percent 2 4 4 2 4 3" xfId="39202"/>
    <cellStyle name="Percent 2 4 4 2 4 3 2" xfId="39203"/>
    <cellStyle name="Percent 2 4 4 2 4 4" xfId="39204"/>
    <cellStyle name="Percent 2 4 4 2 4 4 2" xfId="39205"/>
    <cellStyle name="Percent 2 4 4 2 4 5" xfId="39206"/>
    <cellStyle name="Percent 2 4 4 2 4 6" xfId="39207"/>
    <cellStyle name="Percent 2 4 4 2 5" xfId="39208"/>
    <cellStyle name="Percent 2 4 4 2 5 2" xfId="39209"/>
    <cellStyle name="Percent 2 4 4 2 5 2 2" xfId="39210"/>
    <cellStyle name="Percent 2 4 4 2 5 3" xfId="39211"/>
    <cellStyle name="Percent 2 4 4 2 5 3 2" xfId="39212"/>
    <cellStyle name="Percent 2 4 4 2 5 4" xfId="39213"/>
    <cellStyle name="Percent 2 4 4 2 5 5" xfId="39214"/>
    <cellStyle name="Percent 2 4 4 2 6" xfId="39215"/>
    <cellStyle name="Percent 2 4 4 2 6 2" xfId="39216"/>
    <cellStyle name="Percent 2 4 4 2 7" xfId="39217"/>
    <cellStyle name="Percent 2 4 4 2 7 2" xfId="39218"/>
    <cellStyle name="Percent 2 4 4 2 8" xfId="39219"/>
    <cellStyle name="Percent 2 4 4 2 8 2" xfId="39220"/>
    <cellStyle name="Percent 2 4 4 2 9" xfId="39221"/>
    <cellStyle name="Percent 2 4 4 3" xfId="39222"/>
    <cellStyle name="Percent 2 4 4 3 10" xfId="39223"/>
    <cellStyle name="Percent 2 4 4 3 2" xfId="39224"/>
    <cellStyle name="Percent 2 4 4 3 2 2" xfId="39225"/>
    <cellStyle name="Percent 2 4 4 3 2 2 2" xfId="39226"/>
    <cellStyle name="Percent 2 4 4 3 2 3" xfId="39227"/>
    <cellStyle name="Percent 2 4 4 3 2 3 2" xfId="39228"/>
    <cellStyle name="Percent 2 4 4 3 2 4" xfId="39229"/>
    <cellStyle name="Percent 2 4 4 3 2 4 2" xfId="39230"/>
    <cellStyle name="Percent 2 4 4 3 2 5" xfId="39231"/>
    <cellStyle name="Percent 2 4 4 3 2 6" xfId="39232"/>
    <cellStyle name="Percent 2 4 4 3 3" xfId="39233"/>
    <cellStyle name="Percent 2 4 4 3 3 2" xfId="39234"/>
    <cellStyle name="Percent 2 4 4 3 3 2 2" xfId="39235"/>
    <cellStyle name="Percent 2 4 4 3 3 3" xfId="39236"/>
    <cellStyle name="Percent 2 4 4 3 3 3 2" xfId="39237"/>
    <cellStyle name="Percent 2 4 4 3 3 4" xfId="39238"/>
    <cellStyle name="Percent 2 4 4 3 3 4 2" xfId="39239"/>
    <cellStyle name="Percent 2 4 4 3 3 5" xfId="39240"/>
    <cellStyle name="Percent 2 4 4 3 3 6" xfId="39241"/>
    <cellStyle name="Percent 2 4 4 3 4" xfId="39242"/>
    <cellStyle name="Percent 2 4 4 3 4 2" xfId="39243"/>
    <cellStyle name="Percent 2 4 4 3 4 2 2" xfId="39244"/>
    <cellStyle name="Percent 2 4 4 3 4 3" xfId="39245"/>
    <cellStyle name="Percent 2 4 4 3 4 3 2" xfId="39246"/>
    <cellStyle name="Percent 2 4 4 3 4 4" xfId="39247"/>
    <cellStyle name="Percent 2 4 4 3 4 4 2" xfId="39248"/>
    <cellStyle name="Percent 2 4 4 3 4 5" xfId="39249"/>
    <cellStyle name="Percent 2 4 4 3 4 6" xfId="39250"/>
    <cellStyle name="Percent 2 4 4 3 5" xfId="39251"/>
    <cellStyle name="Percent 2 4 4 3 5 2" xfId="39252"/>
    <cellStyle name="Percent 2 4 4 3 5 2 2" xfId="39253"/>
    <cellStyle name="Percent 2 4 4 3 5 3" xfId="39254"/>
    <cellStyle name="Percent 2 4 4 3 5 3 2" xfId="39255"/>
    <cellStyle name="Percent 2 4 4 3 5 4" xfId="39256"/>
    <cellStyle name="Percent 2 4 4 3 5 5" xfId="39257"/>
    <cellStyle name="Percent 2 4 4 3 6" xfId="39258"/>
    <cellStyle name="Percent 2 4 4 3 6 2" xfId="39259"/>
    <cellStyle name="Percent 2 4 4 3 7" xfId="39260"/>
    <cellStyle name="Percent 2 4 4 3 7 2" xfId="39261"/>
    <cellStyle name="Percent 2 4 4 3 8" xfId="39262"/>
    <cellStyle name="Percent 2 4 4 3 8 2" xfId="39263"/>
    <cellStyle name="Percent 2 4 4 3 9" xfId="39264"/>
    <cellStyle name="Percent 2 4 4 4" xfId="39265"/>
    <cellStyle name="Percent 2 4 4 4 2" xfId="39266"/>
    <cellStyle name="Percent 2 4 4 4 2 2" xfId="39267"/>
    <cellStyle name="Percent 2 4 4 4 3" xfId="39268"/>
    <cellStyle name="Percent 2 4 4 4 3 2" xfId="39269"/>
    <cellStyle name="Percent 2 4 4 4 4" xfId="39270"/>
    <cellStyle name="Percent 2 4 4 4 4 2" xfId="39271"/>
    <cellStyle name="Percent 2 4 4 4 5" xfId="39272"/>
    <cellStyle name="Percent 2 4 4 4 6" xfId="39273"/>
    <cellStyle name="Percent 2 4 4 5" xfId="39274"/>
    <cellStyle name="Percent 2 4 4 5 2" xfId="39275"/>
    <cellStyle name="Percent 2 4 4 5 2 2" xfId="39276"/>
    <cellStyle name="Percent 2 4 4 5 3" xfId="39277"/>
    <cellStyle name="Percent 2 4 4 5 3 2" xfId="39278"/>
    <cellStyle name="Percent 2 4 4 5 4" xfId="39279"/>
    <cellStyle name="Percent 2 4 4 5 4 2" xfId="39280"/>
    <cellStyle name="Percent 2 4 4 5 5" xfId="39281"/>
    <cellStyle name="Percent 2 4 4 5 6" xfId="39282"/>
    <cellStyle name="Percent 2 4 4 6" xfId="39283"/>
    <cellStyle name="Percent 2 4 4 6 2" xfId="39284"/>
    <cellStyle name="Percent 2 4 4 6 2 2" xfId="39285"/>
    <cellStyle name="Percent 2 4 4 6 3" xfId="39286"/>
    <cellStyle name="Percent 2 4 4 6 3 2" xfId="39287"/>
    <cellStyle name="Percent 2 4 4 6 4" xfId="39288"/>
    <cellStyle name="Percent 2 4 4 6 4 2" xfId="39289"/>
    <cellStyle name="Percent 2 4 4 6 5" xfId="39290"/>
    <cellStyle name="Percent 2 4 4 6 6" xfId="39291"/>
    <cellStyle name="Percent 2 4 4 7" xfId="39292"/>
    <cellStyle name="Percent 2 4 4 7 2" xfId="39293"/>
    <cellStyle name="Percent 2 4 4 7 2 2" xfId="39294"/>
    <cellStyle name="Percent 2 4 4 7 3" xfId="39295"/>
    <cellStyle name="Percent 2 4 4 7 3 2" xfId="39296"/>
    <cellStyle name="Percent 2 4 4 7 4" xfId="39297"/>
    <cellStyle name="Percent 2 4 4 7 5" xfId="39298"/>
    <cellStyle name="Percent 2 4 4 8" xfId="39299"/>
    <cellStyle name="Percent 2 4 4 8 2" xfId="39300"/>
    <cellStyle name="Percent 2 4 4 9" xfId="39301"/>
    <cellStyle name="Percent 2 4 4 9 2" xfId="39302"/>
    <cellStyle name="Percent 2 4 5" xfId="39303"/>
    <cellStyle name="Percent 2 4 5 10" xfId="39304"/>
    <cellStyle name="Percent 2 4 5 11" xfId="39305"/>
    <cellStyle name="Percent 2 4 5 2" xfId="39306"/>
    <cellStyle name="Percent 2 4 5 2 2" xfId="39307"/>
    <cellStyle name="Percent 2 4 5 2 2 2" xfId="39308"/>
    <cellStyle name="Percent 2 4 5 2 3" xfId="39309"/>
    <cellStyle name="Percent 2 4 5 2 3 2" xfId="39310"/>
    <cellStyle name="Percent 2 4 5 2 4" xfId="39311"/>
    <cellStyle name="Percent 2 4 5 2 4 2" xfId="39312"/>
    <cellStyle name="Percent 2 4 5 2 5" xfId="39313"/>
    <cellStyle name="Percent 2 4 5 2 6" xfId="39314"/>
    <cellStyle name="Percent 2 4 5 3" xfId="39315"/>
    <cellStyle name="Percent 2 4 5 3 2" xfId="39316"/>
    <cellStyle name="Percent 2 4 5 3 2 2" xfId="39317"/>
    <cellStyle name="Percent 2 4 5 3 3" xfId="39318"/>
    <cellStyle name="Percent 2 4 5 3 3 2" xfId="39319"/>
    <cellStyle name="Percent 2 4 5 3 4" xfId="39320"/>
    <cellStyle name="Percent 2 4 5 3 4 2" xfId="39321"/>
    <cellStyle name="Percent 2 4 5 3 5" xfId="39322"/>
    <cellStyle name="Percent 2 4 5 3 6" xfId="39323"/>
    <cellStyle name="Percent 2 4 5 4" xfId="39324"/>
    <cellStyle name="Percent 2 4 5 4 2" xfId="39325"/>
    <cellStyle name="Percent 2 4 5 4 2 2" xfId="39326"/>
    <cellStyle name="Percent 2 4 5 4 3" xfId="39327"/>
    <cellStyle name="Percent 2 4 5 4 3 2" xfId="39328"/>
    <cellStyle name="Percent 2 4 5 4 4" xfId="39329"/>
    <cellStyle name="Percent 2 4 5 4 4 2" xfId="39330"/>
    <cellStyle name="Percent 2 4 5 4 5" xfId="39331"/>
    <cellStyle name="Percent 2 4 5 4 6" xfId="39332"/>
    <cellStyle name="Percent 2 4 5 5" xfId="39333"/>
    <cellStyle name="Percent 2 4 5 5 2" xfId="39334"/>
    <cellStyle name="Percent 2 4 5 5 2 2" xfId="39335"/>
    <cellStyle name="Percent 2 4 5 5 3" xfId="39336"/>
    <cellStyle name="Percent 2 4 5 5 3 2" xfId="39337"/>
    <cellStyle name="Percent 2 4 5 5 4" xfId="39338"/>
    <cellStyle name="Percent 2 4 5 5 4 2" xfId="39339"/>
    <cellStyle name="Percent 2 4 5 5 5" xfId="39340"/>
    <cellStyle name="Percent 2 4 5 5 6" xfId="39341"/>
    <cellStyle name="Percent 2 4 5 6" xfId="39342"/>
    <cellStyle name="Percent 2 4 5 6 2" xfId="39343"/>
    <cellStyle name="Percent 2 4 5 6 2 2" xfId="39344"/>
    <cellStyle name="Percent 2 4 5 6 3" xfId="39345"/>
    <cellStyle name="Percent 2 4 5 6 3 2" xfId="39346"/>
    <cellStyle name="Percent 2 4 5 6 4" xfId="39347"/>
    <cellStyle name="Percent 2 4 5 6 5" xfId="39348"/>
    <cellStyle name="Percent 2 4 5 7" xfId="39349"/>
    <cellStyle name="Percent 2 4 5 7 2" xfId="39350"/>
    <cellStyle name="Percent 2 4 5 8" xfId="39351"/>
    <cellStyle name="Percent 2 4 5 8 2" xfId="39352"/>
    <cellStyle name="Percent 2 4 5 9" xfId="39353"/>
    <cellStyle name="Percent 2 4 5 9 2" xfId="39354"/>
    <cellStyle name="Percent 2 4 6" xfId="39355"/>
    <cellStyle name="Percent 2 4 6 10" xfId="39356"/>
    <cellStyle name="Percent 2 4 6 2" xfId="39357"/>
    <cellStyle name="Percent 2 4 6 2 2" xfId="39358"/>
    <cellStyle name="Percent 2 4 6 2 2 2" xfId="39359"/>
    <cellStyle name="Percent 2 4 6 2 3" xfId="39360"/>
    <cellStyle name="Percent 2 4 6 2 3 2" xfId="39361"/>
    <cellStyle name="Percent 2 4 6 2 4" xfId="39362"/>
    <cellStyle name="Percent 2 4 6 2 4 2" xfId="39363"/>
    <cellStyle name="Percent 2 4 6 2 5" xfId="39364"/>
    <cellStyle name="Percent 2 4 6 2 6" xfId="39365"/>
    <cellStyle name="Percent 2 4 6 3" xfId="39366"/>
    <cellStyle name="Percent 2 4 6 3 2" xfId="39367"/>
    <cellStyle name="Percent 2 4 6 3 2 2" xfId="39368"/>
    <cellStyle name="Percent 2 4 6 3 3" xfId="39369"/>
    <cellStyle name="Percent 2 4 6 3 3 2" xfId="39370"/>
    <cellStyle name="Percent 2 4 6 3 4" xfId="39371"/>
    <cellStyle name="Percent 2 4 6 3 4 2" xfId="39372"/>
    <cellStyle name="Percent 2 4 6 3 5" xfId="39373"/>
    <cellStyle name="Percent 2 4 6 3 6" xfId="39374"/>
    <cellStyle name="Percent 2 4 6 4" xfId="39375"/>
    <cellStyle name="Percent 2 4 6 4 2" xfId="39376"/>
    <cellStyle name="Percent 2 4 6 4 2 2" xfId="39377"/>
    <cellStyle name="Percent 2 4 6 4 3" xfId="39378"/>
    <cellStyle name="Percent 2 4 6 4 3 2" xfId="39379"/>
    <cellStyle name="Percent 2 4 6 4 4" xfId="39380"/>
    <cellStyle name="Percent 2 4 6 4 4 2" xfId="39381"/>
    <cellStyle name="Percent 2 4 6 4 5" xfId="39382"/>
    <cellStyle name="Percent 2 4 6 4 6" xfId="39383"/>
    <cellStyle name="Percent 2 4 6 5" xfId="39384"/>
    <cellStyle name="Percent 2 4 6 5 2" xfId="39385"/>
    <cellStyle name="Percent 2 4 6 5 2 2" xfId="39386"/>
    <cellStyle name="Percent 2 4 6 5 3" xfId="39387"/>
    <cellStyle name="Percent 2 4 6 5 3 2" xfId="39388"/>
    <cellStyle name="Percent 2 4 6 5 4" xfId="39389"/>
    <cellStyle name="Percent 2 4 6 5 5" xfId="39390"/>
    <cellStyle name="Percent 2 4 6 6" xfId="39391"/>
    <cellStyle name="Percent 2 4 6 6 2" xfId="39392"/>
    <cellStyle name="Percent 2 4 6 7" xfId="39393"/>
    <cellStyle name="Percent 2 4 6 7 2" xfId="39394"/>
    <cellStyle name="Percent 2 4 6 8" xfId="39395"/>
    <cellStyle name="Percent 2 4 6 8 2" xfId="39396"/>
    <cellStyle name="Percent 2 4 6 9" xfId="39397"/>
    <cellStyle name="Percent 2 4 7" xfId="39398"/>
    <cellStyle name="Percent 2 4 7 10" xfId="39399"/>
    <cellStyle name="Percent 2 4 7 2" xfId="39400"/>
    <cellStyle name="Percent 2 4 7 2 2" xfId="39401"/>
    <cellStyle name="Percent 2 4 7 2 2 2" xfId="39402"/>
    <cellStyle name="Percent 2 4 7 2 3" xfId="39403"/>
    <cellStyle name="Percent 2 4 7 2 3 2" xfId="39404"/>
    <cellStyle name="Percent 2 4 7 2 4" xfId="39405"/>
    <cellStyle name="Percent 2 4 7 2 4 2" xfId="39406"/>
    <cellStyle name="Percent 2 4 7 2 5" xfId="39407"/>
    <cellStyle name="Percent 2 4 7 2 6" xfId="39408"/>
    <cellStyle name="Percent 2 4 7 3" xfId="39409"/>
    <cellStyle name="Percent 2 4 7 3 2" xfId="39410"/>
    <cellStyle name="Percent 2 4 7 3 2 2" xfId="39411"/>
    <cellStyle name="Percent 2 4 7 3 3" xfId="39412"/>
    <cellStyle name="Percent 2 4 7 3 3 2" xfId="39413"/>
    <cellStyle name="Percent 2 4 7 3 4" xfId="39414"/>
    <cellStyle name="Percent 2 4 7 3 4 2" xfId="39415"/>
    <cellStyle name="Percent 2 4 7 3 5" xfId="39416"/>
    <cellStyle name="Percent 2 4 7 3 6" xfId="39417"/>
    <cellStyle name="Percent 2 4 7 4" xfId="39418"/>
    <cellStyle name="Percent 2 4 7 4 2" xfId="39419"/>
    <cellStyle name="Percent 2 4 7 4 2 2" xfId="39420"/>
    <cellStyle name="Percent 2 4 7 4 3" xfId="39421"/>
    <cellStyle name="Percent 2 4 7 4 3 2" xfId="39422"/>
    <cellStyle name="Percent 2 4 7 4 4" xfId="39423"/>
    <cellStyle name="Percent 2 4 7 4 4 2" xfId="39424"/>
    <cellStyle name="Percent 2 4 7 4 5" xfId="39425"/>
    <cellStyle name="Percent 2 4 7 4 6" xfId="39426"/>
    <cellStyle name="Percent 2 4 7 5" xfId="39427"/>
    <cellStyle name="Percent 2 4 7 5 2" xfId="39428"/>
    <cellStyle name="Percent 2 4 7 5 2 2" xfId="39429"/>
    <cellStyle name="Percent 2 4 7 5 3" xfId="39430"/>
    <cellStyle name="Percent 2 4 7 5 3 2" xfId="39431"/>
    <cellStyle name="Percent 2 4 7 5 4" xfId="39432"/>
    <cellStyle name="Percent 2 4 7 5 5" xfId="39433"/>
    <cellStyle name="Percent 2 4 7 6" xfId="39434"/>
    <cellStyle name="Percent 2 4 7 6 2" xfId="39435"/>
    <cellStyle name="Percent 2 4 7 7" xfId="39436"/>
    <cellStyle name="Percent 2 4 7 7 2" xfId="39437"/>
    <cellStyle name="Percent 2 4 7 8" xfId="39438"/>
    <cellStyle name="Percent 2 4 7 8 2" xfId="39439"/>
    <cellStyle name="Percent 2 4 7 9" xfId="39440"/>
    <cellStyle name="Percent 2 4 8" xfId="39441"/>
    <cellStyle name="Percent 2 4 8 2" xfId="39442"/>
    <cellStyle name="Percent 2 4 8 2 2" xfId="39443"/>
    <cellStyle name="Percent 2 4 8 3" xfId="39444"/>
    <cellStyle name="Percent 2 4 8 3 2" xfId="39445"/>
    <cellStyle name="Percent 2 4 8 4" xfId="39446"/>
    <cellStyle name="Percent 2 4 8 4 2" xfId="39447"/>
    <cellStyle name="Percent 2 4 8 5" xfId="39448"/>
    <cellStyle name="Percent 2 4 8 6" xfId="39449"/>
    <cellStyle name="Percent 2 4 9" xfId="39450"/>
    <cellStyle name="Percent 2 4 9 2" xfId="39451"/>
    <cellStyle name="Percent 2 4 9 2 2" xfId="39452"/>
    <cellStyle name="Percent 2 4 9 2 3" xfId="39453"/>
    <cellStyle name="Percent 2 4 9 2 3 2" xfId="39454"/>
    <cellStyle name="Percent 2 4 9 3" xfId="39455"/>
    <cellStyle name="Percent 2 4 9 3 2" xfId="39456"/>
    <cellStyle name="Percent 2 4 9 4" xfId="39457"/>
    <cellStyle name="Percent 2 4 9 4 2" xfId="39458"/>
    <cellStyle name="Percent 2 4 9 5" xfId="39459"/>
    <cellStyle name="Percent 2 4 9 6" xfId="39460"/>
    <cellStyle name="Percent 2 5" xfId="39461"/>
    <cellStyle name="Percent 2 5 10" xfId="39462"/>
    <cellStyle name="Percent 2 5 10 2" xfId="39463"/>
    <cellStyle name="Percent 2 5 10 2 2" xfId="39464"/>
    <cellStyle name="Percent 2 5 10 3" xfId="39465"/>
    <cellStyle name="Percent 2 5 10 3 2" xfId="39466"/>
    <cellStyle name="Percent 2 5 10 4" xfId="39467"/>
    <cellStyle name="Percent 2 5 11" xfId="39468"/>
    <cellStyle name="Percent 2 5 11 2" xfId="39469"/>
    <cellStyle name="Percent 2 5 11 3" xfId="39470"/>
    <cellStyle name="Percent 2 5 12" xfId="39471"/>
    <cellStyle name="Percent 2 5 12 2" xfId="39472"/>
    <cellStyle name="Percent 2 5 13" xfId="39473"/>
    <cellStyle name="Percent 2 5 13 2" xfId="39474"/>
    <cellStyle name="Percent 2 5 14" xfId="39475"/>
    <cellStyle name="Percent 2 5 15" xfId="39476"/>
    <cellStyle name="Percent 2 5 2" xfId="39477"/>
    <cellStyle name="Percent 2 5 2 10" xfId="39478"/>
    <cellStyle name="Percent 2 5 2 10 2" xfId="39479"/>
    <cellStyle name="Percent 2 5 2 11" xfId="39480"/>
    <cellStyle name="Percent 2 5 2 11 2" xfId="39481"/>
    <cellStyle name="Percent 2 5 2 12" xfId="39482"/>
    <cellStyle name="Percent 2 5 2 2" xfId="39483"/>
    <cellStyle name="Percent 2 5 2 2 10" xfId="39484"/>
    <cellStyle name="Percent 2 5 2 2 2" xfId="39485"/>
    <cellStyle name="Percent 2 5 2 2 2 2" xfId="39486"/>
    <cellStyle name="Percent 2 5 2 2 2 2 2" xfId="39487"/>
    <cellStyle name="Percent 2 5 2 2 2 2 2 2" xfId="39488"/>
    <cellStyle name="Percent 2 5 2 2 2 2 2 3" xfId="39489"/>
    <cellStyle name="Percent 2 5 2 2 2 2 3" xfId="39490"/>
    <cellStyle name="Percent 2 5 2 2 2 2 3 2" xfId="39491"/>
    <cellStyle name="Percent 2 5 2 2 2 2 4" xfId="39492"/>
    <cellStyle name="Percent 2 5 2 2 2 2 4 2" xfId="39493"/>
    <cellStyle name="Percent 2 5 2 2 2 2 5" xfId="39494"/>
    <cellStyle name="Percent 2 5 2 2 2 3" xfId="39495"/>
    <cellStyle name="Percent 2 5 2 2 2 3 2" xfId="39496"/>
    <cellStyle name="Percent 2 5 2 2 2 3 2 2" xfId="39497"/>
    <cellStyle name="Percent 2 5 2 2 2 3 3" xfId="39498"/>
    <cellStyle name="Percent 2 5 2 2 2 3 3 2" xfId="39499"/>
    <cellStyle name="Percent 2 5 2 2 2 3 4" xfId="39500"/>
    <cellStyle name="Percent 2 5 2 2 2 4" xfId="39501"/>
    <cellStyle name="Percent 2 5 2 2 2 4 2" xfId="39502"/>
    <cellStyle name="Percent 2 5 2 2 2 4 3" xfId="39503"/>
    <cellStyle name="Percent 2 5 2 2 2 5" xfId="39504"/>
    <cellStyle name="Percent 2 5 2 2 2 5 2" xfId="39505"/>
    <cellStyle name="Percent 2 5 2 2 2 6" xfId="39506"/>
    <cellStyle name="Percent 2 5 2 2 2 6 2" xfId="39507"/>
    <cellStyle name="Percent 2 5 2 2 2 7" xfId="39508"/>
    <cellStyle name="Percent 2 5 2 2 3" xfId="39509"/>
    <cellStyle name="Percent 2 5 2 2 3 2" xfId="39510"/>
    <cellStyle name="Percent 2 5 2 2 3 2 2" xfId="39511"/>
    <cellStyle name="Percent 2 5 2 2 3 2 2 2" xfId="39512"/>
    <cellStyle name="Percent 2 5 2 2 3 2 2 3" xfId="39513"/>
    <cellStyle name="Percent 2 5 2 2 3 2 3" xfId="39514"/>
    <cellStyle name="Percent 2 5 2 2 3 2 3 2" xfId="39515"/>
    <cellStyle name="Percent 2 5 2 2 3 2 4" xfId="39516"/>
    <cellStyle name="Percent 2 5 2 2 3 2 4 2" xfId="39517"/>
    <cellStyle name="Percent 2 5 2 2 3 2 5" xfId="39518"/>
    <cellStyle name="Percent 2 5 2 2 3 3" xfId="39519"/>
    <cellStyle name="Percent 2 5 2 2 3 3 2" xfId="39520"/>
    <cellStyle name="Percent 2 5 2 2 3 3 2 2" xfId="39521"/>
    <cellStyle name="Percent 2 5 2 2 3 3 3" xfId="39522"/>
    <cellStyle name="Percent 2 5 2 2 3 3 3 2" xfId="39523"/>
    <cellStyle name="Percent 2 5 2 2 3 3 4" xfId="39524"/>
    <cellStyle name="Percent 2 5 2 2 3 4" xfId="39525"/>
    <cellStyle name="Percent 2 5 2 2 3 4 2" xfId="39526"/>
    <cellStyle name="Percent 2 5 2 2 3 4 3" xfId="39527"/>
    <cellStyle name="Percent 2 5 2 2 3 5" xfId="39528"/>
    <cellStyle name="Percent 2 5 2 2 3 5 2" xfId="39529"/>
    <cellStyle name="Percent 2 5 2 2 3 6" xfId="39530"/>
    <cellStyle name="Percent 2 5 2 2 3 6 2" xfId="39531"/>
    <cellStyle name="Percent 2 5 2 2 3 7" xfId="39532"/>
    <cellStyle name="Percent 2 5 2 2 4" xfId="39533"/>
    <cellStyle name="Percent 2 5 2 2 4 2" xfId="39534"/>
    <cellStyle name="Percent 2 5 2 2 4 2 2" xfId="39535"/>
    <cellStyle name="Percent 2 5 2 2 4 2 2 2" xfId="39536"/>
    <cellStyle name="Percent 2 5 2 2 4 2 3" xfId="39537"/>
    <cellStyle name="Percent 2 5 2 2 4 2 3 2" xfId="39538"/>
    <cellStyle name="Percent 2 5 2 2 4 2 4" xfId="39539"/>
    <cellStyle name="Percent 2 5 2 2 4 3" xfId="39540"/>
    <cellStyle name="Percent 2 5 2 2 4 3 2" xfId="39541"/>
    <cellStyle name="Percent 2 5 2 2 4 3 3" xfId="39542"/>
    <cellStyle name="Percent 2 5 2 2 4 4" xfId="39543"/>
    <cellStyle name="Percent 2 5 2 2 4 4 2" xfId="39544"/>
    <cellStyle name="Percent 2 5 2 2 4 5" xfId="39545"/>
    <cellStyle name="Percent 2 5 2 2 4 5 2" xfId="39546"/>
    <cellStyle name="Percent 2 5 2 2 4 6" xfId="39547"/>
    <cellStyle name="Percent 2 5 2 2 5" xfId="39548"/>
    <cellStyle name="Percent 2 5 2 2 5 2" xfId="39549"/>
    <cellStyle name="Percent 2 5 2 2 5 2 2" xfId="39550"/>
    <cellStyle name="Percent 2 5 2 2 5 3" xfId="39551"/>
    <cellStyle name="Percent 2 5 2 2 5 3 2" xfId="39552"/>
    <cellStyle name="Percent 2 5 2 2 5 4" xfId="39553"/>
    <cellStyle name="Percent 2 5 2 2 6" xfId="39554"/>
    <cellStyle name="Percent 2 5 2 2 6 2" xfId="39555"/>
    <cellStyle name="Percent 2 5 2 2 6 2 2" xfId="39556"/>
    <cellStyle name="Percent 2 5 2 2 6 3" xfId="39557"/>
    <cellStyle name="Percent 2 5 2 2 6 3 2" xfId="39558"/>
    <cellStyle name="Percent 2 5 2 2 6 4" xfId="39559"/>
    <cellStyle name="Percent 2 5 2 2 7" xfId="39560"/>
    <cellStyle name="Percent 2 5 2 2 7 2" xfId="39561"/>
    <cellStyle name="Percent 2 5 2 2 7 3" xfId="39562"/>
    <cellStyle name="Percent 2 5 2 2 8" xfId="39563"/>
    <cellStyle name="Percent 2 5 2 2 8 2" xfId="39564"/>
    <cellStyle name="Percent 2 5 2 2 9" xfId="39565"/>
    <cellStyle name="Percent 2 5 2 2 9 2" xfId="39566"/>
    <cellStyle name="Percent 2 5 2 3" xfId="39567"/>
    <cellStyle name="Percent 2 5 2 3 2" xfId="39568"/>
    <cellStyle name="Percent 2 5 2 3 2 2" xfId="39569"/>
    <cellStyle name="Percent 2 5 2 3 2 2 2" xfId="39570"/>
    <cellStyle name="Percent 2 5 2 3 2 2 2 2" xfId="39571"/>
    <cellStyle name="Percent 2 5 2 3 2 2 2 3" xfId="39572"/>
    <cellStyle name="Percent 2 5 2 3 2 2 3" xfId="39573"/>
    <cellStyle name="Percent 2 5 2 3 2 2 3 2" xfId="39574"/>
    <cellStyle name="Percent 2 5 2 3 2 2 4" xfId="39575"/>
    <cellStyle name="Percent 2 5 2 3 2 2 4 2" xfId="39576"/>
    <cellStyle name="Percent 2 5 2 3 2 2 5" xfId="39577"/>
    <cellStyle name="Percent 2 5 2 3 2 3" xfId="39578"/>
    <cellStyle name="Percent 2 5 2 3 2 3 2" xfId="39579"/>
    <cellStyle name="Percent 2 5 2 3 2 3 2 2" xfId="39580"/>
    <cellStyle name="Percent 2 5 2 3 2 3 3" xfId="39581"/>
    <cellStyle name="Percent 2 5 2 3 2 3 3 2" xfId="39582"/>
    <cellStyle name="Percent 2 5 2 3 2 3 4" xfId="39583"/>
    <cellStyle name="Percent 2 5 2 3 2 4" xfId="39584"/>
    <cellStyle name="Percent 2 5 2 3 2 4 2" xfId="39585"/>
    <cellStyle name="Percent 2 5 2 3 2 4 3" xfId="39586"/>
    <cellStyle name="Percent 2 5 2 3 2 5" xfId="39587"/>
    <cellStyle name="Percent 2 5 2 3 2 5 2" xfId="39588"/>
    <cellStyle name="Percent 2 5 2 3 2 6" xfId="39589"/>
    <cellStyle name="Percent 2 5 2 3 2 6 2" xfId="39590"/>
    <cellStyle name="Percent 2 5 2 3 2 7" xfId="39591"/>
    <cellStyle name="Percent 2 5 2 3 3" xfId="39592"/>
    <cellStyle name="Percent 2 5 2 3 3 2" xfId="39593"/>
    <cellStyle name="Percent 2 5 2 3 3 2 2" xfId="39594"/>
    <cellStyle name="Percent 2 5 2 3 3 2 3" xfId="39595"/>
    <cellStyle name="Percent 2 5 2 3 3 3" xfId="39596"/>
    <cellStyle name="Percent 2 5 2 3 3 3 2" xfId="39597"/>
    <cellStyle name="Percent 2 5 2 3 3 4" xfId="39598"/>
    <cellStyle name="Percent 2 5 2 3 3 4 2" xfId="39599"/>
    <cellStyle name="Percent 2 5 2 3 3 5" xfId="39600"/>
    <cellStyle name="Percent 2 5 2 3 4" xfId="39601"/>
    <cellStyle name="Percent 2 5 2 3 4 2" xfId="39602"/>
    <cellStyle name="Percent 2 5 2 3 4 2 2" xfId="39603"/>
    <cellStyle name="Percent 2 5 2 3 4 3" xfId="39604"/>
    <cellStyle name="Percent 2 5 2 3 4 3 2" xfId="39605"/>
    <cellStyle name="Percent 2 5 2 3 4 4" xfId="39606"/>
    <cellStyle name="Percent 2 5 2 3 5" xfId="39607"/>
    <cellStyle name="Percent 2 5 2 3 5 2" xfId="39608"/>
    <cellStyle name="Percent 2 5 2 3 5 3" xfId="39609"/>
    <cellStyle name="Percent 2 5 2 3 6" xfId="39610"/>
    <cellStyle name="Percent 2 5 2 3 6 2" xfId="39611"/>
    <cellStyle name="Percent 2 5 2 3 7" xfId="39612"/>
    <cellStyle name="Percent 2 5 2 3 7 2" xfId="39613"/>
    <cellStyle name="Percent 2 5 2 3 8" xfId="39614"/>
    <cellStyle name="Percent 2 5 2 4" xfId="39615"/>
    <cellStyle name="Percent 2 5 2 4 2" xfId="39616"/>
    <cellStyle name="Percent 2 5 2 4 2 2" xfId="39617"/>
    <cellStyle name="Percent 2 5 2 4 2 2 2" xfId="39618"/>
    <cellStyle name="Percent 2 5 2 4 2 2 3" xfId="39619"/>
    <cellStyle name="Percent 2 5 2 4 2 3" xfId="39620"/>
    <cellStyle name="Percent 2 5 2 4 2 3 2" xfId="39621"/>
    <cellStyle name="Percent 2 5 2 4 2 4" xfId="39622"/>
    <cellStyle name="Percent 2 5 2 4 2 4 2" xfId="39623"/>
    <cellStyle name="Percent 2 5 2 4 2 5" xfId="39624"/>
    <cellStyle name="Percent 2 5 2 4 3" xfId="39625"/>
    <cellStyle name="Percent 2 5 2 4 3 2" xfId="39626"/>
    <cellStyle name="Percent 2 5 2 4 3 2 2" xfId="39627"/>
    <cellStyle name="Percent 2 5 2 4 3 3" xfId="39628"/>
    <cellStyle name="Percent 2 5 2 4 3 3 2" xfId="39629"/>
    <cellStyle name="Percent 2 5 2 4 3 4" xfId="39630"/>
    <cellStyle name="Percent 2 5 2 4 4" xfId="39631"/>
    <cellStyle name="Percent 2 5 2 4 4 2" xfId="39632"/>
    <cellStyle name="Percent 2 5 2 4 4 3" xfId="39633"/>
    <cellStyle name="Percent 2 5 2 4 5" xfId="39634"/>
    <cellStyle name="Percent 2 5 2 4 5 2" xfId="39635"/>
    <cellStyle name="Percent 2 5 2 4 6" xfId="39636"/>
    <cellStyle name="Percent 2 5 2 4 6 2" xfId="39637"/>
    <cellStyle name="Percent 2 5 2 4 7" xfId="39638"/>
    <cellStyle name="Percent 2 5 2 5" xfId="39639"/>
    <cellStyle name="Percent 2 5 2 5 2" xfId="39640"/>
    <cellStyle name="Percent 2 5 2 5 2 2" xfId="39641"/>
    <cellStyle name="Percent 2 5 2 5 2 2 2" xfId="39642"/>
    <cellStyle name="Percent 2 5 2 5 2 2 3" xfId="39643"/>
    <cellStyle name="Percent 2 5 2 5 2 3" xfId="39644"/>
    <cellStyle name="Percent 2 5 2 5 2 3 2" xfId="39645"/>
    <cellStyle name="Percent 2 5 2 5 2 4" xfId="39646"/>
    <cellStyle name="Percent 2 5 2 5 2 4 2" xfId="39647"/>
    <cellStyle name="Percent 2 5 2 5 2 5" xfId="39648"/>
    <cellStyle name="Percent 2 5 2 5 3" xfId="39649"/>
    <cellStyle name="Percent 2 5 2 5 3 2" xfId="39650"/>
    <cellStyle name="Percent 2 5 2 5 3 2 2" xfId="39651"/>
    <cellStyle name="Percent 2 5 2 5 3 3" xfId="39652"/>
    <cellStyle name="Percent 2 5 2 5 3 3 2" xfId="39653"/>
    <cellStyle name="Percent 2 5 2 5 3 4" xfId="39654"/>
    <cellStyle name="Percent 2 5 2 5 4" xfId="39655"/>
    <cellStyle name="Percent 2 5 2 5 4 2" xfId="39656"/>
    <cellStyle name="Percent 2 5 2 5 4 3" xfId="39657"/>
    <cellStyle name="Percent 2 5 2 5 5" xfId="39658"/>
    <cellStyle name="Percent 2 5 2 5 5 2" xfId="39659"/>
    <cellStyle name="Percent 2 5 2 5 6" xfId="39660"/>
    <cellStyle name="Percent 2 5 2 5 6 2" xfId="39661"/>
    <cellStyle name="Percent 2 5 2 5 7" xfId="39662"/>
    <cellStyle name="Percent 2 5 2 6" xfId="39663"/>
    <cellStyle name="Percent 2 5 2 6 2" xfId="39664"/>
    <cellStyle name="Percent 2 5 2 6 2 2" xfId="39665"/>
    <cellStyle name="Percent 2 5 2 6 2 2 2" xfId="39666"/>
    <cellStyle name="Percent 2 5 2 6 2 3" xfId="39667"/>
    <cellStyle name="Percent 2 5 2 6 2 3 2" xfId="39668"/>
    <cellStyle name="Percent 2 5 2 6 2 4" xfId="39669"/>
    <cellStyle name="Percent 2 5 2 6 3" xfId="39670"/>
    <cellStyle name="Percent 2 5 2 6 3 2" xfId="39671"/>
    <cellStyle name="Percent 2 5 2 6 3 3" xfId="39672"/>
    <cellStyle name="Percent 2 5 2 6 4" xfId="39673"/>
    <cellStyle name="Percent 2 5 2 6 4 2" xfId="39674"/>
    <cellStyle name="Percent 2 5 2 6 5" xfId="39675"/>
    <cellStyle name="Percent 2 5 2 6 5 2" xfId="39676"/>
    <cellStyle name="Percent 2 5 2 6 6" xfId="39677"/>
    <cellStyle name="Percent 2 5 2 7" xfId="39678"/>
    <cellStyle name="Percent 2 5 2 7 2" xfId="39679"/>
    <cellStyle name="Percent 2 5 2 7 2 2" xfId="39680"/>
    <cellStyle name="Percent 2 5 2 7 3" xfId="39681"/>
    <cellStyle name="Percent 2 5 2 7 3 2" xfId="39682"/>
    <cellStyle name="Percent 2 5 2 7 4" xfId="39683"/>
    <cellStyle name="Percent 2 5 2 8" xfId="39684"/>
    <cellStyle name="Percent 2 5 2 8 2" xfId="39685"/>
    <cellStyle name="Percent 2 5 2 8 2 2" xfId="39686"/>
    <cellStyle name="Percent 2 5 2 8 3" xfId="39687"/>
    <cellStyle name="Percent 2 5 2 8 3 2" xfId="39688"/>
    <cellStyle name="Percent 2 5 2 8 4" xfId="39689"/>
    <cellStyle name="Percent 2 5 2 9" xfId="39690"/>
    <cellStyle name="Percent 2 5 2 9 2" xfId="39691"/>
    <cellStyle name="Percent 2 5 2 9 3" xfId="39692"/>
    <cellStyle name="Percent 2 5 3" xfId="39693"/>
    <cellStyle name="Percent 2 5 3 10" xfId="39694"/>
    <cellStyle name="Percent 2 5 3 10 2" xfId="39695"/>
    <cellStyle name="Percent 2 5 3 11" xfId="39696"/>
    <cellStyle name="Percent 2 5 3 2" xfId="39697"/>
    <cellStyle name="Percent 2 5 3 2 2" xfId="39698"/>
    <cellStyle name="Percent 2 5 3 2 2 2" xfId="39699"/>
    <cellStyle name="Percent 2 5 3 2 2 2 2" xfId="39700"/>
    <cellStyle name="Percent 2 5 3 2 2 2 2 2" xfId="39701"/>
    <cellStyle name="Percent 2 5 3 2 2 2 2 3" xfId="39702"/>
    <cellStyle name="Percent 2 5 3 2 2 2 3" xfId="39703"/>
    <cellStyle name="Percent 2 5 3 2 2 2 3 2" xfId="39704"/>
    <cellStyle name="Percent 2 5 3 2 2 2 4" xfId="39705"/>
    <cellStyle name="Percent 2 5 3 2 2 2 4 2" xfId="39706"/>
    <cellStyle name="Percent 2 5 3 2 2 2 5" xfId="39707"/>
    <cellStyle name="Percent 2 5 3 2 2 3" xfId="39708"/>
    <cellStyle name="Percent 2 5 3 2 2 3 2" xfId="39709"/>
    <cellStyle name="Percent 2 5 3 2 2 3 2 2" xfId="39710"/>
    <cellStyle name="Percent 2 5 3 2 2 3 3" xfId="39711"/>
    <cellStyle name="Percent 2 5 3 2 2 3 3 2" xfId="39712"/>
    <cellStyle name="Percent 2 5 3 2 2 3 4" xfId="39713"/>
    <cellStyle name="Percent 2 5 3 2 2 4" xfId="39714"/>
    <cellStyle name="Percent 2 5 3 2 2 4 2" xfId="39715"/>
    <cellStyle name="Percent 2 5 3 2 2 4 3" xfId="39716"/>
    <cellStyle name="Percent 2 5 3 2 2 5" xfId="39717"/>
    <cellStyle name="Percent 2 5 3 2 2 5 2" xfId="39718"/>
    <cellStyle name="Percent 2 5 3 2 2 6" xfId="39719"/>
    <cellStyle name="Percent 2 5 3 2 2 6 2" xfId="39720"/>
    <cellStyle name="Percent 2 5 3 2 2 7" xfId="39721"/>
    <cellStyle name="Percent 2 5 3 2 3" xfId="39722"/>
    <cellStyle name="Percent 2 5 3 2 3 2" xfId="39723"/>
    <cellStyle name="Percent 2 5 3 2 3 2 2" xfId="39724"/>
    <cellStyle name="Percent 2 5 3 2 3 2 3" xfId="39725"/>
    <cellStyle name="Percent 2 5 3 2 3 3" xfId="39726"/>
    <cellStyle name="Percent 2 5 3 2 3 3 2" xfId="39727"/>
    <cellStyle name="Percent 2 5 3 2 3 4" xfId="39728"/>
    <cellStyle name="Percent 2 5 3 2 3 4 2" xfId="39729"/>
    <cellStyle name="Percent 2 5 3 2 3 5" xfId="39730"/>
    <cellStyle name="Percent 2 5 3 2 4" xfId="39731"/>
    <cellStyle name="Percent 2 5 3 2 4 2" xfId="39732"/>
    <cellStyle name="Percent 2 5 3 2 4 2 2" xfId="39733"/>
    <cellStyle name="Percent 2 5 3 2 4 3" xfId="39734"/>
    <cellStyle name="Percent 2 5 3 2 4 3 2" xfId="39735"/>
    <cellStyle name="Percent 2 5 3 2 4 4" xfId="39736"/>
    <cellStyle name="Percent 2 5 3 2 5" xfId="39737"/>
    <cellStyle name="Percent 2 5 3 2 5 2" xfId="39738"/>
    <cellStyle name="Percent 2 5 3 2 5 3" xfId="39739"/>
    <cellStyle name="Percent 2 5 3 2 6" xfId="39740"/>
    <cellStyle name="Percent 2 5 3 2 6 2" xfId="39741"/>
    <cellStyle name="Percent 2 5 3 2 7" xfId="39742"/>
    <cellStyle name="Percent 2 5 3 2 7 2" xfId="39743"/>
    <cellStyle name="Percent 2 5 3 2 8" xfId="39744"/>
    <cellStyle name="Percent 2 5 3 3" xfId="39745"/>
    <cellStyle name="Percent 2 5 3 3 2" xfId="39746"/>
    <cellStyle name="Percent 2 5 3 3 2 2" xfId="39747"/>
    <cellStyle name="Percent 2 5 3 3 2 2 2" xfId="39748"/>
    <cellStyle name="Percent 2 5 3 3 2 2 3" xfId="39749"/>
    <cellStyle name="Percent 2 5 3 3 2 3" xfId="39750"/>
    <cellStyle name="Percent 2 5 3 3 2 3 2" xfId="39751"/>
    <cellStyle name="Percent 2 5 3 3 2 4" xfId="39752"/>
    <cellStyle name="Percent 2 5 3 3 2 4 2" xfId="39753"/>
    <cellStyle name="Percent 2 5 3 3 2 5" xfId="39754"/>
    <cellStyle name="Percent 2 5 3 3 3" xfId="39755"/>
    <cellStyle name="Percent 2 5 3 3 3 2" xfId="39756"/>
    <cellStyle name="Percent 2 5 3 3 3 2 2" xfId="39757"/>
    <cellStyle name="Percent 2 5 3 3 3 3" xfId="39758"/>
    <cellStyle name="Percent 2 5 3 3 3 3 2" xfId="39759"/>
    <cellStyle name="Percent 2 5 3 3 3 4" xfId="39760"/>
    <cellStyle name="Percent 2 5 3 3 4" xfId="39761"/>
    <cellStyle name="Percent 2 5 3 3 4 2" xfId="39762"/>
    <cellStyle name="Percent 2 5 3 3 4 3" xfId="39763"/>
    <cellStyle name="Percent 2 5 3 3 5" xfId="39764"/>
    <cellStyle name="Percent 2 5 3 3 5 2" xfId="39765"/>
    <cellStyle name="Percent 2 5 3 3 6" xfId="39766"/>
    <cellStyle name="Percent 2 5 3 3 6 2" xfId="39767"/>
    <cellStyle name="Percent 2 5 3 3 7" xfId="39768"/>
    <cellStyle name="Percent 2 5 3 4" xfId="39769"/>
    <cellStyle name="Percent 2 5 3 4 2" xfId="39770"/>
    <cellStyle name="Percent 2 5 3 4 2 2" xfId="39771"/>
    <cellStyle name="Percent 2 5 3 4 2 2 2" xfId="39772"/>
    <cellStyle name="Percent 2 5 3 4 2 2 3" xfId="39773"/>
    <cellStyle name="Percent 2 5 3 4 2 3" xfId="39774"/>
    <cellStyle name="Percent 2 5 3 4 2 3 2" xfId="39775"/>
    <cellStyle name="Percent 2 5 3 4 2 4" xfId="39776"/>
    <cellStyle name="Percent 2 5 3 4 2 4 2" xfId="39777"/>
    <cellStyle name="Percent 2 5 3 4 2 5" xfId="39778"/>
    <cellStyle name="Percent 2 5 3 4 3" xfId="39779"/>
    <cellStyle name="Percent 2 5 3 4 3 2" xfId="39780"/>
    <cellStyle name="Percent 2 5 3 4 3 2 2" xfId="39781"/>
    <cellStyle name="Percent 2 5 3 4 3 3" xfId="39782"/>
    <cellStyle name="Percent 2 5 3 4 3 3 2" xfId="39783"/>
    <cellStyle name="Percent 2 5 3 4 3 4" xfId="39784"/>
    <cellStyle name="Percent 2 5 3 4 4" xfId="39785"/>
    <cellStyle name="Percent 2 5 3 4 4 2" xfId="39786"/>
    <cellStyle name="Percent 2 5 3 4 4 3" xfId="39787"/>
    <cellStyle name="Percent 2 5 3 4 5" xfId="39788"/>
    <cellStyle name="Percent 2 5 3 4 5 2" xfId="39789"/>
    <cellStyle name="Percent 2 5 3 4 6" xfId="39790"/>
    <cellStyle name="Percent 2 5 3 4 6 2" xfId="39791"/>
    <cellStyle name="Percent 2 5 3 4 7" xfId="39792"/>
    <cellStyle name="Percent 2 5 3 5" xfId="39793"/>
    <cellStyle name="Percent 2 5 3 5 2" xfId="39794"/>
    <cellStyle name="Percent 2 5 3 5 2 2" xfId="39795"/>
    <cellStyle name="Percent 2 5 3 5 2 2 2" xfId="39796"/>
    <cellStyle name="Percent 2 5 3 5 2 3" xfId="39797"/>
    <cellStyle name="Percent 2 5 3 5 2 3 2" xfId="39798"/>
    <cellStyle name="Percent 2 5 3 5 2 4" xfId="39799"/>
    <cellStyle name="Percent 2 5 3 5 3" xfId="39800"/>
    <cellStyle name="Percent 2 5 3 5 3 2" xfId="39801"/>
    <cellStyle name="Percent 2 5 3 5 3 3" xfId="39802"/>
    <cellStyle name="Percent 2 5 3 5 4" xfId="39803"/>
    <cellStyle name="Percent 2 5 3 5 4 2" xfId="39804"/>
    <cellStyle name="Percent 2 5 3 5 5" xfId="39805"/>
    <cellStyle name="Percent 2 5 3 5 5 2" xfId="39806"/>
    <cellStyle name="Percent 2 5 3 5 6" xfId="39807"/>
    <cellStyle name="Percent 2 5 3 6" xfId="39808"/>
    <cellStyle name="Percent 2 5 3 6 2" xfId="39809"/>
    <cellStyle name="Percent 2 5 3 6 2 2" xfId="39810"/>
    <cellStyle name="Percent 2 5 3 6 3" xfId="39811"/>
    <cellStyle name="Percent 2 5 3 6 3 2" xfId="39812"/>
    <cellStyle name="Percent 2 5 3 6 4" xfId="39813"/>
    <cellStyle name="Percent 2 5 3 7" xfId="39814"/>
    <cellStyle name="Percent 2 5 3 7 2" xfId="39815"/>
    <cellStyle name="Percent 2 5 3 7 2 2" xfId="39816"/>
    <cellStyle name="Percent 2 5 3 7 3" xfId="39817"/>
    <cellStyle name="Percent 2 5 3 7 3 2" xfId="39818"/>
    <cellStyle name="Percent 2 5 3 7 4" xfId="39819"/>
    <cellStyle name="Percent 2 5 3 8" xfId="39820"/>
    <cellStyle name="Percent 2 5 3 8 2" xfId="39821"/>
    <cellStyle name="Percent 2 5 3 8 3" xfId="39822"/>
    <cellStyle name="Percent 2 5 3 9" xfId="39823"/>
    <cellStyle name="Percent 2 5 3 9 2" xfId="39824"/>
    <cellStyle name="Percent 2 5 4" xfId="39825"/>
    <cellStyle name="Percent 2 5 4 10" xfId="39826"/>
    <cellStyle name="Percent 2 5 4 2" xfId="39827"/>
    <cellStyle name="Percent 2 5 4 2 2" xfId="39828"/>
    <cellStyle name="Percent 2 5 4 2 2 2" xfId="39829"/>
    <cellStyle name="Percent 2 5 4 2 2 2 2" xfId="39830"/>
    <cellStyle name="Percent 2 5 4 2 2 2 3" xfId="39831"/>
    <cellStyle name="Percent 2 5 4 2 2 3" xfId="39832"/>
    <cellStyle name="Percent 2 5 4 2 2 3 2" xfId="39833"/>
    <cellStyle name="Percent 2 5 4 2 2 4" xfId="39834"/>
    <cellStyle name="Percent 2 5 4 2 2 4 2" xfId="39835"/>
    <cellStyle name="Percent 2 5 4 2 2 5" xfId="39836"/>
    <cellStyle name="Percent 2 5 4 2 3" xfId="39837"/>
    <cellStyle name="Percent 2 5 4 2 3 2" xfId="39838"/>
    <cellStyle name="Percent 2 5 4 2 3 2 2" xfId="39839"/>
    <cellStyle name="Percent 2 5 4 2 3 3" xfId="39840"/>
    <cellStyle name="Percent 2 5 4 2 3 3 2" xfId="39841"/>
    <cellStyle name="Percent 2 5 4 2 3 4" xfId="39842"/>
    <cellStyle name="Percent 2 5 4 2 4" xfId="39843"/>
    <cellStyle name="Percent 2 5 4 2 4 2" xfId="39844"/>
    <cellStyle name="Percent 2 5 4 2 4 3" xfId="39845"/>
    <cellStyle name="Percent 2 5 4 2 5" xfId="39846"/>
    <cellStyle name="Percent 2 5 4 2 5 2" xfId="39847"/>
    <cellStyle name="Percent 2 5 4 2 6" xfId="39848"/>
    <cellStyle name="Percent 2 5 4 2 6 2" xfId="39849"/>
    <cellStyle name="Percent 2 5 4 2 7" xfId="39850"/>
    <cellStyle name="Percent 2 5 4 3" xfId="39851"/>
    <cellStyle name="Percent 2 5 4 3 2" xfId="39852"/>
    <cellStyle name="Percent 2 5 4 3 2 2" xfId="39853"/>
    <cellStyle name="Percent 2 5 4 3 2 2 2" xfId="39854"/>
    <cellStyle name="Percent 2 5 4 3 2 2 3" xfId="39855"/>
    <cellStyle name="Percent 2 5 4 3 2 3" xfId="39856"/>
    <cellStyle name="Percent 2 5 4 3 2 3 2" xfId="39857"/>
    <cellStyle name="Percent 2 5 4 3 2 4" xfId="39858"/>
    <cellStyle name="Percent 2 5 4 3 2 4 2" xfId="39859"/>
    <cellStyle name="Percent 2 5 4 3 2 5" xfId="39860"/>
    <cellStyle name="Percent 2 5 4 3 3" xfId="39861"/>
    <cellStyle name="Percent 2 5 4 3 3 2" xfId="39862"/>
    <cellStyle name="Percent 2 5 4 3 3 2 2" xfId="39863"/>
    <cellStyle name="Percent 2 5 4 3 3 3" xfId="39864"/>
    <cellStyle name="Percent 2 5 4 3 3 3 2" xfId="39865"/>
    <cellStyle name="Percent 2 5 4 3 3 4" xfId="39866"/>
    <cellStyle name="Percent 2 5 4 3 4" xfId="39867"/>
    <cellStyle name="Percent 2 5 4 3 4 2" xfId="39868"/>
    <cellStyle name="Percent 2 5 4 3 4 3" xfId="39869"/>
    <cellStyle name="Percent 2 5 4 3 5" xfId="39870"/>
    <cellStyle name="Percent 2 5 4 3 5 2" xfId="39871"/>
    <cellStyle name="Percent 2 5 4 3 6" xfId="39872"/>
    <cellStyle name="Percent 2 5 4 3 6 2" xfId="39873"/>
    <cellStyle name="Percent 2 5 4 3 7" xfId="39874"/>
    <cellStyle name="Percent 2 5 4 4" xfId="39875"/>
    <cellStyle name="Percent 2 5 4 4 2" xfId="39876"/>
    <cellStyle name="Percent 2 5 4 4 2 2" xfId="39877"/>
    <cellStyle name="Percent 2 5 4 4 2 2 2" xfId="39878"/>
    <cellStyle name="Percent 2 5 4 4 2 3" xfId="39879"/>
    <cellStyle name="Percent 2 5 4 4 2 3 2" xfId="39880"/>
    <cellStyle name="Percent 2 5 4 4 2 4" xfId="39881"/>
    <cellStyle name="Percent 2 5 4 4 3" xfId="39882"/>
    <cellStyle name="Percent 2 5 4 4 3 2" xfId="39883"/>
    <cellStyle name="Percent 2 5 4 4 3 3" xfId="39884"/>
    <cellStyle name="Percent 2 5 4 4 4" xfId="39885"/>
    <cellStyle name="Percent 2 5 4 4 4 2" xfId="39886"/>
    <cellStyle name="Percent 2 5 4 4 5" xfId="39887"/>
    <cellStyle name="Percent 2 5 4 4 5 2" xfId="39888"/>
    <cellStyle name="Percent 2 5 4 4 6" xfId="39889"/>
    <cellStyle name="Percent 2 5 4 5" xfId="39890"/>
    <cellStyle name="Percent 2 5 4 5 2" xfId="39891"/>
    <cellStyle name="Percent 2 5 4 5 2 2" xfId="39892"/>
    <cellStyle name="Percent 2 5 4 5 3" xfId="39893"/>
    <cellStyle name="Percent 2 5 4 5 3 2" xfId="39894"/>
    <cellStyle name="Percent 2 5 4 5 4" xfId="39895"/>
    <cellStyle name="Percent 2 5 4 6" xfId="39896"/>
    <cellStyle name="Percent 2 5 4 6 2" xfId="39897"/>
    <cellStyle name="Percent 2 5 4 6 2 2" xfId="39898"/>
    <cellStyle name="Percent 2 5 4 6 3" xfId="39899"/>
    <cellStyle name="Percent 2 5 4 6 3 2" xfId="39900"/>
    <cellStyle name="Percent 2 5 4 6 4" xfId="39901"/>
    <cellStyle name="Percent 2 5 4 7" xfId="39902"/>
    <cellStyle name="Percent 2 5 4 7 2" xfId="39903"/>
    <cellStyle name="Percent 2 5 4 7 3" xfId="39904"/>
    <cellStyle name="Percent 2 5 4 8" xfId="39905"/>
    <cellStyle name="Percent 2 5 4 8 2" xfId="39906"/>
    <cellStyle name="Percent 2 5 4 9" xfId="39907"/>
    <cellStyle name="Percent 2 5 4 9 2" xfId="39908"/>
    <cellStyle name="Percent 2 5 5" xfId="39909"/>
    <cellStyle name="Percent 2 5 5 2" xfId="39910"/>
    <cellStyle name="Percent 2 5 5 2 2" xfId="39911"/>
    <cellStyle name="Percent 2 5 5 2 2 2" xfId="39912"/>
    <cellStyle name="Percent 2 5 5 2 2 2 2" xfId="39913"/>
    <cellStyle name="Percent 2 5 5 2 2 2 3" xfId="39914"/>
    <cellStyle name="Percent 2 5 5 2 2 3" xfId="39915"/>
    <cellStyle name="Percent 2 5 5 2 2 3 2" xfId="39916"/>
    <cellStyle name="Percent 2 5 5 2 2 4" xfId="39917"/>
    <cellStyle name="Percent 2 5 5 2 2 4 2" xfId="39918"/>
    <cellStyle name="Percent 2 5 5 2 2 5" xfId="39919"/>
    <cellStyle name="Percent 2 5 5 2 3" xfId="39920"/>
    <cellStyle name="Percent 2 5 5 2 3 2" xfId="39921"/>
    <cellStyle name="Percent 2 5 5 2 3 2 2" xfId="39922"/>
    <cellStyle name="Percent 2 5 5 2 3 3" xfId="39923"/>
    <cellStyle name="Percent 2 5 5 2 3 3 2" xfId="39924"/>
    <cellStyle name="Percent 2 5 5 2 3 4" xfId="39925"/>
    <cellStyle name="Percent 2 5 5 2 4" xfId="39926"/>
    <cellStyle name="Percent 2 5 5 2 4 2" xfId="39927"/>
    <cellStyle name="Percent 2 5 5 2 4 3" xfId="39928"/>
    <cellStyle name="Percent 2 5 5 2 5" xfId="39929"/>
    <cellStyle name="Percent 2 5 5 2 5 2" xfId="39930"/>
    <cellStyle name="Percent 2 5 5 2 6" xfId="39931"/>
    <cellStyle name="Percent 2 5 5 2 6 2" xfId="39932"/>
    <cellStyle name="Percent 2 5 5 2 7" xfId="39933"/>
    <cellStyle name="Percent 2 5 5 3" xfId="39934"/>
    <cellStyle name="Percent 2 5 5 3 2" xfId="39935"/>
    <cellStyle name="Percent 2 5 5 3 2 2" xfId="39936"/>
    <cellStyle name="Percent 2 5 5 3 2 3" xfId="39937"/>
    <cellStyle name="Percent 2 5 5 3 3" xfId="39938"/>
    <cellStyle name="Percent 2 5 5 3 3 2" xfId="39939"/>
    <cellStyle name="Percent 2 5 5 3 4" xfId="39940"/>
    <cellStyle name="Percent 2 5 5 3 4 2" xfId="39941"/>
    <cellStyle name="Percent 2 5 5 3 5" xfId="39942"/>
    <cellStyle name="Percent 2 5 5 4" xfId="39943"/>
    <cellStyle name="Percent 2 5 5 4 2" xfId="39944"/>
    <cellStyle name="Percent 2 5 5 4 2 2" xfId="39945"/>
    <cellStyle name="Percent 2 5 5 4 3" xfId="39946"/>
    <cellStyle name="Percent 2 5 5 4 3 2" xfId="39947"/>
    <cellStyle name="Percent 2 5 5 4 4" xfId="39948"/>
    <cellStyle name="Percent 2 5 5 5" xfId="39949"/>
    <cellStyle name="Percent 2 5 5 5 2" xfId="39950"/>
    <cellStyle name="Percent 2 5 5 5 3" xfId="39951"/>
    <cellStyle name="Percent 2 5 5 6" xfId="39952"/>
    <cellStyle name="Percent 2 5 5 6 2" xfId="39953"/>
    <cellStyle name="Percent 2 5 5 7" xfId="39954"/>
    <cellStyle name="Percent 2 5 5 7 2" xfId="39955"/>
    <cellStyle name="Percent 2 5 5 8" xfId="39956"/>
    <cellStyle name="Percent 2 5 6" xfId="39957"/>
    <cellStyle name="Percent 2 5 6 2" xfId="39958"/>
    <cellStyle name="Percent 2 5 6 2 2" xfId="39959"/>
    <cellStyle name="Percent 2 5 6 2 2 2" xfId="39960"/>
    <cellStyle name="Percent 2 5 6 2 2 3" xfId="39961"/>
    <cellStyle name="Percent 2 5 6 2 3" xfId="39962"/>
    <cellStyle name="Percent 2 5 6 2 3 2" xfId="39963"/>
    <cellStyle name="Percent 2 5 6 2 4" xfId="39964"/>
    <cellStyle name="Percent 2 5 6 2 4 2" xfId="39965"/>
    <cellStyle name="Percent 2 5 6 2 5" xfId="39966"/>
    <cellStyle name="Percent 2 5 6 3" xfId="39967"/>
    <cellStyle name="Percent 2 5 6 3 2" xfId="39968"/>
    <cellStyle name="Percent 2 5 6 3 2 2" xfId="39969"/>
    <cellStyle name="Percent 2 5 6 3 3" xfId="39970"/>
    <cellStyle name="Percent 2 5 6 3 3 2" xfId="39971"/>
    <cellStyle name="Percent 2 5 6 3 4" xfId="39972"/>
    <cellStyle name="Percent 2 5 6 4" xfId="39973"/>
    <cellStyle name="Percent 2 5 6 4 2" xfId="39974"/>
    <cellStyle name="Percent 2 5 6 4 3" xfId="39975"/>
    <cellStyle name="Percent 2 5 6 5" xfId="39976"/>
    <cellStyle name="Percent 2 5 6 5 2" xfId="39977"/>
    <cellStyle name="Percent 2 5 6 6" xfId="39978"/>
    <cellStyle name="Percent 2 5 6 6 2" xfId="39979"/>
    <cellStyle name="Percent 2 5 6 7" xfId="39980"/>
    <cellStyle name="Percent 2 5 7" xfId="39981"/>
    <cellStyle name="Percent 2 5 7 2" xfId="39982"/>
    <cellStyle name="Percent 2 5 7 2 2" xfId="39983"/>
    <cellStyle name="Percent 2 5 7 2 2 2" xfId="39984"/>
    <cellStyle name="Percent 2 5 7 2 2 3" xfId="39985"/>
    <cellStyle name="Percent 2 5 7 2 3" xfId="39986"/>
    <cellStyle name="Percent 2 5 7 2 3 2" xfId="39987"/>
    <cellStyle name="Percent 2 5 7 2 4" xfId="39988"/>
    <cellStyle name="Percent 2 5 7 2 4 2" xfId="39989"/>
    <cellStyle name="Percent 2 5 7 2 5" xfId="39990"/>
    <cellStyle name="Percent 2 5 7 3" xfId="39991"/>
    <cellStyle name="Percent 2 5 7 3 2" xfId="39992"/>
    <cellStyle name="Percent 2 5 7 3 2 2" xfId="39993"/>
    <cellStyle name="Percent 2 5 7 3 3" xfId="39994"/>
    <cellStyle name="Percent 2 5 7 3 3 2" xfId="39995"/>
    <cellStyle name="Percent 2 5 7 3 4" xfId="39996"/>
    <cellStyle name="Percent 2 5 7 4" xfId="39997"/>
    <cellStyle name="Percent 2 5 7 4 2" xfId="39998"/>
    <cellStyle name="Percent 2 5 7 4 3" xfId="39999"/>
    <cellStyle name="Percent 2 5 7 5" xfId="40000"/>
    <cellStyle name="Percent 2 5 7 5 2" xfId="40001"/>
    <cellStyle name="Percent 2 5 7 6" xfId="40002"/>
    <cellStyle name="Percent 2 5 7 6 2" xfId="40003"/>
    <cellStyle name="Percent 2 5 7 7" xfId="40004"/>
    <cellStyle name="Percent 2 5 8" xfId="40005"/>
    <cellStyle name="Percent 2 5 8 2" xfId="40006"/>
    <cellStyle name="Percent 2 5 8 2 2" xfId="40007"/>
    <cellStyle name="Percent 2 5 8 2 2 2" xfId="40008"/>
    <cellStyle name="Percent 2 5 8 2 3" xfId="40009"/>
    <cellStyle name="Percent 2 5 8 2 3 2" xfId="40010"/>
    <cellStyle name="Percent 2 5 8 2 4" xfId="40011"/>
    <cellStyle name="Percent 2 5 8 3" xfId="40012"/>
    <cellStyle name="Percent 2 5 8 3 2" xfId="40013"/>
    <cellStyle name="Percent 2 5 8 3 3" xfId="40014"/>
    <cellStyle name="Percent 2 5 8 4" xfId="40015"/>
    <cellStyle name="Percent 2 5 8 4 2" xfId="40016"/>
    <cellStyle name="Percent 2 5 8 5" xfId="40017"/>
    <cellStyle name="Percent 2 5 8 5 2" xfId="40018"/>
    <cellStyle name="Percent 2 5 8 6" xfId="40019"/>
    <cellStyle name="Percent 2 5 9" xfId="40020"/>
    <cellStyle name="Percent 2 5 9 2" xfId="40021"/>
    <cellStyle name="Percent 2 5 9 2 2" xfId="40022"/>
    <cellStyle name="Percent 2 5 9 3" xfId="40023"/>
    <cellStyle name="Percent 2 5 9 3 2" xfId="40024"/>
    <cellStyle name="Percent 2 5 9 4" xfId="40025"/>
    <cellStyle name="Percent 2 6" xfId="40026"/>
    <cellStyle name="Percent 2 6 10" xfId="40027"/>
    <cellStyle name="Percent 2 6 10 2" xfId="40028"/>
    <cellStyle name="Percent 2 6 11" xfId="40029"/>
    <cellStyle name="Percent 2 6 2" xfId="40030"/>
    <cellStyle name="Percent 2 6 2 2" xfId="40031"/>
    <cellStyle name="Percent 2 6 2 2 2" xfId="40032"/>
    <cellStyle name="Percent 2 6 2 2 2 2" xfId="40033"/>
    <cellStyle name="Percent 2 6 2 2 2 2 2" xfId="40034"/>
    <cellStyle name="Percent 2 6 2 2 2 2 3" xfId="40035"/>
    <cellStyle name="Percent 2 6 2 2 2 3" xfId="40036"/>
    <cellStyle name="Percent 2 6 2 2 2 3 2" xfId="40037"/>
    <cellStyle name="Percent 2 6 2 2 2 4" xfId="40038"/>
    <cellStyle name="Percent 2 6 2 2 2 4 2" xfId="40039"/>
    <cellStyle name="Percent 2 6 2 2 2 5" xfId="40040"/>
    <cellStyle name="Percent 2 6 2 2 3" xfId="40041"/>
    <cellStyle name="Percent 2 6 2 2 3 2" xfId="40042"/>
    <cellStyle name="Percent 2 6 2 2 3 2 2" xfId="40043"/>
    <cellStyle name="Percent 2 6 2 2 3 3" xfId="40044"/>
    <cellStyle name="Percent 2 6 2 2 3 3 2" xfId="40045"/>
    <cellStyle name="Percent 2 6 2 2 3 4" xfId="40046"/>
    <cellStyle name="Percent 2 6 2 2 4" xfId="40047"/>
    <cellStyle name="Percent 2 6 2 2 4 2" xfId="40048"/>
    <cellStyle name="Percent 2 6 2 2 4 3" xfId="40049"/>
    <cellStyle name="Percent 2 6 2 2 5" xfId="40050"/>
    <cellStyle name="Percent 2 6 2 2 5 2" xfId="40051"/>
    <cellStyle name="Percent 2 6 2 2 6" xfId="40052"/>
    <cellStyle name="Percent 2 6 2 2 6 2" xfId="40053"/>
    <cellStyle name="Percent 2 6 2 2 7" xfId="40054"/>
    <cellStyle name="Percent 2 6 2 3" xfId="40055"/>
    <cellStyle name="Percent 2 6 2 3 2" xfId="40056"/>
    <cellStyle name="Percent 2 6 2 3 2 2" xfId="40057"/>
    <cellStyle name="Percent 2 6 2 3 2 3" xfId="40058"/>
    <cellStyle name="Percent 2 6 2 3 3" xfId="40059"/>
    <cellStyle name="Percent 2 6 2 3 3 2" xfId="40060"/>
    <cellStyle name="Percent 2 6 2 3 4" xfId="40061"/>
    <cellStyle name="Percent 2 6 2 3 4 2" xfId="40062"/>
    <cellStyle name="Percent 2 6 2 3 5" xfId="40063"/>
    <cellStyle name="Percent 2 6 2 4" xfId="40064"/>
    <cellStyle name="Percent 2 6 2 4 2" xfId="40065"/>
    <cellStyle name="Percent 2 6 2 4 2 2" xfId="40066"/>
    <cellStyle name="Percent 2 6 2 4 3" xfId="40067"/>
    <cellStyle name="Percent 2 6 2 4 3 2" xfId="40068"/>
    <cellStyle name="Percent 2 6 2 4 4" xfId="40069"/>
    <cellStyle name="Percent 2 6 2 5" xfId="40070"/>
    <cellStyle name="Percent 2 6 2 5 2" xfId="40071"/>
    <cellStyle name="Percent 2 6 2 5 3" xfId="40072"/>
    <cellStyle name="Percent 2 6 2 6" xfId="40073"/>
    <cellStyle name="Percent 2 6 2 6 2" xfId="40074"/>
    <cellStyle name="Percent 2 6 2 7" xfId="40075"/>
    <cellStyle name="Percent 2 6 2 7 2" xfId="40076"/>
    <cellStyle name="Percent 2 6 2 8" xfId="40077"/>
    <cellStyle name="Percent 2 6 3" xfId="40078"/>
    <cellStyle name="Percent 2 6 3 2" xfId="40079"/>
    <cellStyle name="Percent 2 6 3 2 2" xfId="40080"/>
    <cellStyle name="Percent 2 6 3 2 2 2" xfId="40081"/>
    <cellStyle name="Percent 2 6 3 2 2 3" xfId="40082"/>
    <cellStyle name="Percent 2 6 3 2 3" xfId="40083"/>
    <cellStyle name="Percent 2 6 3 2 3 2" xfId="40084"/>
    <cellStyle name="Percent 2 6 3 2 4" xfId="40085"/>
    <cellStyle name="Percent 2 6 3 2 4 2" xfId="40086"/>
    <cellStyle name="Percent 2 6 3 2 5" xfId="40087"/>
    <cellStyle name="Percent 2 6 3 3" xfId="40088"/>
    <cellStyle name="Percent 2 6 3 3 2" xfId="40089"/>
    <cellStyle name="Percent 2 6 3 3 2 2" xfId="40090"/>
    <cellStyle name="Percent 2 6 3 3 3" xfId="40091"/>
    <cellStyle name="Percent 2 6 3 3 3 2" xfId="40092"/>
    <cellStyle name="Percent 2 6 3 3 4" xfId="40093"/>
    <cellStyle name="Percent 2 6 3 4" xfId="40094"/>
    <cellStyle name="Percent 2 6 3 4 2" xfId="40095"/>
    <cellStyle name="Percent 2 6 3 4 3" xfId="40096"/>
    <cellStyle name="Percent 2 6 3 5" xfId="40097"/>
    <cellStyle name="Percent 2 6 3 5 2" xfId="40098"/>
    <cellStyle name="Percent 2 6 3 6" xfId="40099"/>
    <cellStyle name="Percent 2 6 3 6 2" xfId="40100"/>
    <cellStyle name="Percent 2 6 3 7" xfId="40101"/>
    <cellStyle name="Percent 2 6 4" xfId="40102"/>
    <cellStyle name="Percent 2 6 4 2" xfId="40103"/>
    <cellStyle name="Percent 2 6 4 2 2" xfId="40104"/>
    <cellStyle name="Percent 2 6 4 2 2 2" xfId="40105"/>
    <cellStyle name="Percent 2 6 4 2 2 3" xfId="40106"/>
    <cellStyle name="Percent 2 6 4 2 3" xfId="40107"/>
    <cellStyle name="Percent 2 6 4 2 3 2" xfId="40108"/>
    <cellStyle name="Percent 2 6 4 2 4" xfId="40109"/>
    <cellStyle name="Percent 2 6 4 2 4 2" xfId="40110"/>
    <cellStyle name="Percent 2 6 4 2 5" xfId="40111"/>
    <cellStyle name="Percent 2 6 4 3" xfId="40112"/>
    <cellStyle name="Percent 2 6 4 3 2" xfId="40113"/>
    <cellStyle name="Percent 2 6 4 3 2 2" xfId="40114"/>
    <cellStyle name="Percent 2 6 4 3 3" xfId="40115"/>
    <cellStyle name="Percent 2 6 4 3 3 2" xfId="40116"/>
    <cellStyle name="Percent 2 6 4 3 4" xfId="40117"/>
    <cellStyle name="Percent 2 6 4 4" xfId="40118"/>
    <cellStyle name="Percent 2 6 4 4 2" xfId="40119"/>
    <cellStyle name="Percent 2 6 4 4 3" xfId="40120"/>
    <cellStyle name="Percent 2 6 4 5" xfId="40121"/>
    <cellStyle name="Percent 2 6 4 5 2" xfId="40122"/>
    <cellStyle name="Percent 2 6 4 6" xfId="40123"/>
    <cellStyle name="Percent 2 6 4 6 2" xfId="40124"/>
    <cellStyle name="Percent 2 6 4 7" xfId="40125"/>
    <cellStyle name="Percent 2 6 5" xfId="40126"/>
    <cellStyle name="Percent 2 6 5 2" xfId="40127"/>
    <cellStyle name="Percent 2 6 5 2 2" xfId="40128"/>
    <cellStyle name="Percent 2 6 5 2 2 2" xfId="40129"/>
    <cellStyle name="Percent 2 6 5 2 3" xfId="40130"/>
    <cellStyle name="Percent 2 6 5 2 3 2" xfId="40131"/>
    <cellStyle name="Percent 2 6 5 2 4" xfId="40132"/>
    <cellStyle name="Percent 2 6 5 3" xfId="40133"/>
    <cellStyle name="Percent 2 6 5 3 2" xfId="40134"/>
    <cellStyle name="Percent 2 6 5 3 3" xfId="40135"/>
    <cellStyle name="Percent 2 6 5 4" xfId="40136"/>
    <cellStyle name="Percent 2 6 5 4 2" xfId="40137"/>
    <cellStyle name="Percent 2 6 5 5" xfId="40138"/>
    <cellStyle name="Percent 2 6 5 5 2" xfId="40139"/>
    <cellStyle name="Percent 2 6 5 6" xfId="40140"/>
    <cellStyle name="Percent 2 6 6" xfId="40141"/>
    <cellStyle name="Percent 2 6 6 2" xfId="40142"/>
    <cellStyle name="Percent 2 6 6 2 2" xfId="40143"/>
    <cellStyle name="Percent 2 6 6 3" xfId="40144"/>
    <cellStyle name="Percent 2 6 6 3 2" xfId="40145"/>
    <cellStyle name="Percent 2 6 6 4" xfId="40146"/>
    <cellStyle name="Percent 2 6 7" xfId="40147"/>
    <cellStyle name="Percent 2 6 7 2" xfId="40148"/>
    <cellStyle name="Percent 2 6 7 2 2" xfId="40149"/>
    <cellStyle name="Percent 2 6 7 3" xfId="40150"/>
    <cellStyle name="Percent 2 6 7 3 2" xfId="40151"/>
    <cellStyle name="Percent 2 6 7 4" xfId="40152"/>
    <cellStyle name="Percent 2 6 8" xfId="40153"/>
    <cellStyle name="Percent 2 6 8 2" xfId="40154"/>
    <cellStyle name="Percent 2 6 8 3" xfId="40155"/>
    <cellStyle name="Percent 2 6 9" xfId="40156"/>
    <cellStyle name="Percent 2 6 9 2" xfId="40157"/>
    <cellStyle name="Percent 2 7" xfId="40158"/>
    <cellStyle name="Percent 2 7 10" xfId="40159"/>
    <cellStyle name="Percent 2 7 2" xfId="40160"/>
    <cellStyle name="Percent 2 7 2 2" xfId="40161"/>
    <cellStyle name="Percent 2 7 2 2 2" xfId="40162"/>
    <cellStyle name="Percent 2 7 2 2 2 2" xfId="40163"/>
    <cellStyle name="Percent 2 7 2 2 2 3" xfId="40164"/>
    <cellStyle name="Percent 2 7 2 2 3" xfId="40165"/>
    <cellStyle name="Percent 2 7 2 2 3 2" xfId="40166"/>
    <cellStyle name="Percent 2 7 2 2 4" xfId="40167"/>
    <cellStyle name="Percent 2 7 2 2 4 2" xfId="40168"/>
    <cellStyle name="Percent 2 7 2 2 5" xfId="40169"/>
    <cellStyle name="Percent 2 7 2 3" xfId="40170"/>
    <cellStyle name="Percent 2 7 2 3 2" xfId="40171"/>
    <cellStyle name="Percent 2 7 2 3 2 2" xfId="40172"/>
    <cellStyle name="Percent 2 7 2 3 3" xfId="40173"/>
    <cellStyle name="Percent 2 7 2 3 3 2" xfId="40174"/>
    <cellStyle name="Percent 2 7 2 3 4" xfId="40175"/>
    <cellStyle name="Percent 2 7 2 4" xfId="40176"/>
    <cellStyle name="Percent 2 7 2 4 2" xfId="40177"/>
    <cellStyle name="Percent 2 7 2 4 3" xfId="40178"/>
    <cellStyle name="Percent 2 7 2 5" xfId="40179"/>
    <cellStyle name="Percent 2 7 2 5 2" xfId="40180"/>
    <cellStyle name="Percent 2 7 2 6" xfId="40181"/>
    <cellStyle name="Percent 2 7 2 6 2" xfId="40182"/>
    <cellStyle name="Percent 2 7 2 7" xfId="40183"/>
    <cellStyle name="Percent 2 7 3" xfId="40184"/>
    <cellStyle name="Percent 2 7 3 2" xfId="40185"/>
    <cellStyle name="Percent 2 7 3 2 2" xfId="40186"/>
    <cellStyle name="Percent 2 7 3 2 2 2" xfId="40187"/>
    <cellStyle name="Percent 2 7 3 2 2 3" xfId="40188"/>
    <cellStyle name="Percent 2 7 3 2 3" xfId="40189"/>
    <cellStyle name="Percent 2 7 3 2 3 2" xfId="40190"/>
    <cellStyle name="Percent 2 7 3 2 4" xfId="40191"/>
    <cellStyle name="Percent 2 7 3 2 4 2" xfId="40192"/>
    <cellStyle name="Percent 2 7 3 2 5" xfId="40193"/>
    <cellStyle name="Percent 2 7 3 3" xfId="40194"/>
    <cellStyle name="Percent 2 7 3 3 2" xfId="40195"/>
    <cellStyle name="Percent 2 7 3 3 2 2" xfId="40196"/>
    <cellStyle name="Percent 2 7 3 3 3" xfId="40197"/>
    <cellStyle name="Percent 2 7 3 3 3 2" xfId="40198"/>
    <cellStyle name="Percent 2 7 3 3 4" xfId="40199"/>
    <cellStyle name="Percent 2 7 3 4" xfId="40200"/>
    <cellStyle name="Percent 2 7 3 4 2" xfId="40201"/>
    <cellStyle name="Percent 2 7 3 4 3" xfId="40202"/>
    <cellStyle name="Percent 2 7 3 5" xfId="40203"/>
    <cellStyle name="Percent 2 7 3 5 2" xfId="40204"/>
    <cellStyle name="Percent 2 7 3 6" xfId="40205"/>
    <cellStyle name="Percent 2 7 3 6 2" xfId="40206"/>
    <cellStyle name="Percent 2 7 3 7" xfId="40207"/>
    <cellStyle name="Percent 2 7 4" xfId="40208"/>
    <cellStyle name="Percent 2 7 4 2" xfId="40209"/>
    <cellStyle name="Percent 2 7 4 2 2" xfId="40210"/>
    <cellStyle name="Percent 2 7 4 2 2 2" xfId="40211"/>
    <cellStyle name="Percent 2 7 4 2 3" xfId="40212"/>
    <cellStyle name="Percent 2 7 4 2 3 2" xfId="40213"/>
    <cellStyle name="Percent 2 7 4 2 4" xfId="40214"/>
    <cellStyle name="Percent 2 7 4 3" xfId="40215"/>
    <cellStyle name="Percent 2 7 4 3 2" xfId="40216"/>
    <cellStyle name="Percent 2 7 4 3 3" xfId="40217"/>
    <cellStyle name="Percent 2 7 4 4" xfId="40218"/>
    <cellStyle name="Percent 2 7 4 4 2" xfId="40219"/>
    <cellStyle name="Percent 2 7 4 5" xfId="40220"/>
    <cellStyle name="Percent 2 7 4 5 2" xfId="40221"/>
    <cellStyle name="Percent 2 7 4 6" xfId="40222"/>
    <cellStyle name="Percent 2 7 5" xfId="40223"/>
    <cellStyle name="Percent 2 7 5 2" xfId="40224"/>
    <cellStyle name="Percent 2 7 5 2 2" xfId="40225"/>
    <cellStyle name="Percent 2 7 5 3" xfId="40226"/>
    <cellStyle name="Percent 2 7 5 3 2" xfId="40227"/>
    <cellStyle name="Percent 2 7 5 4" xfId="40228"/>
    <cellStyle name="Percent 2 7 6" xfId="40229"/>
    <cellStyle name="Percent 2 7 6 2" xfId="40230"/>
    <cellStyle name="Percent 2 7 6 2 2" xfId="40231"/>
    <cellStyle name="Percent 2 7 6 3" xfId="40232"/>
    <cellStyle name="Percent 2 7 6 3 2" xfId="40233"/>
    <cellStyle name="Percent 2 7 6 4" xfId="40234"/>
    <cellStyle name="Percent 2 7 7" xfId="40235"/>
    <cellStyle name="Percent 2 7 7 2" xfId="40236"/>
    <cellStyle name="Percent 2 7 7 3" xfId="40237"/>
    <cellStyle name="Percent 2 7 8" xfId="40238"/>
    <cellStyle name="Percent 2 7 8 2" xfId="40239"/>
    <cellStyle name="Percent 2 7 9" xfId="40240"/>
    <cellStyle name="Percent 2 7 9 2" xfId="40241"/>
    <cellStyle name="Percent 2 8" xfId="40242"/>
    <cellStyle name="Percent 2 8 2" xfId="40243"/>
    <cellStyle name="Percent 2 8 2 2" xfId="40244"/>
    <cellStyle name="Percent 2 8 2 2 2" xfId="40245"/>
    <cellStyle name="Percent 2 8 2 3" xfId="40246"/>
    <cellStyle name="Percent 2 8 2 3 2" xfId="40247"/>
    <cellStyle name="Percent 2 8 2 4" xfId="40248"/>
    <cellStyle name="Percent 2 8 3" xfId="40249"/>
    <cellStyle name="Percent 2 8 3 2" xfId="40250"/>
    <cellStyle name="Percent 2 8 3 3" xfId="40251"/>
    <cellStyle name="Percent 2 8 4" xfId="40252"/>
    <cellStyle name="Percent 2 8 4 2" xfId="40253"/>
    <cellStyle name="Percent 2 8 5" xfId="40254"/>
    <cellStyle name="Percent 2 8 5 2" xfId="40255"/>
    <cellStyle name="Percent 2 8 6" xfId="40256"/>
    <cellStyle name="Percent 2 9" xfId="40257"/>
    <cellStyle name="Percent 2 9 2" xfId="40258"/>
    <cellStyle name="Percent 2 9 2 2" xfId="40259"/>
    <cellStyle name="Percent 2 9 3" xfId="40260"/>
    <cellStyle name="Percent 2 9 3 2" xfId="40261"/>
    <cellStyle name="Percent 2 9 4" xfId="40262"/>
    <cellStyle name="Percent 20" xfId="40263"/>
    <cellStyle name="Percent 20 2" xfId="40264"/>
    <cellStyle name="Percent 20 3" xfId="40265"/>
    <cellStyle name="Percent 20 3 2" xfId="40266"/>
    <cellStyle name="Percent 21" xfId="40267"/>
    <cellStyle name="Percent 21 2" xfId="40268"/>
    <cellStyle name="Percent 21 3" xfId="40269"/>
    <cellStyle name="Percent 21 3 2" xfId="40270"/>
    <cellStyle name="Percent 22" xfId="40271"/>
    <cellStyle name="Percent 22 2" xfId="40272"/>
    <cellStyle name="Percent 23" xfId="40273"/>
    <cellStyle name="Percent 23 2" xfId="40274"/>
    <cellStyle name="Percent 24" xfId="40275"/>
    <cellStyle name="Percent 25" xfId="40276"/>
    <cellStyle name="Percent 25 2" xfId="40277"/>
    <cellStyle name="Percent 25 3" xfId="40278"/>
    <cellStyle name="Percent 25 3 2" xfId="40279"/>
    <cellStyle name="Percent 26" xfId="40280"/>
    <cellStyle name="Percent 27" xfId="40281"/>
    <cellStyle name="Percent 27 2" xfId="40282"/>
    <cellStyle name="Percent 28" xfId="40283"/>
    <cellStyle name="Percent 28 2" xfId="40284"/>
    <cellStyle name="Percent 28 3" xfId="40285"/>
    <cellStyle name="Percent 29" xfId="40286"/>
    <cellStyle name="Percent 3" xfId="82"/>
    <cellStyle name="Percent 3 2" xfId="40287"/>
    <cellStyle name="Percent 3 2 2" xfId="40288"/>
    <cellStyle name="Percent 3 2 2 2" xfId="40289"/>
    <cellStyle name="Percent 3 2 3" xfId="40290"/>
    <cellStyle name="Percent 3 2 3 2" xfId="40291"/>
    <cellStyle name="Percent 3 2 3 3" xfId="40292"/>
    <cellStyle name="Percent 3 2 3 4" xfId="40293"/>
    <cellStyle name="Percent 3 2 4" xfId="40294"/>
    <cellStyle name="Percent 3 2 4 2" xfId="40295"/>
    <cellStyle name="Percent 3 2 4 2 2" xfId="40296"/>
    <cellStyle name="Percent 3 2 4 2 3" xfId="40297"/>
    <cellStyle name="Percent 3 2 4 2 3 2" xfId="40298"/>
    <cellStyle name="Percent 3 2 4 3" xfId="40299"/>
    <cellStyle name="Percent 3 2 5" xfId="40300"/>
    <cellStyle name="Percent 3 2 5 2" xfId="40301"/>
    <cellStyle name="Percent 3 2 5 3" xfId="40302"/>
    <cellStyle name="Percent 3 2 5 3 2" xfId="40303"/>
    <cellStyle name="Percent 3 2 6" xfId="40304"/>
    <cellStyle name="Percent 3 2 7" xfId="40305"/>
    <cellStyle name="Percent 3 2 7 2" xfId="40306"/>
    <cellStyle name="Percent 3 3" xfId="40307"/>
    <cellStyle name="Percent 3 3 2" xfId="40308"/>
    <cellStyle name="Percent 3 3 2 2" xfId="40309"/>
    <cellStyle name="Percent 3 3 3" xfId="40310"/>
    <cellStyle name="Percent 3 4" xfId="40311"/>
    <cellStyle name="Percent 3 4 2" xfId="40312"/>
    <cellStyle name="Percent 3 4 2 2" xfId="40313"/>
    <cellStyle name="Percent 3 4 3" xfId="40314"/>
    <cellStyle name="Percent 3 4 3 2" xfId="40315"/>
    <cellStyle name="Percent 3 5" xfId="40316"/>
    <cellStyle name="Percent 3 5 2" xfId="40317"/>
    <cellStyle name="Percent 3 5 2 2" xfId="40318"/>
    <cellStyle name="Percent 3 5 2 3" xfId="40319"/>
    <cellStyle name="Percent 3 5 3" xfId="40320"/>
    <cellStyle name="Percent 3 5 4" xfId="40321"/>
    <cellStyle name="Percent 3 6" xfId="40322"/>
    <cellStyle name="Percent 3 6 2" xfId="40323"/>
    <cellStyle name="Percent 3 6 3" xfId="40324"/>
    <cellStyle name="Percent 3 7" xfId="40325"/>
    <cellStyle name="Percent 30" xfId="40326"/>
    <cellStyle name="Percent 31" xfId="40327"/>
    <cellStyle name="Percent 32" xfId="40328"/>
    <cellStyle name="Percent 33" xfId="40329"/>
    <cellStyle name="Percent 34" xfId="40330"/>
    <cellStyle name="Percent 35" xfId="40331"/>
    <cellStyle name="Percent 36" xfId="40332"/>
    <cellStyle name="Percent 37" xfId="40333"/>
    <cellStyle name="Percent 38" xfId="40334"/>
    <cellStyle name="Percent 39" xfId="40335"/>
    <cellStyle name="Percent 4" xfId="40336"/>
    <cellStyle name="Percent 4 2" xfId="40337"/>
    <cellStyle name="Percent 4 2 2" xfId="40338"/>
    <cellStyle name="Percent 4 2 2 2" xfId="40339"/>
    <cellStyle name="Percent 4 2 2 2 2" xfId="40340"/>
    <cellStyle name="Percent 4 2 2 3" xfId="40341"/>
    <cellStyle name="Percent 4 2 2 3 2" xfId="40342"/>
    <cellStyle name="Percent 4 2 2 4" xfId="40343"/>
    <cellStyle name="Percent 4 2 3" xfId="40344"/>
    <cellStyle name="Percent 4 2 3 2" xfId="40345"/>
    <cellStyle name="Percent 4 2 4" xfId="40346"/>
    <cellStyle name="Percent 4 2 4 2" xfId="40347"/>
    <cellStyle name="Percent 4 2 5" xfId="40348"/>
    <cellStyle name="Percent 4 2 6" xfId="40349"/>
    <cellStyle name="Percent 4 3" xfId="40350"/>
    <cellStyle name="Percent 4 3 2" xfId="40351"/>
    <cellStyle name="Percent 4 3 2 2" xfId="40352"/>
    <cellStyle name="Percent 4 3 2 2 2" xfId="40353"/>
    <cellStyle name="Percent 4 3 2 3" xfId="40354"/>
    <cellStyle name="Percent 4 3 3" xfId="40355"/>
    <cellStyle name="Percent 4 3 3 2" xfId="40356"/>
    <cellStyle name="Percent 4 3 4" xfId="40357"/>
    <cellStyle name="Percent 4 3 4 2" xfId="40358"/>
    <cellStyle name="Percent 4 3 5" xfId="40359"/>
    <cellStyle name="Percent 4 3 6" xfId="40360"/>
    <cellStyle name="Percent 4 4" xfId="40361"/>
    <cellStyle name="Percent 4 4 2" xfId="40362"/>
    <cellStyle name="Percent 4 4 2 2" xfId="40363"/>
    <cellStyle name="Percent 4 4 2 2 2" xfId="40364"/>
    <cellStyle name="Percent 4 4 2 3" xfId="40365"/>
    <cellStyle name="Percent 4 4 2 3 2" xfId="40366"/>
    <cellStyle name="Percent 4 4 3" xfId="40367"/>
    <cellStyle name="Percent 4 4 3 2" xfId="40368"/>
    <cellStyle name="Percent 4 4 4" xfId="40369"/>
    <cellStyle name="Percent 4 4 4 2" xfId="40370"/>
    <cellStyle name="Percent 4 4 5" xfId="40371"/>
    <cellStyle name="Percent 4 5" xfId="40372"/>
    <cellStyle name="Percent 4 5 2" xfId="40373"/>
    <cellStyle name="Percent 4 5 2 2" xfId="40374"/>
    <cellStyle name="Percent 4 5 2 2 2" xfId="40375"/>
    <cellStyle name="Percent 4 5 2 3" xfId="40376"/>
    <cellStyle name="Percent 4 5 3" xfId="40377"/>
    <cellStyle name="Percent 4 5 3 2" xfId="40378"/>
    <cellStyle name="Percent 4 5 4" xfId="40379"/>
    <cellStyle name="Percent 4 5 4 2" xfId="40380"/>
    <cellStyle name="Percent 4 6" xfId="40381"/>
    <cellStyle name="Percent 4 6 2" xfId="40382"/>
    <cellStyle name="Percent 4 6 2 2" xfId="40383"/>
    <cellStyle name="Percent 4 6 3" xfId="40384"/>
    <cellStyle name="Percent 4 7" xfId="40385"/>
    <cellStyle name="Percent 4 7 2" xfId="40386"/>
    <cellStyle name="Percent 4 8" xfId="40387"/>
    <cellStyle name="Percent 4 8 2" xfId="40388"/>
    <cellStyle name="Percent 4 9" xfId="40389"/>
    <cellStyle name="Percent 40" xfId="40390"/>
    <cellStyle name="Percent 41" xfId="40391"/>
    <cellStyle name="Percent 42" xfId="40392"/>
    <cellStyle name="Percent 43" xfId="40393"/>
    <cellStyle name="Percent 44" xfId="40394"/>
    <cellStyle name="Percent 45" xfId="40395"/>
    <cellStyle name="Percent 46" xfId="40396"/>
    <cellStyle name="Percent 47" xfId="40397"/>
    <cellStyle name="Percent 48" xfId="40398"/>
    <cellStyle name="Percent 49" xfId="40399"/>
    <cellStyle name="Percent 5" xfId="40400"/>
    <cellStyle name="Percent 5 10" xfId="40401"/>
    <cellStyle name="Percent 5 10 2" xfId="40402"/>
    <cellStyle name="Percent 5 11" xfId="40403"/>
    <cellStyle name="Percent 5 12" xfId="40404"/>
    <cellStyle name="Percent 5 2" xfId="40405"/>
    <cellStyle name="Percent 5 2 2" xfId="40406"/>
    <cellStyle name="Percent 5 2 2 2" xfId="40407"/>
    <cellStyle name="Percent 5 2 2 2 2" xfId="40408"/>
    <cellStyle name="Percent 5 2 2 2 2 2" xfId="40409"/>
    <cellStyle name="Percent 5 2 2 2 2 3" xfId="40410"/>
    <cellStyle name="Percent 5 2 2 2 3" xfId="40411"/>
    <cellStyle name="Percent 5 2 2 2 3 2" xfId="40412"/>
    <cellStyle name="Percent 5 2 2 2 4" xfId="40413"/>
    <cellStyle name="Percent 5 2 2 2 4 2" xfId="40414"/>
    <cellStyle name="Percent 5 2 2 2 5" xfId="40415"/>
    <cellStyle name="Percent 5 2 2 3" xfId="40416"/>
    <cellStyle name="Percent 5 2 2 3 2" xfId="40417"/>
    <cellStyle name="Percent 5 2 2 3 2 2" xfId="40418"/>
    <cellStyle name="Percent 5 2 2 3 3" xfId="40419"/>
    <cellStyle name="Percent 5 2 2 3 3 2" xfId="40420"/>
    <cellStyle name="Percent 5 2 2 3 4" xfId="40421"/>
    <cellStyle name="Percent 5 2 2 4" xfId="40422"/>
    <cellStyle name="Percent 5 2 2 4 2" xfId="40423"/>
    <cellStyle name="Percent 5 2 2 4 3" xfId="40424"/>
    <cellStyle name="Percent 5 2 2 5" xfId="40425"/>
    <cellStyle name="Percent 5 2 2 5 2" xfId="40426"/>
    <cellStyle name="Percent 5 2 2 6" xfId="40427"/>
    <cellStyle name="Percent 5 2 2 6 2" xfId="40428"/>
    <cellStyle name="Percent 5 2 2 7" xfId="40429"/>
    <cellStyle name="Percent 5 2 3" xfId="40430"/>
    <cellStyle name="Percent 5 2 3 2" xfId="40431"/>
    <cellStyle name="Percent 5 2 3 2 2" xfId="40432"/>
    <cellStyle name="Percent 5 2 3 2 3" xfId="40433"/>
    <cellStyle name="Percent 5 2 3 3" xfId="40434"/>
    <cellStyle name="Percent 5 2 3 3 2" xfId="40435"/>
    <cellStyle name="Percent 5 2 3 4" xfId="40436"/>
    <cellStyle name="Percent 5 2 3 4 2" xfId="40437"/>
    <cellStyle name="Percent 5 2 3 5" xfId="40438"/>
    <cellStyle name="Percent 5 2 4" xfId="40439"/>
    <cellStyle name="Percent 5 2 4 2" xfId="40440"/>
    <cellStyle name="Percent 5 2 4 2 2" xfId="40441"/>
    <cellStyle name="Percent 5 2 4 3" xfId="40442"/>
    <cellStyle name="Percent 5 2 4 3 2" xfId="40443"/>
    <cellStyle name="Percent 5 2 4 4" xfId="40444"/>
    <cellStyle name="Percent 5 2 5" xfId="40445"/>
    <cellStyle name="Percent 5 2 5 2" xfId="40446"/>
    <cellStyle name="Percent 5 2 5 3" xfId="40447"/>
    <cellStyle name="Percent 5 2 6" xfId="40448"/>
    <cellStyle name="Percent 5 2 6 2" xfId="40449"/>
    <cellStyle name="Percent 5 2 7" xfId="40450"/>
    <cellStyle name="Percent 5 2 7 2" xfId="40451"/>
    <cellStyle name="Percent 5 2 8" xfId="40452"/>
    <cellStyle name="Percent 5 2 9" xfId="40453"/>
    <cellStyle name="Percent 5 3" xfId="40454"/>
    <cellStyle name="Percent 5 3 2" xfId="40455"/>
    <cellStyle name="Percent 5 3 2 2" xfId="40456"/>
    <cellStyle name="Percent 5 3 2 2 2" xfId="40457"/>
    <cellStyle name="Percent 5 3 2 2 3" xfId="40458"/>
    <cellStyle name="Percent 5 3 2 3" xfId="40459"/>
    <cellStyle name="Percent 5 3 2 3 2" xfId="40460"/>
    <cellStyle name="Percent 5 3 2 4" xfId="40461"/>
    <cellStyle name="Percent 5 3 2 4 2" xfId="40462"/>
    <cellStyle name="Percent 5 3 2 5" xfId="40463"/>
    <cellStyle name="Percent 5 3 3" xfId="40464"/>
    <cellStyle name="Percent 5 3 3 2" xfId="40465"/>
    <cellStyle name="Percent 5 3 3 2 2" xfId="40466"/>
    <cellStyle name="Percent 5 3 3 3" xfId="40467"/>
    <cellStyle name="Percent 5 3 3 3 2" xfId="40468"/>
    <cellStyle name="Percent 5 3 3 4" xfId="40469"/>
    <cellStyle name="Percent 5 3 4" xfId="40470"/>
    <cellStyle name="Percent 5 3 4 2" xfId="40471"/>
    <cellStyle name="Percent 5 3 4 3" xfId="40472"/>
    <cellStyle name="Percent 5 3 5" xfId="40473"/>
    <cellStyle name="Percent 5 3 5 2" xfId="40474"/>
    <cellStyle name="Percent 5 3 6" xfId="40475"/>
    <cellStyle name="Percent 5 3 6 2" xfId="40476"/>
    <cellStyle name="Percent 5 3 7" xfId="40477"/>
    <cellStyle name="Percent 5 4" xfId="40478"/>
    <cellStyle name="Percent 5 4 2" xfId="40479"/>
    <cellStyle name="Percent 5 4 2 2" xfId="40480"/>
    <cellStyle name="Percent 5 4 2 2 2" xfId="40481"/>
    <cellStyle name="Percent 5 4 2 2 3" xfId="40482"/>
    <cellStyle name="Percent 5 4 2 3" xfId="40483"/>
    <cellStyle name="Percent 5 4 2 3 2" xfId="40484"/>
    <cellStyle name="Percent 5 4 2 4" xfId="40485"/>
    <cellStyle name="Percent 5 4 2 4 2" xfId="40486"/>
    <cellStyle name="Percent 5 4 2 5" xfId="40487"/>
    <cellStyle name="Percent 5 4 3" xfId="40488"/>
    <cellStyle name="Percent 5 4 3 2" xfId="40489"/>
    <cellStyle name="Percent 5 4 3 2 2" xfId="40490"/>
    <cellStyle name="Percent 5 4 3 3" xfId="40491"/>
    <cellStyle name="Percent 5 4 3 3 2" xfId="40492"/>
    <cellStyle name="Percent 5 4 3 4" xfId="40493"/>
    <cellStyle name="Percent 5 4 4" xfId="40494"/>
    <cellStyle name="Percent 5 4 4 2" xfId="40495"/>
    <cellStyle name="Percent 5 4 4 3" xfId="40496"/>
    <cellStyle name="Percent 5 4 5" xfId="40497"/>
    <cellStyle name="Percent 5 4 5 2" xfId="40498"/>
    <cellStyle name="Percent 5 4 6" xfId="40499"/>
    <cellStyle name="Percent 5 4 6 2" xfId="40500"/>
    <cellStyle name="Percent 5 4 7" xfId="40501"/>
    <cellStyle name="Percent 5 5" xfId="40502"/>
    <cellStyle name="Percent 5 5 2" xfId="40503"/>
    <cellStyle name="Percent 5 5 2 2" xfId="40504"/>
    <cellStyle name="Percent 5 5 2 2 2" xfId="40505"/>
    <cellStyle name="Percent 5 5 2 3" xfId="40506"/>
    <cellStyle name="Percent 5 5 2 3 2" xfId="40507"/>
    <cellStyle name="Percent 5 5 2 4" xfId="40508"/>
    <cellStyle name="Percent 5 5 3" xfId="40509"/>
    <cellStyle name="Percent 5 5 3 2" xfId="40510"/>
    <cellStyle name="Percent 5 5 3 3" xfId="40511"/>
    <cellStyle name="Percent 5 5 4" xfId="40512"/>
    <cellStyle name="Percent 5 5 4 2" xfId="40513"/>
    <cellStyle name="Percent 5 5 5" xfId="40514"/>
    <cellStyle name="Percent 5 5 5 2" xfId="40515"/>
    <cellStyle name="Percent 5 5 6" xfId="40516"/>
    <cellStyle name="Percent 5 6" xfId="40517"/>
    <cellStyle name="Percent 5 6 2" xfId="40518"/>
    <cellStyle name="Percent 5 6 2 2" xfId="40519"/>
    <cellStyle name="Percent 5 6 3" xfId="40520"/>
    <cellStyle name="Percent 5 6 3 2" xfId="40521"/>
    <cellStyle name="Percent 5 6 4" xfId="40522"/>
    <cellStyle name="Percent 5 7" xfId="40523"/>
    <cellStyle name="Percent 5 7 2" xfId="40524"/>
    <cellStyle name="Percent 5 7 2 2" xfId="40525"/>
    <cellStyle name="Percent 5 7 3" xfId="40526"/>
    <cellStyle name="Percent 5 7 3 2" xfId="40527"/>
    <cellStyle name="Percent 5 7 4" xfId="40528"/>
    <cellStyle name="Percent 5 8" xfId="40529"/>
    <cellStyle name="Percent 5 8 2" xfId="40530"/>
    <cellStyle name="Percent 5 8 3" xfId="40531"/>
    <cellStyle name="Percent 5 9" xfId="40532"/>
    <cellStyle name="Percent 5 9 2" xfId="40533"/>
    <cellStyle name="Percent 5 9 3" xfId="40534"/>
    <cellStyle name="Percent 5 9 3 2" xfId="40535"/>
    <cellStyle name="Percent 50" xfId="40536"/>
    <cellStyle name="Percent 51" xfId="40537"/>
    <cellStyle name="Percent 52" xfId="40538"/>
    <cellStyle name="Percent 53" xfId="87"/>
    <cellStyle name="Percent 6" xfId="40539"/>
    <cellStyle name="Percent 6 10" xfId="40540"/>
    <cellStyle name="Percent 6 11" xfId="40541"/>
    <cellStyle name="Percent 6 11 2" xfId="40542"/>
    <cellStyle name="Percent 6 11 2 2" xfId="40543"/>
    <cellStyle name="Percent 6 11 2 3" xfId="40544"/>
    <cellStyle name="Percent 6 11 2 3 2" xfId="40545"/>
    <cellStyle name="Percent 6 12" xfId="40546"/>
    <cellStyle name="Percent 6 13" xfId="40547"/>
    <cellStyle name="Percent 6 13 2" xfId="40548"/>
    <cellStyle name="Percent 6 13 2 2" xfId="40549"/>
    <cellStyle name="Percent 6 13 2 3" xfId="40550"/>
    <cellStyle name="Percent 6 13 2 3 2" xfId="40551"/>
    <cellStyle name="Percent 6 14" xfId="40552"/>
    <cellStyle name="Percent 6 14 2" xfId="40553"/>
    <cellStyle name="Percent 6 15" xfId="40554"/>
    <cellStyle name="Percent 6 16" xfId="40555"/>
    <cellStyle name="Percent 6 16 2" xfId="40556"/>
    <cellStyle name="Percent 6 17" xfId="40557"/>
    <cellStyle name="Percent 6 2" xfId="40558"/>
    <cellStyle name="Percent 6 2 2" xfId="40559"/>
    <cellStyle name="Percent 6 2 2 2" xfId="40560"/>
    <cellStyle name="Percent 6 2 3" xfId="40561"/>
    <cellStyle name="Percent 6 2 3 2" xfId="40562"/>
    <cellStyle name="Percent 6 2 4" xfId="40563"/>
    <cellStyle name="Percent 6 2 5" xfId="40564"/>
    <cellStyle name="Percent 6 3" xfId="40565"/>
    <cellStyle name="Percent 6 3 2" xfId="40566"/>
    <cellStyle name="Percent 6 4" xfId="40567"/>
    <cellStyle name="Percent 6 4 2" xfId="40568"/>
    <cellStyle name="Percent 6 5" xfId="40569"/>
    <cellStyle name="Percent 6 6" xfId="40570"/>
    <cellStyle name="Percent 6 7" xfId="40571"/>
    <cellStyle name="Percent 6 7 2" xfId="40572"/>
    <cellStyle name="Percent 6 7 2 2" xfId="40573"/>
    <cellStyle name="Percent 6 7 2 3" xfId="40574"/>
    <cellStyle name="Percent 6 8" xfId="40575"/>
    <cellStyle name="Percent 6 9" xfId="40576"/>
    <cellStyle name="Percent 7" xfId="83"/>
    <cellStyle name="Percent 7 10" xfId="40577"/>
    <cellStyle name="Percent 7 10 2" xfId="40578"/>
    <cellStyle name="Percent 7 10 2 2" xfId="40579"/>
    <cellStyle name="Percent 7 10 2 2 2" xfId="40580"/>
    <cellStyle name="Percent 7 10 2 2 2 2" xfId="40581"/>
    <cellStyle name="Percent 7 10 2 2 3" xfId="40582"/>
    <cellStyle name="Percent 7 10 2 3" xfId="40583"/>
    <cellStyle name="Percent 7 10 2 3 2" xfId="40584"/>
    <cellStyle name="Percent 7 10 2 4" xfId="40585"/>
    <cellStyle name="Percent 7 10 3" xfId="40586"/>
    <cellStyle name="Percent 7 10 3 2" xfId="40587"/>
    <cellStyle name="Percent 7 10 3 2 2" xfId="40588"/>
    <cellStyle name="Percent 7 10 3 3" xfId="40589"/>
    <cellStyle name="Percent 7 10 3 4" xfId="40590"/>
    <cellStyle name="Percent 7 10 4" xfId="40591"/>
    <cellStyle name="Percent 7 10 4 2" xfId="40592"/>
    <cellStyle name="Percent 7 10 4 2 2" xfId="40593"/>
    <cellStyle name="Percent 7 10 4 3" xfId="40594"/>
    <cellStyle name="Percent 7 10 4 4" xfId="40595"/>
    <cellStyle name="Percent 7 10 5" xfId="40596"/>
    <cellStyle name="Percent 7 10 5 2" xfId="40597"/>
    <cellStyle name="Percent 7 10 6" xfId="40598"/>
    <cellStyle name="Percent 7 10 7" xfId="40599"/>
    <cellStyle name="Percent 7 10 8" xfId="40600"/>
    <cellStyle name="Percent 7 11" xfId="40601"/>
    <cellStyle name="Percent 7 11 2" xfId="40602"/>
    <cellStyle name="Percent 7 11 2 2" xfId="40603"/>
    <cellStyle name="Percent 7 11 2 2 2" xfId="40604"/>
    <cellStyle name="Percent 7 11 2 3" xfId="40605"/>
    <cellStyle name="Percent 7 11 2 3 2" xfId="40606"/>
    <cellStyle name="Percent 7 11 2 4" xfId="40607"/>
    <cellStyle name="Percent 7 11 3" xfId="40608"/>
    <cellStyle name="Percent 7 11 3 2" xfId="40609"/>
    <cellStyle name="Percent 7 11 3 3" xfId="40610"/>
    <cellStyle name="Percent 7 11 4" xfId="40611"/>
    <cellStyle name="Percent 7 11 5" xfId="40612"/>
    <cellStyle name="Percent 7 11 6" xfId="40613"/>
    <cellStyle name="Percent 7 11 7" xfId="40614"/>
    <cellStyle name="Percent 7 12" xfId="40615"/>
    <cellStyle name="Percent 7 12 2" xfId="40616"/>
    <cellStyle name="Percent 7 12 2 2" xfId="40617"/>
    <cellStyle name="Percent 7 12 3" xfId="40618"/>
    <cellStyle name="Percent 7 12 4" xfId="40619"/>
    <cellStyle name="Percent 7 13" xfId="40620"/>
    <cellStyle name="Percent 7 13 2" xfId="40621"/>
    <cellStyle name="Percent 7 13 2 2" xfId="40622"/>
    <cellStyle name="Percent 7 13 3" xfId="40623"/>
    <cellStyle name="Percent 7 13 4" xfId="40624"/>
    <cellStyle name="Percent 7 14" xfId="40625"/>
    <cellStyle name="Percent 7 14 2" xfId="40626"/>
    <cellStyle name="Percent 7 14 3" xfId="40627"/>
    <cellStyle name="Percent 7 15" xfId="40628"/>
    <cellStyle name="Percent 7 16" xfId="40629"/>
    <cellStyle name="Percent 7 17" xfId="40630"/>
    <cellStyle name="Percent 7 18" xfId="40631"/>
    <cellStyle name="Percent 7 19" xfId="40632"/>
    <cellStyle name="Percent 7 2" xfId="40633"/>
    <cellStyle name="Percent 7 2 10" xfId="40634"/>
    <cellStyle name="Percent 7 2 10 2" xfId="40635"/>
    <cellStyle name="Percent 7 2 10 2 2" xfId="40636"/>
    <cellStyle name="Percent 7 2 10 2 2 2" xfId="40637"/>
    <cellStyle name="Percent 7 2 10 2 3" xfId="40638"/>
    <cellStyle name="Percent 7 2 10 3" xfId="40639"/>
    <cellStyle name="Percent 7 2 10 3 2" xfId="40640"/>
    <cellStyle name="Percent 7 2 10 4" xfId="40641"/>
    <cellStyle name="Percent 7 2 11" xfId="40642"/>
    <cellStyle name="Percent 7 2 11 2" xfId="40643"/>
    <cellStyle name="Percent 7 2 11 2 2" xfId="40644"/>
    <cellStyle name="Percent 7 2 11 3" xfId="40645"/>
    <cellStyle name="Percent 7 2 11 4" xfId="40646"/>
    <cellStyle name="Percent 7 2 12" xfId="40647"/>
    <cellStyle name="Percent 7 2 12 2" xfId="40648"/>
    <cellStyle name="Percent 7 2 12 2 2" xfId="40649"/>
    <cellStyle name="Percent 7 2 12 3" xfId="40650"/>
    <cellStyle name="Percent 7 2 13" xfId="40651"/>
    <cellStyle name="Percent 7 2 13 2" xfId="40652"/>
    <cellStyle name="Percent 7 2 14" xfId="40653"/>
    <cellStyle name="Percent 7 2 15" xfId="40654"/>
    <cellStyle name="Percent 7 2 2" xfId="40655"/>
    <cellStyle name="Percent 7 2 2 10" xfId="40656"/>
    <cellStyle name="Percent 7 2 2 10 2" xfId="40657"/>
    <cellStyle name="Percent 7 2 2 10 2 2" xfId="40658"/>
    <cellStyle name="Percent 7 2 2 10 3" xfId="40659"/>
    <cellStyle name="Percent 7 2 2 11" xfId="40660"/>
    <cellStyle name="Percent 7 2 2 11 2" xfId="40661"/>
    <cellStyle name="Percent 7 2 2 11 2 2" xfId="40662"/>
    <cellStyle name="Percent 7 2 2 11 3" xfId="40663"/>
    <cellStyle name="Percent 7 2 2 12" xfId="40664"/>
    <cellStyle name="Percent 7 2 2 12 2" xfId="40665"/>
    <cellStyle name="Percent 7 2 2 13" xfId="40666"/>
    <cellStyle name="Percent 7 2 2 2" xfId="40667"/>
    <cellStyle name="Percent 7 2 2 2 10" xfId="40668"/>
    <cellStyle name="Percent 7 2 2 2 10 2" xfId="40669"/>
    <cellStyle name="Percent 7 2 2 2 10 3" xfId="40670"/>
    <cellStyle name="Percent 7 2 2 2 11" xfId="40671"/>
    <cellStyle name="Percent 7 2 2 2 11 2" xfId="40672"/>
    <cellStyle name="Percent 7 2 2 2 12" xfId="40673"/>
    <cellStyle name="Percent 7 2 2 2 2" xfId="40674"/>
    <cellStyle name="Percent 7 2 2 2 2 10" xfId="40675"/>
    <cellStyle name="Percent 7 2 2 2 2 10 2" xfId="40676"/>
    <cellStyle name="Percent 7 2 2 2 2 11" xfId="40677"/>
    <cellStyle name="Percent 7 2 2 2 2 2" xfId="40678"/>
    <cellStyle name="Percent 7 2 2 2 2 2 2" xfId="40679"/>
    <cellStyle name="Percent 7 2 2 2 2 2 2 2" xfId="40680"/>
    <cellStyle name="Percent 7 2 2 2 2 2 2 2 2" xfId="40681"/>
    <cellStyle name="Percent 7 2 2 2 2 2 2 2 2 2" xfId="40682"/>
    <cellStyle name="Percent 7 2 2 2 2 2 2 2 2 2 2" xfId="40683"/>
    <cellStyle name="Percent 7 2 2 2 2 2 2 2 2 2 3" xfId="40684"/>
    <cellStyle name="Percent 7 2 2 2 2 2 2 2 2 3" xfId="40685"/>
    <cellStyle name="Percent 7 2 2 2 2 2 2 2 2 4" xfId="40686"/>
    <cellStyle name="Percent 7 2 2 2 2 2 2 2 3" xfId="40687"/>
    <cellStyle name="Percent 7 2 2 2 2 2 2 2 3 2" xfId="40688"/>
    <cellStyle name="Percent 7 2 2 2 2 2 2 2 3 3" xfId="40689"/>
    <cellStyle name="Percent 7 2 2 2 2 2 2 2 4" xfId="40690"/>
    <cellStyle name="Percent 7 2 2 2 2 2 2 2 4 2" xfId="40691"/>
    <cellStyle name="Percent 7 2 2 2 2 2 2 2 4 3" xfId="40692"/>
    <cellStyle name="Percent 7 2 2 2 2 2 2 2 5" xfId="40693"/>
    <cellStyle name="Percent 7 2 2 2 2 2 2 2 6" xfId="40694"/>
    <cellStyle name="Percent 7 2 2 2 2 2 2 3" xfId="40695"/>
    <cellStyle name="Percent 7 2 2 2 2 2 2 3 2" xfId="40696"/>
    <cellStyle name="Percent 7 2 2 2 2 2 2 3 2 2" xfId="40697"/>
    <cellStyle name="Percent 7 2 2 2 2 2 2 3 2 3" xfId="40698"/>
    <cellStyle name="Percent 7 2 2 2 2 2 2 3 3" xfId="40699"/>
    <cellStyle name="Percent 7 2 2 2 2 2 2 3 4" xfId="40700"/>
    <cellStyle name="Percent 7 2 2 2 2 2 2 4" xfId="40701"/>
    <cellStyle name="Percent 7 2 2 2 2 2 2 4 2" xfId="40702"/>
    <cellStyle name="Percent 7 2 2 2 2 2 2 4 3" xfId="40703"/>
    <cellStyle name="Percent 7 2 2 2 2 2 2 5" xfId="40704"/>
    <cellStyle name="Percent 7 2 2 2 2 2 2 5 2" xfId="40705"/>
    <cellStyle name="Percent 7 2 2 2 2 2 2 5 3" xfId="40706"/>
    <cellStyle name="Percent 7 2 2 2 2 2 2 6" xfId="40707"/>
    <cellStyle name="Percent 7 2 2 2 2 2 2 7" xfId="40708"/>
    <cellStyle name="Percent 7 2 2 2 2 2 3" xfId="40709"/>
    <cellStyle name="Percent 7 2 2 2 2 2 3 2" xfId="40710"/>
    <cellStyle name="Percent 7 2 2 2 2 2 3 2 2" xfId="40711"/>
    <cellStyle name="Percent 7 2 2 2 2 2 3 2 2 2" xfId="40712"/>
    <cellStyle name="Percent 7 2 2 2 2 2 3 2 2 3" xfId="40713"/>
    <cellStyle name="Percent 7 2 2 2 2 2 3 2 3" xfId="40714"/>
    <cellStyle name="Percent 7 2 2 2 2 2 3 2 4" xfId="40715"/>
    <cellStyle name="Percent 7 2 2 2 2 2 3 3" xfId="40716"/>
    <cellStyle name="Percent 7 2 2 2 2 2 3 3 2" xfId="40717"/>
    <cellStyle name="Percent 7 2 2 2 2 2 3 3 3" xfId="40718"/>
    <cellStyle name="Percent 7 2 2 2 2 2 3 4" xfId="40719"/>
    <cellStyle name="Percent 7 2 2 2 2 2 3 4 2" xfId="40720"/>
    <cellStyle name="Percent 7 2 2 2 2 2 3 4 3" xfId="40721"/>
    <cellStyle name="Percent 7 2 2 2 2 2 3 5" xfId="40722"/>
    <cellStyle name="Percent 7 2 2 2 2 2 3 6" xfId="40723"/>
    <cellStyle name="Percent 7 2 2 2 2 2 4" xfId="40724"/>
    <cellStyle name="Percent 7 2 2 2 2 2 4 2" xfId="40725"/>
    <cellStyle name="Percent 7 2 2 2 2 2 4 2 2" xfId="40726"/>
    <cellStyle name="Percent 7 2 2 2 2 2 4 2 3" xfId="40727"/>
    <cellStyle name="Percent 7 2 2 2 2 2 4 3" xfId="40728"/>
    <cellStyle name="Percent 7 2 2 2 2 2 4 4" xfId="40729"/>
    <cellStyle name="Percent 7 2 2 2 2 2 5" xfId="40730"/>
    <cellStyle name="Percent 7 2 2 2 2 2 5 2" xfId="40731"/>
    <cellStyle name="Percent 7 2 2 2 2 2 5 3" xfId="40732"/>
    <cellStyle name="Percent 7 2 2 2 2 2 6" xfId="40733"/>
    <cellStyle name="Percent 7 2 2 2 2 2 6 2" xfId="40734"/>
    <cellStyle name="Percent 7 2 2 2 2 2 6 3" xfId="40735"/>
    <cellStyle name="Percent 7 2 2 2 2 2 7" xfId="40736"/>
    <cellStyle name="Percent 7 2 2 2 2 2 7 2" xfId="40737"/>
    <cellStyle name="Percent 7 2 2 2 2 2 8" xfId="40738"/>
    <cellStyle name="Percent 7 2 2 2 2 3" xfId="40739"/>
    <cellStyle name="Percent 7 2 2 2 2 3 2" xfId="40740"/>
    <cellStyle name="Percent 7 2 2 2 2 3 2 2" xfId="40741"/>
    <cellStyle name="Percent 7 2 2 2 2 3 2 2 2" xfId="40742"/>
    <cellStyle name="Percent 7 2 2 2 2 3 2 2 2 2" xfId="40743"/>
    <cellStyle name="Percent 7 2 2 2 2 3 2 2 2 2 2" xfId="40744"/>
    <cellStyle name="Percent 7 2 2 2 2 3 2 2 2 2 3" xfId="40745"/>
    <cellStyle name="Percent 7 2 2 2 2 3 2 2 2 3" xfId="40746"/>
    <cellStyle name="Percent 7 2 2 2 2 3 2 2 2 4" xfId="40747"/>
    <cellStyle name="Percent 7 2 2 2 2 3 2 2 3" xfId="40748"/>
    <cellStyle name="Percent 7 2 2 2 2 3 2 2 3 2" xfId="40749"/>
    <cellStyle name="Percent 7 2 2 2 2 3 2 2 3 3" xfId="40750"/>
    <cellStyle name="Percent 7 2 2 2 2 3 2 2 4" xfId="40751"/>
    <cellStyle name="Percent 7 2 2 2 2 3 2 2 4 2" xfId="40752"/>
    <cellStyle name="Percent 7 2 2 2 2 3 2 2 4 3" xfId="40753"/>
    <cellStyle name="Percent 7 2 2 2 2 3 2 2 5" xfId="40754"/>
    <cellStyle name="Percent 7 2 2 2 2 3 2 2 6" xfId="40755"/>
    <cellStyle name="Percent 7 2 2 2 2 3 2 3" xfId="40756"/>
    <cellStyle name="Percent 7 2 2 2 2 3 2 3 2" xfId="40757"/>
    <cellStyle name="Percent 7 2 2 2 2 3 2 3 2 2" xfId="40758"/>
    <cellStyle name="Percent 7 2 2 2 2 3 2 3 2 3" xfId="40759"/>
    <cellStyle name="Percent 7 2 2 2 2 3 2 3 3" xfId="40760"/>
    <cellStyle name="Percent 7 2 2 2 2 3 2 3 4" xfId="40761"/>
    <cellStyle name="Percent 7 2 2 2 2 3 2 4" xfId="40762"/>
    <cellStyle name="Percent 7 2 2 2 2 3 2 4 2" xfId="40763"/>
    <cellStyle name="Percent 7 2 2 2 2 3 2 4 3" xfId="40764"/>
    <cellStyle name="Percent 7 2 2 2 2 3 2 5" xfId="40765"/>
    <cellStyle name="Percent 7 2 2 2 2 3 2 5 2" xfId="40766"/>
    <cellStyle name="Percent 7 2 2 2 2 3 2 5 3" xfId="40767"/>
    <cellStyle name="Percent 7 2 2 2 2 3 2 6" xfId="40768"/>
    <cellStyle name="Percent 7 2 2 2 2 3 2 7" xfId="40769"/>
    <cellStyle name="Percent 7 2 2 2 2 3 3" xfId="40770"/>
    <cellStyle name="Percent 7 2 2 2 2 3 3 2" xfId="40771"/>
    <cellStyle name="Percent 7 2 2 2 2 3 3 2 2" xfId="40772"/>
    <cellStyle name="Percent 7 2 2 2 2 3 3 2 2 2" xfId="40773"/>
    <cellStyle name="Percent 7 2 2 2 2 3 3 2 2 3" xfId="40774"/>
    <cellStyle name="Percent 7 2 2 2 2 3 3 2 3" xfId="40775"/>
    <cellStyle name="Percent 7 2 2 2 2 3 3 2 4" xfId="40776"/>
    <cellStyle name="Percent 7 2 2 2 2 3 3 3" xfId="40777"/>
    <cellStyle name="Percent 7 2 2 2 2 3 3 3 2" xfId="40778"/>
    <cellStyle name="Percent 7 2 2 2 2 3 3 3 3" xfId="40779"/>
    <cellStyle name="Percent 7 2 2 2 2 3 3 4" xfId="40780"/>
    <cellStyle name="Percent 7 2 2 2 2 3 3 4 2" xfId="40781"/>
    <cellStyle name="Percent 7 2 2 2 2 3 3 4 3" xfId="40782"/>
    <cellStyle name="Percent 7 2 2 2 2 3 3 5" xfId="40783"/>
    <cellStyle name="Percent 7 2 2 2 2 3 3 6" xfId="40784"/>
    <cellStyle name="Percent 7 2 2 2 2 3 4" xfId="40785"/>
    <cellStyle name="Percent 7 2 2 2 2 3 4 2" xfId="40786"/>
    <cellStyle name="Percent 7 2 2 2 2 3 4 2 2" xfId="40787"/>
    <cellStyle name="Percent 7 2 2 2 2 3 4 2 3" xfId="40788"/>
    <cellStyle name="Percent 7 2 2 2 2 3 4 3" xfId="40789"/>
    <cellStyle name="Percent 7 2 2 2 2 3 4 4" xfId="40790"/>
    <cellStyle name="Percent 7 2 2 2 2 3 5" xfId="40791"/>
    <cellStyle name="Percent 7 2 2 2 2 3 5 2" xfId="40792"/>
    <cellStyle name="Percent 7 2 2 2 2 3 5 3" xfId="40793"/>
    <cellStyle name="Percent 7 2 2 2 2 3 6" xfId="40794"/>
    <cellStyle name="Percent 7 2 2 2 2 3 6 2" xfId="40795"/>
    <cellStyle name="Percent 7 2 2 2 2 3 6 3" xfId="40796"/>
    <cellStyle name="Percent 7 2 2 2 2 3 7" xfId="40797"/>
    <cellStyle name="Percent 7 2 2 2 2 3 8" xfId="40798"/>
    <cellStyle name="Percent 7 2 2 2 2 4" xfId="40799"/>
    <cellStyle name="Percent 7 2 2 2 2 4 2" xfId="40800"/>
    <cellStyle name="Percent 7 2 2 2 2 4 2 2" xfId="40801"/>
    <cellStyle name="Percent 7 2 2 2 2 4 2 2 2" xfId="40802"/>
    <cellStyle name="Percent 7 2 2 2 2 4 2 2 2 2" xfId="40803"/>
    <cellStyle name="Percent 7 2 2 2 2 4 2 2 2 2 2" xfId="40804"/>
    <cellStyle name="Percent 7 2 2 2 2 4 2 2 2 2 3" xfId="40805"/>
    <cellStyle name="Percent 7 2 2 2 2 4 2 2 2 3" xfId="40806"/>
    <cellStyle name="Percent 7 2 2 2 2 4 2 2 2 4" xfId="40807"/>
    <cellStyle name="Percent 7 2 2 2 2 4 2 2 3" xfId="40808"/>
    <cellStyle name="Percent 7 2 2 2 2 4 2 2 3 2" xfId="40809"/>
    <cellStyle name="Percent 7 2 2 2 2 4 2 2 3 3" xfId="40810"/>
    <cellStyle name="Percent 7 2 2 2 2 4 2 2 4" xfId="40811"/>
    <cellStyle name="Percent 7 2 2 2 2 4 2 2 4 2" xfId="40812"/>
    <cellStyle name="Percent 7 2 2 2 2 4 2 2 4 3" xfId="40813"/>
    <cellStyle name="Percent 7 2 2 2 2 4 2 2 5" xfId="40814"/>
    <cellStyle name="Percent 7 2 2 2 2 4 2 2 6" xfId="40815"/>
    <cellStyle name="Percent 7 2 2 2 2 4 2 3" xfId="40816"/>
    <cellStyle name="Percent 7 2 2 2 2 4 2 3 2" xfId="40817"/>
    <cellStyle name="Percent 7 2 2 2 2 4 2 3 2 2" xfId="40818"/>
    <cellStyle name="Percent 7 2 2 2 2 4 2 3 2 3" xfId="40819"/>
    <cellStyle name="Percent 7 2 2 2 2 4 2 3 3" xfId="40820"/>
    <cellStyle name="Percent 7 2 2 2 2 4 2 3 4" xfId="40821"/>
    <cellStyle name="Percent 7 2 2 2 2 4 2 4" xfId="40822"/>
    <cellStyle name="Percent 7 2 2 2 2 4 2 4 2" xfId="40823"/>
    <cellStyle name="Percent 7 2 2 2 2 4 2 4 3" xfId="40824"/>
    <cellStyle name="Percent 7 2 2 2 2 4 2 5" xfId="40825"/>
    <cellStyle name="Percent 7 2 2 2 2 4 2 5 2" xfId="40826"/>
    <cellStyle name="Percent 7 2 2 2 2 4 2 5 3" xfId="40827"/>
    <cellStyle name="Percent 7 2 2 2 2 4 2 6" xfId="40828"/>
    <cellStyle name="Percent 7 2 2 2 2 4 2 7" xfId="40829"/>
    <cellStyle name="Percent 7 2 2 2 2 4 3" xfId="40830"/>
    <cellStyle name="Percent 7 2 2 2 2 4 3 2" xfId="40831"/>
    <cellStyle name="Percent 7 2 2 2 2 4 3 2 2" xfId="40832"/>
    <cellStyle name="Percent 7 2 2 2 2 4 3 2 2 2" xfId="40833"/>
    <cellStyle name="Percent 7 2 2 2 2 4 3 2 2 3" xfId="40834"/>
    <cellStyle name="Percent 7 2 2 2 2 4 3 2 3" xfId="40835"/>
    <cellStyle name="Percent 7 2 2 2 2 4 3 2 4" xfId="40836"/>
    <cellStyle name="Percent 7 2 2 2 2 4 3 3" xfId="40837"/>
    <cellStyle name="Percent 7 2 2 2 2 4 3 3 2" xfId="40838"/>
    <cellStyle name="Percent 7 2 2 2 2 4 3 3 3" xfId="40839"/>
    <cellStyle name="Percent 7 2 2 2 2 4 3 4" xfId="40840"/>
    <cellStyle name="Percent 7 2 2 2 2 4 3 4 2" xfId="40841"/>
    <cellStyle name="Percent 7 2 2 2 2 4 3 4 3" xfId="40842"/>
    <cellStyle name="Percent 7 2 2 2 2 4 3 5" xfId="40843"/>
    <cellStyle name="Percent 7 2 2 2 2 4 3 6" xfId="40844"/>
    <cellStyle name="Percent 7 2 2 2 2 4 4" xfId="40845"/>
    <cellStyle name="Percent 7 2 2 2 2 4 4 2" xfId="40846"/>
    <cellStyle name="Percent 7 2 2 2 2 4 4 2 2" xfId="40847"/>
    <cellStyle name="Percent 7 2 2 2 2 4 4 2 3" xfId="40848"/>
    <cellStyle name="Percent 7 2 2 2 2 4 4 3" xfId="40849"/>
    <cellStyle name="Percent 7 2 2 2 2 4 4 4" xfId="40850"/>
    <cellStyle name="Percent 7 2 2 2 2 4 5" xfId="40851"/>
    <cellStyle name="Percent 7 2 2 2 2 4 5 2" xfId="40852"/>
    <cellStyle name="Percent 7 2 2 2 2 4 5 3" xfId="40853"/>
    <cellStyle name="Percent 7 2 2 2 2 4 6" xfId="40854"/>
    <cellStyle name="Percent 7 2 2 2 2 4 6 2" xfId="40855"/>
    <cellStyle name="Percent 7 2 2 2 2 4 6 3" xfId="40856"/>
    <cellStyle name="Percent 7 2 2 2 2 4 7" xfId="40857"/>
    <cellStyle name="Percent 7 2 2 2 2 4 8" xfId="40858"/>
    <cellStyle name="Percent 7 2 2 2 2 5" xfId="40859"/>
    <cellStyle name="Percent 7 2 2 2 2 5 2" xfId="40860"/>
    <cellStyle name="Percent 7 2 2 2 2 5 2 2" xfId="40861"/>
    <cellStyle name="Percent 7 2 2 2 2 5 2 2 2" xfId="40862"/>
    <cellStyle name="Percent 7 2 2 2 2 5 2 2 2 2" xfId="40863"/>
    <cellStyle name="Percent 7 2 2 2 2 5 2 2 2 3" xfId="40864"/>
    <cellStyle name="Percent 7 2 2 2 2 5 2 2 3" xfId="40865"/>
    <cellStyle name="Percent 7 2 2 2 2 5 2 2 4" xfId="40866"/>
    <cellStyle name="Percent 7 2 2 2 2 5 2 3" xfId="40867"/>
    <cellStyle name="Percent 7 2 2 2 2 5 2 3 2" xfId="40868"/>
    <cellStyle name="Percent 7 2 2 2 2 5 2 3 3" xfId="40869"/>
    <cellStyle name="Percent 7 2 2 2 2 5 2 4" xfId="40870"/>
    <cellStyle name="Percent 7 2 2 2 2 5 2 4 2" xfId="40871"/>
    <cellStyle name="Percent 7 2 2 2 2 5 2 4 3" xfId="40872"/>
    <cellStyle name="Percent 7 2 2 2 2 5 2 5" xfId="40873"/>
    <cellStyle name="Percent 7 2 2 2 2 5 2 6" xfId="40874"/>
    <cellStyle name="Percent 7 2 2 2 2 5 3" xfId="40875"/>
    <cellStyle name="Percent 7 2 2 2 2 5 3 2" xfId="40876"/>
    <cellStyle name="Percent 7 2 2 2 2 5 3 2 2" xfId="40877"/>
    <cellStyle name="Percent 7 2 2 2 2 5 3 2 3" xfId="40878"/>
    <cellStyle name="Percent 7 2 2 2 2 5 3 3" xfId="40879"/>
    <cellStyle name="Percent 7 2 2 2 2 5 3 4" xfId="40880"/>
    <cellStyle name="Percent 7 2 2 2 2 5 4" xfId="40881"/>
    <cellStyle name="Percent 7 2 2 2 2 5 4 2" xfId="40882"/>
    <cellStyle name="Percent 7 2 2 2 2 5 4 3" xfId="40883"/>
    <cellStyle name="Percent 7 2 2 2 2 5 5" xfId="40884"/>
    <cellStyle name="Percent 7 2 2 2 2 5 5 2" xfId="40885"/>
    <cellStyle name="Percent 7 2 2 2 2 5 5 3" xfId="40886"/>
    <cellStyle name="Percent 7 2 2 2 2 5 6" xfId="40887"/>
    <cellStyle name="Percent 7 2 2 2 2 5 7" xfId="40888"/>
    <cellStyle name="Percent 7 2 2 2 2 6" xfId="40889"/>
    <cellStyle name="Percent 7 2 2 2 2 6 2" xfId="40890"/>
    <cellStyle name="Percent 7 2 2 2 2 6 2 2" xfId="40891"/>
    <cellStyle name="Percent 7 2 2 2 2 6 2 2 2" xfId="40892"/>
    <cellStyle name="Percent 7 2 2 2 2 6 2 2 3" xfId="40893"/>
    <cellStyle name="Percent 7 2 2 2 2 6 2 3" xfId="40894"/>
    <cellStyle name="Percent 7 2 2 2 2 6 2 4" xfId="40895"/>
    <cellStyle name="Percent 7 2 2 2 2 6 3" xfId="40896"/>
    <cellStyle name="Percent 7 2 2 2 2 6 3 2" xfId="40897"/>
    <cellStyle name="Percent 7 2 2 2 2 6 3 3" xfId="40898"/>
    <cellStyle name="Percent 7 2 2 2 2 6 4" xfId="40899"/>
    <cellStyle name="Percent 7 2 2 2 2 6 4 2" xfId="40900"/>
    <cellStyle name="Percent 7 2 2 2 2 6 4 3" xfId="40901"/>
    <cellStyle name="Percent 7 2 2 2 2 6 5" xfId="40902"/>
    <cellStyle name="Percent 7 2 2 2 2 6 6" xfId="40903"/>
    <cellStyle name="Percent 7 2 2 2 2 7" xfId="40904"/>
    <cellStyle name="Percent 7 2 2 2 2 7 2" xfId="40905"/>
    <cellStyle name="Percent 7 2 2 2 2 7 2 2" xfId="40906"/>
    <cellStyle name="Percent 7 2 2 2 2 7 2 3" xfId="40907"/>
    <cellStyle name="Percent 7 2 2 2 2 7 3" xfId="40908"/>
    <cellStyle name="Percent 7 2 2 2 2 7 4" xfId="40909"/>
    <cellStyle name="Percent 7 2 2 2 2 8" xfId="40910"/>
    <cellStyle name="Percent 7 2 2 2 2 8 2" xfId="40911"/>
    <cellStyle name="Percent 7 2 2 2 2 8 3" xfId="40912"/>
    <cellStyle name="Percent 7 2 2 2 2 9" xfId="40913"/>
    <cellStyle name="Percent 7 2 2 2 2 9 2" xfId="40914"/>
    <cellStyle name="Percent 7 2 2 2 2 9 3" xfId="40915"/>
    <cellStyle name="Percent 7 2 2 2 3" xfId="40916"/>
    <cellStyle name="Percent 7 2 2 2 3 2" xfId="40917"/>
    <cellStyle name="Percent 7 2 2 2 3 2 2" xfId="40918"/>
    <cellStyle name="Percent 7 2 2 2 3 2 2 2" xfId="40919"/>
    <cellStyle name="Percent 7 2 2 2 3 2 2 2 2" xfId="40920"/>
    <cellStyle name="Percent 7 2 2 2 3 2 2 2 2 2" xfId="40921"/>
    <cellStyle name="Percent 7 2 2 2 3 2 2 2 2 3" xfId="40922"/>
    <cellStyle name="Percent 7 2 2 2 3 2 2 2 3" xfId="40923"/>
    <cellStyle name="Percent 7 2 2 2 3 2 2 2 4" xfId="40924"/>
    <cellStyle name="Percent 7 2 2 2 3 2 2 3" xfId="40925"/>
    <cellStyle name="Percent 7 2 2 2 3 2 2 3 2" xfId="40926"/>
    <cellStyle name="Percent 7 2 2 2 3 2 2 3 3" xfId="40927"/>
    <cellStyle name="Percent 7 2 2 2 3 2 2 4" xfId="40928"/>
    <cellStyle name="Percent 7 2 2 2 3 2 2 4 2" xfId="40929"/>
    <cellStyle name="Percent 7 2 2 2 3 2 2 4 3" xfId="40930"/>
    <cellStyle name="Percent 7 2 2 2 3 2 2 5" xfId="40931"/>
    <cellStyle name="Percent 7 2 2 2 3 2 2 6" xfId="40932"/>
    <cellStyle name="Percent 7 2 2 2 3 2 3" xfId="40933"/>
    <cellStyle name="Percent 7 2 2 2 3 2 3 2" xfId="40934"/>
    <cellStyle name="Percent 7 2 2 2 3 2 3 2 2" xfId="40935"/>
    <cellStyle name="Percent 7 2 2 2 3 2 3 2 3" xfId="40936"/>
    <cellStyle name="Percent 7 2 2 2 3 2 3 3" xfId="40937"/>
    <cellStyle name="Percent 7 2 2 2 3 2 3 4" xfId="40938"/>
    <cellStyle name="Percent 7 2 2 2 3 2 4" xfId="40939"/>
    <cellStyle name="Percent 7 2 2 2 3 2 4 2" xfId="40940"/>
    <cellStyle name="Percent 7 2 2 2 3 2 4 3" xfId="40941"/>
    <cellStyle name="Percent 7 2 2 2 3 2 5" xfId="40942"/>
    <cellStyle name="Percent 7 2 2 2 3 2 5 2" xfId="40943"/>
    <cellStyle name="Percent 7 2 2 2 3 2 5 3" xfId="40944"/>
    <cellStyle name="Percent 7 2 2 2 3 2 6" xfId="40945"/>
    <cellStyle name="Percent 7 2 2 2 3 2 6 2" xfId="40946"/>
    <cellStyle name="Percent 7 2 2 2 3 2 7" xfId="40947"/>
    <cellStyle name="Percent 7 2 2 2 3 3" xfId="40948"/>
    <cellStyle name="Percent 7 2 2 2 3 3 2" xfId="40949"/>
    <cellStyle name="Percent 7 2 2 2 3 3 2 2" xfId="40950"/>
    <cellStyle name="Percent 7 2 2 2 3 3 2 2 2" xfId="40951"/>
    <cellStyle name="Percent 7 2 2 2 3 3 2 2 3" xfId="40952"/>
    <cellStyle name="Percent 7 2 2 2 3 3 2 3" xfId="40953"/>
    <cellStyle name="Percent 7 2 2 2 3 3 2 4" xfId="40954"/>
    <cellStyle name="Percent 7 2 2 2 3 3 3" xfId="40955"/>
    <cellStyle name="Percent 7 2 2 2 3 3 3 2" xfId="40956"/>
    <cellStyle name="Percent 7 2 2 2 3 3 3 3" xfId="40957"/>
    <cellStyle name="Percent 7 2 2 2 3 3 4" xfId="40958"/>
    <cellStyle name="Percent 7 2 2 2 3 3 4 2" xfId="40959"/>
    <cellStyle name="Percent 7 2 2 2 3 3 4 3" xfId="40960"/>
    <cellStyle name="Percent 7 2 2 2 3 3 5" xfId="40961"/>
    <cellStyle name="Percent 7 2 2 2 3 3 6" xfId="40962"/>
    <cellStyle name="Percent 7 2 2 2 3 4" xfId="40963"/>
    <cellStyle name="Percent 7 2 2 2 3 4 2" xfId="40964"/>
    <cellStyle name="Percent 7 2 2 2 3 4 2 2" xfId="40965"/>
    <cellStyle name="Percent 7 2 2 2 3 4 2 3" xfId="40966"/>
    <cellStyle name="Percent 7 2 2 2 3 4 3" xfId="40967"/>
    <cellStyle name="Percent 7 2 2 2 3 4 4" xfId="40968"/>
    <cellStyle name="Percent 7 2 2 2 3 5" xfId="40969"/>
    <cellStyle name="Percent 7 2 2 2 3 5 2" xfId="40970"/>
    <cellStyle name="Percent 7 2 2 2 3 5 3" xfId="40971"/>
    <cellStyle name="Percent 7 2 2 2 3 6" xfId="40972"/>
    <cellStyle name="Percent 7 2 2 2 3 6 2" xfId="40973"/>
    <cellStyle name="Percent 7 2 2 2 3 6 3" xfId="40974"/>
    <cellStyle name="Percent 7 2 2 2 3 7" xfId="40975"/>
    <cellStyle name="Percent 7 2 2 2 3 7 2" xfId="40976"/>
    <cellStyle name="Percent 7 2 2 2 3 8" xfId="40977"/>
    <cellStyle name="Percent 7 2 2 2 4" xfId="40978"/>
    <cellStyle name="Percent 7 2 2 2 4 2" xfId="40979"/>
    <cellStyle name="Percent 7 2 2 2 4 2 2" xfId="40980"/>
    <cellStyle name="Percent 7 2 2 2 4 2 2 2" xfId="40981"/>
    <cellStyle name="Percent 7 2 2 2 4 2 2 2 2" xfId="40982"/>
    <cellStyle name="Percent 7 2 2 2 4 2 2 2 2 2" xfId="40983"/>
    <cellStyle name="Percent 7 2 2 2 4 2 2 2 2 3" xfId="40984"/>
    <cellStyle name="Percent 7 2 2 2 4 2 2 2 3" xfId="40985"/>
    <cellStyle name="Percent 7 2 2 2 4 2 2 2 4" xfId="40986"/>
    <cellStyle name="Percent 7 2 2 2 4 2 2 3" xfId="40987"/>
    <cellStyle name="Percent 7 2 2 2 4 2 2 3 2" xfId="40988"/>
    <cellStyle name="Percent 7 2 2 2 4 2 2 3 3" xfId="40989"/>
    <cellStyle name="Percent 7 2 2 2 4 2 2 4" xfId="40990"/>
    <cellStyle name="Percent 7 2 2 2 4 2 2 4 2" xfId="40991"/>
    <cellStyle name="Percent 7 2 2 2 4 2 2 4 3" xfId="40992"/>
    <cellStyle name="Percent 7 2 2 2 4 2 2 5" xfId="40993"/>
    <cellStyle name="Percent 7 2 2 2 4 2 2 6" xfId="40994"/>
    <cellStyle name="Percent 7 2 2 2 4 2 3" xfId="40995"/>
    <cellStyle name="Percent 7 2 2 2 4 2 3 2" xfId="40996"/>
    <cellStyle name="Percent 7 2 2 2 4 2 3 2 2" xfId="40997"/>
    <cellStyle name="Percent 7 2 2 2 4 2 3 2 3" xfId="40998"/>
    <cellStyle name="Percent 7 2 2 2 4 2 3 3" xfId="40999"/>
    <cellStyle name="Percent 7 2 2 2 4 2 3 4" xfId="41000"/>
    <cellStyle name="Percent 7 2 2 2 4 2 4" xfId="41001"/>
    <cellStyle name="Percent 7 2 2 2 4 2 4 2" xfId="41002"/>
    <cellStyle name="Percent 7 2 2 2 4 2 4 3" xfId="41003"/>
    <cellStyle name="Percent 7 2 2 2 4 2 5" xfId="41004"/>
    <cellStyle name="Percent 7 2 2 2 4 2 5 2" xfId="41005"/>
    <cellStyle name="Percent 7 2 2 2 4 2 5 3" xfId="41006"/>
    <cellStyle name="Percent 7 2 2 2 4 2 6" xfId="41007"/>
    <cellStyle name="Percent 7 2 2 2 4 2 6 2" xfId="41008"/>
    <cellStyle name="Percent 7 2 2 2 4 2 7" xfId="41009"/>
    <cellStyle name="Percent 7 2 2 2 4 3" xfId="41010"/>
    <cellStyle name="Percent 7 2 2 2 4 3 2" xfId="41011"/>
    <cellStyle name="Percent 7 2 2 2 4 3 2 2" xfId="41012"/>
    <cellStyle name="Percent 7 2 2 2 4 3 2 2 2" xfId="41013"/>
    <cellStyle name="Percent 7 2 2 2 4 3 2 2 3" xfId="41014"/>
    <cellStyle name="Percent 7 2 2 2 4 3 2 3" xfId="41015"/>
    <cellStyle name="Percent 7 2 2 2 4 3 2 4" xfId="41016"/>
    <cellStyle name="Percent 7 2 2 2 4 3 3" xfId="41017"/>
    <cellStyle name="Percent 7 2 2 2 4 3 3 2" xfId="41018"/>
    <cellStyle name="Percent 7 2 2 2 4 3 3 3" xfId="41019"/>
    <cellStyle name="Percent 7 2 2 2 4 3 4" xfId="41020"/>
    <cellStyle name="Percent 7 2 2 2 4 3 4 2" xfId="41021"/>
    <cellStyle name="Percent 7 2 2 2 4 3 4 3" xfId="41022"/>
    <cellStyle name="Percent 7 2 2 2 4 3 5" xfId="41023"/>
    <cellStyle name="Percent 7 2 2 2 4 3 6" xfId="41024"/>
    <cellStyle name="Percent 7 2 2 2 4 4" xfId="41025"/>
    <cellStyle name="Percent 7 2 2 2 4 4 2" xfId="41026"/>
    <cellStyle name="Percent 7 2 2 2 4 4 2 2" xfId="41027"/>
    <cellStyle name="Percent 7 2 2 2 4 4 2 3" xfId="41028"/>
    <cellStyle name="Percent 7 2 2 2 4 4 3" xfId="41029"/>
    <cellStyle name="Percent 7 2 2 2 4 4 4" xfId="41030"/>
    <cellStyle name="Percent 7 2 2 2 4 5" xfId="41031"/>
    <cellStyle name="Percent 7 2 2 2 4 5 2" xfId="41032"/>
    <cellStyle name="Percent 7 2 2 2 4 5 3" xfId="41033"/>
    <cellStyle name="Percent 7 2 2 2 4 6" xfId="41034"/>
    <cellStyle name="Percent 7 2 2 2 4 6 2" xfId="41035"/>
    <cellStyle name="Percent 7 2 2 2 4 6 3" xfId="41036"/>
    <cellStyle name="Percent 7 2 2 2 4 7" xfId="41037"/>
    <cellStyle name="Percent 7 2 2 2 4 7 2" xfId="41038"/>
    <cellStyle name="Percent 7 2 2 2 4 8" xfId="41039"/>
    <cellStyle name="Percent 7 2 2 2 5" xfId="41040"/>
    <cellStyle name="Percent 7 2 2 2 5 2" xfId="41041"/>
    <cellStyle name="Percent 7 2 2 2 5 2 2" xfId="41042"/>
    <cellStyle name="Percent 7 2 2 2 5 2 2 2" xfId="41043"/>
    <cellStyle name="Percent 7 2 2 2 5 2 2 2 2" xfId="41044"/>
    <cellStyle name="Percent 7 2 2 2 5 2 2 2 2 2" xfId="41045"/>
    <cellStyle name="Percent 7 2 2 2 5 2 2 2 2 3" xfId="41046"/>
    <cellStyle name="Percent 7 2 2 2 5 2 2 2 3" xfId="41047"/>
    <cellStyle name="Percent 7 2 2 2 5 2 2 2 4" xfId="41048"/>
    <cellStyle name="Percent 7 2 2 2 5 2 2 3" xfId="41049"/>
    <cellStyle name="Percent 7 2 2 2 5 2 2 3 2" xfId="41050"/>
    <cellStyle name="Percent 7 2 2 2 5 2 2 3 3" xfId="41051"/>
    <cellStyle name="Percent 7 2 2 2 5 2 2 4" xfId="41052"/>
    <cellStyle name="Percent 7 2 2 2 5 2 2 4 2" xfId="41053"/>
    <cellStyle name="Percent 7 2 2 2 5 2 2 4 3" xfId="41054"/>
    <cellStyle name="Percent 7 2 2 2 5 2 2 5" xfId="41055"/>
    <cellStyle name="Percent 7 2 2 2 5 2 2 6" xfId="41056"/>
    <cellStyle name="Percent 7 2 2 2 5 2 3" xfId="41057"/>
    <cellStyle name="Percent 7 2 2 2 5 2 3 2" xfId="41058"/>
    <cellStyle name="Percent 7 2 2 2 5 2 3 2 2" xfId="41059"/>
    <cellStyle name="Percent 7 2 2 2 5 2 3 2 3" xfId="41060"/>
    <cellStyle name="Percent 7 2 2 2 5 2 3 3" xfId="41061"/>
    <cellStyle name="Percent 7 2 2 2 5 2 3 4" xfId="41062"/>
    <cellStyle name="Percent 7 2 2 2 5 2 4" xfId="41063"/>
    <cellStyle name="Percent 7 2 2 2 5 2 4 2" xfId="41064"/>
    <cellStyle name="Percent 7 2 2 2 5 2 4 3" xfId="41065"/>
    <cellStyle name="Percent 7 2 2 2 5 2 5" xfId="41066"/>
    <cellStyle name="Percent 7 2 2 2 5 2 5 2" xfId="41067"/>
    <cellStyle name="Percent 7 2 2 2 5 2 5 3" xfId="41068"/>
    <cellStyle name="Percent 7 2 2 2 5 2 6" xfId="41069"/>
    <cellStyle name="Percent 7 2 2 2 5 2 7" xfId="41070"/>
    <cellStyle name="Percent 7 2 2 2 5 3" xfId="41071"/>
    <cellStyle name="Percent 7 2 2 2 5 3 2" xfId="41072"/>
    <cellStyle name="Percent 7 2 2 2 5 3 2 2" xfId="41073"/>
    <cellStyle name="Percent 7 2 2 2 5 3 2 2 2" xfId="41074"/>
    <cellStyle name="Percent 7 2 2 2 5 3 2 2 3" xfId="41075"/>
    <cellStyle name="Percent 7 2 2 2 5 3 2 3" xfId="41076"/>
    <cellStyle name="Percent 7 2 2 2 5 3 2 4" xfId="41077"/>
    <cellStyle name="Percent 7 2 2 2 5 3 3" xfId="41078"/>
    <cellStyle name="Percent 7 2 2 2 5 3 3 2" xfId="41079"/>
    <cellStyle name="Percent 7 2 2 2 5 3 3 3" xfId="41080"/>
    <cellStyle name="Percent 7 2 2 2 5 3 4" xfId="41081"/>
    <cellStyle name="Percent 7 2 2 2 5 3 4 2" xfId="41082"/>
    <cellStyle name="Percent 7 2 2 2 5 3 4 3" xfId="41083"/>
    <cellStyle name="Percent 7 2 2 2 5 3 5" xfId="41084"/>
    <cellStyle name="Percent 7 2 2 2 5 3 6" xfId="41085"/>
    <cellStyle name="Percent 7 2 2 2 5 4" xfId="41086"/>
    <cellStyle name="Percent 7 2 2 2 5 4 2" xfId="41087"/>
    <cellStyle name="Percent 7 2 2 2 5 4 2 2" xfId="41088"/>
    <cellStyle name="Percent 7 2 2 2 5 4 2 3" xfId="41089"/>
    <cellStyle name="Percent 7 2 2 2 5 4 3" xfId="41090"/>
    <cellStyle name="Percent 7 2 2 2 5 4 4" xfId="41091"/>
    <cellStyle name="Percent 7 2 2 2 5 5" xfId="41092"/>
    <cellStyle name="Percent 7 2 2 2 5 5 2" xfId="41093"/>
    <cellStyle name="Percent 7 2 2 2 5 5 3" xfId="41094"/>
    <cellStyle name="Percent 7 2 2 2 5 6" xfId="41095"/>
    <cellStyle name="Percent 7 2 2 2 5 6 2" xfId="41096"/>
    <cellStyle name="Percent 7 2 2 2 5 6 3" xfId="41097"/>
    <cellStyle name="Percent 7 2 2 2 5 7" xfId="41098"/>
    <cellStyle name="Percent 7 2 2 2 5 7 2" xfId="41099"/>
    <cellStyle name="Percent 7 2 2 2 5 8" xfId="41100"/>
    <cellStyle name="Percent 7 2 2 2 6" xfId="41101"/>
    <cellStyle name="Percent 7 2 2 2 6 2" xfId="41102"/>
    <cellStyle name="Percent 7 2 2 2 6 2 2" xfId="41103"/>
    <cellStyle name="Percent 7 2 2 2 6 2 2 2" xfId="41104"/>
    <cellStyle name="Percent 7 2 2 2 6 2 2 2 2" xfId="41105"/>
    <cellStyle name="Percent 7 2 2 2 6 2 2 2 3" xfId="41106"/>
    <cellStyle name="Percent 7 2 2 2 6 2 2 3" xfId="41107"/>
    <cellStyle name="Percent 7 2 2 2 6 2 2 4" xfId="41108"/>
    <cellStyle name="Percent 7 2 2 2 6 2 3" xfId="41109"/>
    <cellStyle name="Percent 7 2 2 2 6 2 3 2" xfId="41110"/>
    <cellStyle name="Percent 7 2 2 2 6 2 3 3" xfId="41111"/>
    <cellStyle name="Percent 7 2 2 2 6 2 4" xfId="41112"/>
    <cellStyle name="Percent 7 2 2 2 6 2 4 2" xfId="41113"/>
    <cellStyle name="Percent 7 2 2 2 6 2 4 3" xfId="41114"/>
    <cellStyle name="Percent 7 2 2 2 6 2 5" xfId="41115"/>
    <cellStyle name="Percent 7 2 2 2 6 2 6" xfId="41116"/>
    <cellStyle name="Percent 7 2 2 2 6 3" xfId="41117"/>
    <cellStyle name="Percent 7 2 2 2 6 3 2" xfId="41118"/>
    <cellStyle name="Percent 7 2 2 2 6 3 2 2" xfId="41119"/>
    <cellStyle name="Percent 7 2 2 2 6 3 2 3" xfId="41120"/>
    <cellStyle name="Percent 7 2 2 2 6 3 3" xfId="41121"/>
    <cellStyle name="Percent 7 2 2 2 6 3 4" xfId="41122"/>
    <cellStyle name="Percent 7 2 2 2 6 4" xfId="41123"/>
    <cellStyle name="Percent 7 2 2 2 6 4 2" xfId="41124"/>
    <cellStyle name="Percent 7 2 2 2 6 4 3" xfId="41125"/>
    <cellStyle name="Percent 7 2 2 2 6 5" xfId="41126"/>
    <cellStyle name="Percent 7 2 2 2 6 5 2" xfId="41127"/>
    <cellStyle name="Percent 7 2 2 2 6 5 3" xfId="41128"/>
    <cellStyle name="Percent 7 2 2 2 6 6" xfId="41129"/>
    <cellStyle name="Percent 7 2 2 2 6 6 2" xfId="41130"/>
    <cellStyle name="Percent 7 2 2 2 6 7" xfId="41131"/>
    <cellStyle name="Percent 7 2 2 2 7" xfId="41132"/>
    <cellStyle name="Percent 7 2 2 2 7 2" xfId="41133"/>
    <cellStyle name="Percent 7 2 2 2 7 2 2" xfId="41134"/>
    <cellStyle name="Percent 7 2 2 2 7 2 2 2" xfId="41135"/>
    <cellStyle name="Percent 7 2 2 2 7 2 2 3" xfId="41136"/>
    <cellStyle name="Percent 7 2 2 2 7 2 3" xfId="41137"/>
    <cellStyle name="Percent 7 2 2 2 7 2 4" xfId="41138"/>
    <cellStyle name="Percent 7 2 2 2 7 3" xfId="41139"/>
    <cellStyle name="Percent 7 2 2 2 7 3 2" xfId="41140"/>
    <cellStyle name="Percent 7 2 2 2 7 3 3" xfId="41141"/>
    <cellStyle name="Percent 7 2 2 2 7 4" xfId="41142"/>
    <cellStyle name="Percent 7 2 2 2 7 4 2" xfId="41143"/>
    <cellStyle name="Percent 7 2 2 2 7 4 3" xfId="41144"/>
    <cellStyle name="Percent 7 2 2 2 7 5" xfId="41145"/>
    <cellStyle name="Percent 7 2 2 2 7 6" xfId="41146"/>
    <cellStyle name="Percent 7 2 2 2 8" xfId="41147"/>
    <cellStyle name="Percent 7 2 2 2 8 2" xfId="41148"/>
    <cellStyle name="Percent 7 2 2 2 8 2 2" xfId="41149"/>
    <cellStyle name="Percent 7 2 2 2 8 2 3" xfId="41150"/>
    <cellStyle name="Percent 7 2 2 2 8 3" xfId="41151"/>
    <cellStyle name="Percent 7 2 2 2 8 4" xfId="41152"/>
    <cellStyle name="Percent 7 2 2 2 9" xfId="41153"/>
    <cellStyle name="Percent 7 2 2 2 9 2" xfId="41154"/>
    <cellStyle name="Percent 7 2 2 2 9 3" xfId="41155"/>
    <cellStyle name="Percent 7 2 2 3" xfId="41156"/>
    <cellStyle name="Percent 7 2 2 3 10" xfId="41157"/>
    <cellStyle name="Percent 7 2 2 3 10 2" xfId="41158"/>
    <cellStyle name="Percent 7 2 2 3 11" xfId="41159"/>
    <cellStyle name="Percent 7 2 2 3 2" xfId="41160"/>
    <cellStyle name="Percent 7 2 2 3 2 2" xfId="41161"/>
    <cellStyle name="Percent 7 2 2 3 2 2 2" xfId="41162"/>
    <cellStyle name="Percent 7 2 2 3 2 2 2 2" xfId="41163"/>
    <cellStyle name="Percent 7 2 2 3 2 2 2 2 2" xfId="41164"/>
    <cellStyle name="Percent 7 2 2 3 2 2 2 2 2 2" xfId="41165"/>
    <cellStyle name="Percent 7 2 2 3 2 2 2 2 2 3" xfId="41166"/>
    <cellStyle name="Percent 7 2 2 3 2 2 2 2 3" xfId="41167"/>
    <cellStyle name="Percent 7 2 2 3 2 2 2 2 4" xfId="41168"/>
    <cellStyle name="Percent 7 2 2 3 2 2 2 3" xfId="41169"/>
    <cellStyle name="Percent 7 2 2 3 2 2 2 3 2" xfId="41170"/>
    <cellStyle name="Percent 7 2 2 3 2 2 2 3 3" xfId="41171"/>
    <cellStyle name="Percent 7 2 2 3 2 2 2 4" xfId="41172"/>
    <cellStyle name="Percent 7 2 2 3 2 2 2 4 2" xfId="41173"/>
    <cellStyle name="Percent 7 2 2 3 2 2 2 4 3" xfId="41174"/>
    <cellStyle name="Percent 7 2 2 3 2 2 2 5" xfId="41175"/>
    <cellStyle name="Percent 7 2 2 3 2 2 2 6" xfId="41176"/>
    <cellStyle name="Percent 7 2 2 3 2 2 3" xfId="41177"/>
    <cellStyle name="Percent 7 2 2 3 2 2 3 2" xfId="41178"/>
    <cellStyle name="Percent 7 2 2 3 2 2 3 2 2" xfId="41179"/>
    <cellStyle name="Percent 7 2 2 3 2 2 3 2 3" xfId="41180"/>
    <cellStyle name="Percent 7 2 2 3 2 2 3 3" xfId="41181"/>
    <cellStyle name="Percent 7 2 2 3 2 2 3 4" xfId="41182"/>
    <cellStyle name="Percent 7 2 2 3 2 2 4" xfId="41183"/>
    <cellStyle name="Percent 7 2 2 3 2 2 4 2" xfId="41184"/>
    <cellStyle name="Percent 7 2 2 3 2 2 4 3" xfId="41185"/>
    <cellStyle name="Percent 7 2 2 3 2 2 5" xfId="41186"/>
    <cellStyle name="Percent 7 2 2 3 2 2 5 2" xfId="41187"/>
    <cellStyle name="Percent 7 2 2 3 2 2 5 3" xfId="41188"/>
    <cellStyle name="Percent 7 2 2 3 2 2 6" xfId="41189"/>
    <cellStyle name="Percent 7 2 2 3 2 2 6 2" xfId="41190"/>
    <cellStyle name="Percent 7 2 2 3 2 2 7" xfId="41191"/>
    <cellStyle name="Percent 7 2 2 3 2 3" xfId="41192"/>
    <cellStyle name="Percent 7 2 2 3 2 3 2" xfId="41193"/>
    <cellStyle name="Percent 7 2 2 3 2 3 2 2" xfId="41194"/>
    <cellStyle name="Percent 7 2 2 3 2 3 2 2 2" xfId="41195"/>
    <cellStyle name="Percent 7 2 2 3 2 3 2 2 3" xfId="41196"/>
    <cellStyle name="Percent 7 2 2 3 2 3 2 3" xfId="41197"/>
    <cellStyle name="Percent 7 2 2 3 2 3 2 4" xfId="41198"/>
    <cellStyle name="Percent 7 2 2 3 2 3 3" xfId="41199"/>
    <cellStyle name="Percent 7 2 2 3 2 3 3 2" xfId="41200"/>
    <cellStyle name="Percent 7 2 2 3 2 3 3 3" xfId="41201"/>
    <cellStyle name="Percent 7 2 2 3 2 3 4" xfId="41202"/>
    <cellStyle name="Percent 7 2 2 3 2 3 4 2" xfId="41203"/>
    <cellStyle name="Percent 7 2 2 3 2 3 4 3" xfId="41204"/>
    <cellStyle name="Percent 7 2 2 3 2 3 5" xfId="41205"/>
    <cellStyle name="Percent 7 2 2 3 2 3 6" xfId="41206"/>
    <cellStyle name="Percent 7 2 2 3 2 4" xfId="41207"/>
    <cellStyle name="Percent 7 2 2 3 2 4 2" xfId="41208"/>
    <cellStyle name="Percent 7 2 2 3 2 4 2 2" xfId="41209"/>
    <cellStyle name="Percent 7 2 2 3 2 4 2 3" xfId="41210"/>
    <cellStyle name="Percent 7 2 2 3 2 4 3" xfId="41211"/>
    <cellStyle name="Percent 7 2 2 3 2 4 4" xfId="41212"/>
    <cellStyle name="Percent 7 2 2 3 2 5" xfId="41213"/>
    <cellStyle name="Percent 7 2 2 3 2 5 2" xfId="41214"/>
    <cellStyle name="Percent 7 2 2 3 2 5 3" xfId="41215"/>
    <cellStyle name="Percent 7 2 2 3 2 6" xfId="41216"/>
    <cellStyle name="Percent 7 2 2 3 2 6 2" xfId="41217"/>
    <cellStyle name="Percent 7 2 2 3 2 6 3" xfId="41218"/>
    <cellStyle name="Percent 7 2 2 3 2 7" xfId="41219"/>
    <cellStyle name="Percent 7 2 2 3 2 7 2" xfId="41220"/>
    <cellStyle name="Percent 7 2 2 3 2 8" xfId="41221"/>
    <cellStyle name="Percent 7 2 2 3 3" xfId="41222"/>
    <cellStyle name="Percent 7 2 2 3 3 2" xfId="41223"/>
    <cellStyle name="Percent 7 2 2 3 3 2 2" xfId="41224"/>
    <cellStyle name="Percent 7 2 2 3 3 2 2 2" xfId="41225"/>
    <cellStyle name="Percent 7 2 2 3 3 2 2 2 2" xfId="41226"/>
    <cellStyle name="Percent 7 2 2 3 3 2 2 2 2 2" xfId="41227"/>
    <cellStyle name="Percent 7 2 2 3 3 2 2 2 2 3" xfId="41228"/>
    <cellStyle name="Percent 7 2 2 3 3 2 2 2 3" xfId="41229"/>
    <cellStyle name="Percent 7 2 2 3 3 2 2 2 4" xfId="41230"/>
    <cellStyle name="Percent 7 2 2 3 3 2 2 3" xfId="41231"/>
    <cellStyle name="Percent 7 2 2 3 3 2 2 3 2" xfId="41232"/>
    <cellStyle name="Percent 7 2 2 3 3 2 2 3 3" xfId="41233"/>
    <cellStyle name="Percent 7 2 2 3 3 2 2 4" xfId="41234"/>
    <cellStyle name="Percent 7 2 2 3 3 2 2 4 2" xfId="41235"/>
    <cellStyle name="Percent 7 2 2 3 3 2 2 4 3" xfId="41236"/>
    <cellStyle name="Percent 7 2 2 3 3 2 2 5" xfId="41237"/>
    <cellStyle name="Percent 7 2 2 3 3 2 2 6" xfId="41238"/>
    <cellStyle name="Percent 7 2 2 3 3 2 3" xfId="41239"/>
    <cellStyle name="Percent 7 2 2 3 3 2 3 2" xfId="41240"/>
    <cellStyle name="Percent 7 2 2 3 3 2 3 2 2" xfId="41241"/>
    <cellStyle name="Percent 7 2 2 3 3 2 3 2 3" xfId="41242"/>
    <cellStyle name="Percent 7 2 2 3 3 2 3 3" xfId="41243"/>
    <cellStyle name="Percent 7 2 2 3 3 2 3 4" xfId="41244"/>
    <cellStyle name="Percent 7 2 2 3 3 2 4" xfId="41245"/>
    <cellStyle name="Percent 7 2 2 3 3 2 4 2" xfId="41246"/>
    <cellStyle name="Percent 7 2 2 3 3 2 4 3" xfId="41247"/>
    <cellStyle name="Percent 7 2 2 3 3 2 5" xfId="41248"/>
    <cellStyle name="Percent 7 2 2 3 3 2 5 2" xfId="41249"/>
    <cellStyle name="Percent 7 2 2 3 3 2 5 3" xfId="41250"/>
    <cellStyle name="Percent 7 2 2 3 3 2 6" xfId="41251"/>
    <cellStyle name="Percent 7 2 2 3 3 2 6 2" xfId="41252"/>
    <cellStyle name="Percent 7 2 2 3 3 2 7" xfId="41253"/>
    <cellStyle name="Percent 7 2 2 3 3 3" xfId="41254"/>
    <cellStyle name="Percent 7 2 2 3 3 3 2" xfId="41255"/>
    <cellStyle name="Percent 7 2 2 3 3 3 2 2" xfId="41256"/>
    <cellStyle name="Percent 7 2 2 3 3 3 2 2 2" xfId="41257"/>
    <cellStyle name="Percent 7 2 2 3 3 3 2 2 3" xfId="41258"/>
    <cellStyle name="Percent 7 2 2 3 3 3 2 3" xfId="41259"/>
    <cellStyle name="Percent 7 2 2 3 3 3 2 4" xfId="41260"/>
    <cellStyle name="Percent 7 2 2 3 3 3 3" xfId="41261"/>
    <cellStyle name="Percent 7 2 2 3 3 3 3 2" xfId="41262"/>
    <cellStyle name="Percent 7 2 2 3 3 3 3 3" xfId="41263"/>
    <cellStyle name="Percent 7 2 2 3 3 3 4" xfId="41264"/>
    <cellStyle name="Percent 7 2 2 3 3 3 4 2" xfId="41265"/>
    <cellStyle name="Percent 7 2 2 3 3 3 4 3" xfId="41266"/>
    <cellStyle name="Percent 7 2 2 3 3 3 5" xfId="41267"/>
    <cellStyle name="Percent 7 2 2 3 3 3 6" xfId="41268"/>
    <cellStyle name="Percent 7 2 2 3 3 4" xfId="41269"/>
    <cellStyle name="Percent 7 2 2 3 3 4 2" xfId="41270"/>
    <cellStyle name="Percent 7 2 2 3 3 4 2 2" xfId="41271"/>
    <cellStyle name="Percent 7 2 2 3 3 4 2 3" xfId="41272"/>
    <cellStyle name="Percent 7 2 2 3 3 4 3" xfId="41273"/>
    <cellStyle name="Percent 7 2 2 3 3 4 4" xfId="41274"/>
    <cellStyle name="Percent 7 2 2 3 3 5" xfId="41275"/>
    <cellStyle name="Percent 7 2 2 3 3 5 2" xfId="41276"/>
    <cellStyle name="Percent 7 2 2 3 3 5 3" xfId="41277"/>
    <cellStyle name="Percent 7 2 2 3 3 6" xfId="41278"/>
    <cellStyle name="Percent 7 2 2 3 3 6 2" xfId="41279"/>
    <cellStyle name="Percent 7 2 2 3 3 6 3" xfId="41280"/>
    <cellStyle name="Percent 7 2 2 3 3 7" xfId="41281"/>
    <cellStyle name="Percent 7 2 2 3 3 7 2" xfId="41282"/>
    <cellStyle name="Percent 7 2 2 3 3 8" xfId="41283"/>
    <cellStyle name="Percent 7 2 2 3 4" xfId="41284"/>
    <cellStyle name="Percent 7 2 2 3 4 2" xfId="41285"/>
    <cellStyle name="Percent 7 2 2 3 4 2 2" xfId="41286"/>
    <cellStyle name="Percent 7 2 2 3 4 2 2 2" xfId="41287"/>
    <cellStyle name="Percent 7 2 2 3 4 2 2 2 2" xfId="41288"/>
    <cellStyle name="Percent 7 2 2 3 4 2 2 2 2 2" xfId="41289"/>
    <cellStyle name="Percent 7 2 2 3 4 2 2 2 2 3" xfId="41290"/>
    <cellStyle name="Percent 7 2 2 3 4 2 2 2 3" xfId="41291"/>
    <cellStyle name="Percent 7 2 2 3 4 2 2 2 4" xfId="41292"/>
    <cellStyle name="Percent 7 2 2 3 4 2 2 3" xfId="41293"/>
    <cellStyle name="Percent 7 2 2 3 4 2 2 3 2" xfId="41294"/>
    <cellStyle name="Percent 7 2 2 3 4 2 2 3 3" xfId="41295"/>
    <cellStyle name="Percent 7 2 2 3 4 2 2 4" xfId="41296"/>
    <cellStyle name="Percent 7 2 2 3 4 2 2 4 2" xfId="41297"/>
    <cellStyle name="Percent 7 2 2 3 4 2 2 4 3" xfId="41298"/>
    <cellStyle name="Percent 7 2 2 3 4 2 2 5" xfId="41299"/>
    <cellStyle name="Percent 7 2 2 3 4 2 2 6" xfId="41300"/>
    <cellStyle name="Percent 7 2 2 3 4 2 3" xfId="41301"/>
    <cellStyle name="Percent 7 2 2 3 4 2 3 2" xfId="41302"/>
    <cellStyle name="Percent 7 2 2 3 4 2 3 2 2" xfId="41303"/>
    <cellStyle name="Percent 7 2 2 3 4 2 3 2 3" xfId="41304"/>
    <cellStyle name="Percent 7 2 2 3 4 2 3 3" xfId="41305"/>
    <cellStyle name="Percent 7 2 2 3 4 2 3 4" xfId="41306"/>
    <cellStyle name="Percent 7 2 2 3 4 2 4" xfId="41307"/>
    <cellStyle name="Percent 7 2 2 3 4 2 4 2" xfId="41308"/>
    <cellStyle name="Percent 7 2 2 3 4 2 4 3" xfId="41309"/>
    <cellStyle name="Percent 7 2 2 3 4 2 5" xfId="41310"/>
    <cellStyle name="Percent 7 2 2 3 4 2 5 2" xfId="41311"/>
    <cellStyle name="Percent 7 2 2 3 4 2 5 3" xfId="41312"/>
    <cellStyle name="Percent 7 2 2 3 4 2 6" xfId="41313"/>
    <cellStyle name="Percent 7 2 2 3 4 2 6 2" xfId="41314"/>
    <cellStyle name="Percent 7 2 2 3 4 2 7" xfId="41315"/>
    <cellStyle name="Percent 7 2 2 3 4 3" xfId="41316"/>
    <cellStyle name="Percent 7 2 2 3 4 3 2" xfId="41317"/>
    <cellStyle name="Percent 7 2 2 3 4 3 2 2" xfId="41318"/>
    <cellStyle name="Percent 7 2 2 3 4 3 2 2 2" xfId="41319"/>
    <cellStyle name="Percent 7 2 2 3 4 3 2 2 3" xfId="41320"/>
    <cellStyle name="Percent 7 2 2 3 4 3 2 3" xfId="41321"/>
    <cellStyle name="Percent 7 2 2 3 4 3 2 4" xfId="41322"/>
    <cellStyle name="Percent 7 2 2 3 4 3 3" xfId="41323"/>
    <cellStyle name="Percent 7 2 2 3 4 3 3 2" xfId="41324"/>
    <cellStyle name="Percent 7 2 2 3 4 3 3 3" xfId="41325"/>
    <cellStyle name="Percent 7 2 2 3 4 3 4" xfId="41326"/>
    <cellStyle name="Percent 7 2 2 3 4 3 4 2" xfId="41327"/>
    <cellStyle name="Percent 7 2 2 3 4 3 4 3" xfId="41328"/>
    <cellStyle name="Percent 7 2 2 3 4 3 5" xfId="41329"/>
    <cellStyle name="Percent 7 2 2 3 4 3 6" xfId="41330"/>
    <cellStyle name="Percent 7 2 2 3 4 4" xfId="41331"/>
    <cellStyle name="Percent 7 2 2 3 4 4 2" xfId="41332"/>
    <cellStyle name="Percent 7 2 2 3 4 4 2 2" xfId="41333"/>
    <cellStyle name="Percent 7 2 2 3 4 4 2 3" xfId="41334"/>
    <cellStyle name="Percent 7 2 2 3 4 4 3" xfId="41335"/>
    <cellStyle name="Percent 7 2 2 3 4 4 4" xfId="41336"/>
    <cellStyle name="Percent 7 2 2 3 4 5" xfId="41337"/>
    <cellStyle name="Percent 7 2 2 3 4 5 2" xfId="41338"/>
    <cellStyle name="Percent 7 2 2 3 4 5 3" xfId="41339"/>
    <cellStyle name="Percent 7 2 2 3 4 6" xfId="41340"/>
    <cellStyle name="Percent 7 2 2 3 4 6 2" xfId="41341"/>
    <cellStyle name="Percent 7 2 2 3 4 6 3" xfId="41342"/>
    <cellStyle name="Percent 7 2 2 3 4 7" xfId="41343"/>
    <cellStyle name="Percent 7 2 2 3 4 7 2" xfId="41344"/>
    <cellStyle name="Percent 7 2 2 3 4 8" xfId="41345"/>
    <cellStyle name="Percent 7 2 2 3 5" xfId="41346"/>
    <cellStyle name="Percent 7 2 2 3 5 2" xfId="41347"/>
    <cellStyle name="Percent 7 2 2 3 5 2 2" xfId="41348"/>
    <cellStyle name="Percent 7 2 2 3 5 2 2 2" xfId="41349"/>
    <cellStyle name="Percent 7 2 2 3 5 2 2 2 2" xfId="41350"/>
    <cellStyle name="Percent 7 2 2 3 5 2 2 2 3" xfId="41351"/>
    <cellStyle name="Percent 7 2 2 3 5 2 2 3" xfId="41352"/>
    <cellStyle name="Percent 7 2 2 3 5 2 2 4" xfId="41353"/>
    <cellStyle name="Percent 7 2 2 3 5 2 3" xfId="41354"/>
    <cellStyle name="Percent 7 2 2 3 5 2 3 2" xfId="41355"/>
    <cellStyle name="Percent 7 2 2 3 5 2 3 3" xfId="41356"/>
    <cellStyle name="Percent 7 2 2 3 5 2 4" xfId="41357"/>
    <cellStyle name="Percent 7 2 2 3 5 2 4 2" xfId="41358"/>
    <cellStyle name="Percent 7 2 2 3 5 2 4 3" xfId="41359"/>
    <cellStyle name="Percent 7 2 2 3 5 2 5" xfId="41360"/>
    <cellStyle name="Percent 7 2 2 3 5 2 6" xfId="41361"/>
    <cellStyle name="Percent 7 2 2 3 5 3" xfId="41362"/>
    <cellStyle name="Percent 7 2 2 3 5 3 2" xfId="41363"/>
    <cellStyle name="Percent 7 2 2 3 5 3 2 2" xfId="41364"/>
    <cellStyle name="Percent 7 2 2 3 5 3 2 3" xfId="41365"/>
    <cellStyle name="Percent 7 2 2 3 5 3 3" xfId="41366"/>
    <cellStyle name="Percent 7 2 2 3 5 3 4" xfId="41367"/>
    <cellStyle name="Percent 7 2 2 3 5 4" xfId="41368"/>
    <cellStyle name="Percent 7 2 2 3 5 4 2" xfId="41369"/>
    <cellStyle name="Percent 7 2 2 3 5 4 3" xfId="41370"/>
    <cellStyle name="Percent 7 2 2 3 5 5" xfId="41371"/>
    <cellStyle name="Percent 7 2 2 3 5 5 2" xfId="41372"/>
    <cellStyle name="Percent 7 2 2 3 5 5 3" xfId="41373"/>
    <cellStyle name="Percent 7 2 2 3 5 6" xfId="41374"/>
    <cellStyle name="Percent 7 2 2 3 5 6 2" xfId="41375"/>
    <cellStyle name="Percent 7 2 2 3 5 7" xfId="41376"/>
    <cellStyle name="Percent 7 2 2 3 6" xfId="41377"/>
    <cellStyle name="Percent 7 2 2 3 6 2" xfId="41378"/>
    <cellStyle name="Percent 7 2 2 3 6 2 2" xfId="41379"/>
    <cellStyle name="Percent 7 2 2 3 6 2 2 2" xfId="41380"/>
    <cellStyle name="Percent 7 2 2 3 6 2 2 3" xfId="41381"/>
    <cellStyle name="Percent 7 2 2 3 6 2 3" xfId="41382"/>
    <cellStyle name="Percent 7 2 2 3 6 2 4" xfId="41383"/>
    <cellStyle name="Percent 7 2 2 3 6 3" xfId="41384"/>
    <cellStyle name="Percent 7 2 2 3 6 3 2" xfId="41385"/>
    <cellStyle name="Percent 7 2 2 3 6 3 3" xfId="41386"/>
    <cellStyle name="Percent 7 2 2 3 6 4" xfId="41387"/>
    <cellStyle name="Percent 7 2 2 3 6 4 2" xfId="41388"/>
    <cellStyle name="Percent 7 2 2 3 6 4 3" xfId="41389"/>
    <cellStyle name="Percent 7 2 2 3 6 5" xfId="41390"/>
    <cellStyle name="Percent 7 2 2 3 6 5 2" xfId="41391"/>
    <cellStyle name="Percent 7 2 2 3 6 6" xfId="41392"/>
    <cellStyle name="Percent 7 2 2 3 7" xfId="41393"/>
    <cellStyle name="Percent 7 2 2 3 7 2" xfId="41394"/>
    <cellStyle name="Percent 7 2 2 3 7 2 2" xfId="41395"/>
    <cellStyle name="Percent 7 2 2 3 7 2 3" xfId="41396"/>
    <cellStyle name="Percent 7 2 2 3 7 3" xfId="41397"/>
    <cellStyle name="Percent 7 2 2 3 7 4" xfId="41398"/>
    <cellStyle name="Percent 7 2 2 3 8" xfId="41399"/>
    <cellStyle name="Percent 7 2 2 3 8 2" xfId="41400"/>
    <cellStyle name="Percent 7 2 2 3 8 3" xfId="41401"/>
    <cellStyle name="Percent 7 2 2 3 9" xfId="41402"/>
    <cellStyle name="Percent 7 2 2 3 9 2" xfId="41403"/>
    <cellStyle name="Percent 7 2 2 3 9 3" xfId="41404"/>
    <cellStyle name="Percent 7 2 2 4" xfId="41405"/>
    <cellStyle name="Percent 7 2 2 4 2" xfId="41406"/>
    <cellStyle name="Percent 7 2 2 4 2 2" xfId="41407"/>
    <cellStyle name="Percent 7 2 2 4 2 2 2" xfId="41408"/>
    <cellStyle name="Percent 7 2 2 4 2 2 2 2" xfId="41409"/>
    <cellStyle name="Percent 7 2 2 4 2 2 2 2 2" xfId="41410"/>
    <cellStyle name="Percent 7 2 2 4 2 2 2 2 3" xfId="41411"/>
    <cellStyle name="Percent 7 2 2 4 2 2 2 3" xfId="41412"/>
    <cellStyle name="Percent 7 2 2 4 2 2 2 4" xfId="41413"/>
    <cellStyle name="Percent 7 2 2 4 2 2 3" xfId="41414"/>
    <cellStyle name="Percent 7 2 2 4 2 2 3 2" xfId="41415"/>
    <cellStyle name="Percent 7 2 2 4 2 2 3 3" xfId="41416"/>
    <cellStyle name="Percent 7 2 2 4 2 2 4" xfId="41417"/>
    <cellStyle name="Percent 7 2 2 4 2 2 4 2" xfId="41418"/>
    <cellStyle name="Percent 7 2 2 4 2 2 4 3" xfId="41419"/>
    <cellStyle name="Percent 7 2 2 4 2 2 5" xfId="41420"/>
    <cellStyle name="Percent 7 2 2 4 2 2 5 2" xfId="41421"/>
    <cellStyle name="Percent 7 2 2 4 2 2 6" xfId="41422"/>
    <cellStyle name="Percent 7 2 2 4 2 3" xfId="41423"/>
    <cellStyle name="Percent 7 2 2 4 2 3 2" xfId="41424"/>
    <cellStyle name="Percent 7 2 2 4 2 3 2 2" xfId="41425"/>
    <cellStyle name="Percent 7 2 2 4 2 3 2 3" xfId="41426"/>
    <cellStyle name="Percent 7 2 2 4 2 3 3" xfId="41427"/>
    <cellStyle name="Percent 7 2 2 4 2 3 4" xfId="41428"/>
    <cellStyle name="Percent 7 2 2 4 2 4" xfId="41429"/>
    <cellStyle name="Percent 7 2 2 4 2 4 2" xfId="41430"/>
    <cellStyle name="Percent 7 2 2 4 2 4 3" xfId="41431"/>
    <cellStyle name="Percent 7 2 2 4 2 5" xfId="41432"/>
    <cellStyle name="Percent 7 2 2 4 2 5 2" xfId="41433"/>
    <cellStyle name="Percent 7 2 2 4 2 5 3" xfId="41434"/>
    <cellStyle name="Percent 7 2 2 4 2 6" xfId="41435"/>
    <cellStyle name="Percent 7 2 2 4 2 6 2" xfId="41436"/>
    <cellStyle name="Percent 7 2 2 4 2 7" xfId="41437"/>
    <cellStyle name="Percent 7 2 2 4 3" xfId="41438"/>
    <cellStyle name="Percent 7 2 2 4 3 2" xfId="41439"/>
    <cellStyle name="Percent 7 2 2 4 3 2 2" xfId="41440"/>
    <cellStyle name="Percent 7 2 2 4 3 2 2 2" xfId="41441"/>
    <cellStyle name="Percent 7 2 2 4 3 2 2 3" xfId="41442"/>
    <cellStyle name="Percent 7 2 2 4 3 2 3" xfId="41443"/>
    <cellStyle name="Percent 7 2 2 4 3 2 3 2" xfId="41444"/>
    <cellStyle name="Percent 7 2 2 4 3 2 4" xfId="41445"/>
    <cellStyle name="Percent 7 2 2 4 3 3" xfId="41446"/>
    <cellStyle name="Percent 7 2 2 4 3 3 2" xfId="41447"/>
    <cellStyle name="Percent 7 2 2 4 3 3 3" xfId="41448"/>
    <cellStyle name="Percent 7 2 2 4 3 4" xfId="41449"/>
    <cellStyle name="Percent 7 2 2 4 3 4 2" xfId="41450"/>
    <cellStyle name="Percent 7 2 2 4 3 4 3" xfId="41451"/>
    <cellStyle name="Percent 7 2 2 4 3 5" xfId="41452"/>
    <cellStyle name="Percent 7 2 2 4 3 5 2" xfId="41453"/>
    <cellStyle name="Percent 7 2 2 4 3 6" xfId="41454"/>
    <cellStyle name="Percent 7 2 2 4 4" xfId="41455"/>
    <cellStyle name="Percent 7 2 2 4 4 2" xfId="41456"/>
    <cellStyle name="Percent 7 2 2 4 4 2 2" xfId="41457"/>
    <cellStyle name="Percent 7 2 2 4 4 2 2 2" xfId="41458"/>
    <cellStyle name="Percent 7 2 2 4 4 2 3" xfId="41459"/>
    <cellStyle name="Percent 7 2 2 4 4 3" xfId="41460"/>
    <cellStyle name="Percent 7 2 2 4 4 3 2" xfId="41461"/>
    <cellStyle name="Percent 7 2 2 4 4 4" xfId="41462"/>
    <cellStyle name="Percent 7 2 2 4 5" xfId="41463"/>
    <cellStyle name="Percent 7 2 2 4 5 2" xfId="41464"/>
    <cellStyle name="Percent 7 2 2 4 5 2 2" xfId="41465"/>
    <cellStyle name="Percent 7 2 2 4 5 3" xfId="41466"/>
    <cellStyle name="Percent 7 2 2 4 6" xfId="41467"/>
    <cellStyle name="Percent 7 2 2 4 6 2" xfId="41468"/>
    <cellStyle name="Percent 7 2 2 4 6 2 2" xfId="41469"/>
    <cellStyle name="Percent 7 2 2 4 6 3" xfId="41470"/>
    <cellStyle name="Percent 7 2 2 4 7" xfId="41471"/>
    <cellStyle name="Percent 7 2 2 4 7 2" xfId="41472"/>
    <cellStyle name="Percent 7 2 2 4 8" xfId="41473"/>
    <cellStyle name="Percent 7 2 2 5" xfId="41474"/>
    <cellStyle name="Percent 7 2 2 5 2" xfId="41475"/>
    <cellStyle name="Percent 7 2 2 5 2 2" xfId="41476"/>
    <cellStyle name="Percent 7 2 2 5 2 2 2" xfId="41477"/>
    <cellStyle name="Percent 7 2 2 5 2 2 2 2" xfId="41478"/>
    <cellStyle name="Percent 7 2 2 5 2 2 2 2 2" xfId="41479"/>
    <cellStyle name="Percent 7 2 2 5 2 2 2 2 3" xfId="41480"/>
    <cellStyle name="Percent 7 2 2 5 2 2 2 3" xfId="41481"/>
    <cellStyle name="Percent 7 2 2 5 2 2 2 4" xfId="41482"/>
    <cellStyle name="Percent 7 2 2 5 2 2 3" xfId="41483"/>
    <cellStyle name="Percent 7 2 2 5 2 2 3 2" xfId="41484"/>
    <cellStyle name="Percent 7 2 2 5 2 2 3 3" xfId="41485"/>
    <cellStyle name="Percent 7 2 2 5 2 2 4" xfId="41486"/>
    <cellStyle name="Percent 7 2 2 5 2 2 4 2" xfId="41487"/>
    <cellStyle name="Percent 7 2 2 5 2 2 4 3" xfId="41488"/>
    <cellStyle name="Percent 7 2 2 5 2 2 5" xfId="41489"/>
    <cellStyle name="Percent 7 2 2 5 2 2 5 2" xfId="41490"/>
    <cellStyle name="Percent 7 2 2 5 2 2 6" xfId="41491"/>
    <cellStyle name="Percent 7 2 2 5 2 3" xfId="41492"/>
    <cellStyle name="Percent 7 2 2 5 2 3 2" xfId="41493"/>
    <cellStyle name="Percent 7 2 2 5 2 3 2 2" xfId="41494"/>
    <cellStyle name="Percent 7 2 2 5 2 3 2 3" xfId="41495"/>
    <cellStyle name="Percent 7 2 2 5 2 3 3" xfId="41496"/>
    <cellStyle name="Percent 7 2 2 5 2 3 4" xfId="41497"/>
    <cellStyle name="Percent 7 2 2 5 2 4" xfId="41498"/>
    <cellStyle name="Percent 7 2 2 5 2 4 2" xfId="41499"/>
    <cellStyle name="Percent 7 2 2 5 2 4 3" xfId="41500"/>
    <cellStyle name="Percent 7 2 2 5 2 5" xfId="41501"/>
    <cellStyle name="Percent 7 2 2 5 2 5 2" xfId="41502"/>
    <cellStyle name="Percent 7 2 2 5 2 5 3" xfId="41503"/>
    <cellStyle name="Percent 7 2 2 5 2 6" xfId="41504"/>
    <cellStyle name="Percent 7 2 2 5 2 6 2" xfId="41505"/>
    <cellStyle name="Percent 7 2 2 5 2 7" xfId="41506"/>
    <cellStyle name="Percent 7 2 2 5 3" xfId="41507"/>
    <cellStyle name="Percent 7 2 2 5 3 2" xfId="41508"/>
    <cellStyle name="Percent 7 2 2 5 3 2 2" xfId="41509"/>
    <cellStyle name="Percent 7 2 2 5 3 2 2 2" xfId="41510"/>
    <cellStyle name="Percent 7 2 2 5 3 2 2 3" xfId="41511"/>
    <cellStyle name="Percent 7 2 2 5 3 2 3" xfId="41512"/>
    <cellStyle name="Percent 7 2 2 5 3 2 3 2" xfId="41513"/>
    <cellStyle name="Percent 7 2 2 5 3 2 4" xfId="41514"/>
    <cellStyle name="Percent 7 2 2 5 3 3" xfId="41515"/>
    <cellStyle name="Percent 7 2 2 5 3 3 2" xfId="41516"/>
    <cellStyle name="Percent 7 2 2 5 3 3 3" xfId="41517"/>
    <cellStyle name="Percent 7 2 2 5 3 4" xfId="41518"/>
    <cellStyle name="Percent 7 2 2 5 3 4 2" xfId="41519"/>
    <cellStyle name="Percent 7 2 2 5 3 4 3" xfId="41520"/>
    <cellStyle name="Percent 7 2 2 5 3 5" xfId="41521"/>
    <cellStyle name="Percent 7 2 2 5 3 5 2" xfId="41522"/>
    <cellStyle name="Percent 7 2 2 5 3 6" xfId="41523"/>
    <cellStyle name="Percent 7 2 2 5 4" xfId="41524"/>
    <cellStyle name="Percent 7 2 2 5 4 2" xfId="41525"/>
    <cellStyle name="Percent 7 2 2 5 4 2 2" xfId="41526"/>
    <cellStyle name="Percent 7 2 2 5 4 2 2 2" xfId="41527"/>
    <cellStyle name="Percent 7 2 2 5 4 2 3" xfId="41528"/>
    <cellStyle name="Percent 7 2 2 5 4 3" xfId="41529"/>
    <cellStyle name="Percent 7 2 2 5 4 3 2" xfId="41530"/>
    <cellStyle name="Percent 7 2 2 5 4 4" xfId="41531"/>
    <cellStyle name="Percent 7 2 2 5 5" xfId="41532"/>
    <cellStyle name="Percent 7 2 2 5 5 2" xfId="41533"/>
    <cellStyle name="Percent 7 2 2 5 5 2 2" xfId="41534"/>
    <cellStyle name="Percent 7 2 2 5 5 3" xfId="41535"/>
    <cellStyle name="Percent 7 2 2 5 6" xfId="41536"/>
    <cellStyle name="Percent 7 2 2 5 6 2" xfId="41537"/>
    <cellStyle name="Percent 7 2 2 5 6 2 2" xfId="41538"/>
    <cellStyle name="Percent 7 2 2 5 6 3" xfId="41539"/>
    <cellStyle name="Percent 7 2 2 5 7" xfId="41540"/>
    <cellStyle name="Percent 7 2 2 5 7 2" xfId="41541"/>
    <cellStyle name="Percent 7 2 2 5 8" xfId="41542"/>
    <cellStyle name="Percent 7 2 2 6" xfId="41543"/>
    <cellStyle name="Percent 7 2 2 6 2" xfId="41544"/>
    <cellStyle name="Percent 7 2 2 6 2 2" xfId="41545"/>
    <cellStyle name="Percent 7 2 2 6 2 2 2" xfId="41546"/>
    <cellStyle name="Percent 7 2 2 6 2 2 2 2" xfId="41547"/>
    <cellStyle name="Percent 7 2 2 6 2 2 2 2 2" xfId="41548"/>
    <cellStyle name="Percent 7 2 2 6 2 2 2 2 3" xfId="41549"/>
    <cellStyle name="Percent 7 2 2 6 2 2 2 3" xfId="41550"/>
    <cellStyle name="Percent 7 2 2 6 2 2 2 4" xfId="41551"/>
    <cellStyle name="Percent 7 2 2 6 2 2 3" xfId="41552"/>
    <cellStyle name="Percent 7 2 2 6 2 2 3 2" xfId="41553"/>
    <cellStyle name="Percent 7 2 2 6 2 2 3 3" xfId="41554"/>
    <cellStyle name="Percent 7 2 2 6 2 2 4" xfId="41555"/>
    <cellStyle name="Percent 7 2 2 6 2 2 4 2" xfId="41556"/>
    <cellStyle name="Percent 7 2 2 6 2 2 4 3" xfId="41557"/>
    <cellStyle name="Percent 7 2 2 6 2 2 5" xfId="41558"/>
    <cellStyle name="Percent 7 2 2 6 2 2 5 2" xfId="41559"/>
    <cellStyle name="Percent 7 2 2 6 2 2 6" xfId="41560"/>
    <cellStyle name="Percent 7 2 2 6 2 3" xfId="41561"/>
    <cellStyle name="Percent 7 2 2 6 2 3 2" xfId="41562"/>
    <cellStyle name="Percent 7 2 2 6 2 3 2 2" xfId="41563"/>
    <cellStyle name="Percent 7 2 2 6 2 3 2 3" xfId="41564"/>
    <cellStyle name="Percent 7 2 2 6 2 3 3" xfId="41565"/>
    <cellStyle name="Percent 7 2 2 6 2 3 4" xfId="41566"/>
    <cellStyle name="Percent 7 2 2 6 2 4" xfId="41567"/>
    <cellStyle name="Percent 7 2 2 6 2 4 2" xfId="41568"/>
    <cellStyle name="Percent 7 2 2 6 2 4 3" xfId="41569"/>
    <cellStyle name="Percent 7 2 2 6 2 5" xfId="41570"/>
    <cellStyle name="Percent 7 2 2 6 2 5 2" xfId="41571"/>
    <cellStyle name="Percent 7 2 2 6 2 5 3" xfId="41572"/>
    <cellStyle name="Percent 7 2 2 6 2 6" xfId="41573"/>
    <cellStyle name="Percent 7 2 2 6 2 6 2" xfId="41574"/>
    <cellStyle name="Percent 7 2 2 6 2 7" xfId="41575"/>
    <cellStyle name="Percent 7 2 2 6 3" xfId="41576"/>
    <cellStyle name="Percent 7 2 2 6 3 2" xfId="41577"/>
    <cellStyle name="Percent 7 2 2 6 3 2 2" xfId="41578"/>
    <cellStyle name="Percent 7 2 2 6 3 2 2 2" xfId="41579"/>
    <cellStyle name="Percent 7 2 2 6 3 2 2 3" xfId="41580"/>
    <cellStyle name="Percent 7 2 2 6 3 2 3" xfId="41581"/>
    <cellStyle name="Percent 7 2 2 6 3 2 3 2" xfId="41582"/>
    <cellStyle name="Percent 7 2 2 6 3 2 4" xfId="41583"/>
    <cellStyle name="Percent 7 2 2 6 3 3" xfId="41584"/>
    <cellStyle name="Percent 7 2 2 6 3 3 2" xfId="41585"/>
    <cellStyle name="Percent 7 2 2 6 3 3 3" xfId="41586"/>
    <cellStyle name="Percent 7 2 2 6 3 4" xfId="41587"/>
    <cellStyle name="Percent 7 2 2 6 3 4 2" xfId="41588"/>
    <cellStyle name="Percent 7 2 2 6 3 4 3" xfId="41589"/>
    <cellStyle name="Percent 7 2 2 6 3 5" xfId="41590"/>
    <cellStyle name="Percent 7 2 2 6 3 5 2" xfId="41591"/>
    <cellStyle name="Percent 7 2 2 6 3 6" xfId="41592"/>
    <cellStyle name="Percent 7 2 2 6 4" xfId="41593"/>
    <cellStyle name="Percent 7 2 2 6 4 2" xfId="41594"/>
    <cellStyle name="Percent 7 2 2 6 4 2 2" xfId="41595"/>
    <cellStyle name="Percent 7 2 2 6 4 2 3" xfId="41596"/>
    <cellStyle name="Percent 7 2 2 6 4 3" xfId="41597"/>
    <cellStyle name="Percent 7 2 2 6 4 3 2" xfId="41598"/>
    <cellStyle name="Percent 7 2 2 6 4 4" xfId="41599"/>
    <cellStyle name="Percent 7 2 2 6 5" xfId="41600"/>
    <cellStyle name="Percent 7 2 2 6 5 2" xfId="41601"/>
    <cellStyle name="Percent 7 2 2 6 5 2 2" xfId="41602"/>
    <cellStyle name="Percent 7 2 2 6 5 3" xfId="41603"/>
    <cellStyle name="Percent 7 2 2 6 6" xfId="41604"/>
    <cellStyle name="Percent 7 2 2 6 6 2" xfId="41605"/>
    <cellStyle name="Percent 7 2 2 6 6 3" xfId="41606"/>
    <cellStyle name="Percent 7 2 2 6 7" xfId="41607"/>
    <cellStyle name="Percent 7 2 2 6 7 2" xfId="41608"/>
    <cellStyle name="Percent 7 2 2 6 8" xfId="41609"/>
    <cellStyle name="Percent 7 2 2 7" xfId="41610"/>
    <cellStyle name="Percent 7 2 2 7 2" xfId="41611"/>
    <cellStyle name="Percent 7 2 2 7 2 2" xfId="41612"/>
    <cellStyle name="Percent 7 2 2 7 2 2 2" xfId="41613"/>
    <cellStyle name="Percent 7 2 2 7 2 2 2 2" xfId="41614"/>
    <cellStyle name="Percent 7 2 2 7 2 2 2 3" xfId="41615"/>
    <cellStyle name="Percent 7 2 2 7 2 2 3" xfId="41616"/>
    <cellStyle name="Percent 7 2 2 7 2 2 4" xfId="41617"/>
    <cellStyle name="Percent 7 2 2 7 2 3" xfId="41618"/>
    <cellStyle name="Percent 7 2 2 7 2 3 2" xfId="41619"/>
    <cellStyle name="Percent 7 2 2 7 2 3 3" xfId="41620"/>
    <cellStyle name="Percent 7 2 2 7 2 4" xfId="41621"/>
    <cellStyle name="Percent 7 2 2 7 2 4 2" xfId="41622"/>
    <cellStyle name="Percent 7 2 2 7 2 4 3" xfId="41623"/>
    <cellStyle name="Percent 7 2 2 7 2 5" xfId="41624"/>
    <cellStyle name="Percent 7 2 2 7 2 5 2" xfId="41625"/>
    <cellStyle name="Percent 7 2 2 7 2 6" xfId="41626"/>
    <cellStyle name="Percent 7 2 2 7 3" xfId="41627"/>
    <cellStyle name="Percent 7 2 2 7 3 2" xfId="41628"/>
    <cellStyle name="Percent 7 2 2 7 3 2 2" xfId="41629"/>
    <cellStyle name="Percent 7 2 2 7 3 2 3" xfId="41630"/>
    <cellStyle name="Percent 7 2 2 7 3 3" xfId="41631"/>
    <cellStyle name="Percent 7 2 2 7 3 4" xfId="41632"/>
    <cellStyle name="Percent 7 2 2 7 4" xfId="41633"/>
    <cellStyle name="Percent 7 2 2 7 4 2" xfId="41634"/>
    <cellStyle name="Percent 7 2 2 7 4 3" xfId="41635"/>
    <cellStyle name="Percent 7 2 2 7 5" xfId="41636"/>
    <cellStyle name="Percent 7 2 2 7 5 2" xfId="41637"/>
    <cellStyle name="Percent 7 2 2 7 5 3" xfId="41638"/>
    <cellStyle name="Percent 7 2 2 7 6" xfId="41639"/>
    <cellStyle name="Percent 7 2 2 7 6 2" xfId="41640"/>
    <cellStyle name="Percent 7 2 2 7 7" xfId="41641"/>
    <cellStyle name="Percent 7 2 2 8" xfId="41642"/>
    <cellStyle name="Percent 7 2 2 8 2" xfId="41643"/>
    <cellStyle name="Percent 7 2 2 8 2 2" xfId="41644"/>
    <cellStyle name="Percent 7 2 2 8 2 2 2" xfId="41645"/>
    <cellStyle name="Percent 7 2 2 8 2 2 3" xfId="41646"/>
    <cellStyle name="Percent 7 2 2 8 2 3" xfId="41647"/>
    <cellStyle name="Percent 7 2 2 8 2 3 2" xfId="41648"/>
    <cellStyle name="Percent 7 2 2 8 2 4" xfId="41649"/>
    <cellStyle name="Percent 7 2 2 8 3" xfId="41650"/>
    <cellStyle name="Percent 7 2 2 8 3 2" xfId="41651"/>
    <cellStyle name="Percent 7 2 2 8 3 3" xfId="41652"/>
    <cellStyle name="Percent 7 2 2 8 4" xfId="41653"/>
    <cellStyle name="Percent 7 2 2 8 4 2" xfId="41654"/>
    <cellStyle name="Percent 7 2 2 8 4 3" xfId="41655"/>
    <cellStyle name="Percent 7 2 2 8 5" xfId="41656"/>
    <cellStyle name="Percent 7 2 2 8 5 2" xfId="41657"/>
    <cellStyle name="Percent 7 2 2 8 6" xfId="41658"/>
    <cellStyle name="Percent 7 2 2 9" xfId="41659"/>
    <cellStyle name="Percent 7 2 2 9 2" xfId="41660"/>
    <cellStyle name="Percent 7 2 2 9 2 2" xfId="41661"/>
    <cellStyle name="Percent 7 2 2 9 2 2 2" xfId="41662"/>
    <cellStyle name="Percent 7 2 2 9 2 3" xfId="41663"/>
    <cellStyle name="Percent 7 2 2 9 3" xfId="41664"/>
    <cellStyle name="Percent 7 2 2 9 3 2" xfId="41665"/>
    <cellStyle name="Percent 7 2 2 9 4" xfId="41666"/>
    <cellStyle name="Percent 7 2 3" xfId="41667"/>
    <cellStyle name="Percent 7 2 3 10" xfId="41668"/>
    <cellStyle name="Percent 7 2 3 10 2" xfId="41669"/>
    <cellStyle name="Percent 7 2 3 10 2 2" xfId="41670"/>
    <cellStyle name="Percent 7 2 3 10 3" xfId="41671"/>
    <cellStyle name="Percent 7 2 3 11" xfId="41672"/>
    <cellStyle name="Percent 7 2 3 11 2" xfId="41673"/>
    <cellStyle name="Percent 7 2 3 12" xfId="41674"/>
    <cellStyle name="Percent 7 2 3 2" xfId="41675"/>
    <cellStyle name="Percent 7 2 3 2 10" xfId="41676"/>
    <cellStyle name="Percent 7 2 3 2 10 2" xfId="41677"/>
    <cellStyle name="Percent 7 2 3 2 11" xfId="41678"/>
    <cellStyle name="Percent 7 2 3 2 2" xfId="41679"/>
    <cellStyle name="Percent 7 2 3 2 2 2" xfId="41680"/>
    <cellStyle name="Percent 7 2 3 2 2 2 2" xfId="41681"/>
    <cellStyle name="Percent 7 2 3 2 2 2 2 2" xfId="41682"/>
    <cellStyle name="Percent 7 2 3 2 2 2 2 2 2" xfId="41683"/>
    <cellStyle name="Percent 7 2 3 2 2 2 2 2 2 2" xfId="41684"/>
    <cellStyle name="Percent 7 2 3 2 2 2 2 2 2 3" xfId="41685"/>
    <cellStyle name="Percent 7 2 3 2 2 2 2 2 3" xfId="41686"/>
    <cellStyle name="Percent 7 2 3 2 2 2 2 2 4" xfId="41687"/>
    <cellStyle name="Percent 7 2 3 2 2 2 2 3" xfId="41688"/>
    <cellStyle name="Percent 7 2 3 2 2 2 2 3 2" xfId="41689"/>
    <cellStyle name="Percent 7 2 3 2 2 2 2 3 3" xfId="41690"/>
    <cellStyle name="Percent 7 2 3 2 2 2 2 4" xfId="41691"/>
    <cellStyle name="Percent 7 2 3 2 2 2 2 4 2" xfId="41692"/>
    <cellStyle name="Percent 7 2 3 2 2 2 2 4 3" xfId="41693"/>
    <cellStyle name="Percent 7 2 3 2 2 2 2 5" xfId="41694"/>
    <cellStyle name="Percent 7 2 3 2 2 2 2 6" xfId="41695"/>
    <cellStyle name="Percent 7 2 3 2 2 2 3" xfId="41696"/>
    <cellStyle name="Percent 7 2 3 2 2 2 3 2" xfId="41697"/>
    <cellStyle name="Percent 7 2 3 2 2 2 3 2 2" xfId="41698"/>
    <cellStyle name="Percent 7 2 3 2 2 2 3 2 3" xfId="41699"/>
    <cellStyle name="Percent 7 2 3 2 2 2 3 3" xfId="41700"/>
    <cellStyle name="Percent 7 2 3 2 2 2 3 4" xfId="41701"/>
    <cellStyle name="Percent 7 2 3 2 2 2 4" xfId="41702"/>
    <cellStyle name="Percent 7 2 3 2 2 2 4 2" xfId="41703"/>
    <cellStyle name="Percent 7 2 3 2 2 2 4 3" xfId="41704"/>
    <cellStyle name="Percent 7 2 3 2 2 2 5" xfId="41705"/>
    <cellStyle name="Percent 7 2 3 2 2 2 5 2" xfId="41706"/>
    <cellStyle name="Percent 7 2 3 2 2 2 5 3" xfId="41707"/>
    <cellStyle name="Percent 7 2 3 2 2 2 6" xfId="41708"/>
    <cellStyle name="Percent 7 2 3 2 2 2 6 2" xfId="41709"/>
    <cellStyle name="Percent 7 2 3 2 2 2 7" xfId="41710"/>
    <cellStyle name="Percent 7 2 3 2 2 3" xfId="41711"/>
    <cellStyle name="Percent 7 2 3 2 2 3 2" xfId="41712"/>
    <cellStyle name="Percent 7 2 3 2 2 3 2 2" xfId="41713"/>
    <cellStyle name="Percent 7 2 3 2 2 3 2 2 2" xfId="41714"/>
    <cellStyle name="Percent 7 2 3 2 2 3 2 2 3" xfId="41715"/>
    <cellStyle name="Percent 7 2 3 2 2 3 2 3" xfId="41716"/>
    <cellStyle name="Percent 7 2 3 2 2 3 2 4" xfId="41717"/>
    <cellStyle name="Percent 7 2 3 2 2 3 3" xfId="41718"/>
    <cellStyle name="Percent 7 2 3 2 2 3 3 2" xfId="41719"/>
    <cellStyle name="Percent 7 2 3 2 2 3 3 3" xfId="41720"/>
    <cellStyle name="Percent 7 2 3 2 2 3 4" xfId="41721"/>
    <cellStyle name="Percent 7 2 3 2 2 3 4 2" xfId="41722"/>
    <cellStyle name="Percent 7 2 3 2 2 3 4 3" xfId="41723"/>
    <cellStyle name="Percent 7 2 3 2 2 3 5" xfId="41724"/>
    <cellStyle name="Percent 7 2 3 2 2 3 6" xfId="41725"/>
    <cellStyle name="Percent 7 2 3 2 2 4" xfId="41726"/>
    <cellStyle name="Percent 7 2 3 2 2 4 2" xfId="41727"/>
    <cellStyle name="Percent 7 2 3 2 2 4 2 2" xfId="41728"/>
    <cellStyle name="Percent 7 2 3 2 2 4 2 3" xfId="41729"/>
    <cellStyle name="Percent 7 2 3 2 2 4 3" xfId="41730"/>
    <cellStyle name="Percent 7 2 3 2 2 4 4" xfId="41731"/>
    <cellStyle name="Percent 7 2 3 2 2 5" xfId="41732"/>
    <cellStyle name="Percent 7 2 3 2 2 5 2" xfId="41733"/>
    <cellStyle name="Percent 7 2 3 2 2 5 3" xfId="41734"/>
    <cellStyle name="Percent 7 2 3 2 2 6" xfId="41735"/>
    <cellStyle name="Percent 7 2 3 2 2 6 2" xfId="41736"/>
    <cellStyle name="Percent 7 2 3 2 2 6 3" xfId="41737"/>
    <cellStyle name="Percent 7 2 3 2 2 7" xfId="41738"/>
    <cellStyle name="Percent 7 2 3 2 2 7 2" xfId="41739"/>
    <cellStyle name="Percent 7 2 3 2 2 8" xfId="41740"/>
    <cellStyle name="Percent 7 2 3 2 3" xfId="41741"/>
    <cellStyle name="Percent 7 2 3 2 3 2" xfId="41742"/>
    <cellStyle name="Percent 7 2 3 2 3 2 2" xfId="41743"/>
    <cellStyle name="Percent 7 2 3 2 3 2 2 2" xfId="41744"/>
    <cellStyle name="Percent 7 2 3 2 3 2 2 2 2" xfId="41745"/>
    <cellStyle name="Percent 7 2 3 2 3 2 2 2 2 2" xfId="41746"/>
    <cellStyle name="Percent 7 2 3 2 3 2 2 2 2 3" xfId="41747"/>
    <cellStyle name="Percent 7 2 3 2 3 2 2 2 3" xfId="41748"/>
    <cellStyle name="Percent 7 2 3 2 3 2 2 2 4" xfId="41749"/>
    <cellStyle name="Percent 7 2 3 2 3 2 2 3" xfId="41750"/>
    <cellStyle name="Percent 7 2 3 2 3 2 2 3 2" xfId="41751"/>
    <cellStyle name="Percent 7 2 3 2 3 2 2 3 3" xfId="41752"/>
    <cellStyle name="Percent 7 2 3 2 3 2 2 4" xfId="41753"/>
    <cellStyle name="Percent 7 2 3 2 3 2 2 4 2" xfId="41754"/>
    <cellStyle name="Percent 7 2 3 2 3 2 2 4 3" xfId="41755"/>
    <cellStyle name="Percent 7 2 3 2 3 2 2 5" xfId="41756"/>
    <cellStyle name="Percent 7 2 3 2 3 2 2 6" xfId="41757"/>
    <cellStyle name="Percent 7 2 3 2 3 2 3" xfId="41758"/>
    <cellStyle name="Percent 7 2 3 2 3 2 3 2" xfId="41759"/>
    <cellStyle name="Percent 7 2 3 2 3 2 3 2 2" xfId="41760"/>
    <cellStyle name="Percent 7 2 3 2 3 2 3 2 3" xfId="41761"/>
    <cellStyle name="Percent 7 2 3 2 3 2 3 3" xfId="41762"/>
    <cellStyle name="Percent 7 2 3 2 3 2 3 4" xfId="41763"/>
    <cellStyle name="Percent 7 2 3 2 3 2 4" xfId="41764"/>
    <cellStyle name="Percent 7 2 3 2 3 2 4 2" xfId="41765"/>
    <cellStyle name="Percent 7 2 3 2 3 2 4 3" xfId="41766"/>
    <cellStyle name="Percent 7 2 3 2 3 2 5" xfId="41767"/>
    <cellStyle name="Percent 7 2 3 2 3 2 5 2" xfId="41768"/>
    <cellStyle name="Percent 7 2 3 2 3 2 5 3" xfId="41769"/>
    <cellStyle name="Percent 7 2 3 2 3 2 6" xfId="41770"/>
    <cellStyle name="Percent 7 2 3 2 3 2 6 2" xfId="41771"/>
    <cellStyle name="Percent 7 2 3 2 3 2 7" xfId="41772"/>
    <cellStyle name="Percent 7 2 3 2 3 3" xfId="41773"/>
    <cellStyle name="Percent 7 2 3 2 3 3 2" xfId="41774"/>
    <cellStyle name="Percent 7 2 3 2 3 3 2 2" xfId="41775"/>
    <cellStyle name="Percent 7 2 3 2 3 3 2 2 2" xfId="41776"/>
    <cellStyle name="Percent 7 2 3 2 3 3 2 2 3" xfId="41777"/>
    <cellStyle name="Percent 7 2 3 2 3 3 2 3" xfId="41778"/>
    <cellStyle name="Percent 7 2 3 2 3 3 2 4" xfId="41779"/>
    <cellStyle name="Percent 7 2 3 2 3 3 3" xfId="41780"/>
    <cellStyle name="Percent 7 2 3 2 3 3 3 2" xfId="41781"/>
    <cellStyle name="Percent 7 2 3 2 3 3 3 3" xfId="41782"/>
    <cellStyle name="Percent 7 2 3 2 3 3 4" xfId="41783"/>
    <cellStyle name="Percent 7 2 3 2 3 3 4 2" xfId="41784"/>
    <cellStyle name="Percent 7 2 3 2 3 3 4 3" xfId="41785"/>
    <cellStyle name="Percent 7 2 3 2 3 3 5" xfId="41786"/>
    <cellStyle name="Percent 7 2 3 2 3 3 6" xfId="41787"/>
    <cellStyle name="Percent 7 2 3 2 3 4" xfId="41788"/>
    <cellStyle name="Percent 7 2 3 2 3 4 2" xfId="41789"/>
    <cellStyle name="Percent 7 2 3 2 3 4 2 2" xfId="41790"/>
    <cellStyle name="Percent 7 2 3 2 3 4 2 3" xfId="41791"/>
    <cellStyle name="Percent 7 2 3 2 3 4 3" xfId="41792"/>
    <cellStyle name="Percent 7 2 3 2 3 4 4" xfId="41793"/>
    <cellStyle name="Percent 7 2 3 2 3 5" xfId="41794"/>
    <cellStyle name="Percent 7 2 3 2 3 5 2" xfId="41795"/>
    <cellStyle name="Percent 7 2 3 2 3 5 3" xfId="41796"/>
    <cellStyle name="Percent 7 2 3 2 3 6" xfId="41797"/>
    <cellStyle name="Percent 7 2 3 2 3 6 2" xfId="41798"/>
    <cellStyle name="Percent 7 2 3 2 3 6 3" xfId="41799"/>
    <cellStyle name="Percent 7 2 3 2 3 7" xfId="41800"/>
    <cellStyle name="Percent 7 2 3 2 3 7 2" xfId="41801"/>
    <cellStyle name="Percent 7 2 3 2 3 8" xfId="41802"/>
    <cellStyle name="Percent 7 2 3 2 4" xfId="41803"/>
    <cellStyle name="Percent 7 2 3 2 4 2" xfId="41804"/>
    <cellStyle name="Percent 7 2 3 2 4 2 2" xfId="41805"/>
    <cellStyle name="Percent 7 2 3 2 4 2 2 2" xfId="41806"/>
    <cellStyle name="Percent 7 2 3 2 4 2 2 2 2" xfId="41807"/>
    <cellStyle name="Percent 7 2 3 2 4 2 2 2 2 2" xfId="41808"/>
    <cellStyle name="Percent 7 2 3 2 4 2 2 2 2 3" xfId="41809"/>
    <cellStyle name="Percent 7 2 3 2 4 2 2 2 3" xfId="41810"/>
    <cellStyle name="Percent 7 2 3 2 4 2 2 2 4" xfId="41811"/>
    <cellStyle name="Percent 7 2 3 2 4 2 2 3" xfId="41812"/>
    <cellStyle name="Percent 7 2 3 2 4 2 2 3 2" xfId="41813"/>
    <cellStyle name="Percent 7 2 3 2 4 2 2 3 3" xfId="41814"/>
    <cellStyle name="Percent 7 2 3 2 4 2 2 4" xfId="41815"/>
    <cellStyle name="Percent 7 2 3 2 4 2 2 4 2" xfId="41816"/>
    <cellStyle name="Percent 7 2 3 2 4 2 2 4 3" xfId="41817"/>
    <cellStyle name="Percent 7 2 3 2 4 2 2 5" xfId="41818"/>
    <cellStyle name="Percent 7 2 3 2 4 2 2 6" xfId="41819"/>
    <cellStyle name="Percent 7 2 3 2 4 2 3" xfId="41820"/>
    <cellStyle name="Percent 7 2 3 2 4 2 3 2" xfId="41821"/>
    <cellStyle name="Percent 7 2 3 2 4 2 3 2 2" xfId="41822"/>
    <cellStyle name="Percent 7 2 3 2 4 2 3 2 3" xfId="41823"/>
    <cellStyle name="Percent 7 2 3 2 4 2 3 3" xfId="41824"/>
    <cellStyle name="Percent 7 2 3 2 4 2 3 4" xfId="41825"/>
    <cellStyle name="Percent 7 2 3 2 4 2 4" xfId="41826"/>
    <cellStyle name="Percent 7 2 3 2 4 2 4 2" xfId="41827"/>
    <cellStyle name="Percent 7 2 3 2 4 2 4 3" xfId="41828"/>
    <cellStyle name="Percent 7 2 3 2 4 2 5" xfId="41829"/>
    <cellStyle name="Percent 7 2 3 2 4 2 5 2" xfId="41830"/>
    <cellStyle name="Percent 7 2 3 2 4 2 5 3" xfId="41831"/>
    <cellStyle name="Percent 7 2 3 2 4 2 6" xfId="41832"/>
    <cellStyle name="Percent 7 2 3 2 4 2 6 2" xfId="41833"/>
    <cellStyle name="Percent 7 2 3 2 4 2 7" xfId="41834"/>
    <cellStyle name="Percent 7 2 3 2 4 3" xfId="41835"/>
    <cellStyle name="Percent 7 2 3 2 4 3 2" xfId="41836"/>
    <cellStyle name="Percent 7 2 3 2 4 3 2 2" xfId="41837"/>
    <cellStyle name="Percent 7 2 3 2 4 3 2 2 2" xfId="41838"/>
    <cellStyle name="Percent 7 2 3 2 4 3 2 2 3" xfId="41839"/>
    <cellStyle name="Percent 7 2 3 2 4 3 2 3" xfId="41840"/>
    <cellStyle name="Percent 7 2 3 2 4 3 2 4" xfId="41841"/>
    <cellStyle name="Percent 7 2 3 2 4 3 3" xfId="41842"/>
    <cellStyle name="Percent 7 2 3 2 4 3 3 2" xfId="41843"/>
    <cellStyle name="Percent 7 2 3 2 4 3 3 3" xfId="41844"/>
    <cellStyle name="Percent 7 2 3 2 4 3 4" xfId="41845"/>
    <cellStyle name="Percent 7 2 3 2 4 3 4 2" xfId="41846"/>
    <cellStyle name="Percent 7 2 3 2 4 3 4 3" xfId="41847"/>
    <cellStyle name="Percent 7 2 3 2 4 3 5" xfId="41848"/>
    <cellStyle name="Percent 7 2 3 2 4 3 6" xfId="41849"/>
    <cellStyle name="Percent 7 2 3 2 4 4" xfId="41850"/>
    <cellStyle name="Percent 7 2 3 2 4 4 2" xfId="41851"/>
    <cellStyle name="Percent 7 2 3 2 4 4 2 2" xfId="41852"/>
    <cellStyle name="Percent 7 2 3 2 4 4 2 3" xfId="41853"/>
    <cellStyle name="Percent 7 2 3 2 4 4 3" xfId="41854"/>
    <cellStyle name="Percent 7 2 3 2 4 4 4" xfId="41855"/>
    <cellStyle name="Percent 7 2 3 2 4 5" xfId="41856"/>
    <cellStyle name="Percent 7 2 3 2 4 5 2" xfId="41857"/>
    <cellStyle name="Percent 7 2 3 2 4 5 3" xfId="41858"/>
    <cellStyle name="Percent 7 2 3 2 4 6" xfId="41859"/>
    <cellStyle name="Percent 7 2 3 2 4 6 2" xfId="41860"/>
    <cellStyle name="Percent 7 2 3 2 4 6 3" xfId="41861"/>
    <cellStyle name="Percent 7 2 3 2 4 7" xfId="41862"/>
    <cellStyle name="Percent 7 2 3 2 4 7 2" xfId="41863"/>
    <cellStyle name="Percent 7 2 3 2 4 8" xfId="41864"/>
    <cellStyle name="Percent 7 2 3 2 5" xfId="41865"/>
    <cellStyle name="Percent 7 2 3 2 5 2" xfId="41866"/>
    <cellStyle name="Percent 7 2 3 2 5 2 2" xfId="41867"/>
    <cellStyle name="Percent 7 2 3 2 5 2 2 2" xfId="41868"/>
    <cellStyle name="Percent 7 2 3 2 5 2 2 2 2" xfId="41869"/>
    <cellStyle name="Percent 7 2 3 2 5 2 2 2 3" xfId="41870"/>
    <cellStyle name="Percent 7 2 3 2 5 2 2 3" xfId="41871"/>
    <cellStyle name="Percent 7 2 3 2 5 2 2 4" xfId="41872"/>
    <cellStyle name="Percent 7 2 3 2 5 2 3" xfId="41873"/>
    <cellStyle name="Percent 7 2 3 2 5 2 3 2" xfId="41874"/>
    <cellStyle name="Percent 7 2 3 2 5 2 3 3" xfId="41875"/>
    <cellStyle name="Percent 7 2 3 2 5 2 4" xfId="41876"/>
    <cellStyle name="Percent 7 2 3 2 5 2 4 2" xfId="41877"/>
    <cellStyle name="Percent 7 2 3 2 5 2 4 3" xfId="41878"/>
    <cellStyle name="Percent 7 2 3 2 5 2 5" xfId="41879"/>
    <cellStyle name="Percent 7 2 3 2 5 2 6" xfId="41880"/>
    <cellStyle name="Percent 7 2 3 2 5 3" xfId="41881"/>
    <cellStyle name="Percent 7 2 3 2 5 3 2" xfId="41882"/>
    <cellStyle name="Percent 7 2 3 2 5 3 2 2" xfId="41883"/>
    <cellStyle name="Percent 7 2 3 2 5 3 2 3" xfId="41884"/>
    <cellStyle name="Percent 7 2 3 2 5 3 3" xfId="41885"/>
    <cellStyle name="Percent 7 2 3 2 5 3 4" xfId="41886"/>
    <cellStyle name="Percent 7 2 3 2 5 4" xfId="41887"/>
    <cellStyle name="Percent 7 2 3 2 5 4 2" xfId="41888"/>
    <cellStyle name="Percent 7 2 3 2 5 4 3" xfId="41889"/>
    <cellStyle name="Percent 7 2 3 2 5 5" xfId="41890"/>
    <cellStyle name="Percent 7 2 3 2 5 5 2" xfId="41891"/>
    <cellStyle name="Percent 7 2 3 2 5 5 3" xfId="41892"/>
    <cellStyle name="Percent 7 2 3 2 5 6" xfId="41893"/>
    <cellStyle name="Percent 7 2 3 2 5 6 2" xfId="41894"/>
    <cellStyle name="Percent 7 2 3 2 5 7" xfId="41895"/>
    <cellStyle name="Percent 7 2 3 2 6" xfId="41896"/>
    <cellStyle name="Percent 7 2 3 2 6 2" xfId="41897"/>
    <cellStyle name="Percent 7 2 3 2 6 2 2" xfId="41898"/>
    <cellStyle name="Percent 7 2 3 2 6 2 2 2" xfId="41899"/>
    <cellStyle name="Percent 7 2 3 2 6 2 2 3" xfId="41900"/>
    <cellStyle name="Percent 7 2 3 2 6 2 3" xfId="41901"/>
    <cellStyle name="Percent 7 2 3 2 6 2 4" xfId="41902"/>
    <cellStyle name="Percent 7 2 3 2 6 3" xfId="41903"/>
    <cellStyle name="Percent 7 2 3 2 6 3 2" xfId="41904"/>
    <cellStyle name="Percent 7 2 3 2 6 3 3" xfId="41905"/>
    <cellStyle name="Percent 7 2 3 2 6 4" xfId="41906"/>
    <cellStyle name="Percent 7 2 3 2 6 4 2" xfId="41907"/>
    <cellStyle name="Percent 7 2 3 2 6 4 3" xfId="41908"/>
    <cellStyle name="Percent 7 2 3 2 6 5" xfId="41909"/>
    <cellStyle name="Percent 7 2 3 2 6 5 2" xfId="41910"/>
    <cellStyle name="Percent 7 2 3 2 6 6" xfId="41911"/>
    <cellStyle name="Percent 7 2 3 2 7" xfId="41912"/>
    <cellStyle name="Percent 7 2 3 2 7 2" xfId="41913"/>
    <cellStyle name="Percent 7 2 3 2 7 2 2" xfId="41914"/>
    <cellStyle name="Percent 7 2 3 2 7 2 3" xfId="41915"/>
    <cellStyle name="Percent 7 2 3 2 7 3" xfId="41916"/>
    <cellStyle name="Percent 7 2 3 2 7 4" xfId="41917"/>
    <cellStyle name="Percent 7 2 3 2 8" xfId="41918"/>
    <cellStyle name="Percent 7 2 3 2 8 2" xfId="41919"/>
    <cellStyle name="Percent 7 2 3 2 8 3" xfId="41920"/>
    <cellStyle name="Percent 7 2 3 2 9" xfId="41921"/>
    <cellStyle name="Percent 7 2 3 2 9 2" xfId="41922"/>
    <cellStyle name="Percent 7 2 3 2 9 3" xfId="41923"/>
    <cellStyle name="Percent 7 2 3 3" xfId="41924"/>
    <cellStyle name="Percent 7 2 3 3 2" xfId="41925"/>
    <cellStyle name="Percent 7 2 3 3 2 2" xfId="41926"/>
    <cellStyle name="Percent 7 2 3 3 2 2 2" xfId="41927"/>
    <cellStyle name="Percent 7 2 3 3 2 2 2 2" xfId="41928"/>
    <cellStyle name="Percent 7 2 3 3 2 2 2 2 2" xfId="41929"/>
    <cellStyle name="Percent 7 2 3 3 2 2 2 2 3" xfId="41930"/>
    <cellStyle name="Percent 7 2 3 3 2 2 2 3" xfId="41931"/>
    <cellStyle name="Percent 7 2 3 3 2 2 2 4" xfId="41932"/>
    <cellStyle name="Percent 7 2 3 3 2 2 3" xfId="41933"/>
    <cellStyle name="Percent 7 2 3 3 2 2 3 2" xfId="41934"/>
    <cellStyle name="Percent 7 2 3 3 2 2 3 3" xfId="41935"/>
    <cellStyle name="Percent 7 2 3 3 2 2 4" xfId="41936"/>
    <cellStyle name="Percent 7 2 3 3 2 2 4 2" xfId="41937"/>
    <cellStyle name="Percent 7 2 3 3 2 2 4 3" xfId="41938"/>
    <cellStyle name="Percent 7 2 3 3 2 2 5" xfId="41939"/>
    <cellStyle name="Percent 7 2 3 3 2 2 5 2" xfId="41940"/>
    <cellStyle name="Percent 7 2 3 3 2 2 6" xfId="41941"/>
    <cellStyle name="Percent 7 2 3 3 2 3" xfId="41942"/>
    <cellStyle name="Percent 7 2 3 3 2 3 2" xfId="41943"/>
    <cellStyle name="Percent 7 2 3 3 2 3 2 2" xfId="41944"/>
    <cellStyle name="Percent 7 2 3 3 2 3 2 3" xfId="41945"/>
    <cellStyle name="Percent 7 2 3 3 2 3 3" xfId="41946"/>
    <cellStyle name="Percent 7 2 3 3 2 3 4" xfId="41947"/>
    <cellStyle name="Percent 7 2 3 3 2 4" xfId="41948"/>
    <cellStyle name="Percent 7 2 3 3 2 4 2" xfId="41949"/>
    <cellStyle name="Percent 7 2 3 3 2 4 3" xfId="41950"/>
    <cellStyle name="Percent 7 2 3 3 2 5" xfId="41951"/>
    <cellStyle name="Percent 7 2 3 3 2 5 2" xfId="41952"/>
    <cellStyle name="Percent 7 2 3 3 2 5 3" xfId="41953"/>
    <cellStyle name="Percent 7 2 3 3 2 6" xfId="41954"/>
    <cellStyle name="Percent 7 2 3 3 2 6 2" xfId="41955"/>
    <cellStyle name="Percent 7 2 3 3 2 7" xfId="41956"/>
    <cellStyle name="Percent 7 2 3 3 3" xfId="41957"/>
    <cellStyle name="Percent 7 2 3 3 3 2" xfId="41958"/>
    <cellStyle name="Percent 7 2 3 3 3 2 2" xfId="41959"/>
    <cellStyle name="Percent 7 2 3 3 3 2 2 2" xfId="41960"/>
    <cellStyle name="Percent 7 2 3 3 3 2 2 3" xfId="41961"/>
    <cellStyle name="Percent 7 2 3 3 3 2 3" xfId="41962"/>
    <cellStyle name="Percent 7 2 3 3 3 2 3 2" xfId="41963"/>
    <cellStyle name="Percent 7 2 3 3 3 2 4" xfId="41964"/>
    <cellStyle name="Percent 7 2 3 3 3 3" xfId="41965"/>
    <cellStyle name="Percent 7 2 3 3 3 3 2" xfId="41966"/>
    <cellStyle name="Percent 7 2 3 3 3 3 3" xfId="41967"/>
    <cellStyle name="Percent 7 2 3 3 3 4" xfId="41968"/>
    <cellStyle name="Percent 7 2 3 3 3 4 2" xfId="41969"/>
    <cellStyle name="Percent 7 2 3 3 3 4 3" xfId="41970"/>
    <cellStyle name="Percent 7 2 3 3 3 5" xfId="41971"/>
    <cellStyle name="Percent 7 2 3 3 3 5 2" xfId="41972"/>
    <cellStyle name="Percent 7 2 3 3 3 6" xfId="41973"/>
    <cellStyle name="Percent 7 2 3 3 4" xfId="41974"/>
    <cellStyle name="Percent 7 2 3 3 4 2" xfId="41975"/>
    <cellStyle name="Percent 7 2 3 3 4 2 2" xfId="41976"/>
    <cellStyle name="Percent 7 2 3 3 4 2 2 2" xfId="41977"/>
    <cellStyle name="Percent 7 2 3 3 4 2 3" xfId="41978"/>
    <cellStyle name="Percent 7 2 3 3 4 3" xfId="41979"/>
    <cellStyle name="Percent 7 2 3 3 4 3 2" xfId="41980"/>
    <cellStyle name="Percent 7 2 3 3 4 4" xfId="41981"/>
    <cellStyle name="Percent 7 2 3 3 5" xfId="41982"/>
    <cellStyle name="Percent 7 2 3 3 5 2" xfId="41983"/>
    <cellStyle name="Percent 7 2 3 3 5 2 2" xfId="41984"/>
    <cellStyle name="Percent 7 2 3 3 5 3" xfId="41985"/>
    <cellStyle name="Percent 7 2 3 3 6" xfId="41986"/>
    <cellStyle name="Percent 7 2 3 3 6 2" xfId="41987"/>
    <cellStyle name="Percent 7 2 3 3 6 2 2" xfId="41988"/>
    <cellStyle name="Percent 7 2 3 3 6 3" xfId="41989"/>
    <cellStyle name="Percent 7 2 3 3 7" xfId="41990"/>
    <cellStyle name="Percent 7 2 3 3 7 2" xfId="41991"/>
    <cellStyle name="Percent 7 2 3 3 8" xfId="41992"/>
    <cellStyle name="Percent 7 2 3 4" xfId="41993"/>
    <cellStyle name="Percent 7 2 3 4 2" xfId="41994"/>
    <cellStyle name="Percent 7 2 3 4 2 2" xfId="41995"/>
    <cellStyle name="Percent 7 2 3 4 2 2 2" xfId="41996"/>
    <cellStyle name="Percent 7 2 3 4 2 2 2 2" xfId="41997"/>
    <cellStyle name="Percent 7 2 3 4 2 2 2 2 2" xfId="41998"/>
    <cellStyle name="Percent 7 2 3 4 2 2 2 2 3" xfId="41999"/>
    <cellStyle name="Percent 7 2 3 4 2 2 2 3" xfId="42000"/>
    <cellStyle name="Percent 7 2 3 4 2 2 2 4" xfId="42001"/>
    <cellStyle name="Percent 7 2 3 4 2 2 3" xfId="42002"/>
    <cellStyle name="Percent 7 2 3 4 2 2 3 2" xfId="42003"/>
    <cellStyle name="Percent 7 2 3 4 2 2 3 3" xfId="42004"/>
    <cellStyle name="Percent 7 2 3 4 2 2 4" xfId="42005"/>
    <cellStyle name="Percent 7 2 3 4 2 2 4 2" xfId="42006"/>
    <cellStyle name="Percent 7 2 3 4 2 2 4 3" xfId="42007"/>
    <cellStyle name="Percent 7 2 3 4 2 2 5" xfId="42008"/>
    <cellStyle name="Percent 7 2 3 4 2 2 5 2" xfId="42009"/>
    <cellStyle name="Percent 7 2 3 4 2 2 6" xfId="42010"/>
    <cellStyle name="Percent 7 2 3 4 2 3" xfId="42011"/>
    <cellStyle name="Percent 7 2 3 4 2 3 2" xfId="42012"/>
    <cellStyle name="Percent 7 2 3 4 2 3 2 2" xfId="42013"/>
    <cellStyle name="Percent 7 2 3 4 2 3 2 3" xfId="42014"/>
    <cellStyle name="Percent 7 2 3 4 2 3 3" xfId="42015"/>
    <cellStyle name="Percent 7 2 3 4 2 3 4" xfId="42016"/>
    <cellStyle name="Percent 7 2 3 4 2 4" xfId="42017"/>
    <cellStyle name="Percent 7 2 3 4 2 4 2" xfId="42018"/>
    <cellStyle name="Percent 7 2 3 4 2 4 3" xfId="42019"/>
    <cellStyle name="Percent 7 2 3 4 2 5" xfId="42020"/>
    <cellStyle name="Percent 7 2 3 4 2 5 2" xfId="42021"/>
    <cellStyle name="Percent 7 2 3 4 2 5 3" xfId="42022"/>
    <cellStyle name="Percent 7 2 3 4 2 6" xfId="42023"/>
    <cellStyle name="Percent 7 2 3 4 2 6 2" xfId="42024"/>
    <cellStyle name="Percent 7 2 3 4 2 7" xfId="42025"/>
    <cellStyle name="Percent 7 2 3 4 3" xfId="42026"/>
    <cellStyle name="Percent 7 2 3 4 3 2" xfId="42027"/>
    <cellStyle name="Percent 7 2 3 4 3 2 2" xfId="42028"/>
    <cellStyle name="Percent 7 2 3 4 3 2 2 2" xfId="42029"/>
    <cellStyle name="Percent 7 2 3 4 3 2 2 3" xfId="42030"/>
    <cellStyle name="Percent 7 2 3 4 3 2 3" xfId="42031"/>
    <cellStyle name="Percent 7 2 3 4 3 2 3 2" xfId="42032"/>
    <cellStyle name="Percent 7 2 3 4 3 2 4" xfId="42033"/>
    <cellStyle name="Percent 7 2 3 4 3 3" xfId="42034"/>
    <cellStyle name="Percent 7 2 3 4 3 3 2" xfId="42035"/>
    <cellStyle name="Percent 7 2 3 4 3 3 3" xfId="42036"/>
    <cellStyle name="Percent 7 2 3 4 3 4" xfId="42037"/>
    <cellStyle name="Percent 7 2 3 4 3 4 2" xfId="42038"/>
    <cellStyle name="Percent 7 2 3 4 3 4 3" xfId="42039"/>
    <cellStyle name="Percent 7 2 3 4 3 5" xfId="42040"/>
    <cellStyle name="Percent 7 2 3 4 3 5 2" xfId="42041"/>
    <cellStyle name="Percent 7 2 3 4 3 6" xfId="42042"/>
    <cellStyle name="Percent 7 2 3 4 4" xfId="42043"/>
    <cellStyle name="Percent 7 2 3 4 4 2" xfId="42044"/>
    <cellStyle name="Percent 7 2 3 4 4 2 2" xfId="42045"/>
    <cellStyle name="Percent 7 2 3 4 4 2 2 2" xfId="42046"/>
    <cellStyle name="Percent 7 2 3 4 4 2 3" xfId="42047"/>
    <cellStyle name="Percent 7 2 3 4 4 3" xfId="42048"/>
    <cellStyle name="Percent 7 2 3 4 4 3 2" xfId="42049"/>
    <cellStyle name="Percent 7 2 3 4 4 4" xfId="42050"/>
    <cellStyle name="Percent 7 2 3 4 5" xfId="42051"/>
    <cellStyle name="Percent 7 2 3 4 5 2" xfId="42052"/>
    <cellStyle name="Percent 7 2 3 4 5 2 2" xfId="42053"/>
    <cellStyle name="Percent 7 2 3 4 5 3" xfId="42054"/>
    <cellStyle name="Percent 7 2 3 4 6" xfId="42055"/>
    <cellStyle name="Percent 7 2 3 4 6 2" xfId="42056"/>
    <cellStyle name="Percent 7 2 3 4 6 2 2" xfId="42057"/>
    <cellStyle name="Percent 7 2 3 4 6 3" xfId="42058"/>
    <cellStyle name="Percent 7 2 3 4 7" xfId="42059"/>
    <cellStyle name="Percent 7 2 3 4 7 2" xfId="42060"/>
    <cellStyle name="Percent 7 2 3 4 8" xfId="42061"/>
    <cellStyle name="Percent 7 2 3 5" xfId="42062"/>
    <cellStyle name="Percent 7 2 3 5 2" xfId="42063"/>
    <cellStyle name="Percent 7 2 3 5 2 2" xfId="42064"/>
    <cellStyle name="Percent 7 2 3 5 2 2 2" xfId="42065"/>
    <cellStyle name="Percent 7 2 3 5 2 2 2 2" xfId="42066"/>
    <cellStyle name="Percent 7 2 3 5 2 2 2 2 2" xfId="42067"/>
    <cellStyle name="Percent 7 2 3 5 2 2 2 2 3" xfId="42068"/>
    <cellStyle name="Percent 7 2 3 5 2 2 2 3" xfId="42069"/>
    <cellStyle name="Percent 7 2 3 5 2 2 2 4" xfId="42070"/>
    <cellStyle name="Percent 7 2 3 5 2 2 3" xfId="42071"/>
    <cellStyle name="Percent 7 2 3 5 2 2 3 2" xfId="42072"/>
    <cellStyle name="Percent 7 2 3 5 2 2 3 3" xfId="42073"/>
    <cellStyle name="Percent 7 2 3 5 2 2 4" xfId="42074"/>
    <cellStyle name="Percent 7 2 3 5 2 2 4 2" xfId="42075"/>
    <cellStyle name="Percent 7 2 3 5 2 2 4 3" xfId="42076"/>
    <cellStyle name="Percent 7 2 3 5 2 2 5" xfId="42077"/>
    <cellStyle name="Percent 7 2 3 5 2 2 5 2" xfId="42078"/>
    <cellStyle name="Percent 7 2 3 5 2 2 6" xfId="42079"/>
    <cellStyle name="Percent 7 2 3 5 2 3" xfId="42080"/>
    <cellStyle name="Percent 7 2 3 5 2 3 2" xfId="42081"/>
    <cellStyle name="Percent 7 2 3 5 2 3 2 2" xfId="42082"/>
    <cellStyle name="Percent 7 2 3 5 2 3 2 3" xfId="42083"/>
    <cellStyle name="Percent 7 2 3 5 2 3 3" xfId="42084"/>
    <cellStyle name="Percent 7 2 3 5 2 3 4" xfId="42085"/>
    <cellStyle name="Percent 7 2 3 5 2 4" xfId="42086"/>
    <cellStyle name="Percent 7 2 3 5 2 4 2" xfId="42087"/>
    <cellStyle name="Percent 7 2 3 5 2 4 3" xfId="42088"/>
    <cellStyle name="Percent 7 2 3 5 2 5" xfId="42089"/>
    <cellStyle name="Percent 7 2 3 5 2 5 2" xfId="42090"/>
    <cellStyle name="Percent 7 2 3 5 2 5 3" xfId="42091"/>
    <cellStyle name="Percent 7 2 3 5 2 6" xfId="42092"/>
    <cellStyle name="Percent 7 2 3 5 2 6 2" xfId="42093"/>
    <cellStyle name="Percent 7 2 3 5 2 7" xfId="42094"/>
    <cellStyle name="Percent 7 2 3 5 3" xfId="42095"/>
    <cellStyle name="Percent 7 2 3 5 3 2" xfId="42096"/>
    <cellStyle name="Percent 7 2 3 5 3 2 2" xfId="42097"/>
    <cellStyle name="Percent 7 2 3 5 3 2 2 2" xfId="42098"/>
    <cellStyle name="Percent 7 2 3 5 3 2 2 3" xfId="42099"/>
    <cellStyle name="Percent 7 2 3 5 3 2 3" xfId="42100"/>
    <cellStyle name="Percent 7 2 3 5 3 2 3 2" xfId="42101"/>
    <cellStyle name="Percent 7 2 3 5 3 2 4" xfId="42102"/>
    <cellStyle name="Percent 7 2 3 5 3 3" xfId="42103"/>
    <cellStyle name="Percent 7 2 3 5 3 3 2" xfId="42104"/>
    <cellStyle name="Percent 7 2 3 5 3 3 3" xfId="42105"/>
    <cellStyle name="Percent 7 2 3 5 3 4" xfId="42106"/>
    <cellStyle name="Percent 7 2 3 5 3 4 2" xfId="42107"/>
    <cellStyle name="Percent 7 2 3 5 3 4 3" xfId="42108"/>
    <cellStyle name="Percent 7 2 3 5 3 5" xfId="42109"/>
    <cellStyle name="Percent 7 2 3 5 3 5 2" xfId="42110"/>
    <cellStyle name="Percent 7 2 3 5 3 6" xfId="42111"/>
    <cellStyle name="Percent 7 2 3 5 4" xfId="42112"/>
    <cellStyle name="Percent 7 2 3 5 4 2" xfId="42113"/>
    <cellStyle name="Percent 7 2 3 5 4 2 2" xfId="42114"/>
    <cellStyle name="Percent 7 2 3 5 4 2 3" xfId="42115"/>
    <cellStyle name="Percent 7 2 3 5 4 3" xfId="42116"/>
    <cellStyle name="Percent 7 2 3 5 4 3 2" xfId="42117"/>
    <cellStyle name="Percent 7 2 3 5 4 4" xfId="42118"/>
    <cellStyle name="Percent 7 2 3 5 5" xfId="42119"/>
    <cellStyle name="Percent 7 2 3 5 5 2" xfId="42120"/>
    <cellStyle name="Percent 7 2 3 5 5 2 2" xfId="42121"/>
    <cellStyle name="Percent 7 2 3 5 5 3" xfId="42122"/>
    <cellStyle name="Percent 7 2 3 5 6" xfId="42123"/>
    <cellStyle name="Percent 7 2 3 5 6 2" xfId="42124"/>
    <cellStyle name="Percent 7 2 3 5 6 3" xfId="42125"/>
    <cellStyle name="Percent 7 2 3 5 7" xfId="42126"/>
    <cellStyle name="Percent 7 2 3 5 7 2" xfId="42127"/>
    <cellStyle name="Percent 7 2 3 5 8" xfId="42128"/>
    <cellStyle name="Percent 7 2 3 6" xfId="42129"/>
    <cellStyle name="Percent 7 2 3 6 2" xfId="42130"/>
    <cellStyle name="Percent 7 2 3 6 2 2" xfId="42131"/>
    <cellStyle name="Percent 7 2 3 6 2 2 2" xfId="42132"/>
    <cellStyle name="Percent 7 2 3 6 2 2 2 2" xfId="42133"/>
    <cellStyle name="Percent 7 2 3 6 2 2 2 3" xfId="42134"/>
    <cellStyle name="Percent 7 2 3 6 2 2 3" xfId="42135"/>
    <cellStyle name="Percent 7 2 3 6 2 2 4" xfId="42136"/>
    <cellStyle name="Percent 7 2 3 6 2 3" xfId="42137"/>
    <cellStyle name="Percent 7 2 3 6 2 3 2" xfId="42138"/>
    <cellStyle name="Percent 7 2 3 6 2 3 3" xfId="42139"/>
    <cellStyle name="Percent 7 2 3 6 2 4" xfId="42140"/>
    <cellStyle name="Percent 7 2 3 6 2 4 2" xfId="42141"/>
    <cellStyle name="Percent 7 2 3 6 2 4 3" xfId="42142"/>
    <cellStyle name="Percent 7 2 3 6 2 5" xfId="42143"/>
    <cellStyle name="Percent 7 2 3 6 2 5 2" xfId="42144"/>
    <cellStyle name="Percent 7 2 3 6 2 6" xfId="42145"/>
    <cellStyle name="Percent 7 2 3 6 3" xfId="42146"/>
    <cellStyle name="Percent 7 2 3 6 3 2" xfId="42147"/>
    <cellStyle name="Percent 7 2 3 6 3 2 2" xfId="42148"/>
    <cellStyle name="Percent 7 2 3 6 3 2 3" xfId="42149"/>
    <cellStyle name="Percent 7 2 3 6 3 3" xfId="42150"/>
    <cellStyle name="Percent 7 2 3 6 3 4" xfId="42151"/>
    <cellStyle name="Percent 7 2 3 6 4" xfId="42152"/>
    <cellStyle name="Percent 7 2 3 6 4 2" xfId="42153"/>
    <cellStyle name="Percent 7 2 3 6 4 3" xfId="42154"/>
    <cellStyle name="Percent 7 2 3 6 5" xfId="42155"/>
    <cellStyle name="Percent 7 2 3 6 5 2" xfId="42156"/>
    <cellStyle name="Percent 7 2 3 6 5 3" xfId="42157"/>
    <cellStyle name="Percent 7 2 3 6 6" xfId="42158"/>
    <cellStyle name="Percent 7 2 3 6 6 2" xfId="42159"/>
    <cellStyle name="Percent 7 2 3 6 7" xfId="42160"/>
    <cellStyle name="Percent 7 2 3 7" xfId="42161"/>
    <cellStyle name="Percent 7 2 3 7 2" xfId="42162"/>
    <cellStyle name="Percent 7 2 3 7 2 2" xfId="42163"/>
    <cellStyle name="Percent 7 2 3 7 2 2 2" xfId="42164"/>
    <cellStyle name="Percent 7 2 3 7 2 2 3" xfId="42165"/>
    <cellStyle name="Percent 7 2 3 7 2 3" xfId="42166"/>
    <cellStyle name="Percent 7 2 3 7 2 3 2" xfId="42167"/>
    <cellStyle name="Percent 7 2 3 7 2 4" xfId="42168"/>
    <cellStyle name="Percent 7 2 3 7 3" xfId="42169"/>
    <cellStyle name="Percent 7 2 3 7 3 2" xfId="42170"/>
    <cellStyle name="Percent 7 2 3 7 3 3" xfId="42171"/>
    <cellStyle name="Percent 7 2 3 7 4" xfId="42172"/>
    <cellStyle name="Percent 7 2 3 7 4 2" xfId="42173"/>
    <cellStyle name="Percent 7 2 3 7 4 3" xfId="42174"/>
    <cellStyle name="Percent 7 2 3 7 5" xfId="42175"/>
    <cellStyle name="Percent 7 2 3 7 5 2" xfId="42176"/>
    <cellStyle name="Percent 7 2 3 7 6" xfId="42177"/>
    <cellStyle name="Percent 7 2 3 8" xfId="42178"/>
    <cellStyle name="Percent 7 2 3 8 2" xfId="42179"/>
    <cellStyle name="Percent 7 2 3 8 2 2" xfId="42180"/>
    <cellStyle name="Percent 7 2 3 8 2 2 2" xfId="42181"/>
    <cellStyle name="Percent 7 2 3 8 2 3" xfId="42182"/>
    <cellStyle name="Percent 7 2 3 8 3" xfId="42183"/>
    <cellStyle name="Percent 7 2 3 8 3 2" xfId="42184"/>
    <cellStyle name="Percent 7 2 3 8 4" xfId="42185"/>
    <cellStyle name="Percent 7 2 3 9" xfId="42186"/>
    <cellStyle name="Percent 7 2 3 9 2" xfId="42187"/>
    <cellStyle name="Percent 7 2 3 9 2 2" xfId="42188"/>
    <cellStyle name="Percent 7 2 3 9 3" xfId="42189"/>
    <cellStyle name="Percent 7 2 4" xfId="42190"/>
    <cellStyle name="Percent 7 2 4 10" xfId="42191"/>
    <cellStyle name="Percent 7 2 4 10 2" xfId="42192"/>
    <cellStyle name="Percent 7 2 4 11" xfId="42193"/>
    <cellStyle name="Percent 7 2 4 12" xfId="42194"/>
    <cellStyle name="Percent 7 2 4 2" xfId="42195"/>
    <cellStyle name="Percent 7 2 4 2 2" xfId="42196"/>
    <cellStyle name="Percent 7 2 4 2 2 2" xfId="42197"/>
    <cellStyle name="Percent 7 2 4 2 2 2 2" xfId="42198"/>
    <cellStyle name="Percent 7 2 4 2 2 2 2 2" xfId="42199"/>
    <cellStyle name="Percent 7 2 4 2 2 2 2 2 2" xfId="42200"/>
    <cellStyle name="Percent 7 2 4 2 2 2 2 2 3" xfId="42201"/>
    <cellStyle name="Percent 7 2 4 2 2 2 2 3" xfId="42202"/>
    <cellStyle name="Percent 7 2 4 2 2 2 2 4" xfId="42203"/>
    <cellStyle name="Percent 7 2 4 2 2 2 3" xfId="42204"/>
    <cellStyle name="Percent 7 2 4 2 2 2 3 2" xfId="42205"/>
    <cellStyle name="Percent 7 2 4 2 2 2 3 3" xfId="42206"/>
    <cellStyle name="Percent 7 2 4 2 2 2 4" xfId="42207"/>
    <cellStyle name="Percent 7 2 4 2 2 2 4 2" xfId="42208"/>
    <cellStyle name="Percent 7 2 4 2 2 2 4 3" xfId="42209"/>
    <cellStyle name="Percent 7 2 4 2 2 2 5" xfId="42210"/>
    <cellStyle name="Percent 7 2 4 2 2 2 5 2" xfId="42211"/>
    <cellStyle name="Percent 7 2 4 2 2 2 6" xfId="42212"/>
    <cellStyle name="Percent 7 2 4 2 2 3" xfId="42213"/>
    <cellStyle name="Percent 7 2 4 2 2 3 2" xfId="42214"/>
    <cellStyle name="Percent 7 2 4 2 2 3 2 2" xfId="42215"/>
    <cellStyle name="Percent 7 2 4 2 2 3 2 3" xfId="42216"/>
    <cellStyle name="Percent 7 2 4 2 2 3 3" xfId="42217"/>
    <cellStyle name="Percent 7 2 4 2 2 3 4" xfId="42218"/>
    <cellStyle name="Percent 7 2 4 2 2 4" xfId="42219"/>
    <cellStyle name="Percent 7 2 4 2 2 4 2" xfId="42220"/>
    <cellStyle name="Percent 7 2 4 2 2 4 3" xfId="42221"/>
    <cellStyle name="Percent 7 2 4 2 2 5" xfId="42222"/>
    <cellStyle name="Percent 7 2 4 2 2 5 2" xfId="42223"/>
    <cellStyle name="Percent 7 2 4 2 2 5 3" xfId="42224"/>
    <cellStyle name="Percent 7 2 4 2 2 6" xfId="42225"/>
    <cellStyle name="Percent 7 2 4 2 2 6 2" xfId="42226"/>
    <cellStyle name="Percent 7 2 4 2 2 7" xfId="42227"/>
    <cellStyle name="Percent 7 2 4 2 3" xfId="42228"/>
    <cellStyle name="Percent 7 2 4 2 3 2" xfId="42229"/>
    <cellStyle name="Percent 7 2 4 2 3 2 2" xfId="42230"/>
    <cellStyle name="Percent 7 2 4 2 3 2 2 2" xfId="42231"/>
    <cellStyle name="Percent 7 2 4 2 3 2 2 3" xfId="42232"/>
    <cellStyle name="Percent 7 2 4 2 3 2 3" xfId="42233"/>
    <cellStyle name="Percent 7 2 4 2 3 2 3 2" xfId="42234"/>
    <cellStyle name="Percent 7 2 4 2 3 2 4" xfId="42235"/>
    <cellStyle name="Percent 7 2 4 2 3 3" xfId="42236"/>
    <cellStyle name="Percent 7 2 4 2 3 3 2" xfId="42237"/>
    <cellStyle name="Percent 7 2 4 2 3 3 3" xfId="42238"/>
    <cellStyle name="Percent 7 2 4 2 3 4" xfId="42239"/>
    <cellStyle name="Percent 7 2 4 2 3 4 2" xfId="42240"/>
    <cellStyle name="Percent 7 2 4 2 3 4 3" xfId="42241"/>
    <cellStyle name="Percent 7 2 4 2 3 5" xfId="42242"/>
    <cellStyle name="Percent 7 2 4 2 3 5 2" xfId="42243"/>
    <cellStyle name="Percent 7 2 4 2 3 6" xfId="42244"/>
    <cellStyle name="Percent 7 2 4 2 4" xfId="42245"/>
    <cellStyle name="Percent 7 2 4 2 4 2" xfId="42246"/>
    <cellStyle name="Percent 7 2 4 2 4 2 2" xfId="42247"/>
    <cellStyle name="Percent 7 2 4 2 4 2 2 2" xfId="42248"/>
    <cellStyle name="Percent 7 2 4 2 4 2 3" xfId="42249"/>
    <cellStyle name="Percent 7 2 4 2 4 3" xfId="42250"/>
    <cellStyle name="Percent 7 2 4 2 4 3 2" xfId="42251"/>
    <cellStyle name="Percent 7 2 4 2 4 4" xfId="42252"/>
    <cellStyle name="Percent 7 2 4 2 5" xfId="42253"/>
    <cellStyle name="Percent 7 2 4 2 5 2" xfId="42254"/>
    <cellStyle name="Percent 7 2 4 2 5 2 2" xfId="42255"/>
    <cellStyle name="Percent 7 2 4 2 5 3" xfId="42256"/>
    <cellStyle name="Percent 7 2 4 2 6" xfId="42257"/>
    <cellStyle name="Percent 7 2 4 2 6 2" xfId="42258"/>
    <cellStyle name="Percent 7 2 4 2 6 2 2" xfId="42259"/>
    <cellStyle name="Percent 7 2 4 2 6 3" xfId="42260"/>
    <cellStyle name="Percent 7 2 4 2 7" xfId="42261"/>
    <cellStyle name="Percent 7 2 4 2 7 2" xfId="42262"/>
    <cellStyle name="Percent 7 2 4 2 8" xfId="42263"/>
    <cellStyle name="Percent 7 2 4 3" xfId="42264"/>
    <cellStyle name="Percent 7 2 4 3 2" xfId="42265"/>
    <cellStyle name="Percent 7 2 4 3 2 2" xfId="42266"/>
    <cellStyle name="Percent 7 2 4 3 2 2 2" xfId="42267"/>
    <cellStyle name="Percent 7 2 4 3 2 2 2 2" xfId="42268"/>
    <cellStyle name="Percent 7 2 4 3 2 2 2 2 2" xfId="42269"/>
    <cellStyle name="Percent 7 2 4 3 2 2 2 2 3" xfId="42270"/>
    <cellStyle name="Percent 7 2 4 3 2 2 2 3" xfId="42271"/>
    <cellStyle name="Percent 7 2 4 3 2 2 2 4" xfId="42272"/>
    <cellStyle name="Percent 7 2 4 3 2 2 3" xfId="42273"/>
    <cellStyle name="Percent 7 2 4 3 2 2 3 2" xfId="42274"/>
    <cellStyle name="Percent 7 2 4 3 2 2 3 3" xfId="42275"/>
    <cellStyle name="Percent 7 2 4 3 2 2 4" xfId="42276"/>
    <cellStyle name="Percent 7 2 4 3 2 2 4 2" xfId="42277"/>
    <cellStyle name="Percent 7 2 4 3 2 2 4 3" xfId="42278"/>
    <cellStyle name="Percent 7 2 4 3 2 2 5" xfId="42279"/>
    <cellStyle name="Percent 7 2 4 3 2 2 5 2" xfId="42280"/>
    <cellStyle name="Percent 7 2 4 3 2 2 6" xfId="42281"/>
    <cellStyle name="Percent 7 2 4 3 2 3" xfId="42282"/>
    <cellStyle name="Percent 7 2 4 3 2 3 2" xfId="42283"/>
    <cellStyle name="Percent 7 2 4 3 2 3 2 2" xfId="42284"/>
    <cellStyle name="Percent 7 2 4 3 2 3 2 3" xfId="42285"/>
    <cellStyle name="Percent 7 2 4 3 2 3 3" xfId="42286"/>
    <cellStyle name="Percent 7 2 4 3 2 3 4" xfId="42287"/>
    <cellStyle name="Percent 7 2 4 3 2 4" xfId="42288"/>
    <cellStyle name="Percent 7 2 4 3 2 4 2" xfId="42289"/>
    <cellStyle name="Percent 7 2 4 3 2 4 3" xfId="42290"/>
    <cellStyle name="Percent 7 2 4 3 2 5" xfId="42291"/>
    <cellStyle name="Percent 7 2 4 3 2 5 2" xfId="42292"/>
    <cellStyle name="Percent 7 2 4 3 2 5 3" xfId="42293"/>
    <cellStyle name="Percent 7 2 4 3 2 6" xfId="42294"/>
    <cellStyle name="Percent 7 2 4 3 2 6 2" xfId="42295"/>
    <cellStyle name="Percent 7 2 4 3 2 7" xfId="42296"/>
    <cellStyle name="Percent 7 2 4 3 3" xfId="42297"/>
    <cellStyle name="Percent 7 2 4 3 3 2" xfId="42298"/>
    <cellStyle name="Percent 7 2 4 3 3 2 2" xfId="42299"/>
    <cellStyle name="Percent 7 2 4 3 3 2 2 2" xfId="42300"/>
    <cellStyle name="Percent 7 2 4 3 3 2 2 3" xfId="42301"/>
    <cellStyle name="Percent 7 2 4 3 3 2 3" xfId="42302"/>
    <cellStyle name="Percent 7 2 4 3 3 2 3 2" xfId="42303"/>
    <cellStyle name="Percent 7 2 4 3 3 2 4" xfId="42304"/>
    <cellStyle name="Percent 7 2 4 3 3 3" xfId="42305"/>
    <cellStyle name="Percent 7 2 4 3 3 3 2" xfId="42306"/>
    <cellStyle name="Percent 7 2 4 3 3 3 3" xfId="42307"/>
    <cellStyle name="Percent 7 2 4 3 3 4" xfId="42308"/>
    <cellStyle name="Percent 7 2 4 3 3 4 2" xfId="42309"/>
    <cellStyle name="Percent 7 2 4 3 3 4 3" xfId="42310"/>
    <cellStyle name="Percent 7 2 4 3 3 5" xfId="42311"/>
    <cellStyle name="Percent 7 2 4 3 3 5 2" xfId="42312"/>
    <cellStyle name="Percent 7 2 4 3 3 6" xfId="42313"/>
    <cellStyle name="Percent 7 2 4 3 4" xfId="42314"/>
    <cellStyle name="Percent 7 2 4 3 4 2" xfId="42315"/>
    <cellStyle name="Percent 7 2 4 3 4 2 2" xfId="42316"/>
    <cellStyle name="Percent 7 2 4 3 4 2 2 2" xfId="42317"/>
    <cellStyle name="Percent 7 2 4 3 4 2 3" xfId="42318"/>
    <cellStyle name="Percent 7 2 4 3 4 3" xfId="42319"/>
    <cellStyle name="Percent 7 2 4 3 4 3 2" xfId="42320"/>
    <cellStyle name="Percent 7 2 4 3 4 4" xfId="42321"/>
    <cellStyle name="Percent 7 2 4 3 5" xfId="42322"/>
    <cellStyle name="Percent 7 2 4 3 5 2" xfId="42323"/>
    <cellStyle name="Percent 7 2 4 3 5 2 2" xfId="42324"/>
    <cellStyle name="Percent 7 2 4 3 5 3" xfId="42325"/>
    <cellStyle name="Percent 7 2 4 3 6" xfId="42326"/>
    <cellStyle name="Percent 7 2 4 3 6 2" xfId="42327"/>
    <cellStyle name="Percent 7 2 4 3 6 2 2" xfId="42328"/>
    <cellStyle name="Percent 7 2 4 3 6 3" xfId="42329"/>
    <cellStyle name="Percent 7 2 4 3 7" xfId="42330"/>
    <cellStyle name="Percent 7 2 4 3 7 2" xfId="42331"/>
    <cellStyle name="Percent 7 2 4 3 8" xfId="42332"/>
    <cellStyle name="Percent 7 2 4 4" xfId="42333"/>
    <cellStyle name="Percent 7 2 4 4 2" xfId="42334"/>
    <cellStyle name="Percent 7 2 4 4 2 2" xfId="42335"/>
    <cellStyle name="Percent 7 2 4 4 2 2 2" xfId="42336"/>
    <cellStyle name="Percent 7 2 4 4 2 2 2 2" xfId="42337"/>
    <cellStyle name="Percent 7 2 4 4 2 2 2 2 2" xfId="42338"/>
    <cellStyle name="Percent 7 2 4 4 2 2 2 2 3" xfId="42339"/>
    <cellStyle name="Percent 7 2 4 4 2 2 2 3" xfId="42340"/>
    <cellStyle name="Percent 7 2 4 4 2 2 2 4" xfId="42341"/>
    <cellStyle name="Percent 7 2 4 4 2 2 3" xfId="42342"/>
    <cellStyle name="Percent 7 2 4 4 2 2 3 2" xfId="42343"/>
    <cellStyle name="Percent 7 2 4 4 2 2 3 3" xfId="42344"/>
    <cellStyle name="Percent 7 2 4 4 2 2 4" xfId="42345"/>
    <cellStyle name="Percent 7 2 4 4 2 2 4 2" xfId="42346"/>
    <cellStyle name="Percent 7 2 4 4 2 2 4 3" xfId="42347"/>
    <cellStyle name="Percent 7 2 4 4 2 2 5" xfId="42348"/>
    <cellStyle name="Percent 7 2 4 4 2 2 5 2" xfId="42349"/>
    <cellStyle name="Percent 7 2 4 4 2 2 6" xfId="42350"/>
    <cellStyle name="Percent 7 2 4 4 2 3" xfId="42351"/>
    <cellStyle name="Percent 7 2 4 4 2 3 2" xfId="42352"/>
    <cellStyle name="Percent 7 2 4 4 2 3 2 2" xfId="42353"/>
    <cellStyle name="Percent 7 2 4 4 2 3 2 3" xfId="42354"/>
    <cellStyle name="Percent 7 2 4 4 2 3 3" xfId="42355"/>
    <cellStyle name="Percent 7 2 4 4 2 3 4" xfId="42356"/>
    <cellStyle name="Percent 7 2 4 4 2 4" xfId="42357"/>
    <cellStyle name="Percent 7 2 4 4 2 4 2" xfId="42358"/>
    <cellStyle name="Percent 7 2 4 4 2 4 3" xfId="42359"/>
    <cellStyle name="Percent 7 2 4 4 2 5" xfId="42360"/>
    <cellStyle name="Percent 7 2 4 4 2 5 2" xfId="42361"/>
    <cellStyle name="Percent 7 2 4 4 2 5 3" xfId="42362"/>
    <cellStyle name="Percent 7 2 4 4 2 6" xfId="42363"/>
    <cellStyle name="Percent 7 2 4 4 2 6 2" xfId="42364"/>
    <cellStyle name="Percent 7 2 4 4 2 7" xfId="42365"/>
    <cellStyle name="Percent 7 2 4 4 3" xfId="42366"/>
    <cellStyle name="Percent 7 2 4 4 3 2" xfId="42367"/>
    <cellStyle name="Percent 7 2 4 4 3 2 2" xfId="42368"/>
    <cellStyle name="Percent 7 2 4 4 3 2 2 2" xfId="42369"/>
    <cellStyle name="Percent 7 2 4 4 3 2 2 3" xfId="42370"/>
    <cellStyle name="Percent 7 2 4 4 3 2 3" xfId="42371"/>
    <cellStyle name="Percent 7 2 4 4 3 2 3 2" xfId="42372"/>
    <cellStyle name="Percent 7 2 4 4 3 2 4" xfId="42373"/>
    <cellStyle name="Percent 7 2 4 4 3 3" xfId="42374"/>
    <cellStyle name="Percent 7 2 4 4 3 3 2" xfId="42375"/>
    <cellStyle name="Percent 7 2 4 4 3 3 3" xfId="42376"/>
    <cellStyle name="Percent 7 2 4 4 3 4" xfId="42377"/>
    <cellStyle name="Percent 7 2 4 4 3 4 2" xfId="42378"/>
    <cellStyle name="Percent 7 2 4 4 3 4 3" xfId="42379"/>
    <cellStyle name="Percent 7 2 4 4 3 5" xfId="42380"/>
    <cellStyle name="Percent 7 2 4 4 3 5 2" xfId="42381"/>
    <cellStyle name="Percent 7 2 4 4 3 6" xfId="42382"/>
    <cellStyle name="Percent 7 2 4 4 4" xfId="42383"/>
    <cellStyle name="Percent 7 2 4 4 4 2" xfId="42384"/>
    <cellStyle name="Percent 7 2 4 4 4 2 2" xfId="42385"/>
    <cellStyle name="Percent 7 2 4 4 4 2 2 2" xfId="42386"/>
    <cellStyle name="Percent 7 2 4 4 4 2 3" xfId="42387"/>
    <cellStyle name="Percent 7 2 4 4 4 3" xfId="42388"/>
    <cellStyle name="Percent 7 2 4 4 4 3 2" xfId="42389"/>
    <cellStyle name="Percent 7 2 4 4 4 4" xfId="42390"/>
    <cellStyle name="Percent 7 2 4 4 5" xfId="42391"/>
    <cellStyle name="Percent 7 2 4 4 5 2" xfId="42392"/>
    <cellStyle name="Percent 7 2 4 4 5 2 2" xfId="42393"/>
    <cellStyle name="Percent 7 2 4 4 5 3" xfId="42394"/>
    <cellStyle name="Percent 7 2 4 4 6" xfId="42395"/>
    <cellStyle name="Percent 7 2 4 4 6 2" xfId="42396"/>
    <cellStyle name="Percent 7 2 4 4 6 2 2" xfId="42397"/>
    <cellStyle name="Percent 7 2 4 4 6 3" xfId="42398"/>
    <cellStyle name="Percent 7 2 4 4 7" xfId="42399"/>
    <cellStyle name="Percent 7 2 4 4 7 2" xfId="42400"/>
    <cellStyle name="Percent 7 2 4 4 8" xfId="42401"/>
    <cellStyle name="Percent 7 2 4 5" xfId="42402"/>
    <cellStyle name="Percent 7 2 4 5 2" xfId="42403"/>
    <cellStyle name="Percent 7 2 4 5 2 2" xfId="42404"/>
    <cellStyle name="Percent 7 2 4 5 2 2 2" xfId="42405"/>
    <cellStyle name="Percent 7 2 4 5 2 2 2 2" xfId="42406"/>
    <cellStyle name="Percent 7 2 4 5 2 2 2 3" xfId="42407"/>
    <cellStyle name="Percent 7 2 4 5 2 2 3" xfId="42408"/>
    <cellStyle name="Percent 7 2 4 5 2 2 3 2" xfId="42409"/>
    <cellStyle name="Percent 7 2 4 5 2 2 4" xfId="42410"/>
    <cellStyle name="Percent 7 2 4 5 2 3" xfId="42411"/>
    <cellStyle name="Percent 7 2 4 5 2 3 2" xfId="42412"/>
    <cellStyle name="Percent 7 2 4 5 2 3 3" xfId="42413"/>
    <cellStyle name="Percent 7 2 4 5 2 4" xfId="42414"/>
    <cellStyle name="Percent 7 2 4 5 2 4 2" xfId="42415"/>
    <cellStyle name="Percent 7 2 4 5 2 4 3" xfId="42416"/>
    <cellStyle name="Percent 7 2 4 5 2 5" xfId="42417"/>
    <cellStyle name="Percent 7 2 4 5 2 5 2" xfId="42418"/>
    <cellStyle name="Percent 7 2 4 5 2 6" xfId="42419"/>
    <cellStyle name="Percent 7 2 4 5 3" xfId="42420"/>
    <cellStyle name="Percent 7 2 4 5 3 2" xfId="42421"/>
    <cellStyle name="Percent 7 2 4 5 3 2 2" xfId="42422"/>
    <cellStyle name="Percent 7 2 4 5 3 2 2 2" xfId="42423"/>
    <cellStyle name="Percent 7 2 4 5 3 2 3" xfId="42424"/>
    <cellStyle name="Percent 7 2 4 5 3 3" xfId="42425"/>
    <cellStyle name="Percent 7 2 4 5 3 3 2" xfId="42426"/>
    <cellStyle name="Percent 7 2 4 5 3 4" xfId="42427"/>
    <cellStyle name="Percent 7 2 4 5 4" xfId="42428"/>
    <cellStyle name="Percent 7 2 4 5 4 2" xfId="42429"/>
    <cellStyle name="Percent 7 2 4 5 4 2 2" xfId="42430"/>
    <cellStyle name="Percent 7 2 4 5 4 3" xfId="42431"/>
    <cellStyle name="Percent 7 2 4 5 5" xfId="42432"/>
    <cellStyle name="Percent 7 2 4 5 5 2" xfId="42433"/>
    <cellStyle name="Percent 7 2 4 5 5 2 2" xfId="42434"/>
    <cellStyle name="Percent 7 2 4 5 5 3" xfId="42435"/>
    <cellStyle name="Percent 7 2 4 5 6" xfId="42436"/>
    <cellStyle name="Percent 7 2 4 5 6 2" xfId="42437"/>
    <cellStyle name="Percent 7 2 4 5 7" xfId="42438"/>
    <cellStyle name="Percent 7 2 4 6" xfId="42439"/>
    <cellStyle name="Percent 7 2 4 6 2" xfId="42440"/>
    <cellStyle name="Percent 7 2 4 6 2 2" xfId="42441"/>
    <cellStyle name="Percent 7 2 4 6 2 2 2" xfId="42442"/>
    <cellStyle name="Percent 7 2 4 6 2 2 3" xfId="42443"/>
    <cellStyle name="Percent 7 2 4 6 2 3" xfId="42444"/>
    <cellStyle name="Percent 7 2 4 6 2 3 2" xfId="42445"/>
    <cellStyle name="Percent 7 2 4 6 2 4" xfId="42446"/>
    <cellStyle name="Percent 7 2 4 6 3" xfId="42447"/>
    <cellStyle name="Percent 7 2 4 6 3 2" xfId="42448"/>
    <cellStyle name="Percent 7 2 4 6 3 3" xfId="42449"/>
    <cellStyle name="Percent 7 2 4 6 4" xfId="42450"/>
    <cellStyle name="Percent 7 2 4 6 4 2" xfId="42451"/>
    <cellStyle name="Percent 7 2 4 6 4 3" xfId="42452"/>
    <cellStyle name="Percent 7 2 4 6 5" xfId="42453"/>
    <cellStyle name="Percent 7 2 4 6 5 2" xfId="42454"/>
    <cellStyle name="Percent 7 2 4 6 6" xfId="42455"/>
    <cellStyle name="Percent 7 2 4 7" xfId="42456"/>
    <cellStyle name="Percent 7 2 4 7 2" xfId="42457"/>
    <cellStyle name="Percent 7 2 4 7 2 2" xfId="42458"/>
    <cellStyle name="Percent 7 2 4 7 2 2 2" xfId="42459"/>
    <cellStyle name="Percent 7 2 4 7 2 3" xfId="42460"/>
    <cellStyle name="Percent 7 2 4 7 3" xfId="42461"/>
    <cellStyle name="Percent 7 2 4 7 3 2" xfId="42462"/>
    <cellStyle name="Percent 7 2 4 7 4" xfId="42463"/>
    <cellStyle name="Percent 7 2 4 8" xfId="42464"/>
    <cellStyle name="Percent 7 2 4 8 2" xfId="42465"/>
    <cellStyle name="Percent 7 2 4 8 2 2" xfId="42466"/>
    <cellStyle name="Percent 7 2 4 8 3" xfId="42467"/>
    <cellStyle name="Percent 7 2 4 8 4" xfId="42468"/>
    <cellStyle name="Percent 7 2 4 9" xfId="42469"/>
    <cellStyle name="Percent 7 2 4 9 2" xfId="42470"/>
    <cellStyle name="Percent 7 2 4 9 2 2" xfId="42471"/>
    <cellStyle name="Percent 7 2 4 9 3" xfId="42472"/>
    <cellStyle name="Percent 7 2 5" xfId="42473"/>
    <cellStyle name="Percent 7 2 5 2" xfId="42474"/>
    <cellStyle name="Percent 7 2 5 2 2" xfId="42475"/>
    <cellStyle name="Percent 7 2 5 2 2 2" xfId="42476"/>
    <cellStyle name="Percent 7 2 5 2 2 2 2" xfId="42477"/>
    <cellStyle name="Percent 7 2 5 2 2 2 2 2" xfId="42478"/>
    <cellStyle name="Percent 7 2 5 2 2 2 2 3" xfId="42479"/>
    <cellStyle name="Percent 7 2 5 2 2 2 3" xfId="42480"/>
    <cellStyle name="Percent 7 2 5 2 2 2 4" xfId="42481"/>
    <cellStyle name="Percent 7 2 5 2 2 3" xfId="42482"/>
    <cellStyle name="Percent 7 2 5 2 2 3 2" xfId="42483"/>
    <cellStyle name="Percent 7 2 5 2 2 3 3" xfId="42484"/>
    <cellStyle name="Percent 7 2 5 2 2 4" xfId="42485"/>
    <cellStyle name="Percent 7 2 5 2 2 4 2" xfId="42486"/>
    <cellStyle name="Percent 7 2 5 2 2 4 3" xfId="42487"/>
    <cellStyle name="Percent 7 2 5 2 2 5" xfId="42488"/>
    <cellStyle name="Percent 7 2 5 2 2 5 2" xfId="42489"/>
    <cellStyle name="Percent 7 2 5 2 2 6" xfId="42490"/>
    <cellStyle name="Percent 7 2 5 2 3" xfId="42491"/>
    <cellStyle name="Percent 7 2 5 2 3 2" xfId="42492"/>
    <cellStyle name="Percent 7 2 5 2 3 2 2" xfId="42493"/>
    <cellStyle name="Percent 7 2 5 2 3 2 3" xfId="42494"/>
    <cellStyle name="Percent 7 2 5 2 3 3" xfId="42495"/>
    <cellStyle name="Percent 7 2 5 2 3 4" xfId="42496"/>
    <cellStyle name="Percent 7 2 5 2 4" xfId="42497"/>
    <cellStyle name="Percent 7 2 5 2 4 2" xfId="42498"/>
    <cellStyle name="Percent 7 2 5 2 4 3" xfId="42499"/>
    <cellStyle name="Percent 7 2 5 2 5" xfId="42500"/>
    <cellStyle name="Percent 7 2 5 2 5 2" xfId="42501"/>
    <cellStyle name="Percent 7 2 5 2 5 3" xfId="42502"/>
    <cellStyle name="Percent 7 2 5 2 6" xfId="42503"/>
    <cellStyle name="Percent 7 2 5 2 6 2" xfId="42504"/>
    <cellStyle name="Percent 7 2 5 2 7" xfId="42505"/>
    <cellStyle name="Percent 7 2 5 3" xfId="42506"/>
    <cellStyle name="Percent 7 2 5 3 2" xfId="42507"/>
    <cellStyle name="Percent 7 2 5 3 2 2" xfId="42508"/>
    <cellStyle name="Percent 7 2 5 3 2 2 2" xfId="42509"/>
    <cellStyle name="Percent 7 2 5 3 2 2 3" xfId="42510"/>
    <cellStyle name="Percent 7 2 5 3 2 3" xfId="42511"/>
    <cellStyle name="Percent 7 2 5 3 2 3 2" xfId="42512"/>
    <cellStyle name="Percent 7 2 5 3 2 4" xfId="42513"/>
    <cellStyle name="Percent 7 2 5 3 3" xfId="42514"/>
    <cellStyle name="Percent 7 2 5 3 3 2" xfId="42515"/>
    <cellStyle name="Percent 7 2 5 3 3 3" xfId="42516"/>
    <cellStyle name="Percent 7 2 5 3 4" xfId="42517"/>
    <cellStyle name="Percent 7 2 5 3 4 2" xfId="42518"/>
    <cellStyle name="Percent 7 2 5 3 4 3" xfId="42519"/>
    <cellStyle name="Percent 7 2 5 3 5" xfId="42520"/>
    <cellStyle name="Percent 7 2 5 3 5 2" xfId="42521"/>
    <cellStyle name="Percent 7 2 5 3 6" xfId="42522"/>
    <cellStyle name="Percent 7 2 5 4" xfId="42523"/>
    <cellStyle name="Percent 7 2 5 4 2" xfId="42524"/>
    <cellStyle name="Percent 7 2 5 4 2 2" xfId="42525"/>
    <cellStyle name="Percent 7 2 5 4 2 2 2" xfId="42526"/>
    <cellStyle name="Percent 7 2 5 4 2 3" xfId="42527"/>
    <cellStyle name="Percent 7 2 5 4 3" xfId="42528"/>
    <cellStyle name="Percent 7 2 5 4 3 2" xfId="42529"/>
    <cellStyle name="Percent 7 2 5 4 4" xfId="42530"/>
    <cellStyle name="Percent 7 2 5 5" xfId="42531"/>
    <cellStyle name="Percent 7 2 5 5 2" xfId="42532"/>
    <cellStyle name="Percent 7 2 5 5 2 2" xfId="42533"/>
    <cellStyle name="Percent 7 2 5 5 3" xfId="42534"/>
    <cellStyle name="Percent 7 2 5 6" xfId="42535"/>
    <cellStyle name="Percent 7 2 5 6 2" xfId="42536"/>
    <cellStyle name="Percent 7 2 5 6 2 2" xfId="42537"/>
    <cellStyle name="Percent 7 2 5 6 3" xfId="42538"/>
    <cellStyle name="Percent 7 2 5 7" xfId="42539"/>
    <cellStyle name="Percent 7 2 5 7 2" xfId="42540"/>
    <cellStyle name="Percent 7 2 5 8" xfId="42541"/>
    <cellStyle name="Percent 7 2 6" xfId="42542"/>
    <cellStyle name="Percent 7 2 6 2" xfId="42543"/>
    <cellStyle name="Percent 7 2 6 2 2" xfId="42544"/>
    <cellStyle name="Percent 7 2 6 2 2 2" xfId="42545"/>
    <cellStyle name="Percent 7 2 6 2 2 2 2" xfId="42546"/>
    <cellStyle name="Percent 7 2 6 2 2 2 2 2" xfId="42547"/>
    <cellStyle name="Percent 7 2 6 2 2 2 2 3" xfId="42548"/>
    <cellStyle name="Percent 7 2 6 2 2 2 3" xfId="42549"/>
    <cellStyle name="Percent 7 2 6 2 2 2 4" xfId="42550"/>
    <cellStyle name="Percent 7 2 6 2 2 3" xfId="42551"/>
    <cellStyle name="Percent 7 2 6 2 2 3 2" xfId="42552"/>
    <cellStyle name="Percent 7 2 6 2 2 3 3" xfId="42553"/>
    <cellStyle name="Percent 7 2 6 2 2 4" xfId="42554"/>
    <cellStyle name="Percent 7 2 6 2 2 4 2" xfId="42555"/>
    <cellStyle name="Percent 7 2 6 2 2 4 3" xfId="42556"/>
    <cellStyle name="Percent 7 2 6 2 2 5" xfId="42557"/>
    <cellStyle name="Percent 7 2 6 2 2 5 2" xfId="42558"/>
    <cellStyle name="Percent 7 2 6 2 2 6" xfId="42559"/>
    <cellStyle name="Percent 7 2 6 2 3" xfId="42560"/>
    <cellStyle name="Percent 7 2 6 2 3 2" xfId="42561"/>
    <cellStyle name="Percent 7 2 6 2 3 2 2" xfId="42562"/>
    <cellStyle name="Percent 7 2 6 2 3 2 3" xfId="42563"/>
    <cellStyle name="Percent 7 2 6 2 3 3" xfId="42564"/>
    <cellStyle name="Percent 7 2 6 2 3 4" xfId="42565"/>
    <cellStyle name="Percent 7 2 6 2 4" xfId="42566"/>
    <cellStyle name="Percent 7 2 6 2 4 2" xfId="42567"/>
    <cellStyle name="Percent 7 2 6 2 4 3" xfId="42568"/>
    <cellStyle name="Percent 7 2 6 2 5" xfId="42569"/>
    <cellStyle name="Percent 7 2 6 2 5 2" xfId="42570"/>
    <cellStyle name="Percent 7 2 6 2 5 3" xfId="42571"/>
    <cellStyle name="Percent 7 2 6 2 6" xfId="42572"/>
    <cellStyle name="Percent 7 2 6 2 6 2" xfId="42573"/>
    <cellStyle name="Percent 7 2 6 2 7" xfId="42574"/>
    <cellStyle name="Percent 7 2 6 3" xfId="42575"/>
    <cellStyle name="Percent 7 2 6 3 2" xfId="42576"/>
    <cellStyle name="Percent 7 2 6 3 2 2" xfId="42577"/>
    <cellStyle name="Percent 7 2 6 3 2 2 2" xfId="42578"/>
    <cellStyle name="Percent 7 2 6 3 2 2 3" xfId="42579"/>
    <cellStyle name="Percent 7 2 6 3 2 3" xfId="42580"/>
    <cellStyle name="Percent 7 2 6 3 2 3 2" xfId="42581"/>
    <cellStyle name="Percent 7 2 6 3 2 4" xfId="42582"/>
    <cellStyle name="Percent 7 2 6 3 3" xfId="42583"/>
    <cellStyle name="Percent 7 2 6 3 3 2" xfId="42584"/>
    <cellStyle name="Percent 7 2 6 3 3 3" xfId="42585"/>
    <cellStyle name="Percent 7 2 6 3 4" xfId="42586"/>
    <cellStyle name="Percent 7 2 6 3 4 2" xfId="42587"/>
    <cellStyle name="Percent 7 2 6 3 4 3" xfId="42588"/>
    <cellStyle name="Percent 7 2 6 3 5" xfId="42589"/>
    <cellStyle name="Percent 7 2 6 3 5 2" xfId="42590"/>
    <cellStyle name="Percent 7 2 6 3 6" xfId="42591"/>
    <cellStyle name="Percent 7 2 6 4" xfId="42592"/>
    <cellStyle name="Percent 7 2 6 4 2" xfId="42593"/>
    <cellStyle name="Percent 7 2 6 4 2 2" xfId="42594"/>
    <cellStyle name="Percent 7 2 6 4 2 2 2" xfId="42595"/>
    <cellStyle name="Percent 7 2 6 4 2 3" xfId="42596"/>
    <cellStyle name="Percent 7 2 6 4 3" xfId="42597"/>
    <cellStyle name="Percent 7 2 6 4 3 2" xfId="42598"/>
    <cellStyle name="Percent 7 2 6 4 4" xfId="42599"/>
    <cellStyle name="Percent 7 2 6 5" xfId="42600"/>
    <cellStyle name="Percent 7 2 6 5 2" xfId="42601"/>
    <cellStyle name="Percent 7 2 6 5 2 2" xfId="42602"/>
    <cellStyle name="Percent 7 2 6 5 3" xfId="42603"/>
    <cellStyle name="Percent 7 2 6 6" xfId="42604"/>
    <cellStyle name="Percent 7 2 6 6 2" xfId="42605"/>
    <cellStyle name="Percent 7 2 6 6 2 2" xfId="42606"/>
    <cellStyle name="Percent 7 2 6 6 3" xfId="42607"/>
    <cellStyle name="Percent 7 2 6 7" xfId="42608"/>
    <cellStyle name="Percent 7 2 6 7 2" xfId="42609"/>
    <cellStyle name="Percent 7 2 6 8" xfId="42610"/>
    <cellStyle name="Percent 7 2 7" xfId="42611"/>
    <cellStyle name="Percent 7 2 7 2" xfId="42612"/>
    <cellStyle name="Percent 7 2 7 2 2" xfId="42613"/>
    <cellStyle name="Percent 7 2 7 2 2 2" xfId="42614"/>
    <cellStyle name="Percent 7 2 7 2 2 2 2" xfId="42615"/>
    <cellStyle name="Percent 7 2 7 2 2 2 2 2" xfId="42616"/>
    <cellStyle name="Percent 7 2 7 2 2 2 2 3" xfId="42617"/>
    <cellStyle name="Percent 7 2 7 2 2 2 3" xfId="42618"/>
    <cellStyle name="Percent 7 2 7 2 2 2 4" xfId="42619"/>
    <cellStyle name="Percent 7 2 7 2 2 3" xfId="42620"/>
    <cellStyle name="Percent 7 2 7 2 2 3 2" xfId="42621"/>
    <cellStyle name="Percent 7 2 7 2 2 3 3" xfId="42622"/>
    <cellStyle name="Percent 7 2 7 2 2 4" xfId="42623"/>
    <cellStyle name="Percent 7 2 7 2 2 4 2" xfId="42624"/>
    <cellStyle name="Percent 7 2 7 2 2 4 3" xfId="42625"/>
    <cellStyle name="Percent 7 2 7 2 2 5" xfId="42626"/>
    <cellStyle name="Percent 7 2 7 2 2 5 2" xfId="42627"/>
    <cellStyle name="Percent 7 2 7 2 2 6" xfId="42628"/>
    <cellStyle name="Percent 7 2 7 2 3" xfId="42629"/>
    <cellStyle name="Percent 7 2 7 2 3 2" xfId="42630"/>
    <cellStyle name="Percent 7 2 7 2 3 2 2" xfId="42631"/>
    <cellStyle name="Percent 7 2 7 2 3 2 3" xfId="42632"/>
    <cellStyle name="Percent 7 2 7 2 3 3" xfId="42633"/>
    <cellStyle name="Percent 7 2 7 2 3 4" xfId="42634"/>
    <cellStyle name="Percent 7 2 7 2 4" xfId="42635"/>
    <cellStyle name="Percent 7 2 7 2 4 2" xfId="42636"/>
    <cellStyle name="Percent 7 2 7 2 4 3" xfId="42637"/>
    <cellStyle name="Percent 7 2 7 2 5" xfId="42638"/>
    <cellStyle name="Percent 7 2 7 2 5 2" xfId="42639"/>
    <cellStyle name="Percent 7 2 7 2 5 3" xfId="42640"/>
    <cellStyle name="Percent 7 2 7 2 6" xfId="42641"/>
    <cellStyle name="Percent 7 2 7 2 6 2" xfId="42642"/>
    <cellStyle name="Percent 7 2 7 2 7" xfId="42643"/>
    <cellStyle name="Percent 7 2 7 3" xfId="42644"/>
    <cellStyle name="Percent 7 2 7 3 2" xfId="42645"/>
    <cellStyle name="Percent 7 2 7 3 2 2" xfId="42646"/>
    <cellStyle name="Percent 7 2 7 3 2 2 2" xfId="42647"/>
    <cellStyle name="Percent 7 2 7 3 2 2 3" xfId="42648"/>
    <cellStyle name="Percent 7 2 7 3 2 3" xfId="42649"/>
    <cellStyle name="Percent 7 2 7 3 2 3 2" xfId="42650"/>
    <cellStyle name="Percent 7 2 7 3 2 4" xfId="42651"/>
    <cellStyle name="Percent 7 2 7 3 3" xfId="42652"/>
    <cellStyle name="Percent 7 2 7 3 3 2" xfId="42653"/>
    <cellStyle name="Percent 7 2 7 3 3 3" xfId="42654"/>
    <cellStyle name="Percent 7 2 7 3 4" xfId="42655"/>
    <cellStyle name="Percent 7 2 7 3 4 2" xfId="42656"/>
    <cellStyle name="Percent 7 2 7 3 4 3" xfId="42657"/>
    <cellStyle name="Percent 7 2 7 3 5" xfId="42658"/>
    <cellStyle name="Percent 7 2 7 3 5 2" xfId="42659"/>
    <cellStyle name="Percent 7 2 7 3 6" xfId="42660"/>
    <cellStyle name="Percent 7 2 7 4" xfId="42661"/>
    <cellStyle name="Percent 7 2 7 4 2" xfId="42662"/>
    <cellStyle name="Percent 7 2 7 4 2 2" xfId="42663"/>
    <cellStyle name="Percent 7 2 7 4 2 2 2" xfId="42664"/>
    <cellStyle name="Percent 7 2 7 4 2 3" xfId="42665"/>
    <cellStyle name="Percent 7 2 7 4 3" xfId="42666"/>
    <cellStyle name="Percent 7 2 7 4 3 2" xfId="42667"/>
    <cellStyle name="Percent 7 2 7 4 4" xfId="42668"/>
    <cellStyle name="Percent 7 2 7 5" xfId="42669"/>
    <cellStyle name="Percent 7 2 7 5 2" xfId="42670"/>
    <cellStyle name="Percent 7 2 7 5 2 2" xfId="42671"/>
    <cellStyle name="Percent 7 2 7 5 3" xfId="42672"/>
    <cellStyle name="Percent 7 2 7 6" xfId="42673"/>
    <cellStyle name="Percent 7 2 7 6 2" xfId="42674"/>
    <cellStyle name="Percent 7 2 7 6 2 2" xfId="42675"/>
    <cellStyle name="Percent 7 2 7 6 3" xfId="42676"/>
    <cellStyle name="Percent 7 2 7 7" xfId="42677"/>
    <cellStyle name="Percent 7 2 7 7 2" xfId="42678"/>
    <cellStyle name="Percent 7 2 7 8" xfId="42679"/>
    <cellStyle name="Percent 7 2 8" xfId="42680"/>
    <cellStyle name="Percent 7 2 8 2" xfId="42681"/>
    <cellStyle name="Percent 7 2 8 2 2" xfId="42682"/>
    <cellStyle name="Percent 7 2 8 2 2 2" xfId="42683"/>
    <cellStyle name="Percent 7 2 8 2 2 2 2" xfId="42684"/>
    <cellStyle name="Percent 7 2 8 2 2 2 3" xfId="42685"/>
    <cellStyle name="Percent 7 2 8 2 2 3" xfId="42686"/>
    <cellStyle name="Percent 7 2 8 2 2 3 2" xfId="42687"/>
    <cellStyle name="Percent 7 2 8 2 2 4" xfId="42688"/>
    <cellStyle name="Percent 7 2 8 2 3" xfId="42689"/>
    <cellStyle name="Percent 7 2 8 2 3 2" xfId="42690"/>
    <cellStyle name="Percent 7 2 8 2 3 3" xfId="42691"/>
    <cellStyle name="Percent 7 2 8 2 4" xfId="42692"/>
    <cellStyle name="Percent 7 2 8 2 4 2" xfId="42693"/>
    <cellStyle name="Percent 7 2 8 2 4 3" xfId="42694"/>
    <cellStyle name="Percent 7 2 8 2 5" xfId="42695"/>
    <cellStyle name="Percent 7 2 8 2 5 2" xfId="42696"/>
    <cellStyle name="Percent 7 2 8 2 6" xfId="42697"/>
    <cellStyle name="Percent 7 2 8 3" xfId="42698"/>
    <cellStyle name="Percent 7 2 8 3 2" xfId="42699"/>
    <cellStyle name="Percent 7 2 8 3 2 2" xfId="42700"/>
    <cellStyle name="Percent 7 2 8 3 2 2 2" xfId="42701"/>
    <cellStyle name="Percent 7 2 8 3 2 3" xfId="42702"/>
    <cellStyle name="Percent 7 2 8 3 3" xfId="42703"/>
    <cellStyle name="Percent 7 2 8 3 3 2" xfId="42704"/>
    <cellStyle name="Percent 7 2 8 3 4" xfId="42705"/>
    <cellStyle name="Percent 7 2 8 4" xfId="42706"/>
    <cellStyle name="Percent 7 2 8 4 2" xfId="42707"/>
    <cellStyle name="Percent 7 2 8 4 2 2" xfId="42708"/>
    <cellStyle name="Percent 7 2 8 4 3" xfId="42709"/>
    <cellStyle name="Percent 7 2 8 5" xfId="42710"/>
    <cellStyle name="Percent 7 2 8 5 2" xfId="42711"/>
    <cellStyle name="Percent 7 2 8 5 2 2" xfId="42712"/>
    <cellStyle name="Percent 7 2 8 5 3" xfId="42713"/>
    <cellStyle name="Percent 7 2 8 6" xfId="42714"/>
    <cellStyle name="Percent 7 2 8 6 2" xfId="42715"/>
    <cellStyle name="Percent 7 2 8 7" xfId="42716"/>
    <cellStyle name="Percent 7 2 9" xfId="42717"/>
    <cellStyle name="Percent 7 2 9 2" xfId="42718"/>
    <cellStyle name="Percent 7 2 9 2 2" xfId="42719"/>
    <cellStyle name="Percent 7 2 9 2 2 2" xfId="42720"/>
    <cellStyle name="Percent 7 2 9 2 2 3" xfId="42721"/>
    <cellStyle name="Percent 7 2 9 2 3" xfId="42722"/>
    <cellStyle name="Percent 7 2 9 2 3 2" xfId="42723"/>
    <cellStyle name="Percent 7 2 9 2 4" xfId="42724"/>
    <cellStyle name="Percent 7 2 9 3" xfId="42725"/>
    <cellStyle name="Percent 7 2 9 3 2" xfId="42726"/>
    <cellStyle name="Percent 7 2 9 3 3" xfId="42727"/>
    <cellStyle name="Percent 7 2 9 4" xfId="42728"/>
    <cellStyle name="Percent 7 2 9 4 2" xfId="42729"/>
    <cellStyle name="Percent 7 2 9 4 3" xfId="42730"/>
    <cellStyle name="Percent 7 2 9 5" xfId="42731"/>
    <cellStyle name="Percent 7 2 9 5 2" xfId="42732"/>
    <cellStyle name="Percent 7 2 9 6" xfId="42733"/>
    <cellStyle name="Percent 7 3" xfId="42734"/>
    <cellStyle name="Percent 7 3 10" xfId="42735"/>
    <cellStyle name="Percent 7 3 10 2" xfId="42736"/>
    <cellStyle name="Percent 7 3 10 2 2" xfId="42737"/>
    <cellStyle name="Percent 7 3 10 3" xfId="42738"/>
    <cellStyle name="Percent 7 3 10 4" xfId="42739"/>
    <cellStyle name="Percent 7 3 11" xfId="42740"/>
    <cellStyle name="Percent 7 3 11 2" xfId="42741"/>
    <cellStyle name="Percent 7 3 11 2 2" xfId="42742"/>
    <cellStyle name="Percent 7 3 11 3" xfId="42743"/>
    <cellStyle name="Percent 7 3 11 4" xfId="42744"/>
    <cellStyle name="Percent 7 3 12" xfId="42745"/>
    <cellStyle name="Percent 7 3 12 2" xfId="42746"/>
    <cellStyle name="Percent 7 3 13" xfId="42747"/>
    <cellStyle name="Percent 7 3 14" xfId="42748"/>
    <cellStyle name="Percent 7 3 15" xfId="42749"/>
    <cellStyle name="Percent 7 3 2" xfId="42750"/>
    <cellStyle name="Percent 7 3 2 10" xfId="42751"/>
    <cellStyle name="Percent 7 3 2 10 2" xfId="42752"/>
    <cellStyle name="Percent 7 3 2 10 2 2" xfId="42753"/>
    <cellStyle name="Percent 7 3 2 10 3" xfId="42754"/>
    <cellStyle name="Percent 7 3 2 11" xfId="42755"/>
    <cellStyle name="Percent 7 3 2 11 2" xfId="42756"/>
    <cellStyle name="Percent 7 3 2 12" xfId="42757"/>
    <cellStyle name="Percent 7 3 2 13" xfId="42758"/>
    <cellStyle name="Percent 7 3 2 2" xfId="42759"/>
    <cellStyle name="Percent 7 3 2 2 10" xfId="42760"/>
    <cellStyle name="Percent 7 3 2 2 10 2" xfId="42761"/>
    <cellStyle name="Percent 7 3 2 2 11" xfId="42762"/>
    <cellStyle name="Percent 7 3 2 2 2" xfId="42763"/>
    <cellStyle name="Percent 7 3 2 2 2 2" xfId="42764"/>
    <cellStyle name="Percent 7 3 2 2 2 2 2" xfId="42765"/>
    <cellStyle name="Percent 7 3 2 2 2 2 2 2" xfId="42766"/>
    <cellStyle name="Percent 7 3 2 2 2 2 2 2 2" xfId="42767"/>
    <cellStyle name="Percent 7 3 2 2 2 2 2 2 2 2" xfId="42768"/>
    <cellStyle name="Percent 7 3 2 2 2 2 2 2 2 3" xfId="42769"/>
    <cellStyle name="Percent 7 3 2 2 2 2 2 2 3" xfId="42770"/>
    <cellStyle name="Percent 7 3 2 2 2 2 2 2 4" xfId="42771"/>
    <cellStyle name="Percent 7 3 2 2 2 2 2 3" xfId="42772"/>
    <cellStyle name="Percent 7 3 2 2 2 2 2 3 2" xfId="42773"/>
    <cellStyle name="Percent 7 3 2 2 2 2 2 3 3" xfId="42774"/>
    <cellStyle name="Percent 7 3 2 2 2 2 2 4" xfId="42775"/>
    <cellStyle name="Percent 7 3 2 2 2 2 2 4 2" xfId="42776"/>
    <cellStyle name="Percent 7 3 2 2 2 2 2 4 3" xfId="42777"/>
    <cellStyle name="Percent 7 3 2 2 2 2 2 5" xfId="42778"/>
    <cellStyle name="Percent 7 3 2 2 2 2 2 6" xfId="42779"/>
    <cellStyle name="Percent 7 3 2 2 2 2 3" xfId="42780"/>
    <cellStyle name="Percent 7 3 2 2 2 2 3 2" xfId="42781"/>
    <cellStyle name="Percent 7 3 2 2 2 2 3 2 2" xfId="42782"/>
    <cellStyle name="Percent 7 3 2 2 2 2 3 2 3" xfId="42783"/>
    <cellStyle name="Percent 7 3 2 2 2 2 3 3" xfId="42784"/>
    <cellStyle name="Percent 7 3 2 2 2 2 3 4" xfId="42785"/>
    <cellStyle name="Percent 7 3 2 2 2 2 4" xfId="42786"/>
    <cellStyle name="Percent 7 3 2 2 2 2 4 2" xfId="42787"/>
    <cellStyle name="Percent 7 3 2 2 2 2 4 3" xfId="42788"/>
    <cellStyle name="Percent 7 3 2 2 2 2 5" xfId="42789"/>
    <cellStyle name="Percent 7 3 2 2 2 2 5 2" xfId="42790"/>
    <cellStyle name="Percent 7 3 2 2 2 2 5 3" xfId="42791"/>
    <cellStyle name="Percent 7 3 2 2 2 2 6" xfId="42792"/>
    <cellStyle name="Percent 7 3 2 2 2 2 6 2" xfId="42793"/>
    <cellStyle name="Percent 7 3 2 2 2 2 7" xfId="42794"/>
    <cellStyle name="Percent 7 3 2 2 2 3" xfId="42795"/>
    <cellStyle name="Percent 7 3 2 2 2 3 2" xfId="42796"/>
    <cellStyle name="Percent 7 3 2 2 2 3 2 2" xfId="42797"/>
    <cellStyle name="Percent 7 3 2 2 2 3 2 2 2" xfId="42798"/>
    <cellStyle name="Percent 7 3 2 2 2 3 2 2 3" xfId="42799"/>
    <cellStyle name="Percent 7 3 2 2 2 3 2 3" xfId="42800"/>
    <cellStyle name="Percent 7 3 2 2 2 3 2 4" xfId="42801"/>
    <cellStyle name="Percent 7 3 2 2 2 3 3" xfId="42802"/>
    <cellStyle name="Percent 7 3 2 2 2 3 3 2" xfId="42803"/>
    <cellStyle name="Percent 7 3 2 2 2 3 3 3" xfId="42804"/>
    <cellStyle name="Percent 7 3 2 2 2 3 4" xfId="42805"/>
    <cellStyle name="Percent 7 3 2 2 2 3 4 2" xfId="42806"/>
    <cellStyle name="Percent 7 3 2 2 2 3 4 3" xfId="42807"/>
    <cellStyle name="Percent 7 3 2 2 2 3 5" xfId="42808"/>
    <cellStyle name="Percent 7 3 2 2 2 3 6" xfId="42809"/>
    <cellStyle name="Percent 7 3 2 2 2 4" xfId="42810"/>
    <cellStyle name="Percent 7 3 2 2 2 4 2" xfId="42811"/>
    <cellStyle name="Percent 7 3 2 2 2 4 2 2" xfId="42812"/>
    <cellStyle name="Percent 7 3 2 2 2 4 2 3" xfId="42813"/>
    <cellStyle name="Percent 7 3 2 2 2 4 3" xfId="42814"/>
    <cellStyle name="Percent 7 3 2 2 2 4 4" xfId="42815"/>
    <cellStyle name="Percent 7 3 2 2 2 5" xfId="42816"/>
    <cellStyle name="Percent 7 3 2 2 2 5 2" xfId="42817"/>
    <cellStyle name="Percent 7 3 2 2 2 5 3" xfId="42818"/>
    <cellStyle name="Percent 7 3 2 2 2 6" xfId="42819"/>
    <cellStyle name="Percent 7 3 2 2 2 6 2" xfId="42820"/>
    <cellStyle name="Percent 7 3 2 2 2 6 3" xfId="42821"/>
    <cellStyle name="Percent 7 3 2 2 2 7" xfId="42822"/>
    <cellStyle name="Percent 7 3 2 2 2 7 2" xfId="42823"/>
    <cellStyle name="Percent 7 3 2 2 2 8" xfId="42824"/>
    <cellStyle name="Percent 7 3 2 2 3" xfId="42825"/>
    <cellStyle name="Percent 7 3 2 2 3 2" xfId="42826"/>
    <cellStyle name="Percent 7 3 2 2 3 2 2" xfId="42827"/>
    <cellStyle name="Percent 7 3 2 2 3 2 2 2" xfId="42828"/>
    <cellStyle name="Percent 7 3 2 2 3 2 2 2 2" xfId="42829"/>
    <cellStyle name="Percent 7 3 2 2 3 2 2 2 2 2" xfId="42830"/>
    <cellStyle name="Percent 7 3 2 2 3 2 2 2 2 3" xfId="42831"/>
    <cellStyle name="Percent 7 3 2 2 3 2 2 2 3" xfId="42832"/>
    <cellStyle name="Percent 7 3 2 2 3 2 2 2 4" xfId="42833"/>
    <cellStyle name="Percent 7 3 2 2 3 2 2 3" xfId="42834"/>
    <cellStyle name="Percent 7 3 2 2 3 2 2 3 2" xfId="42835"/>
    <cellStyle name="Percent 7 3 2 2 3 2 2 3 3" xfId="42836"/>
    <cellStyle name="Percent 7 3 2 2 3 2 2 4" xfId="42837"/>
    <cellStyle name="Percent 7 3 2 2 3 2 2 4 2" xfId="42838"/>
    <cellStyle name="Percent 7 3 2 2 3 2 2 4 3" xfId="42839"/>
    <cellStyle name="Percent 7 3 2 2 3 2 2 5" xfId="42840"/>
    <cellStyle name="Percent 7 3 2 2 3 2 2 6" xfId="42841"/>
    <cellStyle name="Percent 7 3 2 2 3 2 3" xfId="42842"/>
    <cellStyle name="Percent 7 3 2 2 3 2 3 2" xfId="42843"/>
    <cellStyle name="Percent 7 3 2 2 3 2 3 2 2" xfId="42844"/>
    <cellStyle name="Percent 7 3 2 2 3 2 3 2 3" xfId="42845"/>
    <cellStyle name="Percent 7 3 2 2 3 2 3 3" xfId="42846"/>
    <cellStyle name="Percent 7 3 2 2 3 2 3 4" xfId="42847"/>
    <cellStyle name="Percent 7 3 2 2 3 2 4" xfId="42848"/>
    <cellStyle name="Percent 7 3 2 2 3 2 4 2" xfId="42849"/>
    <cellStyle name="Percent 7 3 2 2 3 2 4 3" xfId="42850"/>
    <cellStyle name="Percent 7 3 2 2 3 2 5" xfId="42851"/>
    <cellStyle name="Percent 7 3 2 2 3 2 5 2" xfId="42852"/>
    <cellStyle name="Percent 7 3 2 2 3 2 5 3" xfId="42853"/>
    <cellStyle name="Percent 7 3 2 2 3 2 6" xfId="42854"/>
    <cellStyle name="Percent 7 3 2 2 3 2 6 2" xfId="42855"/>
    <cellStyle name="Percent 7 3 2 2 3 2 7" xfId="42856"/>
    <cellStyle name="Percent 7 3 2 2 3 3" xfId="42857"/>
    <cellStyle name="Percent 7 3 2 2 3 3 2" xfId="42858"/>
    <cellStyle name="Percent 7 3 2 2 3 3 2 2" xfId="42859"/>
    <cellStyle name="Percent 7 3 2 2 3 3 2 2 2" xfId="42860"/>
    <cellStyle name="Percent 7 3 2 2 3 3 2 2 3" xfId="42861"/>
    <cellStyle name="Percent 7 3 2 2 3 3 2 3" xfId="42862"/>
    <cellStyle name="Percent 7 3 2 2 3 3 2 4" xfId="42863"/>
    <cellStyle name="Percent 7 3 2 2 3 3 3" xfId="42864"/>
    <cellStyle name="Percent 7 3 2 2 3 3 3 2" xfId="42865"/>
    <cellStyle name="Percent 7 3 2 2 3 3 3 3" xfId="42866"/>
    <cellStyle name="Percent 7 3 2 2 3 3 4" xfId="42867"/>
    <cellStyle name="Percent 7 3 2 2 3 3 4 2" xfId="42868"/>
    <cellStyle name="Percent 7 3 2 2 3 3 4 3" xfId="42869"/>
    <cellStyle name="Percent 7 3 2 2 3 3 5" xfId="42870"/>
    <cellStyle name="Percent 7 3 2 2 3 3 6" xfId="42871"/>
    <cellStyle name="Percent 7 3 2 2 3 4" xfId="42872"/>
    <cellStyle name="Percent 7 3 2 2 3 4 2" xfId="42873"/>
    <cellStyle name="Percent 7 3 2 2 3 4 2 2" xfId="42874"/>
    <cellStyle name="Percent 7 3 2 2 3 4 2 3" xfId="42875"/>
    <cellStyle name="Percent 7 3 2 2 3 4 3" xfId="42876"/>
    <cellStyle name="Percent 7 3 2 2 3 4 4" xfId="42877"/>
    <cellStyle name="Percent 7 3 2 2 3 5" xfId="42878"/>
    <cellStyle name="Percent 7 3 2 2 3 5 2" xfId="42879"/>
    <cellStyle name="Percent 7 3 2 2 3 5 3" xfId="42880"/>
    <cellStyle name="Percent 7 3 2 2 3 6" xfId="42881"/>
    <cellStyle name="Percent 7 3 2 2 3 6 2" xfId="42882"/>
    <cellStyle name="Percent 7 3 2 2 3 6 3" xfId="42883"/>
    <cellStyle name="Percent 7 3 2 2 3 7" xfId="42884"/>
    <cellStyle name="Percent 7 3 2 2 3 7 2" xfId="42885"/>
    <cellStyle name="Percent 7 3 2 2 3 8" xfId="42886"/>
    <cellStyle name="Percent 7 3 2 2 4" xfId="42887"/>
    <cellStyle name="Percent 7 3 2 2 4 2" xfId="42888"/>
    <cellStyle name="Percent 7 3 2 2 4 2 2" xfId="42889"/>
    <cellStyle name="Percent 7 3 2 2 4 2 2 2" xfId="42890"/>
    <cellStyle name="Percent 7 3 2 2 4 2 2 2 2" xfId="42891"/>
    <cellStyle name="Percent 7 3 2 2 4 2 2 2 2 2" xfId="42892"/>
    <cellStyle name="Percent 7 3 2 2 4 2 2 2 2 3" xfId="42893"/>
    <cellStyle name="Percent 7 3 2 2 4 2 2 2 3" xfId="42894"/>
    <cellStyle name="Percent 7 3 2 2 4 2 2 2 4" xfId="42895"/>
    <cellStyle name="Percent 7 3 2 2 4 2 2 3" xfId="42896"/>
    <cellStyle name="Percent 7 3 2 2 4 2 2 3 2" xfId="42897"/>
    <cellStyle name="Percent 7 3 2 2 4 2 2 3 3" xfId="42898"/>
    <cellStyle name="Percent 7 3 2 2 4 2 2 4" xfId="42899"/>
    <cellStyle name="Percent 7 3 2 2 4 2 2 4 2" xfId="42900"/>
    <cellStyle name="Percent 7 3 2 2 4 2 2 4 3" xfId="42901"/>
    <cellStyle name="Percent 7 3 2 2 4 2 2 5" xfId="42902"/>
    <cellStyle name="Percent 7 3 2 2 4 2 2 6" xfId="42903"/>
    <cellStyle name="Percent 7 3 2 2 4 2 3" xfId="42904"/>
    <cellStyle name="Percent 7 3 2 2 4 2 3 2" xfId="42905"/>
    <cellStyle name="Percent 7 3 2 2 4 2 3 2 2" xfId="42906"/>
    <cellStyle name="Percent 7 3 2 2 4 2 3 2 3" xfId="42907"/>
    <cellStyle name="Percent 7 3 2 2 4 2 3 3" xfId="42908"/>
    <cellStyle name="Percent 7 3 2 2 4 2 3 4" xfId="42909"/>
    <cellStyle name="Percent 7 3 2 2 4 2 4" xfId="42910"/>
    <cellStyle name="Percent 7 3 2 2 4 2 4 2" xfId="42911"/>
    <cellStyle name="Percent 7 3 2 2 4 2 4 3" xfId="42912"/>
    <cellStyle name="Percent 7 3 2 2 4 2 5" xfId="42913"/>
    <cellStyle name="Percent 7 3 2 2 4 2 5 2" xfId="42914"/>
    <cellStyle name="Percent 7 3 2 2 4 2 5 3" xfId="42915"/>
    <cellStyle name="Percent 7 3 2 2 4 2 6" xfId="42916"/>
    <cellStyle name="Percent 7 3 2 2 4 2 6 2" xfId="42917"/>
    <cellStyle name="Percent 7 3 2 2 4 2 7" xfId="42918"/>
    <cellStyle name="Percent 7 3 2 2 4 3" xfId="42919"/>
    <cellStyle name="Percent 7 3 2 2 4 3 2" xfId="42920"/>
    <cellStyle name="Percent 7 3 2 2 4 3 2 2" xfId="42921"/>
    <cellStyle name="Percent 7 3 2 2 4 3 2 2 2" xfId="42922"/>
    <cellStyle name="Percent 7 3 2 2 4 3 2 2 3" xfId="42923"/>
    <cellStyle name="Percent 7 3 2 2 4 3 2 3" xfId="42924"/>
    <cellStyle name="Percent 7 3 2 2 4 3 2 4" xfId="42925"/>
    <cellStyle name="Percent 7 3 2 2 4 3 3" xfId="42926"/>
    <cellStyle name="Percent 7 3 2 2 4 3 3 2" xfId="42927"/>
    <cellStyle name="Percent 7 3 2 2 4 3 3 3" xfId="42928"/>
    <cellStyle name="Percent 7 3 2 2 4 3 4" xfId="42929"/>
    <cellStyle name="Percent 7 3 2 2 4 3 4 2" xfId="42930"/>
    <cellStyle name="Percent 7 3 2 2 4 3 4 3" xfId="42931"/>
    <cellStyle name="Percent 7 3 2 2 4 3 5" xfId="42932"/>
    <cellStyle name="Percent 7 3 2 2 4 3 6" xfId="42933"/>
    <cellStyle name="Percent 7 3 2 2 4 4" xfId="42934"/>
    <cellStyle name="Percent 7 3 2 2 4 4 2" xfId="42935"/>
    <cellStyle name="Percent 7 3 2 2 4 4 2 2" xfId="42936"/>
    <cellStyle name="Percent 7 3 2 2 4 4 2 3" xfId="42937"/>
    <cellStyle name="Percent 7 3 2 2 4 4 3" xfId="42938"/>
    <cellStyle name="Percent 7 3 2 2 4 4 4" xfId="42939"/>
    <cellStyle name="Percent 7 3 2 2 4 5" xfId="42940"/>
    <cellStyle name="Percent 7 3 2 2 4 5 2" xfId="42941"/>
    <cellStyle name="Percent 7 3 2 2 4 5 3" xfId="42942"/>
    <cellStyle name="Percent 7 3 2 2 4 6" xfId="42943"/>
    <cellStyle name="Percent 7 3 2 2 4 6 2" xfId="42944"/>
    <cellStyle name="Percent 7 3 2 2 4 6 3" xfId="42945"/>
    <cellStyle name="Percent 7 3 2 2 4 7" xfId="42946"/>
    <cellStyle name="Percent 7 3 2 2 4 7 2" xfId="42947"/>
    <cellStyle name="Percent 7 3 2 2 4 8" xfId="42948"/>
    <cellStyle name="Percent 7 3 2 2 5" xfId="42949"/>
    <cellStyle name="Percent 7 3 2 2 5 2" xfId="42950"/>
    <cellStyle name="Percent 7 3 2 2 5 2 2" xfId="42951"/>
    <cellStyle name="Percent 7 3 2 2 5 2 2 2" xfId="42952"/>
    <cellStyle name="Percent 7 3 2 2 5 2 2 2 2" xfId="42953"/>
    <cellStyle name="Percent 7 3 2 2 5 2 2 2 3" xfId="42954"/>
    <cellStyle name="Percent 7 3 2 2 5 2 2 3" xfId="42955"/>
    <cellStyle name="Percent 7 3 2 2 5 2 2 4" xfId="42956"/>
    <cellStyle name="Percent 7 3 2 2 5 2 3" xfId="42957"/>
    <cellStyle name="Percent 7 3 2 2 5 2 3 2" xfId="42958"/>
    <cellStyle name="Percent 7 3 2 2 5 2 3 3" xfId="42959"/>
    <cellStyle name="Percent 7 3 2 2 5 2 4" xfId="42960"/>
    <cellStyle name="Percent 7 3 2 2 5 2 4 2" xfId="42961"/>
    <cellStyle name="Percent 7 3 2 2 5 2 4 3" xfId="42962"/>
    <cellStyle name="Percent 7 3 2 2 5 2 5" xfId="42963"/>
    <cellStyle name="Percent 7 3 2 2 5 2 6" xfId="42964"/>
    <cellStyle name="Percent 7 3 2 2 5 3" xfId="42965"/>
    <cellStyle name="Percent 7 3 2 2 5 3 2" xfId="42966"/>
    <cellStyle name="Percent 7 3 2 2 5 3 2 2" xfId="42967"/>
    <cellStyle name="Percent 7 3 2 2 5 3 2 3" xfId="42968"/>
    <cellStyle name="Percent 7 3 2 2 5 3 3" xfId="42969"/>
    <cellStyle name="Percent 7 3 2 2 5 3 4" xfId="42970"/>
    <cellStyle name="Percent 7 3 2 2 5 4" xfId="42971"/>
    <cellStyle name="Percent 7 3 2 2 5 4 2" xfId="42972"/>
    <cellStyle name="Percent 7 3 2 2 5 4 3" xfId="42973"/>
    <cellStyle name="Percent 7 3 2 2 5 5" xfId="42974"/>
    <cellStyle name="Percent 7 3 2 2 5 5 2" xfId="42975"/>
    <cellStyle name="Percent 7 3 2 2 5 5 3" xfId="42976"/>
    <cellStyle name="Percent 7 3 2 2 5 6" xfId="42977"/>
    <cellStyle name="Percent 7 3 2 2 5 6 2" xfId="42978"/>
    <cellStyle name="Percent 7 3 2 2 5 7" xfId="42979"/>
    <cellStyle name="Percent 7 3 2 2 6" xfId="42980"/>
    <cellStyle name="Percent 7 3 2 2 6 2" xfId="42981"/>
    <cellStyle name="Percent 7 3 2 2 6 2 2" xfId="42982"/>
    <cellStyle name="Percent 7 3 2 2 6 2 2 2" xfId="42983"/>
    <cellStyle name="Percent 7 3 2 2 6 2 2 3" xfId="42984"/>
    <cellStyle name="Percent 7 3 2 2 6 2 3" xfId="42985"/>
    <cellStyle name="Percent 7 3 2 2 6 2 4" xfId="42986"/>
    <cellStyle name="Percent 7 3 2 2 6 3" xfId="42987"/>
    <cellStyle name="Percent 7 3 2 2 6 3 2" xfId="42988"/>
    <cellStyle name="Percent 7 3 2 2 6 3 3" xfId="42989"/>
    <cellStyle name="Percent 7 3 2 2 6 4" xfId="42990"/>
    <cellStyle name="Percent 7 3 2 2 6 4 2" xfId="42991"/>
    <cellStyle name="Percent 7 3 2 2 6 4 3" xfId="42992"/>
    <cellStyle name="Percent 7 3 2 2 6 5" xfId="42993"/>
    <cellStyle name="Percent 7 3 2 2 6 5 2" xfId="42994"/>
    <cellStyle name="Percent 7 3 2 2 6 6" xfId="42995"/>
    <cellStyle name="Percent 7 3 2 2 7" xfId="42996"/>
    <cellStyle name="Percent 7 3 2 2 7 2" xfId="42997"/>
    <cellStyle name="Percent 7 3 2 2 7 2 2" xfId="42998"/>
    <cellStyle name="Percent 7 3 2 2 7 2 3" xfId="42999"/>
    <cellStyle name="Percent 7 3 2 2 7 3" xfId="43000"/>
    <cellStyle name="Percent 7 3 2 2 7 4" xfId="43001"/>
    <cellStyle name="Percent 7 3 2 2 8" xfId="43002"/>
    <cellStyle name="Percent 7 3 2 2 8 2" xfId="43003"/>
    <cellStyle name="Percent 7 3 2 2 8 3" xfId="43004"/>
    <cellStyle name="Percent 7 3 2 2 9" xfId="43005"/>
    <cellStyle name="Percent 7 3 2 2 9 2" xfId="43006"/>
    <cellStyle name="Percent 7 3 2 2 9 3" xfId="43007"/>
    <cellStyle name="Percent 7 3 2 3" xfId="43008"/>
    <cellStyle name="Percent 7 3 2 3 2" xfId="43009"/>
    <cellStyle name="Percent 7 3 2 3 2 2" xfId="43010"/>
    <cellStyle name="Percent 7 3 2 3 2 2 2" xfId="43011"/>
    <cellStyle name="Percent 7 3 2 3 2 2 2 2" xfId="43012"/>
    <cellStyle name="Percent 7 3 2 3 2 2 2 2 2" xfId="43013"/>
    <cellStyle name="Percent 7 3 2 3 2 2 2 2 3" xfId="43014"/>
    <cellStyle name="Percent 7 3 2 3 2 2 2 3" xfId="43015"/>
    <cellStyle name="Percent 7 3 2 3 2 2 2 4" xfId="43016"/>
    <cellStyle name="Percent 7 3 2 3 2 2 3" xfId="43017"/>
    <cellStyle name="Percent 7 3 2 3 2 2 3 2" xfId="43018"/>
    <cellStyle name="Percent 7 3 2 3 2 2 3 3" xfId="43019"/>
    <cellStyle name="Percent 7 3 2 3 2 2 4" xfId="43020"/>
    <cellStyle name="Percent 7 3 2 3 2 2 4 2" xfId="43021"/>
    <cellStyle name="Percent 7 3 2 3 2 2 4 3" xfId="43022"/>
    <cellStyle name="Percent 7 3 2 3 2 2 5" xfId="43023"/>
    <cellStyle name="Percent 7 3 2 3 2 2 5 2" xfId="43024"/>
    <cellStyle name="Percent 7 3 2 3 2 2 6" xfId="43025"/>
    <cellStyle name="Percent 7 3 2 3 2 3" xfId="43026"/>
    <cellStyle name="Percent 7 3 2 3 2 3 2" xfId="43027"/>
    <cellStyle name="Percent 7 3 2 3 2 3 2 2" xfId="43028"/>
    <cellStyle name="Percent 7 3 2 3 2 3 2 3" xfId="43029"/>
    <cellStyle name="Percent 7 3 2 3 2 3 3" xfId="43030"/>
    <cellStyle name="Percent 7 3 2 3 2 3 4" xfId="43031"/>
    <cellStyle name="Percent 7 3 2 3 2 4" xfId="43032"/>
    <cellStyle name="Percent 7 3 2 3 2 4 2" xfId="43033"/>
    <cellStyle name="Percent 7 3 2 3 2 4 3" xfId="43034"/>
    <cellStyle name="Percent 7 3 2 3 2 5" xfId="43035"/>
    <cellStyle name="Percent 7 3 2 3 2 5 2" xfId="43036"/>
    <cellStyle name="Percent 7 3 2 3 2 5 3" xfId="43037"/>
    <cellStyle name="Percent 7 3 2 3 2 6" xfId="43038"/>
    <cellStyle name="Percent 7 3 2 3 2 6 2" xfId="43039"/>
    <cellStyle name="Percent 7 3 2 3 2 7" xfId="43040"/>
    <cellStyle name="Percent 7 3 2 3 3" xfId="43041"/>
    <cellStyle name="Percent 7 3 2 3 3 2" xfId="43042"/>
    <cellStyle name="Percent 7 3 2 3 3 2 2" xfId="43043"/>
    <cellStyle name="Percent 7 3 2 3 3 2 2 2" xfId="43044"/>
    <cellStyle name="Percent 7 3 2 3 3 2 2 3" xfId="43045"/>
    <cellStyle name="Percent 7 3 2 3 3 2 3" xfId="43046"/>
    <cellStyle name="Percent 7 3 2 3 3 2 3 2" xfId="43047"/>
    <cellStyle name="Percent 7 3 2 3 3 2 4" xfId="43048"/>
    <cellStyle name="Percent 7 3 2 3 3 3" xfId="43049"/>
    <cellStyle name="Percent 7 3 2 3 3 3 2" xfId="43050"/>
    <cellStyle name="Percent 7 3 2 3 3 3 3" xfId="43051"/>
    <cellStyle name="Percent 7 3 2 3 3 4" xfId="43052"/>
    <cellStyle name="Percent 7 3 2 3 3 4 2" xfId="43053"/>
    <cellStyle name="Percent 7 3 2 3 3 4 3" xfId="43054"/>
    <cellStyle name="Percent 7 3 2 3 3 5" xfId="43055"/>
    <cellStyle name="Percent 7 3 2 3 3 5 2" xfId="43056"/>
    <cellStyle name="Percent 7 3 2 3 3 6" xfId="43057"/>
    <cellStyle name="Percent 7 3 2 3 4" xfId="43058"/>
    <cellStyle name="Percent 7 3 2 3 4 2" xfId="43059"/>
    <cellStyle name="Percent 7 3 2 3 4 2 2" xfId="43060"/>
    <cellStyle name="Percent 7 3 2 3 4 2 2 2" xfId="43061"/>
    <cellStyle name="Percent 7 3 2 3 4 2 3" xfId="43062"/>
    <cellStyle name="Percent 7 3 2 3 4 3" xfId="43063"/>
    <cellStyle name="Percent 7 3 2 3 4 3 2" xfId="43064"/>
    <cellStyle name="Percent 7 3 2 3 4 4" xfId="43065"/>
    <cellStyle name="Percent 7 3 2 3 5" xfId="43066"/>
    <cellStyle name="Percent 7 3 2 3 5 2" xfId="43067"/>
    <cellStyle name="Percent 7 3 2 3 5 2 2" xfId="43068"/>
    <cellStyle name="Percent 7 3 2 3 5 3" xfId="43069"/>
    <cellStyle name="Percent 7 3 2 3 6" xfId="43070"/>
    <cellStyle name="Percent 7 3 2 3 6 2" xfId="43071"/>
    <cellStyle name="Percent 7 3 2 3 6 2 2" xfId="43072"/>
    <cellStyle name="Percent 7 3 2 3 6 3" xfId="43073"/>
    <cellStyle name="Percent 7 3 2 3 7" xfId="43074"/>
    <cellStyle name="Percent 7 3 2 3 7 2" xfId="43075"/>
    <cellStyle name="Percent 7 3 2 3 8" xfId="43076"/>
    <cellStyle name="Percent 7 3 2 4" xfId="43077"/>
    <cellStyle name="Percent 7 3 2 4 2" xfId="43078"/>
    <cellStyle name="Percent 7 3 2 4 2 2" xfId="43079"/>
    <cellStyle name="Percent 7 3 2 4 2 2 2" xfId="43080"/>
    <cellStyle name="Percent 7 3 2 4 2 2 2 2" xfId="43081"/>
    <cellStyle name="Percent 7 3 2 4 2 2 2 2 2" xfId="43082"/>
    <cellStyle name="Percent 7 3 2 4 2 2 2 2 3" xfId="43083"/>
    <cellStyle name="Percent 7 3 2 4 2 2 2 3" xfId="43084"/>
    <cellStyle name="Percent 7 3 2 4 2 2 2 4" xfId="43085"/>
    <cellStyle name="Percent 7 3 2 4 2 2 3" xfId="43086"/>
    <cellStyle name="Percent 7 3 2 4 2 2 3 2" xfId="43087"/>
    <cellStyle name="Percent 7 3 2 4 2 2 3 3" xfId="43088"/>
    <cellStyle name="Percent 7 3 2 4 2 2 4" xfId="43089"/>
    <cellStyle name="Percent 7 3 2 4 2 2 4 2" xfId="43090"/>
    <cellStyle name="Percent 7 3 2 4 2 2 4 3" xfId="43091"/>
    <cellStyle name="Percent 7 3 2 4 2 2 5" xfId="43092"/>
    <cellStyle name="Percent 7 3 2 4 2 2 5 2" xfId="43093"/>
    <cellStyle name="Percent 7 3 2 4 2 2 6" xfId="43094"/>
    <cellStyle name="Percent 7 3 2 4 2 3" xfId="43095"/>
    <cellStyle name="Percent 7 3 2 4 2 3 2" xfId="43096"/>
    <cellStyle name="Percent 7 3 2 4 2 3 2 2" xfId="43097"/>
    <cellStyle name="Percent 7 3 2 4 2 3 2 3" xfId="43098"/>
    <cellStyle name="Percent 7 3 2 4 2 3 3" xfId="43099"/>
    <cellStyle name="Percent 7 3 2 4 2 3 4" xfId="43100"/>
    <cellStyle name="Percent 7 3 2 4 2 4" xfId="43101"/>
    <cellStyle name="Percent 7 3 2 4 2 4 2" xfId="43102"/>
    <cellStyle name="Percent 7 3 2 4 2 4 3" xfId="43103"/>
    <cellStyle name="Percent 7 3 2 4 2 5" xfId="43104"/>
    <cellStyle name="Percent 7 3 2 4 2 5 2" xfId="43105"/>
    <cellStyle name="Percent 7 3 2 4 2 5 3" xfId="43106"/>
    <cellStyle name="Percent 7 3 2 4 2 6" xfId="43107"/>
    <cellStyle name="Percent 7 3 2 4 2 6 2" xfId="43108"/>
    <cellStyle name="Percent 7 3 2 4 2 7" xfId="43109"/>
    <cellStyle name="Percent 7 3 2 4 3" xfId="43110"/>
    <cellStyle name="Percent 7 3 2 4 3 2" xfId="43111"/>
    <cellStyle name="Percent 7 3 2 4 3 2 2" xfId="43112"/>
    <cellStyle name="Percent 7 3 2 4 3 2 2 2" xfId="43113"/>
    <cellStyle name="Percent 7 3 2 4 3 2 2 3" xfId="43114"/>
    <cellStyle name="Percent 7 3 2 4 3 2 3" xfId="43115"/>
    <cellStyle name="Percent 7 3 2 4 3 2 3 2" xfId="43116"/>
    <cellStyle name="Percent 7 3 2 4 3 2 4" xfId="43117"/>
    <cellStyle name="Percent 7 3 2 4 3 3" xfId="43118"/>
    <cellStyle name="Percent 7 3 2 4 3 3 2" xfId="43119"/>
    <cellStyle name="Percent 7 3 2 4 3 3 3" xfId="43120"/>
    <cellStyle name="Percent 7 3 2 4 3 4" xfId="43121"/>
    <cellStyle name="Percent 7 3 2 4 3 4 2" xfId="43122"/>
    <cellStyle name="Percent 7 3 2 4 3 4 3" xfId="43123"/>
    <cellStyle name="Percent 7 3 2 4 3 5" xfId="43124"/>
    <cellStyle name="Percent 7 3 2 4 3 5 2" xfId="43125"/>
    <cellStyle name="Percent 7 3 2 4 3 6" xfId="43126"/>
    <cellStyle name="Percent 7 3 2 4 4" xfId="43127"/>
    <cellStyle name="Percent 7 3 2 4 4 2" xfId="43128"/>
    <cellStyle name="Percent 7 3 2 4 4 2 2" xfId="43129"/>
    <cellStyle name="Percent 7 3 2 4 4 2 2 2" xfId="43130"/>
    <cellStyle name="Percent 7 3 2 4 4 2 3" xfId="43131"/>
    <cellStyle name="Percent 7 3 2 4 4 3" xfId="43132"/>
    <cellStyle name="Percent 7 3 2 4 4 3 2" xfId="43133"/>
    <cellStyle name="Percent 7 3 2 4 4 4" xfId="43134"/>
    <cellStyle name="Percent 7 3 2 4 5" xfId="43135"/>
    <cellStyle name="Percent 7 3 2 4 5 2" xfId="43136"/>
    <cellStyle name="Percent 7 3 2 4 5 2 2" xfId="43137"/>
    <cellStyle name="Percent 7 3 2 4 5 3" xfId="43138"/>
    <cellStyle name="Percent 7 3 2 4 6" xfId="43139"/>
    <cellStyle name="Percent 7 3 2 4 6 2" xfId="43140"/>
    <cellStyle name="Percent 7 3 2 4 6 2 2" xfId="43141"/>
    <cellStyle name="Percent 7 3 2 4 6 3" xfId="43142"/>
    <cellStyle name="Percent 7 3 2 4 7" xfId="43143"/>
    <cellStyle name="Percent 7 3 2 4 7 2" xfId="43144"/>
    <cellStyle name="Percent 7 3 2 4 8" xfId="43145"/>
    <cellStyle name="Percent 7 3 2 5" xfId="43146"/>
    <cellStyle name="Percent 7 3 2 5 2" xfId="43147"/>
    <cellStyle name="Percent 7 3 2 5 2 2" xfId="43148"/>
    <cellStyle name="Percent 7 3 2 5 2 2 2" xfId="43149"/>
    <cellStyle name="Percent 7 3 2 5 2 2 2 2" xfId="43150"/>
    <cellStyle name="Percent 7 3 2 5 2 2 2 2 2" xfId="43151"/>
    <cellStyle name="Percent 7 3 2 5 2 2 2 2 3" xfId="43152"/>
    <cellStyle name="Percent 7 3 2 5 2 2 2 3" xfId="43153"/>
    <cellStyle name="Percent 7 3 2 5 2 2 2 4" xfId="43154"/>
    <cellStyle name="Percent 7 3 2 5 2 2 3" xfId="43155"/>
    <cellStyle name="Percent 7 3 2 5 2 2 3 2" xfId="43156"/>
    <cellStyle name="Percent 7 3 2 5 2 2 3 3" xfId="43157"/>
    <cellStyle name="Percent 7 3 2 5 2 2 4" xfId="43158"/>
    <cellStyle name="Percent 7 3 2 5 2 2 4 2" xfId="43159"/>
    <cellStyle name="Percent 7 3 2 5 2 2 4 3" xfId="43160"/>
    <cellStyle name="Percent 7 3 2 5 2 2 5" xfId="43161"/>
    <cellStyle name="Percent 7 3 2 5 2 2 5 2" xfId="43162"/>
    <cellStyle name="Percent 7 3 2 5 2 2 6" xfId="43163"/>
    <cellStyle name="Percent 7 3 2 5 2 3" xfId="43164"/>
    <cellStyle name="Percent 7 3 2 5 2 3 2" xfId="43165"/>
    <cellStyle name="Percent 7 3 2 5 2 3 2 2" xfId="43166"/>
    <cellStyle name="Percent 7 3 2 5 2 3 2 3" xfId="43167"/>
    <cellStyle name="Percent 7 3 2 5 2 3 3" xfId="43168"/>
    <cellStyle name="Percent 7 3 2 5 2 3 4" xfId="43169"/>
    <cellStyle name="Percent 7 3 2 5 2 4" xfId="43170"/>
    <cellStyle name="Percent 7 3 2 5 2 4 2" xfId="43171"/>
    <cellStyle name="Percent 7 3 2 5 2 4 3" xfId="43172"/>
    <cellStyle name="Percent 7 3 2 5 2 5" xfId="43173"/>
    <cellStyle name="Percent 7 3 2 5 2 5 2" xfId="43174"/>
    <cellStyle name="Percent 7 3 2 5 2 5 3" xfId="43175"/>
    <cellStyle name="Percent 7 3 2 5 2 6" xfId="43176"/>
    <cellStyle name="Percent 7 3 2 5 2 6 2" xfId="43177"/>
    <cellStyle name="Percent 7 3 2 5 2 7" xfId="43178"/>
    <cellStyle name="Percent 7 3 2 5 3" xfId="43179"/>
    <cellStyle name="Percent 7 3 2 5 3 2" xfId="43180"/>
    <cellStyle name="Percent 7 3 2 5 3 2 2" xfId="43181"/>
    <cellStyle name="Percent 7 3 2 5 3 2 2 2" xfId="43182"/>
    <cellStyle name="Percent 7 3 2 5 3 2 2 3" xfId="43183"/>
    <cellStyle name="Percent 7 3 2 5 3 2 3" xfId="43184"/>
    <cellStyle name="Percent 7 3 2 5 3 2 3 2" xfId="43185"/>
    <cellStyle name="Percent 7 3 2 5 3 2 4" xfId="43186"/>
    <cellStyle name="Percent 7 3 2 5 3 3" xfId="43187"/>
    <cellStyle name="Percent 7 3 2 5 3 3 2" xfId="43188"/>
    <cellStyle name="Percent 7 3 2 5 3 3 3" xfId="43189"/>
    <cellStyle name="Percent 7 3 2 5 3 4" xfId="43190"/>
    <cellStyle name="Percent 7 3 2 5 3 4 2" xfId="43191"/>
    <cellStyle name="Percent 7 3 2 5 3 4 3" xfId="43192"/>
    <cellStyle name="Percent 7 3 2 5 3 5" xfId="43193"/>
    <cellStyle name="Percent 7 3 2 5 3 5 2" xfId="43194"/>
    <cellStyle name="Percent 7 3 2 5 3 6" xfId="43195"/>
    <cellStyle name="Percent 7 3 2 5 4" xfId="43196"/>
    <cellStyle name="Percent 7 3 2 5 4 2" xfId="43197"/>
    <cellStyle name="Percent 7 3 2 5 4 2 2" xfId="43198"/>
    <cellStyle name="Percent 7 3 2 5 4 2 2 2" xfId="43199"/>
    <cellStyle name="Percent 7 3 2 5 4 2 3" xfId="43200"/>
    <cellStyle name="Percent 7 3 2 5 4 3" xfId="43201"/>
    <cellStyle name="Percent 7 3 2 5 4 3 2" xfId="43202"/>
    <cellStyle name="Percent 7 3 2 5 4 4" xfId="43203"/>
    <cellStyle name="Percent 7 3 2 5 5" xfId="43204"/>
    <cellStyle name="Percent 7 3 2 5 5 2" xfId="43205"/>
    <cellStyle name="Percent 7 3 2 5 5 2 2" xfId="43206"/>
    <cellStyle name="Percent 7 3 2 5 5 3" xfId="43207"/>
    <cellStyle name="Percent 7 3 2 5 6" xfId="43208"/>
    <cellStyle name="Percent 7 3 2 5 6 2" xfId="43209"/>
    <cellStyle name="Percent 7 3 2 5 6 2 2" xfId="43210"/>
    <cellStyle name="Percent 7 3 2 5 6 3" xfId="43211"/>
    <cellStyle name="Percent 7 3 2 5 7" xfId="43212"/>
    <cellStyle name="Percent 7 3 2 5 7 2" xfId="43213"/>
    <cellStyle name="Percent 7 3 2 5 8" xfId="43214"/>
    <cellStyle name="Percent 7 3 2 6" xfId="43215"/>
    <cellStyle name="Percent 7 3 2 6 2" xfId="43216"/>
    <cellStyle name="Percent 7 3 2 6 2 2" xfId="43217"/>
    <cellStyle name="Percent 7 3 2 6 2 2 2" xfId="43218"/>
    <cellStyle name="Percent 7 3 2 6 2 2 2 2" xfId="43219"/>
    <cellStyle name="Percent 7 3 2 6 2 2 2 3" xfId="43220"/>
    <cellStyle name="Percent 7 3 2 6 2 2 3" xfId="43221"/>
    <cellStyle name="Percent 7 3 2 6 2 2 3 2" xfId="43222"/>
    <cellStyle name="Percent 7 3 2 6 2 2 4" xfId="43223"/>
    <cellStyle name="Percent 7 3 2 6 2 3" xfId="43224"/>
    <cellStyle name="Percent 7 3 2 6 2 3 2" xfId="43225"/>
    <cellStyle name="Percent 7 3 2 6 2 3 3" xfId="43226"/>
    <cellStyle name="Percent 7 3 2 6 2 4" xfId="43227"/>
    <cellStyle name="Percent 7 3 2 6 2 4 2" xfId="43228"/>
    <cellStyle name="Percent 7 3 2 6 2 4 3" xfId="43229"/>
    <cellStyle name="Percent 7 3 2 6 2 5" xfId="43230"/>
    <cellStyle name="Percent 7 3 2 6 2 5 2" xfId="43231"/>
    <cellStyle name="Percent 7 3 2 6 2 6" xfId="43232"/>
    <cellStyle name="Percent 7 3 2 6 3" xfId="43233"/>
    <cellStyle name="Percent 7 3 2 6 3 2" xfId="43234"/>
    <cellStyle name="Percent 7 3 2 6 3 2 2" xfId="43235"/>
    <cellStyle name="Percent 7 3 2 6 3 2 2 2" xfId="43236"/>
    <cellStyle name="Percent 7 3 2 6 3 2 3" xfId="43237"/>
    <cellStyle name="Percent 7 3 2 6 3 3" xfId="43238"/>
    <cellStyle name="Percent 7 3 2 6 3 3 2" xfId="43239"/>
    <cellStyle name="Percent 7 3 2 6 3 4" xfId="43240"/>
    <cellStyle name="Percent 7 3 2 6 4" xfId="43241"/>
    <cellStyle name="Percent 7 3 2 6 4 2" xfId="43242"/>
    <cellStyle name="Percent 7 3 2 6 4 2 2" xfId="43243"/>
    <cellStyle name="Percent 7 3 2 6 4 3" xfId="43244"/>
    <cellStyle name="Percent 7 3 2 6 5" xfId="43245"/>
    <cellStyle name="Percent 7 3 2 6 5 2" xfId="43246"/>
    <cellStyle name="Percent 7 3 2 6 5 2 2" xfId="43247"/>
    <cellStyle name="Percent 7 3 2 6 5 3" xfId="43248"/>
    <cellStyle name="Percent 7 3 2 6 6" xfId="43249"/>
    <cellStyle name="Percent 7 3 2 6 6 2" xfId="43250"/>
    <cellStyle name="Percent 7 3 2 6 7" xfId="43251"/>
    <cellStyle name="Percent 7 3 2 7" xfId="43252"/>
    <cellStyle name="Percent 7 3 2 7 2" xfId="43253"/>
    <cellStyle name="Percent 7 3 2 7 2 2" xfId="43254"/>
    <cellStyle name="Percent 7 3 2 7 2 2 2" xfId="43255"/>
    <cellStyle name="Percent 7 3 2 7 2 2 3" xfId="43256"/>
    <cellStyle name="Percent 7 3 2 7 2 3" xfId="43257"/>
    <cellStyle name="Percent 7 3 2 7 2 3 2" xfId="43258"/>
    <cellStyle name="Percent 7 3 2 7 2 4" xfId="43259"/>
    <cellStyle name="Percent 7 3 2 7 3" xfId="43260"/>
    <cellStyle name="Percent 7 3 2 7 3 2" xfId="43261"/>
    <cellStyle name="Percent 7 3 2 7 3 3" xfId="43262"/>
    <cellStyle name="Percent 7 3 2 7 4" xfId="43263"/>
    <cellStyle name="Percent 7 3 2 7 4 2" xfId="43264"/>
    <cellStyle name="Percent 7 3 2 7 4 3" xfId="43265"/>
    <cellStyle name="Percent 7 3 2 7 5" xfId="43266"/>
    <cellStyle name="Percent 7 3 2 7 5 2" xfId="43267"/>
    <cellStyle name="Percent 7 3 2 7 6" xfId="43268"/>
    <cellStyle name="Percent 7 3 2 8" xfId="43269"/>
    <cellStyle name="Percent 7 3 2 8 2" xfId="43270"/>
    <cellStyle name="Percent 7 3 2 8 2 2" xfId="43271"/>
    <cellStyle name="Percent 7 3 2 8 2 2 2" xfId="43272"/>
    <cellStyle name="Percent 7 3 2 8 2 3" xfId="43273"/>
    <cellStyle name="Percent 7 3 2 8 3" xfId="43274"/>
    <cellStyle name="Percent 7 3 2 8 3 2" xfId="43275"/>
    <cellStyle name="Percent 7 3 2 8 4" xfId="43276"/>
    <cellStyle name="Percent 7 3 2 9" xfId="43277"/>
    <cellStyle name="Percent 7 3 2 9 2" xfId="43278"/>
    <cellStyle name="Percent 7 3 2 9 2 2" xfId="43279"/>
    <cellStyle name="Percent 7 3 2 9 3" xfId="43280"/>
    <cellStyle name="Percent 7 3 2 9 4" xfId="43281"/>
    <cellStyle name="Percent 7 3 3" xfId="43282"/>
    <cellStyle name="Percent 7 3 3 10" xfId="43283"/>
    <cellStyle name="Percent 7 3 3 10 2" xfId="43284"/>
    <cellStyle name="Percent 7 3 3 11" xfId="43285"/>
    <cellStyle name="Percent 7 3 3 12" xfId="43286"/>
    <cellStyle name="Percent 7 3 3 2" xfId="43287"/>
    <cellStyle name="Percent 7 3 3 2 2" xfId="43288"/>
    <cellStyle name="Percent 7 3 3 2 2 2" xfId="43289"/>
    <cellStyle name="Percent 7 3 3 2 2 2 2" xfId="43290"/>
    <cellStyle name="Percent 7 3 3 2 2 2 2 2" xfId="43291"/>
    <cellStyle name="Percent 7 3 3 2 2 2 2 2 2" xfId="43292"/>
    <cellStyle name="Percent 7 3 3 2 2 2 2 2 3" xfId="43293"/>
    <cellStyle name="Percent 7 3 3 2 2 2 2 3" xfId="43294"/>
    <cellStyle name="Percent 7 3 3 2 2 2 2 4" xfId="43295"/>
    <cellStyle name="Percent 7 3 3 2 2 2 3" xfId="43296"/>
    <cellStyle name="Percent 7 3 3 2 2 2 3 2" xfId="43297"/>
    <cellStyle name="Percent 7 3 3 2 2 2 3 3" xfId="43298"/>
    <cellStyle name="Percent 7 3 3 2 2 2 4" xfId="43299"/>
    <cellStyle name="Percent 7 3 3 2 2 2 4 2" xfId="43300"/>
    <cellStyle name="Percent 7 3 3 2 2 2 4 3" xfId="43301"/>
    <cellStyle name="Percent 7 3 3 2 2 2 5" xfId="43302"/>
    <cellStyle name="Percent 7 3 3 2 2 2 5 2" xfId="43303"/>
    <cellStyle name="Percent 7 3 3 2 2 2 6" xfId="43304"/>
    <cellStyle name="Percent 7 3 3 2 2 3" xfId="43305"/>
    <cellStyle name="Percent 7 3 3 2 2 3 2" xfId="43306"/>
    <cellStyle name="Percent 7 3 3 2 2 3 2 2" xfId="43307"/>
    <cellStyle name="Percent 7 3 3 2 2 3 2 3" xfId="43308"/>
    <cellStyle name="Percent 7 3 3 2 2 3 3" xfId="43309"/>
    <cellStyle name="Percent 7 3 3 2 2 3 4" xfId="43310"/>
    <cellStyle name="Percent 7 3 3 2 2 4" xfId="43311"/>
    <cellStyle name="Percent 7 3 3 2 2 4 2" xfId="43312"/>
    <cellStyle name="Percent 7 3 3 2 2 4 3" xfId="43313"/>
    <cellStyle name="Percent 7 3 3 2 2 5" xfId="43314"/>
    <cellStyle name="Percent 7 3 3 2 2 5 2" xfId="43315"/>
    <cellStyle name="Percent 7 3 3 2 2 5 3" xfId="43316"/>
    <cellStyle name="Percent 7 3 3 2 2 6" xfId="43317"/>
    <cellStyle name="Percent 7 3 3 2 2 6 2" xfId="43318"/>
    <cellStyle name="Percent 7 3 3 2 2 7" xfId="43319"/>
    <cellStyle name="Percent 7 3 3 2 3" xfId="43320"/>
    <cellStyle name="Percent 7 3 3 2 3 2" xfId="43321"/>
    <cellStyle name="Percent 7 3 3 2 3 2 2" xfId="43322"/>
    <cellStyle name="Percent 7 3 3 2 3 2 2 2" xfId="43323"/>
    <cellStyle name="Percent 7 3 3 2 3 2 2 3" xfId="43324"/>
    <cellStyle name="Percent 7 3 3 2 3 2 3" xfId="43325"/>
    <cellStyle name="Percent 7 3 3 2 3 2 3 2" xfId="43326"/>
    <cellStyle name="Percent 7 3 3 2 3 2 4" xfId="43327"/>
    <cellStyle name="Percent 7 3 3 2 3 3" xfId="43328"/>
    <cellStyle name="Percent 7 3 3 2 3 3 2" xfId="43329"/>
    <cellStyle name="Percent 7 3 3 2 3 3 3" xfId="43330"/>
    <cellStyle name="Percent 7 3 3 2 3 4" xfId="43331"/>
    <cellStyle name="Percent 7 3 3 2 3 4 2" xfId="43332"/>
    <cellStyle name="Percent 7 3 3 2 3 4 3" xfId="43333"/>
    <cellStyle name="Percent 7 3 3 2 3 5" xfId="43334"/>
    <cellStyle name="Percent 7 3 3 2 3 5 2" xfId="43335"/>
    <cellStyle name="Percent 7 3 3 2 3 6" xfId="43336"/>
    <cellStyle name="Percent 7 3 3 2 4" xfId="43337"/>
    <cellStyle name="Percent 7 3 3 2 4 2" xfId="43338"/>
    <cellStyle name="Percent 7 3 3 2 4 2 2" xfId="43339"/>
    <cellStyle name="Percent 7 3 3 2 4 2 2 2" xfId="43340"/>
    <cellStyle name="Percent 7 3 3 2 4 2 3" xfId="43341"/>
    <cellStyle name="Percent 7 3 3 2 4 3" xfId="43342"/>
    <cellStyle name="Percent 7 3 3 2 4 3 2" xfId="43343"/>
    <cellStyle name="Percent 7 3 3 2 4 4" xfId="43344"/>
    <cellStyle name="Percent 7 3 3 2 5" xfId="43345"/>
    <cellStyle name="Percent 7 3 3 2 5 2" xfId="43346"/>
    <cellStyle name="Percent 7 3 3 2 5 2 2" xfId="43347"/>
    <cellStyle name="Percent 7 3 3 2 5 3" xfId="43348"/>
    <cellStyle name="Percent 7 3 3 2 6" xfId="43349"/>
    <cellStyle name="Percent 7 3 3 2 6 2" xfId="43350"/>
    <cellStyle name="Percent 7 3 3 2 6 2 2" xfId="43351"/>
    <cellStyle name="Percent 7 3 3 2 6 3" xfId="43352"/>
    <cellStyle name="Percent 7 3 3 2 7" xfId="43353"/>
    <cellStyle name="Percent 7 3 3 2 7 2" xfId="43354"/>
    <cellStyle name="Percent 7 3 3 2 8" xfId="43355"/>
    <cellStyle name="Percent 7 3 3 3" xfId="43356"/>
    <cellStyle name="Percent 7 3 3 3 2" xfId="43357"/>
    <cellStyle name="Percent 7 3 3 3 2 2" xfId="43358"/>
    <cellStyle name="Percent 7 3 3 3 2 2 2" xfId="43359"/>
    <cellStyle name="Percent 7 3 3 3 2 2 2 2" xfId="43360"/>
    <cellStyle name="Percent 7 3 3 3 2 2 2 2 2" xfId="43361"/>
    <cellStyle name="Percent 7 3 3 3 2 2 2 2 3" xfId="43362"/>
    <cellStyle name="Percent 7 3 3 3 2 2 2 3" xfId="43363"/>
    <cellStyle name="Percent 7 3 3 3 2 2 2 4" xfId="43364"/>
    <cellStyle name="Percent 7 3 3 3 2 2 3" xfId="43365"/>
    <cellStyle name="Percent 7 3 3 3 2 2 3 2" xfId="43366"/>
    <cellStyle name="Percent 7 3 3 3 2 2 3 3" xfId="43367"/>
    <cellStyle name="Percent 7 3 3 3 2 2 4" xfId="43368"/>
    <cellStyle name="Percent 7 3 3 3 2 2 4 2" xfId="43369"/>
    <cellStyle name="Percent 7 3 3 3 2 2 4 3" xfId="43370"/>
    <cellStyle name="Percent 7 3 3 3 2 2 5" xfId="43371"/>
    <cellStyle name="Percent 7 3 3 3 2 2 5 2" xfId="43372"/>
    <cellStyle name="Percent 7 3 3 3 2 2 6" xfId="43373"/>
    <cellStyle name="Percent 7 3 3 3 2 3" xfId="43374"/>
    <cellStyle name="Percent 7 3 3 3 2 3 2" xfId="43375"/>
    <cellStyle name="Percent 7 3 3 3 2 3 2 2" xfId="43376"/>
    <cellStyle name="Percent 7 3 3 3 2 3 2 3" xfId="43377"/>
    <cellStyle name="Percent 7 3 3 3 2 3 3" xfId="43378"/>
    <cellStyle name="Percent 7 3 3 3 2 3 4" xfId="43379"/>
    <cellStyle name="Percent 7 3 3 3 2 4" xfId="43380"/>
    <cellStyle name="Percent 7 3 3 3 2 4 2" xfId="43381"/>
    <cellStyle name="Percent 7 3 3 3 2 4 3" xfId="43382"/>
    <cellStyle name="Percent 7 3 3 3 2 5" xfId="43383"/>
    <cellStyle name="Percent 7 3 3 3 2 5 2" xfId="43384"/>
    <cellStyle name="Percent 7 3 3 3 2 5 3" xfId="43385"/>
    <cellStyle name="Percent 7 3 3 3 2 6" xfId="43386"/>
    <cellStyle name="Percent 7 3 3 3 2 6 2" xfId="43387"/>
    <cellStyle name="Percent 7 3 3 3 2 7" xfId="43388"/>
    <cellStyle name="Percent 7 3 3 3 3" xfId="43389"/>
    <cellStyle name="Percent 7 3 3 3 3 2" xfId="43390"/>
    <cellStyle name="Percent 7 3 3 3 3 2 2" xfId="43391"/>
    <cellStyle name="Percent 7 3 3 3 3 2 2 2" xfId="43392"/>
    <cellStyle name="Percent 7 3 3 3 3 2 2 3" xfId="43393"/>
    <cellStyle name="Percent 7 3 3 3 3 2 3" xfId="43394"/>
    <cellStyle name="Percent 7 3 3 3 3 2 3 2" xfId="43395"/>
    <cellStyle name="Percent 7 3 3 3 3 2 4" xfId="43396"/>
    <cellStyle name="Percent 7 3 3 3 3 3" xfId="43397"/>
    <cellStyle name="Percent 7 3 3 3 3 3 2" xfId="43398"/>
    <cellStyle name="Percent 7 3 3 3 3 3 3" xfId="43399"/>
    <cellStyle name="Percent 7 3 3 3 3 4" xfId="43400"/>
    <cellStyle name="Percent 7 3 3 3 3 4 2" xfId="43401"/>
    <cellStyle name="Percent 7 3 3 3 3 4 3" xfId="43402"/>
    <cellStyle name="Percent 7 3 3 3 3 5" xfId="43403"/>
    <cellStyle name="Percent 7 3 3 3 3 5 2" xfId="43404"/>
    <cellStyle name="Percent 7 3 3 3 3 6" xfId="43405"/>
    <cellStyle name="Percent 7 3 3 3 4" xfId="43406"/>
    <cellStyle name="Percent 7 3 3 3 4 2" xfId="43407"/>
    <cellStyle name="Percent 7 3 3 3 4 2 2" xfId="43408"/>
    <cellStyle name="Percent 7 3 3 3 4 2 2 2" xfId="43409"/>
    <cellStyle name="Percent 7 3 3 3 4 2 3" xfId="43410"/>
    <cellStyle name="Percent 7 3 3 3 4 3" xfId="43411"/>
    <cellStyle name="Percent 7 3 3 3 4 3 2" xfId="43412"/>
    <cellStyle name="Percent 7 3 3 3 4 4" xfId="43413"/>
    <cellStyle name="Percent 7 3 3 3 5" xfId="43414"/>
    <cellStyle name="Percent 7 3 3 3 5 2" xfId="43415"/>
    <cellStyle name="Percent 7 3 3 3 5 2 2" xfId="43416"/>
    <cellStyle name="Percent 7 3 3 3 5 3" xfId="43417"/>
    <cellStyle name="Percent 7 3 3 3 6" xfId="43418"/>
    <cellStyle name="Percent 7 3 3 3 6 2" xfId="43419"/>
    <cellStyle name="Percent 7 3 3 3 6 2 2" xfId="43420"/>
    <cellStyle name="Percent 7 3 3 3 6 3" xfId="43421"/>
    <cellStyle name="Percent 7 3 3 3 7" xfId="43422"/>
    <cellStyle name="Percent 7 3 3 3 7 2" xfId="43423"/>
    <cellStyle name="Percent 7 3 3 3 8" xfId="43424"/>
    <cellStyle name="Percent 7 3 3 4" xfId="43425"/>
    <cellStyle name="Percent 7 3 3 4 2" xfId="43426"/>
    <cellStyle name="Percent 7 3 3 4 2 2" xfId="43427"/>
    <cellStyle name="Percent 7 3 3 4 2 2 2" xfId="43428"/>
    <cellStyle name="Percent 7 3 3 4 2 2 2 2" xfId="43429"/>
    <cellStyle name="Percent 7 3 3 4 2 2 2 2 2" xfId="43430"/>
    <cellStyle name="Percent 7 3 3 4 2 2 2 2 3" xfId="43431"/>
    <cellStyle name="Percent 7 3 3 4 2 2 2 3" xfId="43432"/>
    <cellStyle name="Percent 7 3 3 4 2 2 2 4" xfId="43433"/>
    <cellStyle name="Percent 7 3 3 4 2 2 3" xfId="43434"/>
    <cellStyle name="Percent 7 3 3 4 2 2 3 2" xfId="43435"/>
    <cellStyle name="Percent 7 3 3 4 2 2 3 3" xfId="43436"/>
    <cellStyle name="Percent 7 3 3 4 2 2 4" xfId="43437"/>
    <cellStyle name="Percent 7 3 3 4 2 2 4 2" xfId="43438"/>
    <cellStyle name="Percent 7 3 3 4 2 2 4 3" xfId="43439"/>
    <cellStyle name="Percent 7 3 3 4 2 2 5" xfId="43440"/>
    <cellStyle name="Percent 7 3 3 4 2 2 5 2" xfId="43441"/>
    <cellStyle name="Percent 7 3 3 4 2 2 6" xfId="43442"/>
    <cellStyle name="Percent 7 3 3 4 2 3" xfId="43443"/>
    <cellStyle name="Percent 7 3 3 4 2 3 2" xfId="43444"/>
    <cellStyle name="Percent 7 3 3 4 2 3 2 2" xfId="43445"/>
    <cellStyle name="Percent 7 3 3 4 2 3 2 3" xfId="43446"/>
    <cellStyle name="Percent 7 3 3 4 2 3 3" xfId="43447"/>
    <cellStyle name="Percent 7 3 3 4 2 3 4" xfId="43448"/>
    <cellStyle name="Percent 7 3 3 4 2 4" xfId="43449"/>
    <cellStyle name="Percent 7 3 3 4 2 4 2" xfId="43450"/>
    <cellStyle name="Percent 7 3 3 4 2 4 3" xfId="43451"/>
    <cellStyle name="Percent 7 3 3 4 2 5" xfId="43452"/>
    <cellStyle name="Percent 7 3 3 4 2 5 2" xfId="43453"/>
    <cellStyle name="Percent 7 3 3 4 2 5 3" xfId="43454"/>
    <cellStyle name="Percent 7 3 3 4 2 6" xfId="43455"/>
    <cellStyle name="Percent 7 3 3 4 2 6 2" xfId="43456"/>
    <cellStyle name="Percent 7 3 3 4 2 7" xfId="43457"/>
    <cellStyle name="Percent 7 3 3 4 3" xfId="43458"/>
    <cellStyle name="Percent 7 3 3 4 3 2" xfId="43459"/>
    <cellStyle name="Percent 7 3 3 4 3 2 2" xfId="43460"/>
    <cellStyle name="Percent 7 3 3 4 3 2 2 2" xfId="43461"/>
    <cellStyle name="Percent 7 3 3 4 3 2 2 3" xfId="43462"/>
    <cellStyle name="Percent 7 3 3 4 3 2 3" xfId="43463"/>
    <cellStyle name="Percent 7 3 3 4 3 2 3 2" xfId="43464"/>
    <cellStyle name="Percent 7 3 3 4 3 2 4" xfId="43465"/>
    <cellStyle name="Percent 7 3 3 4 3 3" xfId="43466"/>
    <cellStyle name="Percent 7 3 3 4 3 3 2" xfId="43467"/>
    <cellStyle name="Percent 7 3 3 4 3 3 3" xfId="43468"/>
    <cellStyle name="Percent 7 3 3 4 3 4" xfId="43469"/>
    <cellStyle name="Percent 7 3 3 4 3 4 2" xfId="43470"/>
    <cellStyle name="Percent 7 3 3 4 3 4 3" xfId="43471"/>
    <cellStyle name="Percent 7 3 3 4 3 5" xfId="43472"/>
    <cellStyle name="Percent 7 3 3 4 3 5 2" xfId="43473"/>
    <cellStyle name="Percent 7 3 3 4 3 6" xfId="43474"/>
    <cellStyle name="Percent 7 3 3 4 4" xfId="43475"/>
    <cellStyle name="Percent 7 3 3 4 4 2" xfId="43476"/>
    <cellStyle name="Percent 7 3 3 4 4 2 2" xfId="43477"/>
    <cellStyle name="Percent 7 3 3 4 4 2 2 2" xfId="43478"/>
    <cellStyle name="Percent 7 3 3 4 4 2 3" xfId="43479"/>
    <cellStyle name="Percent 7 3 3 4 4 3" xfId="43480"/>
    <cellStyle name="Percent 7 3 3 4 4 3 2" xfId="43481"/>
    <cellStyle name="Percent 7 3 3 4 4 4" xfId="43482"/>
    <cellStyle name="Percent 7 3 3 4 5" xfId="43483"/>
    <cellStyle name="Percent 7 3 3 4 5 2" xfId="43484"/>
    <cellStyle name="Percent 7 3 3 4 5 2 2" xfId="43485"/>
    <cellStyle name="Percent 7 3 3 4 5 3" xfId="43486"/>
    <cellStyle name="Percent 7 3 3 4 6" xfId="43487"/>
    <cellStyle name="Percent 7 3 3 4 6 2" xfId="43488"/>
    <cellStyle name="Percent 7 3 3 4 6 2 2" xfId="43489"/>
    <cellStyle name="Percent 7 3 3 4 6 3" xfId="43490"/>
    <cellStyle name="Percent 7 3 3 4 7" xfId="43491"/>
    <cellStyle name="Percent 7 3 3 4 7 2" xfId="43492"/>
    <cellStyle name="Percent 7 3 3 4 8" xfId="43493"/>
    <cellStyle name="Percent 7 3 3 5" xfId="43494"/>
    <cellStyle name="Percent 7 3 3 5 2" xfId="43495"/>
    <cellStyle name="Percent 7 3 3 5 2 2" xfId="43496"/>
    <cellStyle name="Percent 7 3 3 5 2 2 2" xfId="43497"/>
    <cellStyle name="Percent 7 3 3 5 2 2 2 2" xfId="43498"/>
    <cellStyle name="Percent 7 3 3 5 2 2 2 3" xfId="43499"/>
    <cellStyle name="Percent 7 3 3 5 2 2 3" xfId="43500"/>
    <cellStyle name="Percent 7 3 3 5 2 2 3 2" xfId="43501"/>
    <cellStyle name="Percent 7 3 3 5 2 2 4" xfId="43502"/>
    <cellStyle name="Percent 7 3 3 5 2 3" xfId="43503"/>
    <cellStyle name="Percent 7 3 3 5 2 3 2" xfId="43504"/>
    <cellStyle name="Percent 7 3 3 5 2 3 3" xfId="43505"/>
    <cellStyle name="Percent 7 3 3 5 2 4" xfId="43506"/>
    <cellStyle name="Percent 7 3 3 5 2 4 2" xfId="43507"/>
    <cellStyle name="Percent 7 3 3 5 2 4 3" xfId="43508"/>
    <cellStyle name="Percent 7 3 3 5 2 5" xfId="43509"/>
    <cellStyle name="Percent 7 3 3 5 2 5 2" xfId="43510"/>
    <cellStyle name="Percent 7 3 3 5 2 6" xfId="43511"/>
    <cellStyle name="Percent 7 3 3 5 3" xfId="43512"/>
    <cellStyle name="Percent 7 3 3 5 3 2" xfId="43513"/>
    <cellStyle name="Percent 7 3 3 5 3 2 2" xfId="43514"/>
    <cellStyle name="Percent 7 3 3 5 3 2 2 2" xfId="43515"/>
    <cellStyle name="Percent 7 3 3 5 3 2 3" xfId="43516"/>
    <cellStyle name="Percent 7 3 3 5 3 3" xfId="43517"/>
    <cellStyle name="Percent 7 3 3 5 3 3 2" xfId="43518"/>
    <cellStyle name="Percent 7 3 3 5 3 4" xfId="43519"/>
    <cellStyle name="Percent 7 3 3 5 4" xfId="43520"/>
    <cellStyle name="Percent 7 3 3 5 4 2" xfId="43521"/>
    <cellStyle name="Percent 7 3 3 5 4 2 2" xfId="43522"/>
    <cellStyle name="Percent 7 3 3 5 4 3" xfId="43523"/>
    <cellStyle name="Percent 7 3 3 5 5" xfId="43524"/>
    <cellStyle name="Percent 7 3 3 5 5 2" xfId="43525"/>
    <cellStyle name="Percent 7 3 3 5 5 2 2" xfId="43526"/>
    <cellStyle name="Percent 7 3 3 5 5 3" xfId="43527"/>
    <cellStyle name="Percent 7 3 3 5 6" xfId="43528"/>
    <cellStyle name="Percent 7 3 3 5 6 2" xfId="43529"/>
    <cellStyle name="Percent 7 3 3 5 7" xfId="43530"/>
    <cellStyle name="Percent 7 3 3 6" xfId="43531"/>
    <cellStyle name="Percent 7 3 3 6 2" xfId="43532"/>
    <cellStyle name="Percent 7 3 3 6 2 2" xfId="43533"/>
    <cellStyle name="Percent 7 3 3 6 2 2 2" xfId="43534"/>
    <cellStyle name="Percent 7 3 3 6 2 2 3" xfId="43535"/>
    <cellStyle name="Percent 7 3 3 6 2 3" xfId="43536"/>
    <cellStyle name="Percent 7 3 3 6 2 3 2" xfId="43537"/>
    <cellStyle name="Percent 7 3 3 6 2 4" xfId="43538"/>
    <cellStyle name="Percent 7 3 3 6 3" xfId="43539"/>
    <cellStyle name="Percent 7 3 3 6 3 2" xfId="43540"/>
    <cellStyle name="Percent 7 3 3 6 3 3" xfId="43541"/>
    <cellStyle name="Percent 7 3 3 6 4" xfId="43542"/>
    <cellStyle name="Percent 7 3 3 6 4 2" xfId="43543"/>
    <cellStyle name="Percent 7 3 3 6 4 3" xfId="43544"/>
    <cellStyle name="Percent 7 3 3 6 5" xfId="43545"/>
    <cellStyle name="Percent 7 3 3 6 5 2" xfId="43546"/>
    <cellStyle name="Percent 7 3 3 6 6" xfId="43547"/>
    <cellStyle name="Percent 7 3 3 7" xfId="43548"/>
    <cellStyle name="Percent 7 3 3 7 2" xfId="43549"/>
    <cellStyle name="Percent 7 3 3 7 2 2" xfId="43550"/>
    <cellStyle name="Percent 7 3 3 7 2 2 2" xfId="43551"/>
    <cellStyle name="Percent 7 3 3 7 2 3" xfId="43552"/>
    <cellStyle name="Percent 7 3 3 7 3" xfId="43553"/>
    <cellStyle name="Percent 7 3 3 7 3 2" xfId="43554"/>
    <cellStyle name="Percent 7 3 3 7 4" xfId="43555"/>
    <cellStyle name="Percent 7 3 3 8" xfId="43556"/>
    <cellStyle name="Percent 7 3 3 8 2" xfId="43557"/>
    <cellStyle name="Percent 7 3 3 8 2 2" xfId="43558"/>
    <cellStyle name="Percent 7 3 3 8 3" xfId="43559"/>
    <cellStyle name="Percent 7 3 3 8 4" xfId="43560"/>
    <cellStyle name="Percent 7 3 3 9" xfId="43561"/>
    <cellStyle name="Percent 7 3 3 9 2" xfId="43562"/>
    <cellStyle name="Percent 7 3 3 9 2 2" xfId="43563"/>
    <cellStyle name="Percent 7 3 3 9 3" xfId="43564"/>
    <cellStyle name="Percent 7 3 4" xfId="43565"/>
    <cellStyle name="Percent 7 3 4 10" xfId="43566"/>
    <cellStyle name="Percent 7 3 4 11" xfId="43567"/>
    <cellStyle name="Percent 7 3 4 12" xfId="43568"/>
    <cellStyle name="Percent 7 3 4 2" xfId="43569"/>
    <cellStyle name="Percent 7 3 4 2 2" xfId="43570"/>
    <cellStyle name="Percent 7 3 4 2 2 2" xfId="43571"/>
    <cellStyle name="Percent 7 3 4 2 2 2 2" xfId="43572"/>
    <cellStyle name="Percent 7 3 4 2 2 2 2 2" xfId="43573"/>
    <cellStyle name="Percent 7 3 4 2 2 2 2 3" xfId="43574"/>
    <cellStyle name="Percent 7 3 4 2 2 2 3" xfId="43575"/>
    <cellStyle name="Percent 7 3 4 2 2 2 3 2" xfId="43576"/>
    <cellStyle name="Percent 7 3 4 2 2 2 4" xfId="43577"/>
    <cellStyle name="Percent 7 3 4 2 2 3" xfId="43578"/>
    <cellStyle name="Percent 7 3 4 2 2 3 2" xfId="43579"/>
    <cellStyle name="Percent 7 3 4 2 2 3 3" xfId="43580"/>
    <cellStyle name="Percent 7 3 4 2 2 4" xfId="43581"/>
    <cellStyle name="Percent 7 3 4 2 2 4 2" xfId="43582"/>
    <cellStyle name="Percent 7 3 4 2 2 4 3" xfId="43583"/>
    <cellStyle name="Percent 7 3 4 2 2 5" xfId="43584"/>
    <cellStyle name="Percent 7 3 4 2 2 5 2" xfId="43585"/>
    <cellStyle name="Percent 7 3 4 2 2 6" xfId="43586"/>
    <cellStyle name="Percent 7 3 4 2 3" xfId="43587"/>
    <cellStyle name="Percent 7 3 4 2 3 2" xfId="43588"/>
    <cellStyle name="Percent 7 3 4 2 3 2 2" xfId="43589"/>
    <cellStyle name="Percent 7 3 4 2 3 2 2 2" xfId="43590"/>
    <cellStyle name="Percent 7 3 4 2 3 2 3" xfId="43591"/>
    <cellStyle name="Percent 7 3 4 2 3 3" xfId="43592"/>
    <cellStyle name="Percent 7 3 4 2 3 3 2" xfId="43593"/>
    <cellStyle name="Percent 7 3 4 2 3 4" xfId="43594"/>
    <cellStyle name="Percent 7 3 4 2 4" xfId="43595"/>
    <cellStyle name="Percent 7 3 4 2 4 2" xfId="43596"/>
    <cellStyle name="Percent 7 3 4 2 4 2 2" xfId="43597"/>
    <cellStyle name="Percent 7 3 4 2 4 3" xfId="43598"/>
    <cellStyle name="Percent 7 3 4 2 4 4" xfId="43599"/>
    <cellStyle name="Percent 7 3 4 2 5" xfId="43600"/>
    <cellStyle name="Percent 7 3 4 2 5 2" xfId="43601"/>
    <cellStyle name="Percent 7 3 4 2 5 2 2" xfId="43602"/>
    <cellStyle name="Percent 7 3 4 2 5 3" xfId="43603"/>
    <cellStyle name="Percent 7 3 4 2 6" xfId="43604"/>
    <cellStyle name="Percent 7 3 4 2 6 2" xfId="43605"/>
    <cellStyle name="Percent 7 3 4 2 7" xfId="43606"/>
    <cellStyle name="Percent 7 3 4 2 8" xfId="43607"/>
    <cellStyle name="Percent 7 3 4 3" xfId="43608"/>
    <cellStyle name="Percent 7 3 4 3 2" xfId="43609"/>
    <cellStyle name="Percent 7 3 4 3 2 2" xfId="43610"/>
    <cellStyle name="Percent 7 3 4 3 2 2 2" xfId="43611"/>
    <cellStyle name="Percent 7 3 4 3 2 2 2 2" xfId="43612"/>
    <cellStyle name="Percent 7 3 4 3 2 2 3" xfId="43613"/>
    <cellStyle name="Percent 7 3 4 3 2 3" xfId="43614"/>
    <cellStyle name="Percent 7 3 4 3 2 3 2" xfId="43615"/>
    <cellStyle name="Percent 7 3 4 3 2 4" xfId="43616"/>
    <cellStyle name="Percent 7 3 4 3 3" xfId="43617"/>
    <cellStyle name="Percent 7 3 4 3 3 2" xfId="43618"/>
    <cellStyle name="Percent 7 3 4 3 3 2 2" xfId="43619"/>
    <cellStyle name="Percent 7 3 4 3 3 3" xfId="43620"/>
    <cellStyle name="Percent 7 3 4 3 3 4" xfId="43621"/>
    <cellStyle name="Percent 7 3 4 3 4" xfId="43622"/>
    <cellStyle name="Percent 7 3 4 3 4 2" xfId="43623"/>
    <cellStyle name="Percent 7 3 4 3 4 2 2" xfId="43624"/>
    <cellStyle name="Percent 7 3 4 3 4 3" xfId="43625"/>
    <cellStyle name="Percent 7 3 4 3 4 4" xfId="43626"/>
    <cellStyle name="Percent 7 3 4 3 5" xfId="43627"/>
    <cellStyle name="Percent 7 3 4 3 5 2" xfId="43628"/>
    <cellStyle name="Percent 7 3 4 3 6" xfId="43629"/>
    <cellStyle name="Percent 7 3 4 3 7" xfId="43630"/>
    <cellStyle name="Percent 7 3 4 3 8" xfId="43631"/>
    <cellStyle name="Percent 7 3 4 4" xfId="43632"/>
    <cellStyle name="Percent 7 3 4 4 2" xfId="43633"/>
    <cellStyle name="Percent 7 3 4 4 2 2" xfId="43634"/>
    <cellStyle name="Percent 7 3 4 4 2 2 2" xfId="43635"/>
    <cellStyle name="Percent 7 3 4 4 2 3" xfId="43636"/>
    <cellStyle name="Percent 7 3 4 4 2 4" xfId="43637"/>
    <cellStyle name="Percent 7 3 4 4 3" xfId="43638"/>
    <cellStyle name="Percent 7 3 4 4 3 2" xfId="43639"/>
    <cellStyle name="Percent 7 3 4 4 3 3" xfId="43640"/>
    <cellStyle name="Percent 7 3 4 4 4" xfId="43641"/>
    <cellStyle name="Percent 7 3 4 4 4 2" xfId="43642"/>
    <cellStyle name="Percent 7 3 4 4 5" xfId="43643"/>
    <cellStyle name="Percent 7 3 4 4 6" xfId="43644"/>
    <cellStyle name="Percent 7 3 4 4 7" xfId="43645"/>
    <cellStyle name="Percent 7 3 4 4 8" xfId="43646"/>
    <cellStyle name="Percent 7 3 4 5" xfId="43647"/>
    <cellStyle name="Percent 7 3 4 5 2" xfId="43648"/>
    <cellStyle name="Percent 7 3 4 5 2 2" xfId="43649"/>
    <cellStyle name="Percent 7 3 4 5 2 3" xfId="43650"/>
    <cellStyle name="Percent 7 3 4 5 3" xfId="43651"/>
    <cellStyle name="Percent 7 3 4 5 3 2" xfId="43652"/>
    <cellStyle name="Percent 7 3 4 5 4" xfId="43653"/>
    <cellStyle name="Percent 7 3 4 5 5" xfId="43654"/>
    <cellStyle name="Percent 7 3 4 5 6" xfId="43655"/>
    <cellStyle name="Percent 7 3 4 5 7" xfId="43656"/>
    <cellStyle name="Percent 7 3 4 6" xfId="43657"/>
    <cellStyle name="Percent 7 3 4 6 2" xfId="43658"/>
    <cellStyle name="Percent 7 3 4 6 2 2" xfId="43659"/>
    <cellStyle name="Percent 7 3 4 6 3" xfId="43660"/>
    <cellStyle name="Percent 7 3 4 6 4" xfId="43661"/>
    <cellStyle name="Percent 7 3 4 7" xfId="43662"/>
    <cellStyle name="Percent 7 3 4 7 2" xfId="43663"/>
    <cellStyle name="Percent 7 3 4 7 3" xfId="43664"/>
    <cellStyle name="Percent 7 3 4 8" xfId="43665"/>
    <cellStyle name="Percent 7 3 4 8 2" xfId="43666"/>
    <cellStyle name="Percent 7 3 4 9" xfId="43667"/>
    <cellStyle name="Percent 7 3 5" xfId="43668"/>
    <cellStyle name="Percent 7 3 5 2" xfId="43669"/>
    <cellStyle name="Percent 7 3 5 2 2" xfId="43670"/>
    <cellStyle name="Percent 7 3 5 2 2 2" xfId="43671"/>
    <cellStyle name="Percent 7 3 5 2 2 2 2" xfId="43672"/>
    <cellStyle name="Percent 7 3 5 2 2 2 2 2" xfId="43673"/>
    <cellStyle name="Percent 7 3 5 2 2 2 2 3" xfId="43674"/>
    <cellStyle name="Percent 7 3 5 2 2 2 3" xfId="43675"/>
    <cellStyle name="Percent 7 3 5 2 2 2 4" xfId="43676"/>
    <cellStyle name="Percent 7 3 5 2 2 3" xfId="43677"/>
    <cellStyle name="Percent 7 3 5 2 2 3 2" xfId="43678"/>
    <cellStyle name="Percent 7 3 5 2 2 3 3" xfId="43679"/>
    <cellStyle name="Percent 7 3 5 2 2 4" xfId="43680"/>
    <cellStyle name="Percent 7 3 5 2 2 4 2" xfId="43681"/>
    <cellStyle name="Percent 7 3 5 2 2 4 3" xfId="43682"/>
    <cellStyle name="Percent 7 3 5 2 2 5" xfId="43683"/>
    <cellStyle name="Percent 7 3 5 2 2 5 2" xfId="43684"/>
    <cellStyle name="Percent 7 3 5 2 2 6" xfId="43685"/>
    <cellStyle name="Percent 7 3 5 2 3" xfId="43686"/>
    <cellStyle name="Percent 7 3 5 2 3 2" xfId="43687"/>
    <cellStyle name="Percent 7 3 5 2 3 2 2" xfId="43688"/>
    <cellStyle name="Percent 7 3 5 2 3 2 3" xfId="43689"/>
    <cellStyle name="Percent 7 3 5 2 3 3" xfId="43690"/>
    <cellStyle name="Percent 7 3 5 2 3 4" xfId="43691"/>
    <cellStyle name="Percent 7 3 5 2 4" xfId="43692"/>
    <cellStyle name="Percent 7 3 5 2 4 2" xfId="43693"/>
    <cellStyle name="Percent 7 3 5 2 4 3" xfId="43694"/>
    <cellStyle name="Percent 7 3 5 2 5" xfId="43695"/>
    <cellStyle name="Percent 7 3 5 2 5 2" xfId="43696"/>
    <cellStyle name="Percent 7 3 5 2 5 3" xfId="43697"/>
    <cellStyle name="Percent 7 3 5 2 6" xfId="43698"/>
    <cellStyle name="Percent 7 3 5 2 6 2" xfId="43699"/>
    <cellStyle name="Percent 7 3 5 2 7" xfId="43700"/>
    <cellStyle name="Percent 7 3 5 3" xfId="43701"/>
    <cellStyle name="Percent 7 3 5 3 2" xfId="43702"/>
    <cellStyle name="Percent 7 3 5 3 2 2" xfId="43703"/>
    <cellStyle name="Percent 7 3 5 3 2 2 2" xfId="43704"/>
    <cellStyle name="Percent 7 3 5 3 2 2 3" xfId="43705"/>
    <cellStyle name="Percent 7 3 5 3 2 3" xfId="43706"/>
    <cellStyle name="Percent 7 3 5 3 2 3 2" xfId="43707"/>
    <cellStyle name="Percent 7 3 5 3 2 4" xfId="43708"/>
    <cellStyle name="Percent 7 3 5 3 3" xfId="43709"/>
    <cellStyle name="Percent 7 3 5 3 3 2" xfId="43710"/>
    <cellStyle name="Percent 7 3 5 3 3 3" xfId="43711"/>
    <cellStyle name="Percent 7 3 5 3 4" xfId="43712"/>
    <cellStyle name="Percent 7 3 5 3 4 2" xfId="43713"/>
    <cellStyle name="Percent 7 3 5 3 4 3" xfId="43714"/>
    <cellStyle name="Percent 7 3 5 3 5" xfId="43715"/>
    <cellStyle name="Percent 7 3 5 3 5 2" xfId="43716"/>
    <cellStyle name="Percent 7 3 5 3 6" xfId="43717"/>
    <cellStyle name="Percent 7 3 5 4" xfId="43718"/>
    <cellStyle name="Percent 7 3 5 4 2" xfId="43719"/>
    <cellStyle name="Percent 7 3 5 4 2 2" xfId="43720"/>
    <cellStyle name="Percent 7 3 5 4 2 2 2" xfId="43721"/>
    <cellStyle name="Percent 7 3 5 4 2 3" xfId="43722"/>
    <cellStyle name="Percent 7 3 5 4 3" xfId="43723"/>
    <cellStyle name="Percent 7 3 5 4 3 2" xfId="43724"/>
    <cellStyle name="Percent 7 3 5 4 4" xfId="43725"/>
    <cellStyle name="Percent 7 3 5 5" xfId="43726"/>
    <cellStyle name="Percent 7 3 5 5 2" xfId="43727"/>
    <cellStyle name="Percent 7 3 5 5 2 2" xfId="43728"/>
    <cellStyle name="Percent 7 3 5 5 3" xfId="43729"/>
    <cellStyle name="Percent 7 3 5 6" xfId="43730"/>
    <cellStyle name="Percent 7 3 5 6 2" xfId="43731"/>
    <cellStyle name="Percent 7 3 5 6 2 2" xfId="43732"/>
    <cellStyle name="Percent 7 3 5 6 3" xfId="43733"/>
    <cellStyle name="Percent 7 3 5 7" xfId="43734"/>
    <cellStyle name="Percent 7 3 5 7 2" xfId="43735"/>
    <cellStyle name="Percent 7 3 5 8" xfId="43736"/>
    <cellStyle name="Percent 7 3 6" xfId="43737"/>
    <cellStyle name="Percent 7 3 6 2" xfId="43738"/>
    <cellStyle name="Percent 7 3 6 2 2" xfId="43739"/>
    <cellStyle name="Percent 7 3 6 2 2 2" xfId="43740"/>
    <cellStyle name="Percent 7 3 6 2 2 2 2" xfId="43741"/>
    <cellStyle name="Percent 7 3 6 2 2 2 2 2" xfId="43742"/>
    <cellStyle name="Percent 7 3 6 2 2 2 2 3" xfId="43743"/>
    <cellStyle name="Percent 7 3 6 2 2 2 3" xfId="43744"/>
    <cellStyle name="Percent 7 3 6 2 2 2 4" xfId="43745"/>
    <cellStyle name="Percent 7 3 6 2 2 3" xfId="43746"/>
    <cellStyle name="Percent 7 3 6 2 2 3 2" xfId="43747"/>
    <cellStyle name="Percent 7 3 6 2 2 3 3" xfId="43748"/>
    <cellStyle name="Percent 7 3 6 2 2 4" xfId="43749"/>
    <cellStyle name="Percent 7 3 6 2 2 4 2" xfId="43750"/>
    <cellStyle name="Percent 7 3 6 2 2 4 3" xfId="43751"/>
    <cellStyle name="Percent 7 3 6 2 2 5" xfId="43752"/>
    <cellStyle name="Percent 7 3 6 2 2 5 2" xfId="43753"/>
    <cellStyle name="Percent 7 3 6 2 2 6" xfId="43754"/>
    <cellStyle name="Percent 7 3 6 2 3" xfId="43755"/>
    <cellStyle name="Percent 7 3 6 2 3 2" xfId="43756"/>
    <cellStyle name="Percent 7 3 6 2 3 2 2" xfId="43757"/>
    <cellStyle name="Percent 7 3 6 2 3 2 3" xfId="43758"/>
    <cellStyle name="Percent 7 3 6 2 3 3" xfId="43759"/>
    <cellStyle name="Percent 7 3 6 2 3 4" xfId="43760"/>
    <cellStyle name="Percent 7 3 6 2 4" xfId="43761"/>
    <cellStyle name="Percent 7 3 6 2 4 2" xfId="43762"/>
    <cellStyle name="Percent 7 3 6 2 4 3" xfId="43763"/>
    <cellStyle name="Percent 7 3 6 2 5" xfId="43764"/>
    <cellStyle name="Percent 7 3 6 2 5 2" xfId="43765"/>
    <cellStyle name="Percent 7 3 6 2 5 3" xfId="43766"/>
    <cellStyle name="Percent 7 3 6 2 6" xfId="43767"/>
    <cellStyle name="Percent 7 3 6 2 6 2" xfId="43768"/>
    <cellStyle name="Percent 7 3 6 2 7" xfId="43769"/>
    <cellStyle name="Percent 7 3 6 3" xfId="43770"/>
    <cellStyle name="Percent 7 3 6 3 2" xfId="43771"/>
    <cellStyle name="Percent 7 3 6 3 2 2" xfId="43772"/>
    <cellStyle name="Percent 7 3 6 3 2 2 2" xfId="43773"/>
    <cellStyle name="Percent 7 3 6 3 2 2 3" xfId="43774"/>
    <cellStyle name="Percent 7 3 6 3 2 3" xfId="43775"/>
    <cellStyle name="Percent 7 3 6 3 2 3 2" xfId="43776"/>
    <cellStyle name="Percent 7 3 6 3 2 4" xfId="43777"/>
    <cellStyle name="Percent 7 3 6 3 3" xfId="43778"/>
    <cellStyle name="Percent 7 3 6 3 3 2" xfId="43779"/>
    <cellStyle name="Percent 7 3 6 3 3 3" xfId="43780"/>
    <cellStyle name="Percent 7 3 6 3 4" xfId="43781"/>
    <cellStyle name="Percent 7 3 6 3 4 2" xfId="43782"/>
    <cellStyle name="Percent 7 3 6 3 4 3" xfId="43783"/>
    <cellStyle name="Percent 7 3 6 3 5" xfId="43784"/>
    <cellStyle name="Percent 7 3 6 3 5 2" xfId="43785"/>
    <cellStyle name="Percent 7 3 6 3 6" xfId="43786"/>
    <cellStyle name="Percent 7 3 6 4" xfId="43787"/>
    <cellStyle name="Percent 7 3 6 4 2" xfId="43788"/>
    <cellStyle name="Percent 7 3 6 4 2 2" xfId="43789"/>
    <cellStyle name="Percent 7 3 6 4 2 2 2" xfId="43790"/>
    <cellStyle name="Percent 7 3 6 4 2 3" xfId="43791"/>
    <cellStyle name="Percent 7 3 6 4 3" xfId="43792"/>
    <cellStyle name="Percent 7 3 6 4 3 2" xfId="43793"/>
    <cellStyle name="Percent 7 3 6 4 4" xfId="43794"/>
    <cellStyle name="Percent 7 3 6 5" xfId="43795"/>
    <cellStyle name="Percent 7 3 6 5 2" xfId="43796"/>
    <cellStyle name="Percent 7 3 6 5 2 2" xfId="43797"/>
    <cellStyle name="Percent 7 3 6 5 3" xfId="43798"/>
    <cellStyle name="Percent 7 3 6 6" xfId="43799"/>
    <cellStyle name="Percent 7 3 6 6 2" xfId="43800"/>
    <cellStyle name="Percent 7 3 6 6 2 2" xfId="43801"/>
    <cellStyle name="Percent 7 3 6 6 3" xfId="43802"/>
    <cellStyle name="Percent 7 3 6 7" xfId="43803"/>
    <cellStyle name="Percent 7 3 6 7 2" xfId="43804"/>
    <cellStyle name="Percent 7 3 6 8" xfId="43805"/>
    <cellStyle name="Percent 7 3 7" xfId="43806"/>
    <cellStyle name="Percent 7 3 7 2" xfId="43807"/>
    <cellStyle name="Percent 7 3 7 2 2" xfId="43808"/>
    <cellStyle name="Percent 7 3 7 2 2 2" xfId="43809"/>
    <cellStyle name="Percent 7 3 7 2 2 2 2" xfId="43810"/>
    <cellStyle name="Percent 7 3 7 2 2 2 3" xfId="43811"/>
    <cellStyle name="Percent 7 3 7 2 2 3" xfId="43812"/>
    <cellStyle name="Percent 7 3 7 2 2 3 2" xfId="43813"/>
    <cellStyle name="Percent 7 3 7 2 2 4" xfId="43814"/>
    <cellStyle name="Percent 7 3 7 2 3" xfId="43815"/>
    <cellStyle name="Percent 7 3 7 2 3 2" xfId="43816"/>
    <cellStyle name="Percent 7 3 7 2 3 3" xfId="43817"/>
    <cellStyle name="Percent 7 3 7 2 4" xfId="43818"/>
    <cellStyle name="Percent 7 3 7 2 4 2" xfId="43819"/>
    <cellStyle name="Percent 7 3 7 2 4 3" xfId="43820"/>
    <cellStyle name="Percent 7 3 7 2 5" xfId="43821"/>
    <cellStyle name="Percent 7 3 7 2 5 2" xfId="43822"/>
    <cellStyle name="Percent 7 3 7 2 6" xfId="43823"/>
    <cellStyle name="Percent 7 3 7 3" xfId="43824"/>
    <cellStyle name="Percent 7 3 7 3 2" xfId="43825"/>
    <cellStyle name="Percent 7 3 7 3 2 2" xfId="43826"/>
    <cellStyle name="Percent 7 3 7 3 2 2 2" xfId="43827"/>
    <cellStyle name="Percent 7 3 7 3 2 3" xfId="43828"/>
    <cellStyle name="Percent 7 3 7 3 3" xfId="43829"/>
    <cellStyle name="Percent 7 3 7 3 3 2" xfId="43830"/>
    <cellStyle name="Percent 7 3 7 3 4" xfId="43831"/>
    <cellStyle name="Percent 7 3 7 4" xfId="43832"/>
    <cellStyle name="Percent 7 3 7 4 2" xfId="43833"/>
    <cellStyle name="Percent 7 3 7 4 2 2" xfId="43834"/>
    <cellStyle name="Percent 7 3 7 4 3" xfId="43835"/>
    <cellStyle name="Percent 7 3 7 4 4" xfId="43836"/>
    <cellStyle name="Percent 7 3 7 5" xfId="43837"/>
    <cellStyle name="Percent 7 3 7 5 2" xfId="43838"/>
    <cellStyle name="Percent 7 3 7 5 2 2" xfId="43839"/>
    <cellStyle name="Percent 7 3 7 5 3" xfId="43840"/>
    <cellStyle name="Percent 7 3 7 6" xfId="43841"/>
    <cellStyle name="Percent 7 3 7 6 2" xfId="43842"/>
    <cellStyle name="Percent 7 3 7 7" xfId="43843"/>
    <cellStyle name="Percent 7 3 7 8" xfId="43844"/>
    <cellStyle name="Percent 7 3 8" xfId="43845"/>
    <cellStyle name="Percent 7 3 8 2" xfId="43846"/>
    <cellStyle name="Percent 7 3 8 2 2" xfId="43847"/>
    <cellStyle name="Percent 7 3 8 2 2 2" xfId="43848"/>
    <cellStyle name="Percent 7 3 8 2 2 2 2" xfId="43849"/>
    <cellStyle name="Percent 7 3 8 2 2 3" xfId="43850"/>
    <cellStyle name="Percent 7 3 8 2 3" xfId="43851"/>
    <cellStyle name="Percent 7 3 8 2 3 2" xfId="43852"/>
    <cellStyle name="Percent 7 3 8 2 4" xfId="43853"/>
    <cellStyle name="Percent 7 3 8 3" xfId="43854"/>
    <cellStyle name="Percent 7 3 8 3 2" xfId="43855"/>
    <cellStyle name="Percent 7 3 8 3 2 2" xfId="43856"/>
    <cellStyle name="Percent 7 3 8 3 3" xfId="43857"/>
    <cellStyle name="Percent 7 3 8 3 4" xfId="43858"/>
    <cellStyle name="Percent 7 3 8 4" xfId="43859"/>
    <cellStyle name="Percent 7 3 8 4 2" xfId="43860"/>
    <cellStyle name="Percent 7 3 8 4 2 2" xfId="43861"/>
    <cellStyle name="Percent 7 3 8 4 3" xfId="43862"/>
    <cellStyle name="Percent 7 3 8 5" xfId="43863"/>
    <cellStyle name="Percent 7 3 8 5 2" xfId="43864"/>
    <cellStyle name="Percent 7 3 8 6" xfId="43865"/>
    <cellStyle name="Percent 7 3 8 7" xfId="43866"/>
    <cellStyle name="Percent 7 3 9" xfId="43867"/>
    <cellStyle name="Percent 7 3 9 2" xfId="43868"/>
    <cellStyle name="Percent 7 3 9 2 2" xfId="43869"/>
    <cellStyle name="Percent 7 3 9 2 2 2" xfId="43870"/>
    <cellStyle name="Percent 7 3 9 2 3" xfId="43871"/>
    <cellStyle name="Percent 7 3 9 3" xfId="43872"/>
    <cellStyle name="Percent 7 3 9 3 2" xfId="43873"/>
    <cellStyle name="Percent 7 3 9 4" xfId="43874"/>
    <cellStyle name="Percent 7 4" xfId="43875"/>
    <cellStyle name="Percent 7 4 10" xfId="43876"/>
    <cellStyle name="Percent 7 4 10 2" xfId="43877"/>
    <cellStyle name="Percent 7 4 10 2 2" xfId="43878"/>
    <cellStyle name="Percent 7 4 10 3" xfId="43879"/>
    <cellStyle name="Percent 7 4 10 4" xfId="43880"/>
    <cellStyle name="Percent 7 4 11" xfId="43881"/>
    <cellStyle name="Percent 7 4 11 2" xfId="43882"/>
    <cellStyle name="Percent 7 4 12" xfId="43883"/>
    <cellStyle name="Percent 7 4 13" xfId="43884"/>
    <cellStyle name="Percent 7 4 14" xfId="43885"/>
    <cellStyle name="Percent 7 4 2" xfId="43886"/>
    <cellStyle name="Percent 7 4 2 10" xfId="43887"/>
    <cellStyle name="Percent 7 4 2 10 2" xfId="43888"/>
    <cellStyle name="Percent 7 4 2 11" xfId="43889"/>
    <cellStyle name="Percent 7 4 2 12" xfId="43890"/>
    <cellStyle name="Percent 7 4 2 2" xfId="43891"/>
    <cellStyle name="Percent 7 4 2 2 2" xfId="43892"/>
    <cellStyle name="Percent 7 4 2 2 2 2" xfId="43893"/>
    <cellStyle name="Percent 7 4 2 2 2 2 2" xfId="43894"/>
    <cellStyle name="Percent 7 4 2 2 2 2 2 2" xfId="43895"/>
    <cellStyle name="Percent 7 4 2 2 2 2 2 2 2" xfId="43896"/>
    <cellStyle name="Percent 7 4 2 2 2 2 2 2 3" xfId="43897"/>
    <cellStyle name="Percent 7 4 2 2 2 2 2 3" xfId="43898"/>
    <cellStyle name="Percent 7 4 2 2 2 2 2 4" xfId="43899"/>
    <cellStyle name="Percent 7 4 2 2 2 2 3" xfId="43900"/>
    <cellStyle name="Percent 7 4 2 2 2 2 3 2" xfId="43901"/>
    <cellStyle name="Percent 7 4 2 2 2 2 3 3" xfId="43902"/>
    <cellStyle name="Percent 7 4 2 2 2 2 4" xfId="43903"/>
    <cellStyle name="Percent 7 4 2 2 2 2 4 2" xfId="43904"/>
    <cellStyle name="Percent 7 4 2 2 2 2 4 3" xfId="43905"/>
    <cellStyle name="Percent 7 4 2 2 2 2 5" xfId="43906"/>
    <cellStyle name="Percent 7 4 2 2 2 2 5 2" xfId="43907"/>
    <cellStyle name="Percent 7 4 2 2 2 2 6" xfId="43908"/>
    <cellStyle name="Percent 7 4 2 2 2 3" xfId="43909"/>
    <cellStyle name="Percent 7 4 2 2 2 3 2" xfId="43910"/>
    <cellStyle name="Percent 7 4 2 2 2 3 2 2" xfId="43911"/>
    <cellStyle name="Percent 7 4 2 2 2 3 2 3" xfId="43912"/>
    <cellStyle name="Percent 7 4 2 2 2 3 3" xfId="43913"/>
    <cellStyle name="Percent 7 4 2 2 2 3 4" xfId="43914"/>
    <cellStyle name="Percent 7 4 2 2 2 4" xfId="43915"/>
    <cellStyle name="Percent 7 4 2 2 2 4 2" xfId="43916"/>
    <cellStyle name="Percent 7 4 2 2 2 4 3" xfId="43917"/>
    <cellStyle name="Percent 7 4 2 2 2 5" xfId="43918"/>
    <cellStyle name="Percent 7 4 2 2 2 5 2" xfId="43919"/>
    <cellStyle name="Percent 7 4 2 2 2 5 3" xfId="43920"/>
    <cellStyle name="Percent 7 4 2 2 2 6" xfId="43921"/>
    <cellStyle name="Percent 7 4 2 2 2 6 2" xfId="43922"/>
    <cellStyle name="Percent 7 4 2 2 2 7" xfId="43923"/>
    <cellStyle name="Percent 7 4 2 2 3" xfId="43924"/>
    <cellStyle name="Percent 7 4 2 2 3 2" xfId="43925"/>
    <cellStyle name="Percent 7 4 2 2 3 2 2" xfId="43926"/>
    <cellStyle name="Percent 7 4 2 2 3 2 2 2" xfId="43927"/>
    <cellStyle name="Percent 7 4 2 2 3 2 2 3" xfId="43928"/>
    <cellStyle name="Percent 7 4 2 2 3 2 3" xfId="43929"/>
    <cellStyle name="Percent 7 4 2 2 3 2 3 2" xfId="43930"/>
    <cellStyle name="Percent 7 4 2 2 3 2 4" xfId="43931"/>
    <cellStyle name="Percent 7 4 2 2 3 3" xfId="43932"/>
    <cellStyle name="Percent 7 4 2 2 3 3 2" xfId="43933"/>
    <cellStyle name="Percent 7 4 2 2 3 3 3" xfId="43934"/>
    <cellStyle name="Percent 7 4 2 2 3 4" xfId="43935"/>
    <cellStyle name="Percent 7 4 2 2 3 4 2" xfId="43936"/>
    <cellStyle name="Percent 7 4 2 2 3 4 3" xfId="43937"/>
    <cellStyle name="Percent 7 4 2 2 3 5" xfId="43938"/>
    <cellStyle name="Percent 7 4 2 2 3 5 2" xfId="43939"/>
    <cellStyle name="Percent 7 4 2 2 3 6" xfId="43940"/>
    <cellStyle name="Percent 7 4 2 2 4" xfId="43941"/>
    <cellStyle name="Percent 7 4 2 2 4 2" xfId="43942"/>
    <cellStyle name="Percent 7 4 2 2 4 2 2" xfId="43943"/>
    <cellStyle name="Percent 7 4 2 2 4 2 2 2" xfId="43944"/>
    <cellStyle name="Percent 7 4 2 2 4 2 3" xfId="43945"/>
    <cellStyle name="Percent 7 4 2 2 4 3" xfId="43946"/>
    <cellStyle name="Percent 7 4 2 2 4 3 2" xfId="43947"/>
    <cellStyle name="Percent 7 4 2 2 4 4" xfId="43948"/>
    <cellStyle name="Percent 7 4 2 2 5" xfId="43949"/>
    <cellStyle name="Percent 7 4 2 2 5 2" xfId="43950"/>
    <cellStyle name="Percent 7 4 2 2 5 2 2" xfId="43951"/>
    <cellStyle name="Percent 7 4 2 2 5 3" xfId="43952"/>
    <cellStyle name="Percent 7 4 2 2 6" xfId="43953"/>
    <cellStyle name="Percent 7 4 2 2 6 2" xfId="43954"/>
    <cellStyle name="Percent 7 4 2 2 6 2 2" xfId="43955"/>
    <cellStyle name="Percent 7 4 2 2 6 3" xfId="43956"/>
    <cellStyle name="Percent 7 4 2 2 7" xfId="43957"/>
    <cellStyle name="Percent 7 4 2 2 7 2" xfId="43958"/>
    <cellStyle name="Percent 7 4 2 2 8" xfId="43959"/>
    <cellStyle name="Percent 7 4 2 3" xfId="43960"/>
    <cellStyle name="Percent 7 4 2 3 2" xfId="43961"/>
    <cellStyle name="Percent 7 4 2 3 2 2" xfId="43962"/>
    <cellStyle name="Percent 7 4 2 3 2 2 2" xfId="43963"/>
    <cellStyle name="Percent 7 4 2 3 2 2 2 2" xfId="43964"/>
    <cellStyle name="Percent 7 4 2 3 2 2 2 2 2" xfId="43965"/>
    <cellStyle name="Percent 7 4 2 3 2 2 2 2 3" xfId="43966"/>
    <cellStyle name="Percent 7 4 2 3 2 2 2 3" xfId="43967"/>
    <cellStyle name="Percent 7 4 2 3 2 2 2 4" xfId="43968"/>
    <cellStyle name="Percent 7 4 2 3 2 2 3" xfId="43969"/>
    <cellStyle name="Percent 7 4 2 3 2 2 3 2" xfId="43970"/>
    <cellStyle name="Percent 7 4 2 3 2 2 3 3" xfId="43971"/>
    <cellStyle name="Percent 7 4 2 3 2 2 4" xfId="43972"/>
    <cellStyle name="Percent 7 4 2 3 2 2 4 2" xfId="43973"/>
    <cellStyle name="Percent 7 4 2 3 2 2 4 3" xfId="43974"/>
    <cellStyle name="Percent 7 4 2 3 2 2 5" xfId="43975"/>
    <cellStyle name="Percent 7 4 2 3 2 2 5 2" xfId="43976"/>
    <cellStyle name="Percent 7 4 2 3 2 2 6" xfId="43977"/>
    <cellStyle name="Percent 7 4 2 3 2 3" xfId="43978"/>
    <cellStyle name="Percent 7 4 2 3 2 3 2" xfId="43979"/>
    <cellStyle name="Percent 7 4 2 3 2 3 2 2" xfId="43980"/>
    <cellStyle name="Percent 7 4 2 3 2 3 2 3" xfId="43981"/>
    <cellStyle name="Percent 7 4 2 3 2 3 3" xfId="43982"/>
    <cellStyle name="Percent 7 4 2 3 2 3 4" xfId="43983"/>
    <cellStyle name="Percent 7 4 2 3 2 4" xfId="43984"/>
    <cellStyle name="Percent 7 4 2 3 2 4 2" xfId="43985"/>
    <cellStyle name="Percent 7 4 2 3 2 4 3" xfId="43986"/>
    <cellStyle name="Percent 7 4 2 3 2 5" xfId="43987"/>
    <cellStyle name="Percent 7 4 2 3 2 5 2" xfId="43988"/>
    <cellStyle name="Percent 7 4 2 3 2 5 3" xfId="43989"/>
    <cellStyle name="Percent 7 4 2 3 2 6" xfId="43990"/>
    <cellStyle name="Percent 7 4 2 3 2 6 2" xfId="43991"/>
    <cellStyle name="Percent 7 4 2 3 2 7" xfId="43992"/>
    <cellStyle name="Percent 7 4 2 3 3" xfId="43993"/>
    <cellStyle name="Percent 7 4 2 3 3 2" xfId="43994"/>
    <cellStyle name="Percent 7 4 2 3 3 2 2" xfId="43995"/>
    <cellStyle name="Percent 7 4 2 3 3 2 2 2" xfId="43996"/>
    <cellStyle name="Percent 7 4 2 3 3 2 2 3" xfId="43997"/>
    <cellStyle name="Percent 7 4 2 3 3 2 3" xfId="43998"/>
    <cellStyle name="Percent 7 4 2 3 3 2 3 2" xfId="43999"/>
    <cellStyle name="Percent 7 4 2 3 3 2 4" xfId="44000"/>
    <cellStyle name="Percent 7 4 2 3 3 3" xfId="44001"/>
    <cellStyle name="Percent 7 4 2 3 3 3 2" xfId="44002"/>
    <cellStyle name="Percent 7 4 2 3 3 3 3" xfId="44003"/>
    <cellStyle name="Percent 7 4 2 3 3 4" xfId="44004"/>
    <cellStyle name="Percent 7 4 2 3 3 4 2" xfId="44005"/>
    <cellStyle name="Percent 7 4 2 3 3 4 3" xfId="44006"/>
    <cellStyle name="Percent 7 4 2 3 3 5" xfId="44007"/>
    <cellStyle name="Percent 7 4 2 3 3 5 2" xfId="44008"/>
    <cellStyle name="Percent 7 4 2 3 3 6" xfId="44009"/>
    <cellStyle name="Percent 7 4 2 3 4" xfId="44010"/>
    <cellStyle name="Percent 7 4 2 3 4 2" xfId="44011"/>
    <cellStyle name="Percent 7 4 2 3 4 2 2" xfId="44012"/>
    <cellStyle name="Percent 7 4 2 3 4 2 2 2" xfId="44013"/>
    <cellStyle name="Percent 7 4 2 3 4 2 3" xfId="44014"/>
    <cellStyle name="Percent 7 4 2 3 4 3" xfId="44015"/>
    <cellStyle name="Percent 7 4 2 3 4 3 2" xfId="44016"/>
    <cellStyle name="Percent 7 4 2 3 4 4" xfId="44017"/>
    <cellStyle name="Percent 7 4 2 3 5" xfId="44018"/>
    <cellStyle name="Percent 7 4 2 3 5 2" xfId="44019"/>
    <cellStyle name="Percent 7 4 2 3 5 2 2" xfId="44020"/>
    <cellStyle name="Percent 7 4 2 3 5 3" xfId="44021"/>
    <cellStyle name="Percent 7 4 2 3 6" xfId="44022"/>
    <cellStyle name="Percent 7 4 2 3 6 2" xfId="44023"/>
    <cellStyle name="Percent 7 4 2 3 6 2 2" xfId="44024"/>
    <cellStyle name="Percent 7 4 2 3 6 3" xfId="44025"/>
    <cellStyle name="Percent 7 4 2 3 7" xfId="44026"/>
    <cellStyle name="Percent 7 4 2 3 7 2" xfId="44027"/>
    <cellStyle name="Percent 7 4 2 3 8" xfId="44028"/>
    <cellStyle name="Percent 7 4 2 4" xfId="44029"/>
    <cellStyle name="Percent 7 4 2 4 2" xfId="44030"/>
    <cellStyle name="Percent 7 4 2 4 2 2" xfId="44031"/>
    <cellStyle name="Percent 7 4 2 4 2 2 2" xfId="44032"/>
    <cellStyle name="Percent 7 4 2 4 2 2 2 2" xfId="44033"/>
    <cellStyle name="Percent 7 4 2 4 2 2 2 2 2" xfId="44034"/>
    <cellStyle name="Percent 7 4 2 4 2 2 2 2 3" xfId="44035"/>
    <cellStyle name="Percent 7 4 2 4 2 2 2 3" xfId="44036"/>
    <cellStyle name="Percent 7 4 2 4 2 2 2 4" xfId="44037"/>
    <cellStyle name="Percent 7 4 2 4 2 2 3" xfId="44038"/>
    <cellStyle name="Percent 7 4 2 4 2 2 3 2" xfId="44039"/>
    <cellStyle name="Percent 7 4 2 4 2 2 3 3" xfId="44040"/>
    <cellStyle name="Percent 7 4 2 4 2 2 4" xfId="44041"/>
    <cellStyle name="Percent 7 4 2 4 2 2 4 2" xfId="44042"/>
    <cellStyle name="Percent 7 4 2 4 2 2 4 3" xfId="44043"/>
    <cellStyle name="Percent 7 4 2 4 2 2 5" xfId="44044"/>
    <cellStyle name="Percent 7 4 2 4 2 2 5 2" xfId="44045"/>
    <cellStyle name="Percent 7 4 2 4 2 2 6" xfId="44046"/>
    <cellStyle name="Percent 7 4 2 4 2 3" xfId="44047"/>
    <cellStyle name="Percent 7 4 2 4 2 3 2" xfId="44048"/>
    <cellStyle name="Percent 7 4 2 4 2 3 2 2" xfId="44049"/>
    <cellStyle name="Percent 7 4 2 4 2 3 2 3" xfId="44050"/>
    <cellStyle name="Percent 7 4 2 4 2 3 3" xfId="44051"/>
    <cellStyle name="Percent 7 4 2 4 2 3 4" xfId="44052"/>
    <cellStyle name="Percent 7 4 2 4 2 4" xfId="44053"/>
    <cellStyle name="Percent 7 4 2 4 2 4 2" xfId="44054"/>
    <cellStyle name="Percent 7 4 2 4 2 4 3" xfId="44055"/>
    <cellStyle name="Percent 7 4 2 4 2 5" xfId="44056"/>
    <cellStyle name="Percent 7 4 2 4 2 5 2" xfId="44057"/>
    <cellStyle name="Percent 7 4 2 4 2 5 3" xfId="44058"/>
    <cellStyle name="Percent 7 4 2 4 2 6" xfId="44059"/>
    <cellStyle name="Percent 7 4 2 4 2 6 2" xfId="44060"/>
    <cellStyle name="Percent 7 4 2 4 2 7" xfId="44061"/>
    <cellStyle name="Percent 7 4 2 4 3" xfId="44062"/>
    <cellStyle name="Percent 7 4 2 4 3 2" xfId="44063"/>
    <cellStyle name="Percent 7 4 2 4 3 2 2" xfId="44064"/>
    <cellStyle name="Percent 7 4 2 4 3 2 2 2" xfId="44065"/>
    <cellStyle name="Percent 7 4 2 4 3 2 2 3" xfId="44066"/>
    <cellStyle name="Percent 7 4 2 4 3 2 3" xfId="44067"/>
    <cellStyle name="Percent 7 4 2 4 3 2 3 2" xfId="44068"/>
    <cellStyle name="Percent 7 4 2 4 3 2 4" xfId="44069"/>
    <cellStyle name="Percent 7 4 2 4 3 3" xfId="44070"/>
    <cellStyle name="Percent 7 4 2 4 3 3 2" xfId="44071"/>
    <cellStyle name="Percent 7 4 2 4 3 3 3" xfId="44072"/>
    <cellStyle name="Percent 7 4 2 4 3 4" xfId="44073"/>
    <cellStyle name="Percent 7 4 2 4 3 4 2" xfId="44074"/>
    <cellStyle name="Percent 7 4 2 4 3 4 3" xfId="44075"/>
    <cellStyle name="Percent 7 4 2 4 3 5" xfId="44076"/>
    <cellStyle name="Percent 7 4 2 4 3 5 2" xfId="44077"/>
    <cellStyle name="Percent 7 4 2 4 3 6" xfId="44078"/>
    <cellStyle name="Percent 7 4 2 4 4" xfId="44079"/>
    <cellStyle name="Percent 7 4 2 4 4 2" xfId="44080"/>
    <cellStyle name="Percent 7 4 2 4 4 2 2" xfId="44081"/>
    <cellStyle name="Percent 7 4 2 4 4 2 2 2" xfId="44082"/>
    <cellStyle name="Percent 7 4 2 4 4 2 3" xfId="44083"/>
    <cellStyle name="Percent 7 4 2 4 4 3" xfId="44084"/>
    <cellStyle name="Percent 7 4 2 4 4 3 2" xfId="44085"/>
    <cellStyle name="Percent 7 4 2 4 4 4" xfId="44086"/>
    <cellStyle name="Percent 7 4 2 4 5" xfId="44087"/>
    <cellStyle name="Percent 7 4 2 4 5 2" xfId="44088"/>
    <cellStyle name="Percent 7 4 2 4 5 2 2" xfId="44089"/>
    <cellStyle name="Percent 7 4 2 4 5 3" xfId="44090"/>
    <cellStyle name="Percent 7 4 2 4 6" xfId="44091"/>
    <cellStyle name="Percent 7 4 2 4 6 2" xfId="44092"/>
    <cellStyle name="Percent 7 4 2 4 6 2 2" xfId="44093"/>
    <cellStyle name="Percent 7 4 2 4 6 3" xfId="44094"/>
    <cellStyle name="Percent 7 4 2 4 7" xfId="44095"/>
    <cellStyle name="Percent 7 4 2 4 7 2" xfId="44096"/>
    <cellStyle name="Percent 7 4 2 4 8" xfId="44097"/>
    <cellStyle name="Percent 7 4 2 5" xfId="44098"/>
    <cellStyle name="Percent 7 4 2 5 2" xfId="44099"/>
    <cellStyle name="Percent 7 4 2 5 2 2" xfId="44100"/>
    <cellStyle name="Percent 7 4 2 5 2 2 2" xfId="44101"/>
    <cellStyle name="Percent 7 4 2 5 2 2 2 2" xfId="44102"/>
    <cellStyle name="Percent 7 4 2 5 2 2 2 3" xfId="44103"/>
    <cellStyle name="Percent 7 4 2 5 2 2 3" xfId="44104"/>
    <cellStyle name="Percent 7 4 2 5 2 2 3 2" xfId="44105"/>
    <cellStyle name="Percent 7 4 2 5 2 2 4" xfId="44106"/>
    <cellStyle name="Percent 7 4 2 5 2 3" xfId="44107"/>
    <cellStyle name="Percent 7 4 2 5 2 3 2" xfId="44108"/>
    <cellStyle name="Percent 7 4 2 5 2 3 3" xfId="44109"/>
    <cellStyle name="Percent 7 4 2 5 2 4" xfId="44110"/>
    <cellStyle name="Percent 7 4 2 5 2 4 2" xfId="44111"/>
    <cellStyle name="Percent 7 4 2 5 2 4 3" xfId="44112"/>
    <cellStyle name="Percent 7 4 2 5 2 5" xfId="44113"/>
    <cellStyle name="Percent 7 4 2 5 2 5 2" xfId="44114"/>
    <cellStyle name="Percent 7 4 2 5 2 6" xfId="44115"/>
    <cellStyle name="Percent 7 4 2 5 3" xfId="44116"/>
    <cellStyle name="Percent 7 4 2 5 3 2" xfId="44117"/>
    <cellStyle name="Percent 7 4 2 5 3 2 2" xfId="44118"/>
    <cellStyle name="Percent 7 4 2 5 3 2 2 2" xfId="44119"/>
    <cellStyle name="Percent 7 4 2 5 3 2 3" xfId="44120"/>
    <cellStyle name="Percent 7 4 2 5 3 3" xfId="44121"/>
    <cellStyle name="Percent 7 4 2 5 3 3 2" xfId="44122"/>
    <cellStyle name="Percent 7 4 2 5 3 4" xfId="44123"/>
    <cellStyle name="Percent 7 4 2 5 4" xfId="44124"/>
    <cellStyle name="Percent 7 4 2 5 4 2" xfId="44125"/>
    <cellStyle name="Percent 7 4 2 5 4 2 2" xfId="44126"/>
    <cellStyle name="Percent 7 4 2 5 4 3" xfId="44127"/>
    <cellStyle name="Percent 7 4 2 5 5" xfId="44128"/>
    <cellStyle name="Percent 7 4 2 5 5 2" xfId="44129"/>
    <cellStyle name="Percent 7 4 2 5 5 2 2" xfId="44130"/>
    <cellStyle name="Percent 7 4 2 5 5 3" xfId="44131"/>
    <cellStyle name="Percent 7 4 2 5 6" xfId="44132"/>
    <cellStyle name="Percent 7 4 2 5 6 2" xfId="44133"/>
    <cellStyle name="Percent 7 4 2 5 7" xfId="44134"/>
    <cellStyle name="Percent 7 4 2 6" xfId="44135"/>
    <cellStyle name="Percent 7 4 2 6 2" xfId="44136"/>
    <cellStyle name="Percent 7 4 2 6 2 2" xfId="44137"/>
    <cellStyle name="Percent 7 4 2 6 2 2 2" xfId="44138"/>
    <cellStyle name="Percent 7 4 2 6 2 2 3" xfId="44139"/>
    <cellStyle name="Percent 7 4 2 6 2 3" xfId="44140"/>
    <cellStyle name="Percent 7 4 2 6 2 3 2" xfId="44141"/>
    <cellStyle name="Percent 7 4 2 6 2 4" xfId="44142"/>
    <cellStyle name="Percent 7 4 2 6 3" xfId="44143"/>
    <cellStyle name="Percent 7 4 2 6 3 2" xfId="44144"/>
    <cellStyle name="Percent 7 4 2 6 3 3" xfId="44145"/>
    <cellStyle name="Percent 7 4 2 6 4" xfId="44146"/>
    <cellStyle name="Percent 7 4 2 6 4 2" xfId="44147"/>
    <cellStyle name="Percent 7 4 2 6 4 3" xfId="44148"/>
    <cellStyle name="Percent 7 4 2 6 5" xfId="44149"/>
    <cellStyle name="Percent 7 4 2 6 5 2" xfId="44150"/>
    <cellStyle name="Percent 7 4 2 6 6" xfId="44151"/>
    <cellStyle name="Percent 7 4 2 7" xfId="44152"/>
    <cellStyle name="Percent 7 4 2 7 2" xfId="44153"/>
    <cellStyle name="Percent 7 4 2 7 2 2" xfId="44154"/>
    <cellStyle name="Percent 7 4 2 7 2 2 2" xfId="44155"/>
    <cellStyle name="Percent 7 4 2 7 2 3" xfId="44156"/>
    <cellStyle name="Percent 7 4 2 7 3" xfId="44157"/>
    <cellStyle name="Percent 7 4 2 7 3 2" xfId="44158"/>
    <cellStyle name="Percent 7 4 2 7 4" xfId="44159"/>
    <cellStyle name="Percent 7 4 2 8" xfId="44160"/>
    <cellStyle name="Percent 7 4 2 8 2" xfId="44161"/>
    <cellStyle name="Percent 7 4 2 8 2 2" xfId="44162"/>
    <cellStyle name="Percent 7 4 2 8 3" xfId="44163"/>
    <cellStyle name="Percent 7 4 2 8 4" xfId="44164"/>
    <cellStyle name="Percent 7 4 2 9" xfId="44165"/>
    <cellStyle name="Percent 7 4 2 9 2" xfId="44166"/>
    <cellStyle name="Percent 7 4 2 9 2 2" xfId="44167"/>
    <cellStyle name="Percent 7 4 2 9 3" xfId="44168"/>
    <cellStyle name="Percent 7 4 3" xfId="44169"/>
    <cellStyle name="Percent 7 4 3 10" xfId="44170"/>
    <cellStyle name="Percent 7 4 3 11" xfId="44171"/>
    <cellStyle name="Percent 7 4 3 12" xfId="44172"/>
    <cellStyle name="Percent 7 4 3 2" xfId="44173"/>
    <cellStyle name="Percent 7 4 3 2 2" xfId="44174"/>
    <cellStyle name="Percent 7 4 3 2 2 2" xfId="44175"/>
    <cellStyle name="Percent 7 4 3 2 2 2 2" xfId="44176"/>
    <cellStyle name="Percent 7 4 3 2 2 2 2 2" xfId="44177"/>
    <cellStyle name="Percent 7 4 3 2 2 2 2 3" xfId="44178"/>
    <cellStyle name="Percent 7 4 3 2 2 2 3" xfId="44179"/>
    <cellStyle name="Percent 7 4 3 2 2 2 3 2" xfId="44180"/>
    <cellStyle name="Percent 7 4 3 2 2 2 4" xfId="44181"/>
    <cellStyle name="Percent 7 4 3 2 2 3" xfId="44182"/>
    <cellStyle name="Percent 7 4 3 2 2 3 2" xfId="44183"/>
    <cellStyle name="Percent 7 4 3 2 2 3 3" xfId="44184"/>
    <cellStyle name="Percent 7 4 3 2 2 4" xfId="44185"/>
    <cellStyle name="Percent 7 4 3 2 2 4 2" xfId="44186"/>
    <cellStyle name="Percent 7 4 3 2 2 4 3" xfId="44187"/>
    <cellStyle name="Percent 7 4 3 2 2 5" xfId="44188"/>
    <cellStyle name="Percent 7 4 3 2 2 5 2" xfId="44189"/>
    <cellStyle name="Percent 7 4 3 2 2 6" xfId="44190"/>
    <cellStyle name="Percent 7 4 3 2 3" xfId="44191"/>
    <cellStyle name="Percent 7 4 3 2 3 2" xfId="44192"/>
    <cellStyle name="Percent 7 4 3 2 3 2 2" xfId="44193"/>
    <cellStyle name="Percent 7 4 3 2 3 2 2 2" xfId="44194"/>
    <cellStyle name="Percent 7 4 3 2 3 2 3" xfId="44195"/>
    <cellStyle name="Percent 7 4 3 2 3 3" xfId="44196"/>
    <cellStyle name="Percent 7 4 3 2 3 3 2" xfId="44197"/>
    <cellStyle name="Percent 7 4 3 2 3 4" xfId="44198"/>
    <cellStyle name="Percent 7 4 3 2 4" xfId="44199"/>
    <cellStyle name="Percent 7 4 3 2 4 2" xfId="44200"/>
    <cellStyle name="Percent 7 4 3 2 4 2 2" xfId="44201"/>
    <cellStyle name="Percent 7 4 3 2 4 3" xfId="44202"/>
    <cellStyle name="Percent 7 4 3 2 4 4" xfId="44203"/>
    <cellStyle name="Percent 7 4 3 2 5" xfId="44204"/>
    <cellStyle name="Percent 7 4 3 2 5 2" xfId="44205"/>
    <cellStyle name="Percent 7 4 3 2 5 2 2" xfId="44206"/>
    <cellStyle name="Percent 7 4 3 2 5 3" xfId="44207"/>
    <cellStyle name="Percent 7 4 3 2 6" xfId="44208"/>
    <cellStyle name="Percent 7 4 3 2 6 2" xfId="44209"/>
    <cellStyle name="Percent 7 4 3 2 7" xfId="44210"/>
    <cellStyle name="Percent 7 4 3 2 8" xfId="44211"/>
    <cellStyle name="Percent 7 4 3 3" xfId="44212"/>
    <cellStyle name="Percent 7 4 3 3 2" xfId="44213"/>
    <cellStyle name="Percent 7 4 3 3 2 2" xfId="44214"/>
    <cellStyle name="Percent 7 4 3 3 2 2 2" xfId="44215"/>
    <cellStyle name="Percent 7 4 3 3 2 2 2 2" xfId="44216"/>
    <cellStyle name="Percent 7 4 3 3 2 2 3" xfId="44217"/>
    <cellStyle name="Percent 7 4 3 3 2 3" xfId="44218"/>
    <cellStyle name="Percent 7 4 3 3 2 3 2" xfId="44219"/>
    <cellStyle name="Percent 7 4 3 3 2 4" xfId="44220"/>
    <cellStyle name="Percent 7 4 3 3 3" xfId="44221"/>
    <cellStyle name="Percent 7 4 3 3 3 2" xfId="44222"/>
    <cellStyle name="Percent 7 4 3 3 3 2 2" xfId="44223"/>
    <cellStyle name="Percent 7 4 3 3 3 3" xfId="44224"/>
    <cellStyle name="Percent 7 4 3 3 3 4" xfId="44225"/>
    <cellStyle name="Percent 7 4 3 3 4" xfId="44226"/>
    <cellStyle name="Percent 7 4 3 3 4 2" xfId="44227"/>
    <cellStyle name="Percent 7 4 3 3 4 2 2" xfId="44228"/>
    <cellStyle name="Percent 7 4 3 3 4 3" xfId="44229"/>
    <cellStyle name="Percent 7 4 3 3 4 4" xfId="44230"/>
    <cellStyle name="Percent 7 4 3 3 5" xfId="44231"/>
    <cellStyle name="Percent 7 4 3 3 5 2" xfId="44232"/>
    <cellStyle name="Percent 7 4 3 3 6" xfId="44233"/>
    <cellStyle name="Percent 7 4 3 3 7" xfId="44234"/>
    <cellStyle name="Percent 7 4 3 3 8" xfId="44235"/>
    <cellStyle name="Percent 7 4 3 4" xfId="44236"/>
    <cellStyle name="Percent 7 4 3 4 2" xfId="44237"/>
    <cellStyle name="Percent 7 4 3 4 2 2" xfId="44238"/>
    <cellStyle name="Percent 7 4 3 4 2 2 2" xfId="44239"/>
    <cellStyle name="Percent 7 4 3 4 2 3" xfId="44240"/>
    <cellStyle name="Percent 7 4 3 4 2 4" xfId="44241"/>
    <cellStyle name="Percent 7 4 3 4 3" xfId="44242"/>
    <cellStyle name="Percent 7 4 3 4 3 2" xfId="44243"/>
    <cellStyle name="Percent 7 4 3 4 3 3" xfId="44244"/>
    <cellStyle name="Percent 7 4 3 4 4" xfId="44245"/>
    <cellStyle name="Percent 7 4 3 4 4 2" xfId="44246"/>
    <cellStyle name="Percent 7 4 3 4 5" xfId="44247"/>
    <cellStyle name="Percent 7 4 3 4 6" xfId="44248"/>
    <cellStyle name="Percent 7 4 3 4 7" xfId="44249"/>
    <cellStyle name="Percent 7 4 3 4 8" xfId="44250"/>
    <cellStyle name="Percent 7 4 3 5" xfId="44251"/>
    <cellStyle name="Percent 7 4 3 5 2" xfId="44252"/>
    <cellStyle name="Percent 7 4 3 5 2 2" xfId="44253"/>
    <cellStyle name="Percent 7 4 3 5 2 3" xfId="44254"/>
    <cellStyle name="Percent 7 4 3 5 3" xfId="44255"/>
    <cellStyle name="Percent 7 4 3 5 3 2" xfId="44256"/>
    <cellStyle name="Percent 7 4 3 5 4" xfId="44257"/>
    <cellStyle name="Percent 7 4 3 5 5" xfId="44258"/>
    <cellStyle name="Percent 7 4 3 5 6" xfId="44259"/>
    <cellStyle name="Percent 7 4 3 5 7" xfId="44260"/>
    <cellStyle name="Percent 7 4 3 6" xfId="44261"/>
    <cellStyle name="Percent 7 4 3 6 2" xfId="44262"/>
    <cellStyle name="Percent 7 4 3 6 2 2" xfId="44263"/>
    <cellStyle name="Percent 7 4 3 6 3" xfId="44264"/>
    <cellStyle name="Percent 7 4 3 6 4" xfId="44265"/>
    <cellStyle name="Percent 7 4 3 7" xfId="44266"/>
    <cellStyle name="Percent 7 4 3 7 2" xfId="44267"/>
    <cellStyle name="Percent 7 4 3 7 3" xfId="44268"/>
    <cellStyle name="Percent 7 4 3 8" xfId="44269"/>
    <cellStyle name="Percent 7 4 3 8 2" xfId="44270"/>
    <cellStyle name="Percent 7 4 3 9" xfId="44271"/>
    <cellStyle name="Percent 7 4 4" xfId="44272"/>
    <cellStyle name="Percent 7 4 4 2" xfId="44273"/>
    <cellStyle name="Percent 7 4 4 2 2" xfId="44274"/>
    <cellStyle name="Percent 7 4 4 2 2 2" xfId="44275"/>
    <cellStyle name="Percent 7 4 4 2 2 2 2" xfId="44276"/>
    <cellStyle name="Percent 7 4 4 2 2 2 2 2" xfId="44277"/>
    <cellStyle name="Percent 7 4 4 2 2 2 2 3" xfId="44278"/>
    <cellStyle name="Percent 7 4 4 2 2 2 3" xfId="44279"/>
    <cellStyle name="Percent 7 4 4 2 2 2 4" xfId="44280"/>
    <cellStyle name="Percent 7 4 4 2 2 3" xfId="44281"/>
    <cellStyle name="Percent 7 4 4 2 2 3 2" xfId="44282"/>
    <cellStyle name="Percent 7 4 4 2 2 3 3" xfId="44283"/>
    <cellStyle name="Percent 7 4 4 2 2 4" xfId="44284"/>
    <cellStyle name="Percent 7 4 4 2 2 4 2" xfId="44285"/>
    <cellStyle name="Percent 7 4 4 2 2 4 3" xfId="44286"/>
    <cellStyle name="Percent 7 4 4 2 2 5" xfId="44287"/>
    <cellStyle name="Percent 7 4 4 2 2 5 2" xfId="44288"/>
    <cellStyle name="Percent 7 4 4 2 2 6" xfId="44289"/>
    <cellStyle name="Percent 7 4 4 2 3" xfId="44290"/>
    <cellStyle name="Percent 7 4 4 2 3 2" xfId="44291"/>
    <cellStyle name="Percent 7 4 4 2 3 2 2" xfId="44292"/>
    <cellStyle name="Percent 7 4 4 2 3 2 3" xfId="44293"/>
    <cellStyle name="Percent 7 4 4 2 3 3" xfId="44294"/>
    <cellStyle name="Percent 7 4 4 2 3 4" xfId="44295"/>
    <cellStyle name="Percent 7 4 4 2 4" xfId="44296"/>
    <cellStyle name="Percent 7 4 4 2 4 2" xfId="44297"/>
    <cellStyle name="Percent 7 4 4 2 4 3" xfId="44298"/>
    <cellStyle name="Percent 7 4 4 2 5" xfId="44299"/>
    <cellStyle name="Percent 7 4 4 2 5 2" xfId="44300"/>
    <cellStyle name="Percent 7 4 4 2 5 3" xfId="44301"/>
    <cellStyle name="Percent 7 4 4 2 6" xfId="44302"/>
    <cellStyle name="Percent 7 4 4 2 6 2" xfId="44303"/>
    <cellStyle name="Percent 7 4 4 2 7" xfId="44304"/>
    <cellStyle name="Percent 7 4 4 3" xfId="44305"/>
    <cellStyle name="Percent 7 4 4 3 2" xfId="44306"/>
    <cellStyle name="Percent 7 4 4 3 2 2" xfId="44307"/>
    <cellStyle name="Percent 7 4 4 3 2 2 2" xfId="44308"/>
    <cellStyle name="Percent 7 4 4 3 2 2 3" xfId="44309"/>
    <cellStyle name="Percent 7 4 4 3 2 3" xfId="44310"/>
    <cellStyle name="Percent 7 4 4 3 2 3 2" xfId="44311"/>
    <cellStyle name="Percent 7 4 4 3 2 4" xfId="44312"/>
    <cellStyle name="Percent 7 4 4 3 3" xfId="44313"/>
    <cellStyle name="Percent 7 4 4 3 3 2" xfId="44314"/>
    <cellStyle name="Percent 7 4 4 3 3 3" xfId="44315"/>
    <cellStyle name="Percent 7 4 4 3 4" xfId="44316"/>
    <cellStyle name="Percent 7 4 4 3 4 2" xfId="44317"/>
    <cellStyle name="Percent 7 4 4 3 4 3" xfId="44318"/>
    <cellStyle name="Percent 7 4 4 3 5" xfId="44319"/>
    <cellStyle name="Percent 7 4 4 3 5 2" xfId="44320"/>
    <cellStyle name="Percent 7 4 4 3 6" xfId="44321"/>
    <cellStyle name="Percent 7 4 4 4" xfId="44322"/>
    <cellStyle name="Percent 7 4 4 4 2" xfId="44323"/>
    <cellStyle name="Percent 7 4 4 4 2 2" xfId="44324"/>
    <cellStyle name="Percent 7 4 4 4 2 2 2" xfId="44325"/>
    <cellStyle name="Percent 7 4 4 4 2 3" xfId="44326"/>
    <cellStyle name="Percent 7 4 4 4 3" xfId="44327"/>
    <cellStyle name="Percent 7 4 4 4 3 2" xfId="44328"/>
    <cellStyle name="Percent 7 4 4 4 4" xfId="44329"/>
    <cellStyle name="Percent 7 4 4 5" xfId="44330"/>
    <cellStyle name="Percent 7 4 4 5 2" xfId="44331"/>
    <cellStyle name="Percent 7 4 4 5 2 2" xfId="44332"/>
    <cellStyle name="Percent 7 4 4 5 3" xfId="44333"/>
    <cellStyle name="Percent 7 4 4 6" xfId="44334"/>
    <cellStyle name="Percent 7 4 4 6 2" xfId="44335"/>
    <cellStyle name="Percent 7 4 4 6 2 2" xfId="44336"/>
    <cellStyle name="Percent 7 4 4 6 3" xfId="44337"/>
    <cellStyle name="Percent 7 4 4 7" xfId="44338"/>
    <cellStyle name="Percent 7 4 4 7 2" xfId="44339"/>
    <cellStyle name="Percent 7 4 4 8" xfId="44340"/>
    <cellStyle name="Percent 7 4 5" xfId="44341"/>
    <cellStyle name="Percent 7 4 5 2" xfId="44342"/>
    <cellStyle name="Percent 7 4 5 2 2" xfId="44343"/>
    <cellStyle name="Percent 7 4 5 2 2 2" xfId="44344"/>
    <cellStyle name="Percent 7 4 5 2 2 2 2" xfId="44345"/>
    <cellStyle name="Percent 7 4 5 2 2 2 2 2" xfId="44346"/>
    <cellStyle name="Percent 7 4 5 2 2 2 2 3" xfId="44347"/>
    <cellStyle name="Percent 7 4 5 2 2 2 3" xfId="44348"/>
    <cellStyle name="Percent 7 4 5 2 2 2 4" xfId="44349"/>
    <cellStyle name="Percent 7 4 5 2 2 3" xfId="44350"/>
    <cellStyle name="Percent 7 4 5 2 2 3 2" xfId="44351"/>
    <cellStyle name="Percent 7 4 5 2 2 3 3" xfId="44352"/>
    <cellStyle name="Percent 7 4 5 2 2 4" xfId="44353"/>
    <cellStyle name="Percent 7 4 5 2 2 4 2" xfId="44354"/>
    <cellStyle name="Percent 7 4 5 2 2 4 3" xfId="44355"/>
    <cellStyle name="Percent 7 4 5 2 2 5" xfId="44356"/>
    <cellStyle name="Percent 7 4 5 2 2 5 2" xfId="44357"/>
    <cellStyle name="Percent 7 4 5 2 2 6" xfId="44358"/>
    <cellStyle name="Percent 7 4 5 2 3" xfId="44359"/>
    <cellStyle name="Percent 7 4 5 2 3 2" xfId="44360"/>
    <cellStyle name="Percent 7 4 5 2 3 2 2" xfId="44361"/>
    <cellStyle name="Percent 7 4 5 2 3 2 3" xfId="44362"/>
    <cellStyle name="Percent 7 4 5 2 3 3" xfId="44363"/>
    <cellStyle name="Percent 7 4 5 2 3 4" xfId="44364"/>
    <cellStyle name="Percent 7 4 5 2 4" xfId="44365"/>
    <cellStyle name="Percent 7 4 5 2 4 2" xfId="44366"/>
    <cellStyle name="Percent 7 4 5 2 4 3" xfId="44367"/>
    <cellStyle name="Percent 7 4 5 2 5" xfId="44368"/>
    <cellStyle name="Percent 7 4 5 2 5 2" xfId="44369"/>
    <cellStyle name="Percent 7 4 5 2 5 3" xfId="44370"/>
    <cellStyle name="Percent 7 4 5 2 6" xfId="44371"/>
    <cellStyle name="Percent 7 4 5 2 6 2" xfId="44372"/>
    <cellStyle name="Percent 7 4 5 2 7" xfId="44373"/>
    <cellStyle name="Percent 7 4 5 3" xfId="44374"/>
    <cellStyle name="Percent 7 4 5 3 2" xfId="44375"/>
    <cellStyle name="Percent 7 4 5 3 2 2" xfId="44376"/>
    <cellStyle name="Percent 7 4 5 3 2 2 2" xfId="44377"/>
    <cellStyle name="Percent 7 4 5 3 2 2 3" xfId="44378"/>
    <cellStyle name="Percent 7 4 5 3 2 3" xfId="44379"/>
    <cellStyle name="Percent 7 4 5 3 2 3 2" xfId="44380"/>
    <cellStyle name="Percent 7 4 5 3 2 4" xfId="44381"/>
    <cellStyle name="Percent 7 4 5 3 3" xfId="44382"/>
    <cellStyle name="Percent 7 4 5 3 3 2" xfId="44383"/>
    <cellStyle name="Percent 7 4 5 3 3 3" xfId="44384"/>
    <cellStyle name="Percent 7 4 5 3 4" xfId="44385"/>
    <cellStyle name="Percent 7 4 5 3 4 2" xfId="44386"/>
    <cellStyle name="Percent 7 4 5 3 4 3" xfId="44387"/>
    <cellStyle name="Percent 7 4 5 3 5" xfId="44388"/>
    <cellStyle name="Percent 7 4 5 3 5 2" xfId="44389"/>
    <cellStyle name="Percent 7 4 5 3 6" xfId="44390"/>
    <cellStyle name="Percent 7 4 5 4" xfId="44391"/>
    <cellStyle name="Percent 7 4 5 4 2" xfId="44392"/>
    <cellStyle name="Percent 7 4 5 4 2 2" xfId="44393"/>
    <cellStyle name="Percent 7 4 5 4 2 2 2" xfId="44394"/>
    <cellStyle name="Percent 7 4 5 4 2 3" xfId="44395"/>
    <cellStyle name="Percent 7 4 5 4 3" xfId="44396"/>
    <cellStyle name="Percent 7 4 5 4 3 2" xfId="44397"/>
    <cellStyle name="Percent 7 4 5 4 4" xfId="44398"/>
    <cellStyle name="Percent 7 4 5 5" xfId="44399"/>
    <cellStyle name="Percent 7 4 5 5 2" xfId="44400"/>
    <cellStyle name="Percent 7 4 5 5 2 2" xfId="44401"/>
    <cellStyle name="Percent 7 4 5 5 3" xfId="44402"/>
    <cellStyle name="Percent 7 4 5 6" xfId="44403"/>
    <cellStyle name="Percent 7 4 5 6 2" xfId="44404"/>
    <cellStyle name="Percent 7 4 5 6 2 2" xfId="44405"/>
    <cellStyle name="Percent 7 4 5 6 3" xfId="44406"/>
    <cellStyle name="Percent 7 4 5 7" xfId="44407"/>
    <cellStyle name="Percent 7 4 5 7 2" xfId="44408"/>
    <cellStyle name="Percent 7 4 5 8" xfId="44409"/>
    <cellStyle name="Percent 7 4 6" xfId="44410"/>
    <cellStyle name="Percent 7 4 6 2" xfId="44411"/>
    <cellStyle name="Percent 7 4 6 2 2" xfId="44412"/>
    <cellStyle name="Percent 7 4 6 2 2 2" xfId="44413"/>
    <cellStyle name="Percent 7 4 6 2 2 2 2" xfId="44414"/>
    <cellStyle name="Percent 7 4 6 2 2 2 3" xfId="44415"/>
    <cellStyle name="Percent 7 4 6 2 2 3" xfId="44416"/>
    <cellStyle name="Percent 7 4 6 2 2 3 2" xfId="44417"/>
    <cellStyle name="Percent 7 4 6 2 2 4" xfId="44418"/>
    <cellStyle name="Percent 7 4 6 2 3" xfId="44419"/>
    <cellStyle name="Percent 7 4 6 2 3 2" xfId="44420"/>
    <cellStyle name="Percent 7 4 6 2 3 3" xfId="44421"/>
    <cellStyle name="Percent 7 4 6 2 4" xfId="44422"/>
    <cellStyle name="Percent 7 4 6 2 4 2" xfId="44423"/>
    <cellStyle name="Percent 7 4 6 2 4 3" xfId="44424"/>
    <cellStyle name="Percent 7 4 6 2 5" xfId="44425"/>
    <cellStyle name="Percent 7 4 6 2 5 2" xfId="44426"/>
    <cellStyle name="Percent 7 4 6 2 6" xfId="44427"/>
    <cellStyle name="Percent 7 4 6 3" xfId="44428"/>
    <cellStyle name="Percent 7 4 6 3 2" xfId="44429"/>
    <cellStyle name="Percent 7 4 6 3 2 2" xfId="44430"/>
    <cellStyle name="Percent 7 4 6 3 2 2 2" xfId="44431"/>
    <cellStyle name="Percent 7 4 6 3 2 3" xfId="44432"/>
    <cellStyle name="Percent 7 4 6 3 3" xfId="44433"/>
    <cellStyle name="Percent 7 4 6 3 3 2" xfId="44434"/>
    <cellStyle name="Percent 7 4 6 3 4" xfId="44435"/>
    <cellStyle name="Percent 7 4 6 4" xfId="44436"/>
    <cellStyle name="Percent 7 4 6 4 2" xfId="44437"/>
    <cellStyle name="Percent 7 4 6 4 2 2" xfId="44438"/>
    <cellStyle name="Percent 7 4 6 4 3" xfId="44439"/>
    <cellStyle name="Percent 7 4 6 4 4" xfId="44440"/>
    <cellStyle name="Percent 7 4 6 5" xfId="44441"/>
    <cellStyle name="Percent 7 4 6 5 2" xfId="44442"/>
    <cellStyle name="Percent 7 4 6 5 2 2" xfId="44443"/>
    <cellStyle name="Percent 7 4 6 5 3" xfId="44444"/>
    <cellStyle name="Percent 7 4 6 6" xfId="44445"/>
    <cellStyle name="Percent 7 4 6 6 2" xfId="44446"/>
    <cellStyle name="Percent 7 4 6 7" xfId="44447"/>
    <cellStyle name="Percent 7 4 6 8" xfId="44448"/>
    <cellStyle name="Percent 7 4 7" xfId="44449"/>
    <cellStyle name="Percent 7 4 7 2" xfId="44450"/>
    <cellStyle name="Percent 7 4 7 2 2" xfId="44451"/>
    <cellStyle name="Percent 7 4 7 2 2 2" xfId="44452"/>
    <cellStyle name="Percent 7 4 7 2 2 2 2" xfId="44453"/>
    <cellStyle name="Percent 7 4 7 2 2 3" xfId="44454"/>
    <cellStyle name="Percent 7 4 7 2 3" xfId="44455"/>
    <cellStyle name="Percent 7 4 7 2 3 2" xfId="44456"/>
    <cellStyle name="Percent 7 4 7 2 4" xfId="44457"/>
    <cellStyle name="Percent 7 4 7 3" xfId="44458"/>
    <cellStyle name="Percent 7 4 7 3 2" xfId="44459"/>
    <cellStyle name="Percent 7 4 7 3 2 2" xfId="44460"/>
    <cellStyle name="Percent 7 4 7 3 3" xfId="44461"/>
    <cellStyle name="Percent 7 4 7 3 4" xfId="44462"/>
    <cellStyle name="Percent 7 4 7 4" xfId="44463"/>
    <cellStyle name="Percent 7 4 7 4 2" xfId="44464"/>
    <cellStyle name="Percent 7 4 7 4 2 2" xfId="44465"/>
    <cellStyle name="Percent 7 4 7 4 3" xfId="44466"/>
    <cellStyle name="Percent 7 4 7 5" xfId="44467"/>
    <cellStyle name="Percent 7 4 7 5 2" xfId="44468"/>
    <cellStyle name="Percent 7 4 7 6" xfId="44469"/>
    <cellStyle name="Percent 7 4 7 7" xfId="44470"/>
    <cellStyle name="Percent 7 4 8" xfId="44471"/>
    <cellStyle name="Percent 7 4 8 2" xfId="44472"/>
    <cellStyle name="Percent 7 4 8 2 2" xfId="44473"/>
    <cellStyle name="Percent 7 4 8 2 2 2" xfId="44474"/>
    <cellStyle name="Percent 7 4 8 2 3" xfId="44475"/>
    <cellStyle name="Percent 7 4 8 3" xfId="44476"/>
    <cellStyle name="Percent 7 4 8 3 2" xfId="44477"/>
    <cellStyle name="Percent 7 4 8 4" xfId="44478"/>
    <cellStyle name="Percent 7 4 9" xfId="44479"/>
    <cellStyle name="Percent 7 4 9 2" xfId="44480"/>
    <cellStyle name="Percent 7 4 9 2 2" xfId="44481"/>
    <cellStyle name="Percent 7 4 9 3" xfId="44482"/>
    <cellStyle name="Percent 7 4 9 4" xfId="44483"/>
    <cellStyle name="Percent 7 5" xfId="44484"/>
    <cellStyle name="Percent 7 5 10" xfId="44485"/>
    <cellStyle name="Percent 7 5 10 2" xfId="44486"/>
    <cellStyle name="Percent 7 5 11" xfId="44487"/>
    <cellStyle name="Percent 7 5 12" xfId="44488"/>
    <cellStyle name="Percent 7 5 13" xfId="44489"/>
    <cellStyle name="Percent 7 5 2" xfId="44490"/>
    <cellStyle name="Percent 7 5 2 2" xfId="44491"/>
    <cellStyle name="Percent 7 5 2 2 2" xfId="44492"/>
    <cellStyle name="Percent 7 5 2 2 2 2" xfId="44493"/>
    <cellStyle name="Percent 7 5 2 2 2 2 2" xfId="44494"/>
    <cellStyle name="Percent 7 5 2 2 2 2 2 2" xfId="44495"/>
    <cellStyle name="Percent 7 5 2 2 2 2 2 3" xfId="44496"/>
    <cellStyle name="Percent 7 5 2 2 2 2 3" xfId="44497"/>
    <cellStyle name="Percent 7 5 2 2 2 2 4" xfId="44498"/>
    <cellStyle name="Percent 7 5 2 2 2 3" xfId="44499"/>
    <cellStyle name="Percent 7 5 2 2 2 3 2" xfId="44500"/>
    <cellStyle name="Percent 7 5 2 2 2 3 3" xfId="44501"/>
    <cellStyle name="Percent 7 5 2 2 2 4" xfId="44502"/>
    <cellStyle name="Percent 7 5 2 2 2 4 2" xfId="44503"/>
    <cellStyle name="Percent 7 5 2 2 2 4 3" xfId="44504"/>
    <cellStyle name="Percent 7 5 2 2 2 5" xfId="44505"/>
    <cellStyle name="Percent 7 5 2 2 2 5 2" xfId="44506"/>
    <cellStyle name="Percent 7 5 2 2 2 6" xfId="44507"/>
    <cellStyle name="Percent 7 5 2 2 3" xfId="44508"/>
    <cellStyle name="Percent 7 5 2 2 3 2" xfId="44509"/>
    <cellStyle name="Percent 7 5 2 2 3 2 2" xfId="44510"/>
    <cellStyle name="Percent 7 5 2 2 3 2 3" xfId="44511"/>
    <cellStyle name="Percent 7 5 2 2 3 3" xfId="44512"/>
    <cellStyle name="Percent 7 5 2 2 3 4" xfId="44513"/>
    <cellStyle name="Percent 7 5 2 2 4" xfId="44514"/>
    <cellStyle name="Percent 7 5 2 2 4 2" xfId="44515"/>
    <cellStyle name="Percent 7 5 2 2 4 3" xfId="44516"/>
    <cellStyle name="Percent 7 5 2 2 5" xfId="44517"/>
    <cellStyle name="Percent 7 5 2 2 5 2" xfId="44518"/>
    <cellStyle name="Percent 7 5 2 2 5 3" xfId="44519"/>
    <cellStyle name="Percent 7 5 2 2 6" xfId="44520"/>
    <cellStyle name="Percent 7 5 2 2 6 2" xfId="44521"/>
    <cellStyle name="Percent 7 5 2 2 7" xfId="44522"/>
    <cellStyle name="Percent 7 5 2 3" xfId="44523"/>
    <cellStyle name="Percent 7 5 2 3 2" xfId="44524"/>
    <cellStyle name="Percent 7 5 2 3 2 2" xfId="44525"/>
    <cellStyle name="Percent 7 5 2 3 2 2 2" xfId="44526"/>
    <cellStyle name="Percent 7 5 2 3 2 2 3" xfId="44527"/>
    <cellStyle name="Percent 7 5 2 3 2 3" xfId="44528"/>
    <cellStyle name="Percent 7 5 2 3 2 3 2" xfId="44529"/>
    <cellStyle name="Percent 7 5 2 3 2 4" xfId="44530"/>
    <cellStyle name="Percent 7 5 2 3 3" xfId="44531"/>
    <cellStyle name="Percent 7 5 2 3 3 2" xfId="44532"/>
    <cellStyle name="Percent 7 5 2 3 3 3" xfId="44533"/>
    <cellStyle name="Percent 7 5 2 3 4" xfId="44534"/>
    <cellStyle name="Percent 7 5 2 3 4 2" xfId="44535"/>
    <cellStyle name="Percent 7 5 2 3 4 3" xfId="44536"/>
    <cellStyle name="Percent 7 5 2 3 5" xfId="44537"/>
    <cellStyle name="Percent 7 5 2 3 5 2" xfId="44538"/>
    <cellStyle name="Percent 7 5 2 3 6" xfId="44539"/>
    <cellStyle name="Percent 7 5 2 4" xfId="44540"/>
    <cellStyle name="Percent 7 5 2 4 2" xfId="44541"/>
    <cellStyle name="Percent 7 5 2 4 2 2" xfId="44542"/>
    <cellStyle name="Percent 7 5 2 4 2 2 2" xfId="44543"/>
    <cellStyle name="Percent 7 5 2 4 2 3" xfId="44544"/>
    <cellStyle name="Percent 7 5 2 4 3" xfId="44545"/>
    <cellStyle name="Percent 7 5 2 4 3 2" xfId="44546"/>
    <cellStyle name="Percent 7 5 2 4 4" xfId="44547"/>
    <cellStyle name="Percent 7 5 2 5" xfId="44548"/>
    <cellStyle name="Percent 7 5 2 5 2" xfId="44549"/>
    <cellStyle name="Percent 7 5 2 5 2 2" xfId="44550"/>
    <cellStyle name="Percent 7 5 2 5 3" xfId="44551"/>
    <cellStyle name="Percent 7 5 2 6" xfId="44552"/>
    <cellStyle name="Percent 7 5 2 6 2" xfId="44553"/>
    <cellStyle name="Percent 7 5 2 6 2 2" xfId="44554"/>
    <cellStyle name="Percent 7 5 2 6 3" xfId="44555"/>
    <cellStyle name="Percent 7 5 2 7" xfId="44556"/>
    <cellStyle name="Percent 7 5 2 7 2" xfId="44557"/>
    <cellStyle name="Percent 7 5 2 8" xfId="44558"/>
    <cellStyle name="Percent 7 5 3" xfId="44559"/>
    <cellStyle name="Percent 7 5 3 2" xfId="44560"/>
    <cellStyle name="Percent 7 5 3 2 2" xfId="44561"/>
    <cellStyle name="Percent 7 5 3 2 2 2" xfId="44562"/>
    <cellStyle name="Percent 7 5 3 2 2 2 2" xfId="44563"/>
    <cellStyle name="Percent 7 5 3 2 2 2 2 2" xfId="44564"/>
    <cellStyle name="Percent 7 5 3 2 2 2 2 3" xfId="44565"/>
    <cellStyle name="Percent 7 5 3 2 2 2 3" xfId="44566"/>
    <cellStyle name="Percent 7 5 3 2 2 2 4" xfId="44567"/>
    <cellStyle name="Percent 7 5 3 2 2 3" xfId="44568"/>
    <cellStyle name="Percent 7 5 3 2 2 3 2" xfId="44569"/>
    <cellStyle name="Percent 7 5 3 2 2 3 3" xfId="44570"/>
    <cellStyle name="Percent 7 5 3 2 2 4" xfId="44571"/>
    <cellStyle name="Percent 7 5 3 2 2 4 2" xfId="44572"/>
    <cellStyle name="Percent 7 5 3 2 2 4 3" xfId="44573"/>
    <cellStyle name="Percent 7 5 3 2 2 5" xfId="44574"/>
    <cellStyle name="Percent 7 5 3 2 2 5 2" xfId="44575"/>
    <cellStyle name="Percent 7 5 3 2 2 6" xfId="44576"/>
    <cellStyle name="Percent 7 5 3 2 3" xfId="44577"/>
    <cellStyle name="Percent 7 5 3 2 3 2" xfId="44578"/>
    <cellStyle name="Percent 7 5 3 2 3 2 2" xfId="44579"/>
    <cellStyle name="Percent 7 5 3 2 3 2 3" xfId="44580"/>
    <cellStyle name="Percent 7 5 3 2 3 3" xfId="44581"/>
    <cellStyle name="Percent 7 5 3 2 3 4" xfId="44582"/>
    <cellStyle name="Percent 7 5 3 2 4" xfId="44583"/>
    <cellStyle name="Percent 7 5 3 2 4 2" xfId="44584"/>
    <cellStyle name="Percent 7 5 3 2 4 3" xfId="44585"/>
    <cellStyle name="Percent 7 5 3 2 5" xfId="44586"/>
    <cellStyle name="Percent 7 5 3 2 5 2" xfId="44587"/>
    <cellStyle name="Percent 7 5 3 2 5 3" xfId="44588"/>
    <cellStyle name="Percent 7 5 3 2 6" xfId="44589"/>
    <cellStyle name="Percent 7 5 3 2 6 2" xfId="44590"/>
    <cellStyle name="Percent 7 5 3 2 7" xfId="44591"/>
    <cellStyle name="Percent 7 5 3 3" xfId="44592"/>
    <cellStyle name="Percent 7 5 3 3 2" xfId="44593"/>
    <cellStyle name="Percent 7 5 3 3 2 2" xfId="44594"/>
    <cellStyle name="Percent 7 5 3 3 2 2 2" xfId="44595"/>
    <cellStyle name="Percent 7 5 3 3 2 2 3" xfId="44596"/>
    <cellStyle name="Percent 7 5 3 3 2 3" xfId="44597"/>
    <cellStyle name="Percent 7 5 3 3 2 3 2" xfId="44598"/>
    <cellStyle name="Percent 7 5 3 3 2 4" xfId="44599"/>
    <cellStyle name="Percent 7 5 3 3 3" xfId="44600"/>
    <cellStyle name="Percent 7 5 3 3 3 2" xfId="44601"/>
    <cellStyle name="Percent 7 5 3 3 3 3" xfId="44602"/>
    <cellStyle name="Percent 7 5 3 3 4" xfId="44603"/>
    <cellStyle name="Percent 7 5 3 3 4 2" xfId="44604"/>
    <cellStyle name="Percent 7 5 3 3 4 3" xfId="44605"/>
    <cellStyle name="Percent 7 5 3 3 5" xfId="44606"/>
    <cellStyle name="Percent 7 5 3 3 5 2" xfId="44607"/>
    <cellStyle name="Percent 7 5 3 3 6" xfId="44608"/>
    <cellStyle name="Percent 7 5 3 4" xfId="44609"/>
    <cellStyle name="Percent 7 5 3 4 2" xfId="44610"/>
    <cellStyle name="Percent 7 5 3 4 2 2" xfId="44611"/>
    <cellStyle name="Percent 7 5 3 4 2 2 2" xfId="44612"/>
    <cellStyle name="Percent 7 5 3 4 2 3" xfId="44613"/>
    <cellStyle name="Percent 7 5 3 4 3" xfId="44614"/>
    <cellStyle name="Percent 7 5 3 4 3 2" xfId="44615"/>
    <cellStyle name="Percent 7 5 3 4 4" xfId="44616"/>
    <cellStyle name="Percent 7 5 3 5" xfId="44617"/>
    <cellStyle name="Percent 7 5 3 5 2" xfId="44618"/>
    <cellStyle name="Percent 7 5 3 5 2 2" xfId="44619"/>
    <cellStyle name="Percent 7 5 3 5 3" xfId="44620"/>
    <cellStyle name="Percent 7 5 3 6" xfId="44621"/>
    <cellStyle name="Percent 7 5 3 6 2" xfId="44622"/>
    <cellStyle name="Percent 7 5 3 6 2 2" xfId="44623"/>
    <cellStyle name="Percent 7 5 3 6 3" xfId="44624"/>
    <cellStyle name="Percent 7 5 3 7" xfId="44625"/>
    <cellStyle name="Percent 7 5 3 7 2" xfId="44626"/>
    <cellStyle name="Percent 7 5 3 8" xfId="44627"/>
    <cellStyle name="Percent 7 5 4" xfId="44628"/>
    <cellStyle name="Percent 7 5 4 2" xfId="44629"/>
    <cellStyle name="Percent 7 5 4 2 2" xfId="44630"/>
    <cellStyle name="Percent 7 5 4 2 2 2" xfId="44631"/>
    <cellStyle name="Percent 7 5 4 2 2 2 2" xfId="44632"/>
    <cellStyle name="Percent 7 5 4 2 2 2 2 2" xfId="44633"/>
    <cellStyle name="Percent 7 5 4 2 2 2 2 3" xfId="44634"/>
    <cellStyle name="Percent 7 5 4 2 2 2 3" xfId="44635"/>
    <cellStyle name="Percent 7 5 4 2 2 2 4" xfId="44636"/>
    <cellStyle name="Percent 7 5 4 2 2 3" xfId="44637"/>
    <cellStyle name="Percent 7 5 4 2 2 3 2" xfId="44638"/>
    <cellStyle name="Percent 7 5 4 2 2 3 3" xfId="44639"/>
    <cellStyle name="Percent 7 5 4 2 2 4" xfId="44640"/>
    <cellStyle name="Percent 7 5 4 2 2 4 2" xfId="44641"/>
    <cellStyle name="Percent 7 5 4 2 2 4 3" xfId="44642"/>
    <cellStyle name="Percent 7 5 4 2 2 5" xfId="44643"/>
    <cellStyle name="Percent 7 5 4 2 2 5 2" xfId="44644"/>
    <cellStyle name="Percent 7 5 4 2 2 6" xfId="44645"/>
    <cellStyle name="Percent 7 5 4 2 3" xfId="44646"/>
    <cellStyle name="Percent 7 5 4 2 3 2" xfId="44647"/>
    <cellStyle name="Percent 7 5 4 2 3 2 2" xfId="44648"/>
    <cellStyle name="Percent 7 5 4 2 3 2 3" xfId="44649"/>
    <cellStyle name="Percent 7 5 4 2 3 3" xfId="44650"/>
    <cellStyle name="Percent 7 5 4 2 3 4" xfId="44651"/>
    <cellStyle name="Percent 7 5 4 2 4" xfId="44652"/>
    <cellStyle name="Percent 7 5 4 2 4 2" xfId="44653"/>
    <cellStyle name="Percent 7 5 4 2 4 3" xfId="44654"/>
    <cellStyle name="Percent 7 5 4 2 5" xfId="44655"/>
    <cellStyle name="Percent 7 5 4 2 5 2" xfId="44656"/>
    <cellStyle name="Percent 7 5 4 2 5 3" xfId="44657"/>
    <cellStyle name="Percent 7 5 4 2 6" xfId="44658"/>
    <cellStyle name="Percent 7 5 4 2 6 2" xfId="44659"/>
    <cellStyle name="Percent 7 5 4 2 7" xfId="44660"/>
    <cellStyle name="Percent 7 5 4 3" xfId="44661"/>
    <cellStyle name="Percent 7 5 4 3 2" xfId="44662"/>
    <cellStyle name="Percent 7 5 4 3 2 2" xfId="44663"/>
    <cellStyle name="Percent 7 5 4 3 2 2 2" xfId="44664"/>
    <cellStyle name="Percent 7 5 4 3 2 2 3" xfId="44665"/>
    <cellStyle name="Percent 7 5 4 3 2 3" xfId="44666"/>
    <cellStyle name="Percent 7 5 4 3 2 3 2" xfId="44667"/>
    <cellStyle name="Percent 7 5 4 3 2 4" xfId="44668"/>
    <cellStyle name="Percent 7 5 4 3 3" xfId="44669"/>
    <cellStyle name="Percent 7 5 4 3 3 2" xfId="44670"/>
    <cellStyle name="Percent 7 5 4 3 3 3" xfId="44671"/>
    <cellStyle name="Percent 7 5 4 3 4" xfId="44672"/>
    <cellStyle name="Percent 7 5 4 3 4 2" xfId="44673"/>
    <cellStyle name="Percent 7 5 4 3 4 3" xfId="44674"/>
    <cellStyle name="Percent 7 5 4 3 5" xfId="44675"/>
    <cellStyle name="Percent 7 5 4 3 5 2" xfId="44676"/>
    <cellStyle name="Percent 7 5 4 3 6" xfId="44677"/>
    <cellStyle name="Percent 7 5 4 4" xfId="44678"/>
    <cellStyle name="Percent 7 5 4 4 2" xfId="44679"/>
    <cellStyle name="Percent 7 5 4 4 2 2" xfId="44680"/>
    <cellStyle name="Percent 7 5 4 4 2 2 2" xfId="44681"/>
    <cellStyle name="Percent 7 5 4 4 2 3" xfId="44682"/>
    <cellStyle name="Percent 7 5 4 4 3" xfId="44683"/>
    <cellStyle name="Percent 7 5 4 4 3 2" xfId="44684"/>
    <cellStyle name="Percent 7 5 4 4 4" xfId="44685"/>
    <cellStyle name="Percent 7 5 4 5" xfId="44686"/>
    <cellStyle name="Percent 7 5 4 5 2" xfId="44687"/>
    <cellStyle name="Percent 7 5 4 5 2 2" xfId="44688"/>
    <cellStyle name="Percent 7 5 4 5 3" xfId="44689"/>
    <cellStyle name="Percent 7 5 4 6" xfId="44690"/>
    <cellStyle name="Percent 7 5 4 6 2" xfId="44691"/>
    <cellStyle name="Percent 7 5 4 6 2 2" xfId="44692"/>
    <cellStyle name="Percent 7 5 4 6 3" xfId="44693"/>
    <cellStyle name="Percent 7 5 4 7" xfId="44694"/>
    <cellStyle name="Percent 7 5 4 7 2" xfId="44695"/>
    <cellStyle name="Percent 7 5 4 8" xfId="44696"/>
    <cellStyle name="Percent 7 5 5" xfId="44697"/>
    <cellStyle name="Percent 7 5 5 2" xfId="44698"/>
    <cellStyle name="Percent 7 5 5 2 2" xfId="44699"/>
    <cellStyle name="Percent 7 5 5 2 2 2" xfId="44700"/>
    <cellStyle name="Percent 7 5 5 2 2 2 2" xfId="44701"/>
    <cellStyle name="Percent 7 5 5 2 2 2 3" xfId="44702"/>
    <cellStyle name="Percent 7 5 5 2 2 3" xfId="44703"/>
    <cellStyle name="Percent 7 5 5 2 2 3 2" xfId="44704"/>
    <cellStyle name="Percent 7 5 5 2 2 4" xfId="44705"/>
    <cellStyle name="Percent 7 5 5 2 3" xfId="44706"/>
    <cellStyle name="Percent 7 5 5 2 3 2" xfId="44707"/>
    <cellStyle name="Percent 7 5 5 2 3 3" xfId="44708"/>
    <cellStyle name="Percent 7 5 5 2 4" xfId="44709"/>
    <cellStyle name="Percent 7 5 5 2 4 2" xfId="44710"/>
    <cellStyle name="Percent 7 5 5 2 4 3" xfId="44711"/>
    <cellStyle name="Percent 7 5 5 2 5" xfId="44712"/>
    <cellStyle name="Percent 7 5 5 2 5 2" xfId="44713"/>
    <cellStyle name="Percent 7 5 5 2 6" xfId="44714"/>
    <cellStyle name="Percent 7 5 5 3" xfId="44715"/>
    <cellStyle name="Percent 7 5 5 3 2" xfId="44716"/>
    <cellStyle name="Percent 7 5 5 3 2 2" xfId="44717"/>
    <cellStyle name="Percent 7 5 5 3 2 2 2" xfId="44718"/>
    <cellStyle name="Percent 7 5 5 3 2 3" xfId="44719"/>
    <cellStyle name="Percent 7 5 5 3 3" xfId="44720"/>
    <cellStyle name="Percent 7 5 5 3 3 2" xfId="44721"/>
    <cellStyle name="Percent 7 5 5 3 4" xfId="44722"/>
    <cellStyle name="Percent 7 5 5 4" xfId="44723"/>
    <cellStyle name="Percent 7 5 5 4 2" xfId="44724"/>
    <cellStyle name="Percent 7 5 5 4 2 2" xfId="44725"/>
    <cellStyle name="Percent 7 5 5 4 3" xfId="44726"/>
    <cellStyle name="Percent 7 5 5 4 4" xfId="44727"/>
    <cellStyle name="Percent 7 5 5 5" xfId="44728"/>
    <cellStyle name="Percent 7 5 5 5 2" xfId="44729"/>
    <cellStyle name="Percent 7 5 5 5 2 2" xfId="44730"/>
    <cellStyle name="Percent 7 5 5 5 3" xfId="44731"/>
    <cellStyle name="Percent 7 5 5 6" xfId="44732"/>
    <cellStyle name="Percent 7 5 5 6 2" xfId="44733"/>
    <cellStyle name="Percent 7 5 5 7" xfId="44734"/>
    <cellStyle name="Percent 7 5 5 8" xfId="44735"/>
    <cellStyle name="Percent 7 5 6" xfId="44736"/>
    <cellStyle name="Percent 7 5 6 2" xfId="44737"/>
    <cellStyle name="Percent 7 5 6 2 2" xfId="44738"/>
    <cellStyle name="Percent 7 5 6 2 2 2" xfId="44739"/>
    <cellStyle name="Percent 7 5 6 2 2 2 2" xfId="44740"/>
    <cellStyle name="Percent 7 5 6 2 2 3" xfId="44741"/>
    <cellStyle name="Percent 7 5 6 2 3" xfId="44742"/>
    <cellStyle name="Percent 7 5 6 2 3 2" xfId="44743"/>
    <cellStyle name="Percent 7 5 6 2 4" xfId="44744"/>
    <cellStyle name="Percent 7 5 6 3" xfId="44745"/>
    <cellStyle name="Percent 7 5 6 3 2" xfId="44746"/>
    <cellStyle name="Percent 7 5 6 3 2 2" xfId="44747"/>
    <cellStyle name="Percent 7 5 6 3 3" xfId="44748"/>
    <cellStyle name="Percent 7 5 6 3 4" xfId="44749"/>
    <cellStyle name="Percent 7 5 6 4" xfId="44750"/>
    <cellStyle name="Percent 7 5 6 4 2" xfId="44751"/>
    <cellStyle name="Percent 7 5 6 4 2 2" xfId="44752"/>
    <cellStyle name="Percent 7 5 6 4 3" xfId="44753"/>
    <cellStyle name="Percent 7 5 6 5" xfId="44754"/>
    <cellStyle name="Percent 7 5 6 5 2" xfId="44755"/>
    <cellStyle name="Percent 7 5 6 6" xfId="44756"/>
    <cellStyle name="Percent 7 5 6 7" xfId="44757"/>
    <cellStyle name="Percent 7 5 7" xfId="44758"/>
    <cellStyle name="Percent 7 5 7 2" xfId="44759"/>
    <cellStyle name="Percent 7 5 7 2 2" xfId="44760"/>
    <cellStyle name="Percent 7 5 7 2 2 2" xfId="44761"/>
    <cellStyle name="Percent 7 5 7 2 3" xfId="44762"/>
    <cellStyle name="Percent 7 5 7 3" xfId="44763"/>
    <cellStyle name="Percent 7 5 7 3 2" xfId="44764"/>
    <cellStyle name="Percent 7 5 7 4" xfId="44765"/>
    <cellStyle name="Percent 7 5 8" xfId="44766"/>
    <cellStyle name="Percent 7 5 8 2" xfId="44767"/>
    <cellStyle name="Percent 7 5 8 2 2" xfId="44768"/>
    <cellStyle name="Percent 7 5 8 3" xfId="44769"/>
    <cellStyle name="Percent 7 5 8 4" xfId="44770"/>
    <cellStyle name="Percent 7 5 9" xfId="44771"/>
    <cellStyle name="Percent 7 5 9 2" xfId="44772"/>
    <cellStyle name="Percent 7 5 9 2 2" xfId="44773"/>
    <cellStyle name="Percent 7 5 9 3" xfId="44774"/>
    <cellStyle name="Percent 7 5 9 4" xfId="44775"/>
    <cellStyle name="Percent 7 6" xfId="44776"/>
    <cellStyle name="Percent 7 6 10" xfId="44777"/>
    <cellStyle name="Percent 7 6 11" xfId="44778"/>
    <cellStyle name="Percent 7 6 12" xfId="44779"/>
    <cellStyle name="Percent 7 6 2" xfId="44780"/>
    <cellStyle name="Percent 7 6 2 2" xfId="44781"/>
    <cellStyle name="Percent 7 6 2 2 2" xfId="44782"/>
    <cellStyle name="Percent 7 6 2 2 2 2" xfId="44783"/>
    <cellStyle name="Percent 7 6 2 2 2 2 2" xfId="44784"/>
    <cellStyle name="Percent 7 6 2 2 2 2 3" xfId="44785"/>
    <cellStyle name="Percent 7 6 2 2 2 3" xfId="44786"/>
    <cellStyle name="Percent 7 6 2 2 2 3 2" xfId="44787"/>
    <cellStyle name="Percent 7 6 2 2 2 4" xfId="44788"/>
    <cellStyle name="Percent 7 6 2 2 3" xfId="44789"/>
    <cellStyle name="Percent 7 6 2 2 3 2" xfId="44790"/>
    <cellStyle name="Percent 7 6 2 2 3 3" xfId="44791"/>
    <cellStyle name="Percent 7 6 2 2 4" xfId="44792"/>
    <cellStyle name="Percent 7 6 2 2 4 2" xfId="44793"/>
    <cellStyle name="Percent 7 6 2 2 4 3" xfId="44794"/>
    <cellStyle name="Percent 7 6 2 2 5" xfId="44795"/>
    <cellStyle name="Percent 7 6 2 2 5 2" xfId="44796"/>
    <cellStyle name="Percent 7 6 2 2 6" xfId="44797"/>
    <cellStyle name="Percent 7 6 2 3" xfId="44798"/>
    <cellStyle name="Percent 7 6 2 3 2" xfId="44799"/>
    <cellStyle name="Percent 7 6 2 3 2 2" xfId="44800"/>
    <cellStyle name="Percent 7 6 2 3 2 2 2" xfId="44801"/>
    <cellStyle name="Percent 7 6 2 3 2 3" xfId="44802"/>
    <cellStyle name="Percent 7 6 2 3 3" xfId="44803"/>
    <cellStyle name="Percent 7 6 2 3 3 2" xfId="44804"/>
    <cellStyle name="Percent 7 6 2 3 4" xfId="44805"/>
    <cellStyle name="Percent 7 6 2 4" xfId="44806"/>
    <cellStyle name="Percent 7 6 2 4 2" xfId="44807"/>
    <cellStyle name="Percent 7 6 2 4 2 2" xfId="44808"/>
    <cellStyle name="Percent 7 6 2 4 3" xfId="44809"/>
    <cellStyle name="Percent 7 6 2 4 4" xfId="44810"/>
    <cellStyle name="Percent 7 6 2 5" xfId="44811"/>
    <cellStyle name="Percent 7 6 2 5 2" xfId="44812"/>
    <cellStyle name="Percent 7 6 2 5 2 2" xfId="44813"/>
    <cellStyle name="Percent 7 6 2 5 3" xfId="44814"/>
    <cellStyle name="Percent 7 6 2 6" xfId="44815"/>
    <cellStyle name="Percent 7 6 2 6 2" xfId="44816"/>
    <cellStyle name="Percent 7 6 2 7" xfId="44817"/>
    <cellStyle name="Percent 7 6 2 8" xfId="44818"/>
    <cellStyle name="Percent 7 6 3" xfId="44819"/>
    <cellStyle name="Percent 7 6 3 2" xfId="44820"/>
    <cellStyle name="Percent 7 6 3 2 2" xfId="44821"/>
    <cellStyle name="Percent 7 6 3 2 2 2" xfId="44822"/>
    <cellStyle name="Percent 7 6 3 2 2 2 2" xfId="44823"/>
    <cellStyle name="Percent 7 6 3 2 2 3" xfId="44824"/>
    <cellStyle name="Percent 7 6 3 2 3" xfId="44825"/>
    <cellStyle name="Percent 7 6 3 2 3 2" xfId="44826"/>
    <cellStyle name="Percent 7 6 3 2 4" xfId="44827"/>
    <cellStyle name="Percent 7 6 3 3" xfId="44828"/>
    <cellStyle name="Percent 7 6 3 3 2" xfId="44829"/>
    <cellStyle name="Percent 7 6 3 3 2 2" xfId="44830"/>
    <cellStyle name="Percent 7 6 3 3 3" xfId="44831"/>
    <cellStyle name="Percent 7 6 3 3 4" xfId="44832"/>
    <cellStyle name="Percent 7 6 3 4" xfId="44833"/>
    <cellStyle name="Percent 7 6 3 4 2" xfId="44834"/>
    <cellStyle name="Percent 7 6 3 4 2 2" xfId="44835"/>
    <cellStyle name="Percent 7 6 3 4 3" xfId="44836"/>
    <cellStyle name="Percent 7 6 3 4 4" xfId="44837"/>
    <cellStyle name="Percent 7 6 3 5" xfId="44838"/>
    <cellStyle name="Percent 7 6 3 5 2" xfId="44839"/>
    <cellStyle name="Percent 7 6 3 6" xfId="44840"/>
    <cellStyle name="Percent 7 6 3 7" xfId="44841"/>
    <cellStyle name="Percent 7 6 3 8" xfId="44842"/>
    <cellStyle name="Percent 7 6 4" xfId="44843"/>
    <cellStyle name="Percent 7 6 4 2" xfId="44844"/>
    <cellStyle name="Percent 7 6 4 2 2" xfId="44845"/>
    <cellStyle name="Percent 7 6 4 2 2 2" xfId="44846"/>
    <cellStyle name="Percent 7 6 4 2 3" xfId="44847"/>
    <cellStyle name="Percent 7 6 4 2 4" xfId="44848"/>
    <cellStyle name="Percent 7 6 4 3" xfId="44849"/>
    <cellStyle name="Percent 7 6 4 3 2" xfId="44850"/>
    <cellStyle name="Percent 7 6 4 3 3" xfId="44851"/>
    <cellStyle name="Percent 7 6 4 4" xfId="44852"/>
    <cellStyle name="Percent 7 6 4 4 2" xfId="44853"/>
    <cellStyle name="Percent 7 6 4 5" xfId="44854"/>
    <cellStyle name="Percent 7 6 4 6" xfId="44855"/>
    <cellStyle name="Percent 7 6 4 7" xfId="44856"/>
    <cellStyle name="Percent 7 6 4 8" xfId="44857"/>
    <cellStyle name="Percent 7 6 5" xfId="44858"/>
    <cellStyle name="Percent 7 6 5 2" xfId="44859"/>
    <cellStyle name="Percent 7 6 5 2 2" xfId="44860"/>
    <cellStyle name="Percent 7 6 5 2 3" xfId="44861"/>
    <cellStyle name="Percent 7 6 5 3" xfId="44862"/>
    <cellStyle name="Percent 7 6 5 3 2" xfId="44863"/>
    <cellStyle name="Percent 7 6 5 4" xfId="44864"/>
    <cellStyle name="Percent 7 6 5 5" xfId="44865"/>
    <cellStyle name="Percent 7 6 5 6" xfId="44866"/>
    <cellStyle name="Percent 7 6 5 7" xfId="44867"/>
    <cellStyle name="Percent 7 6 6" xfId="44868"/>
    <cellStyle name="Percent 7 6 6 2" xfId="44869"/>
    <cellStyle name="Percent 7 6 6 2 2" xfId="44870"/>
    <cellStyle name="Percent 7 6 6 3" xfId="44871"/>
    <cellStyle name="Percent 7 6 6 4" xfId="44872"/>
    <cellStyle name="Percent 7 6 7" xfId="44873"/>
    <cellStyle name="Percent 7 6 7 2" xfId="44874"/>
    <cellStyle name="Percent 7 6 7 3" xfId="44875"/>
    <cellStyle name="Percent 7 6 8" xfId="44876"/>
    <cellStyle name="Percent 7 6 8 2" xfId="44877"/>
    <cellStyle name="Percent 7 6 9" xfId="44878"/>
    <cellStyle name="Percent 7 7" xfId="44879"/>
    <cellStyle name="Percent 7 7 10" xfId="44880"/>
    <cellStyle name="Percent 7 7 11" xfId="44881"/>
    <cellStyle name="Percent 7 7 12" xfId="44882"/>
    <cellStyle name="Percent 7 7 2" xfId="44883"/>
    <cellStyle name="Percent 7 7 2 2" xfId="44884"/>
    <cellStyle name="Percent 7 7 2 2 2" xfId="44885"/>
    <cellStyle name="Percent 7 7 2 2 2 2" xfId="44886"/>
    <cellStyle name="Percent 7 7 2 2 2 2 2" xfId="44887"/>
    <cellStyle name="Percent 7 7 2 2 2 2 3" xfId="44888"/>
    <cellStyle name="Percent 7 7 2 2 2 3" xfId="44889"/>
    <cellStyle name="Percent 7 7 2 2 2 3 2" xfId="44890"/>
    <cellStyle name="Percent 7 7 2 2 2 4" xfId="44891"/>
    <cellStyle name="Percent 7 7 2 2 3" xfId="44892"/>
    <cellStyle name="Percent 7 7 2 2 3 2" xfId="44893"/>
    <cellStyle name="Percent 7 7 2 2 3 3" xfId="44894"/>
    <cellStyle name="Percent 7 7 2 2 4" xfId="44895"/>
    <cellStyle name="Percent 7 7 2 2 4 2" xfId="44896"/>
    <cellStyle name="Percent 7 7 2 2 4 3" xfId="44897"/>
    <cellStyle name="Percent 7 7 2 2 5" xfId="44898"/>
    <cellStyle name="Percent 7 7 2 2 5 2" xfId="44899"/>
    <cellStyle name="Percent 7 7 2 2 6" xfId="44900"/>
    <cellStyle name="Percent 7 7 2 3" xfId="44901"/>
    <cellStyle name="Percent 7 7 2 3 2" xfId="44902"/>
    <cellStyle name="Percent 7 7 2 3 2 2" xfId="44903"/>
    <cellStyle name="Percent 7 7 2 3 2 2 2" xfId="44904"/>
    <cellStyle name="Percent 7 7 2 3 2 3" xfId="44905"/>
    <cellStyle name="Percent 7 7 2 3 3" xfId="44906"/>
    <cellStyle name="Percent 7 7 2 3 3 2" xfId="44907"/>
    <cellStyle name="Percent 7 7 2 3 4" xfId="44908"/>
    <cellStyle name="Percent 7 7 2 4" xfId="44909"/>
    <cellStyle name="Percent 7 7 2 4 2" xfId="44910"/>
    <cellStyle name="Percent 7 7 2 4 2 2" xfId="44911"/>
    <cellStyle name="Percent 7 7 2 4 3" xfId="44912"/>
    <cellStyle name="Percent 7 7 2 4 4" xfId="44913"/>
    <cellStyle name="Percent 7 7 2 5" xfId="44914"/>
    <cellStyle name="Percent 7 7 2 5 2" xfId="44915"/>
    <cellStyle name="Percent 7 7 2 5 2 2" xfId="44916"/>
    <cellStyle name="Percent 7 7 2 5 3" xfId="44917"/>
    <cellStyle name="Percent 7 7 2 6" xfId="44918"/>
    <cellStyle name="Percent 7 7 2 6 2" xfId="44919"/>
    <cellStyle name="Percent 7 7 2 7" xfId="44920"/>
    <cellStyle name="Percent 7 7 2 8" xfId="44921"/>
    <cellStyle name="Percent 7 7 3" xfId="44922"/>
    <cellStyle name="Percent 7 7 3 2" xfId="44923"/>
    <cellStyle name="Percent 7 7 3 2 2" xfId="44924"/>
    <cellStyle name="Percent 7 7 3 2 2 2" xfId="44925"/>
    <cellStyle name="Percent 7 7 3 2 2 2 2" xfId="44926"/>
    <cellStyle name="Percent 7 7 3 2 2 3" xfId="44927"/>
    <cellStyle name="Percent 7 7 3 2 3" xfId="44928"/>
    <cellStyle name="Percent 7 7 3 2 3 2" xfId="44929"/>
    <cellStyle name="Percent 7 7 3 2 4" xfId="44930"/>
    <cellStyle name="Percent 7 7 3 3" xfId="44931"/>
    <cellStyle name="Percent 7 7 3 3 2" xfId="44932"/>
    <cellStyle name="Percent 7 7 3 3 2 2" xfId="44933"/>
    <cellStyle name="Percent 7 7 3 3 3" xfId="44934"/>
    <cellStyle name="Percent 7 7 3 3 4" xfId="44935"/>
    <cellStyle name="Percent 7 7 3 4" xfId="44936"/>
    <cellStyle name="Percent 7 7 3 4 2" xfId="44937"/>
    <cellStyle name="Percent 7 7 3 4 2 2" xfId="44938"/>
    <cellStyle name="Percent 7 7 3 4 3" xfId="44939"/>
    <cellStyle name="Percent 7 7 3 4 4" xfId="44940"/>
    <cellStyle name="Percent 7 7 3 5" xfId="44941"/>
    <cellStyle name="Percent 7 7 3 5 2" xfId="44942"/>
    <cellStyle name="Percent 7 7 3 6" xfId="44943"/>
    <cellStyle name="Percent 7 7 3 7" xfId="44944"/>
    <cellStyle name="Percent 7 7 3 8" xfId="44945"/>
    <cellStyle name="Percent 7 7 4" xfId="44946"/>
    <cellStyle name="Percent 7 7 4 2" xfId="44947"/>
    <cellStyle name="Percent 7 7 4 2 2" xfId="44948"/>
    <cellStyle name="Percent 7 7 4 2 2 2" xfId="44949"/>
    <cellStyle name="Percent 7 7 4 2 3" xfId="44950"/>
    <cellStyle name="Percent 7 7 4 2 4" xfId="44951"/>
    <cellStyle name="Percent 7 7 4 3" xfId="44952"/>
    <cellStyle name="Percent 7 7 4 3 2" xfId="44953"/>
    <cellStyle name="Percent 7 7 4 3 3" xfId="44954"/>
    <cellStyle name="Percent 7 7 4 4" xfId="44955"/>
    <cellStyle name="Percent 7 7 4 4 2" xfId="44956"/>
    <cellStyle name="Percent 7 7 4 5" xfId="44957"/>
    <cellStyle name="Percent 7 7 4 6" xfId="44958"/>
    <cellStyle name="Percent 7 7 4 7" xfId="44959"/>
    <cellStyle name="Percent 7 7 4 8" xfId="44960"/>
    <cellStyle name="Percent 7 7 5" xfId="44961"/>
    <cellStyle name="Percent 7 7 5 2" xfId="44962"/>
    <cellStyle name="Percent 7 7 5 2 2" xfId="44963"/>
    <cellStyle name="Percent 7 7 5 2 3" xfId="44964"/>
    <cellStyle name="Percent 7 7 5 3" xfId="44965"/>
    <cellStyle name="Percent 7 7 5 3 2" xfId="44966"/>
    <cellStyle name="Percent 7 7 5 4" xfId="44967"/>
    <cellStyle name="Percent 7 7 5 5" xfId="44968"/>
    <cellStyle name="Percent 7 7 5 6" xfId="44969"/>
    <cellStyle name="Percent 7 7 5 7" xfId="44970"/>
    <cellStyle name="Percent 7 7 6" xfId="44971"/>
    <cellStyle name="Percent 7 7 6 2" xfId="44972"/>
    <cellStyle name="Percent 7 7 6 2 2" xfId="44973"/>
    <cellStyle name="Percent 7 7 6 3" xfId="44974"/>
    <cellStyle name="Percent 7 7 6 4" xfId="44975"/>
    <cellStyle name="Percent 7 7 7" xfId="44976"/>
    <cellStyle name="Percent 7 7 7 2" xfId="44977"/>
    <cellStyle name="Percent 7 7 7 3" xfId="44978"/>
    <cellStyle name="Percent 7 7 8" xfId="44979"/>
    <cellStyle name="Percent 7 7 8 2" xfId="44980"/>
    <cellStyle name="Percent 7 7 9" xfId="44981"/>
    <cellStyle name="Percent 7 8" xfId="44982"/>
    <cellStyle name="Percent 7 8 2" xfId="44983"/>
    <cellStyle name="Percent 7 8 2 2" xfId="44984"/>
    <cellStyle name="Percent 7 8 2 2 2" xfId="44985"/>
    <cellStyle name="Percent 7 8 2 2 2 2" xfId="44986"/>
    <cellStyle name="Percent 7 8 2 2 2 2 2" xfId="44987"/>
    <cellStyle name="Percent 7 8 2 2 2 2 3" xfId="44988"/>
    <cellStyle name="Percent 7 8 2 2 2 3" xfId="44989"/>
    <cellStyle name="Percent 7 8 2 2 2 4" xfId="44990"/>
    <cellStyle name="Percent 7 8 2 2 3" xfId="44991"/>
    <cellStyle name="Percent 7 8 2 2 3 2" xfId="44992"/>
    <cellStyle name="Percent 7 8 2 2 3 3" xfId="44993"/>
    <cellStyle name="Percent 7 8 2 2 4" xfId="44994"/>
    <cellStyle name="Percent 7 8 2 2 4 2" xfId="44995"/>
    <cellStyle name="Percent 7 8 2 2 4 3" xfId="44996"/>
    <cellStyle name="Percent 7 8 2 2 5" xfId="44997"/>
    <cellStyle name="Percent 7 8 2 2 5 2" xfId="44998"/>
    <cellStyle name="Percent 7 8 2 2 6" xfId="44999"/>
    <cellStyle name="Percent 7 8 2 3" xfId="45000"/>
    <cellStyle name="Percent 7 8 2 3 2" xfId="45001"/>
    <cellStyle name="Percent 7 8 2 3 2 2" xfId="45002"/>
    <cellStyle name="Percent 7 8 2 3 2 3" xfId="45003"/>
    <cellStyle name="Percent 7 8 2 3 3" xfId="45004"/>
    <cellStyle name="Percent 7 8 2 3 4" xfId="45005"/>
    <cellStyle name="Percent 7 8 2 4" xfId="45006"/>
    <cellStyle name="Percent 7 8 2 4 2" xfId="45007"/>
    <cellStyle name="Percent 7 8 2 4 3" xfId="45008"/>
    <cellStyle name="Percent 7 8 2 5" xfId="45009"/>
    <cellStyle name="Percent 7 8 2 5 2" xfId="45010"/>
    <cellStyle name="Percent 7 8 2 5 3" xfId="45011"/>
    <cellStyle name="Percent 7 8 2 6" xfId="45012"/>
    <cellStyle name="Percent 7 8 2 6 2" xfId="45013"/>
    <cellStyle name="Percent 7 8 2 7" xfId="45014"/>
    <cellStyle name="Percent 7 8 3" xfId="45015"/>
    <cellStyle name="Percent 7 8 3 2" xfId="45016"/>
    <cellStyle name="Percent 7 8 3 2 2" xfId="45017"/>
    <cellStyle name="Percent 7 8 3 2 2 2" xfId="45018"/>
    <cellStyle name="Percent 7 8 3 2 2 3" xfId="45019"/>
    <cellStyle name="Percent 7 8 3 2 3" xfId="45020"/>
    <cellStyle name="Percent 7 8 3 2 3 2" xfId="45021"/>
    <cellStyle name="Percent 7 8 3 2 4" xfId="45022"/>
    <cellStyle name="Percent 7 8 3 3" xfId="45023"/>
    <cellStyle name="Percent 7 8 3 3 2" xfId="45024"/>
    <cellStyle name="Percent 7 8 3 3 3" xfId="45025"/>
    <cellStyle name="Percent 7 8 3 4" xfId="45026"/>
    <cellStyle name="Percent 7 8 3 4 2" xfId="45027"/>
    <cellStyle name="Percent 7 8 3 4 3" xfId="45028"/>
    <cellStyle name="Percent 7 8 3 5" xfId="45029"/>
    <cellStyle name="Percent 7 8 3 5 2" xfId="45030"/>
    <cellStyle name="Percent 7 8 3 6" xfId="45031"/>
    <cellStyle name="Percent 7 8 4" xfId="45032"/>
    <cellStyle name="Percent 7 8 4 2" xfId="45033"/>
    <cellStyle name="Percent 7 8 4 2 2" xfId="45034"/>
    <cellStyle name="Percent 7 8 4 2 2 2" xfId="45035"/>
    <cellStyle name="Percent 7 8 4 2 3" xfId="45036"/>
    <cellStyle name="Percent 7 8 4 3" xfId="45037"/>
    <cellStyle name="Percent 7 8 4 3 2" xfId="45038"/>
    <cellStyle name="Percent 7 8 4 4" xfId="45039"/>
    <cellStyle name="Percent 7 8 5" xfId="45040"/>
    <cellStyle name="Percent 7 8 5 2" xfId="45041"/>
    <cellStyle name="Percent 7 8 5 2 2" xfId="45042"/>
    <cellStyle name="Percent 7 8 5 3" xfId="45043"/>
    <cellStyle name="Percent 7 8 6" xfId="45044"/>
    <cellStyle name="Percent 7 8 6 2" xfId="45045"/>
    <cellStyle name="Percent 7 8 6 2 2" xfId="45046"/>
    <cellStyle name="Percent 7 8 6 3" xfId="45047"/>
    <cellStyle name="Percent 7 8 7" xfId="45048"/>
    <cellStyle name="Percent 7 8 7 2" xfId="45049"/>
    <cellStyle name="Percent 7 8 8" xfId="45050"/>
    <cellStyle name="Percent 7 9" xfId="45051"/>
    <cellStyle name="Percent 7 9 2" xfId="45052"/>
    <cellStyle name="Percent 7 9 2 2" xfId="45053"/>
    <cellStyle name="Percent 7 9 2 2 2" xfId="45054"/>
    <cellStyle name="Percent 7 9 2 2 2 2" xfId="45055"/>
    <cellStyle name="Percent 7 9 2 2 2 3" xfId="45056"/>
    <cellStyle name="Percent 7 9 2 2 3" xfId="45057"/>
    <cellStyle name="Percent 7 9 2 2 3 2" xfId="45058"/>
    <cellStyle name="Percent 7 9 2 2 4" xfId="45059"/>
    <cellStyle name="Percent 7 9 2 3" xfId="45060"/>
    <cellStyle name="Percent 7 9 2 3 2" xfId="45061"/>
    <cellStyle name="Percent 7 9 2 3 3" xfId="45062"/>
    <cellStyle name="Percent 7 9 2 4" xfId="45063"/>
    <cellStyle name="Percent 7 9 2 4 2" xfId="45064"/>
    <cellStyle name="Percent 7 9 2 4 3" xfId="45065"/>
    <cellStyle name="Percent 7 9 2 5" xfId="45066"/>
    <cellStyle name="Percent 7 9 2 5 2" xfId="45067"/>
    <cellStyle name="Percent 7 9 2 6" xfId="45068"/>
    <cellStyle name="Percent 7 9 3" xfId="45069"/>
    <cellStyle name="Percent 7 9 3 2" xfId="45070"/>
    <cellStyle name="Percent 7 9 3 2 2" xfId="45071"/>
    <cellStyle name="Percent 7 9 3 2 2 2" xfId="45072"/>
    <cellStyle name="Percent 7 9 3 2 3" xfId="45073"/>
    <cellStyle name="Percent 7 9 3 3" xfId="45074"/>
    <cellStyle name="Percent 7 9 3 3 2" xfId="45075"/>
    <cellStyle name="Percent 7 9 3 4" xfId="45076"/>
    <cellStyle name="Percent 7 9 4" xfId="45077"/>
    <cellStyle name="Percent 7 9 4 2" xfId="45078"/>
    <cellStyle name="Percent 7 9 4 2 2" xfId="45079"/>
    <cellStyle name="Percent 7 9 4 3" xfId="45080"/>
    <cellStyle name="Percent 7 9 4 4" xfId="45081"/>
    <cellStyle name="Percent 7 9 5" xfId="45082"/>
    <cellStyle name="Percent 7 9 5 2" xfId="45083"/>
    <cellStyle name="Percent 7 9 5 2 2" xfId="45084"/>
    <cellStyle name="Percent 7 9 5 3" xfId="45085"/>
    <cellStyle name="Percent 7 9 6" xfId="45086"/>
    <cellStyle name="Percent 7 9 6 2" xfId="45087"/>
    <cellStyle name="Percent 7 9 7" xfId="45088"/>
    <cellStyle name="Percent 7 9 8" xfId="45089"/>
    <cellStyle name="Percent 8" xfId="45090"/>
    <cellStyle name="Percent 8 10" xfId="45091"/>
    <cellStyle name="Percent 8 10 2" xfId="45092"/>
    <cellStyle name="Percent 8 10 2 2" xfId="45093"/>
    <cellStyle name="Percent 8 10 3" xfId="45094"/>
    <cellStyle name="Percent 8 10 3 2" xfId="45095"/>
    <cellStyle name="Percent 8 10 4" xfId="45096"/>
    <cellStyle name="Percent 8 10 4 2" xfId="45097"/>
    <cellStyle name="Percent 8 10 5" xfId="45098"/>
    <cellStyle name="Percent 8 10 6" xfId="45099"/>
    <cellStyle name="Percent 8 11" xfId="45100"/>
    <cellStyle name="Percent 8 11 2" xfId="45101"/>
    <cellStyle name="Percent 8 11 2 2" xfId="45102"/>
    <cellStyle name="Percent 8 11 3" xfId="45103"/>
    <cellStyle name="Percent 8 11 3 2" xfId="45104"/>
    <cellStyle name="Percent 8 11 4" xfId="45105"/>
    <cellStyle name="Percent 8 11 4 2" xfId="45106"/>
    <cellStyle name="Percent 8 11 5" xfId="45107"/>
    <cellStyle name="Percent 8 11 6" xfId="45108"/>
    <cellStyle name="Percent 8 12" xfId="45109"/>
    <cellStyle name="Percent 8 12 2" xfId="45110"/>
    <cellStyle name="Percent 8 12 2 2" xfId="45111"/>
    <cellStyle name="Percent 8 12 3" xfId="45112"/>
    <cellStyle name="Percent 8 12 3 2" xfId="45113"/>
    <cellStyle name="Percent 8 12 4" xfId="45114"/>
    <cellStyle name="Percent 8 12 4 2" xfId="45115"/>
    <cellStyle name="Percent 8 12 5" xfId="45116"/>
    <cellStyle name="Percent 8 12 6" xfId="45117"/>
    <cellStyle name="Percent 8 13" xfId="45118"/>
    <cellStyle name="Percent 8 13 2" xfId="45119"/>
    <cellStyle name="Percent 8 13 2 2" xfId="45120"/>
    <cellStyle name="Percent 8 13 3" xfId="45121"/>
    <cellStyle name="Percent 8 13 3 2" xfId="45122"/>
    <cellStyle name="Percent 8 13 4" xfId="45123"/>
    <cellStyle name="Percent 8 13 5" xfId="45124"/>
    <cellStyle name="Percent 8 14" xfId="45125"/>
    <cellStyle name="Percent 8 14 2" xfId="45126"/>
    <cellStyle name="Percent 8 15" xfId="45127"/>
    <cellStyle name="Percent 8 15 2" xfId="45128"/>
    <cellStyle name="Percent 8 16" xfId="45129"/>
    <cellStyle name="Percent 8 16 2" xfId="45130"/>
    <cellStyle name="Percent 8 17" xfId="45131"/>
    <cellStyle name="Percent 8 18" xfId="45132"/>
    <cellStyle name="Percent 8 19" xfId="45133"/>
    <cellStyle name="Percent 8 2" xfId="45134"/>
    <cellStyle name="Percent 8 2 10" xfId="45135"/>
    <cellStyle name="Percent 8 2 10 2" xfId="45136"/>
    <cellStyle name="Percent 8 2 10 2 2" xfId="45137"/>
    <cellStyle name="Percent 8 2 10 3" xfId="45138"/>
    <cellStyle name="Percent 8 2 10 3 2" xfId="45139"/>
    <cellStyle name="Percent 8 2 10 4" xfId="45140"/>
    <cellStyle name="Percent 8 2 10 4 2" xfId="45141"/>
    <cellStyle name="Percent 8 2 10 5" xfId="45142"/>
    <cellStyle name="Percent 8 2 10 6" xfId="45143"/>
    <cellStyle name="Percent 8 2 11" xfId="45144"/>
    <cellStyle name="Percent 8 2 11 2" xfId="45145"/>
    <cellStyle name="Percent 8 2 11 2 2" xfId="45146"/>
    <cellStyle name="Percent 8 2 11 3" xfId="45147"/>
    <cellStyle name="Percent 8 2 11 3 2" xfId="45148"/>
    <cellStyle name="Percent 8 2 11 4" xfId="45149"/>
    <cellStyle name="Percent 8 2 11 5" xfId="45150"/>
    <cellStyle name="Percent 8 2 12" xfId="45151"/>
    <cellStyle name="Percent 8 2 12 2" xfId="45152"/>
    <cellStyle name="Percent 8 2 13" xfId="45153"/>
    <cellStyle name="Percent 8 2 13 2" xfId="45154"/>
    <cellStyle name="Percent 8 2 14" xfId="45155"/>
    <cellStyle name="Percent 8 2 14 2" xfId="45156"/>
    <cellStyle name="Percent 8 2 15" xfId="45157"/>
    <cellStyle name="Percent 8 2 16" xfId="45158"/>
    <cellStyle name="Percent 8 2 2" xfId="45159"/>
    <cellStyle name="Percent 8 2 2 10" xfId="45160"/>
    <cellStyle name="Percent 8 2 2 10 2" xfId="45161"/>
    <cellStyle name="Percent 8 2 2 11" xfId="45162"/>
    <cellStyle name="Percent 8 2 2 11 2" xfId="45163"/>
    <cellStyle name="Percent 8 2 2 12" xfId="45164"/>
    <cellStyle name="Percent 8 2 2 13" xfId="45165"/>
    <cellStyle name="Percent 8 2 2 2" xfId="45166"/>
    <cellStyle name="Percent 8 2 2 2 10" xfId="45167"/>
    <cellStyle name="Percent 8 2 2 2 11" xfId="45168"/>
    <cellStyle name="Percent 8 2 2 2 2" xfId="45169"/>
    <cellStyle name="Percent 8 2 2 2 2 2" xfId="45170"/>
    <cellStyle name="Percent 8 2 2 2 2 2 2" xfId="45171"/>
    <cellStyle name="Percent 8 2 2 2 2 3" xfId="45172"/>
    <cellStyle name="Percent 8 2 2 2 2 3 2" xfId="45173"/>
    <cellStyle name="Percent 8 2 2 2 2 4" xfId="45174"/>
    <cellStyle name="Percent 8 2 2 2 2 4 2" xfId="45175"/>
    <cellStyle name="Percent 8 2 2 2 2 5" xfId="45176"/>
    <cellStyle name="Percent 8 2 2 2 2 6" xfId="45177"/>
    <cellStyle name="Percent 8 2 2 2 3" xfId="45178"/>
    <cellStyle name="Percent 8 2 2 2 3 2" xfId="45179"/>
    <cellStyle name="Percent 8 2 2 2 3 2 2" xfId="45180"/>
    <cellStyle name="Percent 8 2 2 2 3 3" xfId="45181"/>
    <cellStyle name="Percent 8 2 2 2 3 3 2" xfId="45182"/>
    <cellStyle name="Percent 8 2 2 2 3 4" xfId="45183"/>
    <cellStyle name="Percent 8 2 2 2 3 4 2" xfId="45184"/>
    <cellStyle name="Percent 8 2 2 2 3 5" xfId="45185"/>
    <cellStyle name="Percent 8 2 2 2 3 6" xfId="45186"/>
    <cellStyle name="Percent 8 2 2 2 4" xfId="45187"/>
    <cellStyle name="Percent 8 2 2 2 4 2" xfId="45188"/>
    <cellStyle name="Percent 8 2 2 2 4 2 2" xfId="45189"/>
    <cellStyle name="Percent 8 2 2 2 4 3" xfId="45190"/>
    <cellStyle name="Percent 8 2 2 2 4 3 2" xfId="45191"/>
    <cellStyle name="Percent 8 2 2 2 4 4" xfId="45192"/>
    <cellStyle name="Percent 8 2 2 2 4 4 2" xfId="45193"/>
    <cellStyle name="Percent 8 2 2 2 4 5" xfId="45194"/>
    <cellStyle name="Percent 8 2 2 2 4 6" xfId="45195"/>
    <cellStyle name="Percent 8 2 2 2 5" xfId="45196"/>
    <cellStyle name="Percent 8 2 2 2 5 2" xfId="45197"/>
    <cellStyle name="Percent 8 2 2 2 5 2 2" xfId="45198"/>
    <cellStyle name="Percent 8 2 2 2 5 3" xfId="45199"/>
    <cellStyle name="Percent 8 2 2 2 5 3 2" xfId="45200"/>
    <cellStyle name="Percent 8 2 2 2 5 4" xfId="45201"/>
    <cellStyle name="Percent 8 2 2 2 5 4 2" xfId="45202"/>
    <cellStyle name="Percent 8 2 2 2 5 5" xfId="45203"/>
    <cellStyle name="Percent 8 2 2 2 5 6" xfId="45204"/>
    <cellStyle name="Percent 8 2 2 2 6" xfId="45205"/>
    <cellStyle name="Percent 8 2 2 2 6 2" xfId="45206"/>
    <cellStyle name="Percent 8 2 2 2 6 2 2" xfId="45207"/>
    <cellStyle name="Percent 8 2 2 2 6 3" xfId="45208"/>
    <cellStyle name="Percent 8 2 2 2 6 3 2" xfId="45209"/>
    <cellStyle name="Percent 8 2 2 2 6 4" xfId="45210"/>
    <cellStyle name="Percent 8 2 2 2 6 5" xfId="45211"/>
    <cellStyle name="Percent 8 2 2 2 7" xfId="45212"/>
    <cellStyle name="Percent 8 2 2 2 7 2" xfId="45213"/>
    <cellStyle name="Percent 8 2 2 2 8" xfId="45214"/>
    <cellStyle name="Percent 8 2 2 2 8 2" xfId="45215"/>
    <cellStyle name="Percent 8 2 2 2 9" xfId="45216"/>
    <cellStyle name="Percent 8 2 2 2 9 2" xfId="45217"/>
    <cellStyle name="Percent 8 2 2 3" xfId="45218"/>
    <cellStyle name="Percent 8 2 2 3 10" xfId="45219"/>
    <cellStyle name="Percent 8 2 2 3 2" xfId="45220"/>
    <cellStyle name="Percent 8 2 2 3 2 2" xfId="45221"/>
    <cellStyle name="Percent 8 2 2 3 2 2 2" xfId="45222"/>
    <cellStyle name="Percent 8 2 2 3 2 3" xfId="45223"/>
    <cellStyle name="Percent 8 2 2 3 2 3 2" xfId="45224"/>
    <cellStyle name="Percent 8 2 2 3 2 4" xfId="45225"/>
    <cellStyle name="Percent 8 2 2 3 2 4 2" xfId="45226"/>
    <cellStyle name="Percent 8 2 2 3 2 5" xfId="45227"/>
    <cellStyle name="Percent 8 2 2 3 2 6" xfId="45228"/>
    <cellStyle name="Percent 8 2 2 3 3" xfId="45229"/>
    <cellStyle name="Percent 8 2 2 3 3 2" xfId="45230"/>
    <cellStyle name="Percent 8 2 2 3 3 2 2" xfId="45231"/>
    <cellStyle name="Percent 8 2 2 3 3 3" xfId="45232"/>
    <cellStyle name="Percent 8 2 2 3 3 3 2" xfId="45233"/>
    <cellStyle name="Percent 8 2 2 3 3 4" xfId="45234"/>
    <cellStyle name="Percent 8 2 2 3 3 4 2" xfId="45235"/>
    <cellStyle name="Percent 8 2 2 3 3 5" xfId="45236"/>
    <cellStyle name="Percent 8 2 2 3 3 6" xfId="45237"/>
    <cellStyle name="Percent 8 2 2 3 4" xfId="45238"/>
    <cellStyle name="Percent 8 2 2 3 4 2" xfId="45239"/>
    <cellStyle name="Percent 8 2 2 3 4 2 2" xfId="45240"/>
    <cellStyle name="Percent 8 2 2 3 4 3" xfId="45241"/>
    <cellStyle name="Percent 8 2 2 3 4 3 2" xfId="45242"/>
    <cellStyle name="Percent 8 2 2 3 4 4" xfId="45243"/>
    <cellStyle name="Percent 8 2 2 3 4 4 2" xfId="45244"/>
    <cellStyle name="Percent 8 2 2 3 4 5" xfId="45245"/>
    <cellStyle name="Percent 8 2 2 3 4 6" xfId="45246"/>
    <cellStyle name="Percent 8 2 2 3 5" xfId="45247"/>
    <cellStyle name="Percent 8 2 2 3 5 2" xfId="45248"/>
    <cellStyle name="Percent 8 2 2 3 5 2 2" xfId="45249"/>
    <cellStyle name="Percent 8 2 2 3 5 3" xfId="45250"/>
    <cellStyle name="Percent 8 2 2 3 5 3 2" xfId="45251"/>
    <cellStyle name="Percent 8 2 2 3 5 4" xfId="45252"/>
    <cellStyle name="Percent 8 2 2 3 5 5" xfId="45253"/>
    <cellStyle name="Percent 8 2 2 3 6" xfId="45254"/>
    <cellStyle name="Percent 8 2 2 3 6 2" xfId="45255"/>
    <cellStyle name="Percent 8 2 2 3 7" xfId="45256"/>
    <cellStyle name="Percent 8 2 2 3 7 2" xfId="45257"/>
    <cellStyle name="Percent 8 2 2 3 8" xfId="45258"/>
    <cellStyle name="Percent 8 2 2 3 8 2" xfId="45259"/>
    <cellStyle name="Percent 8 2 2 3 9" xfId="45260"/>
    <cellStyle name="Percent 8 2 2 4" xfId="45261"/>
    <cellStyle name="Percent 8 2 2 4 10" xfId="45262"/>
    <cellStyle name="Percent 8 2 2 4 2" xfId="45263"/>
    <cellStyle name="Percent 8 2 2 4 2 2" xfId="45264"/>
    <cellStyle name="Percent 8 2 2 4 2 2 2" xfId="45265"/>
    <cellStyle name="Percent 8 2 2 4 2 3" xfId="45266"/>
    <cellStyle name="Percent 8 2 2 4 2 3 2" xfId="45267"/>
    <cellStyle name="Percent 8 2 2 4 2 4" xfId="45268"/>
    <cellStyle name="Percent 8 2 2 4 2 4 2" xfId="45269"/>
    <cellStyle name="Percent 8 2 2 4 2 5" xfId="45270"/>
    <cellStyle name="Percent 8 2 2 4 2 6" xfId="45271"/>
    <cellStyle name="Percent 8 2 2 4 3" xfId="45272"/>
    <cellStyle name="Percent 8 2 2 4 3 2" xfId="45273"/>
    <cellStyle name="Percent 8 2 2 4 3 2 2" xfId="45274"/>
    <cellStyle name="Percent 8 2 2 4 3 3" xfId="45275"/>
    <cellStyle name="Percent 8 2 2 4 3 3 2" xfId="45276"/>
    <cellStyle name="Percent 8 2 2 4 3 4" xfId="45277"/>
    <cellStyle name="Percent 8 2 2 4 3 4 2" xfId="45278"/>
    <cellStyle name="Percent 8 2 2 4 3 5" xfId="45279"/>
    <cellStyle name="Percent 8 2 2 4 3 6" xfId="45280"/>
    <cellStyle name="Percent 8 2 2 4 4" xfId="45281"/>
    <cellStyle name="Percent 8 2 2 4 4 2" xfId="45282"/>
    <cellStyle name="Percent 8 2 2 4 4 2 2" xfId="45283"/>
    <cellStyle name="Percent 8 2 2 4 4 3" xfId="45284"/>
    <cellStyle name="Percent 8 2 2 4 4 3 2" xfId="45285"/>
    <cellStyle name="Percent 8 2 2 4 4 4" xfId="45286"/>
    <cellStyle name="Percent 8 2 2 4 4 4 2" xfId="45287"/>
    <cellStyle name="Percent 8 2 2 4 4 5" xfId="45288"/>
    <cellStyle name="Percent 8 2 2 4 4 6" xfId="45289"/>
    <cellStyle name="Percent 8 2 2 4 5" xfId="45290"/>
    <cellStyle name="Percent 8 2 2 4 5 2" xfId="45291"/>
    <cellStyle name="Percent 8 2 2 4 5 2 2" xfId="45292"/>
    <cellStyle name="Percent 8 2 2 4 5 3" xfId="45293"/>
    <cellStyle name="Percent 8 2 2 4 5 3 2" xfId="45294"/>
    <cellStyle name="Percent 8 2 2 4 5 4" xfId="45295"/>
    <cellStyle name="Percent 8 2 2 4 5 5" xfId="45296"/>
    <cellStyle name="Percent 8 2 2 4 6" xfId="45297"/>
    <cellStyle name="Percent 8 2 2 4 6 2" xfId="45298"/>
    <cellStyle name="Percent 8 2 2 4 7" xfId="45299"/>
    <cellStyle name="Percent 8 2 2 4 7 2" xfId="45300"/>
    <cellStyle name="Percent 8 2 2 4 8" xfId="45301"/>
    <cellStyle name="Percent 8 2 2 4 8 2" xfId="45302"/>
    <cellStyle name="Percent 8 2 2 4 9" xfId="45303"/>
    <cellStyle name="Percent 8 2 2 5" xfId="45304"/>
    <cellStyle name="Percent 8 2 2 5 2" xfId="45305"/>
    <cellStyle name="Percent 8 2 2 5 2 2" xfId="45306"/>
    <cellStyle name="Percent 8 2 2 5 3" xfId="45307"/>
    <cellStyle name="Percent 8 2 2 5 3 2" xfId="45308"/>
    <cellStyle name="Percent 8 2 2 5 4" xfId="45309"/>
    <cellStyle name="Percent 8 2 2 5 4 2" xfId="45310"/>
    <cellStyle name="Percent 8 2 2 5 5" xfId="45311"/>
    <cellStyle name="Percent 8 2 2 5 6" xfId="45312"/>
    <cellStyle name="Percent 8 2 2 6" xfId="45313"/>
    <cellStyle name="Percent 8 2 2 6 2" xfId="45314"/>
    <cellStyle name="Percent 8 2 2 6 2 2" xfId="45315"/>
    <cellStyle name="Percent 8 2 2 6 3" xfId="45316"/>
    <cellStyle name="Percent 8 2 2 6 3 2" xfId="45317"/>
    <cellStyle name="Percent 8 2 2 6 4" xfId="45318"/>
    <cellStyle name="Percent 8 2 2 6 4 2" xfId="45319"/>
    <cellStyle name="Percent 8 2 2 6 5" xfId="45320"/>
    <cellStyle name="Percent 8 2 2 6 6" xfId="45321"/>
    <cellStyle name="Percent 8 2 2 7" xfId="45322"/>
    <cellStyle name="Percent 8 2 2 7 2" xfId="45323"/>
    <cellStyle name="Percent 8 2 2 7 2 2" xfId="45324"/>
    <cellStyle name="Percent 8 2 2 7 3" xfId="45325"/>
    <cellStyle name="Percent 8 2 2 7 3 2" xfId="45326"/>
    <cellStyle name="Percent 8 2 2 7 4" xfId="45327"/>
    <cellStyle name="Percent 8 2 2 7 4 2" xfId="45328"/>
    <cellStyle name="Percent 8 2 2 7 5" xfId="45329"/>
    <cellStyle name="Percent 8 2 2 7 6" xfId="45330"/>
    <cellStyle name="Percent 8 2 2 8" xfId="45331"/>
    <cellStyle name="Percent 8 2 2 8 2" xfId="45332"/>
    <cellStyle name="Percent 8 2 2 8 2 2" xfId="45333"/>
    <cellStyle name="Percent 8 2 2 8 3" xfId="45334"/>
    <cellStyle name="Percent 8 2 2 8 3 2" xfId="45335"/>
    <cellStyle name="Percent 8 2 2 8 4" xfId="45336"/>
    <cellStyle name="Percent 8 2 2 8 5" xfId="45337"/>
    <cellStyle name="Percent 8 2 2 9" xfId="45338"/>
    <cellStyle name="Percent 8 2 2 9 2" xfId="45339"/>
    <cellStyle name="Percent 8 2 3" xfId="45340"/>
    <cellStyle name="Percent 8 2 3 10" xfId="45341"/>
    <cellStyle name="Percent 8 2 3 10 2" xfId="45342"/>
    <cellStyle name="Percent 8 2 3 11" xfId="45343"/>
    <cellStyle name="Percent 8 2 3 11 2" xfId="45344"/>
    <cellStyle name="Percent 8 2 3 12" xfId="45345"/>
    <cellStyle name="Percent 8 2 3 13" xfId="45346"/>
    <cellStyle name="Percent 8 2 3 2" xfId="45347"/>
    <cellStyle name="Percent 8 2 3 2 10" xfId="45348"/>
    <cellStyle name="Percent 8 2 3 2 11" xfId="45349"/>
    <cellStyle name="Percent 8 2 3 2 2" xfId="45350"/>
    <cellStyle name="Percent 8 2 3 2 2 2" xfId="45351"/>
    <cellStyle name="Percent 8 2 3 2 2 2 2" xfId="45352"/>
    <cellStyle name="Percent 8 2 3 2 2 3" xfId="45353"/>
    <cellStyle name="Percent 8 2 3 2 2 3 2" xfId="45354"/>
    <cellStyle name="Percent 8 2 3 2 2 4" xfId="45355"/>
    <cellStyle name="Percent 8 2 3 2 2 4 2" xfId="45356"/>
    <cellStyle name="Percent 8 2 3 2 2 5" xfId="45357"/>
    <cellStyle name="Percent 8 2 3 2 2 6" xfId="45358"/>
    <cellStyle name="Percent 8 2 3 2 3" xfId="45359"/>
    <cellStyle name="Percent 8 2 3 2 3 2" xfId="45360"/>
    <cellStyle name="Percent 8 2 3 2 3 2 2" xfId="45361"/>
    <cellStyle name="Percent 8 2 3 2 3 3" xfId="45362"/>
    <cellStyle name="Percent 8 2 3 2 3 3 2" xfId="45363"/>
    <cellStyle name="Percent 8 2 3 2 3 4" xfId="45364"/>
    <cellStyle name="Percent 8 2 3 2 3 4 2" xfId="45365"/>
    <cellStyle name="Percent 8 2 3 2 3 5" xfId="45366"/>
    <cellStyle name="Percent 8 2 3 2 3 6" xfId="45367"/>
    <cellStyle name="Percent 8 2 3 2 4" xfId="45368"/>
    <cellStyle name="Percent 8 2 3 2 4 2" xfId="45369"/>
    <cellStyle name="Percent 8 2 3 2 4 2 2" xfId="45370"/>
    <cellStyle name="Percent 8 2 3 2 4 3" xfId="45371"/>
    <cellStyle name="Percent 8 2 3 2 4 3 2" xfId="45372"/>
    <cellStyle name="Percent 8 2 3 2 4 4" xfId="45373"/>
    <cellStyle name="Percent 8 2 3 2 4 4 2" xfId="45374"/>
    <cellStyle name="Percent 8 2 3 2 4 5" xfId="45375"/>
    <cellStyle name="Percent 8 2 3 2 4 6" xfId="45376"/>
    <cellStyle name="Percent 8 2 3 2 5" xfId="45377"/>
    <cellStyle name="Percent 8 2 3 2 5 2" xfId="45378"/>
    <cellStyle name="Percent 8 2 3 2 5 2 2" xfId="45379"/>
    <cellStyle name="Percent 8 2 3 2 5 3" xfId="45380"/>
    <cellStyle name="Percent 8 2 3 2 5 3 2" xfId="45381"/>
    <cellStyle name="Percent 8 2 3 2 5 4" xfId="45382"/>
    <cellStyle name="Percent 8 2 3 2 5 4 2" xfId="45383"/>
    <cellStyle name="Percent 8 2 3 2 5 5" xfId="45384"/>
    <cellStyle name="Percent 8 2 3 2 5 6" xfId="45385"/>
    <cellStyle name="Percent 8 2 3 2 6" xfId="45386"/>
    <cellStyle name="Percent 8 2 3 2 6 2" xfId="45387"/>
    <cellStyle name="Percent 8 2 3 2 6 2 2" xfId="45388"/>
    <cellStyle name="Percent 8 2 3 2 6 3" xfId="45389"/>
    <cellStyle name="Percent 8 2 3 2 6 3 2" xfId="45390"/>
    <cellStyle name="Percent 8 2 3 2 6 4" xfId="45391"/>
    <cellStyle name="Percent 8 2 3 2 6 5" xfId="45392"/>
    <cellStyle name="Percent 8 2 3 2 7" xfId="45393"/>
    <cellStyle name="Percent 8 2 3 2 7 2" xfId="45394"/>
    <cellStyle name="Percent 8 2 3 2 8" xfId="45395"/>
    <cellStyle name="Percent 8 2 3 2 8 2" xfId="45396"/>
    <cellStyle name="Percent 8 2 3 2 9" xfId="45397"/>
    <cellStyle name="Percent 8 2 3 2 9 2" xfId="45398"/>
    <cellStyle name="Percent 8 2 3 3" xfId="45399"/>
    <cellStyle name="Percent 8 2 3 3 10" xfId="45400"/>
    <cellStyle name="Percent 8 2 3 3 2" xfId="45401"/>
    <cellStyle name="Percent 8 2 3 3 2 2" xfId="45402"/>
    <cellStyle name="Percent 8 2 3 3 2 2 2" xfId="45403"/>
    <cellStyle name="Percent 8 2 3 3 2 3" xfId="45404"/>
    <cellStyle name="Percent 8 2 3 3 2 3 2" xfId="45405"/>
    <cellStyle name="Percent 8 2 3 3 2 4" xfId="45406"/>
    <cellStyle name="Percent 8 2 3 3 2 4 2" xfId="45407"/>
    <cellStyle name="Percent 8 2 3 3 2 5" xfId="45408"/>
    <cellStyle name="Percent 8 2 3 3 2 6" xfId="45409"/>
    <cellStyle name="Percent 8 2 3 3 3" xfId="45410"/>
    <cellStyle name="Percent 8 2 3 3 3 2" xfId="45411"/>
    <cellStyle name="Percent 8 2 3 3 3 2 2" xfId="45412"/>
    <cellStyle name="Percent 8 2 3 3 3 3" xfId="45413"/>
    <cellStyle name="Percent 8 2 3 3 3 3 2" xfId="45414"/>
    <cellStyle name="Percent 8 2 3 3 3 4" xfId="45415"/>
    <cellStyle name="Percent 8 2 3 3 3 4 2" xfId="45416"/>
    <cellStyle name="Percent 8 2 3 3 3 5" xfId="45417"/>
    <cellStyle name="Percent 8 2 3 3 3 6" xfId="45418"/>
    <cellStyle name="Percent 8 2 3 3 4" xfId="45419"/>
    <cellStyle name="Percent 8 2 3 3 4 2" xfId="45420"/>
    <cellStyle name="Percent 8 2 3 3 4 2 2" xfId="45421"/>
    <cellStyle name="Percent 8 2 3 3 4 3" xfId="45422"/>
    <cellStyle name="Percent 8 2 3 3 4 3 2" xfId="45423"/>
    <cellStyle name="Percent 8 2 3 3 4 4" xfId="45424"/>
    <cellStyle name="Percent 8 2 3 3 4 4 2" xfId="45425"/>
    <cellStyle name="Percent 8 2 3 3 4 5" xfId="45426"/>
    <cellStyle name="Percent 8 2 3 3 4 6" xfId="45427"/>
    <cellStyle name="Percent 8 2 3 3 5" xfId="45428"/>
    <cellStyle name="Percent 8 2 3 3 5 2" xfId="45429"/>
    <cellStyle name="Percent 8 2 3 3 5 2 2" xfId="45430"/>
    <cellStyle name="Percent 8 2 3 3 5 3" xfId="45431"/>
    <cellStyle name="Percent 8 2 3 3 5 3 2" xfId="45432"/>
    <cellStyle name="Percent 8 2 3 3 5 4" xfId="45433"/>
    <cellStyle name="Percent 8 2 3 3 5 5" xfId="45434"/>
    <cellStyle name="Percent 8 2 3 3 6" xfId="45435"/>
    <cellStyle name="Percent 8 2 3 3 6 2" xfId="45436"/>
    <cellStyle name="Percent 8 2 3 3 7" xfId="45437"/>
    <cellStyle name="Percent 8 2 3 3 7 2" xfId="45438"/>
    <cellStyle name="Percent 8 2 3 3 8" xfId="45439"/>
    <cellStyle name="Percent 8 2 3 3 8 2" xfId="45440"/>
    <cellStyle name="Percent 8 2 3 3 9" xfId="45441"/>
    <cellStyle name="Percent 8 2 3 4" xfId="45442"/>
    <cellStyle name="Percent 8 2 3 4 10" xfId="45443"/>
    <cellStyle name="Percent 8 2 3 4 2" xfId="45444"/>
    <cellStyle name="Percent 8 2 3 4 2 2" xfId="45445"/>
    <cellStyle name="Percent 8 2 3 4 2 2 2" xfId="45446"/>
    <cellStyle name="Percent 8 2 3 4 2 3" xfId="45447"/>
    <cellStyle name="Percent 8 2 3 4 2 3 2" xfId="45448"/>
    <cellStyle name="Percent 8 2 3 4 2 4" xfId="45449"/>
    <cellStyle name="Percent 8 2 3 4 2 4 2" xfId="45450"/>
    <cellStyle name="Percent 8 2 3 4 2 5" xfId="45451"/>
    <cellStyle name="Percent 8 2 3 4 2 6" xfId="45452"/>
    <cellStyle name="Percent 8 2 3 4 3" xfId="45453"/>
    <cellStyle name="Percent 8 2 3 4 3 2" xfId="45454"/>
    <cellStyle name="Percent 8 2 3 4 3 2 2" xfId="45455"/>
    <cellStyle name="Percent 8 2 3 4 3 3" xfId="45456"/>
    <cellStyle name="Percent 8 2 3 4 3 3 2" xfId="45457"/>
    <cellStyle name="Percent 8 2 3 4 3 4" xfId="45458"/>
    <cellStyle name="Percent 8 2 3 4 3 4 2" xfId="45459"/>
    <cellStyle name="Percent 8 2 3 4 3 5" xfId="45460"/>
    <cellStyle name="Percent 8 2 3 4 3 6" xfId="45461"/>
    <cellStyle name="Percent 8 2 3 4 4" xfId="45462"/>
    <cellStyle name="Percent 8 2 3 4 4 2" xfId="45463"/>
    <cellStyle name="Percent 8 2 3 4 4 2 2" xfId="45464"/>
    <cellStyle name="Percent 8 2 3 4 4 3" xfId="45465"/>
    <cellStyle name="Percent 8 2 3 4 4 3 2" xfId="45466"/>
    <cellStyle name="Percent 8 2 3 4 4 4" xfId="45467"/>
    <cellStyle name="Percent 8 2 3 4 4 4 2" xfId="45468"/>
    <cellStyle name="Percent 8 2 3 4 4 5" xfId="45469"/>
    <cellStyle name="Percent 8 2 3 4 4 6" xfId="45470"/>
    <cellStyle name="Percent 8 2 3 4 5" xfId="45471"/>
    <cellStyle name="Percent 8 2 3 4 5 2" xfId="45472"/>
    <cellStyle name="Percent 8 2 3 4 5 2 2" xfId="45473"/>
    <cellStyle name="Percent 8 2 3 4 5 3" xfId="45474"/>
    <cellStyle name="Percent 8 2 3 4 5 3 2" xfId="45475"/>
    <cellStyle name="Percent 8 2 3 4 5 4" xfId="45476"/>
    <cellStyle name="Percent 8 2 3 4 5 5" xfId="45477"/>
    <cellStyle name="Percent 8 2 3 4 6" xfId="45478"/>
    <cellStyle name="Percent 8 2 3 4 6 2" xfId="45479"/>
    <cellStyle name="Percent 8 2 3 4 7" xfId="45480"/>
    <cellStyle name="Percent 8 2 3 4 7 2" xfId="45481"/>
    <cellStyle name="Percent 8 2 3 4 8" xfId="45482"/>
    <cellStyle name="Percent 8 2 3 4 8 2" xfId="45483"/>
    <cellStyle name="Percent 8 2 3 4 9" xfId="45484"/>
    <cellStyle name="Percent 8 2 3 5" xfId="45485"/>
    <cellStyle name="Percent 8 2 3 5 2" xfId="45486"/>
    <cellStyle name="Percent 8 2 3 5 2 2" xfId="45487"/>
    <cellStyle name="Percent 8 2 3 5 3" xfId="45488"/>
    <cellStyle name="Percent 8 2 3 5 3 2" xfId="45489"/>
    <cellStyle name="Percent 8 2 3 5 4" xfId="45490"/>
    <cellStyle name="Percent 8 2 3 5 4 2" xfId="45491"/>
    <cellStyle name="Percent 8 2 3 5 5" xfId="45492"/>
    <cellStyle name="Percent 8 2 3 5 6" xfId="45493"/>
    <cellStyle name="Percent 8 2 3 6" xfId="45494"/>
    <cellStyle name="Percent 8 2 3 6 2" xfId="45495"/>
    <cellStyle name="Percent 8 2 3 6 2 2" xfId="45496"/>
    <cellStyle name="Percent 8 2 3 6 3" xfId="45497"/>
    <cellStyle name="Percent 8 2 3 6 3 2" xfId="45498"/>
    <cellStyle name="Percent 8 2 3 6 4" xfId="45499"/>
    <cellStyle name="Percent 8 2 3 6 4 2" xfId="45500"/>
    <cellStyle name="Percent 8 2 3 6 5" xfId="45501"/>
    <cellStyle name="Percent 8 2 3 6 6" xfId="45502"/>
    <cellStyle name="Percent 8 2 3 7" xfId="45503"/>
    <cellStyle name="Percent 8 2 3 7 2" xfId="45504"/>
    <cellStyle name="Percent 8 2 3 7 2 2" xfId="45505"/>
    <cellStyle name="Percent 8 2 3 7 3" xfId="45506"/>
    <cellStyle name="Percent 8 2 3 7 3 2" xfId="45507"/>
    <cellStyle name="Percent 8 2 3 7 4" xfId="45508"/>
    <cellStyle name="Percent 8 2 3 7 4 2" xfId="45509"/>
    <cellStyle name="Percent 8 2 3 7 5" xfId="45510"/>
    <cellStyle name="Percent 8 2 3 7 6" xfId="45511"/>
    <cellStyle name="Percent 8 2 3 8" xfId="45512"/>
    <cellStyle name="Percent 8 2 3 8 2" xfId="45513"/>
    <cellStyle name="Percent 8 2 3 8 2 2" xfId="45514"/>
    <cellStyle name="Percent 8 2 3 8 3" xfId="45515"/>
    <cellStyle name="Percent 8 2 3 8 3 2" xfId="45516"/>
    <cellStyle name="Percent 8 2 3 8 4" xfId="45517"/>
    <cellStyle name="Percent 8 2 3 8 5" xfId="45518"/>
    <cellStyle name="Percent 8 2 3 9" xfId="45519"/>
    <cellStyle name="Percent 8 2 3 9 2" xfId="45520"/>
    <cellStyle name="Percent 8 2 4" xfId="45521"/>
    <cellStyle name="Percent 8 2 4 10" xfId="45522"/>
    <cellStyle name="Percent 8 2 4 10 2" xfId="45523"/>
    <cellStyle name="Percent 8 2 4 11" xfId="45524"/>
    <cellStyle name="Percent 8 2 4 12" xfId="45525"/>
    <cellStyle name="Percent 8 2 4 2" xfId="45526"/>
    <cellStyle name="Percent 8 2 4 2 10" xfId="45527"/>
    <cellStyle name="Percent 8 2 4 2 2" xfId="45528"/>
    <cellStyle name="Percent 8 2 4 2 2 2" xfId="45529"/>
    <cellStyle name="Percent 8 2 4 2 2 2 2" xfId="45530"/>
    <cellStyle name="Percent 8 2 4 2 2 3" xfId="45531"/>
    <cellStyle name="Percent 8 2 4 2 2 3 2" xfId="45532"/>
    <cellStyle name="Percent 8 2 4 2 2 4" xfId="45533"/>
    <cellStyle name="Percent 8 2 4 2 2 4 2" xfId="45534"/>
    <cellStyle name="Percent 8 2 4 2 2 5" xfId="45535"/>
    <cellStyle name="Percent 8 2 4 2 2 6" xfId="45536"/>
    <cellStyle name="Percent 8 2 4 2 3" xfId="45537"/>
    <cellStyle name="Percent 8 2 4 2 3 2" xfId="45538"/>
    <cellStyle name="Percent 8 2 4 2 3 2 2" xfId="45539"/>
    <cellStyle name="Percent 8 2 4 2 3 3" xfId="45540"/>
    <cellStyle name="Percent 8 2 4 2 3 3 2" xfId="45541"/>
    <cellStyle name="Percent 8 2 4 2 3 4" xfId="45542"/>
    <cellStyle name="Percent 8 2 4 2 3 4 2" xfId="45543"/>
    <cellStyle name="Percent 8 2 4 2 3 5" xfId="45544"/>
    <cellStyle name="Percent 8 2 4 2 3 6" xfId="45545"/>
    <cellStyle name="Percent 8 2 4 2 4" xfId="45546"/>
    <cellStyle name="Percent 8 2 4 2 4 2" xfId="45547"/>
    <cellStyle name="Percent 8 2 4 2 4 2 2" xfId="45548"/>
    <cellStyle name="Percent 8 2 4 2 4 3" xfId="45549"/>
    <cellStyle name="Percent 8 2 4 2 4 3 2" xfId="45550"/>
    <cellStyle name="Percent 8 2 4 2 4 4" xfId="45551"/>
    <cellStyle name="Percent 8 2 4 2 4 4 2" xfId="45552"/>
    <cellStyle name="Percent 8 2 4 2 4 5" xfId="45553"/>
    <cellStyle name="Percent 8 2 4 2 4 6" xfId="45554"/>
    <cellStyle name="Percent 8 2 4 2 5" xfId="45555"/>
    <cellStyle name="Percent 8 2 4 2 5 2" xfId="45556"/>
    <cellStyle name="Percent 8 2 4 2 5 2 2" xfId="45557"/>
    <cellStyle name="Percent 8 2 4 2 5 3" xfId="45558"/>
    <cellStyle name="Percent 8 2 4 2 5 3 2" xfId="45559"/>
    <cellStyle name="Percent 8 2 4 2 5 4" xfId="45560"/>
    <cellStyle name="Percent 8 2 4 2 5 5" xfId="45561"/>
    <cellStyle name="Percent 8 2 4 2 6" xfId="45562"/>
    <cellStyle name="Percent 8 2 4 2 6 2" xfId="45563"/>
    <cellStyle name="Percent 8 2 4 2 7" xfId="45564"/>
    <cellStyle name="Percent 8 2 4 2 7 2" xfId="45565"/>
    <cellStyle name="Percent 8 2 4 2 8" xfId="45566"/>
    <cellStyle name="Percent 8 2 4 2 8 2" xfId="45567"/>
    <cellStyle name="Percent 8 2 4 2 9" xfId="45568"/>
    <cellStyle name="Percent 8 2 4 3" xfId="45569"/>
    <cellStyle name="Percent 8 2 4 3 10" xfId="45570"/>
    <cellStyle name="Percent 8 2 4 3 2" xfId="45571"/>
    <cellStyle name="Percent 8 2 4 3 2 2" xfId="45572"/>
    <cellStyle name="Percent 8 2 4 3 2 2 2" xfId="45573"/>
    <cellStyle name="Percent 8 2 4 3 2 3" xfId="45574"/>
    <cellStyle name="Percent 8 2 4 3 2 3 2" xfId="45575"/>
    <cellStyle name="Percent 8 2 4 3 2 4" xfId="45576"/>
    <cellStyle name="Percent 8 2 4 3 2 4 2" xfId="45577"/>
    <cellStyle name="Percent 8 2 4 3 2 5" xfId="45578"/>
    <cellStyle name="Percent 8 2 4 3 2 6" xfId="45579"/>
    <cellStyle name="Percent 8 2 4 3 3" xfId="45580"/>
    <cellStyle name="Percent 8 2 4 3 3 2" xfId="45581"/>
    <cellStyle name="Percent 8 2 4 3 3 2 2" xfId="45582"/>
    <cellStyle name="Percent 8 2 4 3 3 3" xfId="45583"/>
    <cellStyle name="Percent 8 2 4 3 3 3 2" xfId="45584"/>
    <cellStyle name="Percent 8 2 4 3 3 4" xfId="45585"/>
    <cellStyle name="Percent 8 2 4 3 3 4 2" xfId="45586"/>
    <cellStyle name="Percent 8 2 4 3 3 5" xfId="45587"/>
    <cellStyle name="Percent 8 2 4 3 3 6" xfId="45588"/>
    <cellStyle name="Percent 8 2 4 3 4" xfId="45589"/>
    <cellStyle name="Percent 8 2 4 3 4 2" xfId="45590"/>
    <cellStyle name="Percent 8 2 4 3 4 2 2" xfId="45591"/>
    <cellStyle name="Percent 8 2 4 3 4 3" xfId="45592"/>
    <cellStyle name="Percent 8 2 4 3 4 3 2" xfId="45593"/>
    <cellStyle name="Percent 8 2 4 3 4 4" xfId="45594"/>
    <cellStyle name="Percent 8 2 4 3 4 4 2" xfId="45595"/>
    <cellStyle name="Percent 8 2 4 3 4 5" xfId="45596"/>
    <cellStyle name="Percent 8 2 4 3 4 6" xfId="45597"/>
    <cellStyle name="Percent 8 2 4 3 5" xfId="45598"/>
    <cellStyle name="Percent 8 2 4 3 5 2" xfId="45599"/>
    <cellStyle name="Percent 8 2 4 3 5 2 2" xfId="45600"/>
    <cellStyle name="Percent 8 2 4 3 5 3" xfId="45601"/>
    <cellStyle name="Percent 8 2 4 3 5 3 2" xfId="45602"/>
    <cellStyle name="Percent 8 2 4 3 5 4" xfId="45603"/>
    <cellStyle name="Percent 8 2 4 3 5 5" xfId="45604"/>
    <cellStyle name="Percent 8 2 4 3 6" xfId="45605"/>
    <cellStyle name="Percent 8 2 4 3 6 2" xfId="45606"/>
    <cellStyle name="Percent 8 2 4 3 7" xfId="45607"/>
    <cellStyle name="Percent 8 2 4 3 7 2" xfId="45608"/>
    <cellStyle name="Percent 8 2 4 3 8" xfId="45609"/>
    <cellStyle name="Percent 8 2 4 3 8 2" xfId="45610"/>
    <cellStyle name="Percent 8 2 4 3 9" xfId="45611"/>
    <cellStyle name="Percent 8 2 4 4" xfId="45612"/>
    <cellStyle name="Percent 8 2 4 4 2" xfId="45613"/>
    <cellStyle name="Percent 8 2 4 4 2 2" xfId="45614"/>
    <cellStyle name="Percent 8 2 4 4 3" xfId="45615"/>
    <cellStyle name="Percent 8 2 4 4 3 2" xfId="45616"/>
    <cellStyle name="Percent 8 2 4 4 4" xfId="45617"/>
    <cellStyle name="Percent 8 2 4 4 4 2" xfId="45618"/>
    <cellStyle name="Percent 8 2 4 4 5" xfId="45619"/>
    <cellStyle name="Percent 8 2 4 4 6" xfId="45620"/>
    <cellStyle name="Percent 8 2 4 5" xfId="45621"/>
    <cellStyle name="Percent 8 2 4 5 2" xfId="45622"/>
    <cellStyle name="Percent 8 2 4 5 2 2" xfId="45623"/>
    <cellStyle name="Percent 8 2 4 5 3" xfId="45624"/>
    <cellStyle name="Percent 8 2 4 5 3 2" xfId="45625"/>
    <cellStyle name="Percent 8 2 4 5 4" xfId="45626"/>
    <cellStyle name="Percent 8 2 4 5 4 2" xfId="45627"/>
    <cellStyle name="Percent 8 2 4 5 5" xfId="45628"/>
    <cellStyle name="Percent 8 2 4 5 6" xfId="45629"/>
    <cellStyle name="Percent 8 2 4 6" xfId="45630"/>
    <cellStyle name="Percent 8 2 4 6 2" xfId="45631"/>
    <cellStyle name="Percent 8 2 4 6 2 2" xfId="45632"/>
    <cellStyle name="Percent 8 2 4 6 3" xfId="45633"/>
    <cellStyle name="Percent 8 2 4 6 3 2" xfId="45634"/>
    <cellStyle name="Percent 8 2 4 6 4" xfId="45635"/>
    <cellStyle name="Percent 8 2 4 6 4 2" xfId="45636"/>
    <cellStyle name="Percent 8 2 4 6 5" xfId="45637"/>
    <cellStyle name="Percent 8 2 4 6 6" xfId="45638"/>
    <cellStyle name="Percent 8 2 4 7" xfId="45639"/>
    <cellStyle name="Percent 8 2 4 7 2" xfId="45640"/>
    <cellStyle name="Percent 8 2 4 7 2 2" xfId="45641"/>
    <cellStyle name="Percent 8 2 4 7 3" xfId="45642"/>
    <cellStyle name="Percent 8 2 4 7 3 2" xfId="45643"/>
    <cellStyle name="Percent 8 2 4 7 4" xfId="45644"/>
    <cellStyle name="Percent 8 2 4 7 5" xfId="45645"/>
    <cellStyle name="Percent 8 2 4 8" xfId="45646"/>
    <cellStyle name="Percent 8 2 4 8 2" xfId="45647"/>
    <cellStyle name="Percent 8 2 4 9" xfId="45648"/>
    <cellStyle name="Percent 8 2 4 9 2" xfId="45649"/>
    <cellStyle name="Percent 8 2 5" xfId="45650"/>
    <cellStyle name="Percent 8 2 5 10" xfId="45651"/>
    <cellStyle name="Percent 8 2 5 11" xfId="45652"/>
    <cellStyle name="Percent 8 2 5 2" xfId="45653"/>
    <cellStyle name="Percent 8 2 5 2 2" xfId="45654"/>
    <cellStyle name="Percent 8 2 5 2 2 2" xfId="45655"/>
    <cellStyle name="Percent 8 2 5 2 3" xfId="45656"/>
    <cellStyle name="Percent 8 2 5 2 3 2" xfId="45657"/>
    <cellStyle name="Percent 8 2 5 2 4" xfId="45658"/>
    <cellStyle name="Percent 8 2 5 2 4 2" xfId="45659"/>
    <cellStyle name="Percent 8 2 5 2 5" xfId="45660"/>
    <cellStyle name="Percent 8 2 5 2 6" xfId="45661"/>
    <cellStyle name="Percent 8 2 5 3" xfId="45662"/>
    <cellStyle name="Percent 8 2 5 3 2" xfId="45663"/>
    <cellStyle name="Percent 8 2 5 3 2 2" xfId="45664"/>
    <cellStyle name="Percent 8 2 5 3 3" xfId="45665"/>
    <cellStyle name="Percent 8 2 5 3 3 2" xfId="45666"/>
    <cellStyle name="Percent 8 2 5 3 4" xfId="45667"/>
    <cellStyle name="Percent 8 2 5 3 4 2" xfId="45668"/>
    <cellStyle name="Percent 8 2 5 3 5" xfId="45669"/>
    <cellStyle name="Percent 8 2 5 3 6" xfId="45670"/>
    <cellStyle name="Percent 8 2 5 4" xfId="45671"/>
    <cellStyle name="Percent 8 2 5 4 2" xfId="45672"/>
    <cellStyle name="Percent 8 2 5 4 2 2" xfId="45673"/>
    <cellStyle name="Percent 8 2 5 4 3" xfId="45674"/>
    <cellStyle name="Percent 8 2 5 4 3 2" xfId="45675"/>
    <cellStyle name="Percent 8 2 5 4 4" xfId="45676"/>
    <cellStyle name="Percent 8 2 5 4 4 2" xfId="45677"/>
    <cellStyle name="Percent 8 2 5 4 5" xfId="45678"/>
    <cellStyle name="Percent 8 2 5 4 6" xfId="45679"/>
    <cellStyle name="Percent 8 2 5 5" xfId="45680"/>
    <cellStyle name="Percent 8 2 5 5 2" xfId="45681"/>
    <cellStyle name="Percent 8 2 5 5 2 2" xfId="45682"/>
    <cellStyle name="Percent 8 2 5 5 3" xfId="45683"/>
    <cellStyle name="Percent 8 2 5 5 3 2" xfId="45684"/>
    <cellStyle name="Percent 8 2 5 5 4" xfId="45685"/>
    <cellStyle name="Percent 8 2 5 5 4 2" xfId="45686"/>
    <cellStyle name="Percent 8 2 5 5 5" xfId="45687"/>
    <cellStyle name="Percent 8 2 5 5 6" xfId="45688"/>
    <cellStyle name="Percent 8 2 5 6" xfId="45689"/>
    <cellStyle name="Percent 8 2 5 6 2" xfId="45690"/>
    <cellStyle name="Percent 8 2 5 6 2 2" xfId="45691"/>
    <cellStyle name="Percent 8 2 5 6 3" xfId="45692"/>
    <cellStyle name="Percent 8 2 5 6 3 2" xfId="45693"/>
    <cellStyle name="Percent 8 2 5 6 4" xfId="45694"/>
    <cellStyle name="Percent 8 2 5 6 5" xfId="45695"/>
    <cellStyle name="Percent 8 2 5 7" xfId="45696"/>
    <cellStyle name="Percent 8 2 5 7 2" xfId="45697"/>
    <cellStyle name="Percent 8 2 5 8" xfId="45698"/>
    <cellStyle name="Percent 8 2 5 8 2" xfId="45699"/>
    <cellStyle name="Percent 8 2 5 9" xfId="45700"/>
    <cellStyle name="Percent 8 2 5 9 2" xfId="45701"/>
    <cellStyle name="Percent 8 2 6" xfId="45702"/>
    <cellStyle name="Percent 8 2 6 10" xfId="45703"/>
    <cellStyle name="Percent 8 2 6 2" xfId="45704"/>
    <cellStyle name="Percent 8 2 6 2 2" xfId="45705"/>
    <cellStyle name="Percent 8 2 6 2 2 2" xfId="45706"/>
    <cellStyle name="Percent 8 2 6 2 3" xfId="45707"/>
    <cellStyle name="Percent 8 2 6 2 3 2" xfId="45708"/>
    <cellStyle name="Percent 8 2 6 2 4" xfId="45709"/>
    <cellStyle name="Percent 8 2 6 2 4 2" xfId="45710"/>
    <cellStyle name="Percent 8 2 6 2 5" xfId="45711"/>
    <cellStyle name="Percent 8 2 6 2 6" xfId="45712"/>
    <cellStyle name="Percent 8 2 6 3" xfId="45713"/>
    <cellStyle name="Percent 8 2 6 3 2" xfId="45714"/>
    <cellStyle name="Percent 8 2 6 3 2 2" xfId="45715"/>
    <cellStyle name="Percent 8 2 6 3 3" xfId="45716"/>
    <cellStyle name="Percent 8 2 6 3 3 2" xfId="45717"/>
    <cellStyle name="Percent 8 2 6 3 4" xfId="45718"/>
    <cellStyle name="Percent 8 2 6 3 4 2" xfId="45719"/>
    <cellStyle name="Percent 8 2 6 3 5" xfId="45720"/>
    <cellStyle name="Percent 8 2 6 3 6" xfId="45721"/>
    <cellStyle name="Percent 8 2 6 4" xfId="45722"/>
    <cellStyle name="Percent 8 2 6 4 2" xfId="45723"/>
    <cellStyle name="Percent 8 2 6 4 2 2" xfId="45724"/>
    <cellStyle name="Percent 8 2 6 4 3" xfId="45725"/>
    <cellStyle name="Percent 8 2 6 4 3 2" xfId="45726"/>
    <cellStyle name="Percent 8 2 6 4 4" xfId="45727"/>
    <cellStyle name="Percent 8 2 6 4 4 2" xfId="45728"/>
    <cellStyle name="Percent 8 2 6 4 5" xfId="45729"/>
    <cellStyle name="Percent 8 2 6 4 6" xfId="45730"/>
    <cellStyle name="Percent 8 2 6 5" xfId="45731"/>
    <cellStyle name="Percent 8 2 6 5 2" xfId="45732"/>
    <cellStyle name="Percent 8 2 6 5 2 2" xfId="45733"/>
    <cellStyle name="Percent 8 2 6 5 3" xfId="45734"/>
    <cellStyle name="Percent 8 2 6 5 3 2" xfId="45735"/>
    <cellStyle name="Percent 8 2 6 5 4" xfId="45736"/>
    <cellStyle name="Percent 8 2 6 5 5" xfId="45737"/>
    <cellStyle name="Percent 8 2 6 6" xfId="45738"/>
    <cellStyle name="Percent 8 2 6 6 2" xfId="45739"/>
    <cellStyle name="Percent 8 2 6 7" xfId="45740"/>
    <cellStyle name="Percent 8 2 6 7 2" xfId="45741"/>
    <cellStyle name="Percent 8 2 6 8" xfId="45742"/>
    <cellStyle name="Percent 8 2 6 8 2" xfId="45743"/>
    <cellStyle name="Percent 8 2 6 9" xfId="45744"/>
    <cellStyle name="Percent 8 2 7" xfId="45745"/>
    <cellStyle name="Percent 8 2 7 10" xfId="45746"/>
    <cellStyle name="Percent 8 2 7 2" xfId="45747"/>
    <cellStyle name="Percent 8 2 7 2 2" xfId="45748"/>
    <cellStyle name="Percent 8 2 7 2 2 2" xfId="45749"/>
    <cellStyle name="Percent 8 2 7 2 3" xfId="45750"/>
    <cellStyle name="Percent 8 2 7 2 3 2" xfId="45751"/>
    <cellStyle name="Percent 8 2 7 2 4" xfId="45752"/>
    <cellStyle name="Percent 8 2 7 2 4 2" xfId="45753"/>
    <cellStyle name="Percent 8 2 7 2 5" xfId="45754"/>
    <cellStyle name="Percent 8 2 7 2 6" xfId="45755"/>
    <cellStyle name="Percent 8 2 7 3" xfId="45756"/>
    <cellStyle name="Percent 8 2 7 3 2" xfId="45757"/>
    <cellStyle name="Percent 8 2 7 3 2 2" xfId="45758"/>
    <cellStyle name="Percent 8 2 7 3 3" xfId="45759"/>
    <cellStyle name="Percent 8 2 7 3 3 2" xfId="45760"/>
    <cellStyle name="Percent 8 2 7 3 4" xfId="45761"/>
    <cellStyle name="Percent 8 2 7 3 4 2" xfId="45762"/>
    <cellStyle name="Percent 8 2 7 3 5" xfId="45763"/>
    <cellStyle name="Percent 8 2 7 3 6" xfId="45764"/>
    <cellStyle name="Percent 8 2 7 4" xfId="45765"/>
    <cellStyle name="Percent 8 2 7 4 2" xfId="45766"/>
    <cellStyle name="Percent 8 2 7 4 2 2" xfId="45767"/>
    <cellStyle name="Percent 8 2 7 4 3" xfId="45768"/>
    <cellStyle name="Percent 8 2 7 4 3 2" xfId="45769"/>
    <cellStyle name="Percent 8 2 7 4 4" xfId="45770"/>
    <cellStyle name="Percent 8 2 7 4 4 2" xfId="45771"/>
    <cellStyle name="Percent 8 2 7 4 5" xfId="45772"/>
    <cellStyle name="Percent 8 2 7 4 6" xfId="45773"/>
    <cellStyle name="Percent 8 2 7 5" xfId="45774"/>
    <cellStyle name="Percent 8 2 7 5 2" xfId="45775"/>
    <cellStyle name="Percent 8 2 7 5 2 2" xfId="45776"/>
    <cellStyle name="Percent 8 2 7 5 3" xfId="45777"/>
    <cellStyle name="Percent 8 2 7 5 3 2" xfId="45778"/>
    <cellStyle name="Percent 8 2 7 5 4" xfId="45779"/>
    <cellStyle name="Percent 8 2 7 5 5" xfId="45780"/>
    <cellStyle name="Percent 8 2 7 6" xfId="45781"/>
    <cellStyle name="Percent 8 2 7 6 2" xfId="45782"/>
    <cellStyle name="Percent 8 2 7 7" xfId="45783"/>
    <cellStyle name="Percent 8 2 7 7 2" xfId="45784"/>
    <cellStyle name="Percent 8 2 7 8" xfId="45785"/>
    <cellStyle name="Percent 8 2 7 8 2" xfId="45786"/>
    <cellStyle name="Percent 8 2 7 9" xfId="45787"/>
    <cellStyle name="Percent 8 2 8" xfId="45788"/>
    <cellStyle name="Percent 8 2 8 2" xfId="45789"/>
    <cellStyle name="Percent 8 2 8 2 2" xfId="45790"/>
    <cellStyle name="Percent 8 2 8 3" xfId="45791"/>
    <cellStyle name="Percent 8 2 8 3 2" xfId="45792"/>
    <cellStyle name="Percent 8 2 8 4" xfId="45793"/>
    <cellStyle name="Percent 8 2 8 4 2" xfId="45794"/>
    <cellStyle name="Percent 8 2 8 5" xfId="45795"/>
    <cellStyle name="Percent 8 2 8 6" xfId="45796"/>
    <cellStyle name="Percent 8 2 9" xfId="45797"/>
    <cellStyle name="Percent 8 2 9 2" xfId="45798"/>
    <cellStyle name="Percent 8 2 9 2 2" xfId="45799"/>
    <cellStyle name="Percent 8 2 9 3" xfId="45800"/>
    <cellStyle name="Percent 8 2 9 3 2" xfId="45801"/>
    <cellStyle name="Percent 8 2 9 4" xfId="45802"/>
    <cellStyle name="Percent 8 2 9 4 2" xfId="45803"/>
    <cellStyle name="Percent 8 2 9 5" xfId="45804"/>
    <cellStyle name="Percent 8 2 9 6" xfId="45805"/>
    <cellStyle name="Percent 8 20" xfId="45806"/>
    <cellStyle name="Percent 8 3" xfId="45807"/>
    <cellStyle name="Percent 8 3 10" xfId="45808"/>
    <cellStyle name="Percent 8 3 10 2" xfId="45809"/>
    <cellStyle name="Percent 8 3 10 2 2" xfId="45810"/>
    <cellStyle name="Percent 8 3 10 3" xfId="45811"/>
    <cellStyle name="Percent 8 3 10 3 2" xfId="45812"/>
    <cellStyle name="Percent 8 3 10 4" xfId="45813"/>
    <cellStyle name="Percent 8 3 10 4 2" xfId="45814"/>
    <cellStyle name="Percent 8 3 10 5" xfId="45815"/>
    <cellStyle name="Percent 8 3 10 6" xfId="45816"/>
    <cellStyle name="Percent 8 3 11" xfId="45817"/>
    <cellStyle name="Percent 8 3 11 2" xfId="45818"/>
    <cellStyle name="Percent 8 3 11 2 2" xfId="45819"/>
    <cellStyle name="Percent 8 3 11 3" xfId="45820"/>
    <cellStyle name="Percent 8 3 11 3 2" xfId="45821"/>
    <cellStyle name="Percent 8 3 11 4" xfId="45822"/>
    <cellStyle name="Percent 8 3 11 5" xfId="45823"/>
    <cellStyle name="Percent 8 3 12" xfId="45824"/>
    <cellStyle name="Percent 8 3 12 2" xfId="45825"/>
    <cellStyle name="Percent 8 3 13" xfId="45826"/>
    <cellStyle name="Percent 8 3 13 2" xfId="45827"/>
    <cellStyle name="Percent 8 3 14" xfId="45828"/>
    <cellStyle name="Percent 8 3 14 2" xfId="45829"/>
    <cellStyle name="Percent 8 3 15" xfId="45830"/>
    <cellStyle name="Percent 8 3 16" xfId="45831"/>
    <cellStyle name="Percent 8 3 2" xfId="45832"/>
    <cellStyle name="Percent 8 3 2 10" xfId="45833"/>
    <cellStyle name="Percent 8 3 2 10 2" xfId="45834"/>
    <cellStyle name="Percent 8 3 2 11" xfId="45835"/>
    <cellStyle name="Percent 8 3 2 11 2" xfId="45836"/>
    <cellStyle name="Percent 8 3 2 12" xfId="45837"/>
    <cellStyle name="Percent 8 3 2 13" xfId="45838"/>
    <cellStyle name="Percent 8 3 2 2" xfId="45839"/>
    <cellStyle name="Percent 8 3 2 2 10" xfId="45840"/>
    <cellStyle name="Percent 8 3 2 2 11" xfId="45841"/>
    <cellStyle name="Percent 8 3 2 2 2" xfId="45842"/>
    <cellStyle name="Percent 8 3 2 2 2 2" xfId="45843"/>
    <cellStyle name="Percent 8 3 2 2 2 2 2" xfId="45844"/>
    <cellStyle name="Percent 8 3 2 2 2 3" xfId="45845"/>
    <cellStyle name="Percent 8 3 2 2 2 3 2" xfId="45846"/>
    <cellStyle name="Percent 8 3 2 2 2 4" xfId="45847"/>
    <cellStyle name="Percent 8 3 2 2 2 4 2" xfId="45848"/>
    <cellStyle name="Percent 8 3 2 2 2 5" xfId="45849"/>
    <cellStyle name="Percent 8 3 2 2 2 6" xfId="45850"/>
    <cellStyle name="Percent 8 3 2 2 3" xfId="45851"/>
    <cellStyle name="Percent 8 3 2 2 3 2" xfId="45852"/>
    <cellStyle name="Percent 8 3 2 2 3 2 2" xfId="45853"/>
    <cellStyle name="Percent 8 3 2 2 3 3" xfId="45854"/>
    <cellStyle name="Percent 8 3 2 2 3 3 2" xfId="45855"/>
    <cellStyle name="Percent 8 3 2 2 3 4" xfId="45856"/>
    <cellStyle name="Percent 8 3 2 2 3 4 2" xfId="45857"/>
    <cellStyle name="Percent 8 3 2 2 3 5" xfId="45858"/>
    <cellStyle name="Percent 8 3 2 2 3 6" xfId="45859"/>
    <cellStyle name="Percent 8 3 2 2 4" xfId="45860"/>
    <cellStyle name="Percent 8 3 2 2 4 2" xfId="45861"/>
    <cellStyle name="Percent 8 3 2 2 4 2 2" xfId="45862"/>
    <cellStyle name="Percent 8 3 2 2 4 3" xfId="45863"/>
    <cellStyle name="Percent 8 3 2 2 4 3 2" xfId="45864"/>
    <cellStyle name="Percent 8 3 2 2 4 4" xfId="45865"/>
    <cellStyle name="Percent 8 3 2 2 4 4 2" xfId="45866"/>
    <cellStyle name="Percent 8 3 2 2 4 5" xfId="45867"/>
    <cellStyle name="Percent 8 3 2 2 4 6" xfId="45868"/>
    <cellStyle name="Percent 8 3 2 2 5" xfId="45869"/>
    <cellStyle name="Percent 8 3 2 2 5 2" xfId="45870"/>
    <cellStyle name="Percent 8 3 2 2 5 2 2" xfId="45871"/>
    <cellStyle name="Percent 8 3 2 2 5 3" xfId="45872"/>
    <cellStyle name="Percent 8 3 2 2 5 3 2" xfId="45873"/>
    <cellStyle name="Percent 8 3 2 2 5 4" xfId="45874"/>
    <cellStyle name="Percent 8 3 2 2 5 4 2" xfId="45875"/>
    <cellStyle name="Percent 8 3 2 2 5 5" xfId="45876"/>
    <cellStyle name="Percent 8 3 2 2 5 6" xfId="45877"/>
    <cellStyle name="Percent 8 3 2 2 6" xfId="45878"/>
    <cellStyle name="Percent 8 3 2 2 6 2" xfId="45879"/>
    <cellStyle name="Percent 8 3 2 2 6 2 2" xfId="45880"/>
    <cellStyle name="Percent 8 3 2 2 6 3" xfId="45881"/>
    <cellStyle name="Percent 8 3 2 2 6 3 2" xfId="45882"/>
    <cellStyle name="Percent 8 3 2 2 6 4" xfId="45883"/>
    <cellStyle name="Percent 8 3 2 2 6 5" xfId="45884"/>
    <cellStyle name="Percent 8 3 2 2 7" xfId="45885"/>
    <cellStyle name="Percent 8 3 2 2 7 2" xfId="45886"/>
    <cellStyle name="Percent 8 3 2 2 8" xfId="45887"/>
    <cellStyle name="Percent 8 3 2 2 8 2" xfId="45888"/>
    <cellStyle name="Percent 8 3 2 2 9" xfId="45889"/>
    <cellStyle name="Percent 8 3 2 2 9 2" xfId="45890"/>
    <cellStyle name="Percent 8 3 2 3" xfId="45891"/>
    <cellStyle name="Percent 8 3 2 3 10" xfId="45892"/>
    <cellStyle name="Percent 8 3 2 3 2" xfId="45893"/>
    <cellStyle name="Percent 8 3 2 3 2 2" xfId="45894"/>
    <cellStyle name="Percent 8 3 2 3 2 2 2" xfId="45895"/>
    <cellStyle name="Percent 8 3 2 3 2 3" xfId="45896"/>
    <cellStyle name="Percent 8 3 2 3 2 3 2" xfId="45897"/>
    <cellStyle name="Percent 8 3 2 3 2 4" xfId="45898"/>
    <cellStyle name="Percent 8 3 2 3 2 4 2" xfId="45899"/>
    <cellStyle name="Percent 8 3 2 3 2 5" xfId="45900"/>
    <cellStyle name="Percent 8 3 2 3 2 6" xfId="45901"/>
    <cellStyle name="Percent 8 3 2 3 3" xfId="45902"/>
    <cellStyle name="Percent 8 3 2 3 3 2" xfId="45903"/>
    <cellStyle name="Percent 8 3 2 3 3 2 2" xfId="45904"/>
    <cellStyle name="Percent 8 3 2 3 3 3" xfId="45905"/>
    <cellStyle name="Percent 8 3 2 3 3 3 2" xfId="45906"/>
    <cellStyle name="Percent 8 3 2 3 3 4" xfId="45907"/>
    <cellStyle name="Percent 8 3 2 3 3 4 2" xfId="45908"/>
    <cellStyle name="Percent 8 3 2 3 3 5" xfId="45909"/>
    <cellStyle name="Percent 8 3 2 3 3 6" xfId="45910"/>
    <cellStyle name="Percent 8 3 2 3 4" xfId="45911"/>
    <cellStyle name="Percent 8 3 2 3 4 2" xfId="45912"/>
    <cellStyle name="Percent 8 3 2 3 4 2 2" xfId="45913"/>
    <cellStyle name="Percent 8 3 2 3 4 3" xfId="45914"/>
    <cellStyle name="Percent 8 3 2 3 4 3 2" xfId="45915"/>
    <cellStyle name="Percent 8 3 2 3 4 4" xfId="45916"/>
    <cellStyle name="Percent 8 3 2 3 4 4 2" xfId="45917"/>
    <cellStyle name="Percent 8 3 2 3 4 5" xfId="45918"/>
    <cellStyle name="Percent 8 3 2 3 4 6" xfId="45919"/>
    <cellStyle name="Percent 8 3 2 3 5" xfId="45920"/>
    <cellStyle name="Percent 8 3 2 3 5 2" xfId="45921"/>
    <cellStyle name="Percent 8 3 2 3 5 2 2" xfId="45922"/>
    <cellStyle name="Percent 8 3 2 3 5 3" xfId="45923"/>
    <cellStyle name="Percent 8 3 2 3 5 3 2" xfId="45924"/>
    <cellStyle name="Percent 8 3 2 3 5 4" xfId="45925"/>
    <cellStyle name="Percent 8 3 2 3 5 5" xfId="45926"/>
    <cellStyle name="Percent 8 3 2 3 6" xfId="45927"/>
    <cellStyle name="Percent 8 3 2 3 6 2" xfId="45928"/>
    <cellStyle name="Percent 8 3 2 3 7" xfId="45929"/>
    <cellStyle name="Percent 8 3 2 3 7 2" xfId="45930"/>
    <cellStyle name="Percent 8 3 2 3 8" xfId="45931"/>
    <cellStyle name="Percent 8 3 2 3 8 2" xfId="45932"/>
    <cellStyle name="Percent 8 3 2 3 9" xfId="45933"/>
    <cellStyle name="Percent 8 3 2 4" xfId="45934"/>
    <cellStyle name="Percent 8 3 2 4 10" xfId="45935"/>
    <cellStyle name="Percent 8 3 2 4 2" xfId="45936"/>
    <cellStyle name="Percent 8 3 2 4 2 2" xfId="45937"/>
    <cellStyle name="Percent 8 3 2 4 2 2 2" xfId="45938"/>
    <cellStyle name="Percent 8 3 2 4 2 3" xfId="45939"/>
    <cellStyle name="Percent 8 3 2 4 2 3 2" xfId="45940"/>
    <cellStyle name="Percent 8 3 2 4 2 4" xfId="45941"/>
    <cellStyle name="Percent 8 3 2 4 2 4 2" xfId="45942"/>
    <cellStyle name="Percent 8 3 2 4 2 5" xfId="45943"/>
    <cellStyle name="Percent 8 3 2 4 2 6" xfId="45944"/>
    <cellStyle name="Percent 8 3 2 4 3" xfId="45945"/>
    <cellStyle name="Percent 8 3 2 4 3 2" xfId="45946"/>
    <cellStyle name="Percent 8 3 2 4 3 2 2" xfId="45947"/>
    <cellStyle name="Percent 8 3 2 4 3 3" xfId="45948"/>
    <cellStyle name="Percent 8 3 2 4 3 3 2" xfId="45949"/>
    <cellStyle name="Percent 8 3 2 4 3 4" xfId="45950"/>
    <cellStyle name="Percent 8 3 2 4 3 4 2" xfId="45951"/>
    <cellStyle name="Percent 8 3 2 4 3 5" xfId="45952"/>
    <cellStyle name="Percent 8 3 2 4 3 6" xfId="45953"/>
    <cellStyle name="Percent 8 3 2 4 4" xfId="45954"/>
    <cellStyle name="Percent 8 3 2 4 4 2" xfId="45955"/>
    <cellStyle name="Percent 8 3 2 4 4 2 2" xfId="45956"/>
    <cellStyle name="Percent 8 3 2 4 4 3" xfId="45957"/>
    <cellStyle name="Percent 8 3 2 4 4 3 2" xfId="45958"/>
    <cellStyle name="Percent 8 3 2 4 4 4" xfId="45959"/>
    <cellStyle name="Percent 8 3 2 4 4 4 2" xfId="45960"/>
    <cellStyle name="Percent 8 3 2 4 4 5" xfId="45961"/>
    <cellStyle name="Percent 8 3 2 4 4 6" xfId="45962"/>
    <cellStyle name="Percent 8 3 2 4 5" xfId="45963"/>
    <cellStyle name="Percent 8 3 2 4 5 2" xfId="45964"/>
    <cellStyle name="Percent 8 3 2 4 5 2 2" xfId="45965"/>
    <cellStyle name="Percent 8 3 2 4 5 3" xfId="45966"/>
    <cellStyle name="Percent 8 3 2 4 5 3 2" xfId="45967"/>
    <cellStyle name="Percent 8 3 2 4 5 4" xfId="45968"/>
    <cellStyle name="Percent 8 3 2 4 5 5" xfId="45969"/>
    <cellStyle name="Percent 8 3 2 4 6" xfId="45970"/>
    <cellStyle name="Percent 8 3 2 4 6 2" xfId="45971"/>
    <cellStyle name="Percent 8 3 2 4 7" xfId="45972"/>
    <cellStyle name="Percent 8 3 2 4 7 2" xfId="45973"/>
    <cellStyle name="Percent 8 3 2 4 8" xfId="45974"/>
    <cellStyle name="Percent 8 3 2 4 8 2" xfId="45975"/>
    <cellStyle name="Percent 8 3 2 4 9" xfId="45976"/>
    <cellStyle name="Percent 8 3 2 5" xfId="45977"/>
    <cellStyle name="Percent 8 3 2 5 2" xfId="45978"/>
    <cellStyle name="Percent 8 3 2 5 2 2" xfId="45979"/>
    <cellStyle name="Percent 8 3 2 5 3" xfId="45980"/>
    <cellStyle name="Percent 8 3 2 5 3 2" xfId="45981"/>
    <cellStyle name="Percent 8 3 2 5 4" xfId="45982"/>
    <cellStyle name="Percent 8 3 2 5 4 2" xfId="45983"/>
    <cellStyle name="Percent 8 3 2 5 5" xfId="45984"/>
    <cellStyle name="Percent 8 3 2 5 6" xfId="45985"/>
    <cellStyle name="Percent 8 3 2 6" xfId="45986"/>
    <cellStyle name="Percent 8 3 2 6 2" xfId="45987"/>
    <cellStyle name="Percent 8 3 2 6 2 2" xfId="45988"/>
    <cellStyle name="Percent 8 3 2 6 3" xfId="45989"/>
    <cellStyle name="Percent 8 3 2 6 3 2" xfId="45990"/>
    <cellStyle name="Percent 8 3 2 6 4" xfId="45991"/>
    <cellStyle name="Percent 8 3 2 6 4 2" xfId="45992"/>
    <cellStyle name="Percent 8 3 2 6 5" xfId="45993"/>
    <cellStyle name="Percent 8 3 2 6 6" xfId="45994"/>
    <cellStyle name="Percent 8 3 2 7" xfId="45995"/>
    <cellStyle name="Percent 8 3 2 7 2" xfId="45996"/>
    <cellStyle name="Percent 8 3 2 7 2 2" xfId="45997"/>
    <cellStyle name="Percent 8 3 2 7 3" xfId="45998"/>
    <cellStyle name="Percent 8 3 2 7 3 2" xfId="45999"/>
    <cellStyle name="Percent 8 3 2 7 4" xfId="46000"/>
    <cellStyle name="Percent 8 3 2 7 4 2" xfId="46001"/>
    <cellStyle name="Percent 8 3 2 7 5" xfId="46002"/>
    <cellStyle name="Percent 8 3 2 7 6" xfId="46003"/>
    <cellStyle name="Percent 8 3 2 8" xfId="46004"/>
    <cellStyle name="Percent 8 3 2 8 2" xfId="46005"/>
    <cellStyle name="Percent 8 3 2 8 2 2" xfId="46006"/>
    <cellStyle name="Percent 8 3 2 8 3" xfId="46007"/>
    <cellStyle name="Percent 8 3 2 8 3 2" xfId="46008"/>
    <cellStyle name="Percent 8 3 2 8 4" xfId="46009"/>
    <cellStyle name="Percent 8 3 2 8 5" xfId="46010"/>
    <cellStyle name="Percent 8 3 2 9" xfId="46011"/>
    <cellStyle name="Percent 8 3 2 9 2" xfId="46012"/>
    <cellStyle name="Percent 8 3 3" xfId="46013"/>
    <cellStyle name="Percent 8 3 3 10" xfId="46014"/>
    <cellStyle name="Percent 8 3 3 10 2" xfId="46015"/>
    <cellStyle name="Percent 8 3 3 11" xfId="46016"/>
    <cellStyle name="Percent 8 3 3 11 2" xfId="46017"/>
    <cellStyle name="Percent 8 3 3 12" xfId="46018"/>
    <cellStyle name="Percent 8 3 3 13" xfId="46019"/>
    <cellStyle name="Percent 8 3 3 2" xfId="46020"/>
    <cellStyle name="Percent 8 3 3 2 10" xfId="46021"/>
    <cellStyle name="Percent 8 3 3 2 11" xfId="46022"/>
    <cellStyle name="Percent 8 3 3 2 2" xfId="46023"/>
    <cellStyle name="Percent 8 3 3 2 2 2" xfId="46024"/>
    <cellStyle name="Percent 8 3 3 2 2 2 2" xfId="46025"/>
    <cellStyle name="Percent 8 3 3 2 2 3" xfId="46026"/>
    <cellStyle name="Percent 8 3 3 2 2 3 2" xfId="46027"/>
    <cellStyle name="Percent 8 3 3 2 2 4" xfId="46028"/>
    <cellStyle name="Percent 8 3 3 2 2 4 2" xfId="46029"/>
    <cellStyle name="Percent 8 3 3 2 2 5" xfId="46030"/>
    <cellStyle name="Percent 8 3 3 2 2 6" xfId="46031"/>
    <cellStyle name="Percent 8 3 3 2 3" xfId="46032"/>
    <cellStyle name="Percent 8 3 3 2 3 2" xfId="46033"/>
    <cellStyle name="Percent 8 3 3 2 3 2 2" xfId="46034"/>
    <cellStyle name="Percent 8 3 3 2 3 3" xfId="46035"/>
    <cellStyle name="Percent 8 3 3 2 3 3 2" xfId="46036"/>
    <cellStyle name="Percent 8 3 3 2 3 4" xfId="46037"/>
    <cellStyle name="Percent 8 3 3 2 3 4 2" xfId="46038"/>
    <cellStyle name="Percent 8 3 3 2 3 5" xfId="46039"/>
    <cellStyle name="Percent 8 3 3 2 3 6" xfId="46040"/>
    <cellStyle name="Percent 8 3 3 2 4" xfId="46041"/>
    <cellStyle name="Percent 8 3 3 2 4 2" xfId="46042"/>
    <cellStyle name="Percent 8 3 3 2 4 2 2" xfId="46043"/>
    <cellStyle name="Percent 8 3 3 2 4 3" xfId="46044"/>
    <cellStyle name="Percent 8 3 3 2 4 3 2" xfId="46045"/>
    <cellStyle name="Percent 8 3 3 2 4 4" xfId="46046"/>
    <cellStyle name="Percent 8 3 3 2 4 4 2" xfId="46047"/>
    <cellStyle name="Percent 8 3 3 2 4 5" xfId="46048"/>
    <cellStyle name="Percent 8 3 3 2 4 6" xfId="46049"/>
    <cellStyle name="Percent 8 3 3 2 5" xfId="46050"/>
    <cellStyle name="Percent 8 3 3 2 5 2" xfId="46051"/>
    <cellStyle name="Percent 8 3 3 2 5 2 2" xfId="46052"/>
    <cellStyle name="Percent 8 3 3 2 5 3" xfId="46053"/>
    <cellStyle name="Percent 8 3 3 2 5 3 2" xfId="46054"/>
    <cellStyle name="Percent 8 3 3 2 5 4" xfId="46055"/>
    <cellStyle name="Percent 8 3 3 2 5 4 2" xfId="46056"/>
    <cellStyle name="Percent 8 3 3 2 5 5" xfId="46057"/>
    <cellStyle name="Percent 8 3 3 2 5 6" xfId="46058"/>
    <cellStyle name="Percent 8 3 3 2 6" xfId="46059"/>
    <cellStyle name="Percent 8 3 3 2 6 2" xfId="46060"/>
    <cellStyle name="Percent 8 3 3 2 6 2 2" xfId="46061"/>
    <cellStyle name="Percent 8 3 3 2 6 3" xfId="46062"/>
    <cellStyle name="Percent 8 3 3 2 6 3 2" xfId="46063"/>
    <cellStyle name="Percent 8 3 3 2 6 4" xfId="46064"/>
    <cellStyle name="Percent 8 3 3 2 6 5" xfId="46065"/>
    <cellStyle name="Percent 8 3 3 2 7" xfId="46066"/>
    <cellStyle name="Percent 8 3 3 2 7 2" xfId="46067"/>
    <cellStyle name="Percent 8 3 3 2 8" xfId="46068"/>
    <cellStyle name="Percent 8 3 3 2 8 2" xfId="46069"/>
    <cellStyle name="Percent 8 3 3 2 9" xfId="46070"/>
    <cellStyle name="Percent 8 3 3 2 9 2" xfId="46071"/>
    <cellStyle name="Percent 8 3 3 3" xfId="46072"/>
    <cellStyle name="Percent 8 3 3 3 10" xfId="46073"/>
    <cellStyle name="Percent 8 3 3 3 2" xfId="46074"/>
    <cellStyle name="Percent 8 3 3 3 2 2" xfId="46075"/>
    <cellStyle name="Percent 8 3 3 3 2 2 2" xfId="46076"/>
    <cellStyle name="Percent 8 3 3 3 2 3" xfId="46077"/>
    <cellStyle name="Percent 8 3 3 3 2 3 2" xfId="46078"/>
    <cellStyle name="Percent 8 3 3 3 2 4" xfId="46079"/>
    <cellStyle name="Percent 8 3 3 3 2 4 2" xfId="46080"/>
    <cellStyle name="Percent 8 3 3 3 2 5" xfId="46081"/>
    <cellStyle name="Percent 8 3 3 3 2 6" xfId="46082"/>
    <cellStyle name="Percent 8 3 3 3 3" xfId="46083"/>
    <cellStyle name="Percent 8 3 3 3 3 2" xfId="46084"/>
    <cellStyle name="Percent 8 3 3 3 3 2 2" xfId="46085"/>
    <cellStyle name="Percent 8 3 3 3 3 3" xfId="46086"/>
    <cellStyle name="Percent 8 3 3 3 3 3 2" xfId="46087"/>
    <cellStyle name="Percent 8 3 3 3 3 4" xfId="46088"/>
    <cellStyle name="Percent 8 3 3 3 3 4 2" xfId="46089"/>
    <cellStyle name="Percent 8 3 3 3 3 5" xfId="46090"/>
    <cellStyle name="Percent 8 3 3 3 3 6" xfId="46091"/>
    <cellStyle name="Percent 8 3 3 3 4" xfId="46092"/>
    <cellStyle name="Percent 8 3 3 3 4 2" xfId="46093"/>
    <cellStyle name="Percent 8 3 3 3 4 2 2" xfId="46094"/>
    <cellStyle name="Percent 8 3 3 3 4 3" xfId="46095"/>
    <cellStyle name="Percent 8 3 3 3 4 3 2" xfId="46096"/>
    <cellStyle name="Percent 8 3 3 3 4 4" xfId="46097"/>
    <cellStyle name="Percent 8 3 3 3 4 4 2" xfId="46098"/>
    <cellStyle name="Percent 8 3 3 3 4 5" xfId="46099"/>
    <cellStyle name="Percent 8 3 3 3 4 6" xfId="46100"/>
    <cellStyle name="Percent 8 3 3 3 5" xfId="46101"/>
    <cellStyle name="Percent 8 3 3 3 5 2" xfId="46102"/>
    <cellStyle name="Percent 8 3 3 3 5 2 2" xfId="46103"/>
    <cellStyle name="Percent 8 3 3 3 5 3" xfId="46104"/>
    <cellStyle name="Percent 8 3 3 3 5 3 2" xfId="46105"/>
    <cellStyle name="Percent 8 3 3 3 5 4" xfId="46106"/>
    <cellStyle name="Percent 8 3 3 3 5 5" xfId="46107"/>
    <cellStyle name="Percent 8 3 3 3 6" xfId="46108"/>
    <cellStyle name="Percent 8 3 3 3 6 2" xfId="46109"/>
    <cellStyle name="Percent 8 3 3 3 7" xfId="46110"/>
    <cellStyle name="Percent 8 3 3 3 7 2" xfId="46111"/>
    <cellStyle name="Percent 8 3 3 3 8" xfId="46112"/>
    <cellStyle name="Percent 8 3 3 3 8 2" xfId="46113"/>
    <cellStyle name="Percent 8 3 3 3 9" xfId="46114"/>
    <cellStyle name="Percent 8 3 3 4" xfId="46115"/>
    <cellStyle name="Percent 8 3 3 4 10" xfId="46116"/>
    <cellStyle name="Percent 8 3 3 4 2" xfId="46117"/>
    <cellStyle name="Percent 8 3 3 4 2 2" xfId="46118"/>
    <cellStyle name="Percent 8 3 3 4 2 2 2" xfId="46119"/>
    <cellStyle name="Percent 8 3 3 4 2 3" xfId="46120"/>
    <cellStyle name="Percent 8 3 3 4 2 3 2" xfId="46121"/>
    <cellStyle name="Percent 8 3 3 4 2 4" xfId="46122"/>
    <cellStyle name="Percent 8 3 3 4 2 4 2" xfId="46123"/>
    <cellStyle name="Percent 8 3 3 4 2 5" xfId="46124"/>
    <cellStyle name="Percent 8 3 3 4 2 6" xfId="46125"/>
    <cellStyle name="Percent 8 3 3 4 3" xfId="46126"/>
    <cellStyle name="Percent 8 3 3 4 3 2" xfId="46127"/>
    <cellStyle name="Percent 8 3 3 4 3 2 2" xfId="46128"/>
    <cellStyle name="Percent 8 3 3 4 3 3" xfId="46129"/>
    <cellStyle name="Percent 8 3 3 4 3 3 2" xfId="46130"/>
    <cellStyle name="Percent 8 3 3 4 3 4" xfId="46131"/>
    <cellStyle name="Percent 8 3 3 4 3 4 2" xfId="46132"/>
    <cellStyle name="Percent 8 3 3 4 3 5" xfId="46133"/>
    <cellStyle name="Percent 8 3 3 4 3 6" xfId="46134"/>
    <cellStyle name="Percent 8 3 3 4 4" xfId="46135"/>
    <cellStyle name="Percent 8 3 3 4 4 2" xfId="46136"/>
    <cellStyle name="Percent 8 3 3 4 4 2 2" xfId="46137"/>
    <cellStyle name="Percent 8 3 3 4 4 3" xfId="46138"/>
    <cellStyle name="Percent 8 3 3 4 4 3 2" xfId="46139"/>
    <cellStyle name="Percent 8 3 3 4 4 4" xfId="46140"/>
    <cellStyle name="Percent 8 3 3 4 4 4 2" xfId="46141"/>
    <cellStyle name="Percent 8 3 3 4 4 5" xfId="46142"/>
    <cellStyle name="Percent 8 3 3 4 4 6" xfId="46143"/>
    <cellStyle name="Percent 8 3 3 4 5" xfId="46144"/>
    <cellStyle name="Percent 8 3 3 4 5 2" xfId="46145"/>
    <cellStyle name="Percent 8 3 3 4 5 2 2" xfId="46146"/>
    <cellStyle name="Percent 8 3 3 4 5 3" xfId="46147"/>
    <cellStyle name="Percent 8 3 3 4 5 3 2" xfId="46148"/>
    <cellStyle name="Percent 8 3 3 4 5 4" xfId="46149"/>
    <cellStyle name="Percent 8 3 3 4 5 5" xfId="46150"/>
    <cellStyle name="Percent 8 3 3 4 6" xfId="46151"/>
    <cellStyle name="Percent 8 3 3 4 6 2" xfId="46152"/>
    <cellStyle name="Percent 8 3 3 4 7" xfId="46153"/>
    <cellStyle name="Percent 8 3 3 4 7 2" xfId="46154"/>
    <cellStyle name="Percent 8 3 3 4 8" xfId="46155"/>
    <cellStyle name="Percent 8 3 3 4 8 2" xfId="46156"/>
    <cellStyle name="Percent 8 3 3 4 9" xfId="46157"/>
    <cellStyle name="Percent 8 3 3 5" xfId="46158"/>
    <cellStyle name="Percent 8 3 3 5 2" xfId="46159"/>
    <cellStyle name="Percent 8 3 3 5 2 2" xfId="46160"/>
    <cellStyle name="Percent 8 3 3 5 3" xfId="46161"/>
    <cellStyle name="Percent 8 3 3 5 3 2" xfId="46162"/>
    <cellStyle name="Percent 8 3 3 5 4" xfId="46163"/>
    <cellStyle name="Percent 8 3 3 5 4 2" xfId="46164"/>
    <cellStyle name="Percent 8 3 3 5 5" xfId="46165"/>
    <cellStyle name="Percent 8 3 3 5 6" xfId="46166"/>
    <cellStyle name="Percent 8 3 3 6" xfId="46167"/>
    <cellStyle name="Percent 8 3 3 6 2" xfId="46168"/>
    <cellStyle name="Percent 8 3 3 6 2 2" xfId="46169"/>
    <cellStyle name="Percent 8 3 3 6 3" xfId="46170"/>
    <cellStyle name="Percent 8 3 3 6 3 2" xfId="46171"/>
    <cellStyle name="Percent 8 3 3 6 4" xfId="46172"/>
    <cellStyle name="Percent 8 3 3 6 4 2" xfId="46173"/>
    <cellStyle name="Percent 8 3 3 6 5" xfId="46174"/>
    <cellStyle name="Percent 8 3 3 6 6" xfId="46175"/>
    <cellStyle name="Percent 8 3 3 7" xfId="46176"/>
    <cellStyle name="Percent 8 3 3 7 2" xfId="46177"/>
    <cellStyle name="Percent 8 3 3 7 2 2" xfId="46178"/>
    <cellStyle name="Percent 8 3 3 7 3" xfId="46179"/>
    <cellStyle name="Percent 8 3 3 7 3 2" xfId="46180"/>
    <cellStyle name="Percent 8 3 3 7 4" xfId="46181"/>
    <cellStyle name="Percent 8 3 3 7 4 2" xfId="46182"/>
    <cellStyle name="Percent 8 3 3 7 5" xfId="46183"/>
    <cellStyle name="Percent 8 3 3 7 6" xfId="46184"/>
    <cellStyle name="Percent 8 3 3 8" xfId="46185"/>
    <cellStyle name="Percent 8 3 3 8 2" xfId="46186"/>
    <cellStyle name="Percent 8 3 3 8 2 2" xfId="46187"/>
    <cellStyle name="Percent 8 3 3 8 3" xfId="46188"/>
    <cellStyle name="Percent 8 3 3 8 3 2" xfId="46189"/>
    <cellStyle name="Percent 8 3 3 8 4" xfId="46190"/>
    <cellStyle name="Percent 8 3 3 8 5" xfId="46191"/>
    <cellStyle name="Percent 8 3 3 9" xfId="46192"/>
    <cellStyle name="Percent 8 3 3 9 2" xfId="46193"/>
    <cellStyle name="Percent 8 3 4" xfId="46194"/>
    <cellStyle name="Percent 8 3 4 10" xfId="46195"/>
    <cellStyle name="Percent 8 3 4 10 2" xfId="46196"/>
    <cellStyle name="Percent 8 3 4 11" xfId="46197"/>
    <cellStyle name="Percent 8 3 4 12" xfId="46198"/>
    <cellStyle name="Percent 8 3 4 2" xfId="46199"/>
    <cellStyle name="Percent 8 3 4 2 10" xfId="46200"/>
    <cellStyle name="Percent 8 3 4 2 2" xfId="46201"/>
    <cellStyle name="Percent 8 3 4 2 2 2" xfId="46202"/>
    <cellStyle name="Percent 8 3 4 2 2 2 2" xfId="46203"/>
    <cellStyle name="Percent 8 3 4 2 2 3" xfId="46204"/>
    <cellStyle name="Percent 8 3 4 2 2 3 2" xfId="46205"/>
    <cellStyle name="Percent 8 3 4 2 2 4" xfId="46206"/>
    <cellStyle name="Percent 8 3 4 2 2 4 2" xfId="46207"/>
    <cellStyle name="Percent 8 3 4 2 2 5" xfId="46208"/>
    <cellStyle name="Percent 8 3 4 2 2 6" xfId="46209"/>
    <cellStyle name="Percent 8 3 4 2 3" xfId="46210"/>
    <cellStyle name="Percent 8 3 4 2 3 2" xfId="46211"/>
    <cellStyle name="Percent 8 3 4 2 3 2 2" xfId="46212"/>
    <cellStyle name="Percent 8 3 4 2 3 3" xfId="46213"/>
    <cellStyle name="Percent 8 3 4 2 3 3 2" xfId="46214"/>
    <cellStyle name="Percent 8 3 4 2 3 4" xfId="46215"/>
    <cellStyle name="Percent 8 3 4 2 3 4 2" xfId="46216"/>
    <cellStyle name="Percent 8 3 4 2 3 5" xfId="46217"/>
    <cellStyle name="Percent 8 3 4 2 3 6" xfId="46218"/>
    <cellStyle name="Percent 8 3 4 2 4" xfId="46219"/>
    <cellStyle name="Percent 8 3 4 2 4 2" xfId="46220"/>
    <cellStyle name="Percent 8 3 4 2 4 2 2" xfId="46221"/>
    <cellStyle name="Percent 8 3 4 2 4 3" xfId="46222"/>
    <cellStyle name="Percent 8 3 4 2 4 3 2" xfId="46223"/>
    <cellStyle name="Percent 8 3 4 2 4 4" xfId="46224"/>
    <cellStyle name="Percent 8 3 4 2 4 4 2" xfId="46225"/>
    <cellStyle name="Percent 8 3 4 2 4 5" xfId="46226"/>
    <cellStyle name="Percent 8 3 4 2 4 6" xfId="46227"/>
    <cellStyle name="Percent 8 3 4 2 5" xfId="46228"/>
    <cellStyle name="Percent 8 3 4 2 5 2" xfId="46229"/>
    <cellStyle name="Percent 8 3 4 2 5 2 2" xfId="46230"/>
    <cellStyle name="Percent 8 3 4 2 5 3" xfId="46231"/>
    <cellStyle name="Percent 8 3 4 2 5 3 2" xfId="46232"/>
    <cellStyle name="Percent 8 3 4 2 5 4" xfId="46233"/>
    <cellStyle name="Percent 8 3 4 2 5 5" xfId="46234"/>
    <cellStyle name="Percent 8 3 4 2 6" xfId="46235"/>
    <cellStyle name="Percent 8 3 4 2 6 2" xfId="46236"/>
    <cellStyle name="Percent 8 3 4 2 7" xfId="46237"/>
    <cellStyle name="Percent 8 3 4 2 7 2" xfId="46238"/>
    <cellStyle name="Percent 8 3 4 2 8" xfId="46239"/>
    <cellStyle name="Percent 8 3 4 2 8 2" xfId="46240"/>
    <cellStyle name="Percent 8 3 4 2 9" xfId="46241"/>
    <cellStyle name="Percent 8 3 4 3" xfId="46242"/>
    <cellStyle name="Percent 8 3 4 3 10" xfId="46243"/>
    <cellStyle name="Percent 8 3 4 3 2" xfId="46244"/>
    <cellStyle name="Percent 8 3 4 3 2 2" xfId="46245"/>
    <cellStyle name="Percent 8 3 4 3 2 2 2" xfId="46246"/>
    <cellStyle name="Percent 8 3 4 3 2 3" xfId="46247"/>
    <cellStyle name="Percent 8 3 4 3 2 3 2" xfId="46248"/>
    <cellStyle name="Percent 8 3 4 3 2 4" xfId="46249"/>
    <cellStyle name="Percent 8 3 4 3 2 4 2" xfId="46250"/>
    <cellStyle name="Percent 8 3 4 3 2 5" xfId="46251"/>
    <cellStyle name="Percent 8 3 4 3 2 6" xfId="46252"/>
    <cellStyle name="Percent 8 3 4 3 3" xfId="46253"/>
    <cellStyle name="Percent 8 3 4 3 3 2" xfId="46254"/>
    <cellStyle name="Percent 8 3 4 3 3 2 2" xfId="46255"/>
    <cellStyle name="Percent 8 3 4 3 3 3" xfId="46256"/>
    <cellStyle name="Percent 8 3 4 3 3 3 2" xfId="46257"/>
    <cellStyle name="Percent 8 3 4 3 3 4" xfId="46258"/>
    <cellStyle name="Percent 8 3 4 3 3 4 2" xfId="46259"/>
    <cellStyle name="Percent 8 3 4 3 3 5" xfId="46260"/>
    <cellStyle name="Percent 8 3 4 3 3 6" xfId="46261"/>
    <cellStyle name="Percent 8 3 4 3 4" xfId="46262"/>
    <cellStyle name="Percent 8 3 4 3 4 2" xfId="46263"/>
    <cellStyle name="Percent 8 3 4 3 4 2 2" xfId="46264"/>
    <cellStyle name="Percent 8 3 4 3 4 3" xfId="46265"/>
    <cellStyle name="Percent 8 3 4 3 4 3 2" xfId="46266"/>
    <cellStyle name="Percent 8 3 4 3 4 4" xfId="46267"/>
    <cellStyle name="Percent 8 3 4 3 4 4 2" xfId="46268"/>
    <cellStyle name="Percent 8 3 4 3 4 5" xfId="46269"/>
    <cellStyle name="Percent 8 3 4 3 4 6" xfId="46270"/>
    <cellStyle name="Percent 8 3 4 3 5" xfId="46271"/>
    <cellStyle name="Percent 8 3 4 3 5 2" xfId="46272"/>
    <cellStyle name="Percent 8 3 4 3 5 2 2" xfId="46273"/>
    <cellStyle name="Percent 8 3 4 3 5 3" xfId="46274"/>
    <cellStyle name="Percent 8 3 4 3 5 3 2" xfId="46275"/>
    <cellStyle name="Percent 8 3 4 3 5 4" xfId="46276"/>
    <cellStyle name="Percent 8 3 4 3 5 5" xfId="46277"/>
    <cellStyle name="Percent 8 3 4 3 6" xfId="46278"/>
    <cellStyle name="Percent 8 3 4 3 6 2" xfId="46279"/>
    <cellStyle name="Percent 8 3 4 3 7" xfId="46280"/>
    <cellStyle name="Percent 8 3 4 3 7 2" xfId="46281"/>
    <cellStyle name="Percent 8 3 4 3 8" xfId="46282"/>
    <cellStyle name="Percent 8 3 4 3 8 2" xfId="46283"/>
    <cellStyle name="Percent 8 3 4 3 9" xfId="46284"/>
    <cellStyle name="Percent 8 3 4 4" xfId="46285"/>
    <cellStyle name="Percent 8 3 4 4 2" xfId="46286"/>
    <cellStyle name="Percent 8 3 4 4 2 2" xfId="46287"/>
    <cellStyle name="Percent 8 3 4 4 3" xfId="46288"/>
    <cellStyle name="Percent 8 3 4 4 3 2" xfId="46289"/>
    <cellStyle name="Percent 8 3 4 4 4" xfId="46290"/>
    <cellStyle name="Percent 8 3 4 4 4 2" xfId="46291"/>
    <cellStyle name="Percent 8 3 4 4 5" xfId="46292"/>
    <cellStyle name="Percent 8 3 4 4 6" xfId="46293"/>
    <cellStyle name="Percent 8 3 4 5" xfId="46294"/>
    <cellStyle name="Percent 8 3 4 5 2" xfId="46295"/>
    <cellStyle name="Percent 8 3 4 5 2 2" xfId="46296"/>
    <cellStyle name="Percent 8 3 4 5 3" xfId="46297"/>
    <cellStyle name="Percent 8 3 4 5 3 2" xfId="46298"/>
    <cellStyle name="Percent 8 3 4 5 4" xfId="46299"/>
    <cellStyle name="Percent 8 3 4 5 4 2" xfId="46300"/>
    <cellStyle name="Percent 8 3 4 5 5" xfId="46301"/>
    <cellStyle name="Percent 8 3 4 5 6" xfId="46302"/>
    <cellStyle name="Percent 8 3 4 6" xfId="46303"/>
    <cellStyle name="Percent 8 3 4 6 2" xfId="46304"/>
    <cellStyle name="Percent 8 3 4 6 2 2" xfId="46305"/>
    <cellStyle name="Percent 8 3 4 6 3" xfId="46306"/>
    <cellStyle name="Percent 8 3 4 6 3 2" xfId="46307"/>
    <cellStyle name="Percent 8 3 4 6 4" xfId="46308"/>
    <cellStyle name="Percent 8 3 4 6 4 2" xfId="46309"/>
    <cellStyle name="Percent 8 3 4 6 5" xfId="46310"/>
    <cellStyle name="Percent 8 3 4 6 6" xfId="46311"/>
    <cellStyle name="Percent 8 3 4 7" xfId="46312"/>
    <cellStyle name="Percent 8 3 4 7 2" xfId="46313"/>
    <cellStyle name="Percent 8 3 4 7 2 2" xfId="46314"/>
    <cellStyle name="Percent 8 3 4 7 3" xfId="46315"/>
    <cellStyle name="Percent 8 3 4 7 3 2" xfId="46316"/>
    <cellStyle name="Percent 8 3 4 7 4" xfId="46317"/>
    <cellStyle name="Percent 8 3 4 7 5" xfId="46318"/>
    <cellStyle name="Percent 8 3 4 8" xfId="46319"/>
    <cellStyle name="Percent 8 3 4 8 2" xfId="46320"/>
    <cellStyle name="Percent 8 3 4 9" xfId="46321"/>
    <cellStyle name="Percent 8 3 4 9 2" xfId="46322"/>
    <cellStyle name="Percent 8 3 5" xfId="46323"/>
    <cellStyle name="Percent 8 3 5 10" xfId="46324"/>
    <cellStyle name="Percent 8 3 5 11" xfId="46325"/>
    <cellStyle name="Percent 8 3 5 2" xfId="46326"/>
    <cellStyle name="Percent 8 3 5 2 2" xfId="46327"/>
    <cellStyle name="Percent 8 3 5 2 2 2" xfId="46328"/>
    <cellStyle name="Percent 8 3 5 2 3" xfId="46329"/>
    <cellStyle name="Percent 8 3 5 2 3 2" xfId="46330"/>
    <cellStyle name="Percent 8 3 5 2 4" xfId="46331"/>
    <cellStyle name="Percent 8 3 5 2 4 2" xfId="46332"/>
    <cellStyle name="Percent 8 3 5 2 5" xfId="46333"/>
    <cellStyle name="Percent 8 3 5 2 6" xfId="46334"/>
    <cellStyle name="Percent 8 3 5 3" xfId="46335"/>
    <cellStyle name="Percent 8 3 5 3 2" xfId="46336"/>
    <cellStyle name="Percent 8 3 5 3 2 2" xfId="46337"/>
    <cellStyle name="Percent 8 3 5 3 3" xfId="46338"/>
    <cellStyle name="Percent 8 3 5 3 3 2" xfId="46339"/>
    <cellStyle name="Percent 8 3 5 3 4" xfId="46340"/>
    <cellStyle name="Percent 8 3 5 3 4 2" xfId="46341"/>
    <cellStyle name="Percent 8 3 5 3 5" xfId="46342"/>
    <cellStyle name="Percent 8 3 5 3 6" xfId="46343"/>
    <cellStyle name="Percent 8 3 5 4" xfId="46344"/>
    <cellStyle name="Percent 8 3 5 4 2" xfId="46345"/>
    <cellStyle name="Percent 8 3 5 4 2 2" xfId="46346"/>
    <cellStyle name="Percent 8 3 5 4 3" xfId="46347"/>
    <cellStyle name="Percent 8 3 5 4 3 2" xfId="46348"/>
    <cellStyle name="Percent 8 3 5 4 4" xfId="46349"/>
    <cellStyle name="Percent 8 3 5 4 4 2" xfId="46350"/>
    <cellStyle name="Percent 8 3 5 4 5" xfId="46351"/>
    <cellStyle name="Percent 8 3 5 4 6" xfId="46352"/>
    <cellStyle name="Percent 8 3 5 5" xfId="46353"/>
    <cellStyle name="Percent 8 3 5 5 2" xfId="46354"/>
    <cellStyle name="Percent 8 3 5 5 2 2" xfId="46355"/>
    <cellStyle name="Percent 8 3 5 5 3" xfId="46356"/>
    <cellStyle name="Percent 8 3 5 5 3 2" xfId="46357"/>
    <cellStyle name="Percent 8 3 5 5 4" xfId="46358"/>
    <cellStyle name="Percent 8 3 5 5 4 2" xfId="46359"/>
    <cellStyle name="Percent 8 3 5 5 5" xfId="46360"/>
    <cellStyle name="Percent 8 3 5 5 6" xfId="46361"/>
    <cellStyle name="Percent 8 3 5 6" xfId="46362"/>
    <cellStyle name="Percent 8 3 5 6 2" xfId="46363"/>
    <cellStyle name="Percent 8 3 5 6 2 2" xfId="46364"/>
    <cellStyle name="Percent 8 3 5 6 3" xfId="46365"/>
    <cellStyle name="Percent 8 3 5 6 3 2" xfId="46366"/>
    <cellStyle name="Percent 8 3 5 6 4" xfId="46367"/>
    <cellStyle name="Percent 8 3 5 6 5" xfId="46368"/>
    <cellStyle name="Percent 8 3 5 7" xfId="46369"/>
    <cellStyle name="Percent 8 3 5 7 2" xfId="46370"/>
    <cellStyle name="Percent 8 3 5 8" xfId="46371"/>
    <cellStyle name="Percent 8 3 5 8 2" xfId="46372"/>
    <cellStyle name="Percent 8 3 5 9" xfId="46373"/>
    <cellStyle name="Percent 8 3 5 9 2" xfId="46374"/>
    <cellStyle name="Percent 8 3 6" xfId="46375"/>
    <cellStyle name="Percent 8 3 6 10" xfId="46376"/>
    <cellStyle name="Percent 8 3 6 2" xfId="46377"/>
    <cellStyle name="Percent 8 3 6 2 2" xfId="46378"/>
    <cellStyle name="Percent 8 3 6 2 2 2" xfId="46379"/>
    <cellStyle name="Percent 8 3 6 2 3" xfId="46380"/>
    <cellStyle name="Percent 8 3 6 2 3 2" xfId="46381"/>
    <cellStyle name="Percent 8 3 6 2 4" xfId="46382"/>
    <cellStyle name="Percent 8 3 6 2 4 2" xfId="46383"/>
    <cellStyle name="Percent 8 3 6 2 5" xfId="46384"/>
    <cellStyle name="Percent 8 3 6 2 6" xfId="46385"/>
    <cellStyle name="Percent 8 3 6 3" xfId="46386"/>
    <cellStyle name="Percent 8 3 6 3 2" xfId="46387"/>
    <cellStyle name="Percent 8 3 6 3 2 2" xfId="46388"/>
    <cellStyle name="Percent 8 3 6 3 3" xfId="46389"/>
    <cellStyle name="Percent 8 3 6 3 3 2" xfId="46390"/>
    <cellStyle name="Percent 8 3 6 3 4" xfId="46391"/>
    <cellStyle name="Percent 8 3 6 3 4 2" xfId="46392"/>
    <cellStyle name="Percent 8 3 6 3 5" xfId="46393"/>
    <cellStyle name="Percent 8 3 6 3 6" xfId="46394"/>
    <cellStyle name="Percent 8 3 6 4" xfId="46395"/>
    <cellStyle name="Percent 8 3 6 4 2" xfId="46396"/>
    <cellStyle name="Percent 8 3 6 4 2 2" xfId="46397"/>
    <cellStyle name="Percent 8 3 6 4 3" xfId="46398"/>
    <cellStyle name="Percent 8 3 6 4 3 2" xfId="46399"/>
    <cellStyle name="Percent 8 3 6 4 4" xfId="46400"/>
    <cellStyle name="Percent 8 3 6 4 4 2" xfId="46401"/>
    <cellStyle name="Percent 8 3 6 4 5" xfId="46402"/>
    <cellStyle name="Percent 8 3 6 4 6" xfId="46403"/>
    <cellStyle name="Percent 8 3 6 5" xfId="46404"/>
    <cellStyle name="Percent 8 3 6 5 2" xfId="46405"/>
    <cellStyle name="Percent 8 3 6 5 2 2" xfId="46406"/>
    <cellStyle name="Percent 8 3 6 5 3" xfId="46407"/>
    <cellStyle name="Percent 8 3 6 5 3 2" xfId="46408"/>
    <cellStyle name="Percent 8 3 6 5 4" xfId="46409"/>
    <cellStyle name="Percent 8 3 6 5 5" xfId="46410"/>
    <cellStyle name="Percent 8 3 6 6" xfId="46411"/>
    <cellStyle name="Percent 8 3 6 6 2" xfId="46412"/>
    <cellStyle name="Percent 8 3 6 7" xfId="46413"/>
    <cellStyle name="Percent 8 3 6 7 2" xfId="46414"/>
    <cellStyle name="Percent 8 3 6 8" xfId="46415"/>
    <cellStyle name="Percent 8 3 6 8 2" xfId="46416"/>
    <cellStyle name="Percent 8 3 6 9" xfId="46417"/>
    <cellStyle name="Percent 8 3 7" xfId="46418"/>
    <cellStyle name="Percent 8 3 7 10" xfId="46419"/>
    <cellStyle name="Percent 8 3 7 2" xfId="46420"/>
    <cellStyle name="Percent 8 3 7 2 2" xfId="46421"/>
    <cellStyle name="Percent 8 3 7 2 2 2" xfId="46422"/>
    <cellStyle name="Percent 8 3 7 2 3" xfId="46423"/>
    <cellStyle name="Percent 8 3 7 2 3 2" xfId="46424"/>
    <cellStyle name="Percent 8 3 7 2 4" xfId="46425"/>
    <cellStyle name="Percent 8 3 7 2 4 2" xfId="46426"/>
    <cellStyle name="Percent 8 3 7 2 5" xfId="46427"/>
    <cellStyle name="Percent 8 3 7 2 6" xfId="46428"/>
    <cellStyle name="Percent 8 3 7 3" xfId="46429"/>
    <cellStyle name="Percent 8 3 7 3 2" xfId="46430"/>
    <cellStyle name="Percent 8 3 7 3 2 2" xfId="46431"/>
    <cellStyle name="Percent 8 3 7 3 3" xfId="46432"/>
    <cellStyle name="Percent 8 3 7 3 3 2" xfId="46433"/>
    <cellStyle name="Percent 8 3 7 3 4" xfId="46434"/>
    <cellStyle name="Percent 8 3 7 3 4 2" xfId="46435"/>
    <cellStyle name="Percent 8 3 7 3 5" xfId="46436"/>
    <cellStyle name="Percent 8 3 7 3 6" xfId="46437"/>
    <cellStyle name="Percent 8 3 7 4" xfId="46438"/>
    <cellStyle name="Percent 8 3 7 4 2" xfId="46439"/>
    <cellStyle name="Percent 8 3 7 4 2 2" xfId="46440"/>
    <cellStyle name="Percent 8 3 7 4 3" xfId="46441"/>
    <cellStyle name="Percent 8 3 7 4 3 2" xfId="46442"/>
    <cellStyle name="Percent 8 3 7 4 4" xfId="46443"/>
    <cellStyle name="Percent 8 3 7 4 4 2" xfId="46444"/>
    <cellStyle name="Percent 8 3 7 4 5" xfId="46445"/>
    <cellStyle name="Percent 8 3 7 4 6" xfId="46446"/>
    <cellStyle name="Percent 8 3 7 5" xfId="46447"/>
    <cellStyle name="Percent 8 3 7 5 2" xfId="46448"/>
    <cellStyle name="Percent 8 3 7 5 2 2" xfId="46449"/>
    <cellStyle name="Percent 8 3 7 5 3" xfId="46450"/>
    <cellStyle name="Percent 8 3 7 5 3 2" xfId="46451"/>
    <cellStyle name="Percent 8 3 7 5 4" xfId="46452"/>
    <cellStyle name="Percent 8 3 7 5 5" xfId="46453"/>
    <cellStyle name="Percent 8 3 7 6" xfId="46454"/>
    <cellStyle name="Percent 8 3 7 6 2" xfId="46455"/>
    <cellStyle name="Percent 8 3 7 7" xfId="46456"/>
    <cellStyle name="Percent 8 3 7 7 2" xfId="46457"/>
    <cellStyle name="Percent 8 3 7 8" xfId="46458"/>
    <cellStyle name="Percent 8 3 7 8 2" xfId="46459"/>
    <cellStyle name="Percent 8 3 7 9" xfId="46460"/>
    <cellStyle name="Percent 8 3 8" xfId="46461"/>
    <cellStyle name="Percent 8 3 8 2" xfId="46462"/>
    <cellStyle name="Percent 8 3 8 2 2" xfId="46463"/>
    <cellStyle name="Percent 8 3 8 3" xfId="46464"/>
    <cellStyle name="Percent 8 3 8 3 2" xfId="46465"/>
    <cellStyle name="Percent 8 3 8 4" xfId="46466"/>
    <cellStyle name="Percent 8 3 8 4 2" xfId="46467"/>
    <cellStyle name="Percent 8 3 8 5" xfId="46468"/>
    <cellStyle name="Percent 8 3 8 6" xfId="46469"/>
    <cellStyle name="Percent 8 3 9" xfId="46470"/>
    <cellStyle name="Percent 8 3 9 2" xfId="46471"/>
    <cellStyle name="Percent 8 3 9 2 2" xfId="46472"/>
    <cellStyle name="Percent 8 3 9 3" xfId="46473"/>
    <cellStyle name="Percent 8 3 9 3 2" xfId="46474"/>
    <cellStyle name="Percent 8 3 9 4" xfId="46475"/>
    <cellStyle name="Percent 8 3 9 4 2" xfId="46476"/>
    <cellStyle name="Percent 8 3 9 5" xfId="46477"/>
    <cellStyle name="Percent 8 3 9 6" xfId="46478"/>
    <cellStyle name="Percent 8 4" xfId="46479"/>
    <cellStyle name="Percent 8 4 10" xfId="46480"/>
    <cellStyle name="Percent 8 4 10 2" xfId="46481"/>
    <cellStyle name="Percent 8 4 11" xfId="46482"/>
    <cellStyle name="Percent 8 4 11 2" xfId="46483"/>
    <cellStyle name="Percent 8 4 12" xfId="46484"/>
    <cellStyle name="Percent 8 4 13" xfId="46485"/>
    <cellStyle name="Percent 8 4 2" xfId="46486"/>
    <cellStyle name="Percent 8 4 2 10" xfId="46487"/>
    <cellStyle name="Percent 8 4 2 11" xfId="46488"/>
    <cellStyle name="Percent 8 4 2 2" xfId="46489"/>
    <cellStyle name="Percent 8 4 2 2 2" xfId="46490"/>
    <cellStyle name="Percent 8 4 2 2 2 2" xfId="46491"/>
    <cellStyle name="Percent 8 4 2 2 3" xfId="46492"/>
    <cellStyle name="Percent 8 4 2 2 3 2" xfId="46493"/>
    <cellStyle name="Percent 8 4 2 2 4" xfId="46494"/>
    <cellStyle name="Percent 8 4 2 2 4 2" xfId="46495"/>
    <cellStyle name="Percent 8 4 2 2 5" xfId="46496"/>
    <cellStyle name="Percent 8 4 2 2 6" xfId="46497"/>
    <cellStyle name="Percent 8 4 2 3" xfId="46498"/>
    <cellStyle name="Percent 8 4 2 3 2" xfId="46499"/>
    <cellStyle name="Percent 8 4 2 3 2 2" xfId="46500"/>
    <cellStyle name="Percent 8 4 2 3 3" xfId="46501"/>
    <cellStyle name="Percent 8 4 2 3 3 2" xfId="46502"/>
    <cellStyle name="Percent 8 4 2 3 4" xfId="46503"/>
    <cellStyle name="Percent 8 4 2 3 4 2" xfId="46504"/>
    <cellStyle name="Percent 8 4 2 3 5" xfId="46505"/>
    <cellStyle name="Percent 8 4 2 3 6" xfId="46506"/>
    <cellStyle name="Percent 8 4 2 4" xfId="46507"/>
    <cellStyle name="Percent 8 4 2 4 2" xfId="46508"/>
    <cellStyle name="Percent 8 4 2 4 2 2" xfId="46509"/>
    <cellStyle name="Percent 8 4 2 4 3" xfId="46510"/>
    <cellStyle name="Percent 8 4 2 4 3 2" xfId="46511"/>
    <cellStyle name="Percent 8 4 2 4 4" xfId="46512"/>
    <cellStyle name="Percent 8 4 2 4 4 2" xfId="46513"/>
    <cellStyle name="Percent 8 4 2 4 5" xfId="46514"/>
    <cellStyle name="Percent 8 4 2 4 6" xfId="46515"/>
    <cellStyle name="Percent 8 4 2 5" xfId="46516"/>
    <cellStyle name="Percent 8 4 2 5 2" xfId="46517"/>
    <cellStyle name="Percent 8 4 2 5 2 2" xfId="46518"/>
    <cellStyle name="Percent 8 4 2 5 3" xfId="46519"/>
    <cellStyle name="Percent 8 4 2 5 3 2" xfId="46520"/>
    <cellStyle name="Percent 8 4 2 5 4" xfId="46521"/>
    <cellStyle name="Percent 8 4 2 5 4 2" xfId="46522"/>
    <cellStyle name="Percent 8 4 2 5 5" xfId="46523"/>
    <cellStyle name="Percent 8 4 2 5 6" xfId="46524"/>
    <cellStyle name="Percent 8 4 2 6" xfId="46525"/>
    <cellStyle name="Percent 8 4 2 6 2" xfId="46526"/>
    <cellStyle name="Percent 8 4 2 6 2 2" xfId="46527"/>
    <cellStyle name="Percent 8 4 2 6 3" xfId="46528"/>
    <cellStyle name="Percent 8 4 2 6 3 2" xfId="46529"/>
    <cellStyle name="Percent 8 4 2 6 4" xfId="46530"/>
    <cellStyle name="Percent 8 4 2 6 5" xfId="46531"/>
    <cellStyle name="Percent 8 4 2 7" xfId="46532"/>
    <cellStyle name="Percent 8 4 2 7 2" xfId="46533"/>
    <cellStyle name="Percent 8 4 2 8" xfId="46534"/>
    <cellStyle name="Percent 8 4 2 8 2" xfId="46535"/>
    <cellStyle name="Percent 8 4 2 9" xfId="46536"/>
    <cellStyle name="Percent 8 4 2 9 2" xfId="46537"/>
    <cellStyle name="Percent 8 4 3" xfId="46538"/>
    <cellStyle name="Percent 8 4 3 10" xfId="46539"/>
    <cellStyle name="Percent 8 4 3 2" xfId="46540"/>
    <cellStyle name="Percent 8 4 3 2 2" xfId="46541"/>
    <cellStyle name="Percent 8 4 3 2 2 2" xfId="46542"/>
    <cellStyle name="Percent 8 4 3 2 3" xfId="46543"/>
    <cellStyle name="Percent 8 4 3 2 3 2" xfId="46544"/>
    <cellStyle name="Percent 8 4 3 2 4" xfId="46545"/>
    <cellStyle name="Percent 8 4 3 2 4 2" xfId="46546"/>
    <cellStyle name="Percent 8 4 3 2 5" xfId="46547"/>
    <cellStyle name="Percent 8 4 3 2 6" xfId="46548"/>
    <cellStyle name="Percent 8 4 3 3" xfId="46549"/>
    <cellStyle name="Percent 8 4 3 3 2" xfId="46550"/>
    <cellStyle name="Percent 8 4 3 3 2 2" xfId="46551"/>
    <cellStyle name="Percent 8 4 3 3 3" xfId="46552"/>
    <cellStyle name="Percent 8 4 3 3 3 2" xfId="46553"/>
    <cellStyle name="Percent 8 4 3 3 4" xfId="46554"/>
    <cellStyle name="Percent 8 4 3 3 4 2" xfId="46555"/>
    <cellStyle name="Percent 8 4 3 3 5" xfId="46556"/>
    <cellStyle name="Percent 8 4 3 3 6" xfId="46557"/>
    <cellStyle name="Percent 8 4 3 4" xfId="46558"/>
    <cellStyle name="Percent 8 4 3 4 2" xfId="46559"/>
    <cellStyle name="Percent 8 4 3 4 2 2" xfId="46560"/>
    <cellStyle name="Percent 8 4 3 4 3" xfId="46561"/>
    <cellStyle name="Percent 8 4 3 4 3 2" xfId="46562"/>
    <cellStyle name="Percent 8 4 3 4 4" xfId="46563"/>
    <cellStyle name="Percent 8 4 3 4 4 2" xfId="46564"/>
    <cellStyle name="Percent 8 4 3 4 5" xfId="46565"/>
    <cellStyle name="Percent 8 4 3 4 6" xfId="46566"/>
    <cellStyle name="Percent 8 4 3 5" xfId="46567"/>
    <cellStyle name="Percent 8 4 3 5 2" xfId="46568"/>
    <cellStyle name="Percent 8 4 3 5 2 2" xfId="46569"/>
    <cellStyle name="Percent 8 4 3 5 3" xfId="46570"/>
    <cellStyle name="Percent 8 4 3 5 3 2" xfId="46571"/>
    <cellStyle name="Percent 8 4 3 5 4" xfId="46572"/>
    <cellStyle name="Percent 8 4 3 5 5" xfId="46573"/>
    <cellStyle name="Percent 8 4 3 6" xfId="46574"/>
    <cellStyle name="Percent 8 4 3 6 2" xfId="46575"/>
    <cellStyle name="Percent 8 4 3 7" xfId="46576"/>
    <cellStyle name="Percent 8 4 3 7 2" xfId="46577"/>
    <cellStyle name="Percent 8 4 3 8" xfId="46578"/>
    <cellStyle name="Percent 8 4 3 8 2" xfId="46579"/>
    <cellStyle name="Percent 8 4 3 9" xfId="46580"/>
    <cellStyle name="Percent 8 4 4" xfId="46581"/>
    <cellStyle name="Percent 8 4 4 10" xfId="46582"/>
    <cellStyle name="Percent 8 4 4 2" xfId="46583"/>
    <cellStyle name="Percent 8 4 4 2 2" xfId="46584"/>
    <cellStyle name="Percent 8 4 4 2 2 2" xfId="46585"/>
    <cellStyle name="Percent 8 4 4 2 3" xfId="46586"/>
    <cellStyle name="Percent 8 4 4 2 3 2" xfId="46587"/>
    <cellStyle name="Percent 8 4 4 2 4" xfId="46588"/>
    <cellStyle name="Percent 8 4 4 2 4 2" xfId="46589"/>
    <cellStyle name="Percent 8 4 4 2 5" xfId="46590"/>
    <cellStyle name="Percent 8 4 4 2 6" xfId="46591"/>
    <cellStyle name="Percent 8 4 4 3" xfId="46592"/>
    <cellStyle name="Percent 8 4 4 3 2" xfId="46593"/>
    <cellStyle name="Percent 8 4 4 3 2 2" xfId="46594"/>
    <cellStyle name="Percent 8 4 4 3 3" xfId="46595"/>
    <cellStyle name="Percent 8 4 4 3 3 2" xfId="46596"/>
    <cellStyle name="Percent 8 4 4 3 4" xfId="46597"/>
    <cellStyle name="Percent 8 4 4 3 4 2" xfId="46598"/>
    <cellStyle name="Percent 8 4 4 3 5" xfId="46599"/>
    <cellStyle name="Percent 8 4 4 3 6" xfId="46600"/>
    <cellStyle name="Percent 8 4 4 4" xfId="46601"/>
    <cellStyle name="Percent 8 4 4 4 2" xfId="46602"/>
    <cellStyle name="Percent 8 4 4 4 2 2" xfId="46603"/>
    <cellStyle name="Percent 8 4 4 4 3" xfId="46604"/>
    <cellStyle name="Percent 8 4 4 4 3 2" xfId="46605"/>
    <cellStyle name="Percent 8 4 4 4 4" xfId="46606"/>
    <cellStyle name="Percent 8 4 4 4 4 2" xfId="46607"/>
    <cellStyle name="Percent 8 4 4 4 5" xfId="46608"/>
    <cellStyle name="Percent 8 4 4 4 6" xfId="46609"/>
    <cellStyle name="Percent 8 4 4 5" xfId="46610"/>
    <cellStyle name="Percent 8 4 4 5 2" xfId="46611"/>
    <cellStyle name="Percent 8 4 4 5 2 2" xfId="46612"/>
    <cellStyle name="Percent 8 4 4 5 3" xfId="46613"/>
    <cellStyle name="Percent 8 4 4 5 3 2" xfId="46614"/>
    <cellStyle name="Percent 8 4 4 5 4" xfId="46615"/>
    <cellStyle name="Percent 8 4 4 5 5" xfId="46616"/>
    <cellStyle name="Percent 8 4 4 6" xfId="46617"/>
    <cellStyle name="Percent 8 4 4 6 2" xfId="46618"/>
    <cellStyle name="Percent 8 4 4 7" xfId="46619"/>
    <cellStyle name="Percent 8 4 4 7 2" xfId="46620"/>
    <cellStyle name="Percent 8 4 4 8" xfId="46621"/>
    <cellStyle name="Percent 8 4 4 8 2" xfId="46622"/>
    <cellStyle name="Percent 8 4 4 9" xfId="46623"/>
    <cellStyle name="Percent 8 4 5" xfId="46624"/>
    <cellStyle name="Percent 8 4 5 2" xfId="46625"/>
    <cellStyle name="Percent 8 4 5 2 2" xfId="46626"/>
    <cellStyle name="Percent 8 4 5 3" xfId="46627"/>
    <cellStyle name="Percent 8 4 5 3 2" xfId="46628"/>
    <cellStyle name="Percent 8 4 5 4" xfId="46629"/>
    <cellStyle name="Percent 8 4 5 4 2" xfId="46630"/>
    <cellStyle name="Percent 8 4 5 5" xfId="46631"/>
    <cellStyle name="Percent 8 4 5 6" xfId="46632"/>
    <cellStyle name="Percent 8 4 6" xfId="46633"/>
    <cellStyle name="Percent 8 4 6 2" xfId="46634"/>
    <cellStyle name="Percent 8 4 6 2 2" xfId="46635"/>
    <cellStyle name="Percent 8 4 6 3" xfId="46636"/>
    <cellStyle name="Percent 8 4 6 3 2" xfId="46637"/>
    <cellStyle name="Percent 8 4 6 4" xfId="46638"/>
    <cellStyle name="Percent 8 4 6 4 2" xfId="46639"/>
    <cellStyle name="Percent 8 4 6 5" xfId="46640"/>
    <cellStyle name="Percent 8 4 6 6" xfId="46641"/>
    <cellStyle name="Percent 8 4 7" xfId="46642"/>
    <cellStyle name="Percent 8 4 7 2" xfId="46643"/>
    <cellStyle name="Percent 8 4 7 2 2" xfId="46644"/>
    <cellStyle name="Percent 8 4 7 3" xfId="46645"/>
    <cellStyle name="Percent 8 4 7 3 2" xfId="46646"/>
    <cellStyle name="Percent 8 4 7 4" xfId="46647"/>
    <cellStyle name="Percent 8 4 7 4 2" xfId="46648"/>
    <cellStyle name="Percent 8 4 7 5" xfId="46649"/>
    <cellStyle name="Percent 8 4 7 6" xfId="46650"/>
    <cellStyle name="Percent 8 4 8" xfId="46651"/>
    <cellStyle name="Percent 8 4 8 2" xfId="46652"/>
    <cellStyle name="Percent 8 4 8 2 2" xfId="46653"/>
    <cellStyle name="Percent 8 4 8 3" xfId="46654"/>
    <cellStyle name="Percent 8 4 8 3 2" xfId="46655"/>
    <cellStyle name="Percent 8 4 8 4" xfId="46656"/>
    <cellStyle name="Percent 8 4 8 5" xfId="46657"/>
    <cellStyle name="Percent 8 4 9" xfId="46658"/>
    <cellStyle name="Percent 8 4 9 2" xfId="46659"/>
    <cellStyle name="Percent 8 5" xfId="46660"/>
    <cellStyle name="Percent 8 5 10" xfId="46661"/>
    <cellStyle name="Percent 8 5 10 2" xfId="46662"/>
    <cellStyle name="Percent 8 5 11" xfId="46663"/>
    <cellStyle name="Percent 8 5 11 2" xfId="46664"/>
    <cellStyle name="Percent 8 5 12" xfId="46665"/>
    <cellStyle name="Percent 8 5 13" xfId="46666"/>
    <cellStyle name="Percent 8 5 2" xfId="46667"/>
    <cellStyle name="Percent 8 5 2 10" xfId="46668"/>
    <cellStyle name="Percent 8 5 2 11" xfId="46669"/>
    <cellStyle name="Percent 8 5 2 2" xfId="46670"/>
    <cellStyle name="Percent 8 5 2 2 2" xfId="46671"/>
    <cellStyle name="Percent 8 5 2 2 2 2" xfId="46672"/>
    <cellStyle name="Percent 8 5 2 2 3" xfId="46673"/>
    <cellStyle name="Percent 8 5 2 2 3 2" xfId="46674"/>
    <cellStyle name="Percent 8 5 2 2 4" xfId="46675"/>
    <cellStyle name="Percent 8 5 2 2 4 2" xfId="46676"/>
    <cellStyle name="Percent 8 5 2 2 5" xfId="46677"/>
    <cellStyle name="Percent 8 5 2 2 6" xfId="46678"/>
    <cellStyle name="Percent 8 5 2 3" xfId="46679"/>
    <cellStyle name="Percent 8 5 2 3 2" xfId="46680"/>
    <cellStyle name="Percent 8 5 2 3 2 2" xfId="46681"/>
    <cellStyle name="Percent 8 5 2 3 3" xfId="46682"/>
    <cellStyle name="Percent 8 5 2 3 3 2" xfId="46683"/>
    <cellStyle name="Percent 8 5 2 3 4" xfId="46684"/>
    <cellStyle name="Percent 8 5 2 3 4 2" xfId="46685"/>
    <cellStyle name="Percent 8 5 2 3 5" xfId="46686"/>
    <cellStyle name="Percent 8 5 2 3 6" xfId="46687"/>
    <cellStyle name="Percent 8 5 2 4" xfId="46688"/>
    <cellStyle name="Percent 8 5 2 4 2" xfId="46689"/>
    <cellStyle name="Percent 8 5 2 4 2 2" xfId="46690"/>
    <cellStyle name="Percent 8 5 2 4 3" xfId="46691"/>
    <cellStyle name="Percent 8 5 2 4 3 2" xfId="46692"/>
    <cellStyle name="Percent 8 5 2 4 4" xfId="46693"/>
    <cellStyle name="Percent 8 5 2 4 4 2" xfId="46694"/>
    <cellStyle name="Percent 8 5 2 4 5" xfId="46695"/>
    <cellStyle name="Percent 8 5 2 4 6" xfId="46696"/>
    <cellStyle name="Percent 8 5 2 5" xfId="46697"/>
    <cellStyle name="Percent 8 5 2 5 2" xfId="46698"/>
    <cellStyle name="Percent 8 5 2 5 2 2" xfId="46699"/>
    <cellStyle name="Percent 8 5 2 5 3" xfId="46700"/>
    <cellStyle name="Percent 8 5 2 5 3 2" xfId="46701"/>
    <cellStyle name="Percent 8 5 2 5 4" xfId="46702"/>
    <cellStyle name="Percent 8 5 2 5 4 2" xfId="46703"/>
    <cellStyle name="Percent 8 5 2 5 5" xfId="46704"/>
    <cellStyle name="Percent 8 5 2 5 6" xfId="46705"/>
    <cellStyle name="Percent 8 5 2 6" xfId="46706"/>
    <cellStyle name="Percent 8 5 2 6 2" xfId="46707"/>
    <cellStyle name="Percent 8 5 2 6 2 2" xfId="46708"/>
    <cellStyle name="Percent 8 5 2 6 3" xfId="46709"/>
    <cellStyle name="Percent 8 5 2 6 3 2" xfId="46710"/>
    <cellStyle name="Percent 8 5 2 6 4" xfId="46711"/>
    <cellStyle name="Percent 8 5 2 6 5" xfId="46712"/>
    <cellStyle name="Percent 8 5 2 7" xfId="46713"/>
    <cellStyle name="Percent 8 5 2 7 2" xfId="46714"/>
    <cellStyle name="Percent 8 5 2 8" xfId="46715"/>
    <cellStyle name="Percent 8 5 2 8 2" xfId="46716"/>
    <cellStyle name="Percent 8 5 2 9" xfId="46717"/>
    <cellStyle name="Percent 8 5 2 9 2" xfId="46718"/>
    <cellStyle name="Percent 8 5 3" xfId="46719"/>
    <cellStyle name="Percent 8 5 3 10" xfId="46720"/>
    <cellStyle name="Percent 8 5 3 2" xfId="46721"/>
    <cellStyle name="Percent 8 5 3 2 2" xfId="46722"/>
    <cellStyle name="Percent 8 5 3 2 2 2" xfId="46723"/>
    <cellStyle name="Percent 8 5 3 2 3" xfId="46724"/>
    <cellStyle name="Percent 8 5 3 2 3 2" xfId="46725"/>
    <cellStyle name="Percent 8 5 3 2 4" xfId="46726"/>
    <cellStyle name="Percent 8 5 3 2 4 2" xfId="46727"/>
    <cellStyle name="Percent 8 5 3 2 5" xfId="46728"/>
    <cellStyle name="Percent 8 5 3 2 6" xfId="46729"/>
    <cellStyle name="Percent 8 5 3 3" xfId="46730"/>
    <cellStyle name="Percent 8 5 3 3 2" xfId="46731"/>
    <cellStyle name="Percent 8 5 3 3 2 2" xfId="46732"/>
    <cellStyle name="Percent 8 5 3 3 3" xfId="46733"/>
    <cellStyle name="Percent 8 5 3 3 3 2" xfId="46734"/>
    <cellStyle name="Percent 8 5 3 3 4" xfId="46735"/>
    <cellStyle name="Percent 8 5 3 3 4 2" xfId="46736"/>
    <cellStyle name="Percent 8 5 3 3 5" xfId="46737"/>
    <cellStyle name="Percent 8 5 3 3 6" xfId="46738"/>
    <cellStyle name="Percent 8 5 3 4" xfId="46739"/>
    <cellStyle name="Percent 8 5 3 4 2" xfId="46740"/>
    <cellStyle name="Percent 8 5 3 4 2 2" xfId="46741"/>
    <cellStyle name="Percent 8 5 3 4 3" xfId="46742"/>
    <cellStyle name="Percent 8 5 3 4 3 2" xfId="46743"/>
    <cellStyle name="Percent 8 5 3 4 4" xfId="46744"/>
    <cellStyle name="Percent 8 5 3 4 4 2" xfId="46745"/>
    <cellStyle name="Percent 8 5 3 4 5" xfId="46746"/>
    <cellStyle name="Percent 8 5 3 4 6" xfId="46747"/>
    <cellStyle name="Percent 8 5 3 5" xfId="46748"/>
    <cellStyle name="Percent 8 5 3 5 2" xfId="46749"/>
    <cellStyle name="Percent 8 5 3 5 2 2" xfId="46750"/>
    <cellStyle name="Percent 8 5 3 5 3" xfId="46751"/>
    <cellStyle name="Percent 8 5 3 5 3 2" xfId="46752"/>
    <cellStyle name="Percent 8 5 3 5 4" xfId="46753"/>
    <cellStyle name="Percent 8 5 3 5 5" xfId="46754"/>
    <cellStyle name="Percent 8 5 3 6" xfId="46755"/>
    <cellStyle name="Percent 8 5 3 6 2" xfId="46756"/>
    <cellStyle name="Percent 8 5 3 7" xfId="46757"/>
    <cellStyle name="Percent 8 5 3 7 2" xfId="46758"/>
    <cellStyle name="Percent 8 5 3 8" xfId="46759"/>
    <cellStyle name="Percent 8 5 3 8 2" xfId="46760"/>
    <cellStyle name="Percent 8 5 3 9" xfId="46761"/>
    <cellStyle name="Percent 8 5 4" xfId="46762"/>
    <cellStyle name="Percent 8 5 4 10" xfId="46763"/>
    <cellStyle name="Percent 8 5 4 2" xfId="46764"/>
    <cellStyle name="Percent 8 5 4 2 2" xfId="46765"/>
    <cellStyle name="Percent 8 5 4 2 2 2" xfId="46766"/>
    <cellStyle name="Percent 8 5 4 2 3" xfId="46767"/>
    <cellStyle name="Percent 8 5 4 2 3 2" xfId="46768"/>
    <cellStyle name="Percent 8 5 4 2 4" xfId="46769"/>
    <cellStyle name="Percent 8 5 4 2 4 2" xfId="46770"/>
    <cellStyle name="Percent 8 5 4 2 5" xfId="46771"/>
    <cellStyle name="Percent 8 5 4 2 6" xfId="46772"/>
    <cellStyle name="Percent 8 5 4 3" xfId="46773"/>
    <cellStyle name="Percent 8 5 4 3 2" xfId="46774"/>
    <cellStyle name="Percent 8 5 4 3 2 2" xfId="46775"/>
    <cellStyle name="Percent 8 5 4 3 3" xfId="46776"/>
    <cellStyle name="Percent 8 5 4 3 3 2" xfId="46777"/>
    <cellStyle name="Percent 8 5 4 3 4" xfId="46778"/>
    <cellStyle name="Percent 8 5 4 3 4 2" xfId="46779"/>
    <cellStyle name="Percent 8 5 4 3 5" xfId="46780"/>
    <cellStyle name="Percent 8 5 4 3 6" xfId="46781"/>
    <cellStyle name="Percent 8 5 4 4" xfId="46782"/>
    <cellStyle name="Percent 8 5 4 4 2" xfId="46783"/>
    <cellStyle name="Percent 8 5 4 4 2 2" xfId="46784"/>
    <cellStyle name="Percent 8 5 4 4 3" xfId="46785"/>
    <cellStyle name="Percent 8 5 4 4 3 2" xfId="46786"/>
    <cellStyle name="Percent 8 5 4 4 4" xfId="46787"/>
    <cellStyle name="Percent 8 5 4 4 4 2" xfId="46788"/>
    <cellStyle name="Percent 8 5 4 4 5" xfId="46789"/>
    <cellStyle name="Percent 8 5 4 4 6" xfId="46790"/>
    <cellStyle name="Percent 8 5 4 5" xfId="46791"/>
    <cellStyle name="Percent 8 5 4 5 2" xfId="46792"/>
    <cellStyle name="Percent 8 5 4 5 2 2" xfId="46793"/>
    <cellStyle name="Percent 8 5 4 5 3" xfId="46794"/>
    <cellStyle name="Percent 8 5 4 5 3 2" xfId="46795"/>
    <cellStyle name="Percent 8 5 4 5 4" xfId="46796"/>
    <cellStyle name="Percent 8 5 4 5 5" xfId="46797"/>
    <cellStyle name="Percent 8 5 4 6" xfId="46798"/>
    <cellStyle name="Percent 8 5 4 6 2" xfId="46799"/>
    <cellStyle name="Percent 8 5 4 7" xfId="46800"/>
    <cellStyle name="Percent 8 5 4 7 2" xfId="46801"/>
    <cellStyle name="Percent 8 5 4 8" xfId="46802"/>
    <cellStyle name="Percent 8 5 4 8 2" xfId="46803"/>
    <cellStyle name="Percent 8 5 4 9" xfId="46804"/>
    <cellStyle name="Percent 8 5 5" xfId="46805"/>
    <cellStyle name="Percent 8 5 5 2" xfId="46806"/>
    <cellStyle name="Percent 8 5 5 2 2" xfId="46807"/>
    <cellStyle name="Percent 8 5 5 3" xfId="46808"/>
    <cellStyle name="Percent 8 5 5 3 2" xfId="46809"/>
    <cellStyle name="Percent 8 5 5 4" xfId="46810"/>
    <cellStyle name="Percent 8 5 5 4 2" xfId="46811"/>
    <cellStyle name="Percent 8 5 5 5" xfId="46812"/>
    <cellStyle name="Percent 8 5 5 6" xfId="46813"/>
    <cellStyle name="Percent 8 5 6" xfId="46814"/>
    <cellStyle name="Percent 8 5 6 2" xfId="46815"/>
    <cellStyle name="Percent 8 5 6 2 2" xfId="46816"/>
    <cellStyle name="Percent 8 5 6 3" xfId="46817"/>
    <cellStyle name="Percent 8 5 6 3 2" xfId="46818"/>
    <cellStyle name="Percent 8 5 6 4" xfId="46819"/>
    <cellStyle name="Percent 8 5 6 4 2" xfId="46820"/>
    <cellStyle name="Percent 8 5 6 5" xfId="46821"/>
    <cellStyle name="Percent 8 5 6 6" xfId="46822"/>
    <cellStyle name="Percent 8 5 7" xfId="46823"/>
    <cellStyle name="Percent 8 5 7 2" xfId="46824"/>
    <cellStyle name="Percent 8 5 7 2 2" xfId="46825"/>
    <cellStyle name="Percent 8 5 7 3" xfId="46826"/>
    <cellStyle name="Percent 8 5 7 3 2" xfId="46827"/>
    <cellStyle name="Percent 8 5 7 4" xfId="46828"/>
    <cellStyle name="Percent 8 5 7 4 2" xfId="46829"/>
    <cellStyle name="Percent 8 5 7 5" xfId="46830"/>
    <cellStyle name="Percent 8 5 7 6" xfId="46831"/>
    <cellStyle name="Percent 8 5 8" xfId="46832"/>
    <cellStyle name="Percent 8 5 8 2" xfId="46833"/>
    <cellStyle name="Percent 8 5 8 2 2" xfId="46834"/>
    <cellStyle name="Percent 8 5 8 3" xfId="46835"/>
    <cellStyle name="Percent 8 5 8 3 2" xfId="46836"/>
    <cellStyle name="Percent 8 5 8 4" xfId="46837"/>
    <cellStyle name="Percent 8 5 8 5" xfId="46838"/>
    <cellStyle name="Percent 8 5 9" xfId="46839"/>
    <cellStyle name="Percent 8 5 9 2" xfId="46840"/>
    <cellStyle name="Percent 8 6" xfId="46841"/>
    <cellStyle name="Percent 8 6 10" xfId="46842"/>
    <cellStyle name="Percent 8 6 10 2" xfId="46843"/>
    <cellStyle name="Percent 8 6 11" xfId="46844"/>
    <cellStyle name="Percent 8 6 12" xfId="46845"/>
    <cellStyle name="Percent 8 6 2" xfId="46846"/>
    <cellStyle name="Percent 8 6 2 10" xfId="46847"/>
    <cellStyle name="Percent 8 6 2 2" xfId="46848"/>
    <cellStyle name="Percent 8 6 2 2 2" xfId="46849"/>
    <cellStyle name="Percent 8 6 2 2 2 2" xfId="46850"/>
    <cellStyle name="Percent 8 6 2 2 3" xfId="46851"/>
    <cellStyle name="Percent 8 6 2 2 3 2" xfId="46852"/>
    <cellStyle name="Percent 8 6 2 2 4" xfId="46853"/>
    <cellStyle name="Percent 8 6 2 2 4 2" xfId="46854"/>
    <cellStyle name="Percent 8 6 2 2 5" xfId="46855"/>
    <cellStyle name="Percent 8 6 2 2 6" xfId="46856"/>
    <cellStyle name="Percent 8 6 2 3" xfId="46857"/>
    <cellStyle name="Percent 8 6 2 3 2" xfId="46858"/>
    <cellStyle name="Percent 8 6 2 3 2 2" xfId="46859"/>
    <cellStyle name="Percent 8 6 2 3 3" xfId="46860"/>
    <cellStyle name="Percent 8 6 2 3 3 2" xfId="46861"/>
    <cellStyle name="Percent 8 6 2 3 4" xfId="46862"/>
    <cellStyle name="Percent 8 6 2 3 4 2" xfId="46863"/>
    <cellStyle name="Percent 8 6 2 3 5" xfId="46864"/>
    <cellStyle name="Percent 8 6 2 3 6" xfId="46865"/>
    <cellStyle name="Percent 8 6 2 4" xfId="46866"/>
    <cellStyle name="Percent 8 6 2 4 2" xfId="46867"/>
    <cellStyle name="Percent 8 6 2 4 2 2" xfId="46868"/>
    <cellStyle name="Percent 8 6 2 4 3" xfId="46869"/>
    <cellStyle name="Percent 8 6 2 4 3 2" xfId="46870"/>
    <cellStyle name="Percent 8 6 2 4 4" xfId="46871"/>
    <cellStyle name="Percent 8 6 2 4 4 2" xfId="46872"/>
    <cellStyle name="Percent 8 6 2 4 5" xfId="46873"/>
    <cellStyle name="Percent 8 6 2 4 6" xfId="46874"/>
    <cellStyle name="Percent 8 6 2 5" xfId="46875"/>
    <cellStyle name="Percent 8 6 2 5 2" xfId="46876"/>
    <cellStyle name="Percent 8 6 2 5 2 2" xfId="46877"/>
    <cellStyle name="Percent 8 6 2 5 3" xfId="46878"/>
    <cellStyle name="Percent 8 6 2 5 3 2" xfId="46879"/>
    <cellStyle name="Percent 8 6 2 5 4" xfId="46880"/>
    <cellStyle name="Percent 8 6 2 5 5" xfId="46881"/>
    <cellStyle name="Percent 8 6 2 6" xfId="46882"/>
    <cellStyle name="Percent 8 6 2 6 2" xfId="46883"/>
    <cellStyle name="Percent 8 6 2 7" xfId="46884"/>
    <cellStyle name="Percent 8 6 2 7 2" xfId="46885"/>
    <cellStyle name="Percent 8 6 2 8" xfId="46886"/>
    <cellStyle name="Percent 8 6 2 8 2" xfId="46887"/>
    <cellStyle name="Percent 8 6 2 9" xfId="46888"/>
    <cellStyle name="Percent 8 6 3" xfId="46889"/>
    <cellStyle name="Percent 8 6 3 10" xfId="46890"/>
    <cellStyle name="Percent 8 6 3 2" xfId="46891"/>
    <cellStyle name="Percent 8 6 3 2 2" xfId="46892"/>
    <cellStyle name="Percent 8 6 3 2 2 2" xfId="46893"/>
    <cellStyle name="Percent 8 6 3 2 3" xfId="46894"/>
    <cellStyle name="Percent 8 6 3 2 3 2" xfId="46895"/>
    <cellStyle name="Percent 8 6 3 2 4" xfId="46896"/>
    <cellStyle name="Percent 8 6 3 2 4 2" xfId="46897"/>
    <cellStyle name="Percent 8 6 3 2 5" xfId="46898"/>
    <cellStyle name="Percent 8 6 3 2 6" xfId="46899"/>
    <cellStyle name="Percent 8 6 3 3" xfId="46900"/>
    <cellStyle name="Percent 8 6 3 3 2" xfId="46901"/>
    <cellStyle name="Percent 8 6 3 3 2 2" xfId="46902"/>
    <cellStyle name="Percent 8 6 3 3 3" xfId="46903"/>
    <cellStyle name="Percent 8 6 3 3 3 2" xfId="46904"/>
    <cellStyle name="Percent 8 6 3 3 4" xfId="46905"/>
    <cellStyle name="Percent 8 6 3 3 4 2" xfId="46906"/>
    <cellStyle name="Percent 8 6 3 3 5" xfId="46907"/>
    <cellStyle name="Percent 8 6 3 3 6" xfId="46908"/>
    <cellStyle name="Percent 8 6 3 4" xfId="46909"/>
    <cellStyle name="Percent 8 6 3 4 2" xfId="46910"/>
    <cellStyle name="Percent 8 6 3 4 2 2" xfId="46911"/>
    <cellStyle name="Percent 8 6 3 4 3" xfId="46912"/>
    <cellStyle name="Percent 8 6 3 4 3 2" xfId="46913"/>
    <cellStyle name="Percent 8 6 3 4 4" xfId="46914"/>
    <cellStyle name="Percent 8 6 3 4 4 2" xfId="46915"/>
    <cellStyle name="Percent 8 6 3 4 5" xfId="46916"/>
    <cellStyle name="Percent 8 6 3 4 6" xfId="46917"/>
    <cellStyle name="Percent 8 6 3 5" xfId="46918"/>
    <cellStyle name="Percent 8 6 3 5 2" xfId="46919"/>
    <cellStyle name="Percent 8 6 3 5 2 2" xfId="46920"/>
    <cellStyle name="Percent 8 6 3 5 3" xfId="46921"/>
    <cellStyle name="Percent 8 6 3 5 3 2" xfId="46922"/>
    <cellStyle name="Percent 8 6 3 5 4" xfId="46923"/>
    <cellStyle name="Percent 8 6 3 5 5" xfId="46924"/>
    <cellStyle name="Percent 8 6 3 6" xfId="46925"/>
    <cellStyle name="Percent 8 6 3 6 2" xfId="46926"/>
    <cellStyle name="Percent 8 6 3 7" xfId="46927"/>
    <cellStyle name="Percent 8 6 3 7 2" xfId="46928"/>
    <cellStyle name="Percent 8 6 3 8" xfId="46929"/>
    <cellStyle name="Percent 8 6 3 8 2" xfId="46930"/>
    <cellStyle name="Percent 8 6 3 9" xfId="46931"/>
    <cellStyle name="Percent 8 6 4" xfId="46932"/>
    <cellStyle name="Percent 8 6 4 2" xfId="46933"/>
    <cellStyle name="Percent 8 6 4 2 2" xfId="46934"/>
    <cellStyle name="Percent 8 6 4 3" xfId="46935"/>
    <cellStyle name="Percent 8 6 4 3 2" xfId="46936"/>
    <cellStyle name="Percent 8 6 4 4" xfId="46937"/>
    <cellStyle name="Percent 8 6 4 4 2" xfId="46938"/>
    <cellStyle name="Percent 8 6 4 5" xfId="46939"/>
    <cellStyle name="Percent 8 6 4 6" xfId="46940"/>
    <cellStyle name="Percent 8 6 5" xfId="46941"/>
    <cellStyle name="Percent 8 6 5 2" xfId="46942"/>
    <cellStyle name="Percent 8 6 5 2 2" xfId="46943"/>
    <cellStyle name="Percent 8 6 5 3" xfId="46944"/>
    <cellStyle name="Percent 8 6 5 3 2" xfId="46945"/>
    <cellStyle name="Percent 8 6 5 4" xfId="46946"/>
    <cellStyle name="Percent 8 6 5 4 2" xfId="46947"/>
    <cellStyle name="Percent 8 6 5 5" xfId="46948"/>
    <cellStyle name="Percent 8 6 5 6" xfId="46949"/>
    <cellStyle name="Percent 8 6 6" xfId="46950"/>
    <cellStyle name="Percent 8 6 6 2" xfId="46951"/>
    <cellStyle name="Percent 8 6 6 2 2" xfId="46952"/>
    <cellStyle name="Percent 8 6 6 3" xfId="46953"/>
    <cellStyle name="Percent 8 6 6 3 2" xfId="46954"/>
    <cellStyle name="Percent 8 6 6 4" xfId="46955"/>
    <cellStyle name="Percent 8 6 6 4 2" xfId="46956"/>
    <cellStyle name="Percent 8 6 6 5" xfId="46957"/>
    <cellStyle name="Percent 8 6 6 6" xfId="46958"/>
    <cellStyle name="Percent 8 6 7" xfId="46959"/>
    <cellStyle name="Percent 8 6 7 2" xfId="46960"/>
    <cellStyle name="Percent 8 6 7 2 2" xfId="46961"/>
    <cellStyle name="Percent 8 6 7 3" xfId="46962"/>
    <cellStyle name="Percent 8 6 7 3 2" xfId="46963"/>
    <cellStyle name="Percent 8 6 7 4" xfId="46964"/>
    <cellStyle name="Percent 8 6 7 5" xfId="46965"/>
    <cellStyle name="Percent 8 6 8" xfId="46966"/>
    <cellStyle name="Percent 8 6 8 2" xfId="46967"/>
    <cellStyle name="Percent 8 6 9" xfId="46968"/>
    <cellStyle name="Percent 8 6 9 2" xfId="46969"/>
    <cellStyle name="Percent 8 7" xfId="46970"/>
    <cellStyle name="Percent 8 7 10" xfId="46971"/>
    <cellStyle name="Percent 8 7 11" xfId="46972"/>
    <cellStyle name="Percent 8 7 2" xfId="46973"/>
    <cellStyle name="Percent 8 7 2 2" xfId="46974"/>
    <cellStyle name="Percent 8 7 2 2 2" xfId="46975"/>
    <cellStyle name="Percent 8 7 2 3" xfId="46976"/>
    <cellStyle name="Percent 8 7 2 3 2" xfId="46977"/>
    <cellStyle name="Percent 8 7 2 4" xfId="46978"/>
    <cellStyle name="Percent 8 7 2 4 2" xfId="46979"/>
    <cellStyle name="Percent 8 7 2 5" xfId="46980"/>
    <cellStyle name="Percent 8 7 2 6" xfId="46981"/>
    <cellStyle name="Percent 8 7 3" xfId="46982"/>
    <cellStyle name="Percent 8 7 3 2" xfId="46983"/>
    <cellStyle name="Percent 8 7 3 2 2" xfId="46984"/>
    <cellStyle name="Percent 8 7 3 3" xfId="46985"/>
    <cellStyle name="Percent 8 7 3 3 2" xfId="46986"/>
    <cellStyle name="Percent 8 7 3 4" xfId="46987"/>
    <cellStyle name="Percent 8 7 3 4 2" xfId="46988"/>
    <cellStyle name="Percent 8 7 3 5" xfId="46989"/>
    <cellStyle name="Percent 8 7 3 6" xfId="46990"/>
    <cellStyle name="Percent 8 7 4" xfId="46991"/>
    <cellStyle name="Percent 8 7 4 2" xfId="46992"/>
    <cellStyle name="Percent 8 7 4 2 2" xfId="46993"/>
    <cellStyle name="Percent 8 7 4 3" xfId="46994"/>
    <cellStyle name="Percent 8 7 4 3 2" xfId="46995"/>
    <cellStyle name="Percent 8 7 4 4" xfId="46996"/>
    <cellStyle name="Percent 8 7 4 4 2" xfId="46997"/>
    <cellStyle name="Percent 8 7 4 5" xfId="46998"/>
    <cellStyle name="Percent 8 7 4 6" xfId="46999"/>
    <cellStyle name="Percent 8 7 5" xfId="47000"/>
    <cellStyle name="Percent 8 7 5 2" xfId="47001"/>
    <cellStyle name="Percent 8 7 5 2 2" xfId="47002"/>
    <cellStyle name="Percent 8 7 5 3" xfId="47003"/>
    <cellStyle name="Percent 8 7 5 3 2" xfId="47004"/>
    <cellStyle name="Percent 8 7 5 4" xfId="47005"/>
    <cellStyle name="Percent 8 7 5 4 2" xfId="47006"/>
    <cellStyle name="Percent 8 7 5 5" xfId="47007"/>
    <cellStyle name="Percent 8 7 5 6" xfId="47008"/>
    <cellStyle name="Percent 8 7 6" xfId="47009"/>
    <cellStyle name="Percent 8 7 6 2" xfId="47010"/>
    <cellStyle name="Percent 8 7 6 2 2" xfId="47011"/>
    <cellStyle name="Percent 8 7 6 3" xfId="47012"/>
    <cellStyle name="Percent 8 7 6 3 2" xfId="47013"/>
    <cellStyle name="Percent 8 7 6 4" xfId="47014"/>
    <cellStyle name="Percent 8 7 6 5" xfId="47015"/>
    <cellStyle name="Percent 8 7 7" xfId="47016"/>
    <cellStyle name="Percent 8 7 7 2" xfId="47017"/>
    <cellStyle name="Percent 8 7 8" xfId="47018"/>
    <cellStyle name="Percent 8 7 8 2" xfId="47019"/>
    <cellStyle name="Percent 8 7 9" xfId="47020"/>
    <cellStyle name="Percent 8 7 9 2" xfId="47021"/>
    <cellStyle name="Percent 8 8" xfId="47022"/>
    <cellStyle name="Percent 8 8 10" xfId="47023"/>
    <cellStyle name="Percent 8 8 2" xfId="47024"/>
    <cellStyle name="Percent 8 8 2 2" xfId="47025"/>
    <cellStyle name="Percent 8 8 2 2 2" xfId="47026"/>
    <cellStyle name="Percent 8 8 2 3" xfId="47027"/>
    <cellStyle name="Percent 8 8 2 3 2" xfId="47028"/>
    <cellStyle name="Percent 8 8 2 4" xfId="47029"/>
    <cellStyle name="Percent 8 8 2 4 2" xfId="47030"/>
    <cellStyle name="Percent 8 8 2 5" xfId="47031"/>
    <cellStyle name="Percent 8 8 2 6" xfId="47032"/>
    <cellStyle name="Percent 8 8 3" xfId="47033"/>
    <cellStyle name="Percent 8 8 3 2" xfId="47034"/>
    <cellStyle name="Percent 8 8 3 2 2" xfId="47035"/>
    <cellStyle name="Percent 8 8 3 3" xfId="47036"/>
    <cellStyle name="Percent 8 8 3 3 2" xfId="47037"/>
    <cellStyle name="Percent 8 8 3 4" xfId="47038"/>
    <cellStyle name="Percent 8 8 3 4 2" xfId="47039"/>
    <cellStyle name="Percent 8 8 3 5" xfId="47040"/>
    <cellStyle name="Percent 8 8 3 6" xfId="47041"/>
    <cellStyle name="Percent 8 8 4" xfId="47042"/>
    <cellStyle name="Percent 8 8 4 2" xfId="47043"/>
    <cellStyle name="Percent 8 8 4 2 2" xfId="47044"/>
    <cellStyle name="Percent 8 8 4 3" xfId="47045"/>
    <cellStyle name="Percent 8 8 4 3 2" xfId="47046"/>
    <cellStyle name="Percent 8 8 4 4" xfId="47047"/>
    <cellStyle name="Percent 8 8 4 4 2" xfId="47048"/>
    <cellStyle name="Percent 8 8 4 5" xfId="47049"/>
    <cellStyle name="Percent 8 8 4 6" xfId="47050"/>
    <cellStyle name="Percent 8 8 5" xfId="47051"/>
    <cellStyle name="Percent 8 8 5 2" xfId="47052"/>
    <cellStyle name="Percent 8 8 5 2 2" xfId="47053"/>
    <cellStyle name="Percent 8 8 5 3" xfId="47054"/>
    <cellStyle name="Percent 8 8 5 3 2" xfId="47055"/>
    <cellStyle name="Percent 8 8 5 4" xfId="47056"/>
    <cellStyle name="Percent 8 8 5 5" xfId="47057"/>
    <cellStyle name="Percent 8 8 6" xfId="47058"/>
    <cellStyle name="Percent 8 8 6 2" xfId="47059"/>
    <cellStyle name="Percent 8 8 7" xfId="47060"/>
    <cellStyle name="Percent 8 8 7 2" xfId="47061"/>
    <cellStyle name="Percent 8 8 8" xfId="47062"/>
    <cellStyle name="Percent 8 8 8 2" xfId="47063"/>
    <cellStyle name="Percent 8 8 9" xfId="47064"/>
    <cellStyle name="Percent 8 9" xfId="47065"/>
    <cellStyle name="Percent 8 9 10" xfId="47066"/>
    <cellStyle name="Percent 8 9 2" xfId="47067"/>
    <cellStyle name="Percent 8 9 2 2" xfId="47068"/>
    <cellStyle name="Percent 8 9 2 2 2" xfId="47069"/>
    <cellStyle name="Percent 8 9 2 3" xfId="47070"/>
    <cellStyle name="Percent 8 9 2 3 2" xfId="47071"/>
    <cellStyle name="Percent 8 9 2 4" xfId="47072"/>
    <cellStyle name="Percent 8 9 2 4 2" xfId="47073"/>
    <cellStyle name="Percent 8 9 2 5" xfId="47074"/>
    <cellStyle name="Percent 8 9 2 6" xfId="47075"/>
    <cellStyle name="Percent 8 9 3" xfId="47076"/>
    <cellStyle name="Percent 8 9 3 2" xfId="47077"/>
    <cellStyle name="Percent 8 9 3 2 2" xfId="47078"/>
    <cellStyle name="Percent 8 9 3 3" xfId="47079"/>
    <cellStyle name="Percent 8 9 3 3 2" xfId="47080"/>
    <cellStyle name="Percent 8 9 3 4" xfId="47081"/>
    <cellStyle name="Percent 8 9 3 4 2" xfId="47082"/>
    <cellStyle name="Percent 8 9 3 5" xfId="47083"/>
    <cellStyle name="Percent 8 9 3 6" xfId="47084"/>
    <cellStyle name="Percent 8 9 4" xfId="47085"/>
    <cellStyle name="Percent 8 9 4 2" xfId="47086"/>
    <cellStyle name="Percent 8 9 4 2 2" xfId="47087"/>
    <cellStyle name="Percent 8 9 4 3" xfId="47088"/>
    <cellStyle name="Percent 8 9 4 3 2" xfId="47089"/>
    <cellStyle name="Percent 8 9 4 4" xfId="47090"/>
    <cellStyle name="Percent 8 9 4 4 2" xfId="47091"/>
    <cellStyle name="Percent 8 9 4 5" xfId="47092"/>
    <cellStyle name="Percent 8 9 4 6" xfId="47093"/>
    <cellStyle name="Percent 8 9 5" xfId="47094"/>
    <cellStyle name="Percent 8 9 5 2" xfId="47095"/>
    <cellStyle name="Percent 8 9 5 2 2" xfId="47096"/>
    <cellStyle name="Percent 8 9 5 3" xfId="47097"/>
    <cellStyle name="Percent 8 9 5 3 2" xfId="47098"/>
    <cellStyle name="Percent 8 9 5 4" xfId="47099"/>
    <cellStyle name="Percent 8 9 5 5" xfId="47100"/>
    <cellStyle name="Percent 8 9 6" xfId="47101"/>
    <cellStyle name="Percent 8 9 6 2" xfId="47102"/>
    <cellStyle name="Percent 8 9 7" xfId="47103"/>
    <cellStyle name="Percent 8 9 7 2" xfId="47104"/>
    <cellStyle name="Percent 8 9 8" xfId="47105"/>
    <cellStyle name="Percent 8 9 8 2" xfId="47106"/>
    <cellStyle name="Percent 8 9 9" xfId="47107"/>
    <cellStyle name="Percent 9" xfId="47108"/>
    <cellStyle name="Percent 9 2" xfId="47109"/>
    <cellStyle name="Percent 9 2 2" xfId="47110"/>
    <cellStyle name="Percent 9 3" xfId="47111"/>
    <cellStyle name="Percent 9 4" xfId="47112"/>
    <cellStyle name="Percent 9 5" xfId="47113"/>
    <cellStyle name="Percent 9 6" xfId="47114"/>
    <cellStyle name="Percent Hard" xfId="47115"/>
    <cellStyle name="PercentSales" xfId="47116"/>
    <cellStyle name="Phase" xfId="47117"/>
    <cellStyle name="Proposal" xfId="47118"/>
    <cellStyle name="PSChar" xfId="45"/>
    <cellStyle name="PSChar 10" xfId="47119"/>
    <cellStyle name="PSChar 11" xfId="47120"/>
    <cellStyle name="PSChar 12" xfId="47121"/>
    <cellStyle name="PSChar 13" xfId="47122"/>
    <cellStyle name="PSChar 14" xfId="47123"/>
    <cellStyle name="PSChar 15" xfId="47124"/>
    <cellStyle name="PSChar 16" xfId="47125"/>
    <cellStyle name="PSChar 2" xfId="47126"/>
    <cellStyle name="PSChar 2 2" xfId="47127"/>
    <cellStyle name="PSChar 2 2 2" xfId="47128"/>
    <cellStyle name="PSChar 2 3" xfId="47129"/>
    <cellStyle name="PSChar 3" xfId="47130"/>
    <cellStyle name="PSChar 3 2" xfId="47131"/>
    <cellStyle name="PSChar 3 3" xfId="47132"/>
    <cellStyle name="PSChar 4" xfId="47133"/>
    <cellStyle name="PSChar 4 2" xfId="47134"/>
    <cellStyle name="PSChar 5" xfId="47135"/>
    <cellStyle name="PSChar 5 2" xfId="47136"/>
    <cellStyle name="PSChar 5 3" xfId="47137"/>
    <cellStyle name="PSChar 5 3 2" xfId="47138"/>
    <cellStyle name="PSChar 6" xfId="47139"/>
    <cellStyle name="PSChar 6 2" xfId="47140"/>
    <cellStyle name="PSChar 7" xfId="47141"/>
    <cellStyle name="PSChar 7 2" xfId="47142"/>
    <cellStyle name="PSChar 8" xfId="47143"/>
    <cellStyle name="PSChar 8 2" xfId="47144"/>
    <cellStyle name="PSChar 9" xfId="47145"/>
    <cellStyle name="PSChar 9 2" xfId="47146"/>
    <cellStyle name="PSDate" xfId="47147"/>
    <cellStyle name="PSDate 10" xfId="47148"/>
    <cellStyle name="PSDate 11" xfId="47149"/>
    <cellStyle name="PSDate 12" xfId="47150"/>
    <cellStyle name="PSDate 13" xfId="47151"/>
    <cellStyle name="PSDate 14" xfId="47152"/>
    <cellStyle name="PSDate 15" xfId="47153"/>
    <cellStyle name="PSDate 16" xfId="47154"/>
    <cellStyle name="PSDate 2" xfId="47155"/>
    <cellStyle name="PSDate 2 2" xfId="47156"/>
    <cellStyle name="PSDate 2 2 2" xfId="47157"/>
    <cellStyle name="PSDate 2 3" xfId="47158"/>
    <cellStyle name="PSDate 2 4" xfId="47159"/>
    <cellStyle name="PSDate 3" xfId="47160"/>
    <cellStyle name="PSDate 3 2" xfId="47161"/>
    <cellStyle name="PSDate 4" xfId="47162"/>
    <cellStyle name="PSDate 4 2" xfId="47163"/>
    <cellStyle name="PSDate 5" xfId="47164"/>
    <cellStyle name="PSDate 5 2" xfId="47165"/>
    <cellStyle name="PSDate 5 3" xfId="47166"/>
    <cellStyle name="PSDate 5 3 2" xfId="47167"/>
    <cellStyle name="PSDate 6" xfId="47168"/>
    <cellStyle name="PSDate 6 2" xfId="47169"/>
    <cellStyle name="PSDate 7" xfId="47170"/>
    <cellStyle name="PSDate 8" xfId="47171"/>
    <cellStyle name="PSDate 8 2" xfId="47172"/>
    <cellStyle name="PSDate 9" xfId="47173"/>
    <cellStyle name="PSDec" xfId="47174"/>
    <cellStyle name="PSDec 10" xfId="47175"/>
    <cellStyle name="PSDec 11" xfId="47176"/>
    <cellStyle name="PSDec 12" xfId="47177"/>
    <cellStyle name="PSDec 13" xfId="47178"/>
    <cellStyle name="PSDec 14" xfId="47179"/>
    <cellStyle name="PSDec 15" xfId="47180"/>
    <cellStyle name="PSDec 16" xfId="47181"/>
    <cellStyle name="PSDec 2" xfId="47182"/>
    <cellStyle name="PSDec 2 2" xfId="47183"/>
    <cellStyle name="PSDec 2 2 2" xfId="47184"/>
    <cellStyle name="PSDec 2 3" xfId="47185"/>
    <cellStyle name="PSDec 3" xfId="47186"/>
    <cellStyle name="PSDec 3 2" xfId="47187"/>
    <cellStyle name="PSDec 3 3" xfId="47188"/>
    <cellStyle name="PSDec 4" xfId="47189"/>
    <cellStyle name="PSDec 4 2" xfId="47190"/>
    <cellStyle name="PSDec 5" xfId="47191"/>
    <cellStyle name="PSDec 5 2" xfId="47192"/>
    <cellStyle name="PSDec 5 3" xfId="47193"/>
    <cellStyle name="PSDec 5 3 2" xfId="47194"/>
    <cellStyle name="PSDec 6" xfId="47195"/>
    <cellStyle name="PSDec 6 2" xfId="47196"/>
    <cellStyle name="PSDec 7" xfId="47197"/>
    <cellStyle name="PSDec 7 2" xfId="47198"/>
    <cellStyle name="PSDec 8" xfId="47199"/>
    <cellStyle name="PSDec 8 2" xfId="47200"/>
    <cellStyle name="PSDec 9" xfId="47201"/>
    <cellStyle name="PSDec 9 2" xfId="47202"/>
    <cellStyle name="PSdesc" xfId="47203"/>
    <cellStyle name="PSdesc 2" xfId="47204"/>
    <cellStyle name="PSDetail" xfId="47205"/>
    <cellStyle name="PSHeading" xfId="47206"/>
    <cellStyle name="PSHeading 10" xfId="47207"/>
    <cellStyle name="PSHeading 11" xfId="47208"/>
    <cellStyle name="PSHeading 12" xfId="47209"/>
    <cellStyle name="PSHeading 13" xfId="47210"/>
    <cellStyle name="PSHeading 14" xfId="47211"/>
    <cellStyle name="PSHeading 15" xfId="47212"/>
    <cellStyle name="PSHeading 16" xfId="47213"/>
    <cellStyle name="PSHeading 2" xfId="47214"/>
    <cellStyle name="PSHeading 2 2" xfId="47215"/>
    <cellStyle name="PSHeading 2 2 2" xfId="47216"/>
    <cellStyle name="PSHeading 2 2 3" xfId="47217"/>
    <cellStyle name="PSHeading 2 2 3 2" xfId="47218"/>
    <cellStyle name="PSHeading 2 3" xfId="47219"/>
    <cellStyle name="PSHeading 2 4" xfId="47220"/>
    <cellStyle name="PSHeading 2_108 Summary" xfId="47221"/>
    <cellStyle name="PSHeading 3" xfId="47222"/>
    <cellStyle name="PSHeading 3 2" xfId="47223"/>
    <cellStyle name="PSHeading 3 3" xfId="47224"/>
    <cellStyle name="PSHeading 3 3 2" xfId="47225"/>
    <cellStyle name="PSHeading 3_108 Summary" xfId="47226"/>
    <cellStyle name="PSHeading 4" xfId="47227"/>
    <cellStyle name="PSHeading 4 2" xfId="47228"/>
    <cellStyle name="PSHeading 5" xfId="47229"/>
    <cellStyle name="PSHeading 5 2" xfId="47230"/>
    <cellStyle name="PSHeading 6" xfId="47231"/>
    <cellStyle name="PSHeading 6 2" xfId="47232"/>
    <cellStyle name="PSHeading 7" xfId="47233"/>
    <cellStyle name="PSHeading 7 2" xfId="47234"/>
    <cellStyle name="PSHeading 8" xfId="47235"/>
    <cellStyle name="PSHeading 9" xfId="47236"/>
    <cellStyle name="PSHeading_101 check" xfId="47237"/>
    <cellStyle name="PSInt" xfId="47238"/>
    <cellStyle name="PSInt 10" xfId="47239"/>
    <cellStyle name="PSInt 11" xfId="47240"/>
    <cellStyle name="PSInt 12" xfId="47241"/>
    <cellStyle name="PSInt 13" xfId="47242"/>
    <cellStyle name="PSInt 14" xfId="47243"/>
    <cellStyle name="PSInt 15" xfId="47244"/>
    <cellStyle name="PSInt 16" xfId="47245"/>
    <cellStyle name="PSInt 2" xfId="47246"/>
    <cellStyle name="PSInt 2 2" xfId="47247"/>
    <cellStyle name="PSInt 2 2 2" xfId="47248"/>
    <cellStyle name="PSInt 2 3" xfId="47249"/>
    <cellStyle name="PSInt 2 4" xfId="47250"/>
    <cellStyle name="PSInt 3" xfId="47251"/>
    <cellStyle name="PSInt 3 2" xfId="47252"/>
    <cellStyle name="PSInt 4" xfId="47253"/>
    <cellStyle name="PSInt 4 2" xfId="47254"/>
    <cellStyle name="PSInt 5" xfId="47255"/>
    <cellStyle name="PSInt 5 2" xfId="47256"/>
    <cellStyle name="PSInt 5 3" xfId="47257"/>
    <cellStyle name="PSInt 5 3 2" xfId="47258"/>
    <cellStyle name="PSInt 6" xfId="47259"/>
    <cellStyle name="PSInt 6 2" xfId="47260"/>
    <cellStyle name="PSInt 7" xfId="47261"/>
    <cellStyle name="PSInt 7 2" xfId="47262"/>
    <cellStyle name="PSInt 8" xfId="47263"/>
    <cellStyle name="PSInt 8 2" xfId="47264"/>
    <cellStyle name="PSInt 9" xfId="47265"/>
    <cellStyle name="PSInt 9 2" xfId="47266"/>
    <cellStyle name="PSSpacer" xfId="47267"/>
    <cellStyle name="PSSpacer 10" xfId="47268"/>
    <cellStyle name="PSSpacer 11" xfId="47269"/>
    <cellStyle name="PSSpacer 12" xfId="47270"/>
    <cellStyle name="PSSpacer 13" xfId="47271"/>
    <cellStyle name="PSSpacer 14" xfId="47272"/>
    <cellStyle name="PSSpacer 15" xfId="47273"/>
    <cellStyle name="PSSpacer 2" xfId="47274"/>
    <cellStyle name="PSSpacer 2 2" xfId="47275"/>
    <cellStyle name="PSSpacer 2 3" xfId="47276"/>
    <cellStyle name="PSSpacer 2 4" xfId="47277"/>
    <cellStyle name="PSSpacer 3" xfId="47278"/>
    <cellStyle name="PSSpacer 3 2" xfId="47279"/>
    <cellStyle name="PSSpacer 4" xfId="47280"/>
    <cellStyle name="PSSpacer 4 2" xfId="47281"/>
    <cellStyle name="PSSpacer 5" xfId="47282"/>
    <cellStyle name="PSSpacer 5 2" xfId="47283"/>
    <cellStyle name="PSSpacer 5 3" xfId="47284"/>
    <cellStyle name="PSSpacer 5 3 2" xfId="47285"/>
    <cellStyle name="PSSpacer 6" xfId="47286"/>
    <cellStyle name="PSSpacer 6 2" xfId="47287"/>
    <cellStyle name="PSSpacer 7" xfId="47288"/>
    <cellStyle name="PSSpacer 7 2" xfId="47289"/>
    <cellStyle name="PSSpacer 8" xfId="47290"/>
    <cellStyle name="PSSpacer 8 2" xfId="47291"/>
    <cellStyle name="PSSpacer 9" xfId="47292"/>
    <cellStyle name="PStest" xfId="47293"/>
    <cellStyle name="PStest 2" xfId="47294"/>
    <cellStyle name="R00A" xfId="47295"/>
    <cellStyle name="R00B" xfId="47296"/>
    <cellStyle name="R00L" xfId="47297"/>
    <cellStyle name="R01A" xfId="47298"/>
    <cellStyle name="R01B" xfId="47299"/>
    <cellStyle name="R01H" xfId="47300"/>
    <cellStyle name="R01L" xfId="47301"/>
    <cellStyle name="R02A" xfId="47302"/>
    <cellStyle name="R02B" xfId="47303"/>
    <cellStyle name="R02B 2" xfId="47304"/>
    <cellStyle name="R02H" xfId="47305"/>
    <cellStyle name="R02L" xfId="47306"/>
    <cellStyle name="R03A" xfId="47307"/>
    <cellStyle name="R03B" xfId="47308"/>
    <cellStyle name="R03B 2" xfId="47309"/>
    <cellStyle name="R03H" xfId="47310"/>
    <cellStyle name="R03L" xfId="47311"/>
    <cellStyle name="R04A" xfId="47312"/>
    <cellStyle name="R04B" xfId="47313"/>
    <cellStyle name="R04B 2" xfId="47314"/>
    <cellStyle name="R04H" xfId="47315"/>
    <cellStyle name="R04L" xfId="47316"/>
    <cellStyle name="R05A" xfId="47317"/>
    <cellStyle name="R05B" xfId="47318"/>
    <cellStyle name="R05B 2" xfId="47319"/>
    <cellStyle name="R05H" xfId="47320"/>
    <cellStyle name="R05L" xfId="47321"/>
    <cellStyle name="R05L 2" xfId="47322"/>
    <cellStyle name="R06A" xfId="47323"/>
    <cellStyle name="R06B" xfId="47324"/>
    <cellStyle name="R06B 2" xfId="47325"/>
    <cellStyle name="R06H" xfId="47326"/>
    <cellStyle name="R06L" xfId="47327"/>
    <cellStyle name="R07A" xfId="47328"/>
    <cellStyle name="R07B" xfId="47329"/>
    <cellStyle name="R07B 2" xfId="47330"/>
    <cellStyle name="R07H" xfId="47331"/>
    <cellStyle name="R07L" xfId="47332"/>
    <cellStyle name="Rangename" xfId="47333"/>
    <cellStyle name="Rangenames" xfId="47334"/>
    <cellStyle name="Red font" xfId="47335"/>
    <cellStyle name="Relative" xfId="47336"/>
    <cellStyle name="ReportTitlePrompt" xfId="47337"/>
    <cellStyle name="ReportTitleValue" xfId="47338"/>
    <cellStyle name="Reset  - Style4" xfId="46"/>
    <cellStyle name="Reset  - Style7" xfId="47"/>
    <cellStyle name="Result field" xfId="47339"/>
    <cellStyle name="Result field 2" xfId="47340"/>
    <cellStyle name="Result field_KY NBV" xfId="47341"/>
    <cellStyle name="RowAcctAbovePrompt" xfId="47342"/>
    <cellStyle name="RowAcctSOBAbovePrompt" xfId="47343"/>
    <cellStyle name="RowAcctSOBValue" xfId="47344"/>
    <cellStyle name="RowAcctValue" xfId="47345"/>
    <cellStyle name="RowAttrAbovePrompt" xfId="47346"/>
    <cellStyle name="RowAttrValue" xfId="47347"/>
    <cellStyle name="RowColSetAbovePrompt" xfId="47348"/>
    <cellStyle name="RowColSetLeftPrompt" xfId="47349"/>
    <cellStyle name="RowColSetValue" xfId="47350"/>
    <cellStyle name="RowLeftPrompt" xfId="47351"/>
    <cellStyle name="RowLevel_" xfId="47352"/>
    <cellStyle name="SampleUsingFormatMask" xfId="47353"/>
    <cellStyle name="SampleWithNoFormatMask" xfId="47354"/>
    <cellStyle name="Schedule Heading" xfId="47355"/>
    <cellStyle name="Screen Display Heading" xfId="47356"/>
    <cellStyle name="Setup" xfId="47357"/>
    <cellStyle name="Shade" xfId="47358"/>
    <cellStyle name="Shaded" xfId="47359"/>
    <cellStyle name="Shading" xfId="47360"/>
    <cellStyle name="Short Date" xfId="47361"/>
    <cellStyle name="SMALL HEADINGS" xfId="47362"/>
    <cellStyle name="Small Page Heading" xfId="48"/>
    <cellStyle name="SMALLF" xfId="47363"/>
    <cellStyle name="Standard_Anpassen der Amortisation" xfId="47364"/>
    <cellStyle name="STYL5 - Style5" xfId="47365"/>
    <cellStyle name="STYL6 - Style6" xfId="47366"/>
    <cellStyle name="Style 1" xfId="47367"/>
    <cellStyle name="Style 1 10" xfId="47368"/>
    <cellStyle name="Style 1 10 2" xfId="47369"/>
    <cellStyle name="Style 1 10 2 2" xfId="47370"/>
    <cellStyle name="Style 1 10 3" xfId="47371"/>
    <cellStyle name="Style 1 10 3 2" xfId="47372"/>
    <cellStyle name="Style 1 10 4" xfId="47373"/>
    <cellStyle name="Style 1 11" xfId="47374"/>
    <cellStyle name="Style 1 11 2" xfId="47375"/>
    <cellStyle name="Style 1 11 2 2" xfId="47376"/>
    <cellStyle name="Style 1 11 3" xfId="47377"/>
    <cellStyle name="Style 1 11 3 2" xfId="47378"/>
    <cellStyle name="Style 1 11 4" xfId="47379"/>
    <cellStyle name="Style 1 12" xfId="47380"/>
    <cellStyle name="Style 1 12 2" xfId="47381"/>
    <cellStyle name="Style 1 12 2 2" xfId="47382"/>
    <cellStyle name="Style 1 12 3" xfId="47383"/>
    <cellStyle name="Style 1 12 3 2" xfId="47384"/>
    <cellStyle name="Style 1 12 4" xfId="47385"/>
    <cellStyle name="Style 1 13" xfId="47386"/>
    <cellStyle name="Style 1 13 2" xfId="47387"/>
    <cellStyle name="Style 1 13 2 2" xfId="47388"/>
    <cellStyle name="Style 1 13 3" xfId="47389"/>
    <cellStyle name="Style 1 13 3 2" xfId="47390"/>
    <cellStyle name="Style 1 13 4" xfId="47391"/>
    <cellStyle name="Style 1 14" xfId="47392"/>
    <cellStyle name="Style 1 14 2" xfId="47393"/>
    <cellStyle name="Style 1 14 2 2" xfId="47394"/>
    <cellStyle name="Style 1 14 3" xfId="47395"/>
    <cellStyle name="Style 1 14 3 2" xfId="47396"/>
    <cellStyle name="Style 1 14 4" xfId="47397"/>
    <cellStyle name="Style 1 15" xfId="47398"/>
    <cellStyle name="Style 1 15 2" xfId="47399"/>
    <cellStyle name="Style 1 15 2 2" xfId="47400"/>
    <cellStyle name="Style 1 15 3" xfId="47401"/>
    <cellStyle name="Style 1 15 3 2" xfId="47402"/>
    <cellStyle name="Style 1 15 4" xfId="47403"/>
    <cellStyle name="Style 1 16" xfId="47404"/>
    <cellStyle name="Style 1 16 2" xfId="47405"/>
    <cellStyle name="Style 1 16 2 2" xfId="47406"/>
    <cellStyle name="Style 1 16 3" xfId="47407"/>
    <cellStyle name="Style 1 16 3 2" xfId="47408"/>
    <cellStyle name="Style 1 16 4" xfId="47409"/>
    <cellStyle name="Style 1 17" xfId="47410"/>
    <cellStyle name="Style 1 17 2" xfId="47411"/>
    <cellStyle name="Style 1 17 2 2" xfId="47412"/>
    <cellStyle name="Style 1 17 3" xfId="47413"/>
    <cellStyle name="Style 1 17 3 2" xfId="47414"/>
    <cellStyle name="Style 1 17 4" xfId="47415"/>
    <cellStyle name="Style 1 18" xfId="47416"/>
    <cellStyle name="Style 1 18 2" xfId="47417"/>
    <cellStyle name="Style 1 18 2 2" xfId="47418"/>
    <cellStyle name="Style 1 18 3" xfId="47419"/>
    <cellStyle name="Style 1 18 3 2" xfId="47420"/>
    <cellStyle name="Style 1 18 4" xfId="47421"/>
    <cellStyle name="Style 1 19" xfId="47422"/>
    <cellStyle name="Style 1 19 2" xfId="47423"/>
    <cellStyle name="Style 1 19 2 2" xfId="47424"/>
    <cellStyle name="Style 1 19 3" xfId="47425"/>
    <cellStyle name="Style 1 19 3 2" xfId="47426"/>
    <cellStyle name="Style 1 19 4" xfId="47427"/>
    <cellStyle name="Style 1 2" xfId="47428"/>
    <cellStyle name="Style 1 2 10" xfId="47429"/>
    <cellStyle name="Style 1 2 10 2" xfId="47430"/>
    <cellStyle name="Style 1 2 10 2 2" xfId="47431"/>
    <cellStyle name="Style 1 2 10 3" xfId="47432"/>
    <cellStyle name="Style 1 2 10 3 2" xfId="47433"/>
    <cellStyle name="Style 1 2 10 4" xfId="47434"/>
    <cellStyle name="Style 1 2 11" xfId="47435"/>
    <cellStyle name="Style 1 2 11 2" xfId="47436"/>
    <cellStyle name="Style 1 2 11 2 2" xfId="47437"/>
    <cellStyle name="Style 1 2 11 3" xfId="47438"/>
    <cellStyle name="Style 1 2 11 3 2" xfId="47439"/>
    <cellStyle name="Style 1 2 11 4" xfId="47440"/>
    <cellStyle name="Style 1 2 12" xfId="47441"/>
    <cellStyle name="Style 1 2 12 2" xfId="47442"/>
    <cellStyle name="Style 1 2 12 2 2" xfId="47443"/>
    <cellStyle name="Style 1 2 12 3" xfId="47444"/>
    <cellStyle name="Style 1 2 12 3 2" xfId="47445"/>
    <cellStyle name="Style 1 2 12 4" xfId="47446"/>
    <cellStyle name="Style 1 2 13" xfId="47447"/>
    <cellStyle name="Style 1 2 13 2" xfId="47448"/>
    <cellStyle name="Style 1 2 13 2 2" xfId="47449"/>
    <cellStyle name="Style 1 2 13 3" xfId="47450"/>
    <cellStyle name="Style 1 2 13 3 2" xfId="47451"/>
    <cellStyle name="Style 1 2 13 4" xfId="47452"/>
    <cellStyle name="Style 1 2 14" xfId="47453"/>
    <cellStyle name="Style 1 2 14 2" xfId="47454"/>
    <cellStyle name="Style 1 2 14 2 2" xfId="47455"/>
    <cellStyle name="Style 1 2 14 3" xfId="47456"/>
    <cellStyle name="Style 1 2 14 3 2" xfId="47457"/>
    <cellStyle name="Style 1 2 14 4" xfId="47458"/>
    <cellStyle name="Style 1 2 15" xfId="47459"/>
    <cellStyle name="Style 1 2 15 2" xfId="47460"/>
    <cellStyle name="Style 1 2 15 2 2" xfId="47461"/>
    <cellStyle name="Style 1 2 15 3" xfId="47462"/>
    <cellStyle name="Style 1 2 15 3 2" xfId="47463"/>
    <cellStyle name="Style 1 2 15 4" xfId="47464"/>
    <cellStyle name="Style 1 2 16" xfId="47465"/>
    <cellStyle name="Style 1 2 16 2" xfId="47466"/>
    <cellStyle name="Style 1 2 16 2 2" xfId="47467"/>
    <cellStyle name="Style 1 2 16 3" xfId="47468"/>
    <cellStyle name="Style 1 2 16 3 2" xfId="47469"/>
    <cellStyle name="Style 1 2 16 4" xfId="47470"/>
    <cellStyle name="Style 1 2 17" xfId="47471"/>
    <cellStyle name="Style 1 2 17 2" xfId="47472"/>
    <cellStyle name="Style 1 2 18" xfId="47473"/>
    <cellStyle name="Style 1 2 18 2" xfId="47474"/>
    <cellStyle name="Style 1 2 19" xfId="47475"/>
    <cellStyle name="Style 1 2 19 2" xfId="47476"/>
    <cellStyle name="Style 1 2 2" xfId="47477"/>
    <cellStyle name="Style 1 2 2 2" xfId="47478"/>
    <cellStyle name="Style 1 2 2 2 2" xfId="47479"/>
    <cellStyle name="Style 1 2 2 3" xfId="47480"/>
    <cellStyle name="Style 1 2 2 3 2" xfId="47481"/>
    <cellStyle name="Style 1 2 2 4" xfId="47482"/>
    <cellStyle name="Style 1 2 20" xfId="47483"/>
    <cellStyle name="Style 1 2 3" xfId="47484"/>
    <cellStyle name="Style 1 2 3 2" xfId="47485"/>
    <cellStyle name="Style 1 2 3 2 2" xfId="47486"/>
    <cellStyle name="Style 1 2 3 3" xfId="47487"/>
    <cellStyle name="Style 1 2 3 3 2" xfId="47488"/>
    <cellStyle name="Style 1 2 3 4" xfId="47489"/>
    <cellStyle name="Style 1 2 4" xfId="47490"/>
    <cellStyle name="Style 1 2 4 2" xfId="47491"/>
    <cellStyle name="Style 1 2 4 2 2" xfId="47492"/>
    <cellStyle name="Style 1 2 4 3" xfId="47493"/>
    <cellStyle name="Style 1 2 4 3 2" xfId="47494"/>
    <cellStyle name="Style 1 2 4 4" xfId="47495"/>
    <cellStyle name="Style 1 2 5" xfId="47496"/>
    <cellStyle name="Style 1 2 5 2" xfId="47497"/>
    <cellStyle name="Style 1 2 5 2 2" xfId="47498"/>
    <cellStyle name="Style 1 2 5 3" xfId="47499"/>
    <cellStyle name="Style 1 2 5 3 2" xfId="47500"/>
    <cellStyle name="Style 1 2 5 4" xfId="47501"/>
    <cellStyle name="Style 1 2 6" xfId="47502"/>
    <cellStyle name="Style 1 2 6 2" xfId="47503"/>
    <cellStyle name="Style 1 2 6 2 2" xfId="47504"/>
    <cellStyle name="Style 1 2 6 3" xfId="47505"/>
    <cellStyle name="Style 1 2 6 3 2" xfId="47506"/>
    <cellStyle name="Style 1 2 6 4" xfId="47507"/>
    <cellStyle name="Style 1 2 7" xfId="47508"/>
    <cellStyle name="Style 1 2 7 2" xfId="47509"/>
    <cellStyle name="Style 1 2 7 2 2" xfId="47510"/>
    <cellStyle name="Style 1 2 7 3" xfId="47511"/>
    <cellStyle name="Style 1 2 7 3 2" xfId="47512"/>
    <cellStyle name="Style 1 2 7 4" xfId="47513"/>
    <cellStyle name="Style 1 2 8" xfId="47514"/>
    <cellStyle name="Style 1 2 8 2" xfId="47515"/>
    <cellStyle name="Style 1 2 8 2 2" xfId="47516"/>
    <cellStyle name="Style 1 2 8 3" xfId="47517"/>
    <cellStyle name="Style 1 2 8 3 2" xfId="47518"/>
    <cellStyle name="Style 1 2 8 4" xfId="47519"/>
    <cellStyle name="Style 1 2 9" xfId="47520"/>
    <cellStyle name="Style 1 2 9 2" xfId="47521"/>
    <cellStyle name="Style 1 2 9 2 2" xfId="47522"/>
    <cellStyle name="Style 1 2 9 3" xfId="47523"/>
    <cellStyle name="Style 1 2 9 3 2" xfId="47524"/>
    <cellStyle name="Style 1 2 9 4" xfId="47525"/>
    <cellStyle name="Style 1 20" xfId="47526"/>
    <cellStyle name="Style 1 20 2" xfId="47527"/>
    <cellStyle name="Style 1 20 2 2" xfId="47528"/>
    <cellStyle name="Style 1 20 3" xfId="47529"/>
    <cellStyle name="Style 1 20 3 2" xfId="47530"/>
    <cellStyle name="Style 1 20 4" xfId="47531"/>
    <cellStyle name="Style 1 21" xfId="47532"/>
    <cellStyle name="Style 1 21 2" xfId="47533"/>
    <cellStyle name="Style 1 21 2 2" xfId="47534"/>
    <cellStyle name="Style 1 21 3" xfId="47535"/>
    <cellStyle name="Style 1 21 3 2" xfId="47536"/>
    <cellStyle name="Style 1 21 4" xfId="47537"/>
    <cellStyle name="Style 1 22" xfId="47538"/>
    <cellStyle name="Style 1 22 2" xfId="47539"/>
    <cellStyle name="Style 1 22 2 2" xfId="47540"/>
    <cellStyle name="Style 1 22 3" xfId="47541"/>
    <cellStyle name="Style 1 22 3 2" xfId="47542"/>
    <cellStyle name="Style 1 22 4" xfId="47543"/>
    <cellStyle name="Style 1 23" xfId="47544"/>
    <cellStyle name="Style 1 23 2" xfId="47545"/>
    <cellStyle name="Style 1 23 2 2" xfId="47546"/>
    <cellStyle name="Style 1 23 3" xfId="47547"/>
    <cellStyle name="Style 1 23 3 2" xfId="47548"/>
    <cellStyle name="Style 1 23 4" xfId="47549"/>
    <cellStyle name="Style 1 24" xfId="47550"/>
    <cellStyle name="Style 1 24 2" xfId="47551"/>
    <cellStyle name="Style 1 24 2 2" xfId="47552"/>
    <cellStyle name="Style 1 24 3" xfId="47553"/>
    <cellStyle name="Style 1 24 3 2" xfId="47554"/>
    <cellStyle name="Style 1 24 4" xfId="47555"/>
    <cellStyle name="Style 1 25" xfId="47556"/>
    <cellStyle name="Style 1 25 2" xfId="47557"/>
    <cellStyle name="Style 1 25 2 2" xfId="47558"/>
    <cellStyle name="Style 1 25 3" xfId="47559"/>
    <cellStyle name="Style 1 25 3 2" xfId="47560"/>
    <cellStyle name="Style 1 25 4" xfId="47561"/>
    <cellStyle name="Style 1 26" xfId="47562"/>
    <cellStyle name="Style 1 26 2" xfId="47563"/>
    <cellStyle name="Style 1 26 2 2" xfId="47564"/>
    <cellStyle name="Style 1 26 3" xfId="47565"/>
    <cellStyle name="Style 1 26 3 2" xfId="47566"/>
    <cellStyle name="Style 1 26 4" xfId="47567"/>
    <cellStyle name="Style 1 27" xfId="47568"/>
    <cellStyle name="Style 1 27 2" xfId="47569"/>
    <cellStyle name="Style 1 27 2 2" xfId="47570"/>
    <cellStyle name="Style 1 27 3" xfId="47571"/>
    <cellStyle name="Style 1 27 3 2" xfId="47572"/>
    <cellStyle name="Style 1 27 4" xfId="47573"/>
    <cellStyle name="Style 1 28" xfId="47574"/>
    <cellStyle name="Style 1 28 2" xfId="47575"/>
    <cellStyle name="Style 1 28 2 2" xfId="47576"/>
    <cellStyle name="Style 1 28 3" xfId="47577"/>
    <cellStyle name="Style 1 28 3 2" xfId="47578"/>
    <cellStyle name="Style 1 28 4" xfId="47579"/>
    <cellStyle name="Style 1 29" xfId="47580"/>
    <cellStyle name="Style 1 29 2" xfId="47581"/>
    <cellStyle name="Style 1 29 2 2" xfId="47582"/>
    <cellStyle name="Style 1 29 3" xfId="47583"/>
    <cellStyle name="Style 1 29 3 2" xfId="47584"/>
    <cellStyle name="Style 1 29 4" xfId="47585"/>
    <cellStyle name="Style 1 3" xfId="47586"/>
    <cellStyle name="Style 1 3 10" xfId="47587"/>
    <cellStyle name="Style 1 3 10 2" xfId="47588"/>
    <cellStyle name="Style 1 3 10 2 2" xfId="47589"/>
    <cellStyle name="Style 1 3 10 3" xfId="47590"/>
    <cellStyle name="Style 1 3 10 3 2" xfId="47591"/>
    <cellStyle name="Style 1 3 10 4" xfId="47592"/>
    <cellStyle name="Style 1 3 11" xfId="47593"/>
    <cellStyle name="Style 1 3 11 2" xfId="47594"/>
    <cellStyle name="Style 1 3 11 2 2" xfId="47595"/>
    <cellStyle name="Style 1 3 11 3" xfId="47596"/>
    <cellStyle name="Style 1 3 11 3 2" xfId="47597"/>
    <cellStyle name="Style 1 3 11 4" xfId="47598"/>
    <cellStyle name="Style 1 3 12" xfId="47599"/>
    <cellStyle name="Style 1 3 12 2" xfId="47600"/>
    <cellStyle name="Style 1 3 12 2 2" xfId="47601"/>
    <cellStyle name="Style 1 3 12 3" xfId="47602"/>
    <cellStyle name="Style 1 3 12 3 2" xfId="47603"/>
    <cellStyle name="Style 1 3 12 4" xfId="47604"/>
    <cellStyle name="Style 1 3 13" xfId="47605"/>
    <cellStyle name="Style 1 3 13 2" xfId="47606"/>
    <cellStyle name="Style 1 3 13 2 2" xfId="47607"/>
    <cellStyle name="Style 1 3 13 3" xfId="47608"/>
    <cellStyle name="Style 1 3 13 3 2" xfId="47609"/>
    <cellStyle name="Style 1 3 13 4" xfId="47610"/>
    <cellStyle name="Style 1 3 14" xfId="47611"/>
    <cellStyle name="Style 1 3 14 2" xfId="47612"/>
    <cellStyle name="Style 1 3 14 2 2" xfId="47613"/>
    <cellStyle name="Style 1 3 14 3" xfId="47614"/>
    <cellStyle name="Style 1 3 14 3 2" xfId="47615"/>
    <cellStyle name="Style 1 3 14 4" xfId="47616"/>
    <cellStyle name="Style 1 3 15" xfId="47617"/>
    <cellStyle name="Style 1 3 15 2" xfId="47618"/>
    <cellStyle name="Style 1 3 15 2 2" xfId="47619"/>
    <cellStyle name="Style 1 3 15 3" xfId="47620"/>
    <cellStyle name="Style 1 3 15 3 2" xfId="47621"/>
    <cellStyle name="Style 1 3 15 4" xfId="47622"/>
    <cellStyle name="Style 1 3 16" xfId="47623"/>
    <cellStyle name="Style 1 3 16 2" xfId="47624"/>
    <cellStyle name="Style 1 3 16 2 2" xfId="47625"/>
    <cellStyle name="Style 1 3 16 3" xfId="47626"/>
    <cellStyle name="Style 1 3 16 3 2" xfId="47627"/>
    <cellStyle name="Style 1 3 16 4" xfId="47628"/>
    <cellStyle name="Style 1 3 17" xfId="47629"/>
    <cellStyle name="Style 1 3 17 2" xfId="47630"/>
    <cellStyle name="Style 1 3 18" xfId="47631"/>
    <cellStyle name="Style 1 3 18 2" xfId="47632"/>
    <cellStyle name="Style 1 3 19" xfId="47633"/>
    <cellStyle name="Style 1 3 2" xfId="47634"/>
    <cellStyle name="Style 1 3 2 2" xfId="47635"/>
    <cellStyle name="Style 1 3 2 2 2" xfId="47636"/>
    <cellStyle name="Style 1 3 2 3" xfId="47637"/>
    <cellStyle name="Style 1 3 2 3 2" xfId="47638"/>
    <cellStyle name="Style 1 3 2 4" xfId="47639"/>
    <cellStyle name="Style 1 3 3" xfId="47640"/>
    <cellStyle name="Style 1 3 3 2" xfId="47641"/>
    <cellStyle name="Style 1 3 3 2 2" xfId="47642"/>
    <cellStyle name="Style 1 3 3 3" xfId="47643"/>
    <cellStyle name="Style 1 3 3 3 2" xfId="47644"/>
    <cellStyle name="Style 1 3 3 4" xfId="47645"/>
    <cellStyle name="Style 1 3 4" xfId="47646"/>
    <cellStyle name="Style 1 3 4 2" xfId="47647"/>
    <cellStyle name="Style 1 3 4 2 2" xfId="47648"/>
    <cellStyle name="Style 1 3 4 3" xfId="47649"/>
    <cellStyle name="Style 1 3 4 3 2" xfId="47650"/>
    <cellStyle name="Style 1 3 4 4" xfId="47651"/>
    <cellStyle name="Style 1 3 5" xfId="47652"/>
    <cellStyle name="Style 1 3 5 2" xfId="47653"/>
    <cellStyle name="Style 1 3 5 2 2" xfId="47654"/>
    <cellStyle name="Style 1 3 5 3" xfId="47655"/>
    <cellStyle name="Style 1 3 5 3 2" xfId="47656"/>
    <cellStyle name="Style 1 3 5 4" xfId="47657"/>
    <cellStyle name="Style 1 3 6" xfId="47658"/>
    <cellStyle name="Style 1 3 6 2" xfId="47659"/>
    <cellStyle name="Style 1 3 6 2 2" xfId="47660"/>
    <cellStyle name="Style 1 3 6 3" xfId="47661"/>
    <cellStyle name="Style 1 3 6 3 2" xfId="47662"/>
    <cellStyle name="Style 1 3 6 4" xfId="47663"/>
    <cellStyle name="Style 1 3 7" xfId="47664"/>
    <cellStyle name="Style 1 3 7 2" xfId="47665"/>
    <cellStyle name="Style 1 3 7 2 2" xfId="47666"/>
    <cellStyle name="Style 1 3 7 3" xfId="47667"/>
    <cellStyle name="Style 1 3 7 3 2" xfId="47668"/>
    <cellStyle name="Style 1 3 7 4" xfId="47669"/>
    <cellStyle name="Style 1 3 8" xfId="47670"/>
    <cellStyle name="Style 1 3 8 2" xfId="47671"/>
    <cellStyle name="Style 1 3 8 2 2" xfId="47672"/>
    <cellStyle name="Style 1 3 8 3" xfId="47673"/>
    <cellStyle name="Style 1 3 8 3 2" xfId="47674"/>
    <cellStyle name="Style 1 3 8 4" xfId="47675"/>
    <cellStyle name="Style 1 3 9" xfId="47676"/>
    <cellStyle name="Style 1 3 9 2" xfId="47677"/>
    <cellStyle name="Style 1 3 9 2 2" xfId="47678"/>
    <cellStyle name="Style 1 3 9 3" xfId="47679"/>
    <cellStyle name="Style 1 3 9 3 2" xfId="47680"/>
    <cellStyle name="Style 1 3 9 4" xfId="47681"/>
    <cellStyle name="Style 1 30" xfId="47682"/>
    <cellStyle name="Style 1 30 2" xfId="47683"/>
    <cellStyle name="Style 1 30 2 2" xfId="47684"/>
    <cellStyle name="Style 1 30 3" xfId="47685"/>
    <cellStyle name="Style 1 30 3 2" xfId="47686"/>
    <cellStyle name="Style 1 30 4" xfId="47687"/>
    <cellStyle name="Style 1 31" xfId="47688"/>
    <cellStyle name="Style 1 31 2" xfId="47689"/>
    <cellStyle name="Style 1 31 2 2" xfId="47690"/>
    <cellStyle name="Style 1 31 3" xfId="47691"/>
    <cellStyle name="Style 1 31 3 2" xfId="47692"/>
    <cellStyle name="Style 1 31 4" xfId="47693"/>
    <cellStyle name="Style 1 32" xfId="47694"/>
    <cellStyle name="Style 1 32 2" xfId="47695"/>
    <cellStyle name="Style 1 32 2 2" xfId="47696"/>
    <cellStyle name="Style 1 32 3" xfId="47697"/>
    <cellStyle name="Style 1 32 3 2" xfId="47698"/>
    <cellStyle name="Style 1 32 4" xfId="47699"/>
    <cellStyle name="Style 1 33" xfId="47700"/>
    <cellStyle name="Style 1 33 2" xfId="47701"/>
    <cellStyle name="Style 1 33 2 2" xfId="47702"/>
    <cellStyle name="Style 1 33 3" xfId="47703"/>
    <cellStyle name="Style 1 33 3 2" xfId="47704"/>
    <cellStyle name="Style 1 33 4" xfId="47705"/>
    <cellStyle name="Style 1 34" xfId="47706"/>
    <cellStyle name="Style 1 34 2" xfId="47707"/>
    <cellStyle name="Style 1 34 2 2" xfId="47708"/>
    <cellStyle name="Style 1 34 3" xfId="47709"/>
    <cellStyle name="Style 1 34 3 2" xfId="47710"/>
    <cellStyle name="Style 1 34 4" xfId="47711"/>
    <cellStyle name="Style 1 35" xfId="47712"/>
    <cellStyle name="Style 1 35 2" xfId="47713"/>
    <cellStyle name="Style 1 35 2 2" xfId="47714"/>
    <cellStyle name="Style 1 35 3" xfId="47715"/>
    <cellStyle name="Style 1 35 3 2" xfId="47716"/>
    <cellStyle name="Style 1 35 4" xfId="47717"/>
    <cellStyle name="Style 1 36" xfId="47718"/>
    <cellStyle name="Style 1 36 2" xfId="47719"/>
    <cellStyle name="Style 1 36 2 2" xfId="47720"/>
    <cellStyle name="Style 1 36 3" xfId="47721"/>
    <cellStyle name="Style 1 36 3 2" xfId="47722"/>
    <cellStyle name="Style 1 36 4" xfId="47723"/>
    <cellStyle name="Style 1 37" xfId="47724"/>
    <cellStyle name="Style 1 37 2" xfId="47725"/>
    <cellStyle name="Style 1 37 2 2" xfId="47726"/>
    <cellStyle name="Style 1 37 3" xfId="47727"/>
    <cellStyle name="Style 1 37 3 2" xfId="47728"/>
    <cellStyle name="Style 1 37 4" xfId="47729"/>
    <cellStyle name="Style 1 38" xfId="47730"/>
    <cellStyle name="Style 1 38 2" xfId="47731"/>
    <cellStyle name="Style 1 38 2 2" xfId="47732"/>
    <cellStyle name="Style 1 38 3" xfId="47733"/>
    <cellStyle name="Style 1 38 3 2" xfId="47734"/>
    <cellStyle name="Style 1 38 4" xfId="47735"/>
    <cellStyle name="Style 1 39" xfId="47736"/>
    <cellStyle name="Style 1 39 2" xfId="47737"/>
    <cellStyle name="Style 1 39 2 2" xfId="47738"/>
    <cellStyle name="Style 1 39 3" xfId="47739"/>
    <cellStyle name="Style 1 39 3 2" xfId="47740"/>
    <cellStyle name="Style 1 39 4" xfId="47741"/>
    <cellStyle name="Style 1 4" xfId="47742"/>
    <cellStyle name="Style 1 4 10" xfId="47743"/>
    <cellStyle name="Style 1 4 10 2" xfId="47744"/>
    <cellStyle name="Style 1 4 10 2 2" xfId="47745"/>
    <cellStyle name="Style 1 4 10 3" xfId="47746"/>
    <cellStyle name="Style 1 4 10 3 2" xfId="47747"/>
    <cellStyle name="Style 1 4 10 4" xfId="47748"/>
    <cellStyle name="Style 1 4 11" xfId="47749"/>
    <cellStyle name="Style 1 4 11 2" xfId="47750"/>
    <cellStyle name="Style 1 4 11 2 2" xfId="47751"/>
    <cellStyle name="Style 1 4 11 3" xfId="47752"/>
    <cellStyle name="Style 1 4 11 3 2" xfId="47753"/>
    <cellStyle name="Style 1 4 11 4" xfId="47754"/>
    <cellStyle name="Style 1 4 12" xfId="47755"/>
    <cellStyle name="Style 1 4 12 2" xfId="47756"/>
    <cellStyle name="Style 1 4 12 2 2" xfId="47757"/>
    <cellStyle name="Style 1 4 12 3" xfId="47758"/>
    <cellStyle name="Style 1 4 12 3 2" xfId="47759"/>
    <cellStyle name="Style 1 4 12 4" xfId="47760"/>
    <cellStyle name="Style 1 4 13" xfId="47761"/>
    <cellStyle name="Style 1 4 13 2" xfId="47762"/>
    <cellStyle name="Style 1 4 13 2 2" xfId="47763"/>
    <cellStyle name="Style 1 4 13 3" xfId="47764"/>
    <cellStyle name="Style 1 4 13 3 2" xfId="47765"/>
    <cellStyle name="Style 1 4 13 4" xfId="47766"/>
    <cellStyle name="Style 1 4 14" xfId="47767"/>
    <cellStyle name="Style 1 4 14 2" xfId="47768"/>
    <cellStyle name="Style 1 4 14 2 2" xfId="47769"/>
    <cellStyle name="Style 1 4 14 3" xfId="47770"/>
    <cellStyle name="Style 1 4 14 3 2" xfId="47771"/>
    <cellStyle name="Style 1 4 14 4" xfId="47772"/>
    <cellStyle name="Style 1 4 15" xfId="47773"/>
    <cellStyle name="Style 1 4 15 2" xfId="47774"/>
    <cellStyle name="Style 1 4 15 2 2" xfId="47775"/>
    <cellStyle name="Style 1 4 15 3" xfId="47776"/>
    <cellStyle name="Style 1 4 15 3 2" xfId="47777"/>
    <cellStyle name="Style 1 4 15 4" xfId="47778"/>
    <cellStyle name="Style 1 4 16" xfId="47779"/>
    <cellStyle name="Style 1 4 16 2" xfId="47780"/>
    <cellStyle name="Style 1 4 16 2 2" xfId="47781"/>
    <cellStyle name="Style 1 4 16 3" xfId="47782"/>
    <cellStyle name="Style 1 4 16 3 2" xfId="47783"/>
    <cellStyle name="Style 1 4 16 4" xfId="47784"/>
    <cellStyle name="Style 1 4 17" xfId="47785"/>
    <cellStyle name="Style 1 4 17 2" xfId="47786"/>
    <cellStyle name="Style 1 4 18" xfId="47787"/>
    <cellStyle name="Style 1 4 18 2" xfId="47788"/>
    <cellStyle name="Style 1 4 19" xfId="47789"/>
    <cellStyle name="Style 1 4 2" xfId="47790"/>
    <cellStyle name="Style 1 4 2 2" xfId="47791"/>
    <cellStyle name="Style 1 4 2 2 2" xfId="47792"/>
    <cellStyle name="Style 1 4 2 3" xfId="47793"/>
    <cellStyle name="Style 1 4 2 3 2" xfId="47794"/>
    <cellStyle name="Style 1 4 2 4" xfId="47795"/>
    <cellStyle name="Style 1 4 3" xfId="47796"/>
    <cellStyle name="Style 1 4 3 2" xfId="47797"/>
    <cellStyle name="Style 1 4 3 2 2" xfId="47798"/>
    <cellStyle name="Style 1 4 3 3" xfId="47799"/>
    <cellStyle name="Style 1 4 3 3 2" xfId="47800"/>
    <cellStyle name="Style 1 4 3 4" xfId="47801"/>
    <cellStyle name="Style 1 4 4" xfId="47802"/>
    <cellStyle name="Style 1 4 4 2" xfId="47803"/>
    <cellStyle name="Style 1 4 4 2 2" xfId="47804"/>
    <cellStyle name="Style 1 4 4 3" xfId="47805"/>
    <cellStyle name="Style 1 4 4 3 2" xfId="47806"/>
    <cellStyle name="Style 1 4 4 4" xfId="47807"/>
    <cellStyle name="Style 1 4 5" xfId="47808"/>
    <cellStyle name="Style 1 4 5 2" xfId="47809"/>
    <cellStyle name="Style 1 4 5 2 2" xfId="47810"/>
    <cellStyle name="Style 1 4 5 3" xfId="47811"/>
    <cellStyle name="Style 1 4 5 3 2" xfId="47812"/>
    <cellStyle name="Style 1 4 5 4" xfId="47813"/>
    <cellStyle name="Style 1 4 6" xfId="47814"/>
    <cellStyle name="Style 1 4 6 2" xfId="47815"/>
    <cellStyle name="Style 1 4 6 2 2" xfId="47816"/>
    <cellStyle name="Style 1 4 6 3" xfId="47817"/>
    <cellStyle name="Style 1 4 6 3 2" xfId="47818"/>
    <cellStyle name="Style 1 4 6 4" xfId="47819"/>
    <cellStyle name="Style 1 4 7" xfId="47820"/>
    <cellStyle name="Style 1 4 7 2" xfId="47821"/>
    <cellStyle name="Style 1 4 7 2 2" xfId="47822"/>
    <cellStyle name="Style 1 4 7 3" xfId="47823"/>
    <cellStyle name="Style 1 4 7 3 2" xfId="47824"/>
    <cellStyle name="Style 1 4 7 4" xfId="47825"/>
    <cellStyle name="Style 1 4 8" xfId="47826"/>
    <cellStyle name="Style 1 4 8 2" xfId="47827"/>
    <cellStyle name="Style 1 4 8 2 2" xfId="47828"/>
    <cellStyle name="Style 1 4 8 3" xfId="47829"/>
    <cellStyle name="Style 1 4 8 3 2" xfId="47830"/>
    <cellStyle name="Style 1 4 8 4" xfId="47831"/>
    <cellStyle name="Style 1 4 9" xfId="47832"/>
    <cellStyle name="Style 1 4 9 2" xfId="47833"/>
    <cellStyle name="Style 1 4 9 2 2" xfId="47834"/>
    <cellStyle name="Style 1 4 9 3" xfId="47835"/>
    <cellStyle name="Style 1 4 9 3 2" xfId="47836"/>
    <cellStyle name="Style 1 4 9 4" xfId="47837"/>
    <cellStyle name="Style 1 40" xfId="47838"/>
    <cellStyle name="Style 1 40 2" xfId="47839"/>
    <cellStyle name="Style 1 40 2 2" xfId="47840"/>
    <cellStyle name="Style 1 40 3" xfId="47841"/>
    <cellStyle name="Style 1 40 3 2" xfId="47842"/>
    <cellStyle name="Style 1 40 4" xfId="47843"/>
    <cellStyle name="Style 1 41" xfId="47844"/>
    <cellStyle name="Style 1 41 2" xfId="47845"/>
    <cellStyle name="Style 1 41 2 2" xfId="47846"/>
    <cellStyle name="Style 1 41 3" xfId="47847"/>
    <cellStyle name="Style 1 41 3 2" xfId="47848"/>
    <cellStyle name="Style 1 41 4" xfId="47849"/>
    <cellStyle name="Style 1 42" xfId="47850"/>
    <cellStyle name="Style 1 42 2" xfId="47851"/>
    <cellStyle name="Style 1 42 2 2" xfId="47852"/>
    <cellStyle name="Style 1 42 3" xfId="47853"/>
    <cellStyle name="Style 1 42 3 2" xfId="47854"/>
    <cellStyle name="Style 1 42 4" xfId="47855"/>
    <cellStyle name="Style 1 43" xfId="47856"/>
    <cellStyle name="Style 1 43 2" xfId="47857"/>
    <cellStyle name="Style 1 43 2 2" xfId="47858"/>
    <cellStyle name="Style 1 43 3" xfId="47859"/>
    <cellStyle name="Style 1 43 3 2" xfId="47860"/>
    <cellStyle name="Style 1 43 4" xfId="47861"/>
    <cellStyle name="Style 1 44" xfId="47862"/>
    <cellStyle name="Style 1 44 2" xfId="47863"/>
    <cellStyle name="Style 1 44 2 2" xfId="47864"/>
    <cellStyle name="Style 1 44 3" xfId="47865"/>
    <cellStyle name="Style 1 44 3 2" xfId="47866"/>
    <cellStyle name="Style 1 44 4" xfId="47867"/>
    <cellStyle name="Style 1 45" xfId="47868"/>
    <cellStyle name="Style 1 45 2" xfId="47869"/>
    <cellStyle name="Style 1 45 2 2" xfId="47870"/>
    <cellStyle name="Style 1 45 3" xfId="47871"/>
    <cellStyle name="Style 1 45 3 2" xfId="47872"/>
    <cellStyle name="Style 1 45 4" xfId="47873"/>
    <cellStyle name="Style 1 46" xfId="47874"/>
    <cellStyle name="Style 1 46 2" xfId="47875"/>
    <cellStyle name="Style 1 46 2 2" xfId="47876"/>
    <cellStyle name="Style 1 46 3" xfId="47877"/>
    <cellStyle name="Style 1 46 3 2" xfId="47878"/>
    <cellStyle name="Style 1 46 4" xfId="47879"/>
    <cellStyle name="Style 1 47" xfId="47880"/>
    <cellStyle name="Style 1 47 2" xfId="47881"/>
    <cellStyle name="Style 1 47 2 2" xfId="47882"/>
    <cellStyle name="Style 1 47 3" xfId="47883"/>
    <cellStyle name="Style 1 47 3 2" xfId="47884"/>
    <cellStyle name="Style 1 47 4" xfId="47885"/>
    <cellStyle name="Style 1 48" xfId="47886"/>
    <cellStyle name="Style 1 48 2" xfId="47887"/>
    <cellStyle name="Style 1 48 2 2" xfId="47888"/>
    <cellStyle name="Style 1 48 3" xfId="47889"/>
    <cellStyle name="Style 1 48 3 2" xfId="47890"/>
    <cellStyle name="Style 1 48 4" xfId="47891"/>
    <cellStyle name="Style 1 49" xfId="47892"/>
    <cellStyle name="Style 1 49 2" xfId="47893"/>
    <cellStyle name="Style 1 49 2 2" xfId="47894"/>
    <cellStyle name="Style 1 49 3" xfId="47895"/>
    <cellStyle name="Style 1 49 3 2" xfId="47896"/>
    <cellStyle name="Style 1 49 4" xfId="47897"/>
    <cellStyle name="Style 1 5" xfId="47898"/>
    <cellStyle name="Style 1 5 10" xfId="47899"/>
    <cellStyle name="Style 1 5 10 2" xfId="47900"/>
    <cellStyle name="Style 1 5 10 2 2" xfId="47901"/>
    <cellStyle name="Style 1 5 10 3" xfId="47902"/>
    <cellStyle name="Style 1 5 10 3 2" xfId="47903"/>
    <cellStyle name="Style 1 5 10 4" xfId="47904"/>
    <cellStyle name="Style 1 5 11" xfId="47905"/>
    <cellStyle name="Style 1 5 11 2" xfId="47906"/>
    <cellStyle name="Style 1 5 11 2 2" xfId="47907"/>
    <cellStyle name="Style 1 5 11 3" xfId="47908"/>
    <cellStyle name="Style 1 5 11 3 2" xfId="47909"/>
    <cellStyle name="Style 1 5 11 4" xfId="47910"/>
    <cellStyle name="Style 1 5 12" xfId="47911"/>
    <cellStyle name="Style 1 5 12 2" xfId="47912"/>
    <cellStyle name="Style 1 5 12 2 2" xfId="47913"/>
    <cellStyle name="Style 1 5 12 3" xfId="47914"/>
    <cellStyle name="Style 1 5 12 3 2" xfId="47915"/>
    <cellStyle name="Style 1 5 12 4" xfId="47916"/>
    <cellStyle name="Style 1 5 13" xfId="47917"/>
    <cellStyle name="Style 1 5 13 2" xfId="47918"/>
    <cellStyle name="Style 1 5 13 2 2" xfId="47919"/>
    <cellStyle name="Style 1 5 13 3" xfId="47920"/>
    <cellStyle name="Style 1 5 13 3 2" xfId="47921"/>
    <cellStyle name="Style 1 5 13 4" xfId="47922"/>
    <cellStyle name="Style 1 5 14" xfId="47923"/>
    <cellStyle name="Style 1 5 14 2" xfId="47924"/>
    <cellStyle name="Style 1 5 14 2 2" xfId="47925"/>
    <cellStyle name="Style 1 5 14 3" xfId="47926"/>
    <cellStyle name="Style 1 5 14 3 2" xfId="47927"/>
    <cellStyle name="Style 1 5 14 4" xfId="47928"/>
    <cellStyle name="Style 1 5 15" xfId="47929"/>
    <cellStyle name="Style 1 5 15 2" xfId="47930"/>
    <cellStyle name="Style 1 5 15 2 2" xfId="47931"/>
    <cellStyle name="Style 1 5 15 3" xfId="47932"/>
    <cellStyle name="Style 1 5 15 3 2" xfId="47933"/>
    <cellStyle name="Style 1 5 15 4" xfId="47934"/>
    <cellStyle name="Style 1 5 16" xfId="47935"/>
    <cellStyle name="Style 1 5 16 2" xfId="47936"/>
    <cellStyle name="Style 1 5 16 2 2" xfId="47937"/>
    <cellStyle name="Style 1 5 16 3" xfId="47938"/>
    <cellStyle name="Style 1 5 16 3 2" xfId="47939"/>
    <cellStyle name="Style 1 5 16 4" xfId="47940"/>
    <cellStyle name="Style 1 5 17" xfId="47941"/>
    <cellStyle name="Style 1 5 17 2" xfId="47942"/>
    <cellStyle name="Style 1 5 18" xfId="47943"/>
    <cellStyle name="Style 1 5 18 2" xfId="47944"/>
    <cellStyle name="Style 1 5 19" xfId="47945"/>
    <cellStyle name="Style 1 5 2" xfId="47946"/>
    <cellStyle name="Style 1 5 2 2" xfId="47947"/>
    <cellStyle name="Style 1 5 2 2 2" xfId="47948"/>
    <cellStyle name="Style 1 5 2 3" xfId="47949"/>
    <cellStyle name="Style 1 5 2 3 2" xfId="47950"/>
    <cellStyle name="Style 1 5 2 4" xfId="47951"/>
    <cellStyle name="Style 1 5 3" xfId="47952"/>
    <cellStyle name="Style 1 5 3 2" xfId="47953"/>
    <cellStyle name="Style 1 5 3 2 2" xfId="47954"/>
    <cellStyle name="Style 1 5 3 3" xfId="47955"/>
    <cellStyle name="Style 1 5 3 3 2" xfId="47956"/>
    <cellStyle name="Style 1 5 3 4" xfId="47957"/>
    <cellStyle name="Style 1 5 4" xfId="47958"/>
    <cellStyle name="Style 1 5 4 2" xfId="47959"/>
    <cellStyle name="Style 1 5 4 2 2" xfId="47960"/>
    <cellStyle name="Style 1 5 4 3" xfId="47961"/>
    <cellStyle name="Style 1 5 4 3 2" xfId="47962"/>
    <cellStyle name="Style 1 5 4 4" xfId="47963"/>
    <cellStyle name="Style 1 5 5" xfId="47964"/>
    <cellStyle name="Style 1 5 5 2" xfId="47965"/>
    <cellStyle name="Style 1 5 5 2 2" xfId="47966"/>
    <cellStyle name="Style 1 5 5 3" xfId="47967"/>
    <cellStyle name="Style 1 5 5 3 2" xfId="47968"/>
    <cellStyle name="Style 1 5 5 4" xfId="47969"/>
    <cellStyle name="Style 1 5 6" xfId="47970"/>
    <cellStyle name="Style 1 5 6 2" xfId="47971"/>
    <cellStyle name="Style 1 5 6 2 2" xfId="47972"/>
    <cellStyle name="Style 1 5 6 3" xfId="47973"/>
    <cellStyle name="Style 1 5 6 3 2" xfId="47974"/>
    <cellStyle name="Style 1 5 6 4" xfId="47975"/>
    <cellStyle name="Style 1 5 7" xfId="47976"/>
    <cellStyle name="Style 1 5 7 2" xfId="47977"/>
    <cellStyle name="Style 1 5 7 2 2" xfId="47978"/>
    <cellStyle name="Style 1 5 7 3" xfId="47979"/>
    <cellStyle name="Style 1 5 7 3 2" xfId="47980"/>
    <cellStyle name="Style 1 5 7 4" xfId="47981"/>
    <cellStyle name="Style 1 5 8" xfId="47982"/>
    <cellStyle name="Style 1 5 8 2" xfId="47983"/>
    <cellStyle name="Style 1 5 8 2 2" xfId="47984"/>
    <cellStyle name="Style 1 5 8 3" xfId="47985"/>
    <cellStyle name="Style 1 5 8 3 2" xfId="47986"/>
    <cellStyle name="Style 1 5 8 4" xfId="47987"/>
    <cellStyle name="Style 1 5 9" xfId="47988"/>
    <cellStyle name="Style 1 5 9 2" xfId="47989"/>
    <cellStyle name="Style 1 5 9 2 2" xfId="47990"/>
    <cellStyle name="Style 1 5 9 3" xfId="47991"/>
    <cellStyle name="Style 1 5 9 3 2" xfId="47992"/>
    <cellStyle name="Style 1 5 9 4" xfId="47993"/>
    <cellStyle name="Style 1 50" xfId="47994"/>
    <cellStyle name="Style 1 50 2" xfId="47995"/>
    <cellStyle name="Style 1 50 2 2" xfId="47996"/>
    <cellStyle name="Style 1 50 3" xfId="47997"/>
    <cellStyle name="Style 1 50 3 2" xfId="47998"/>
    <cellStyle name="Style 1 50 4" xfId="47999"/>
    <cellStyle name="Style 1 51" xfId="48000"/>
    <cellStyle name="Style 1 51 2" xfId="48001"/>
    <cellStyle name="Style 1 51 2 2" xfId="48002"/>
    <cellStyle name="Style 1 51 3" xfId="48003"/>
    <cellStyle name="Style 1 51 3 2" xfId="48004"/>
    <cellStyle name="Style 1 51 4" xfId="48005"/>
    <cellStyle name="Style 1 52" xfId="48006"/>
    <cellStyle name="Style 1 52 2" xfId="48007"/>
    <cellStyle name="Style 1 52 2 2" xfId="48008"/>
    <cellStyle name="Style 1 52 3" xfId="48009"/>
    <cellStyle name="Style 1 52 3 2" xfId="48010"/>
    <cellStyle name="Style 1 52 4" xfId="48011"/>
    <cellStyle name="Style 1 53" xfId="48012"/>
    <cellStyle name="Style 1 53 2" xfId="48013"/>
    <cellStyle name="Style 1 53 2 2" xfId="48014"/>
    <cellStyle name="Style 1 53 3" xfId="48015"/>
    <cellStyle name="Style 1 53 3 2" xfId="48016"/>
    <cellStyle name="Style 1 53 4" xfId="48017"/>
    <cellStyle name="Style 1 54" xfId="48018"/>
    <cellStyle name="Style 1 54 2" xfId="48019"/>
    <cellStyle name="Style 1 54 2 2" xfId="48020"/>
    <cellStyle name="Style 1 54 3" xfId="48021"/>
    <cellStyle name="Style 1 54 3 2" xfId="48022"/>
    <cellStyle name="Style 1 54 4" xfId="48023"/>
    <cellStyle name="Style 1 55" xfId="48024"/>
    <cellStyle name="Style 1 55 2" xfId="48025"/>
    <cellStyle name="Style 1 55 2 2" xfId="48026"/>
    <cellStyle name="Style 1 55 3" xfId="48027"/>
    <cellStyle name="Style 1 55 3 2" xfId="48028"/>
    <cellStyle name="Style 1 55 4" xfId="48029"/>
    <cellStyle name="Style 1 56" xfId="48030"/>
    <cellStyle name="Style 1 56 2" xfId="48031"/>
    <cellStyle name="Style 1 56 2 2" xfId="48032"/>
    <cellStyle name="Style 1 56 3" xfId="48033"/>
    <cellStyle name="Style 1 56 3 2" xfId="48034"/>
    <cellStyle name="Style 1 56 4" xfId="48035"/>
    <cellStyle name="Style 1 57" xfId="48036"/>
    <cellStyle name="Style 1 57 2" xfId="48037"/>
    <cellStyle name="Style 1 57 2 2" xfId="48038"/>
    <cellStyle name="Style 1 57 3" xfId="48039"/>
    <cellStyle name="Style 1 57 3 2" xfId="48040"/>
    <cellStyle name="Style 1 57 4" xfId="48041"/>
    <cellStyle name="Style 1 58" xfId="48042"/>
    <cellStyle name="Style 1 58 2" xfId="48043"/>
    <cellStyle name="Style 1 58 2 2" xfId="48044"/>
    <cellStyle name="Style 1 58 3" xfId="48045"/>
    <cellStyle name="Style 1 58 3 2" xfId="48046"/>
    <cellStyle name="Style 1 58 4" xfId="48047"/>
    <cellStyle name="Style 1 59" xfId="48048"/>
    <cellStyle name="Style 1 59 2" xfId="48049"/>
    <cellStyle name="Style 1 59 2 2" xfId="48050"/>
    <cellStyle name="Style 1 59 3" xfId="48051"/>
    <cellStyle name="Style 1 59 3 2" xfId="48052"/>
    <cellStyle name="Style 1 59 4" xfId="48053"/>
    <cellStyle name="Style 1 6" xfId="48054"/>
    <cellStyle name="Style 1 6 2" xfId="48055"/>
    <cellStyle name="Style 1 6 2 2" xfId="48056"/>
    <cellStyle name="Style 1 6 3" xfId="48057"/>
    <cellStyle name="Style 1 6 3 2" xfId="48058"/>
    <cellStyle name="Style 1 6 4" xfId="48059"/>
    <cellStyle name="Style 1 60" xfId="48060"/>
    <cellStyle name="Style 1 60 2" xfId="48061"/>
    <cellStyle name="Style 1 60 2 2" xfId="48062"/>
    <cellStyle name="Style 1 60 3" xfId="48063"/>
    <cellStyle name="Style 1 60 3 2" xfId="48064"/>
    <cellStyle name="Style 1 60 4" xfId="48065"/>
    <cellStyle name="Style 1 61" xfId="48066"/>
    <cellStyle name="Style 1 61 2" xfId="48067"/>
    <cellStyle name="Style 1 61 2 2" xfId="48068"/>
    <cellStyle name="Style 1 61 3" xfId="48069"/>
    <cellStyle name="Style 1 61 3 2" xfId="48070"/>
    <cellStyle name="Style 1 61 4" xfId="48071"/>
    <cellStyle name="Style 1 62" xfId="48072"/>
    <cellStyle name="Style 1 62 2" xfId="48073"/>
    <cellStyle name="Style 1 62 2 2" xfId="48074"/>
    <cellStyle name="Style 1 62 3" xfId="48075"/>
    <cellStyle name="Style 1 62 3 2" xfId="48076"/>
    <cellStyle name="Style 1 62 4" xfId="48077"/>
    <cellStyle name="Style 1 63" xfId="48078"/>
    <cellStyle name="Style 1 63 2" xfId="48079"/>
    <cellStyle name="Style 1 63 2 2" xfId="48080"/>
    <cellStyle name="Style 1 63 3" xfId="48081"/>
    <cellStyle name="Style 1 63 3 2" xfId="48082"/>
    <cellStyle name="Style 1 63 4" xfId="48083"/>
    <cellStyle name="Style 1 64" xfId="48084"/>
    <cellStyle name="Style 1 64 2" xfId="48085"/>
    <cellStyle name="Style 1 64 2 2" xfId="48086"/>
    <cellStyle name="Style 1 64 3" xfId="48087"/>
    <cellStyle name="Style 1 64 3 2" xfId="48088"/>
    <cellStyle name="Style 1 64 4" xfId="48089"/>
    <cellStyle name="Style 1 65" xfId="48090"/>
    <cellStyle name="Style 1 65 2" xfId="48091"/>
    <cellStyle name="Style 1 65 2 2" xfId="48092"/>
    <cellStyle name="Style 1 65 3" xfId="48093"/>
    <cellStyle name="Style 1 65 3 2" xfId="48094"/>
    <cellStyle name="Style 1 65 4" xfId="48095"/>
    <cellStyle name="Style 1 66" xfId="48096"/>
    <cellStyle name="Style 1 66 2" xfId="48097"/>
    <cellStyle name="Style 1 66 2 2" xfId="48098"/>
    <cellStyle name="Style 1 66 3" xfId="48099"/>
    <cellStyle name="Style 1 66 3 2" xfId="48100"/>
    <cellStyle name="Style 1 66 4" xfId="48101"/>
    <cellStyle name="Style 1 67" xfId="48102"/>
    <cellStyle name="Style 1 67 2" xfId="48103"/>
    <cellStyle name="Style 1 67 2 2" xfId="48104"/>
    <cellStyle name="Style 1 67 3" xfId="48105"/>
    <cellStyle name="Style 1 67 3 2" xfId="48106"/>
    <cellStyle name="Style 1 67 4" xfId="48107"/>
    <cellStyle name="Style 1 68" xfId="48108"/>
    <cellStyle name="Style 1 68 2" xfId="48109"/>
    <cellStyle name="Style 1 68 2 2" xfId="48110"/>
    <cellStyle name="Style 1 68 3" xfId="48111"/>
    <cellStyle name="Style 1 68 3 2" xfId="48112"/>
    <cellStyle name="Style 1 68 4" xfId="48113"/>
    <cellStyle name="Style 1 69" xfId="48114"/>
    <cellStyle name="Style 1 69 2" xfId="48115"/>
    <cellStyle name="Style 1 69 2 2" xfId="48116"/>
    <cellStyle name="Style 1 69 3" xfId="48117"/>
    <cellStyle name="Style 1 69 3 2" xfId="48118"/>
    <cellStyle name="Style 1 69 4" xfId="48119"/>
    <cellStyle name="Style 1 7" xfId="48120"/>
    <cellStyle name="Style 1 7 2" xfId="48121"/>
    <cellStyle name="Style 1 7 2 2" xfId="48122"/>
    <cellStyle name="Style 1 7 3" xfId="48123"/>
    <cellStyle name="Style 1 7 3 2" xfId="48124"/>
    <cellStyle name="Style 1 7 4" xfId="48125"/>
    <cellStyle name="Style 1 70" xfId="48126"/>
    <cellStyle name="Style 1 70 2" xfId="48127"/>
    <cellStyle name="Style 1 71" xfId="48128"/>
    <cellStyle name="Style 1 71 2" xfId="48129"/>
    <cellStyle name="Style 1 72" xfId="48130"/>
    <cellStyle name="Style 1 72 2" xfId="48131"/>
    <cellStyle name="Style 1 73" xfId="48132"/>
    <cellStyle name="Style 1 73 2" xfId="48133"/>
    <cellStyle name="Style 1 73 2 2" xfId="48134"/>
    <cellStyle name="Style 1 73 3" xfId="48135"/>
    <cellStyle name="Style 1 74" xfId="48136"/>
    <cellStyle name="Style 1 74 2" xfId="48137"/>
    <cellStyle name="Style 1 74 2 2" xfId="48138"/>
    <cellStyle name="Style 1 74 3" xfId="48139"/>
    <cellStyle name="Style 1 75" xfId="48140"/>
    <cellStyle name="Style 1 75 2" xfId="48141"/>
    <cellStyle name="Style 1 75 2 2" xfId="48142"/>
    <cellStyle name="Style 1 75 3" xfId="48143"/>
    <cellStyle name="Style 1 76" xfId="48144"/>
    <cellStyle name="Style 1 76 2" xfId="48145"/>
    <cellStyle name="Style 1 76 2 2" xfId="48146"/>
    <cellStyle name="Style 1 76 3" xfId="48147"/>
    <cellStyle name="Style 1 77" xfId="48148"/>
    <cellStyle name="Style 1 77 2" xfId="48149"/>
    <cellStyle name="Style 1 77 2 2" xfId="48150"/>
    <cellStyle name="Style 1 77 3" xfId="48151"/>
    <cellStyle name="Style 1 78" xfId="48152"/>
    <cellStyle name="Style 1 8" xfId="48153"/>
    <cellStyle name="Style 1 8 2" xfId="48154"/>
    <cellStyle name="Style 1 8 2 2" xfId="48155"/>
    <cellStyle name="Style 1 8 3" xfId="48156"/>
    <cellStyle name="Style 1 8 3 2" xfId="48157"/>
    <cellStyle name="Style 1 8 4" xfId="48158"/>
    <cellStyle name="Style 1 9" xfId="48159"/>
    <cellStyle name="Style 1 9 2" xfId="48160"/>
    <cellStyle name="Style 1 9 2 2" xfId="48161"/>
    <cellStyle name="Style 1 9 3" xfId="48162"/>
    <cellStyle name="Style 1 9 3 2" xfId="48163"/>
    <cellStyle name="Style 1 9 4" xfId="48164"/>
    <cellStyle name="Style 22" xfId="48165"/>
    <cellStyle name="Style 25" xfId="48166"/>
    <cellStyle name="Style 25 2" xfId="48167"/>
    <cellStyle name="Style 26" xfId="48168"/>
    <cellStyle name="Style 26 2" xfId="48169"/>
    <cellStyle name="Style 27" xfId="48170"/>
    <cellStyle name="Style 28" xfId="48171"/>
    <cellStyle name="STYLE1" xfId="48172"/>
    <cellStyle name="STYLE1 - Style1" xfId="48173"/>
    <cellStyle name="STYLE2" xfId="48174"/>
    <cellStyle name="STYLE2 - Style2" xfId="48175"/>
    <cellStyle name="STYLE3" xfId="48176"/>
    <cellStyle name="STYLE3 - Style3" xfId="48177"/>
    <cellStyle name="STYLE4" xfId="48178"/>
    <cellStyle name="STYLE4 - Style4" xfId="48179"/>
    <cellStyle name="SUB HEADING" xfId="48180"/>
    <cellStyle name="Subheading" xfId="48181"/>
    <cellStyle name="Summary Column Cell" xfId="48182"/>
    <cellStyle name="Summary Column Cell 2" xfId="48183"/>
    <cellStyle name="Summary Column Cell_KY NBV" xfId="48184"/>
    <cellStyle name="summation" xfId="48185"/>
    <cellStyle name="Table  - Style5" xfId="49"/>
    <cellStyle name="Table  - Style6" xfId="50"/>
    <cellStyle name="Table Col Head" xfId="48186"/>
    <cellStyle name="Table Sub Head" xfId="48187"/>
    <cellStyle name="Table Title" xfId="48188"/>
    <cellStyle name="Table Units" xfId="48189"/>
    <cellStyle name="TFCF" xfId="48190"/>
    <cellStyle name="Title  - Style1" xfId="51"/>
    <cellStyle name="Title  - Style6" xfId="52"/>
    <cellStyle name="Title 10" xfId="48191"/>
    <cellStyle name="Title 11" xfId="48192"/>
    <cellStyle name="Title 12" xfId="48193"/>
    <cellStyle name="Title 13" xfId="48194"/>
    <cellStyle name="Title 2" xfId="48195"/>
    <cellStyle name="Title 2 2" xfId="48196"/>
    <cellStyle name="Title 2 2 2" xfId="48197"/>
    <cellStyle name="Title 3" xfId="48198"/>
    <cellStyle name="Title 3 2" xfId="48199"/>
    <cellStyle name="Title 3 3" xfId="48200"/>
    <cellStyle name="Title 4" xfId="48201"/>
    <cellStyle name="Title 4 2" xfId="48202"/>
    <cellStyle name="Title 5" xfId="48203"/>
    <cellStyle name="Title 6" xfId="48204"/>
    <cellStyle name="Title 7" xfId="48205"/>
    <cellStyle name="Title 8" xfId="48206"/>
    <cellStyle name="Title 9" xfId="48207"/>
    <cellStyle name="title1" xfId="53"/>
    <cellStyle name="Total" xfId="54" builtinId="25" customBuiltin="1"/>
    <cellStyle name="Total 10" xfId="48208"/>
    <cellStyle name="Total 10 2" xfId="48209"/>
    <cellStyle name="Total 11" xfId="48210"/>
    <cellStyle name="Total 11 2" xfId="48211"/>
    <cellStyle name="Total 12" xfId="48212"/>
    <cellStyle name="Total 12 2" xfId="48213"/>
    <cellStyle name="Total 13" xfId="48214"/>
    <cellStyle name="Total 13 2" xfId="48215"/>
    <cellStyle name="Total 14" xfId="48216"/>
    <cellStyle name="Total 2" xfId="48217"/>
    <cellStyle name="Total 2 2" xfId="48218"/>
    <cellStyle name="Total 2 2 2" xfId="48219"/>
    <cellStyle name="Total 2 2 2 2" xfId="48220"/>
    <cellStyle name="Total 2 2 3" xfId="48221"/>
    <cellStyle name="Total 2 3" xfId="48222"/>
    <cellStyle name="Total 2 4" xfId="48223"/>
    <cellStyle name="Total 2 5" xfId="48224"/>
    <cellStyle name="Total 2 6" xfId="48225"/>
    <cellStyle name="Total 3" xfId="48226"/>
    <cellStyle name="Total 3 2" xfId="48227"/>
    <cellStyle name="Total 3 2 2" xfId="48228"/>
    <cellStyle name="Total 3 3" xfId="48229"/>
    <cellStyle name="Total 3 3 2" xfId="48230"/>
    <cellStyle name="Total 4" xfId="48231"/>
    <cellStyle name="Total 4 2" xfId="48232"/>
    <cellStyle name="Total 4 2 2" xfId="48233"/>
    <cellStyle name="Total 5" xfId="48234"/>
    <cellStyle name="Total 5 2" xfId="48235"/>
    <cellStyle name="Total 5 2 2" xfId="48236"/>
    <cellStyle name="Total 6" xfId="48237"/>
    <cellStyle name="Total 6 2" xfId="48238"/>
    <cellStyle name="Total 6 2 2" xfId="48239"/>
    <cellStyle name="Total 7" xfId="48240"/>
    <cellStyle name="Total 7 2" xfId="48241"/>
    <cellStyle name="Total 7 2 2" xfId="48242"/>
    <cellStyle name="Total 8" xfId="48243"/>
    <cellStyle name="Total 8 2" xfId="48244"/>
    <cellStyle name="Total 8 2 2" xfId="48245"/>
    <cellStyle name="Total 8 3" xfId="48246"/>
    <cellStyle name="Total 9" xfId="48247"/>
    <cellStyle name="Total 9 2" xfId="48248"/>
    <cellStyle name="TotCol - Style5" xfId="55"/>
    <cellStyle name="TotCol - Style7" xfId="56"/>
    <cellStyle name="TotRow - Style4" xfId="57"/>
    <cellStyle name="TotRow - Style8" xfId="58"/>
    <cellStyle name="Transition" xfId="48249"/>
    <cellStyle name="ubordinated Debt" xfId="48250"/>
    <cellStyle name="uk" xfId="48251"/>
    <cellStyle name="uk 2" xfId="48252"/>
    <cellStyle name="Un" xfId="48253"/>
    <cellStyle name="Undefined" xfId="48254"/>
    <cellStyle name="UNITS" xfId="48255"/>
    <cellStyle name="Unprot" xfId="59"/>
    <cellStyle name="Unprot 2" xfId="48256"/>
    <cellStyle name="Unprot 3" xfId="48257"/>
    <cellStyle name="Unprot 4" xfId="48258"/>
    <cellStyle name="Unprot 5" xfId="48259"/>
    <cellStyle name="Unprot$" xfId="60"/>
    <cellStyle name="Unprot$ 2" xfId="48260"/>
    <cellStyle name="Unprot$ 3" xfId="48261"/>
    <cellStyle name="Unprot$ 4" xfId="48262"/>
    <cellStyle name="Unprot$ 5" xfId="48263"/>
    <cellStyle name="Unprot_0308 USFE&amp;G Financial Results Summary" xfId="48264"/>
    <cellStyle name="Unprotect" xfId="61"/>
    <cellStyle name="UNSHADED" xfId="48265"/>
    <cellStyle name="UploadThisRowValue" xfId="48266"/>
    <cellStyle name="Variable Inputs" xfId="48267"/>
    <cellStyle name="Variable Inputs 2" xfId="48268"/>
    <cellStyle name="Variable Inputs 3" xfId="48269"/>
    <cellStyle name="Variable Inputs 4" xfId="48270"/>
    <cellStyle name="Variable Inputs 5" xfId="48271"/>
    <cellStyle name="Variable Inputs 6" xfId="48272"/>
    <cellStyle name="Variable Inputs 7" xfId="48273"/>
    <cellStyle name="Variable Inputs 8" xfId="48274"/>
    <cellStyle name="Variable Inputs 9" xfId="48275"/>
    <cellStyle name="Währung [0]_Compiling Utility Macros" xfId="48276"/>
    <cellStyle name="Währung_Compiling Utility Macros" xfId="48277"/>
    <cellStyle name="Warning Text 10" xfId="48278"/>
    <cellStyle name="Warning Text 11" xfId="48279"/>
    <cellStyle name="Warning Text 12" xfId="48280"/>
    <cellStyle name="Warning Text 13" xfId="48281"/>
    <cellStyle name="Warning Text 2" xfId="48282"/>
    <cellStyle name="Warning Text 2 2" xfId="48283"/>
    <cellStyle name="Warning Text 3" xfId="48284"/>
    <cellStyle name="Warning Text 3 2" xfId="48285"/>
    <cellStyle name="Warning Text 3 3" xfId="48286"/>
    <cellStyle name="Warning Text 4" xfId="48287"/>
    <cellStyle name="Warning Text 4 2" xfId="48288"/>
    <cellStyle name="Warning Text 5" xfId="48289"/>
    <cellStyle name="Warning Text 5 2" xfId="48290"/>
    <cellStyle name="Warning Text 6" xfId="48291"/>
    <cellStyle name="Warning Text 6 2" xfId="48292"/>
    <cellStyle name="Warning Text 7" xfId="48293"/>
    <cellStyle name="Warning Text 8" xfId="48294"/>
    <cellStyle name="Warning Text 9" xfId="48295"/>
    <cellStyle name="Year" xfId="48296"/>
    <cellStyle name="YEAR HEADER" xfId="48297"/>
    <cellStyle name="years" xfId="48298"/>
    <cellStyle name="콤마 [0]_94하반기" xfId="48299"/>
    <cellStyle name="콤마_94하반기" xfId="48300"/>
    <cellStyle name="통화 [0]_94하반기" xfId="48301"/>
    <cellStyle name="통화_94하반기" xfId="48302"/>
    <cellStyle name="표준_Ⅰ.경영실적" xfId="48303"/>
    <cellStyle name="하이퍼링크_VERA" xfId="48304"/>
    <cellStyle name="一般_dept code" xfId="6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1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Randy1/AppData/Local/Microsoft/Windows/INetCache/Content.Outlook/GSG1UNXP/2017-00349_Christian_KY_Direct_Testimony_Exhibit_ATO-1_FINAL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ESSICA1-PC\Kentucky%20Power%202017-00179\TWC\Timesheet\Timesheet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 INPUT"/>
      <sheetName val="ATO-CWC1A"/>
      <sheetName val="ATO-CWC1B"/>
      <sheetName val="ATO-CWC2"/>
      <sheetName val="WP 2-1"/>
      <sheetName val="WP 2-2"/>
      <sheetName val="ATO-CWC3"/>
      <sheetName val="ATO-CWC4"/>
      <sheetName val="ATO-CWC5"/>
      <sheetName val="WP 5-1"/>
      <sheetName val="WP 5-2"/>
      <sheetName val="ATO-CWC6"/>
      <sheetName val="ATO-CWC7"/>
      <sheetName val="ATO-CWC8"/>
      <sheetName val="ATO-CWC9"/>
    </sheetNames>
    <sheetDataSet>
      <sheetData sheetId="0">
        <row r="7">
          <cell r="C7" t="str">
            <v>Atmos Energy Corporation</v>
          </cell>
        </row>
        <row r="8">
          <cell r="C8" t="str">
            <v>Kentucky</v>
          </cell>
        </row>
        <row r="9">
          <cell r="C9">
            <v>43099</v>
          </cell>
        </row>
        <row r="10">
          <cell r="C10">
            <v>43555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ily"/>
      <sheetName val="Weekly"/>
      <sheetName val="Comments"/>
      <sheetName val="R12 Load Data Issues"/>
      <sheetName val="R12 Load Data"/>
      <sheetName val="Parameters"/>
      <sheetName val="Office Code Note"/>
      <sheetName val="Sheet1"/>
    </sheetNames>
    <sheetDataSet>
      <sheetData sheetId="0"/>
      <sheetData sheetId="1">
        <row r="1">
          <cell r="A1" t="str">
            <v>Nickname
(must be unique)</v>
          </cell>
        </row>
        <row r="2">
          <cell r="A2" t="str">
            <v>Ad Hoc - Cash Flows</v>
          </cell>
        </row>
        <row r="3">
          <cell r="A3" t="str">
            <v>Ad Hoc - Cost Model Updates</v>
          </cell>
        </row>
        <row r="4">
          <cell r="A4" t="str">
            <v>Ad Hoc - HRA Pricing</v>
          </cell>
        </row>
        <row r="5">
          <cell r="A5" t="str">
            <v>Ad Hoc - OOS</v>
          </cell>
        </row>
        <row r="6">
          <cell r="A6" t="str">
            <v>AEP 2013 - Assets - NQ</v>
          </cell>
        </row>
        <row r="7">
          <cell r="A7" t="str">
            <v>AEP 2013 - Assets - Q</v>
          </cell>
        </row>
        <row r="8">
          <cell r="A8" t="str">
            <v>AEP 2013 - Billing</v>
          </cell>
        </row>
        <row r="9">
          <cell r="A9" t="str">
            <v>AEP 2013 - Data - NonUMWA</v>
          </cell>
        </row>
        <row r="10">
          <cell r="A10" t="str">
            <v>AEP 2013 - Data - NQ</v>
          </cell>
        </row>
        <row r="11">
          <cell r="A11" t="str">
            <v>AEP 2013 - Data - Q</v>
          </cell>
        </row>
        <row r="12">
          <cell r="A12" t="str">
            <v>AEP 2013 - Data - UMWA</v>
          </cell>
        </row>
        <row r="13">
          <cell r="A13" t="str">
            <v>AEP 2013 - Fcast - NonUMWA</v>
          </cell>
        </row>
        <row r="14">
          <cell r="A14" t="str">
            <v>AEP 2013 - Fcast - NQ</v>
          </cell>
        </row>
        <row r="15">
          <cell r="A15" t="str">
            <v>AEP 2013 - Fcast - Q</v>
          </cell>
        </row>
        <row r="16">
          <cell r="A16" t="str">
            <v>AEP 2013 - Fcast - UMWA</v>
          </cell>
        </row>
        <row r="17">
          <cell r="A17" t="str">
            <v>AEP 2013 - Govt</v>
          </cell>
        </row>
        <row r="18">
          <cell r="A18" t="str">
            <v>AEP 2013 - PM</v>
          </cell>
        </row>
        <row r="19">
          <cell r="A19" t="str">
            <v>AEP 2013 - Reports - All</v>
          </cell>
        </row>
        <row r="20">
          <cell r="A20" t="str">
            <v>AEP 2013 - Reports - NQ</v>
          </cell>
        </row>
        <row r="21">
          <cell r="A21" t="str">
            <v>AEP 2013 - Reports - NUMWA</v>
          </cell>
        </row>
        <row r="22">
          <cell r="A22" t="str">
            <v>AEP 2013 - Reports - Q</v>
          </cell>
        </row>
        <row r="23">
          <cell r="A23" t="str">
            <v>AEP 2013 - Reports - UMWA</v>
          </cell>
        </row>
        <row r="24">
          <cell r="A24" t="str">
            <v>AEP 2013 - Results - NonUMWA</v>
          </cell>
        </row>
        <row r="25">
          <cell r="A25" t="str">
            <v>AEP 2013 - Results - NonUMWA - old</v>
          </cell>
        </row>
        <row r="26">
          <cell r="A26" t="str">
            <v>AEP 2013 - Results - NQ</v>
          </cell>
        </row>
        <row r="27">
          <cell r="A27" t="str">
            <v>AEP 2013 - Results - Q</v>
          </cell>
        </row>
        <row r="28">
          <cell r="A28" t="str">
            <v>AEP 2013 - Results - UMWA</v>
          </cell>
        </row>
        <row r="29">
          <cell r="A29" t="str">
            <v>AEP 2013 - YED - All</v>
          </cell>
        </row>
        <row r="30">
          <cell r="A30" t="str">
            <v>AEP 2013 - YED - NQ</v>
          </cell>
        </row>
        <row r="31">
          <cell r="A31" t="str">
            <v>AEP 2013 - YED - NUMWA</v>
          </cell>
        </row>
        <row r="32">
          <cell r="A32" t="str">
            <v>AEP 2013 - YED - Q</v>
          </cell>
        </row>
        <row r="33">
          <cell r="A33" t="str">
            <v>AEP 2013 - YED - UMWA</v>
          </cell>
        </row>
        <row r="34">
          <cell r="A34" t="str">
            <v>AEP Ad Hoc - Analysis/Results Dev</v>
          </cell>
        </row>
        <row r="35">
          <cell r="A35" t="str">
            <v>AEP Ad Hoc - Data/ Forecast / Allocation</v>
          </cell>
        </row>
        <row r="36">
          <cell r="A36" t="str">
            <v>AEP Ad Hoc 1</v>
          </cell>
        </row>
        <row r="37">
          <cell r="A37" t="str">
            <v>AEP Ad Hoc 10- Data Conversion - PRW</v>
          </cell>
        </row>
        <row r="38">
          <cell r="A38" t="str">
            <v>AEP Ad Hoc 2 - new BU disclosure</v>
          </cell>
        </row>
        <row r="39">
          <cell r="A39" t="str">
            <v>AEP Ad Hoc 3 - Plan Design / Cost Savings</v>
          </cell>
        </row>
        <row r="40">
          <cell r="A40" t="str">
            <v>AEP Ad Hoc 4- TWIS</v>
          </cell>
        </row>
        <row r="41">
          <cell r="A41" t="str">
            <v>AEP Ad Hoc 5</v>
          </cell>
        </row>
        <row r="42">
          <cell r="A42" t="str">
            <v>AEP Ad Hoc 6 - Data Questions - Pension</v>
          </cell>
        </row>
        <row r="43">
          <cell r="A43" t="str">
            <v>AEP Ad Hoc 7 - Month-End Liabs</v>
          </cell>
        </row>
        <row r="44">
          <cell r="A44" t="str">
            <v>AEP Ad Hoc 8 - Data Conversion - Pension</v>
          </cell>
        </row>
        <row r="45">
          <cell r="A45" t="str">
            <v>AEP Ad Hoc 9 - Data Questions - PRW</v>
          </cell>
        </row>
        <row r="46">
          <cell r="A46" t="str">
            <v>AEP Ad Hoc- Billing &amp; Fin Mgt/ Auditors Request</v>
          </cell>
        </row>
        <row r="47">
          <cell r="A47" t="str">
            <v>AEP Ad Hoc- Proj Plan &amp; Proj Mgt</v>
          </cell>
        </row>
        <row r="48">
          <cell r="A48" t="str">
            <v>AEP Liability Conversion</v>
          </cell>
        </row>
        <row r="49">
          <cell r="A49" t="str">
            <v>Reporting &amp; Meetings</v>
          </cell>
        </row>
        <row r="50">
          <cell r="A50" t="str">
            <v>Barton Adhoc</v>
          </cell>
        </row>
        <row r="51">
          <cell r="A51" t="str">
            <v>Barton AFN</v>
          </cell>
        </row>
        <row r="52">
          <cell r="A52" t="str">
            <v>Barton Assets</v>
          </cell>
        </row>
        <row r="53">
          <cell r="A53" t="str">
            <v>Barton Assumption Setting</v>
          </cell>
        </row>
        <row r="54">
          <cell r="A54" t="str">
            <v>Barton Calcs &amp; Results Dev</v>
          </cell>
        </row>
        <row r="55">
          <cell r="A55" t="str">
            <v>Barton Data</v>
          </cell>
        </row>
        <row r="56">
          <cell r="A56" t="str">
            <v>Barton Forecasting</v>
          </cell>
        </row>
        <row r="57">
          <cell r="A57" t="str">
            <v>Barton Proj Plan &amp; Proj Mgt</v>
          </cell>
        </row>
        <row r="58">
          <cell r="A58" t="str">
            <v>Barton Report Prep &amp; Deliv</v>
          </cell>
        </row>
        <row r="59">
          <cell r="A59" t="str">
            <v>Barton Year-End Disclosure</v>
          </cell>
        </row>
        <row r="60">
          <cell r="A60" t="str">
            <v>Bayer - November Meeting LER</v>
          </cell>
        </row>
        <row r="61">
          <cell r="A61" t="str">
            <v>Bayer audit code</v>
          </cell>
        </row>
        <row r="62">
          <cell r="A62" t="str">
            <v>Bayer Proj Plan &amp; Proj Mgt</v>
          </cell>
        </row>
        <row r="63">
          <cell r="A63" t="str">
            <v>Bayer YED Disclosure</v>
          </cell>
        </row>
        <row r="64">
          <cell r="A64" t="str">
            <v>LTD Valuation</v>
          </cell>
        </row>
        <row r="65">
          <cell r="A65" t="str">
            <v>Bridgestone - Data Clean Up</v>
          </cell>
        </row>
        <row r="66">
          <cell r="A66" t="str">
            <v>2016 Asset</v>
          </cell>
        </row>
        <row r="67">
          <cell r="A67" t="str">
            <v>2016 Billing/Invoicing</v>
          </cell>
        </row>
        <row r="68">
          <cell r="A68" t="str">
            <v>2016 Claims</v>
          </cell>
        </row>
        <row r="69">
          <cell r="A69" t="str">
            <v>2016 Client Deliverables (including YED 2015 Reports)</v>
          </cell>
        </row>
        <row r="70">
          <cell r="A70" t="str">
            <v>2016 Forecasts/Channel Updates</v>
          </cell>
        </row>
        <row r="71">
          <cell r="A71" t="str">
            <v>2016 Government Forms</v>
          </cell>
        </row>
        <row r="72">
          <cell r="A72" t="str">
            <v>2016 In Scope Data</v>
          </cell>
        </row>
        <row r="73">
          <cell r="A73" t="str">
            <v>2016 N/A</v>
          </cell>
        </row>
        <row r="74">
          <cell r="A74" t="str">
            <v>2016 New Business</v>
          </cell>
        </row>
        <row r="75">
          <cell r="A75" t="str">
            <v>2016 Programming/Liability/Results</v>
          </cell>
        </row>
        <row r="76">
          <cell r="A76" t="str">
            <v>2016 Project management</v>
          </cell>
        </row>
        <row r="77">
          <cell r="A77" t="str">
            <v>2017 Assets</v>
          </cell>
        </row>
        <row r="78">
          <cell r="A78" t="str">
            <v>2017 Billing/Invoicing</v>
          </cell>
        </row>
        <row r="79">
          <cell r="A79" t="str">
            <v>2017 Claims</v>
          </cell>
        </row>
        <row r="80">
          <cell r="A80" t="str">
            <v>2017 Client Deliverables</v>
          </cell>
        </row>
        <row r="81">
          <cell r="A81" t="str">
            <v>2017 DO NOT USE - For YED2017</v>
          </cell>
        </row>
        <row r="82">
          <cell r="A82" t="str">
            <v>2017 Forecasts/Channel Updates</v>
          </cell>
        </row>
        <row r="83">
          <cell r="A83" t="str">
            <v>2017 Government Forms</v>
          </cell>
        </row>
        <row r="84">
          <cell r="A84" t="str">
            <v>2017 In Scope Data</v>
          </cell>
        </row>
        <row r="85">
          <cell r="A85" t="str">
            <v>2017 N/A</v>
          </cell>
        </row>
        <row r="86">
          <cell r="A86" t="str">
            <v>2017 Non Trust Adhoc Code 1 (Shared Services)</v>
          </cell>
        </row>
        <row r="87">
          <cell r="A87" t="str">
            <v>2017 Non Trust Adhoc Code 2 (Scott Sullivan)</v>
          </cell>
        </row>
        <row r="88">
          <cell r="A88" t="str">
            <v>2017 Non Trust Adhoc Code 3 (Pam deVeer)</v>
          </cell>
        </row>
        <row r="89">
          <cell r="A89" t="str">
            <v>2017 Non Trust Adhoc Code 4 (Dave Yurmuth)</v>
          </cell>
        </row>
        <row r="90">
          <cell r="A90" t="str">
            <v>2017 Programming/Liabilities/Results</v>
          </cell>
        </row>
        <row r="91">
          <cell r="A91" t="str">
            <v>2017 Trust Adhoc Code</v>
          </cell>
        </row>
        <row r="92">
          <cell r="A92" t="str">
            <v>Auditor's request</v>
          </cell>
        </row>
        <row r="93">
          <cell r="A93" t="str">
            <v>Auditor's request 2016</v>
          </cell>
        </row>
        <row r="94">
          <cell r="A94" t="str">
            <v>BAI Experience Study</v>
          </cell>
        </row>
        <row r="95">
          <cell r="A95" t="str">
            <v>BAI Liability Conversion</v>
          </cell>
        </row>
        <row r="96">
          <cell r="A96" t="str">
            <v xml:space="preserve">BAI Project Management </v>
          </cell>
        </row>
        <row r="97">
          <cell r="A97" t="str">
            <v>BAI Section 199</v>
          </cell>
        </row>
        <row r="98">
          <cell r="A98" t="str">
            <v>Bridgestone 5-year age bracket counts</v>
          </cell>
        </row>
        <row r="99">
          <cell r="A99" t="str">
            <v>Bridgestone Data Process</v>
          </cell>
        </row>
        <row r="100">
          <cell r="A100" t="str">
            <v>BSAM - Shutdown Scenarios</v>
          </cell>
        </row>
        <row r="101">
          <cell r="A101" t="str">
            <v>Data Coversion</v>
          </cell>
        </row>
        <row r="102">
          <cell r="A102" t="str">
            <v>Disclosure Exhibits and Ratelinks for YED 2016</v>
          </cell>
        </row>
        <row r="103">
          <cell r="A103" t="str">
            <v>Forcasting</v>
          </cell>
        </row>
        <row r="104">
          <cell r="A104" t="str">
            <v>Liability and Results</v>
          </cell>
        </row>
        <row r="105">
          <cell r="A105" t="str">
            <v>Non-Billable Work</v>
          </cell>
        </row>
        <row r="106">
          <cell r="A106" t="str">
            <v>Plan Design Pricing</v>
          </cell>
        </row>
        <row r="107">
          <cell r="A107" t="str">
            <v>Chargeurs Adhoc (any task code, just comment)</v>
          </cell>
        </row>
        <row r="108">
          <cell r="A108" t="str">
            <v>Chargeurs Assets</v>
          </cell>
        </row>
        <row r="109">
          <cell r="A109" t="str">
            <v>Chargeurs Assumptions</v>
          </cell>
        </row>
        <row r="110">
          <cell r="A110" t="str">
            <v>Chargeurs Auditors</v>
          </cell>
        </row>
        <row r="111">
          <cell r="A111" t="str">
            <v>Chargeurs Claims analysis</v>
          </cell>
        </row>
        <row r="112">
          <cell r="A112" t="str">
            <v>Chargeurs Data</v>
          </cell>
        </row>
        <row r="113">
          <cell r="A113" t="str">
            <v>Chargeurs Forecasts</v>
          </cell>
        </row>
        <row r="114">
          <cell r="A114" t="str">
            <v>Chargeurs Government forms (PBGC, AFN, 5500, etc.)</v>
          </cell>
        </row>
        <row r="115">
          <cell r="A115" t="str">
            <v>Chargeurs Liabilitites, results</v>
          </cell>
        </row>
        <row r="116">
          <cell r="A116" t="str">
            <v>Chargeurs Miscellaneous (include comment)</v>
          </cell>
        </row>
        <row r="117">
          <cell r="A117" t="str">
            <v>Chargeurs Project Management</v>
          </cell>
        </row>
        <row r="118">
          <cell r="A118" t="str">
            <v>Chargeurs Reports, presentations</v>
          </cell>
        </row>
        <row r="119">
          <cell r="A119" t="str">
            <v>Chargeurs YED</v>
          </cell>
        </row>
        <row r="120">
          <cell r="A120" t="str">
            <v>OLD Benefit Calculation/Data</v>
          </cell>
        </row>
        <row r="121">
          <cell r="A121" t="str">
            <v>OLD Chargeurs Project Management</v>
          </cell>
        </row>
        <row r="122">
          <cell r="A122" t="str">
            <v>OLD Charguers Disclosure</v>
          </cell>
        </row>
        <row r="123">
          <cell r="A123" t="str">
            <v>OLD General Non-billable</v>
          </cell>
        </row>
        <row r="124">
          <cell r="A124" t="str">
            <v>OLD RP2014 Mortality Study/ Report and Mtg</v>
          </cell>
        </row>
        <row r="125">
          <cell r="A125" t="str">
            <v>OLD Valuation Report/ Results Dev</v>
          </cell>
        </row>
        <row r="126">
          <cell r="A126" t="str">
            <v>OLD Valuation with BLS</v>
          </cell>
        </row>
        <row r="127">
          <cell r="A127" t="str">
            <v>Plan Termination Study</v>
          </cell>
        </row>
        <row r="128">
          <cell r="A128" t="str">
            <v>Covestro audit code</v>
          </cell>
        </row>
        <row r="129">
          <cell r="A129" t="str">
            <v>YED disclosure/IAS19</v>
          </cell>
        </row>
        <row r="130">
          <cell r="A130" t="str">
            <v>Ad Hoc 2</v>
          </cell>
        </row>
        <row r="131">
          <cell r="A131" t="str">
            <v>Ad Hoc 3</v>
          </cell>
        </row>
        <row r="132">
          <cell r="A132" t="str">
            <v>Assets</v>
          </cell>
        </row>
        <row r="133">
          <cell r="A133" t="str">
            <v>Assumption Setting</v>
          </cell>
        </row>
        <row r="134">
          <cell r="A134" t="str">
            <v>Auditor Data Listing</v>
          </cell>
        </row>
        <row r="135">
          <cell r="A135" t="str">
            <v>Calcs &amp; Results Dev</v>
          </cell>
        </row>
        <row r="136">
          <cell r="A136" t="str">
            <v>Claim Analysis &amp; Dev</v>
          </cell>
        </row>
        <row r="137">
          <cell r="A137" t="str">
            <v>Data</v>
          </cell>
        </row>
        <row r="138">
          <cell r="A138" t="str">
            <v>Eramet New Business</v>
          </cell>
        </row>
        <row r="139">
          <cell r="A139" t="str">
            <v>Fix Fee Project - Val and Gov Forms</v>
          </cell>
        </row>
        <row r="140">
          <cell r="A140" t="str">
            <v>Forecasting</v>
          </cell>
        </row>
        <row r="141">
          <cell r="A141" t="str">
            <v>IAS19 work/YED disclosure</v>
          </cell>
        </row>
        <row r="142">
          <cell r="A142" t="str">
            <v>Report Prepare and Deliver</v>
          </cell>
        </row>
        <row r="143">
          <cell r="A143" t="str">
            <v>Team management meeting</v>
          </cell>
        </row>
        <row r="144">
          <cell r="A144" t="str">
            <v>First Fin Fixed Fee - Adhoc 1</v>
          </cell>
        </row>
        <row r="145">
          <cell r="A145" t="str">
            <v>First Fin Fixed Fee - Adhoc 2</v>
          </cell>
        </row>
        <row r="146">
          <cell r="A146" t="str">
            <v>First Fin Fixed Fee - Adhoc 3</v>
          </cell>
        </row>
        <row r="147">
          <cell r="A147" t="str">
            <v>First Fin Fixed Fee - Assets</v>
          </cell>
        </row>
        <row r="148">
          <cell r="A148" t="str">
            <v>First Fin Fixed Fee - Assumption Setting</v>
          </cell>
        </row>
        <row r="149">
          <cell r="A149" t="str">
            <v>First Fin Fixed Fee - Calcs &amp; Results Dev</v>
          </cell>
        </row>
        <row r="150">
          <cell r="A150" t="str">
            <v>First Fin Fixed Fee - Claim Analysis &amp; Dev</v>
          </cell>
        </row>
        <row r="151">
          <cell r="A151" t="str">
            <v>First Fin Fixed Fee - Data</v>
          </cell>
        </row>
        <row r="152">
          <cell r="A152" t="str">
            <v>First Fin Fixed Fee - Forecasting</v>
          </cell>
        </row>
        <row r="153">
          <cell r="A153" t="str">
            <v>First Fin Fixed Fee - Report Prep &amp; Deliv</v>
          </cell>
        </row>
        <row r="154">
          <cell r="A154" t="str">
            <v>First Fin Fixed Fee - Year-end Disclosure</v>
          </cell>
        </row>
        <row r="155">
          <cell r="A155" t="str">
            <v>First Fin OOS - Adhoc 1</v>
          </cell>
        </row>
        <row r="156">
          <cell r="A156" t="str">
            <v>First Fin OOS - Adhoc 2</v>
          </cell>
        </row>
        <row r="157">
          <cell r="A157" t="str">
            <v>First Fin OOS - Adhoc 3</v>
          </cell>
        </row>
        <row r="158">
          <cell r="A158" t="str">
            <v>First Fin OOS - Analysis/Results Dev</v>
          </cell>
        </row>
        <row r="159">
          <cell r="A159" t="str">
            <v>First Fin OOS - Data</v>
          </cell>
        </row>
        <row r="160">
          <cell r="A160" t="str">
            <v>First Fin OOS - Reporting &amp; Meetings</v>
          </cell>
        </row>
        <row r="161">
          <cell r="A161" t="str">
            <v>Mortality Creditbility Tool</v>
          </cell>
        </row>
        <row r="162">
          <cell r="A162" t="str">
            <v>Materion Non-Trust 01.01-NB.New Business</v>
          </cell>
        </row>
        <row r="163">
          <cell r="A163" t="str">
            <v>Materion Non-Trust 01.02-NB.Other NonBillable</v>
          </cell>
        </row>
        <row r="164">
          <cell r="A164" t="str">
            <v>Materion Non-Trust 02.00-Billing &amp; Fin Mgt</v>
          </cell>
        </row>
        <row r="165">
          <cell r="A165" t="str">
            <v>Materion Non-Trust 03.00-Proj Plan &amp; Proj Mgt</v>
          </cell>
        </row>
        <row r="166">
          <cell r="A166" t="str">
            <v>Materion Non-Trust 04.01-Data</v>
          </cell>
        </row>
        <row r="167">
          <cell r="A167" t="str">
            <v>Materion Non-Trust 04.02-Assumption Setting</v>
          </cell>
        </row>
        <row r="168">
          <cell r="A168" t="str">
            <v>Materion Non-Trust 04.03-Assets</v>
          </cell>
        </row>
        <row r="169">
          <cell r="A169" t="str">
            <v>Materion Non-Trust 04.04-Claim Analysis &amp; Dev</v>
          </cell>
        </row>
        <row r="170">
          <cell r="A170" t="str">
            <v>Materion Non-Trust 04.05-Calcs &amp; Results Dev</v>
          </cell>
        </row>
        <row r="171">
          <cell r="A171" t="str">
            <v>Materion Non-Trust 04.06-Report Prep &amp; Deliv</v>
          </cell>
        </row>
        <row r="172">
          <cell r="A172" t="str">
            <v>Materion Non-Trust 04.07-Forecasting</v>
          </cell>
        </row>
        <row r="173">
          <cell r="A173" t="str">
            <v>Materion Non-Trust 04.08-Year-End Disclosure</v>
          </cell>
        </row>
        <row r="174">
          <cell r="A174" t="str">
            <v>Materion Non-Trust 04.09-Ad Hoc 1</v>
          </cell>
        </row>
        <row r="175">
          <cell r="A175" t="str">
            <v>Materion Non-Trust 04.10-Ad Hoc 2</v>
          </cell>
        </row>
        <row r="176">
          <cell r="A176" t="str">
            <v>Materion Non-Trust 04.11-Ad Hoc 3</v>
          </cell>
        </row>
        <row r="177">
          <cell r="A177" t="str">
            <v>Materion OOS 01.01-NB.New Business</v>
          </cell>
        </row>
        <row r="178">
          <cell r="A178" t="str">
            <v>Materion OOS 01.02-NB.Other NonBillable</v>
          </cell>
        </row>
        <row r="179">
          <cell r="A179" t="str">
            <v>Materion OOS 02.00-Billing &amp; Fin Mgt</v>
          </cell>
        </row>
        <row r="180">
          <cell r="A180" t="str">
            <v>Materion OOS 03.00-Proj Plan &amp; Proj Mgt</v>
          </cell>
        </row>
        <row r="181">
          <cell r="A181" t="str">
            <v>Materion OOS 04.01-Data</v>
          </cell>
        </row>
        <row r="182">
          <cell r="A182" t="str">
            <v>Materion OOS 04.02-Assumption Setting</v>
          </cell>
        </row>
        <row r="183">
          <cell r="A183" t="str">
            <v>Materion OOS 04.03-Assets</v>
          </cell>
        </row>
        <row r="184">
          <cell r="A184" t="str">
            <v>Materion OOS 04.04-Claim Analysis &amp; Dev</v>
          </cell>
        </row>
        <row r="185">
          <cell r="A185" t="str">
            <v>Materion OOS 04.05-Calcs &amp; Results Dev (Disc Dis mort)</v>
          </cell>
        </row>
        <row r="186">
          <cell r="A186" t="str">
            <v>Materion OOS 04.06-Report Prep &amp; Deliv</v>
          </cell>
        </row>
        <row r="187">
          <cell r="A187" t="str">
            <v>Materion OOS 04.07-Forecasting</v>
          </cell>
        </row>
        <row r="188">
          <cell r="A188" t="str">
            <v>Materion OOS 04.08-Year-End Disclosure</v>
          </cell>
        </row>
        <row r="189">
          <cell r="A189" t="str">
            <v>Materion OOS 04.09-Ad Hoc 1 (LS factors)</v>
          </cell>
        </row>
        <row r="190">
          <cell r="A190" t="str">
            <v>Materion OOS 04.10-Ad Hoc 2 (gov forms)</v>
          </cell>
        </row>
        <row r="191">
          <cell r="A191" t="str">
            <v>Materion OOS 04.11-Ad Hoc 3 (plan freeze/plan design)</v>
          </cell>
        </row>
        <row r="192">
          <cell r="A192" t="str">
            <v>Materion Trust 01.01-NB.New Business</v>
          </cell>
        </row>
        <row r="193">
          <cell r="A193" t="str">
            <v>Materion Trust 01.02-NB.Other NonBillable</v>
          </cell>
        </row>
        <row r="194">
          <cell r="A194" t="str">
            <v>Materion Trust 02.00-Billing &amp; Fin Mgt</v>
          </cell>
        </row>
        <row r="195">
          <cell r="A195" t="str">
            <v>Materion Trust 03.00-Proj Plan &amp; Proj Mgt</v>
          </cell>
        </row>
        <row r="196">
          <cell r="A196" t="str">
            <v>Materion Trust 04.01-FY Budget &amp; Target</v>
          </cell>
        </row>
        <row r="197">
          <cell r="A197" t="str">
            <v>Materion Trust 04.02-Flex Pricing</v>
          </cell>
        </row>
        <row r="198">
          <cell r="A198" t="str">
            <v>Materion Trust 04.03-Strategy/LT Planning</v>
          </cell>
        </row>
        <row r="199">
          <cell r="A199" t="str">
            <v>Materion Trust 04.04-Other/Miscellaneous</v>
          </cell>
        </row>
        <row r="200">
          <cell r="A200" t="str">
            <v>Materion Trust 04.05-Calcs &amp; Results Dev</v>
          </cell>
        </row>
        <row r="201">
          <cell r="A201" t="str">
            <v>Materion Trust 04.06-Report Prep &amp; Deliv</v>
          </cell>
        </row>
        <row r="202">
          <cell r="A202" t="str">
            <v>Materion Trust 04.07-Forecasting</v>
          </cell>
        </row>
        <row r="203">
          <cell r="A203" t="str">
            <v>Materion Trust 04.08-Year-End Disclosure</v>
          </cell>
        </row>
        <row r="204">
          <cell r="A204" t="str">
            <v>Materion Trust 04.09-Ad Hoc 1</v>
          </cell>
        </row>
        <row r="205">
          <cell r="A205" t="str">
            <v>Materion Trust 04.10-Ad Hoc 2</v>
          </cell>
        </row>
        <row r="206">
          <cell r="A206" t="str">
            <v>Materion Trust 04.11-Ad Hoc 3</v>
          </cell>
        </row>
        <row r="207">
          <cell r="A207" t="str">
            <v>2014 Disclosure</v>
          </cell>
        </row>
        <row r="208">
          <cell r="A208" t="str">
            <v>NG - Inactive CAS Payment</v>
          </cell>
        </row>
        <row r="209">
          <cell r="A209" t="str">
            <v>SRIP SWIFT 4</v>
          </cell>
        </row>
        <row r="210">
          <cell r="A210" t="str">
            <v>OPEB Valuation</v>
          </cell>
        </row>
        <row r="211">
          <cell r="A211" t="str">
            <v>Billing and Filing Mgt</v>
          </cell>
        </row>
        <row r="212">
          <cell r="A212" t="str">
            <v>Calculation &amp; Results Dev</v>
          </cell>
        </row>
        <row r="213">
          <cell r="A213" t="str">
            <v>Calculator update</v>
          </cell>
        </row>
        <row r="214">
          <cell r="A214" t="str">
            <v>New Business</v>
          </cell>
        </row>
        <row r="215">
          <cell r="A215" t="str">
            <v>Other NonBillable</v>
          </cell>
        </row>
        <row r="216">
          <cell r="A216" t="str">
            <v>Premier Asset</v>
          </cell>
        </row>
        <row r="217">
          <cell r="A217" t="str">
            <v>Premier Assumption Setting</v>
          </cell>
        </row>
        <row r="218">
          <cell r="A218" t="str">
            <v>Premier Claim Analysis &amp; Dev</v>
          </cell>
        </row>
        <row r="219">
          <cell r="A219" t="str">
            <v>Premier Data Process</v>
          </cell>
        </row>
        <row r="220">
          <cell r="A220" t="str">
            <v>Project Management</v>
          </cell>
        </row>
        <row r="221">
          <cell r="A221" t="str">
            <v>Reports and Projections</v>
          </cell>
        </row>
        <row r="222">
          <cell r="A222" t="str">
            <v>SWIFT</v>
          </cell>
        </row>
        <row r="223">
          <cell r="A223" t="str">
            <v>Valuation</v>
          </cell>
        </row>
        <row r="224">
          <cell r="A224" t="str">
            <v>Weldon</v>
          </cell>
        </row>
        <row r="225">
          <cell r="A225" t="str">
            <v>Salem BLS</v>
          </cell>
        </row>
        <row r="226">
          <cell r="A226" t="str">
            <v>LTD OOS</v>
          </cell>
        </row>
        <row r="227">
          <cell r="A227" t="str">
            <v>PRW OOS</v>
          </cell>
        </row>
        <row r="228">
          <cell r="A228" t="str">
            <v>The Osborn Ad Hoc 1</v>
          </cell>
        </row>
        <row r="229">
          <cell r="A229" t="str">
            <v>The Osborn Ad Hoc 2</v>
          </cell>
        </row>
        <row r="230">
          <cell r="A230" t="str">
            <v>The Osborn Ad Hoc 3</v>
          </cell>
        </row>
        <row r="231">
          <cell r="A231" t="str">
            <v>The Osborn Asset</v>
          </cell>
        </row>
        <row r="232">
          <cell r="A232" t="str">
            <v>The Osborn Assumption Setting</v>
          </cell>
        </row>
        <row r="233">
          <cell r="A233" t="str">
            <v>The Osborn Calcs &amp; Results Dev</v>
          </cell>
        </row>
        <row r="234">
          <cell r="A234" t="str">
            <v>The Osborn Claim Analysis &amp; Dev</v>
          </cell>
        </row>
        <row r="235">
          <cell r="A235" t="str">
            <v>The Osborn Data</v>
          </cell>
        </row>
        <row r="236">
          <cell r="A236" t="str">
            <v>The Osborn Forecasting</v>
          </cell>
        </row>
        <row r="237">
          <cell r="A237" t="str">
            <v>The Osborn Proj Plan &amp; Proj Mgt (Expense)</v>
          </cell>
        </row>
        <row r="238">
          <cell r="A238" t="str">
            <v>The Osborn Reports and Deliverables</v>
          </cell>
        </row>
        <row r="239">
          <cell r="A239" t="str">
            <v>The Osborn Year-End Disclosure</v>
          </cell>
        </row>
        <row r="240">
          <cell r="A240" t="str">
            <v>Data verification collecting changes</v>
          </cell>
        </row>
        <row r="241">
          <cell r="A241" t="str">
            <v xml:space="preserve">Data Verification Data Support </v>
          </cell>
        </row>
        <row r="242">
          <cell r="A242" t="str">
            <v>Dawson postret death processing</v>
          </cell>
        </row>
        <row r="243">
          <cell r="A243" t="str">
            <v>Disclosre work related to Pioneer (Stub Period/ rollforward sheet)</v>
          </cell>
        </row>
        <row r="244">
          <cell r="A244" t="str">
            <v>Fix Fee - Annual Funding Notices</v>
          </cell>
        </row>
        <row r="245">
          <cell r="A245" t="str">
            <v>Fix Fee - ASC 965 OPEB Bargaining Plan Due to VEBA Funding</v>
          </cell>
        </row>
        <row r="246">
          <cell r="A246" t="str">
            <v>Fix Fee - Bargaining Plan Surviving Spouses Annuity Equv/Min Distrib</v>
          </cell>
        </row>
        <row r="247">
          <cell r="A247" t="str">
            <v>Fix Fee - BOND: Link  Pension + OPEB  (1 iteration and report)</v>
          </cell>
        </row>
        <row r="248">
          <cell r="A248" t="str">
            <v>Fix Fee - Changing Quantify Data Process</v>
          </cell>
        </row>
        <row r="249">
          <cell r="A249" t="str">
            <v>Fix Fee - Counts for PBGC/Form 5500</v>
          </cell>
        </row>
        <row r="250">
          <cell r="A250" t="str">
            <v>Fix Fee - Data Request (Pension + OPEB)</v>
          </cell>
        </row>
        <row r="251">
          <cell r="A251" t="str">
            <v>Fix Fee - Disclosure Planning Meeting (Pension + OPEB)</v>
          </cell>
        </row>
        <row r="252">
          <cell r="A252" t="str">
            <v>Fix Fee - Elections - PPA Assumptions and Credit Balance</v>
          </cell>
        </row>
        <row r="253">
          <cell r="A253" t="str">
            <v>Fix Fee - Forecaster - January Update for assets, discount rate and benefit payments</v>
          </cell>
        </row>
        <row r="254">
          <cell r="A254" t="str">
            <v>Fix Fee - Forecaster - June Update for census and val results</v>
          </cell>
        </row>
        <row r="255">
          <cell r="A255" t="str">
            <v>Fix Fee - fxAct Software Update</v>
          </cell>
        </row>
        <row r="256">
          <cell r="A256" t="str">
            <v>Fix Fee - Internal General Valuation Planning (see separate code for External Val Planning Mtg at Timken)</v>
          </cell>
        </row>
        <row r="257">
          <cell r="A257" t="str">
            <v>Fix Fee - Notify Union of Actuarial Assumptions Used for Bargaining Plan benefit calculations</v>
          </cell>
        </row>
        <row r="258">
          <cell r="A258" t="str">
            <v>Fix Fee - OPEB Allocations</v>
          </cell>
        </row>
        <row r="259">
          <cell r="A259" t="str">
            <v>Fix Fee - OPEB Disclosure</v>
          </cell>
        </row>
        <row r="260">
          <cell r="A260" t="str">
            <v>Fix Fee - OPEB Expense Valuation (data work / expense current year / 5 year expense projection)</v>
          </cell>
        </row>
        <row r="261">
          <cell r="A261" t="str">
            <v>Fix Fee - OPEB Updated Expense - January</v>
          </cell>
        </row>
        <row r="262">
          <cell r="A262" t="str">
            <v>Fix Fee - PBGC Electronic Filing</v>
          </cell>
        </row>
        <row r="263">
          <cell r="A263" t="str">
            <v>Fix Fee - Pension - 5 year projection cash funding</v>
          </cell>
        </row>
        <row r="264">
          <cell r="A264" t="str">
            <v>Fix Fee - Pension - 5 year projection pension expense</v>
          </cell>
        </row>
        <row r="265">
          <cell r="A265" t="str">
            <v>Fix Fee - Pension - Current Year Expense (includes expense reconciliation)</v>
          </cell>
        </row>
        <row r="266">
          <cell r="A266" t="str">
            <v>Fix Fee - Pension - Current Year Funding Valuation (including report)</v>
          </cell>
        </row>
        <row r="267">
          <cell r="A267" t="str">
            <v>Fix Fee - Pension - Data Work (In Scope - see separate code for Changing Quantify Data Process)</v>
          </cell>
        </row>
        <row r="268">
          <cell r="A268" t="str">
            <v>Fix Fee - Pension - Gain/Loss Analysis</v>
          </cell>
        </row>
        <row r="269">
          <cell r="A269" t="str">
            <v>Fix Fee - Pension Allocations</v>
          </cell>
        </row>
        <row r="270">
          <cell r="A270" t="str">
            <v>Fix Fee - Pension Census Upload for Plan Auditors</v>
          </cell>
        </row>
        <row r="271">
          <cell r="A271" t="str">
            <v>Fix Fee - Pension Disclosure</v>
          </cell>
        </row>
        <row r="272">
          <cell r="A272" t="str">
            <v>Fix Fee - Relative Value Notices Update</v>
          </cell>
        </row>
        <row r="273">
          <cell r="A273" t="str">
            <v>Fix Fee - Schedules SB</v>
          </cell>
        </row>
        <row r="274">
          <cell r="A274" t="str">
            <v>Fix Fee - Update Spreadsheet to Allocate Cash Contribution</v>
          </cell>
        </row>
        <row r="275">
          <cell r="A275" t="str">
            <v>Fix Fee - Valuation Planning Meeting at Timken (Pension + OPEB)</v>
          </cell>
        </row>
        <row r="276">
          <cell r="A276" t="str">
            <v>Fix Fee - Valuation Results Meeting - Pension + OPEB  (Prep / Slide Deck / Attendance)</v>
          </cell>
        </row>
        <row r="277">
          <cell r="A277" t="str">
            <v>Implementation - Meetings</v>
          </cell>
        </row>
        <row r="278">
          <cell r="A278" t="str">
            <v>Pioneer Annuity Purchase T&amp;E Services - Data Cleanup</v>
          </cell>
        </row>
        <row r="279">
          <cell r="A279" t="str">
            <v>Pioneer Annuity Purchase T&amp;E Services - Data File Preparation</v>
          </cell>
        </row>
        <row r="280">
          <cell r="A280" t="str">
            <v>Pioneer Annuity Purchase T&amp;E Services - Independent Fiduciary &amp; Legal Support</v>
          </cell>
        </row>
        <row r="281">
          <cell r="A281" t="str">
            <v>Pioneer Fixed Fee - Annuity Placement Services</v>
          </cell>
        </row>
        <row r="282">
          <cell r="A282" t="str">
            <v>Pioneer Fixed Fee - Financial Analysis including MED</v>
          </cell>
        </row>
        <row r="283">
          <cell r="A283" t="str">
            <v>Pioneer Fixed Fee - Project Management</v>
          </cell>
        </row>
        <row r="284">
          <cell r="A284" t="str">
            <v>Project Dawson</v>
          </cell>
        </row>
        <row r="285">
          <cell r="A285" t="str">
            <v>Project Pioneer - June work</v>
          </cell>
        </row>
        <row r="286">
          <cell r="A286" t="str">
            <v>Timken OOS - 04.01 TLMT Trust</v>
          </cell>
        </row>
        <row r="287">
          <cell r="A287" t="str">
            <v>Timken OOS - 04.02 TLMT Trust</v>
          </cell>
        </row>
        <row r="288">
          <cell r="A288" t="str">
            <v>Timken OOS - 04.03 TLMT Trust</v>
          </cell>
        </row>
        <row r="289">
          <cell r="A289" t="str">
            <v>Timken OOS - 04.04 TLMT Trust</v>
          </cell>
        </row>
        <row r="290">
          <cell r="A290" t="str">
            <v>Timken OOS - 04.05 Barg Trust</v>
          </cell>
        </row>
        <row r="291">
          <cell r="A291" t="str">
            <v>Timken OOS - 04.06 Barg Trust</v>
          </cell>
        </row>
        <row r="292">
          <cell r="A292" t="str">
            <v>Timken OOS - 04.07 Barg Trust</v>
          </cell>
        </row>
        <row r="293">
          <cell r="A293" t="str">
            <v>Timken OOS - 04.08 Barg Trust</v>
          </cell>
        </row>
        <row r="294">
          <cell r="A294" t="str">
            <v>Timken OOS - 04.09 Non Trust</v>
          </cell>
        </row>
        <row r="295">
          <cell r="A295" t="str">
            <v>Timken OOS - 04.10 Non Trust</v>
          </cell>
        </row>
        <row r="296">
          <cell r="A296" t="str">
            <v>Timken OOS - 04.11 Non Trust</v>
          </cell>
        </row>
        <row r="297">
          <cell r="A297" t="str">
            <v>Timken OOS - 04.12 Non Trust</v>
          </cell>
        </row>
        <row r="298">
          <cell r="A298" t="str">
            <v>Timken OOS - Billing</v>
          </cell>
        </row>
        <row r="299">
          <cell r="A299" t="str">
            <v>Timken OOS - Proj Mgt, Travel</v>
          </cell>
        </row>
        <row r="300">
          <cell r="A300" t="str">
            <v>Timken TWIS Project</v>
          </cell>
        </row>
        <row r="301">
          <cell r="A301" t="str">
            <v>YED Disclosure In-Scope/Bargaining Work</v>
          </cell>
        </row>
        <row r="302">
          <cell r="A302" t="str">
            <v>YED Disclosure In-Scope/TLMT work</v>
          </cell>
        </row>
        <row r="303">
          <cell r="A303" t="str">
            <v>Timken BLS - Benefit Recalculations</v>
          </cell>
        </row>
        <row r="304">
          <cell r="A304" t="str">
            <v>Timken BLS - Billing &amp; Fin Mgt</v>
          </cell>
        </row>
        <row r="305">
          <cell r="A305" t="str">
            <v>Timken BLS - Calcs-Dev</v>
          </cell>
        </row>
        <row r="306">
          <cell r="A306" t="str">
            <v>Timken BLS - Call Center</v>
          </cell>
        </row>
        <row r="307">
          <cell r="A307" t="str">
            <v>Timken BLS - Case Management</v>
          </cell>
        </row>
        <row r="308">
          <cell r="A308" t="str">
            <v>Timken BLS - Communications</v>
          </cell>
        </row>
        <row r="309">
          <cell r="A309" t="str">
            <v>Timken BLS - Data</v>
          </cell>
        </row>
        <row r="310">
          <cell r="A310" t="str">
            <v>Timken BLS - EEpoint</v>
          </cell>
        </row>
        <row r="311">
          <cell r="A311" t="str">
            <v>Timken BLS - Fulfillment/Mailing</v>
          </cell>
        </row>
        <row r="312">
          <cell r="A312" t="str">
            <v>Timken BLS - Kits-Development</v>
          </cell>
        </row>
        <row r="313">
          <cell r="A313" t="str">
            <v>Timken BLS - Meetings</v>
          </cell>
        </row>
        <row r="314">
          <cell r="A314" t="str">
            <v>Timken BLS - New Bus</v>
          </cell>
        </row>
        <row r="315">
          <cell r="A315" t="str">
            <v>Timken BLS - Other NonBill</v>
          </cell>
        </row>
        <row r="316">
          <cell r="A316" t="str">
            <v>Timken BLS - PBO Estimate</v>
          </cell>
        </row>
        <row r="317">
          <cell r="A317" t="str">
            <v>Timken BLS - PM</v>
          </cell>
        </row>
        <row r="318">
          <cell r="A318" t="str">
            <v>Timken BLS - Recalculations</v>
          </cell>
        </row>
        <row r="319">
          <cell r="A319" t="str">
            <v>Timken BLS - Reporting</v>
          </cell>
        </row>
        <row r="320">
          <cell r="A320" t="str">
            <v>Timken BLS - Review-returned kits</v>
          </cell>
        </row>
        <row r="321">
          <cell r="A321" t="str">
            <v>Timken BLS - Specs</v>
          </cell>
        </row>
        <row r="322">
          <cell r="A322" t="str">
            <v>Timken BLS - Trustee File</v>
          </cell>
        </row>
        <row r="323">
          <cell r="A323" t="str">
            <v>TimkenSteel 02.00 OOS Billing</v>
          </cell>
        </row>
        <row r="324">
          <cell r="A324" t="str">
            <v>TimkenSteel 03.00 OOS Travel</v>
          </cell>
        </row>
        <row r="325">
          <cell r="A325" t="str">
            <v>TimkenSteel 04.01 OOS Barg Trust</v>
          </cell>
        </row>
        <row r="326">
          <cell r="A326" t="str">
            <v>TimkenSteel 04.02 OOS Barg Trust</v>
          </cell>
        </row>
        <row r="327">
          <cell r="A327" t="str">
            <v>TimkenSteel 04.03 OOS Barg Trust</v>
          </cell>
        </row>
        <row r="328">
          <cell r="A328" t="str">
            <v>TimkenSteel 04.04 OOS NonBarg Trust</v>
          </cell>
        </row>
        <row r="329">
          <cell r="A329" t="str">
            <v>TimkenSteel 04.05 OOS NonBarg Trust</v>
          </cell>
        </row>
        <row r="330">
          <cell r="A330" t="str">
            <v>TimkenSteel 04.06 OOS NonBarg Trust</v>
          </cell>
        </row>
        <row r="331">
          <cell r="A331" t="str">
            <v>TimkenSteel 04.07 OOS Non-Trust</v>
          </cell>
        </row>
        <row r="332">
          <cell r="A332" t="str">
            <v>TimkenSteel 04.08 OOS Non-Trust</v>
          </cell>
        </row>
        <row r="333">
          <cell r="A333" t="str">
            <v>TimkenSteel 04.09 OOS Non-Trust</v>
          </cell>
        </row>
        <row r="334">
          <cell r="A334" t="str">
            <v>TimkenSteel 04.10 OOS Misc</v>
          </cell>
        </row>
        <row r="335">
          <cell r="A335" t="str">
            <v>TimkenSteel 04.11 OOS Misc</v>
          </cell>
        </row>
        <row r="336">
          <cell r="A336" t="str">
            <v>TimkenSteel 04.12 OOS Misc</v>
          </cell>
        </row>
        <row r="337">
          <cell r="A337" t="str">
            <v>TimkenSteel Val - ad hoc #1</v>
          </cell>
        </row>
        <row r="338">
          <cell r="A338" t="str">
            <v>TimkenSteel Val - ad hoc #2</v>
          </cell>
        </row>
        <row r="339">
          <cell r="A339" t="str">
            <v>TimkenSteel Val - ad hoc #3</v>
          </cell>
        </row>
        <row r="340">
          <cell r="A340" t="str">
            <v>TimkenSteel Val - assets</v>
          </cell>
        </row>
        <row r="341">
          <cell r="A341" t="str">
            <v>TimkenSteel Val - assumptions</v>
          </cell>
        </row>
        <row r="342">
          <cell r="A342" t="str">
            <v>TimkenSteel Val - billing</v>
          </cell>
        </row>
        <row r="343">
          <cell r="A343" t="str">
            <v>TimkenSteel Val - claims</v>
          </cell>
        </row>
        <row r="344">
          <cell r="A344" t="str">
            <v>TimkenSteel Val - data</v>
          </cell>
        </row>
        <row r="345">
          <cell r="A345" t="str">
            <v>TimkenSteel Val - disclosure</v>
          </cell>
        </row>
        <row r="346">
          <cell r="A346" t="str">
            <v>TimkenSteel Val - forecasting</v>
          </cell>
        </row>
        <row r="347">
          <cell r="A347" t="str">
            <v>TimkenSteel Val - project mgt</v>
          </cell>
        </row>
        <row r="348">
          <cell r="A348" t="str">
            <v>TimkenSteel Val - report</v>
          </cell>
        </row>
        <row r="349">
          <cell r="A349" t="str">
            <v>TimkenSteel Val - results</v>
          </cell>
        </row>
        <row r="350">
          <cell r="A350" t="str">
            <v>Actuarial Committee</v>
          </cell>
        </row>
        <row r="351">
          <cell r="A351" t="str">
            <v>Actuarial Exam Study</v>
          </cell>
        </row>
        <row r="352">
          <cell r="A352" t="str">
            <v>Actuarial Exam Time</v>
          </cell>
        </row>
        <row r="353">
          <cell r="A353" t="str">
            <v>Exam Coordination</v>
          </cell>
        </row>
        <row r="354">
          <cell r="A354" t="str">
            <v>General Admin</v>
          </cell>
        </row>
        <row r="355">
          <cell r="A355" t="str">
            <v>Intermediate RAFT</v>
          </cell>
        </row>
        <row r="356">
          <cell r="A356" t="str">
            <v>Knowledge and Research</v>
          </cell>
        </row>
        <row r="357">
          <cell r="A357" t="str">
            <v>Leading Training</v>
          </cell>
        </row>
        <row r="358">
          <cell r="A358" t="str">
            <v>Making Administrative Decisions</v>
          </cell>
        </row>
        <row r="359">
          <cell r="A359" t="str">
            <v>Management</v>
          </cell>
        </row>
        <row r="360">
          <cell r="A360" t="str">
            <v>Mentoring / Buddies</v>
          </cell>
        </row>
        <row r="361">
          <cell r="A361" t="str">
            <v>Non Client Specific Marketing</v>
          </cell>
        </row>
        <row r="362">
          <cell r="A362" t="str">
            <v>Non-Actuarial Study</v>
          </cell>
        </row>
        <row r="363">
          <cell r="A363" t="str">
            <v>Office Leadership Roles</v>
          </cell>
        </row>
        <row r="364">
          <cell r="A364" t="str">
            <v>People Management</v>
          </cell>
        </row>
        <row r="365">
          <cell r="A365" t="str">
            <v>Professional Development</v>
          </cell>
        </row>
        <row r="366">
          <cell r="A366" t="str">
            <v>Professional Excellence</v>
          </cell>
        </row>
        <row r="367">
          <cell r="A367" t="str">
            <v>PTO</v>
          </cell>
        </row>
        <row r="368">
          <cell r="A368" t="str">
            <v>Recruiting (non-interview time)</v>
          </cell>
        </row>
        <row r="369">
          <cell r="A369" t="str">
            <v>Recruiting Interviews</v>
          </cell>
        </row>
        <row r="370">
          <cell r="A370" t="str">
            <v>SWIFT Training</v>
          </cell>
        </row>
        <row r="371">
          <cell r="A371" t="str">
            <v>Tools Champion</v>
          </cell>
        </row>
        <row r="372">
          <cell r="A372" t="str">
            <v>US Holiday</v>
          </cell>
        </row>
        <row r="373">
          <cell r="A373" t="str">
            <v>Volunteer Day</v>
          </cell>
        </row>
        <row r="374">
          <cell r="A374" t="str">
            <v>Workplace Initiatives</v>
          </cell>
        </row>
      </sheetData>
      <sheetData sheetId="2"/>
      <sheetData sheetId="3"/>
      <sheetData sheetId="4"/>
      <sheetData sheetId="5"/>
      <sheetData sheetId="6"/>
      <sheetData sheetId="7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827" Type="http://schemas.openxmlformats.org/officeDocument/2006/relationships/hyperlink" Target="mailto:=@if(sum(d729.d730)=0,%22NA%22,SUM(L729:L730)/SUM(D729:D730))" TargetMode="External"/><Relationship Id="rId3182" Type="http://schemas.openxmlformats.org/officeDocument/2006/relationships/hyperlink" Target="mailto:=@if(sum(d729.d730)=0,%22NA%22,SUM(L729:L730)/SUM(D729:D730))" TargetMode="External"/><Relationship Id="rId4233" Type="http://schemas.openxmlformats.org/officeDocument/2006/relationships/hyperlink" Target="mailto:=@if(sum(d729.d730)=0,%22NA%22,SUM(L729:L730)/SUM(D729:D730))" TargetMode="External"/><Relationship Id="rId7389" Type="http://schemas.openxmlformats.org/officeDocument/2006/relationships/hyperlink" Target="mailto:=@if(sum(d729.d730)=0,%22NA%22,SUM(L729:L730)/SUM(D729:D730))" TargetMode="External"/><Relationship Id="rId3999" Type="http://schemas.openxmlformats.org/officeDocument/2006/relationships/hyperlink" Target="mailto:=@if(sum(d729.d730)=0,%22NA%22,SUM(L729:L730)/SUM(D729:D730))" TargetMode="External"/><Relationship Id="rId4300" Type="http://schemas.openxmlformats.org/officeDocument/2006/relationships/hyperlink" Target="mailto:=@if(sum(d729.d730)=0,%22NA%22,SUM(L729:L730)/SUM(D729:D730))" TargetMode="External"/><Relationship Id="rId7456" Type="http://schemas.openxmlformats.org/officeDocument/2006/relationships/hyperlink" Target="mailto:=@if(sum(d729.d730)=0,%22NA%22,SUM(L729:L730)/SUM(D729:D730))" TargetMode="External"/><Relationship Id="rId170" Type="http://schemas.openxmlformats.org/officeDocument/2006/relationships/hyperlink" Target="mailto:=@if(sum(d729.d730)=0,%22NA%22,SUM(L729:L730)/SUM(D729:D730))" TargetMode="External"/><Relationship Id="rId6058" Type="http://schemas.openxmlformats.org/officeDocument/2006/relationships/hyperlink" Target="mailto:=@if(sum(d729.d730)=0,%22NA%22,SUM(L729:L730)/SUM(D729:D730))" TargetMode="External"/><Relationship Id="rId6472" Type="http://schemas.openxmlformats.org/officeDocument/2006/relationships/hyperlink" Target="mailto:=@if(sum(d729.d730)=0,%22NA%22,SUM(L729:L730)/SUM(D729:D730))" TargetMode="External"/><Relationship Id="rId7109" Type="http://schemas.openxmlformats.org/officeDocument/2006/relationships/hyperlink" Target="mailto:=@if(sum(d729.d730)=0,%22NA%22,SUM(L729:L730)/SUM(D729:D730))" TargetMode="External"/><Relationship Id="rId7523" Type="http://schemas.openxmlformats.org/officeDocument/2006/relationships/hyperlink" Target="mailto:=@if(sum(d729.d730)=0,%22NA%22,SUM(L729:L730)/SUM(D729:D730))" TargetMode="External"/><Relationship Id="rId7870" Type="http://schemas.openxmlformats.org/officeDocument/2006/relationships/hyperlink" Target="mailto:=@if(sum(d729.d730)=0,%22NA%22,SUM(L729:L730)/SUM(D729:D730))" TargetMode="External"/><Relationship Id="rId5074" Type="http://schemas.openxmlformats.org/officeDocument/2006/relationships/hyperlink" Target="mailto:=@if(sum(d729.d730)=0,%22NA%22,SUM(L729:L730)/SUM(D729:D730))" TargetMode="External"/><Relationship Id="rId6125" Type="http://schemas.openxmlformats.org/officeDocument/2006/relationships/hyperlink" Target="mailto:=@if(sum(d729.d730)=0,%22NA%22,SUM(L729:L730)/SUM(D729:D730))" TargetMode="External"/><Relationship Id="rId987" Type="http://schemas.openxmlformats.org/officeDocument/2006/relationships/hyperlink" Target="mailto:=@if(sum(d729.d730)=0,%22NA%22,SUM(L729:L730)/SUM(D729:D730))" TargetMode="External"/><Relationship Id="rId2668" Type="http://schemas.openxmlformats.org/officeDocument/2006/relationships/hyperlink" Target="mailto:=@if(sum(d729.d730)=0,%22NA%22,SUM(L729:L730)/SUM(D729:D730))" TargetMode="External"/><Relationship Id="rId3719" Type="http://schemas.openxmlformats.org/officeDocument/2006/relationships/hyperlink" Target="mailto:=@if(sum(d729.d730)=0,%22NA%22,SUM(L729:L730)/SUM(D729:D730))" TargetMode="External"/><Relationship Id="rId4090" Type="http://schemas.openxmlformats.org/officeDocument/2006/relationships/hyperlink" Target="mailto:=@if(sum(d729.d730)=0,%22NA%22,SUM(L729:L730)/SUM(D729:D730))" TargetMode="External"/><Relationship Id="rId1684" Type="http://schemas.openxmlformats.org/officeDocument/2006/relationships/hyperlink" Target="mailto:=@if(sum(d729.d730)=0,%22NA%22,SUM(L729:L730)/SUM(D729:D730))" TargetMode="External"/><Relationship Id="rId2735" Type="http://schemas.openxmlformats.org/officeDocument/2006/relationships/hyperlink" Target="mailto:=@if(sum(d729.d730)=0,%22NA%22,SUM(L729:L730)/SUM(D729:D730))" TargetMode="External"/><Relationship Id="rId5141" Type="http://schemas.openxmlformats.org/officeDocument/2006/relationships/hyperlink" Target="mailto:=@if(sum(d729.d730)=0,%22NA%22,SUM(L729:L730)/SUM(D729:D730))" TargetMode="External"/><Relationship Id="rId707" Type="http://schemas.openxmlformats.org/officeDocument/2006/relationships/hyperlink" Target="mailto:=@if(sum(d729.d730)=0,%22NA%22,SUM(L729:L730)/SUM(D729:D730))" TargetMode="External"/><Relationship Id="rId1337" Type="http://schemas.openxmlformats.org/officeDocument/2006/relationships/hyperlink" Target="mailto:=@if(sum(d729.d730)=0,%22NA%22,SUM(L729:L730)/SUM(D729:D730))" TargetMode="External"/><Relationship Id="rId1751" Type="http://schemas.openxmlformats.org/officeDocument/2006/relationships/hyperlink" Target="mailto:=@if(sum(d729.d730)=0,%22NA%22,SUM(L729:L730)/SUM(D729:D730))" TargetMode="External"/><Relationship Id="rId2802" Type="http://schemas.openxmlformats.org/officeDocument/2006/relationships/hyperlink" Target="mailto:=@if(sum(d729.d730)=0,%22NA%22,SUM(L729:L730)/SUM(D729:D730))" TargetMode="External"/><Relationship Id="rId5958" Type="http://schemas.openxmlformats.org/officeDocument/2006/relationships/hyperlink" Target="mailto:=@if(sum(d729.d730)=0,%22NA%22,SUM(L729:L730)/SUM(D729:D730))" TargetMode="External"/><Relationship Id="rId43" Type="http://schemas.openxmlformats.org/officeDocument/2006/relationships/hyperlink" Target="mailto:=@if(sum(d729.d730)=0,%22NA%22,SUM(L729:L730)/SUM(D729:D730))" TargetMode="External"/><Relationship Id="rId1404" Type="http://schemas.openxmlformats.org/officeDocument/2006/relationships/hyperlink" Target="mailto:=@if(sum(d729.d730)=0,%22NA%22,SUM(L729:L730)/SUM(D729:D730))" TargetMode="External"/><Relationship Id="rId7380" Type="http://schemas.openxmlformats.org/officeDocument/2006/relationships/hyperlink" Target="mailto:=@if(sum(d729.d730)=0,%22NA%22,SUM(L729:L730)/SUM(D729:D730))" TargetMode="External"/><Relationship Id="rId8017" Type="http://schemas.openxmlformats.org/officeDocument/2006/relationships/hyperlink" Target="mailto:=@if(sum(d729.d730)=0,%22NA%22,SUM(L729:L730)/SUM(D729:D730))" TargetMode="External"/><Relationship Id="rId3576" Type="http://schemas.openxmlformats.org/officeDocument/2006/relationships/hyperlink" Target="mailto:=@if(sum(d729.d730)=0,%22NA%22,SUM(L729:L730)/SUM(D729:D730))" TargetMode="External"/><Relationship Id="rId4627" Type="http://schemas.openxmlformats.org/officeDocument/2006/relationships/hyperlink" Target="mailto:=@if(sum(d729.d730)=0,%22NA%22,SUM(L729:L730)/SUM(D729:D730))" TargetMode="External"/><Relationship Id="rId4974" Type="http://schemas.openxmlformats.org/officeDocument/2006/relationships/hyperlink" Target="mailto:=@if(sum(d729.d730)=0,%22NA%22,SUM(L729:L730)/SUM(D729:D730))" TargetMode="External"/><Relationship Id="rId7033" Type="http://schemas.openxmlformats.org/officeDocument/2006/relationships/hyperlink" Target="mailto:=@if(sum(d729.d730)=0,%22NA%22,SUM(L729:L730)/SUM(D729:D730))" TargetMode="External"/><Relationship Id="rId497" Type="http://schemas.openxmlformats.org/officeDocument/2006/relationships/hyperlink" Target="mailto:=@if(sum(d729.d730)=0,%22NA%22,SUM(L729:L730)/SUM(D729:D730))" TargetMode="External"/><Relationship Id="rId2178" Type="http://schemas.openxmlformats.org/officeDocument/2006/relationships/hyperlink" Target="mailto:=@if(sum(d729.d730)=0,%22NA%22,SUM(L729:L730)/SUM(D729:D730))" TargetMode="External"/><Relationship Id="rId3229" Type="http://schemas.openxmlformats.org/officeDocument/2006/relationships/hyperlink" Target="mailto:=@if(sum(d729.d730)=0,%22NA%22,SUM(L729:L730)/SUM(D729:D730))" TargetMode="External"/><Relationship Id="rId3990" Type="http://schemas.openxmlformats.org/officeDocument/2006/relationships/hyperlink" Target="mailto:=@if(sum(d729.d730)=0,%22NA%22,SUM(L729:L730)/SUM(D729:D730))" TargetMode="External"/><Relationship Id="rId7100" Type="http://schemas.openxmlformats.org/officeDocument/2006/relationships/hyperlink" Target="mailto:=@if(sum(d729.d730)=0,%22NA%22,SUM(L729:L730)/SUM(D729:D730))" TargetMode="External"/><Relationship Id="rId1194" Type="http://schemas.openxmlformats.org/officeDocument/2006/relationships/hyperlink" Target="mailto:=@if(sum(d729.d730)=0,%22NA%22,SUM(L729:L730)/SUM(D729:D730))" TargetMode="External"/><Relationship Id="rId2592" Type="http://schemas.openxmlformats.org/officeDocument/2006/relationships/hyperlink" Target="mailto:=@if(sum(d729.d730)=0,%22NA%22,SUM(L729:L730)/SUM(D729:D730))" TargetMode="External"/><Relationship Id="rId3643" Type="http://schemas.openxmlformats.org/officeDocument/2006/relationships/hyperlink" Target="mailto:=@if(sum(d729.d730)=0,%22NA%22,SUM(L729:L730)/SUM(D729:D730))" TargetMode="External"/><Relationship Id="rId6799" Type="http://schemas.openxmlformats.org/officeDocument/2006/relationships/hyperlink" Target="mailto:=@if(sum(d729.d730)=0,%22NA%22,SUM(L729:L730)/SUM(D729:D730))" TargetMode="External"/><Relationship Id="rId217" Type="http://schemas.openxmlformats.org/officeDocument/2006/relationships/hyperlink" Target="mailto:=@if(sum(d729.d730)=0,%22NA%22,SUM(L729:L730)/SUM(D729:D730))" TargetMode="External"/><Relationship Id="rId564" Type="http://schemas.openxmlformats.org/officeDocument/2006/relationships/hyperlink" Target="mailto:=@if(sum(d729.d730)=0,%22NA%22,SUM(L729:L730)/SUM(D729:D730))" TargetMode="External"/><Relationship Id="rId2245" Type="http://schemas.openxmlformats.org/officeDocument/2006/relationships/hyperlink" Target="mailto:=@if(sum(d729.d730)=0,%22NA%22,SUM(L729:L730)/SUM(D729:D730))" TargetMode="External"/><Relationship Id="rId3710" Type="http://schemas.openxmlformats.org/officeDocument/2006/relationships/hyperlink" Target="mailto:=@if(sum(d729.d730)=0,%22NA%22,SUM(L729:L730)/SUM(D729:D730))" TargetMode="External"/><Relationship Id="rId6866" Type="http://schemas.openxmlformats.org/officeDocument/2006/relationships/hyperlink" Target="mailto:=@if(sum(d729.d730)=0,%22NA%22,SUM(L729:L730)/SUM(D729:D730))" TargetMode="External"/><Relationship Id="rId7917" Type="http://schemas.openxmlformats.org/officeDocument/2006/relationships/hyperlink" Target="mailto:=@if(sum(d729.d730)=0,%22NA%22,SUM(L729:L730)/SUM(D729:D730))" TargetMode="External"/><Relationship Id="rId631" Type="http://schemas.openxmlformats.org/officeDocument/2006/relationships/hyperlink" Target="mailto:=@if(sum(d729.d730)=0,%22NA%22,SUM(L729:L730)/SUM(D729:D730))" TargetMode="External"/><Relationship Id="rId1261" Type="http://schemas.openxmlformats.org/officeDocument/2006/relationships/hyperlink" Target="mailto:=@if(sum(d729.d730)=0,%22NA%22,SUM(L729:L730)/SUM(D729:D730))" TargetMode="External"/><Relationship Id="rId2312" Type="http://schemas.openxmlformats.org/officeDocument/2006/relationships/hyperlink" Target="mailto:=@if(sum(d729.d730)=0,%22NA%22,SUM(L729:L730)/SUM(D729:D730))" TargetMode="External"/><Relationship Id="rId5468" Type="http://schemas.openxmlformats.org/officeDocument/2006/relationships/hyperlink" Target="mailto:=@if(sum(d729.d730)=0,%22NA%22,SUM(L729:L730)/SUM(D729:D730))" TargetMode="External"/><Relationship Id="rId5882" Type="http://schemas.openxmlformats.org/officeDocument/2006/relationships/hyperlink" Target="mailto:=@if(sum(d729.d730)=0,%22NA%22,SUM(L729:L730)/SUM(D729:D730))" TargetMode="External"/><Relationship Id="rId6519" Type="http://schemas.openxmlformats.org/officeDocument/2006/relationships/hyperlink" Target="mailto:=@if(sum(d729.d730)=0,%22NA%22,SUM(L729:L730)/SUM(D729:D730))" TargetMode="External"/><Relationship Id="rId6933" Type="http://schemas.openxmlformats.org/officeDocument/2006/relationships/hyperlink" Target="mailto:=@if(sum(d729.d730)=0,%22NA%22,SUM(L729:L730)/SUM(D729:D730))" TargetMode="External"/><Relationship Id="rId4484" Type="http://schemas.openxmlformats.org/officeDocument/2006/relationships/hyperlink" Target="mailto:=@if(sum(d729.d730)=0,%22NA%22,SUM(L729:L730)/SUM(D729:D730))" TargetMode="External"/><Relationship Id="rId5535" Type="http://schemas.openxmlformats.org/officeDocument/2006/relationships/hyperlink" Target="mailto:=@if(sum(d729.d730)=0,%22NA%22,SUM(L729:L730)/SUM(D729:D730))" TargetMode="External"/><Relationship Id="rId3086" Type="http://schemas.openxmlformats.org/officeDocument/2006/relationships/hyperlink" Target="mailto:=@if(sum(d729.d730)=0,%22NA%22,SUM(L729:L730)/SUM(D729:D730))" TargetMode="External"/><Relationship Id="rId4137" Type="http://schemas.openxmlformats.org/officeDocument/2006/relationships/hyperlink" Target="mailto:=@if(sum(d729.d730)=0,%22NA%22,SUM(L729:L730)/SUM(D729:D730))" TargetMode="External"/><Relationship Id="rId4551" Type="http://schemas.openxmlformats.org/officeDocument/2006/relationships/hyperlink" Target="mailto:=@if(sum(d729.d730)=0,%22NA%22,SUM(L729:L730)/SUM(D729:D730))" TargetMode="External"/><Relationship Id="rId3153" Type="http://schemas.openxmlformats.org/officeDocument/2006/relationships/hyperlink" Target="mailto:=@if(sum(d729.d730)=0,%22NA%22,SUM(L729:L730)/SUM(D729:D730))" TargetMode="External"/><Relationship Id="rId4204" Type="http://schemas.openxmlformats.org/officeDocument/2006/relationships/hyperlink" Target="mailto:=@if(sum(d729.d730)=0,%22NA%22,SUM(L729:L730)/SUM(D729:D730))" TargetMode="External"/><Relationship Id="rId5602" Type="http://schemas.openxmlformats.org/officeDocument/2006/relationships/hyperlink" Target="mailto:=@if(sum(d729.d730)=0,%22NA%22,SUM(L729:L730)/SUM(D729:D730))" TargetMode="External"/><Relationship Id="rId7774" Type="http://schemas.openxmlformats.org/officeDocument/2006/relationships/hyperlink" Target="mailto:=@if(sum(d729.d730)=0,%22NA%22,SUM(L729:L730)/SUM(D729:D730))" TargetMode="External"/><Relationship Id="rId141" Type="http://schemas.openxmlformats.org/officeDocument/2006/relationships/hyperlink" Target="mailto:=@if(sum(d729.d730)=0,%22NA%22,SUM(L729:L730)/SUM(D729:D730))" TargetMode="External"/><Relationship Id="rId3220" Type="http://schemas.openxmlformats.org/officeDocument/2006/relationships/hyperlink" Target="mailto:=@if(sum(d729.d730)=0,%22NA%22,SUM(L729:L730)/SUM(D729:D730))" TargetMode="External"/><Relationship Id="rId6029" Type="http://schemas.openxmlformats.org/officeDocument/2006/relationships/hyperlink" Target="mailto:=@if(sum(d729.d730)=0,%22NA%22,SUM(L729:L730)/SUM(D729:D730))" TargetMode="External"/><Relationship Id="rId6376" Type="http://schemas.openxmlformats.org/officeDocument/2006/relationships/hyperlink" Target="mailto:=@if(sum(d729.d730)=0,%22NA%22,SUM(L729:L730)/SUM(D729:D730))" TargetMode="External"/><Relationship Id="rId6790" Type="http://schemas.openxmlformats.org/officeDocument/2006/relationships/hyperlink" Target="mailto:=@if(sum(d729.d730)=0,%22NA%22,SUM(L729:L730)/SUM(D729:D730))" TargetMode="External"/><Relationship Id="rId7427" Type="http://schemas.openxmlformats.org/officeDocument/2006/relationships/hyperlink" Target="mailto:=@if(sum(d729.d730)=0,%22NA%22,SUM(L729:L730)/SUM(D729:D730))" TargetMode="External"/><Relationship Id="rId7841" Type="http://schemas.openxmlformats.org/officeDocument/2006/relationships/hyperlink" Target="mailto:=@if(sum(d729.d730)=0,%22NA%22,SUM(L729:L730)/SUM(D729:D730))" TargetMode="External"/><Relationship Id="rId7" Type="http://schemas.openxmlformats.org/officeDocument/2006/relationships/hyperlink" Target="mailto:=@if(sum(d729.d730)=0,%22NA%22,SUM(L729:L730)/SUM(D729:D730))" TargetMode="External"/><Relationship Id="rId2986" Type="http://schemas.openxmlformats.org/officeDocument/2006/relationships/hyperlink" Target="mailto:=@if(sum(d729.d730)=0,%22NA%22,SUM(L729:L730)/SUM(D729:D730))" TargetMode="External"/><Relationship Id="rId5392" Type="http://schemas.openxmlformats.org/officeDocument/2006/relationships/hyperlink" Target="mailto:=@if(sum(d729.d730)=0,%22NA%22,SUM(L729:L730)/SUM(D729:D730))" TargetMode="External"/><Relationship Id="rId6443" Type="http://schemas.openxmlformats.org/officeDocument/2006/relationships/hyperlink" Target="mailto:=@if(sum(d729.d730)=0,%22NA%22,SUM(L729:L730)/SUM(D729:D730))" TargetMode="External"/><Relationship Id="rId958" Type="http://schemas.openxmlformats.org/officeDocument/2006/relationships/hyperlink" Target="mailto:=@if(sum(d729.d730)=0,%22NA%22,SUM(L729:L730)/SUM(D729:D730))" TargetMode="External"/><Relationship Id="rId1588" Type="http://schemas.openxmlformats.org/officeDocument/2006/relationships/hyperlink" Target="mailto:=@if(sum(d729.d730)=0,%22NA%22,SUM(L729:L730)/SUM(D729:D730))" TargetMode="External"/><Relationship Id="rId2639" Type="http://schemas.openxmlformats.org/officeDocument/2006/relationships/hyperlink" Target="mailto:=@if(sum(d729.d730)=0,%22NA%22,SUM(L729:L730)/SUM(D729:D730))" TargetMode="External"/><Relationship Id="rId5045" Type="http://schemas.openxmlformats.org/officeDocument/2006/relationships/hyperlink" Target="mailto:=@if(sum(d729.d730)=0,%22NA%22,SUM(L729:L730)/SUM(D729:D730))" TargetMode="External"/><Relationship Id="rId6510" Type="http://schemas.openxmlformats.org/officeDocument/2006/relationships/hyperlink" Target="mailto:=@if(sum(d729.d730)=0,%22NA%22,SUM(L729:L730)/SUM(D729:D730))" TargetMode="External"/><Relationship Id="rId1655" Type="http://schemas.openxmlformats.org/officeDocument/2006/relationships/hyperlink" Target="mailto:=@if(sum(d729.d730)=0,%22NA%22,SUM(L729:L730)/SUM(D729:D730))" TargetMode="External"/><Relationship Id="rId2706" Type="http://schemas.openxmlformats.org/officeDocument/2006/relationships/hyperlink" Target="mailto:=@if(sum(d729.d730)=0,%22NA%22,SUM(L729:L730)/SUM(D729:D730))" TargetMode="External"/><Relationship Id="rId4061" Type="http://schemas.openxmlformats.org/officeDocument/2006/relationships/hyperlink" Target="mailto:=@if(sum(d729.d730)=0,%22NA%22,SUM(L729:L730)/SUM(D729:D730))" TargetMode="External"/><Relationship Id="rId5112" Type="http://schemas.openxmlformats.org/officeDocument/2006/relationships/hyperlink" Target="mailto:=@if(sum(d729.d730)=0,%22NA%22,SUM(L729:L730)/SUM(D729:D730))" TargetMode="External"/><Relationship Id="rId1308" Type="http://schemas.openxmlformats.org/officeDocument/2006/relationships/hyperlink" Target="mailto:=@if(sum(d729.d730)=0,%22NA%22,SUM(L729:L730)/SUM(D729:D730))" TargetMode="External"/><Relationship Id="rId7284" Type="http://schemas.openxmlformats.org/officeDocument/2006/relationships/hyperlink" Target="mailto:=@if(sum(d729.d730)=0,%22NA%22,SUM(L729:L730)/SUM(D729:D730))" TargetMode="External"/><Relationship Id="rId1722" Type="http://schemas.openxmlformats.org/officeDocument/2006/relationships/hyperlink" Target="mailto:=@if(sum(d729.d730)=0,%22NA%22,SUM(L729:L730)/SUM(D729:D730))" TargetMode="External"/><Relationship Id="rId4878" Type="http://schemas.openxmlformats.org/officeDocument/2006/relationships/hyperlink" Target="mailto:=@if(sum(d729.d730)=0,%22NA%22,SUM(L729:L730)/SUM(D729:D730))" TargetMode="External"/><Relationship Id="rId5929" Type="http://schemas.openxmlformats.org/officeDocument/2006/relationships/hyperlink" Target="mailto:=@if(sum(d729.d730)=0,%22NA%22,SUM(L729:L730)/SUM(D729:D730))" TargetMode="External"/><Relationship Id="rId14" Type="http://schemas.openxmlformats.org/officeDocument/2006/relationships/hyperlink" Target="mailto:=@if(sum(d729.d730)=0,%22NA%22,SUM(L729:L730)/SUM(D729:D730))" TargetMode="External"/><Relationship Id="rId3894" Type="http://schemas.openxmlformats.org/officeDocument/2006/relationships/hyperlink" Target="mailto:=@if(sum(d729.d730)=0,%22NA%22,SUM(L729:L730)/SUM(D729:D730))" TargetMode="External"/><Relationship Id="rId4945" Type="http://schemas.openxmlformats.org/officeDocument/2006/relationships/hyperlink" Target="mailto:=@if(sum(d729.d730)=0,%22NA%22,SUM(L729:L730)/SUM(D729:D730))" TargetMode="External"/><Relationship Id="rId7004" Type="http://schemas.openxmlformats.org/officeDocument/2006/relationships/hyperlink" Target="mailto:=@if(sum(d729.d730)=0,%22NA%22,SUM(L729:L730)/SUM(D729:D730))" TargetMode="External"/><Relationship Id="rId7351" Type="http://schemas.openxmlformats.org/officeDocument/2006/relationships/hyperlink" Target="mailto:=@if(sum(d729.d730)=0,%22NA%22,SUM(L729:L730)/SUM(D729:D730))" TargetMode="External"/><Relationship Id="rId2496" Type="http://schemas.openxmlformats.org/officeDocument/2006/relationships/hyperlink" Target="mailto:=@if(sum(d729.d730)=0,%22NA%22,SUM(L729:L730)/SUM(D729:D730))" TargetMode="External"/><Relationship Id="rId3547" Type="http://schemas.openxmlformats.org/officeDocument/2006/relationships/hyperlink" Target="mailto:=@if(sum(d729.d730)=0,%22NA%22,SUM(L729:L730)/SUM(D729:D730))" TargetMode="External"/><Relationship Id="rId3961" Type="http://schemas.openxmlformats.org/officeDocument/2006/relationships/hyperlink" Target="mailto:=@if(sum(d729.d730)=0,%22NA%22,SUM(L729:L730)/SUM(D729:D730))" TargetMode="External"/><Relationship Id="rId468" Type="http://schemas.openxmlformats.org/officeDocument/2006/relationships/hyperlink" Target="mailto:=@if(sum(d729.d730)=0,%22NA%22,SUM(L729:L730)/SUM(D729:D730))" TargetMode="External"/><Relationship Id="rId882" Type="http://schemas.openxmlformats.org/officeDocument/2006/relationships/hyperlink" Target="mailto:=@if(sum(d729.d730)=0,%22NA%22,SUM(L729:L730)/SUM(D729:D730))" TargetMode="External"/><Relationship Id="rId1098" Type="http://schemas.openxmlformats.org/officeDocument/2006/relationships/hyperlink" Target="mailto:=@if(sum(d729.d730)=0,%22NA%22,SUM(L729:L730)/SUM(D729:D730))" TargetMode="External"/><Relationship Id="rId2149" Type="http://schemas.openxmlformats.org/officeDocument/2006/relationships/hyperlink" Target="mailto:=@if(sum(d729.d730)=0,%22NA%22,SUM(L729:L730)/SUM(D729:D730))" TargetMode="External"/><Relationship Id="rId2563" Type="http://schemas.openxmlformats.org/officeDocument/2006/relationships/hyperlink" Target="mailto:=@if(sum(d729.d730)=0,%22NA%22,SUM(L729:L730)/SUM(D729:D730))" TargetMode="External"/><Relationship Id="rId3614" Type="http://schemas.openxmlformats.org/officeDocument/2006/relationships/hyperlink" Target="mailto:=@if(sum(d729.d730)=0,%22NA%22,SUM(L729:L730)/SUM(D729:D730))" TargetMode="External"/><Relationship Id="rId6020" Type="http://schemas.openxmlformats.org/officeDocument/2006/relationships/hyperlink" Target="mailto:=@if(sum(d729.d730)=0,%22NA%22,SUM(L729:L730)/SUM(D729:D730))" TargetMode="External"/><Relationship Id="rId535" Type="http://schemas.openxmlformats.org/officeDocument/2006/relationships/hyperlink" Target="mailto:=@if(sum(d729.d730)=0,%22NA%22,SUM(L729:L730)/SUM(D729:D730))" TargetMode="External"/><Relationship Id="rId1165" Type="http://schemas.openxmlformats.org/officeDocument/2006/relationships/hyperlink" Target="mailto:=@if(sum(d729.d730)=0,%22NA%22,SUM(L729:L730)/SUM(D729:D730))" TargetMode="External"/><Relationship Id="rId2216" Type="http://schemas.openxmlformats.org/officeDocument/2006/relationships/hyperlink" Target="mailto:=@if(sum(d729.d730)=0,%22NA%22,SUM(L729:L730)/SUM(D729:D730))" TargetMode="External"/><Relationship Id="rId2630" Type="http://schemas.openxmlformats.org/officeDocument/2006/relationships/hyperlink" Target="mailto:=@if(sum(d729.d730)=0,%22NA%22,SUM(L729:L730)/SUM(D729:D730))" TargetMode="External"/><Relationship Id="rId5786" Type="http://schemas.openxmlformats.org/officeDocument/2006/relationships/hyperlink" Target="mailto:=@if(sum(d729.d730)=0,%22NA%22,SUM(L729:L730)/SUM(D729:D730))" TargetMode="External"/><Relationship Id="rId6837" Type="http://schemas.openxmlformats.org/officeDocument/2006/relationships/hyperlink" Target="mailto:=@if(sum(d729.d730)=0,%22NA%22,SUM(L729:L730)/SUM(D729:D730))" TargetMode="External"/><Relationship Id="rId602" Type="http://schemas.openxmlformats.org/officeDocument/2006/relationships/hyperlink" Target="mailto:=@if(sum(d729.d730)=0,%22NA%22,SUM(L729:L730)/SUM(D729:D730))" TargetMode="External"/><Relationship Id="rId1232" Type="http://schemas.openxmlformats.org/officeDocument/2006/relationships/hyperlink" Target="mailto:=@if(sum(d729.d730)=0,%22NA%22,SUM(L729:L730)/SUM(D729:D730))" TargetMode="External"/><Relationship Id="rId4388" Type="http://schemas.openxmlformats.org/officeDocument/2006/relationships/hyperlink" Target="mailto:=@if(sum(d729.d730)=0,%22NA%22,SUM(L729:L730)/SUM(D729:D730))" TargetMode="External"/><Relationship Id="rId5439" Type="http://schemas.openxmlformats.org/officeDocument/2006/relationships/hyperlink" Target="mailto:=@if(sum(d729.d730)=0,%22NA%22,SUM(L729:L730)/SUM(D729:D730))" TargetMode="External"/><Relationship Id="rId5853" Type="http://schemas.openxmlformats.org/officeDocument/2006/relationships/hyperlink" Target="mailto:=@if(sum(d729.d730)=0,%22NA%22,SUM(L729:L730)/SUM(D729:D730))" TargetMode="External"/><Relationship Id="rId6904" Type="http://schemas.openxmlformats.org/officeDocument/2006/relationships/hyperlink" Target="mailto:=@if(sum(d729.d730)=0,%22NA%22,SUM(L729:L730)/SUM(D729:D730))" TargetMode="External"/><Relationship Id="rId3057" Type="http://schemas.openxmlformats.org/officeDocument/2006/relationships/hyperlink" Target="mailto:=@if(sum(d729.d730)=0,%22NA%22,SUM(L729:L730)/SUM(D729:D730))" TargetMode="External"/><Relationship Id="rId4108" Type="http://schemas.openxmlformats.org/officeDocument/2006/relationships/hyperlink" Target="mailto:=@if(sum(d729.d730)=0,%22NA%22,SUM(L729:L730)/SUM(D729:D730))" TargetMode="External"/><Relationship Id="rId4455" Type="http://schemas.openxmlformats.org/officeDocument/2006/relationships/hyperlink" Target="mailto:=@if(sum(d729.d730)=0,%22NA%22,SUM(L729:L730)/SUM(D729:D730))" TargetMode="External"/><Relationship Id="rId5506" Type="http://schemas.openxmlformats.org/officeDocument/2006/relationships/hyperlink" Target="mailto:=@if(sum(d729.d730)=0,%22NA%22,SUM(L729:L730)/SUM(D729:D730))" TargetMode="External"/><Relationship Id="rId5920" Type="http://schemas.openxmlformats.org/officeDocument/2006/relationships/hyperlink" Target="mailto:=@if(sum(d729.d730)=0,%22NA%22,SUM(L729:L730)/SUM(D729:D730))" TargetMode="External"/><Relationship Id="rId3471" Type="http://schemas.openxmlformats.org/officeDocument/2006/relationships/hyperlink" Target="mailto:=@if(sum(d729.d730)=0,%22NA%22,SUM(L729:L730)/SUM(D729:D730))" TargetMode="External"/><Relationship Id="rId4522" Type="http://schemas.openxmlformats.org/officeDocument/2006/relationships/hyperlink" Target="mailto:=@if(sum(d729.d730)=0,%22NA%22,SUM(L729:L730)/SUM(D729:D730))" TargetMode="External"/><Relationship Id="rId7678" Type="http://schemas.openxmlformats.org/officeDocument/2006/relationships/hyperlink" Target="mailto:=@if(sum(d729.d730)=0,%22NA%22,SUM(L729:L730)/SUM(D729:D730))" TargetMode="External"/><Relationship Id="rId392" Type="http://schemas.openxmlformats.org/officeDocument/2006/relationships/hyperlink" Target="mailto:=@if(sum(d729.d730)=0,%22NA%22,SUM(L729:L730)/SUM(D729:D730))" TargetMode="External"/><Relationship Id="rId2073" Type="http://schemas.openxmlformats.org/officeDocument/2006/relationships/hyperlink" Target="mailto:=@if(sum(d729.d730)=0,%22NA%22,SUM(L729:L730)/SUM(D729:D730))" TargetMode="External"/><Relationship Id="rId3124" Type="http://schemas.openxmlformats.org/officeDocument/2006/relationships/hyperlink" Target="mailto:=@if(sum(d729.d730)=0,%22NA%22,SUM(L729:L730)/SUM(D729:D730))" TargetMode="External"/><Relationship Id="rId6694" Type="http://schemas.openxmlformats.org/officeDocument/2006/relationships/hyperlink" Target="mailto:=@if(sum(d729.d730)=0,%22NA%22,SUM(L729:L730)/SUM(D729:D730))" TargetMode="External"/><Relationship Id="rId7745" Type="http://schemas.openxmlformats.org/officeDocument/2006/relationships/hyperlink" Target="mailto:=@if(sum(d729.d730)=0,%22NA%22,SUM(L729:L730)/SUM(D729:D730))" TargetMode="External"/><Relationship Id="rId2140" Type="http://schemas.openxmlformats.org/officeDocument/2006/relationships/hyperlink" Target="mailto:=@if(sum(d729.d730)=0,%22NA%22,SUM(L729:L730)/SUM(D729:D730))" TargetMode="External"/><Relationship Id="rId5296" Type="http://schemas.openxmlformats.org/officeDocument/2006/relationships/hyperlink" Target="mailto:=@if(sum(d729.d730)=0,%22NA%22,SUM(L729:L730)/SUM(D729:D730))" TargetMode="External"/><Relationship Id="rId6347" Type="http://schemas.openxmlformats.org/officeDocument/2006/relationships/hyperlink" Target="mailto:=@if(sum(d729.d730)=0,%22NA%22,SUM(L729:L730)/SUM(D729:D730))" TargetMode="External"/><Relationship Id="rId6761" Type="http://schemas.openxmlformats.org/officeDocument/2006/relationships/hyperlink" Target="mailto:=@if(sum(d729.d730)=0,%22NA%22,SUM(L729:L730)/SUM(D729:D730))" TargetMode="External"/><Relationship Id="rId7812" Type="http://schemas.openxmlformats.org/officeDocument/2006/relationships/hyperlink" Target="mailto:=@if(sum(d729.d730)=0,%22NA%22,SUM(L729:L730)/SUM(D729:D730))" TargetMode="External"/><Relationship Id="rId112" Type="http://schemas.openxmlformats.org/officeDocument/2006/relationships/hyperlink" Target="mailto:=@if(sum(d729.d730)=0,%22NA%22,SUM(L729:L730)/SUM(D729:D730))" TargetMode="External"/><Relationship Id="rId5363" Type="http://schemas.openxmlformats.org/officeDocument/2006/relationships/hyperlink" Target="mailto:=@if(sum(d729.d730)=0,%22NA%22,SUM(L729:L730)/SUM(D729:D730))" TargetMode="External"/><Relationship Id="rId6414" Type="http://schemas.openxmlformats.org/officeDocument/2006/relationships/hyperlink" Target="mailto:=@if(sum(d729.d730)=0,%22NA%22,SUM(L729:L730)/SUM(D729:D730))" TargetMode="External"/><Relationship Id="rId2957" Type="http://schemas.openxmlformats.org/officeDocument/2006/relationships/hyperlink" Target="mailto:=@if(sum(d729.d730)=0,%22NA%22,SUM(L729:L730)/SUM(D729:D730))" TargetMode="External"/><Relationship Id="rId5016" Type="http://schemas.openxmlformats.org/officeDocument/2006/relationships/hyperlink" Target="mailto:=@if(sum(d729.d730)=0,%22NA%22,SUM(L729:L730)/SUM(D729:D730))" TargetMode="External"/><Relationship Id="rId929" Type="http://schemas.openxmlformats.org/officeDocument/2006/relationships/hyperlink" Target="mailto:=@if(sum(d729.d730)=0,%22NA%22,SUM(L729:L730)/SUM(D729:D730))" TargetMode="External"/><Relationship Id="rId1559" Type="http://schemas.openxmlformats.org/officeDocument/2006/relationships/hyperlink" Target="mailto:=@if(sum(d729.d730)=0,%22NA%22,SUM(L729:L730)/SUM(D729:D730))" TargetMode="External"/><Relationship Id="rId1973" Type="http://schemas.openxmlformats.org/officeDocument/2006/relationships/hyperlink" Target="mailto:=@if(sum(d729.d730)=0,%22NA%22,SUM(L729:L730)/SUM(D729:D730))" TargetMode="External"/><Relationship Id="rId4032" Type="http://schemas.openxmlformats.org/officeDocument/2006/relationships/hyperlink" Target="mailto:=@if(sum(d729.d730)=0,%22NA%22,SUM(L729:L730)/SUM(D729:D730))" TargetMode="External"/><Relationship Id="rId5430" Type="http://schemas.openxmlformats.org/officeDocument/2006/relationships/hyperlink" Target="mailto:=@if(sum(d729.d730)=0,%22NA%22,SUM(L729:L730)/SUM(D729:D730))" TargetMode="External"/><Relationship Id="rId7188" Type="http://schemas.openxmlformats.org/officeDocument/2006/relationships/hyperlink" Target="mailto:=@if(sum(d729.d730)=0,%22NA%22,SUM(L729:L730)/SUM(D729:D730))" TargetMode="External"/><Relationship Id="rId1626" Type="http://schemas.openxmlformats.org/officeDocument/2006/relationships/hyperlink" Target="mailto:=@if(sum(d729.d730)=0,%22NA%22,SUM(L729:L730)/SUM(D729:D730))" TargetMode="External"/><Relationship Id="rId3798" Type="http://schemas.openxmlformats.org/officeDocument/2006/relationships/hyperlink" Target="mailto:=@if(sum(d729.d730)=0,%22NA%22,SUM(L729:L730)/SUM(D729:D730))" TargetMode="External"/><Relationship Id="rId4849" Type="http://schemas.openxmlformats.org/officeDocument/2006/relationships/hyperlink" Target="mailto:=@if(sum(d729.d730)=0,%22NA%22,SUM(L729:L730)/SUM(D729:D730))" TargetMode="External"/><Relationship Id="rId7255" Type="http://schemas.openxmlformats.org/officeDocument/2006/relationships/hyperlink" Target="mailto:=@if(sum(d729.d730)=0,%22NA%22,SUM(L729:L730)/SUM(D729:D730))" TargetMode="External"/><Relationship Id="rId3865" Type="http://schemas.openxmlformats.org/officeDocument/2006/relationships/hyperlink" Target="mailto:=@if(sum(d729.d730)=0,%22NA%22,SUM(L729:L730)/SUM(D729:D730))" TargetMode="External"/><Relationship Id="rId4916" Type="http://schemas.openxmlformats.org/officeDocument/2006/relationships/hyperlink" Target="mailto:=@if(sum(d729.d730)=0,%22NA%22,SUM(L729:L730)/SUM(D729:D730))" TargetMode="External"/><Relationship Id="rId6271" Type="http://schemas.openxmlformats.org/officeDocument/2006/relationships/hyperlink" Target="mailto:=@if(sum(d729.d730)=0,%22NA%22,SUM(L729:L730)/SUM(D729:D730))" TargetMode="External"/><Relationship Id="rId7322" Type="http://schemas.openxmlformats.org/officeDocument/2006/relationships/hyperlink" Target="mailto:=@if(sum(d729.d730)=0,%22NA%22,SUM(L729:L730)/SUM(D729:D730))" TargetMode="External"/><Relationship Id="rId786" Type="http://schemas.openxmlformats.org/officeDocument/2006/relationships/hyperlink" Target="mailto:=@if(sum(d729.d730)=0,%22NA%22,SUM(L729:L730)/SUM(D729:D730))" TargetMode="External"/><Relationship Id="rId2467" Type="http://schemas.openxmlformats.org/officeDocument/2006/relationships/hyperlink" Target="mailto:=@if(sum(d729.d730)=0,%22NA%22,SUM(L729:L730)/SUM(D729:D730))" TargetMode="External"/><Relationship Id="rId3518" Type="http://schemas.openxmlformats.org/officeDocument/2006/relationships/hyperlink" Target="mailto:=@if(sum(d729.d730)=0,%22NA%22,SUM(L729:L730)/SUM(D729:D730))" TargetMode="External"/><Relationship Id="rId439" Type="http://schemas.openxmlformats.org/officeDocument/2006/relationships/hyperlink" Target="mailto:=@if(sum(d729.d730)=0,%22NA%22,SUM(L729:L730)/SUM(D729:D730))" TargetMode="External"/><Relationship Id="rId1069" Type="http://schemas.openxmlformats.org/officeDocument/2006/relationships/hyperlink" Target="mailto:=@if(sum(d729.d730)=0,%22NA%22,SUM(L729:L730)/SUM(D729:D730))" TargetMode="External"/><Relationship Id="rId1483" Type="http://schemas.openxmlformats.org/officeDocument/2006/relationships/hyperlink" Target="mailto:=@if(sum(d729.d730)=0,%22NA%22,SUM(L729:L730)/SUM(D729:D730))" TargetMode="External"/><Relationship Id="rId2881" Type="http://schemas.openxmlformats.org/officeDocument/2006/relationships/hyperlink" Target="mailto:=@if(sum(d729.d730)=0,%22NA%22,SUM(L729:L730)/SUM(D729:D730))" TargetMode="External"/><Relationship Id="rId3932" Type="http://schemas.openxmlformats.org/officeDocument/2006/relationships/hyperlink" Target="mailto:=@if(sum(d729.d730)=0,%22NA%22,SUM(L729:L730)/SUM(D729:D730))" TargetMode="External"/><Relationship Id="rId8096" Type="http://schemas.openxmlformats.org/officeDocument/2006/relationships/hyperlink" Target="mailto:=@if(sum(d729.d730)=0,%22NA%22,SUM(L729:L730)/SUM(D729:D730))" TargetMode="External"/><Relationship Id="rId506" Type="http://schemas.openxmlformats.org/officeDocument/2006/relationships/hyperlink" Target="mailto:=@if(sum(d729.d730)=0,%22NA%22,SUM(L729:L730)/SUM(D729:D730))" TargetMode="External"/><Relationship Id="rId853" Type="http://schemas.openxmlformats.org/officeDocument/2006/relationships/hyperlink" Target="mailto:=@if(sum(d729.d730)=0,%22NA%22,SUM(L729:L730)/SUM(D729:D730))" TargetMode="External"/><Relationship Id="rId1136" Type="http://schemas.openxmlformats.org/officeDocument/2006/relationships/hyperlink" Target="mailto:=@if(sum(d729.d730)=0,%22NA%22,SUM(L729:L730)/SUM(D729:D730))" TargetMode="External"/><Relationship Id="rId2534" Type="http://schemas.openxmlformats.org/officeDocument/2006/relationships/hyperlink" Target="mailto:=@if(sum(d729.d730)=0,%22NA%22,SUM(L729:L730)/SUM(D729:D730))" TargetMode="External"/><Relationship Id="rId920" Type="http://schemas.openxmlformats.org/officeDocument/2006/relationships/hyperlink" Target="mailto:=@if(sum(d729.d730)=0,%22NA%22,SUM(L729:L730)/SUM(D729:D730))" TargetMode="External"/><Relationship Id="rId1550" Type="http://schemas.openxmlformats.org/officeDocument/2006/relationships/hyperlink" Target="mailto:=@if(sum(d729.d730)=0,%22NA%22,SUM(L729:L730)/SUM(D729:D730))" TargetMode="External"/><Relationship Id="rId2601" Type="http://schemas.openxmlformats.org/officeDocument/2006/relationships/hyperlink" Target="mailto:=@if(sum(d729.d730)=0,%22NA%22,SUM(L729:L730)/SUM(D729:D730))" TargetMode="External"/><Relationship Id="rId5757" Type="http://schemas.openxmlformats.org/officeDocument/2006/relationships/hyperlink" Target="mailto:=@if(sum(d729.d730)=0,%22NA%22,SUM(L729:L730)/SUM(D729:D730))" TargetMode="External"/><Relationship Id="rId6808" Type="http://schemas.openxmlformats.org/officeDocument/2006/relationships/hyperlink" Target="mailto:=@if(sum(d729.d730)=0,%22NA%22,SUM(L729:L730)/SUM(D729:D730))" TargetMode="External"/><Relationship Id="rId1203" Type="http://schemas.openxmlformats.org/officeDocument/2006/relationships/hyperlink" Target="mailto:=@if(sum(d729.d730)=0,%22NA%22,SUM(L729:L730)/SUM(D729:D730))" TargetMode="External"/><Relationship Id="rId4359" Type="http://schemas.openxmlformats.org/officeDocument/2006/relationships/hyperlink" Target="mailto:=@if(sum(d729.d730)=0,%22NA%22,SUM(L729:L730)/SUM(D729:D730))" TargetMode="External"/><Relationship Id="rId4773" Type="http://schemas.openxmlformats.org/officeDocument/2006/relationships/hyperlink" Target="mailto:=@if(sum(d729.d730)=0,%22NA%22,SUM(L729:L730)/SUM(D729:D730))" TargetMode="External"/><Relationship Id="rId5824" Type="http://schemas.openxmlformats.org/officeDocument/2006/relationships/hyperlink" Target="mailto:=@if(sum(d729.d730)=0,%22NA%22,SUM(L729:L730)/SUM(D729:D730))" TargetMode="External"/><Relationship Id="rId3375" Type="http://schemas.openxmlformats.org/officeDocument/2006/relationships/hyperlink" Target="mailto:=@if(sum(d729.d730)=0,%22NA%22,SUM(L729:L730)/SUM(D729:D730))" TargetMode="External"/><Relationship Id="rId4426" Type="http://schemas.openxmlformats.org/officeDocument/2006/relationships/hyperlink" Target="mailto:=@if(sum(d729.d730)=0,%22NA%22,SUM(L729:L730)/SUM(D729:D730))" TargetMode="External"/><Relationship Id="rId4840" Type="http://schemas.openxmlformats.org/officeDocument/2006/relationships/hyperlink" Target="mailto:=@if(sum(d729.d730)=0,%22NA%22,SUM(L729:L730)/SUM(D729:D730))" TargetMode="External"/><Relationship Id="rId7996" Type="http://schemas.openxmlformats.org/officeDocument/2006/relationships/hyperlink" Target="mailto:=@if(sum(d729.d730)=0,%22NA%22,SUM(L729:L730)/SUM(D729:D730))" TargetMode="External"/><Relationship Id="rId296" Type="http://schemas.openxmlformats.org/officeDocument/2006/relationships/hyperlink" Target="mailto:=@if(sum(d729.d730)=0,%22NA%22,SUM(L729:L730)/SUM(D729:D730))" TargetMode="External"/><Relationship Id="rId2391" Type="http://schemas.openxmlformats.org/officeDocument/2006/relationships/hyperlink" Target="mailto:=@if(sum(d729.d730)=0,%22NA%22,SUM(L729:L730)/SUM(D729:D730))" TargetMode="External"/><Relationship Id="rId3028" Type="http://schemas.openxmlformats.org/officeDocument/2006/relationships/hyperlink" Target="mailto:=@if(sum(d729.d730)=0,%22NA%22,SUM(L729:L730)/SUM(D729:D730))" TargetMode="External"/><Relationship Id="rId3442" Type="http://schemas.openxmlformats.org/officeDocument/2006/relationships/hyperlink" Target="mailto:=@if(sum(d729.d730)=0,%22NA%22,SUM(L729:L730)/SUM(D729:D730))" TargetMode="External"/><Relationship Id="rId6598" Type="http://schemas.openxmlformats.org/officeDocument/2006/relationships/hyperlink" Target="mailto:=@if(sum(d729.d730)=0,%22NA%22,SUM(L729:L730)/SUM(D729:D730))" TargetMode="External"/><Relationship Id="rId7649" Type="http://schemas.openxmlformats.org/officeDocument/2006/relationships/hyperlink" Target="mailto:=@if(sum(d729.d730)=0,%22NA%22,SUM(L729:L730)/SUM(D729:D730))" TargetMode="External"/><Relationship Id="rId363" Type="http://schemas.openxmlformats.org/officeDocument/2006/relationships/hyperlink" Target="mailto:=@if(sum(d729.d730)=0,%22NA%22,SUM(L729:L730)/SUM(D729:D730))" TargetMode="External"/><Relationship Id="rId2044" Type="http://schemas.openxmlformats.org/officeDocument/2006/relationships/hyperlink" Target="mailto:=@if(sum(d729.d730)=0,%22NA%22,SUM(L729:L730)/SUM(D729:D730))" TargetMode="External"/><Relationship Id="rId430" Type="http://schemas.openxmlformats.org/officeDocument/2006/relationships/hyperlink" Target="mailto:=@if(sum(d729.d730)=0,%22NA%22,SUM(L729:L730)/SUM(D729:D730))" TargetMode="External"/><Relationship Id="rId1060" Type="http://schemas.openxmlformats.org/officeDocument/2006/relationships/hyperlink" Target="mailto:=@if(sum(d729.d730)=0,%22NA%22,SUM(L729:L730)/SUM(D729:D730))" TargetMode="External"/><Relationship Id="rId2111" Type="http://schemas.openxmlformats.org/officeDocument/2006/relationships/hyperlink" Target="mailto:=@if(sum(d729.d730)=0,%22NA%22,SUM(L729:L730)/SUM(D729:D730))" TargetMode="External"/><Relationship Id="rId5267" Type="http://schemas.openxmlformats.org/officeDocument/2006/relationships/hyperlink" Target="mailto:=@if(sum(d729.d730)=0,%22NA%22,SUM(L729:L730)/SUM(D729:D730))" TargetMode="External"/><Relationship Id="rId6318" Type="http://schemas.openxmlformats.org/officeDocument/2006/relationships/hyperlink" Target="mailto:=@if(sum(d729.d730)=0,%22NA%22,SUM(L729:L730)/SUM(D729:D730))" TargetMode="External"/><Relationship Id="rId6665" Type="http://schemas.openxmlformats.org/officeDocument/2006/relationships/hyperlink" Target="mailto:=@if(sum(d729.d730)=0,%22NA%22,SUM(L729:L730)/SUM(D729:D730))" TargetMode="External"/><Relationship Id="rId7716" Type="http://schemas.openxmlformats.org/officeDocument/2006/relationships/hyperlink" Target="mailto:=@if(sum(d729.d730)=0,%22NA%22,SUM(L729:L730)/SUM(D729:D730))" TargetMode="External"/><Relationship Id="rId5681" Type="http://schemas.openxmlformats.org/officeDocument/2006/relationships/hyperlink" Target="mailto:=@if(sum(d729.d730)=0,%22NA%22,SUM(L729:L730)/SUM(D729:D730))" TargetMode="External"/><Relationship Id="rId6732" Type="http://schemas.openxmlformats.org/officeDocument/2006/relationships/hyperlink" Target="mailto:=@if(sum(d729.d730)=0,%22NA%22,SUM(L729:L730)/SUM(D729:D730))" TargetMode="External"/><Relationship Id="rId1877" Type="http://schemas.openxmlformats.org/officeDocument/2006/relationships/hyperlink" Target="mailto:=@if(sum(d729.d730)=0,%22NA%22,SUM(L729:L730)/SUM(D729:D730))" TargetMode="External"/><Relationship Id="rId2928" Type="http://schemas.openxmlformats.org/officeDocument/2006/relationships/hyperlink" Target="mailto:=@if(sum(d729.d730)=0,%22NA%22,SUM(L729:L730)/SUM(D729:D730))" TargetMode="External"/><Relationship Id="rId4283" Type="http://schemas.openxmlformats.org/officeDocument/2006/relationships/hyperlink" Target="mailto:=@if(sum(d729.d730)=0,%22NA%22,SUM(L729:L730)/SUM(D729:D730))" TargetMode="External"/><Relationship Id="rId5334" Type="http://schemas.openxmlformats.org/officeDocument/2006/relationships/hyperlink" Target="mailto:=@if(sum(d729.d730)=0,%22NA%22,SUM(L729:L730)/SUM(D729:D730))" TargetMode="External"/><Relationship Id="rId1944" Type="http://schemas.openxmlformats.org/officeDocument/2006/relationships/hyperlink" Target="mailto:=@if(sum(d729.d730)=0,%22NA%22,SUM(L729:L730)/SUM(D729:D730))" TargetMode="External"/><Relationship Id="rId4350" Type="http://schemas.openxmlformats.org/officeDocument/2006/relationships/hyperlink" Target="mailto:=@if(sum(d729.d730)=0,%22NA%22,SUM(L729:L730)/SUM(D729:D730))" TargetMode="External"/><Relationship Id="rId5401" Type="http://schemas.openxmlformats.org/officeDocument/2006/relationships/hyperlink" Target="mailto:=@if(sum(d729.d730)=0,%22NA%22,SUM(L729:L730)/SUM(D729:D730))" TargetMode="External"/><Relationship Id="rId4003" Type="http://schemas.openxmlformats.org/officeDocument/2006/relationships/hyperlink" Target="mailto:=@if(sum(d729.d730)=0,%22NA%22,SUM(L729:L730)/SUM(D729:D730))" TargetMode="External"/><Relationship Id="rId7159" Type="http://schemas.openxmlformats.org/officeDocument/2006/relationships/hyperlink" Target="mailto:=@if(sum(d729.d730)=0,%22NA%22,SUM(L729:L730)/SUM(D729:D730))" TargetMode="External"/><Relationship Id="rId7573" Type="http://schemas.openxmlformats.org/officeDocument/2006/relationships/hyperlink" Target="mailto:=@if(sum(d729.d730)=0,%22NA%22,SUM(L729:L730)/SUM(D729:D730))" TargetMode="External"/><Relationship Id="rId6175" Type="http://schemas.openxmlformats.org/officeDocument/2006/relationships/hyperlink" Target="mailto:=@if(sum(d729.d730)=0,%22NA%22,SUM(L729:L730)/SUM(D729:D730))" TargetMode="External"/><Relationship Id="rId7226" Type="http://schemas.openxmlformats.org/officeDocument/2006/relationships/hyperlink" Target="mailto:=@if(sum(d729.d730)=0,%22NA%22,SUM(L729:L730)/SUM(D729:D730))" TargetMode="External"/><Relationship Id="rId3769" Type="http://schemas.openxmlformats.org/officeDocument/2006/relationships/hyperlink" Target="mailto:=@if(sum(d729.d730)=0,%22NA%22,SUM(L729:L730)/SUM(D729:D730))" TargetMode="External"/><Relationship Id="rId5191" Type="http://schemas.openxmlformats.org/officeDocument/2006/relationships/hyperlink" Target="mailto:=@if(sum(d729.d730)=0,%22NA%22,SUM(L729:L730)/SUM(D729:D730))" TargetMode="External"/><Relationship Id="rId6242" Type="http://schemas.openxmlformats.org/officeDocument/2006/relationships/hyperlink" Target="mailto:=@if(sum(d729.d730)=0,%22NA%22,SUM(L729:L730)/SUM(D729:D730))" TargetMode="External"/><Relationship Id="rId7640" Type="http://schemas.openxmlformats.org/officeDocument/2006/relationships/hyperlink" Target="mailto:=@if(sum(d729.d730)=0,%22NA%22,SUM(L729:L730)/SUM(D729:D730))" TargetMode="External"/><Relationship Id="rId2785" Type="http://schemas.openxmlformats.org/officeDocument/2006/relationships/hyperlink" Target="mailto:=@if(sum(d729.d730)=0,%22NA%22,SUM(L729:L730)/SUM(D729:D730))" TargetMode="External"/><Relationship Id="rId3836" Type="http://schemas.openxmlformats.org/officeDocument/2006/relationships/hyperlink" Target="mailto:=@if(sum(d729.d730)=0,%22NA%22,SUM(L729:L730)/SUM(D729:D730))" TargetMode="External"/><Relationship Id="rId757" Type="http://schemas.openxmlformats.org/officeDocument/2006/relationships/hyperlink" Target="mailto:=@if(sum(d729.d730)=0,%22NA%22,SUM(L729:L730)/SUM(D729:D730))" TargetMode="External"/><Relationship Id="rId1387" Type="http://schemas.openxmlformats.org/officeDocument/2006/relationships/hyperlink" Target="mailto:=@if(sum(d729.d730)=0,%22NA%22,SUM(L729:L730)/SUM(D729:D730))" TargetMode="External"/><Relationship Id="rId2438" Type="http://schemas.openxmlformats.org/officeDocument/2006/relationships/hyperlink" Target="mailto:=@if(sum(d729.d730)=0,%22NA%22,SUM(L729:L730)/SUM(D729:D730))" TargetMode="External"/><Relationship Id="rId2852" Type="http://schemas.openxmlformats.org/officeDocument/2006/relationships/hyperlink" Target="mailto:=@if(sum(d729.d730)=0,%22NA%22,SUM(L729:L730)/SUM(D729:D730))" TargetMode="External"/><Relationship Id="rId3903" Type="http://schemas.openxmlformats.org/officeDocument/2006/relationships/hyperlink" Target="mailto:=@if(sum(d729.d730)=0,%22NA%22,SUM(L729:L730)/SUM(D729:D730))" TargetMode="External"/><Relationship Id="rId93" Type="http://schemas.openxmlformats.org/officeDocument/2006/relationships/hyperlink" Target="mailto:=@if(sum(d729.d730)=0,%22NA%22,SUM(L729:L730)/SUM(D729:D730))" TargetMode="External"/><Relationship Id="rId824" Type="http://schemas.openxmlformats.org/officeDocument/2006/relationships/hyperlink" Target="mailto:=@if(sum(d729.d730)=0,%22NA%22,SUM(L729:L730)/SUM(D729:D730))" TargetMode="External"/><Relationship Id="rId1454" Type="http://schemas.openxmlformats.org/officeDocument/2006/relationships/hyperlink" Target="mailto:=@if(sum(d729.d730)=0,%22NA%22,SUM(L729:L730)/SUM(D729:D730))" TargetMode="External"/><Relationship Id="rId2505" Type="http://schemas.openxmlformats.org/officeDocument/2006/relationships/hyperlink" Target="mailto:=@if(sum(d729.d730)=0,%22NA%22,SUM(L729:L730)/SUM(D729:D730))" TargetMode="External"/><Relationship Id="rId8067" Type="http://schemas.openxmlformats.org/officeDocument/2006/relationships/hyperlink" Target="mailto:=@if(sum(d729.d730)=0,%22NA%22,SUM(L729:L730)/SUM(D729:D730))" TargetMode="External"/><Relationship Id="rId1107" Type="http://schemas.openxmlformats.org/officeDocument/2006/relationships/hyperlink" Target="mailto:=@if(sum(d729.d730)=0,%22NA%22,SUM(L729:L730)/SUM(D729:D730))" TargetMode="External"/><Relationship Id="rId1521" Type="http://schemas.openxmlformats.org/officeDocument/2006/relationships/hyperlink" Target="mailto:=@if(sum(d729.d730)=0,%22NA%22,SUM(L729:L730)/SUM(D729:D730))" TargetMode="External"/><Relationship Id="rId4677" Type="http://schemas.openxmlformats.org/officeDocument/2006/relationships/hyperlink" Target="mailto:=@if(sum(d729.d730)=0,%22NA%22,SUM(L729:L730)/SUM(D729:D730))" TargetMode="External"/><Relationship Id="rId5728" Type="http://schemas.openxmlformats.org/officeDocument/2006/relationships/hyperlink" Target="mailto:=@if(sum(d729.d730)=0,%22NA%22,SUM(L729:L730)/SUM(D729:D730))" TargetMode="External"/><Relationship Id="rId7083" Type="http://schemas.openxmlformats.org/officeDocument/2006/relationships/hyperlink" Target="mailto:=@if(sum(d729.d730)=0,%22NA%22,SUM(L729:L730)/SUM(D729:D730))" TargetMode="External"/><Relationship Id="rId8134" Type="http://schemas.openxmlformats.org/officeDocument/2006/relationships/hyperlink" Target="mailto:=@if(sum(d729.d730)=0,%22NA%22,SUM(L729:L730)/SUM(D729:D730))" TargetMode="External"/><Relationship Id="rId3279" Type="http://schemas.openxmlformats.org/officeDocument/2006/relationships/hyperlink" Target="mailto:=@if(sum(d729.d730)=0,%22NA%22,SUM(L729:L730)/SUM(D729:D730))" TargetMode="External"/><Relationship Id="rId3693" Type="http://schemas.openxmlformats.org/officeDocument/2006/relationships/hyperlink" Target="mailto:=@if(sum(d729.d730)=0,%22NA%22,SUM(L729:L730)/SUM(D729:D730))" TargetMode="External"/><Relationship Id="rId7150" Type="http://schemas.openxmlformats.org/officeDocument/2006/relationships/hyperlink" Target="mailto:=@if(sum(d729.d730)=0,%22NA%22,SUM(L729:L730)/SUM(D729:D730))" TargetMode="External"/><Relationship Id="rId2295" Type="http://schemas.openxmlformats.org/officeDocument/2006/relationships/hyperlink" Target="mailto:=@if(sum(d729.d730)=0,%22NA%22,SUM(L729:L730)/SUM(D729:D730))" TargetMode="External"/><Relationship Id="rId3346" Type="http://schemas.openxmlformats.org/officeDocument/2006/relationships/hyperlink" Target="mailto:=@if(sum(d729.d730)=0,%22NA%22,SUM(L729:L730)/SUM(D729:D730))" TargetMode="External"/><Relationship Id="rId4744" Type="http://schemas.openxmlformats.org/officeDocument/2006/relationships/hyperlink" Target="mailto:=@if(sum(d729.d730)=0,%22NA%22,SUM(L729:L730)/SUM(D729:D730))" TargetMode="External"/><Relationship Id="rId267" Type="http://schemas.openxmlformats.org/officeDocument/2006/relationships/hyperlink" Target="mailto:=@if(sum(d729.d730)=0,%22NA%22,SUM(L729:L730)/SUM(D729:D730))" TargetMode="External"/><Relationship Id="rId3760" Type="http://schemas.openxmlformats.org/officeDocument/2006/relationships/hyperlink" Target="mailto:=@if(sum(d729.d730)=0,%22NA%22,SUM(L729:L730)/SUM(D729:D730))" TargetMode="External"/><Relationship Id="rId4811" Type="http://schemas.openxmlformats.org/officeDocument/2006/relationships/hyperlink" Target="mailto:=@if(sum(d729.d730)=0,%22NA%22,SUM(L729:L730)/SUM(D729:D730))" TargetMode="External"/><Relationship Id="rId7967" Type="http://schemas.openxmlformats.org/officeDocument/2006/relationships/hyperlink" Target="mailto:=@if(sum(d729.d730)=0,%22NA%22,SUM(L729:L730)/SUM(D729:D730))" TargetMode="External"/><Relationship Id="rId681" Type="http://schemas.openxmlformats.org/officeDocument/2006/relationships/hyperlink" Target="mailto:=@if(sum(d729.d730)=0,%22NA%22,SUM(L729:L730)/SUM(D729:D730))" TargetMode="External"/><Relationship Id="rId2362" Type="http://schemas.openxmlformats.org/officeDocument/2006/relationships/hyperlink" Target="mailto:=@if(sum(d729.d730)=0,%22NA%22,SUM(L729:L730)/SUM(D729:D730))" TargetMode="External"/><Relationship Id="rId3413" Type="http://schemas.openxmlformats.org/officeDocument/2006/relationships/hyperlink" Target="mailto:=@if(sum(d729.d730)=0,%22NA%22,SUM(L729:L730)/SUM(D729:D730))" TargetMode="External"/><Relationship Id="rId6569" Type="http://schemas.openxmlformats.org/officeDocument/2006/relationships/hyperlink" Target="mailto:=@if(sum(d729.d730)=0,%22NA%22,SUM(L729:L730)/SUM(D729:D730))" TargetMode="External"/><Relationship Id="rId6983" Type="http://schemas.openxmlformats.org/officeDocument/2006/relationships/hyperlink" Target="mailto:=@if(sum(d729.d730)=0,%22NA%22,SUM(L729:L730)/SUM(D729:D730))" TargetMode="External"/><Relationship Id="rId334" Type="http://schemas.openxmlformats.org/officeDocument/2006/relationships/hyperlink" Target="mailto:=@if(sum(d729.d730)=0,%22NA%22,SUM(L729:L730)/SUM(D729:D730))" TargetMode="External"/><Relationship Id="rId2015" Type="http://schemas.openxmlformats.org/officeDocument/2006/relationships/hyperlink" Target="mailto:=@if(sum(d729.d730)=0,%22NA%22,SUM(L729:L730)/SUM(D729:D730))" TargetMode="External"/><Relationship Id="rId5585" Type="http://schemas.openxmlformats.org/officeDocument/2006/relationships/hyperlink" Target="mailto:=@if(sum(d729.d730)=0,%22NA%22,SUM(L729:L730)/SUM(D729:D730))" TargetMode="External"/><Relationship Id="rId6636" Type="http://schemas.openxmlformats.org/officeDocument/2006/relationships/hyperlink" Target="mailto:=@if(sum(d729.d730)=0,%22NA%22,SUM(L729:L730)/SUM(D729:D730))" TargetMode="External"/><Relationship Id="rId401" Type="http://schemas.openxmlformats.org/officeDocument/2006/relationships/hyperlink" Target="mailto:=@if(sum(d729.d730)=0,%22NA%22,SUM(L729:L730)/SUM(D729:D730))" TargetMode="External"/><Relationship Id="rId1031" Type="http://schemas.openxmlformats.org/officeDocument/2006/relationships/hyperlink" Target="mailto:=@if(sum(d729.d730)=0,%22NA%22,SUM(L729:L730)/SUM(D729:D730))" TargetMode="External"/><Relationship Id="rId4187" Type="http://schemas.openxmlformats.org/officeDocument/2006/relationships/hyperlink" Target="mailto:=@if(sum(d729.d730)=0,%22NA%22,SUM(L729:L730)/SUM(D729:D730))" TargetMode="External"/><Relationship Id="rId5238" Type="http://schemas.openxmlformats.org/officeDocument/2006/relationships/hyperlink" Target="mailto:=@if(sum(d729.d730)=0,%22NA%22,SUM(L729:L730)/SUM(D729:D730))" TargetMode="External"/><Relationship Id="rId5652" Type="http://schemas.openxmlformats.org/officeDocument/2006/relationships/hyperlink" Target="mailto:=@if(sum(d729.d730)=0,%22NA%22,SUM(L729:L730)/SUM(D729:D730))" TargetMode="External"/><Relationship Id="rId6703" Type="http://schemas.openxmlformats.org/officeDocument/2006/relationships/hyperlink" Target="mailto:=@if(sum(d729.d730)=0,%22NA%22,SUM(L729:L730)/SUM(D729:D730))" TargetMode="External"/><Relationship Id="rId4254" Type="http://schemas.openxmlformats.org/officeDocument/2006/relationships/hyperlink" Target="mailto:=@if(sum(d729.d730)=0,%22NA%22,SUM(L729:L730)/SUM(D729:D730))" TargetMode="External"/><Relationship Id="rId5305" Type="http://schemas.openxmlformats.org/officeDocument/2006/relationships/hyperlink" Target="mailto:=@if(sum(d729.d730)=0,%22NA%22,SUM(L729:L730)/SUM(D729:D730))" TargetMode="External"/><Relationship Id="rId1848" Type="http://schemas.openxmlformats.org/officeDocument/2006/relationships/hyperlink" Target="mailto:=@if(sum(d729.d730)=0,%22NA%22,SUM(L729:L730)/SUM(D729:D730))" TargetMode="External"/><Relationship Id="rId3270" Type="http://schemas.openxmlformats.org/officeDocument/2006/relationships/hyperlink" Target="mailto:=@if(sum(d729.d730)=0,%22NA%22,SUM(L729:L730)/SUM(D729:D730))" TargetMode="External"/><Relationship Id="rId4321" Type="http://schemas.openxmlformats.org/officeDocument/2006/relationships/hyperlink" Target="mailto:=@if(sum(d729.d730)=0,%22NA%22,SUM(L729:L730)/SUM(D729:D730))" TargetMode="External"/><Relationship Id="rId7477" Type="http://schemas.openxmlformats.org/officeDocument/2006/relationships/hyperlink" Target="mailto:=@if(sum(d729.d730)=0,%22NA%22,SUM(L729:L730)/SUM(D729:D730))" TargetMode="External"/><Relationship Id="rId191" Type="http://schemas.openxmlformats.org/officeDocument/2006/relationships/hyperlink" Target="mailto:=@if(sum(d729.d730)=0,%22NA%22,SUM(L729:L730)/SUM(D729:D730))" TargetMode="External"/><Relationship Id="rId1915" Type="http://schemas.openxmlformats.org/officeDocument/2006/relationships/hyperlink" Target="mailto:=@if(sum(d729.d730)=0,%22NA%22,SUM(L729:L730)/SUM(D729:D730))" TargetMode="External"/><Relationship Id="rId6079" Type="http://schemas.openxmlformats.org/officeDocument/2006/relationships/hyperlink" Target="mailto:=@if(sum(d729.d730)=0,%22NA%22,SUM(L729:L730)/SUM(D729:D730))" TargetMode="External"/><Relationship Id="rId7891" Type="http://schemas.openxmlformats.org/officeDocument/2006/relationships/hyperlink" Target="mailto:=@if(sum(d729.d730)=0,%22NA%22,SUM(L729:L730)/SUM(D729:D730))" TargetMode="External"/><Relationship Id="rId5095" Type="http://schemas.openxmlformats.org/officeDocument/2006/relationships/hyperlink" Target="mailto:=@if(sum(d729.d730)=0,%22NA%22,SUM(L729:L730)/SUM(D729:D730))" TargetMode="External"/><Relationship Id="rId6493" Type="http://schemas.openxmlformats.org/officeDocument/2006/relationships/hyperlink" Target="mailto:=@if(sum(d729.d730)=0,%22NA%22,SUM(L729:L730)/SUM(D729:D730))" TargetMode="External"/><Relationship Id="rId7544" Type="http://schemas.openxmlformats.org/officeDocument/2006/relationships/hyperlink" Target="mailto:=@if(sum(d729.d730)=0,%22NA%22,SUM(L729:L730)/SUM(D729:D730))" TargetMode="External"/><Relationship Id="rId2689" Type="http://schemas.openxmlformats.org/officeDocument/2006/relationships/hyperlink" Target="mailto:=@if(sum(d729.d730)=0,%22NA%22,SUM(L729:L730)/SUM(D729:D730))" TargetMode="External"/><Relationship Id="rId6146" Type="http://schemas.openxmlformats.org/officeDocument/2006/relationships/hyperlink" Target="mailto:=@if(sum(d729.d730)=0,%22NA%22,SUM(L729:L730)/SUM(D729:D730))" TargetMode="External"/><Relationship Id="rId6560" Type="http://schemas.openxmlformats.org/officeDocument/2006/relationships/hyperlink" Target="mailto:=@if(sum(d729.d730)=0,%22NA%22,SUM(L729:L730)/SUM(D729:D730))" TargetMode="External"/><Relationship Id="rId7611" Type="http://schemas.openxmlformats.org/officeDocument/2006/relationships/hyperlink" Target="mailto:=@if(sum(d729.d730)=0,%22NA%22,SUM(L729:L730)/SUM(D729:D730))" TargetMode="External"/><Relationship Id="rId2756" Type="http://schemas.openxmlformats.org/officeDocument/2006/relationships/hyperlink" Target="mailto:=@if(sum(d729.d730)=0,%22NA%22,SUM(L729:L730)/SUM(D729:D730))" TargetMode="External"/><Relationship Id="rId3807" Type="http://schemas.openxmlformats.org/officeDocument/2006/relationships/hyperlink" Target="mailto:=@if(sum(d729.d730)=0,%22NA%22,SUM(L729:L730)/SUM(D729:D730))" TargetMode="External"/><Relationship Id="rId5162" Type="http://schemas.openxmlformats.org/officeDocument/2006/relationships/hyperlink" Target="mailto:=@if(sum(d729.d730)=0,%22NA%22,SUM(L729:L730)/SUM(D729:D730))" TargetMode="External"/><Relationship Id="rId6213" Type="http://schemas.openxmlformats.org/officeDocument/2006/relationships/hyperlink" Target="mailto:=@if(sum(d729.d730)=0,%22NA%22,SUM(L729:L730)/SUM(D729:D730))" TargetMode="External"/><Relationship Id="rId728" Type="http://schemas.openxmlformats.org/officeDocument/2006/relationships/hyperlink" Target="mailto:=@if(sum(d729.d730)=0,%22NA%22,SUM(L729:L730)/SUM(D729:D730))" TargetMode="External"/><Relationship Id="rId1358" Type="http://schemas.openxmlformats.org/officeDocument/2006/relationships/hyperlink" Target="mailto:=@if(sum(d729.d730)=0,%22NA%22,SUM(L729:L730)/SUM(D729:D730))" TargetMode="External"/><Relationship Id="rId1772" Type="http://schemas.openxmlformats.org/officeDocument/2006/relationships/hyperlink" Target="mailto:=@if(sum(d729.d730)=0,%22NA%22,SUM(L729:L730)/SUM(D729:D730))" TargetMode="External"/><Relationship Id="rId2409" Type="http://schemas.openxmlformats.org/officeDocument/2006/relationships/hyperlink" Target="mailto:=@if(sum(d729.d730)=0,%22NA%22,SUM(L729:L730)/SUM(D729:D730))" TargetMode="External"/><Relationship Id="rId5979" Type="http://schemas.openxmlformats.org/officeDocument/2006/relationships/hyperlink" Target="mailto:=@if(sum(d729.d730)=0,%22NA%22,SUM(L729:L730)/SUM(D729:D730))" TargetMode="External"/><Relationship Id="rId64" Type="http://schemas.openxmlformats.org/officeDocument/2006/relationships/hyperlink" Target="mailto:=@if(sum(d729.d730)=0,%22NA%22,SUM(L729:L730)/SUM(D729:D730))" TargetMode="External"/><Relationship Id="rId1425" Type="http://schemas.openxmlformats.org/officeDocument/2006/relationships/hyperlink" Target="mailto:=@if(sum(d729.d730)=0,%22NA%22,SUM(L729:L730)/SUM(D729:D730))" TargetMode="External"/><Relationship Id="rId2823" Type="http://schemas.openxmlformats.org/officeDocument/2006/relationships/hyperlink" Target="mailto:=@if(sum(d729.d730)=0,%22NA%22,SUM(L729:L730)/SUM(D729:D730))" TargetMode="External"/><Relationship Id="rId8038" Type="http://schemas.openxmlformats.org/officeDocument/2006/relationships/hyperlink" Target="mailto:=@if(sum(d729.d730)=0,%22NA%22,SUM(L729:L730)/SUM(D729:D730))" TargetMode="External"/><Relationship Id="rId4995" Type="http://schemas.openxmlformats.org/officeDocument/2006/relationships/hyperlink" Target="mailto:=@if(sum(d729.d730)=0,%22NA%22,SUM(L729:L730)/SUM(D729:D730))" TargetMode="External"/><Relationship Id="rId7054" Type="http://schemas.openxmlformats.org/officeDocument/2006/relationships/hyperlink" Target="mailto:=@if(sum(d729.d730)=0,%22NA%22,SUM(L729:L730)/SUM(D729:D730))" TargetMode="External"/><Relationship Id="rId8105" Type="http://schemas.openxmlformats.org/officeDocument/2006/relationships/hyperlink" Target="mailto:=@if(sum(d729.d730)=0,%22NA%22,SUM(L729:L730)/SUM(D729:D730))" TargetMode="External"/><Relationship Id="rId2199" Type="http://schemas.openxmlformats.org/officeDocument/2006/relationships/hyperlink" Target="mailto:=@if(sum(d729.d730)=0,%22NA%22,SUM(L729:L730)/SUM(D729:D730))" TargetMode="External"/><Relationship Id="rId3597" Type="http://schemas.openxmlformats.org/officeDocument/2006/relationships/hyperlink" Target="mailto:=@if(sum(d729.d730)=0,%22NA%22,SUM(L729:L730)/SUM(D729:D730))" TargetMode="External"/><Relationship Id="rId4648" Type="http://schemas.openxmlformats.org/officeDocument/2006/relationships/hyperlink" Target="mailto:=@if(sum(d729.d730)=0,%22NA%22,SUM(L729:L730)/SUM(D729:D730))" TargetMode="External"/><Relationship Id="rId6070" Type="http://schemas.openxmlformats.org/officeDocument/2006/relationships/hyperlink" Target="mailto:=@if(sum(d729.d730)=0,%22NA%22,SUM(L729:L730)/SUM(D729:D730))" TargetMode="External"/><Relationship Id="rId3664" Type="http://schemas.openxmlformats.org/officeDocument/2006/relationships/hyperlink" Target="mailto:=@if(sum(d729.d730)=0,%22NA%22,SUM(L729:L730)/SUM(D729:D730))" TargetMode="External"/><Relationship Id="rId4715" Type="http://schemas.openxmlformats.org/officeDocument/2006/relationships/hyperlink" Target="mailto:=@if(sum(d729.d730)=0,%22NA%22,SUM(L729:L730)/SUM(D729:D730))" TargetMode="External"/><Relationship Id="rId7121" Type="http://schemas.openxmlformats.org/officeDocument/2006/relationships/hyperlink" Target="mailto:=@if(sum(d729.d730)=0,%22NA%22,SUM(L729:L730)/SUM(D729:D730))" TargetMode="External"/><Relationship Id="rId585" Type="http://schemas.openxmlformats.org/officeDocument/2006/relationships/hyperlink" Target="mailto:=@if(sum(d729.d730)=0,%22NA%22,SUM(L729:L730)/SUM(D729:D730))" TargetMode="External"/><Relationship Id="rId2266" Type="http://schemas.openxmlformats.org/officeDocument/2006/relationships/hyperlink" Target="mailto:=@if(sum(d729.d730)=0,%22NA%22,SUM(L729:L730)/SUM(D729:D730))" TargetMode="External"/><Relationship Id="rId2680" Type="http://schemas.openxmlformats.org/officeDocument/2006/relationships/hyperlink" Target="mailto:=@if(sum(d729.d730)=0,%22NA%22,SUM(L729:L730)/SUM(D729:D730))" TargetMode="External"/><Relationship Id="rId3317" Type="http://schemas.openxmlformats.org/officeDocument/2006/relationships/hyperlink" Target="mailto:=@if(sum(d729.d730)=0,%22NA%22,SUM(L729:L730)/SUM(D729:D730))" TargetMode="External"/><Relationship Id="rId3731" Type="http://schemas.openxmlformats.org/officeDocument/2006/relationships/hyperlink" Target="mailto:=@if(sum(d729.d730)=0,%22NA%22,SUM(L729:L730)/SUM(D729:D730))" TargetMode="External"/><Relationship Id="rId6887" Type="http://schemas.openxmlformats.org/officeDocument/2006/relationships/hyperlink" Target="mailto:=@if(sum(d729.d730)=0,%22NA%22,SUM(L729:L730)/SUM(D729:D730))" TargetMode="External"/><Relationship Id="rId7938" Type="http://schemas.openxmlformats.org/officeDocument/2006/relationships/hyperlink" Target="mailto:=@if(sum(d729.d730)=0,%22NA%22,SUM(L729:L730)/SUM(D729:D730))" TargetMode="External"/><Relationship Id="rId238" Type="http://schemas.openxmlformats.org/officeDocument/2006/relationships/hyperlink" Target="mailto:=@if(sum(d729.d730)=0,%22NA%22,SUM(L729:L730)/SUM(D729:D730))" TargetMode="External"/><Relationship Id="rId652" Type="http://schemas.openxmlformats.org/officeDocument/2006/relationships/hyperlink" Target="mailto:=@if(sum(d729.d730)=0,%22NA%22,SUM(L729:L730)/SUM(D729:D730))" TargetMode="External"/><Relationship Id="rId1282" Type="http://schemas.openxmlformats.org/officeDocument/2006/relationships/hyperlink" Target="mailto:=@if(sum(d729.d730)=0,%22NA%22,SUM(L729:L730)/SUM(D729:D730))" TargetMode="External"/><Relationship Id="rId2333" Type="http://schemas.openxmlformats.org/officeDocument/2006/relationships/hyperlink" Target="mailto:=@if(sum(d729.d730)=0,%22NA%22,SUM(L729:L730)/SUM(D729:D730))" TargetMode="External"/><Relationship Id="rId5489" Type="http://schemas.openxmlformats.org/officeDocument/2006/relationships/hyperlink" Target="mailto:=@if(sum(d729.d730)=0,%22NA%22,SUM(L729:L730)/SUM(D729:D730))" TargetMode="External"/><Relationship Id="rId305" Type="http://schemas.openxmlformats.org/officeDocument/2006/relationships/hyperlink" Target="mailto:=@if(sum(d729.d730)=0,%22NA%22,SUM(L729:L730)/SUM(D729:D730))" TargetMode="External"/><Relationship Id="rId2400" Type="http://schemas.openxmlformats.org/officeDocument/2006/relationships/hyperlink" Target="mailto:=@if(sum(d729.d730)=0,%22NA%22,SUM(L729:L730)/SUM(D729:D730))" TargetMode="External"/><Relationship Id="rId5556" Type="http://schemas.openxmlformats.org/officeDocument/2006/relationships/hyperlink" Target="mailto:=@if(sum(d729.d730)=0,%22NA%22,SUM(L729:L730)/SUM(D729:D730))" TargetMode="External"/><Relationship Id="rId6607" Type="http://schemas.openxmlformats.org/officeDocument/2006/relationships/hyperlink" Target="mailto:=@if(sum(d729.d730)=0,%22NA%22,SUM(L729:L730)/SUM(D729:D730))" TargetMode="External"/><Relationship Id="rId6954" Type="http://schemas.openxmlformats.org/officeDocument/2006/relationships/hyperlink" Target="mailto:=@if(sum(d729.d730)=0,%22NA%22,SUM(L729:L730)/SUM(D729:D730))" TargetMode="External"/><Relationship Id="rId1002" Type="http://schemas.openxmlformats.org/officeDocument/2006/relationships/hyperlink" Target="mailto:=@if(sum(d729.d730)=0,%22NA%22,SUM(L729:L730)/SUM(D729:D730))" TargetMode="External"/><Relationship Id="rId4158" Type="http://schemas.openxmlformats.org/officeDocument/2006/relationships/hyperlink" Target="mailto:=@if(sum(d729.d730)=0,%22NA%22,SUM(L729:L730)/SUM(D729:D730))" TargetMode="External"/><Relationship Id="rId5209" Type="http://schemas.openxmlformats.org/officeDocument/2006/relationships/hyperlink" Target="mailto:=@if(sum(d729.d730)=0,%22NA%22,SUM(L729:L730)/SUM(D729:D730))" TargetMode="External"/><Relationship Id="rId5970" Type="http://schemas.openxmlformats.org/officeDocument/2006/relationships/hyperlink" Target="mailto:=@if(sum(d729.d730)=0,%22NA%22,SUM(L729:L730)/SUM(D729:D730))" TargetMode="External"/><Relationship Id="rId3174" Type="http://schemas.openxmlformats.org/officeDocument/2006/relationships/hyperlink" Target="mailto:=@if(sum(d729.d730)=0,%22NA%22,SUM(L729:L730)/SUM(D729:D730))" TargetMode="External"/><Relationship Id="rId4572" Type="http://schemas.openxmlformats.org/officeDocument/2006/relationships/hyperlink" Target="mailto:=@if(sum(d729.d730)=0,%22NA%22,SUM(L729:L730)/SUM(D729:D730))" TargetMode="External"/><Relationship Id="rId5623" Type="http://schemas.openxmlformats.org/officeDocument/2006/relationships/hyperlink" Target="mailto:=@if(sum(d729.d730)=0,%22NA%22,SUM(L729:L730)/SUM(D729:D730))" TargetMode="External"/><Relationship Id="rId1819" Type="http://schemas.openxmlformats.org/officeDocument/2006/relationships/hyperlink" Target="mailto:=@if(sum(d729.d730)=0,%22NA%22,SUM(L729:L730)/SUM(D729:D730))" TargetMode="External"/><Relationship Id="rId4225" Type="http://schemas.openxmlformats.org/officeDocument/2006/relationships/hyperlink" Target="mailto:=@if(sum(d729.d730)=0,%22NA%22,SUM(L729:L730)/SUM(D729:D730))" TargetMode="External"/><Relationship Id="rId7795" Type="http://schemas.openxmlformats.org/officeDocument/2006/relationships/hyperlink" Target="mailto:=@if(sum(d729.d730)=0,%22NA%22,SUM(L729:L730)/SUM(D729:D730))" TargetMode="External"/><Relationship Id="rId2190" Type="http://schemas.openxmlformats.org/officeDocument/2006/relationships/hyperlink" Target="mailto:=@if(sum(d729.d730)=0,%22NA%22,SUM(L729:L730)/SUM(D729:D730))" TargetMode="External"/><Relationship Id="rId3241" Type="http://schemas.openxmlformats.org/officeDocument/2006/relationships/hyperlink" Target="mailto:=@if(sum(d729.d730)=0,%22NA%22,SUM(L729:L730)/SUM(D729:D730))" TargetMode="External"/><Relationship Id="rId6397" Type="http://schemas.openxmlformats.org/officeDocument/2006/relationships/hyperlink" Target="mailto:=@if(sum(d729.d730)=0,%22NA%22,SUM(L729:L730)/SUM(D729:D730))" TargetMode="External"/><Relationship Id="rId7448" Type="http://schemas.openxmlformats.org/officeDocument/2006/relationships/hyperlink" Target="mailto:=@if(sum(d729.d730)=0,%22NA%22,SUM(L729:L730)/SUM(D729:D730))" TargetMode="External"/><Relationship Id="rId7862" Type="http://schemas.openxmlformats.org/officeDocument/2006/relationships/hyperlink" Target="mailto:=@if(sum(d729.d730)=0,%22NA%22,SUM(L729:L730)/SUM(D729:D730))" TargetMode="External"/><Relationship Id="rId162" Type="http://schemas.openxmlformats.org/officeDocument/2006/relationships/hyperlink" Target="mailto:=@if(sum(d729.d730)=0,%22NA%22,SUM(L729:L730)/SUM(D729:D730))" TargetMode="External"/><Relationship Id="rId6464" Type="http://schemas.openxmlformats.org/officeDocument/2006/relationships/hyperlink" Target="mailto:=@if(sum(d729.d730)=0,%22NA%22,SUM(L729:L730)/SUM(D729:D730))" TargetMode="External"/><Relationship Id="rId7515" Type="http://schemas.openxmlformats.org/officeDocument/2006/relationships/hyperlink" Target="mailto:=@if(sum(d729.d730)=0,%22NA%22,SUM(L729:L730)/SUM(D729:D730))" TargetMode="External"/><Relationship Id="rId979" Type="http://schemas.openxmlformats.org/officeDocument/2006/relationships/hyperlink" Target="mailto:=@if(sum(d729.d730)=0,%22NA%22,SUM(L729:L730)/SUM(D729:D730))" TargetMode="External"/><Relationship Id="rId5066" Type="http://schemas.openxmlformats.org/officeDocument/2006/relationships/hyperlink" Target="mailto:=@if(sum(d729.d730)=0,%22NA%22,SUM(L729:L730)/SUM(D729:D730))" TargetMode="External"/><Relationship Id="rId5480" Type="http://schemas.openxmlformats.org/officeDocument/2006/relationships/hyperlink" Target="mailto:=@if(sum(d729.d730)=0,%22NA%22,SUM(L729:L730)/SUM(D729:D730))" TargetMode="External"/><Relationship Id="rId6117" Type="http://schemas.openxmlformats.org/officeDocument/2006/relationships/hyperlink" Target="mailto:=@if(sum(d729.d730)=0,%22NA%22,SUM(L729:L730)/SUM(D729:D730))" TargetMode="External"/><Relationship Id="rId6531" Type="http://schemas.openxmlformats.org/officeDocument/2006/relationships/hyperlink" Target="mailto:=@if(sum(d729.d730)=0,%22NA%22,SUM(L729:L730)/SUM(D729:D730))" TargetMode="External"/><Relationship Id="rId4082" Type="http://schemas.openxmlformats.org/officeDocument/2006/relationships/hyperlink" Target="mailto:=@if(sum(d729.d730)=0,%22NA%22,SUM(L729:L730)/SUM(D729:D730))" TargetMode="External"/><Relationship Id="rId5133" Type="http://schemas.openxmlformats.org/officeDocument/2006/relationships/hyperlink" Target="mailto:=@if(sum(d729.d730)=0,%22NA%22,SUM(L729:L730)/SUM(D729:D730))" TargetMode="External"/><Relationship Id="rId1676" Type="http://schemas.openxmlformats.org/officeDocument/2006/relationships/hyperlink" Target="mailto:=@if(sum(d729.d730)=0,%22NA%22,SUM(L729:L730)/SUM(D729:D730))" TargetMode="External"/><Relationship Id="rId2727" Type="http://schemas.openxmlformats.org/officeDocument/2006/relationships/hyperlink" Target="mailto:=@if(sum(d729.d730)=0,%22NA%22,SUM(L729:L730)/SUM(D729:D730))" TargetMode="External"/><Relationship Id="rId1329" Type="http://schemas.openxmlformats.org/officeDocument/2006/relationships/hyperlink" Target="mailto:=@if(sum(d729.d730)=0,%22NA%22,SUM(L729:L730)/SUM(D729:D730))" TargetMode="External"/><Relationship Id="rId1743" Type="http://schemas.openxmlformats.org/officeDocument/2006/relationships/hyperlink" Target="mailto:=@if(sum(d729.d730)=0,%22NA%22,SUM(L729:L730)/SUM(D729:D730))" TargetMode="External"/><Relationship Id="rId4899" Type="http://schemas.openxmlformats.org/officeDocument/2006/relationships/hyperlink" Target="mailto:=@if(sum(d729.d730)=0,%22NA%22,SUM(L729:L730)/SUM(D729:D730))" TargetMode="External"/><Relationship Id="rId5200" Type="http://schemas.openxmlformats.org/officeDocument/2006/relationships/hyperlink" Target="mailto:=@if(sum(d729.d730)=0,%22NA%22,SUM(L729:L730)/SUM(D729:D730))" TargetMode="External"/><Relationship Id="rId8009" Type="http://schemas.openxmlformats.org/officeDocument/2006/relationships/hyperlink" Target="mailto:=@if(sum(d729.d730)=0,%22NA%22,SUM(L729:L730)/SUM(D729:D730))" TargetMode="External"/><Relationship Id="rId35" Type="http://schemas.openxmlformats.org/officeDocument/2006/relationships/hyperlink" Target="mailto:=@if(sum(d729.d730)=0,%22NA%22,SUM(L729:L730)/SUM(D729:D730))" TargetMode="External"/><Relationship Id="rId1810" Type="http://schemas.openxmlformats.org/officeDocument/2006/relationships/hyperlink" Target="mailto:=@if(sum(d729.d730)=0,%22NA%22,SUM(L729:L730)/SUM(D729:D730))" TargetMode="External"/><Relationship Id="rId4966" Type="http://schemas.openxmlformats.org/officeDocument/2006/relationships/hyperlink" Target="mailto:=@if(sum(d729.d730)=0,%22NA%22,SUM(L729:L730)/SUM(D729:D730))" TargetMode="External"/><Relationship Id="rId7372" Type="http://schemas.openxmlformats.org/officeDocument/2006/relationships/hyperlink" Target="mailto:=@if(sum(d729.d730)=0,%22NA%22,SUM(L729:L730)/SUM(D729:D730))" TargetMode="External"/><Relationship Id="rId3568" Type="http://schemas.openxmlformats.org/officeDocument/2006/relationships/hyperlink" Target="mailto:=@if(sum(d729.d730)=0,%22NA%22,SUM(L729:L730)/SUM(D729:D730))" TargetMode="External"/><Relationship Id="rId3982" Type="http://schemas.openxmlformats.org/officeDocument/2006/relationships/hyperlink" Target="mailto:=@if(sum(d729.d730)=0,%22NA%22,SUM(L729:L730)/SUM(D729:D730))" TargetMode="External"/><Relationship Id="rId4619" Type="http://schemas.openxmlformats.org/officeDocument/2006/relationships/hyperlink" Target="mailto:=@if(sum(d729.d730)=0,%22NA%22,SUM(L729:L730)/SUM(D729:D730))" TargetMode="External"/><Relationship Id="rId7025" Type="http://schemas.openxmlformats.org/officeDocument/2006/relationships/hyperlink" Target="mailto:=@if(sum(d729.d730)=0,%22NA%22,SUM(L729:L730)/SUM(D729:D730))" TargetMode="External"/><Relationship Id="rId489" Type="http://schemas.openxmlformats.org/officeDocument/2006/relationships/hyperlink" Target="mailto:=@if(sum(d729.d730)=0,%22NA%22,SUM(L729:L730)/SUM(D729:D730))" TargetMode="External"/><Relationship Id="rId2584" Type="http://schemas.openxmlformats.org/officeDocument/2006/relationships/hyperlink" Target="mailto:=@if(sum(d729.d730)=0,%22NA%22,SUM(L729:L730)/SUM(D729:D730))" TargetMode="External"/><Relationship Id="rId3635" Type="http://schemas.openxmlformats.org/officeDocument/2006/relationships/hyperlink" Target="mailto:=@if(sum(d729.d730)=0,%22NA%22,SUM(L729:L730)/SUM(D729:D730))" TargetMode="External"/><Relationship Id="rId6041" Type="http://schemas.openxmlformats.org/officeDocument/2006/relationships/hyperlink" Target="mailto:=@if(sum(d729.d730)=0,%22NA%22,SUM(L729:L730)/SUM(D729:D730))" TargetMode="External"/><Relationship Id="rId556" Type="http://schemas.openxmlformats.org/officeDocument/2006/relationships/hyperlink" Target="mailto:=@if(sum(d729.d730)=0,%22NA%22,SUM(L729:L730)/SUM(D729:D730))" TargetMode="External"/><Relationship Id="rId1186" Type="http://schemas.openxmlformats.org/officeDocument/2006/relationships/hyperlink" Target="mailto:=@if(sum(d729.d730)=0,%22NA%22,SUM(L729:L730)/SUM(D729:D730))" TargetMode="External"/><Relationship Id="rId2237" Type="http://schemas.openxmlformats.org/officeDocument/2006/relationships/hyperlink" Target="mailto:=@if(sum(d729.d730)=0,%22NA%22,SUM(L729:L730)/SUM(D729:D730))" TargetMode="External"/><Relationship Id="rId209" Type="http://schemas.openxmlformats.org/officeDocument/2006/relationships/hyperlink" Target="mailto:=@if(sum(d729.d730)=0,%22NA%22,SUM(L729:L730)/SUM(D729:D730))" TargetMode="External"/><Relationship Id="rId970" Type="http://schemas.openxmlformats.org/officeDocument/2006/relationships/hyperlink" Target="mailto:=@if(sum(d729.d730)=0,%22NA%22,SUM(L729:L730)/SUM(D729:D730))" TargetMode="External"/><Relationship Id="rId1253" Type="http://schemas.openxmlformats.org/officeDocument/2006/relationships/hyperlink" Target="mailto:=@if(sum(d729.d730)=0,%22NA%22,SUM(L729:L730)/SUM(D729:D730))" TargetMode="External"/><Relationship Id="rId2651" Type="http://schemas.openxmlformats.org/officeDocument/2006/relationships/hyperlink" Target="mailto:=@if(sum(d729.d730)=0,%22NA%22,SUM(L729:L730)/SUM(D729:D730))" TargetMode="External"/><Relationship Id="rId3702" Type="http://schemas.openxmlformats.org/officeDocument/2006/relationships/hyperlink" Target="mailto:=@if(sum(d729.d730)=0,%22NA%22,SUM(L729:L730)/SUM(D729:D730))" TargetMode="External"/><Relationship Id="rId6858" Type="http://schemas.openxmlformats.org/officeDocument/2006/relationships/hyperlink" Target="mailto:=@if(sum(d729.d730)=0,%22NA%22,SUM(L729:L730)/SUM(D729:D730))" TargetMode="External"/><Relationship Id="rId7909" Type="http://schemas.openxmlformats.org/officeDocument/2006/relationships/hyperlink" Target="mailto:=@if(sum(d729.d730)=0,%22NA%22,SUM(L729:L730)/SUM(D729:D730))" TargetMode="External"/><Relationship Id="rId623" Type="http://schemas.openxmlformats.org/officeDocument/2006/relationships/hyperlink" Target="mailto:=@if(sum(d729.d730)=0,%22NA%22,SUM(L729:L730)/SUM(D729:D730))" TargetMode="External"/><Relationship Id="rId2304" Type="http://schemas.openxmlformats.org/officeDocument/2006/relationships/hyperlink" Target="mailto:=@if(sum(d729.d730)=0,%22NA%22,SUM(L729:L730)/SUM(D729:D730))" TargetMode="External"/><Relationship Id="rId5874" Type="http://schemas.openxmlformats.org/officeDocument/2006/relationships/hyperlink" Target="mailto:=@if(sum(d729.d730)=0,%22NA%22,SUM(L729:L730)/SUM(D729:D730))" TargetMode="External"/><Relationship Id="rId6925" Type="http://schemas.openxmlformats.org/officeDocument/2006/relationships/hyperlink" Target="mailto:=@if(sum(d729.d730)=0,%22NA%22,SUM(L729:L730)/SUM(D729:D730))" TargetMode="External"/><Relationship Id="rId1320" Type="http://schemas.openxmlformats.org/officeDocument/2006/relationships/hyperlink" Target="mailto:=@if(sum(d729.d730)=0,%22NA%22,SUM(L729:L730)/SUM(D729:D730))" TargetMode="External"/><Relationship Id="rId4476" Type="http://schemas.openxmlformats.org/officeDocument/2006/relationships/hyperlink" Target="mailto:=@if(sum(d729.d730)=0,%22NA%22,SUM(L729:L730)/SUM(D729:D730))" TargetMode="External"/><Relationship Id="rId4890" Type="http://schemas.openxmlformats.org/officeDocument/2006/relationships/hyperlink" Target="mailto:=@if(sum(d729.d730)=0,%22NA%22,SUM(L729:L730)/SUM(D729:D730))" TargetMode="External"/><Relationship Id="rId5527" Type="http://schemas.openxmlformats.org/officeDocument/2006/relationships/hyperlink" Target="mailto:=@if(sum(d729.d730)=0,%22NA%22,SUM(L729:L730)/SUM(D729:D730))" TargetMode="External"/><Relationship Id="rId5941" Type="http://schemas.openxmlformats.org/officeDocument/2006/relationships/hyperlink" Target="mailto:=@if(sum(d729.d730)=0,%22NA%22,SUM(L729:L730)/SUM(D729:D730))" TargetMode="External"/><Relationship Id="rId3078" Type="http://schemas.openxmlformats.org/officeDocument/2006/relationships/hyperlink" Target="mailto:=@if(sum(d729.d730)=0,%22NA%22,SUM(L729:L730)/SUM(D729:D730))" TargetMode="External"/><Relationship Id="rId3492" Type="http://schemas.openxmlformats.org/officeDocument/2006/relationships/hyperlink" Target="mailto:=@if(sum(d729.d730)=0,%22NA%22,SUM(L729:L730)/SUM(D729:D730))" TargetMode="External"/><Relationship Id="rId4129" Type="http://schemas.openxmlformats.org/officeDocument/2006/relationships/hyperlink" Target="mailto:=@if(sum(d729.d730)=0,%22NA%22,SUM(L729:L730)/SUM(D729:D730))" TargetMode="External"/><Relationship Id="rId4543" Type="http://schemas.openxmlformats.org/officeDocument/2006/relationships/hyperlink" Target="mailto:=@if(sum(d729.d730)=0,%22NA%22,SUM(L729:L730)/SUM(D729:D730))" TargetMode="External"/><Relationship Id="rId7699" Type="http://schemas.openxmlformats.org/officeDocument/2006/relationships/hyperlink" Target="mailto:=@if(sum(d729.d730)=0,%22NA%22,SUM(L729:L730)/SUM(D729:D730))" TargetMode="External"/><Relationship Id="rId8000" Type="http://schemas.openxmlformats.org/officeDocument/2006/relationships/hyperlink" Target="mailto:=@if(sum(d729.d730)=0,%22NA%22,SUM(L729:L730)/SUM(D729:D730))" TargetMode="External"/><Relationship Id="rId2094" Type="http://schemas.openxmlformats.org/officeDocument/2006/relationships/hyperlink" Target="mailto:=@if(sum(d729.d730)=0,%22NA%22,SUM(L729:L730)/SUM(D729:D730))" TargetMode="External"/><Relationship Id="rId3145" Type="http://schemas.openxmlformats.org/officeDocument/2006/relationships/hyperlink" Target="mailto:=@if(sum(d729.d730)=0,%22NA%22,SUM(L729:L730)/SUM(D729:D730))" TargetMode="External"/><Relationship Id="rId4610" Type="http://schemas.openxmlformats.org/officeDocument/2006/relationships/hyperlink" Target="mailto:=@if(sum(d729.d730)=0,%22NA%22,SUM(L729:L730)/SUM(D729:D730))" TargetMode="External"/><Relationship Id="rId7766" Type="http://schemas.openxmlformats.org/officeDocument/2006/relationships/hyperlink" Target="mailto:=@if(sum(d729.d730)=0,%22NA%22,SUM(L729:L730)/SUM(D729:D730))" TargetMode="External"/><Relationship Id="rId480" Type="http://schemas.openxmlformats.org/officeDocument/2006/relationships/hyperlink" Target="mailto:=@if(sum(d729.d730)=0,%22NA%22,SUM(L729:L730)/SUM(D729:D730))" TargetMode="External"/><Relationship Id="rId2161" Type="http://schemas.openxmlformats.org/officeDocument/2006/relationships/hyperlink" Target="mailto:=@if(sum(d729.d730)=0,%22NA%22,SUM(L729:L730)/SUM(D729:D730))" TargetMode="External"/><Relationship Id="rId3212" Type="http://schemas.openxmlformats.org/officeDocument/2006/relationships/hyperlink" Target="mailto:=@if(sum(d729.d730)=0,%22NA%22,SUM(L729:L730)/SUM(D729:D730))" TargetMode="External"/><Relationship Id="rId6368" Type="http://schemas.openxmlformats.org/officeDocument/2006/relationships/hyperlink" Target="mailto:=@if(sum(d729.d730)=0,%22NA%22,SUM(L729:L730)/SUM(D729:D730))" TargetMode="External"/><Relationship Id="rId7419" Type="http://schemas.openxmlformats.org/officeDocument/2006/relationships/hyperlink" Target="mailto:=@if(sum(d729.d730)=0,%22NA%22,SUM(L729:L730)/SUM(D729:D730))" TargetMode="External"/><Relationship Id="rId133" Type="http://schemas.openxmlformats.org/officeDocument/2006/relationships/hyperlink" Target="mailto:=@if(sum(d729.d730)=0,%22NA%22,SUM(L729:L730)/SUM(D729:D730))" TargetMode="External"/><Relationship Id="rId5384" Type="http://schemas.openxmlformats.org/officeDocument/2006/relationships/hyperlink" Target="mailto:=@if(sum(d729.d730)=0,%22NA%22,SUM(L729:L730)/SUM(D729:D730))" TargetMode="External"/><Relationship Id="rId6782" Type="http://schemas.openxmlformats.org/officeDocument/2006/relationships/hyperlink" Target="mailto:=@if(sum(d729.d730)=0,%22NA%22,SUM(L729:L730)/SUM(D729:D730))" TargetMode="External"/><Relationship Id="rId7833" Type="http://schemas.openxmlformats.org/officeDocument/2006/relationships/hyperlink" Target="mailto:=@if(sum(d729.d730)=0,%22NA%22,SUM(L729:L730)/SUM(D729:D730))" TargetMode="External"/><Relationship Id="rId200" Type="http://schemas.openxmlformats.org/officeDocument/2006/relationships/hyperlink" Target="mailto:=@if(sum(d729.d730)=0,%22NA%22,SUM(L729:L730)/SUM(D729:D730))" TargetMode="External"/><Relationship Id="rId2978" Type="http://schemas.openxmlformats.org/officeDocument/2006/relationships/hyperlink" Target="mailto:=@if(sum(d729.d730)=0,%22NA%22,SUM(L729:L730)/SUM(D729:D730))" TargetMode="External"/><Relationship Id="rId5037" Type="http://schemas.openxmlformats.org/officeDocument/2006/relationships/hyperlink" Target="mailto:=@if(sum(d729.d730)=0,%22NA%22,SUM(L729:L730)/SUM(D729:D730))" TargetMode="External"/><Relationship Id="rId6435" Type="http://schemas.openxmlformats.org/officeDocument/2006/relationships/hyperlink" Target="mailto:=@if(sum(d729.d730)=0,%22NA%22,SUM(L729:L730)/SUM(D729:D730))" TargetMode="External"/><Relationship Id="rId7900" Type="http://schemas.openxmlformats.org/officeDocument/2006/relationships/hyperlink" Target="mailto:=@if(sum(d729.d730)=0,%22NA%22,SUM(L729:L730)/SUM(D729:D730))" TargetMode="External"/><Relationship Id="rId1994" Type="http://schemas.openxmlformats.org/officeDocument/2006/relationships/hyperlink" Target="mailto:=@if(sum(d729.d730)=0,%22NA%22,SUM(L729:L730)/SUM(D729:D730))" TargetMode="External"/><Relationship Id="rId5451" Type="http://schemas.openxmlformats.org/officeDocument/2006/relationships/hyperlink" Target="mailto:=@if(sum(d729.d730)=0,%22NA%22,SUM(L729:L730)/SUM(D729:D730))" TargetMode="External"/><Relationship Id="rId6502" Type="http://schemas.openxmlformats.org/officeDocument/2006/relationships/hyperlink" Target="mailto:=@if(sum(d729.d730)=0,%22NA%22,SUM(L729:L730)/SUM(D729:D730))" TargetMode="External"/><Relationship Id="rId1647" Type="http://schemas.openxmlformats.org/officeDocument/2006/relationships/hyperlink" Target="mailto:=@if(sum(d729.d730)=0,%22NA%22,SUM(L729:L730)/SUM(D729:D730))" TargetMode="External"/><Relationship Id="rId4053" Type="http://schemas.openxmlformats.org/officeDocument/2006/relationships/hyperlink" Target="mailto:=@if(sum(d729.d730)=0,%22NA%22,SUM(L729:L730)/SUM(D729:D730))" TargetMode="External"/><Relationship Id="rId5104" Type="http://schemas.openxmlformats.org/officeDocument/2006/relationships/hyperlink" Target="mailto:=@if(sum(d729.d730)=0,%22NA%22,SUM(L729:L730)/SUM(D729:D730))" TargetMode="External"/><Relationship Id="rId1714" Type="http://schemas.openxmlformats.org/officeDocument/2006/relationships/hyperlink" Target="mailto:=@if(sum(d729.d730)=0,%22NA%22,SUM(L729:L730)/SUM(D729:D730))" TargetMode="External"/><Relationship Id="rId4120" Type="http://schemas.openxmlformats.org/officeDocument/2006/relationships/hyperlink" Target="mailto:=@if(sum(d729.d730)=0,%22NA%22,SUM(L729:L730)/SUM(D729:D730))" TargetMode="External"/><Relationship Id="rId7276" Type="http://schemas.openxmlformats.org/officeDocument/2006/relationships/hyperlink" Target="mailto:=@if(sum(d729.d730)=0,%22NA%22,SUM(L729:L730)/SUM(D729:D730))" TargetMode="External"/><Relationship Id="rId7690" Type="http://schemas.openxmlformats.org/officeDocument/2006/relationships/hyperlink" Target="mailto:=@if(sum(d729.d730)=0,%22NA%22,SUM(L729:L730)/SUM(D729:D730))" TargetMode="External"/><Relationship Id="rId6292" Type="http://schemas.openxmlformats.org/officeDocument/2006/relationships/hyperlink" Target="mailto:=@if(sum(d729.d730)=0,%22NA%22,SUM(L729:L730)/SUM(D729:D730))" TargetMode="External"/><Relationship Id="rId7343" Type="http://schemas.openxmlformats.org/officeDocument/2006/relationships/hyperlink" Target="mailto:=@if(sum(d729.d730)=0,%22NA%22,SUM(L729:L730)/SUM(D729:D730))" TargetMode="External"/><Relationship Id="rId2488" Type="http://schemas.openxmlformats.org/officeDocument/2006/relationships/hyperlink" Target="mailto:=@if(sum(d729.d730)=0,%22NA%22,SUM(L729:L730)/SUM(D729:D730))" TargetMode="External"/><Relationship Id="rId3886" Type="http://schemas.openxmlformats.org/officeDocument/2006/relationships/hyperlink" Target="mailto:=@if(sum(d729.d730)=0,%22NA%22,SUM(L729:L730)/SUM(D729:D730))" TargetMode="External"/><Relationship Id="rId4937" Type="http://schemas.openxmlformats.org/officeDocument/2006/relationships/hyperlink" Target="mailto:=@if(sum(d729.d730)=0,%22NA%22,SUM(L729:L730)/SUM(D729:D730))" TargetMode="External"/><Relationship Id="rId3539" Type="http://schemas.openxmlformats.org/officeDocument/2006/relationships/hyperlink" Target="mailto:=@if(sum(d729.d730)=0,%22NA%22,SUM(L729:L730)/SUM(D729:D730))" TargetMode="External"/><Relationship Id="rId3953" Type="http://schemas.openxmlformats.org/officeDocument/2006/relationships/hyperlink" Target="mailto:=@if(sum(d729.d730)=0,%22NA%22,SUM(L729:L730)/SUM(D729:D730))" TargetMode="External"/><Relationship Id="rId6012" Type="http://schemas.openxmlformats.org/officeDocument/2006/relationships/hyperlink" Target="mailto:=@if(sum(d729.d730)=0,%22NA%22,SUM(L729:L730)/SUM(D729:D730))" TargetMode="External"/><Relationship Id="rId7410" Type="http://schemas.openxmlformats.org/officeDocument/2006/relationships/hyperlink" Target="mailto:=@if(sum(d729.d730)=0,%22NA%22,SUM(L729:L730)/SUM(D729:D730))" TargetMode="External"/><Relationship Id="rId874" Type="http://schemas.openxmlformats.org/officeDocument/2006/relationships/hyperlink" Target="mailto:=@if(sum(d729.d730)=0,%22NA%22,SUM(L729:L730)/SUM(D729:D730))" TargetMode="External"/><Relationship Id="rId2555" Type="http://schemas.openxmlformats.org/officeDocument/2006/relationships/hyperlink" Target="mailto:=@if(sum(d729.d730)=0,%22NA%22,SUM(L729:L730)/SUM(D729:D730))" TargetMode="External"/><Relationship Id="rId3606" Type="http://schemas.openxmlformats.org/officeDocument/2006/relationships/hyperlink" Target="mailto:=@if(sum(d729.d730)=0,%22NA%22,SUM(L729:L730)/SUM(D729:D730))" TargetMode="External"/><Relationship Id="rId527" Type="http://schemas.openxmlformats.org/officeDocument/2006/relationships/hyperlink" Target="mailto:=@if(sum(d729.d730)=0,%22NA%22,SUM(L729:L730)/SUM(D729:D730))" TargetMode="External"/><Relationship Id="rId941" Type="http://schemas.openxmlformats.org/officeDocument/2006/relationships/hyperlink" Target="mailto:=@if(sum(d729.d730)=0,%22NA%22,SUM(L729:L730)/SUM(D729:D730))" TargetMode="External"/><Relationship Id="rId1157" Type="http://schemas.openxmlformats.org/officeDocument/2006/relationships/hyperlink" Target="mailto:=@if(sum(d729.d730)=0,%22NA%22,SUM(L729:L730)/SUM(D729:D730))" TargetMode="External"/><Relationship Id="rId1571" Type="http://schemas.openxmlformats.org/officeDocument/2006/relationships/hyperlink" Target="mailto:=@if(sum(d729.d730)=0,%22NA%22,SUM(L729:L730)/SUM(D729:D730))" TargetMode="External"/><Relationship Id="rId2208" Type="http://schemas.openxmlformats.org/officeDocument/2006/relationships/hyperlink" Target="mailto:=@if(sum(d729.d730)=0,%22NA%22,SUM(L729:L730)/SUM(D729:D730))" TargetMode="External"/><Relationship Id="rId2622" Type="http://schemas.openxmlformats.org/officeDocument/2006/relationships/hyperlink" Target="mailto:=@if(sum(d729.d730)=0,%22NA%22,SUM(L729:L730)/SUM(D729:D730))" TargetMode="External"/><Relationship Id="rId5778" Type="http://schemas.openxmlformats.org/officeDocument/2006/relationships/hyperlink" Target="mailto:=@if(sum(d729.d730)=0,%22NA%22,SUM(L729:L730)/SUM(D729:D730))" TargetMode="External"/><Relationship Id="rId6829" Type="http://schemas.openxmlformats.org/officeDocument/2006/relationships/hyperlink" Target="mailto:=@if(sum(d729.d730)=0,%22NA%22,SUM(L729:L730)/SUM(D729:D730))" TargetMode="External"/><Relationship Id="rId1224" Type="http://schemas.openxmlformats.org/officeDocument/2006/relationships/hyperlink" Target="mailto:=@if(sum(d729.d730)=0,%22NA%22,SUM(L729:L730)/SUM(D729:D730))" TargetMode="External"/><Relationship Id="rId4794" Type="http://schemas.openxmlformats.org/officeDocument/2006/relationships/hyperlink" Target="mailto:=@if(sum(d729.d730)=0,%22NA%22,SUM(L729:L730)/SUM(D729:D730))" TargetMode="External"/><Relationship Id="rId5845" Type="http://schemas.openxmlformats.org/officeDocument/2006/relationships/hyperlink" Target="mailto:=@if(sum(d729.d730)=0,%22NA%22,SUM(L729:L730)/SUM(D729:D730))" TargetMode="External"/><Relationship Id="rId3396" Type="http://schemas.openxmlformats.org/officeDocument/2006/relationships/hyperlink" Target="mailto:=@if(sum(d729.d730)=0,%22NA%22,SUM(L729:L730)/SUM(D729:D730))" TargetMode="External"/><Relationship Id="rId4447" Type="http://schemas.openxmlformats.org/officeDocument/2006/relationships/hyperlink" Target="mailto:=@if(sum(d729.d730)=0,%22NA%22,SUM(L729:L730)/SUM(D729:D730))" TargetMode="External"/><Relationship Id="rId3049" Type="http://schemas.openxmlformats.org/officeDocument/2006/relationships/hyperlink" Target="mailto:=@if(sum(d729.d730)=0,%22NA%22,SUM(L729:L730)/SUM(D729:D730))" TargetMode="External"/><Relationship Id="rId3463" Type="http://schemas.openxmlformats.org/officeDocument/2006/relationships/hyperlink" Target="mailto:=@if(sum(d729.d730)=0,%22NA%22,SUM(L729:L730)/SUM(D729:D730))" TargetMode="External"/><Relationship Id="rId4861" Type="http://schemas.openxmlformats.org/officeDocument/2006/relationships/hyperlink" Target="mailto:=@if(sum(d729.d730)=0,%22NA%22,SUM(L729:L730)/SUM(D729:D730))" TargetMode="External"/><Relationship Id="rId5912" Type="http://schemas.openxmlformats.org/officeDocument/2006/relationships/hyperlink" Target="mailto:=@if(sum(d729.d730)=0,%22NA%22,SUM(L729:L730)/SUM(D729:D730))" TargetMode="External"/><Relationship Id="rId384" Type="http://schemas.openxmlformats.org/officeDocument/2006/relationships/hyperlink" Target="mailto:=@if(sum(d729.d730)=0,%22NA%22,SUM(L729:L730)/SUM(D729:D730))" TargetMode="External"/><Relationship Id="rId2065" Type="http://schemas.openxmlformats.org/officeDocument/2006/relationships/hyperlink" Target="mailto:=@if(sum(d729.d730)=0,%22NA%22,SUM(L729:L730)/SUM(D729:D730))" TargetMode="External"/><Relationship Id="rId3116" Type="http://schemas.openxmlformats.org/officeDocument/2006/relationships/hyperlink" Target="mailto:=@if(sum(d729.d730)=0,%22NA%22,SUM(L729:L730)/SUM(D729:D730))" TargetMode="External"/><Relationship Id="rId4514" Type="http://schemas.openxmlformats.org/officeDocument/2006/relationships/hyperlink" Target="mailto:=@if(sum(d729.d730)=0,%22NA%22,SUM(L729:L730)/SUM(D729:D730))" TargetMode="External"/><Relationship Id="rId1081" Type="http://schemas.openxmlformats.org/officeDocument/2006/relationships/hyperlink" Target="mailto:=@if(sum(d729.d730)=0,%22NA%22,SUM(L729:L730)/SUM(D729:D730))" TargetMode="External"/><Relationship Id="rId3530" Type="http://schemas.openxmlformats.org/officeDocument/2006/relationships/hyperlink" Target="mailto:=@if(sum(d729.d730)=0,%22NA%22,SUM(L729:L730)/SUM(D729:D730))" TargetMode="External"/><Relationship Id="rId6686" Type="http://schemas.openxmlformats.org/officeDocument/2006/relationships/hyperlink" Target="mailto:=@if(sum(d729.d730)=0,%22NA%22,SUM(L729:L730)/SUM(D729:D730))" TargetMode="External"/><Relationship Id="rId7737" Type="http://schemas.openxmlformats.org/officeDocument/2006/relationships/hyperlink" Target="mailto:=@if(sum(d729.d730)=0,%22NA%22,SUM(L729:L730)/SUM(D729:D730))" TargetMode="External"/><Relationship Id="rId451" Type="http://schemas.openxmlformats.org/officeDocument/2006/relationships/hyperlink" Target="mailto:=@if(sum(d729.d730)=0,%22NA%22,SUM(L729:L730)/SUM(D729:D730))" TargetMode="External"/><Relationship Id="rId2132" Type="http://schemas.openxmlformats.org/officeDocument/2006/relationships/hyperlink" Target="mailto:=@if(sum(d729.d730)=0,%22NA%22,SUM(L729:L730)/SUM(D729:D730))" TargetMode="External"/><Relationship Id="rId5288" Type="http://schemas.openxmlformats.org/officeDocument/2006/relationships/hyperlink" Target="mailto:=@if(sum(d729.d730)=0,%22NA%22,SUM(L729:L730)/SUM(D729:D730))" TargetMode="External"/><Relationship Id="rId6339" Type="http://schemas.openxmlformats.org/officeDocument/2006/relationships/hyperlink" Target="mailto:=@if(sum(d729.d730)=0,%22NA%22,SUM(L729:L730)/SUM(D729:D730))" TargetMode="External"/><Relationship Id="rId6753" Type="http://schemas.openxmlformats.org/officeDocument/2006/relationships/hyperlink" Target="mailto:=@if(sum(d729.d730)=0,%22NA%22,SUM(L729:L730)/SUM(D729:D730))" TargetMode="External"/><Relationship Id="rId7804" Type="http://schemas.openxmlformats.org/officeDocument/2006/relationships/hyperlink" Target="mailto:=@if(sum(d729.d730)=0,%22NA%22,SUM(L729:L730)/SUM(D729:D730))" TargetMode="External"/><Relationship Id="rId104" Type="http://schemas.openxmlformats.org/officeDocument/2006/relationships/hyperlink" Target="mailto:=@if(sum(d729.d730)=0,%22NA%22,SUM(L729:L730)/SUM(D729:D730))" TargetMode="External"/><Relationship Id="rId1898" Type="http://schemas.openxmlformats.org/officeDocument/2006/relationships/hyperlink" Target="mailto:=@if(sum(d729.d730)=0,%22NA%22,SUM(L729:L730)/SUM(D729:D730))" TargetMode="External"/><Relationship Id="rId2949" Type="http://schemas.openxmlformats.org/officeDocument/2006/relationships/hyperlink" Target="mailto:=@if(sum(d729.d730)=0,%22NA%22,SUM(L729:L730)/SUM(D729:D730))" TargetMode="External"/><Relationship Id="rId5355" Type="http://schemas.openxmlformats.org/officeDocument/2006/relationships/hyperlink" Target="mailto:=@if(sum(d729.d730)=0,%22NA%22,SUM(L729:L730)/SUM(D729:D730))" TargetMode="External"/><Relationship Id="rId6406" Type="http://schemas.openxmlformats.org/officeDocument/2006/relationships/hyperlink" Target="mailto:=@if(sum(d729.d730)=0,%22NA%22,SUM(L729:L730)/SUM(D729:D730))" TargetMode="External"/><Relationship Id="rId6820" Type="http://schemas.openxmlformats.org/officeDocument/2006/relationships/hyperlink" Target="mailto:=@if(sum(d729.d730)=0,%22NA%22,SUM(L729:L730)/SUM(D729:D730))" TargetMode="External"/><Relationship Id="rId4371" Type="http://schemas.openxmlformats.org/officeDocument/2006/relationships/hyperlink" Target="mailto:=@if(sum(d729.d730)=0,%22NA%22,SUM(L729:L730)/SUM(D729:D730))" TargetMode="External"/><Relationship Id="rId5008" Type="http://schemas.openxmlformats.org/officeDocument/2006/relationships/hyperlink" Target="mailto:=@if(sum(d729.d730)=0,%22NA%22,SUM(L729:L730)/SUM(D729:D730))" TargetMode="External"/><Relationship Id="rId5422" Type="http://schemas.openxmlformats.org/officeDocument/2006/relationships/hyperlink" Target="mailto:=@if(sum(d729.d730)=0,%22NA%22,SUM(L729:L730)/SUM(D729:D730))" TargetMode="External"/><Relationship Id="rId1965" Type="http://schemas.openxmlformats.org/officeDocument/2006/relationships/hyperlink" Target="mailto:=@if(sum(d729.d730)=0,%22NA%22,SUM(L729:L730)/SUM(D729:D730))" TargetMode="External"/><Relationship Id="rId4024" Type="http://schemas.openxmlformats.org/officeDocument/2006/relationships/hyperlink" Target="mailto:=@if(sum(d729.d730)=0,%22NA%22,SUM(L729:L730)/SUM(D729:D730))" TargetMode="External"/><Relationship Id="rId7594" Type="http://schemas.openxmlformats.org/officeDocument/2006/relationships/hyperlink" Target="mailto:=@if(sum(d729.d730)=0,%22NA%22,SUM(L729:L730)/SUM(D729:D730))" TargetMode="External"/><Relationship Id="rId1618" Type="http://schemas.openxmlformats.org/officeDocument/2006/relationships/hyperlink" Target="mailto:=@if(sum(d729.d730)=0,%22NA%22,SUM(L729:L730)/SUM(D729:D730))" TargetMode="External"/><Relationship Id="rId3040" Type="http://schemas.openxmlformats.org/officeDocument/2006/relationships/hyperlink" Target="mailto:=@if(sum(d729.d730)=0,%22NA%22,SUM(L729:L730)/SUM(D729:D730))" TargetMode="External"/><Relationship Id="rId6196" Type="http://schemas.openxmlformats.org/officeDocument/2006/relationships/hyperlink" Target="mailto:=@if(sum(d729.d730)=0,%22NA%22,SUM(L729:L730)/SUM(D729:D730))" TargetMode="External"/><Relationship Id="rId7247" Type="http://schemas.openxmlformats.org/officeDocument/2006/relationships/hyperlink" Target="mailto:=@if(sum(d729.d730)=0,%22NA%22,SUM(L729:L730)/SUM(D729:D730))" TargetMode="External"/><Relationship Id="rId7661" Type="http://schemas.openxmlformats.org/officeDocument/2006/relationships/hyperlink" Target="mailto:=@if(sum(d729.d730)=0,%22NA%22,SUM(L729:L730)/SUM(D729:D730))" TargetMode="External"/><Relationship Id="rId3857" Type="http://schemas.openxmlformats.org/officeDocument/2006/relationships/hyperlink" Target="mailto:=@if(sum(d729.d730)=0,%22NA%22,SUM(L729:L730)/SUM(D729:D730))" TargetMode="External"/><Relationship Id="rId4908" Type="http://schemas.openxmlformats.org/officeDocument/2006/relationships/hyperlink" Target="mailto:=@if(sum(d729.d730)=0,%22NA%22,SUM(L729:L730)/SUM(D729:D730))" TargetMode="External"/><Relationship Id="rId6263" Type="http://schemas.openxmlformats.org/officeDocument/2006/relationships/hyperlink" Target="mailto:=@if(sum(d729.d730)=0,%22NA%22,SUM(L729:L730)/SUM(D729:D730))" TargetMode="External"/><Relationship Id="rId7314" Type="http://schemas.openxmlformats.org/officeDocument/2006/relationships/hyperlink" Target="mailto:=@if(sum(d729.d730)=0,%22NA%22,SUM(L729:L730)/SUM(D729:D730))" TargetMode="External"/><Relationship Id="rId778" Type="http://schemas.openxmlformats.org/officeDocument/2006/relationships/hyperlink" Target="mailto:=@if(sum(d729.d730)=0,%22NA%22,SUM(L729:L730)/SUM(D729:D730))" TargetMode="External"/><Relationship Id="rId2459" Type="http://schemas.openxmlformats.org/officeDocument/2006/relationships/hyperlink" Target="mailto:=@if(sum(d729.d730)=0,%22NA%22,SUM(L729:L730)/SUM(D729:D730))" TargetMode="External"/><Relationship Id="rId2873" Type="http://schemas.openxmlformats.org/officeDocument/2006/relationships/hyperlink" Target="mailto:=@if(sum(d729.d730)=0,%22NA%22,SUM(L729:L730)/SUM(D729:D730))" TargetMode="External"/><Relationship Id="rId3924" Type="http://schemas.openxmlformats.org/officeDocument/2006/relationships/hyperlink" Target="mailto:=@if(sum(d729.d730)=0,%22NA%22,SUM(L729:L730)/SUM(D729:D730))" TargetMode="External"/><Relationship Id="rId6330" Type="http://schemas.openxmlformats.org/officeDocument/2006/relationships/hyperlink" Target="mailto:=@if(sum(d729.d730)=0,%22NA%22,SUM(L729:L730)/SUM(D729:D730))" TargetMode="External"/><Relationship Id="rId845" Type="http://schemas.openxmlformats.org/officeDocument/2006/relationships/hyperlink" Target="mailto:=@if(sum(d729.d730)=0,%22NA%22,SUM(L729:L730)/SUM(D729:D730))" TargetMode="External"/><Relationship Id="rId1475" Type="http://schemas.openxmlformats.org/officeDocument/2006/relationships/hyperlink" Target="mailto:=@if(sum(d729.d730)=0,%22NA%22,SUM(L729:L730)/SUM(D729:D730))" TargetMode="External"/><Relationship Id="rId2526" Type="http://schemas.openxmlformats.org/officeDocument/2006/relationships/hyperlink" Target="mailto:=@if(sum(d729.d730)=0,%22NA%22,SUM(L729:L730)/SUM(D729:D730))" TargetMode="External"/><Relationship Id="rId8088" Type="http://schemas.openxmlformats.org/officeDocument/2006/relationships/hyperlink" Target="mailto:=@if(sum(d729.d730)=0,%22NA%22,SUM(L729:L730)/SUM(D729:D730))" TargetMode="External"/><Relationship Id="rId1128" Type="http://schemas.openxmlformats.org/officeDocument/2006/relationships/hyperlink" Target="mailto:=@if(sum(d729.d730)=0,%22NA%22,SUM(L729:L730)/SUM(D729:D730))" TargetMode="External"/><Relationship Id="rId1542" Type="http://schemas.openxmlformats.org/officeDocument/2006/relationships/hyperlink" Target="mailto:=@if(sum(d729.d730)=0,%22NA%22,SUM(L729:L730)/SUM(D729:D730))" TargetMode="External"/><Relationship Id="rId2940" Type="http://schemas.openxmlformats.org/officeDocument/2006/relationships/hyperlink" Target="mailto:=@if(sum(d729.d730)=0,%22NA%22,SUM(L729:L730)/SUM(D729:D730))" TargetMode="External"/><Relationship Id="rId4698" Type="http://schemas.openxmlformats.org/officeDocument/2006/relationships/hyperlink" Target="mailto:=@if(sum(d729.d730)=0,%22NA%22,SUM(L729:L730)/SUM(D729:D730))" TargetMode="External"/><Relationship Id="rId5749" Type="http://schemas.openxmlformats.org/officeDocument/2006/relationships/hyperlink" Target="mailto:=@if(sum(d729.d730)=0,%22NA%22,SUM(L729:L730)/SUM(D729:D730))" TargetMode="External"/><Relationship Id="rId912" Type="http://schemas.openxmlformats.org/officeDocument/2006/relationships/hyperlink" Target="mailto:=@if(sum(d729.d730)=0,%22NA%22,SUM(L729:L730)/SUM(D729:D730))" TargetMode="External"/><Relationship Id="rId7171" Type="http://schemas.openxmlformats.org/officeDocument/2006/relationships/hyperlink" Target="mailto:=@if(sum(d729.d730)=0,%22NA%22,SUM(L729:L730)/SUM(D729:D730))" TargetMode="External"/><Relationship Id="rId4765" Type="http://schemas.openxmlformats.org/officeDocument/2006/relationships/hyperlink" Target="mailto:=@if(sum(d729.d730)=0,%22NA%22,SUM(L729:L730)/SUM(D729:D730))" TargetMode="External"/><Relationship Id="rId5816" Type="http://schemas.openxmlformats.org/officeDocument/2006/relationships/hyperlink" Target="mailto:=@if(sum(d729.d730)=0,%22NA%22,SUM(L729:L730)/SUM(D729:D730))" TargetMode="External"/><Relationship Id="rId288" Type="http://schemas.openxmlformats.org/officeDocument/2006/relationships/hyperlink" Target="mailto:=@if(sum(d729.d730)=0,%22NA%22,SUM(L729:L730)/SUM(D729:D730))" TargetMode="External"/><Relationship Id="rId3367" Type="http://schemas.openxmlformats.org/officeDocument/2006/relationships/hyperlink" Target="mailto:=@if(sum(d729.d730)=0,%22NA%22,SUM(L729:L730)/SUM(D729:D730))" TargetMode="External"/><Relationship Id="rId3781" Type="http://schemas.openxmlformats.org/officeDocument/2006/relationships/hyperlink" Target="mailto:=@if(sum(d729.d730)=0,%22NA%22,SUM(L729:L730)/SUM(D729:D730))" TargetMode="External"/><Relationship Id="rId4418" Type="http://schemas.openxmlformats.org/officeDocument/2006/relationships/hyperlink" Target="mailto:=@if(sum(d729.d730)=0,%22NA%22,SUM(L729:L730)/SUM(D729:D730))" TargetMode="External"/><Relationship Id="rId4832" Type="http://schemas.openxmlformats.org/officeDocument/2006/relationships/hyperlink" Target="mailto:=@if(sum(d729.d730)=0,%22NA%22,SUM(L729:L730)/SUM(D729:D730))" TargetMode="External"/><Relationship Id="rId7988" Type="http://schemas.openxmlformats.org/officeDocument/2006/relationships/hyperlink" Target="mailto:=@if(sum(d729.d730)=0,%22NA%22,SUM(L729:L730)/SUM(D729:D730))" TargetMode="External"/><Relationship Id="rId2383" Type="http://schemas.openxmlformats.org/officeDocument/2006/relationships/hyperlink" Target="mailto:=@if(sum(d729.d730)=0,%22NA%22,SUM(L729:L730)/SUM(D729:D730))" TargetMode="External"/><Relationship Id="rId3434" Type="http://schemas.openxmlformats.org/officeDocument/2006/relationships/hyperlink" Target="mailto:=@if(sum(d729.d730)=0,%22NA%22,SUM(L729:L730)/SUM(D729:D730))" TargetMode="External"/><Relationship Id="rId355" Type="http://schemas.openxmlformats.org/officeDocument/2006/relationships/hyperlink" Target="mailto:=@if(sum(d729.d730)=0,%22NA%22,SUM(L729:L730)/SUM(D729:D730))" TargetMode="External"/><Relationship Id="rId2036" Type="http://schemas.openxmlformats.org/officeDocument/2006/relationships/hyperlink" Target="mailto:=@if(sum(d729.d730)=0,%22NA%22,SUM(L729:L730)/SUM(D729:D730))" TargetMode="External"/><Relationship Id="rId2450" Type="http://schemas.openxmlformats.org/officeDocument/2006/relationships/hyperlink" Target="mailto:=@if(sum(d729.d730)=0,%22NA%22,SUM(L729:L730)/SUM(D729:D730))" TargetMode="External"/><Relationship Id="rId3501" Type="http://schemas.openxmlformats.org/officeDocument/2006/relationships/hyperlink" Target="mailto:=@if(sum(d729.d730)=0,%22NA%22,SUM(L729:L730)/SUM(D729:D730))" TargetMode="External"/><Relationship Id="rId6657" Type="http://schemas.openxmlformats.org/officeDocument/2006/relationships/hyperlink" Target="mailto:=@if(sum(d729.d730)=0,%22NA%22,SUM(L729:L730)/SUM(D729:D730))" TargetMode="External"/><Relationship Id="rId7708" Type="http://schemas.openxmlformats.org/officeDocument/2006/relationships/hyperlink" Target="mailto:=@if(sum(d729.d730)=0,%22NA%22,SUM(L729:L730)/SUM(D729:D730))" TargetMode="External"/><Relationship Id="rId422" Type="http://schemas.openxmlformats.org/officeDocument/2006/relationships/hyperlink" Target="mailto:=@if(sum(d729.d730)=0,%22NA%22,SUM(L729:L730)/SUM(D729:D730))" TargetMode="External"/><Relationship Id="rId1052" Type="http://schemas.openxmlformats.org/officeDocument/2006/relationships/hyperlink" Target="mailto:=@if(sum(d729.d730)=0,%22NA%22,SUM(L729:L730)/SUM(D729:D730))" TargetMode="External"/><Relationship Id="rId2103" Type="http://schemas.openxmlformats.org/officeDocument/2006/relationships/hyperlink" Target="mailto:=@if(sum(d729.d730)=0,%22NA%22,SUM(L729:L730)/SUM(D729:D730))" TargetMode="External"/><Relationship Id="rId5259" Type="http://schemas.openxmlformats.org/officeDocument/2006/relationships/hyperlink" Target="mailto:=@if(sum(d729.d730)=0,%22NA%22,SUM(L729:L730)/SUM(D729:D730))" TargetMode="External"/><Relationship Id="rId5673" Type="http://schemas.openxmlformats.org/officeDocument/2006/relationships/hyperlink" Target="mailto:=@if(sum(d729.d730)=0,%22NA%22,SUM(L729:L730)/SUM(D729:D730))" TargetMode="External"/><Relationship Id="rId4275" Type="http://schemas.openxmlformats.org/officeDocument/2006/relationships/hyperlink" Target="mailto:=@if(sum(d729.d730)=0,%22NA%22,SUM(L729:L730)/SUM(D729:D730))" TargetMode="External"/><Relationship Id="rId5326" Type="http://schemas.openxmlformats.org/officeDocument/2006/relationships/hyperlink" Target="mailto:=@if(sum(d729.d730)=0,%22NA%22,SUM(L729:L730)/SUM(D729:D730))" TargetMode="External"/><Relationship Id="rId6724" Type="http://schemas.openxmlformats.org/officeDocument/2006/relationships/hyperlink" Target="mailto:=@if(sum(d729.d730)=0,%22NA%22,SUM(L729:L730)/SUM(D729:D730))" TargetMode="External"/><Relationship Id="rId1869" Type="http://schemas.openxmlformats.org/officeDocument/2006/relationships/hyperlink" Target="mailto:=@if(sum(d729.d730)=0,%22NA%22,SUM(L729:L730)/SUM(D729:D730))" TargetMode="External"/><Relationship Id="rId3291" Type="http://schemas.openxmlformats.org/officeDocument/2006/relationships/hyperlink" Target="mailto:=@if(sum(d729.d730)=0,%22NA%22,SUM(L729:L730)/SUM(D729:D730))" TargetMode="External"/><Relationship Id="rId5740" Type="http://schemas.openxmlformats.org/officeDocument/2006/relationships/hyperlink" Target="mailto:=@if(sum(d729.d730)=0,%22NA%22,SUM(L729:L730)/SUM(D729:D730))" TargetMode="External"/><Relationship Id="rId1936" Type="http://schemas.openxmlformats.org/officeDocument/2006/relationships/hyperlink" Target="mailto:=@if(sum(d729.d730)=0,%22NA%22,SUM(L729:L730)/SUM(D729:D730))" TargetMode="External"/><Relationship Id="rId4342" Type="http://schemas.openxmlformats.org/officeDocument/2006/relationships/hyperlink" Target="mailto:=@if(sum(d729.d730)=0,%22NA%22,SUM(L729:L730)/SUM(D729:D730))" TargetMode="External"/><Relationship Id="rId7498" Type="http://schemas.openxmlformats.org/officeDocument/2006/relationships/hyperlink" Target="mailto:=@if(sum(d729.d730)=0,%22NA%22,SUM(L729:L730)/SUM(D729:D730))" TargetMode="External"/><Relationship Id="rId7565" Type="http://schemas.openxmlformats.org/officeDocument/2006/relationships/hyperlink" Target="mailto:=@if(sum(d729.d730)=0,%22NA%22,SUM(L729:L730)/SUM(D729:D730))" TargetMode="External"/><Relationship Id="rId3011" Type="http://schemas.openxmlformats.org/officeDocument/2006/relationships/hyperlink" Target="mailto:=@if(sum(d729.d730)=0,%22NA%22,SUM(L729:L730)/SUM(D729:D730))" TargetMode="External"/><Relationship Id="rId6167" Type="http://schemas.openxmlformats.org/officeDocument/2006/relationships/hyperlink" Target="mailto:=@if(sum(d729.d730)=0,%22NA%22,SUM(L729:L730)/SUM(D729:D730))" TargetMode="External"/><Relationship Id="rId6581" Type="http://schemas.openxmlformats.org/officeDocument/2006/relationships/hyperlink" Target="mailto:=@if(sum(d729.d730)=0,%22NA%22,SUM(L729:L730)/SUM(D729:D730))" TargetMode="External"/><Relationship Id="rId7218" Type="http://schemas.openxmlformats.org/officeDocument/2006/relationships/hyperlink" Target="mailto:=@if(sum(d729.d730)=0,%22NA%22,SUM(L729:L730)/SUM(D729:D730))" TargetMode="External"/><Relationship Id="rId7632" Type="http://schemas.openxmlformats.org/officeDocument/2006/relationships/hyperlink" Target="mailto:=@if(sum(d729.d730)=0,%22NA%22,SUM(L729:L730)/SUM(D729:D730))" TargetMode="External"/><Relationship Id="rId2777" Type="http://schemas.openxmlformats.org/officeDocument/2006/relationships/hyperlink" Target="mailto:=@if(sum(d729.d730)=0,%22NA%22,SUM(L729:L730)/SUM(D729:D730))" TargetMode="External"/><Relationship Id="rId5183" Type="http://schemas.openxmlformats.org/officeDocument/2006/relationships/hyperlink" Target="mailto:=@if(sum(d729.d730)=0,%22NA%22,SUM(L729:L730)/SUM(D729:D730))" TargetMode="External"/><Relationship Id="rId6234" Type="http://schemas.openxmlformats.org/officeDocument/2006/relationships/hyperlink" Target="mailto:=@if(sum(d729.d730)=0,%22NA%22,SUM(L729:L730)/SUM(D729:D730))" TargetMode="External"/><Relationship Id="rId749" Type="http://schemas.openxmlformats.org/officeDocument/2006/relationships/hyperlink" Target="mailto:=@if(sum(d729.d730)=0,%22NA%22,SUM(L729:L730)/SUM(D729:D730))" TargetMode="External"/><Relationship Id="rId1379" Type="http://schemas.openxmlformats.org/officeDocument/2006/relationships/hyperlink" Target="mailto:=@if(sum(d729.d730)=0,%22NA%22,SUM(L729:L730)/SUM(D729:D730))" TargetMode="External"/><Relationship Id="rId3828" Type="http://schemas.openxmlformats.org/officeDocument/2006/relationships/hyperlink" Target="mailto:=@if(sum(d729.d730)=0,%22NA%22,SUM(L729:L730)/SUM(D729:D730))" TargetMode="External"/><Relationship Id="rId5250" Type="http://schemas.openxmlformats.org/officeDocument/2006/relationships/hyperlink" Target="mailto:=@if(sum(d729.d730)=0,%22NA%22,SUM(L729:L730)/SUM(D729:D730))" TargetMode="External"/><Relationship Id="rId6301" Type="http://schemas.openxmlformats.org/officeDocument/2006/relationships/hyperlink" Target="mailto:=@if(sum(d729.d730)=0,%22NA%22,SUM(L729:L730)/SUM(D729:D730))" TargetMode="External"/><Relationship Id="rId1793" Type="http://schemas.openxmlformats.org/officeDocument/2006/relationships/hyperlink" Target="mailto:=@if(sum(d729.d730)=0,%22NA%22,SUM(L729:L730)/SUM(D729:D730))" TargetMode="External"/><Relationship Id="rId2844" Type="http://schemas.openxmlformats.org/officeDocument/2006/relationships/hyperlink" Target="mailto:=@if(sum(d729.d730)=0,%22NA%22,SUM(L729:L730)/SUM(D729:D730))" TargetMode="External"/><Relationship Id="rId8059" Type="http://schemas.openxmlformats.org/officeDocument/2006/relationships/hyperlink" Target="mailto:=@if(sum(d729.d730)=0,%22NA%22,SUM(L729:L730)/SUM(D729:D730))" TargetMode="External"/><Relationship Id="rId85" Type="http://schemas.openxmlformats.org/officeDocument/2006/relationships/hyperlink" Target="mailto:=@if(sum(d729.d730)=0,%22NA%22,SUM(L729:L730)/SUM(D729:D730))" TargetMode="External"/><Relationship Id="rId816" Type="http://schemas.openxmlformats.org/officeDocument/2006/relationships/hyperlink" Target="mailto:=@if(sum(d729.d730)=0,%22NA%22,SUM(L729:L730)/SUM(D729:D730))" TargetMode="External"/><Relationship Id="rId1446" Type="http://schemas.openxmlformats.org/officeDocument/2006/relationships/hyperlink" Target="mailto:=@if(sum(d729.d730)=0,%22NA%22,SUM(L729:L730)/SUM(D729:D730))" TargetMode="External"/><Relationship Id="rId1860" Type="http://schemas.openxmlformats.org/officeDocument/2006/relationships/hyperlink" Target="mailto:=@if(sum(d729.d730)=0,%22NA%22,SUM(L729:L730)/SUM(D729:D730))" TargetMode="External"/><Relationship Id="rId2911" Type="http://schemas.openxmlformats.org/officeDocument/2006/relationships/hyperlink" Target="mailto:=@if(sum(d729.d730)=0,%22NA%22,SUM(L729:L730)/SUM(D729:D730))" TargetMode="External"/><Relationship Id="rId7075" Type="http://schemas.openxmlformats.org/officeDocument/2006/relationships/hyperlink" Target="mailto:=@if(sum(d729.d730)=0,%22NA%22,SUM(L729:L730)/SUM(D729:D730))" TargetMode="External"/><Relationship Id="rId1513" Type="http://schemas.openxmlformats.org/officeDocument/2006/relationships/hyperlink" Target="mailto:=@if(sum(d729.d730)=0,%22NA%22,SUM(L729:L730)/SUM(D729:D730))" TargetMode="External"/><Relationship Id="rId4669" Type="http://schemas.openxmlformats.org/officeDocument/2006/relationships/hyperlink" Target="mailto:=@if(sum(d729.d730)=0,%22NA%22,SUM(L729:L730)/SUM(D729:D730))" TargetMode="External"/><Relationship Id="rId8126" Type="http://schemas.openxmlformats.org/officeDocument/2006/relationships/hyperlink" Target="mailto:=@if(sum(d729.d730)=0,%22NA%22,SUM(L729:L730)/SUM(D729:D730))" TargetMode="External"/><Relationship Id="rId3685" Type="http://schemas.openxmlformats.org/officeDocument/2006/relationships/hyperlink" Target="mailto:=@if(sum(d729.d730)=0,%22NA%22,SUM(L729:L730)/SUM(D729:D730))" TargetMode="External"/><Relationship Id="rId4736" Type="http://schemas.openxmlformats.org/officeDocument/2006/relationships/hyperlink" Target="mailto:=@if(sum(d729.d730)=0,%22NA%22,SUM(L729:L730)/SUM(D729:D730))" TargetMode="External"/><Relationship Id="rId6091" Type="http://schemas.openxmlformats.org/officeDocument/2006/relationships/hyperlink" Target="mailto:=@if(sum(d729.d730)=0,%22NA%22,SUM(L729:L730)/SUM(D729:D730))" TargetMode="External"/><Relationship Id="rId7142" Type="http://schemas.openxmlformats.org/officeDocument/2006/relationships/hyperlink" Target="mailto:=@if(sum(d729.d730)=0,%22NA%22,SUM(L729:L730)/SUM(D729:D730))" TargetMode="External"/><Relationship Id="rId2287" Type="http://schemas.openxmlformats.org/officeDocument/2006/relationships/hyperlink" Target="mailto:=@if(sum(d729.d730)=0,%22NA%22,SUM(L729:L730)/SUM(D729:D730))" TargetMode="External"/><Relationship Id="rId3338" Type="http://schemas.openxmlformats.org/officeDocument/2006/relationships/hyperlink" Target="mailto:=@if(sum(d729.d730)=0,%22NA%22,SUM(L729:L730)/SUM(D729:D730))" TargetMode="External"/><Relationship Id="rId3752" Type="http://schemas.openxmlformats.org/officeDocument/2006/relationships/hyperlink" Target="mailto:=@if(sum(d729.d730)=0,%22NA%22,SUM(L729:L730)/SUM(D729:D730))" TargetMode="External"/><Relationship Id="rId7959" Type="http://schemas.openxmlformats.org/officeDocument/2006/relationships/hyperlink" Target="mailto:=@if(sum(d729.d730)=0,%22NA%22,SUM(L729:L730)/SUM(D729:D730))" TargetMode="External"/><Relationship Id="rId259" Type="http://schemas.openxmlformats.org/officeDocument/2006/relationships/hyperlink" Target="mailto:=@if(sum(d729.d730)=0,%22NA%22,SUM(L729:L730)/SUM(D729:D730))" TargetMode="External"/><Relationship Id="rId673" Type="http://schemas.openxmlformats.org/officeDocument/2006/relationships/hyperlink" Target="mailto:=@if(sum(d729.d730)=0,%22NA%22,SUM(L729:L730)/SUM(D729:D730))" TargetMode="External"/><Relationship Id="rId2354" Type="http://schemas.openxmlformats.org/officeDocument/2006/relationships/hyperlink" Target="mailto:=@if(sum(d729.d730)=0,%22NA%22,SUM(L729:L730)/SUM(D729:D730))" TargetMode="External"/><Relationship Id="rId3405" Type="http://schemas.openxmlformats.org/officeDocument/2006/relationships/hyperlink" Target="mailto:=@if(sum(d729.d730)=0,%22NA%22,SUM(L729:L730)/SUM(D729:D730))" TargetMode="External"/><Relationship Id="rId4803" Type="http://schemas.openxmlformats.org/officeDocument/2006/relationships/hyperlink" Target="mailto:=@if(sum(d729.d730)=0,%22NA%22,SUM(L729:L730)/SUM(D729:D730))" TargetMode="External"/><Relationship Id="rId326" Type="http://schemas.openxmlformats.org/officeDocument/2006/relationships/hyperlink" Target="mailto:=@if(sum(d729.d730)=0,%22NA%22,SUM(L729:L730)/SUM(D729:D730))" TargetMode="External"/><Relationship Id="rId1370" Type="http://schemas.openxmlformats.org/officeDocument/2006/relationships/hyperlink" Target="mailto:=@if(sum(d729.d730)=0,%22NA%22,SUM(L729:L730)/SUM(D729:D730))" TargetMode="External"/><Relationship Id="rId2007" Type="http://schemas.openxmlformats.org/officeDocument/2006/relationships/hyperlink" Target="mailto:=@if(sum(d729.d730)=0,%22NA%22,SUM(L729:L730)/SUM(D729:D730))" TargetMode="External"/><Relationship Id="rId6975" Type="http://schemas.openxmlformats.org/officeDocument/2006/relationships/hyperlink" Target="mailto:=@if(sum(d729.d730)=0,%22NA%22,SUM(L729:L730)/SUM(D729:D730))" TargetMode="External"/><Relationship Id="rId740" Type="http://schemas.openxmlformats.org/officeDocument/2006/relationships/hyperlink" Target="mailto:=@if(sum(d729.d730)=0,%22NA%22,SUM(L729:L730)/SUM(D729:D730))" TargetMode="External"/><Relationship Id="rId1023" Type="http://schemas.openxmlformats.org/officeDocument/2006/relationships/hyperlink" Target="mailto:=@if(sum(d729.d730)=0,%22NA%22,SUM(L729:L730)/SUM(D729:D730))" TargetMode="External"/><Relationship Id="rId2421" Type="http://schemas.openxmlformats.org/officeDocument/2006/relationships/hyperlink" Target="mailto:=@if(sum(d729.d730)=0,%22NA%22,SUM(L729:L730)/SUM(D729:D730))" TargetMode="External"/><Relationship Id="rId4179" Type="http://schemas.openxmlformats.org/officeDocument/2006/relationships/hyperlink" Target="mailto:=@if(sum(d729.d730)=0,%22NA%22,SUM(L729:L730)/SUM(D729:D730))" TargetMode="External"/><Relationship Id="rId5577" Type="http://schemas.openxmlformats.org/officeDocument/2006/relationships/hyperlink" Target="mailto:=@if(sum(d729.d730)=0,%22NA%22,SUM(L729:L730)/SUM(D729:D730))" TargetMode="External"/><Relationship Id="rId5991" Type="http://schemas.openxmlformats.org/officeDocument/2006/relationships/hyperlink" Target="mailto:=@if(sum(d729.d730)=0,%22NA%22,SUM(L729:L730)/SUM(D729:D730))" TargetMode="External"/><Relationship Id="rId6628" Type="http://schemas.openxmlformats.org/officeDocument/2006/relationships/hyperlink" Target="mailto:=@if(sum(d729.d730)=0,%22NA%22,SUM(L729:L730)/SUM(D729:D730))" TargetMode="External"/><Relationship Id="rId8050" Type="http://schemas.openxmlformats.org/officeDocument/2006/relationships/hyperlink" Target="mailto:=@if(sum(d729.d730)=0,%22NA%22,SUM(L729:L730)/SUM(D729:D730))" TargetMode="External"/><Relationship Id="rId4593" Type="http://schemas.openxmlformats.org/officeDocument/2006/relationships/hyperlink" Target="mailto:=@if(sum(d729.d730)=0,%22NA%22,SUM(L729:L730)/SUM(D729:D730))" TargetMode="External"/><Relationship Id="rId5644" Type="http://schemas.openxmlformats.org/officeDocument/2006/relationships/hyperlink" Target="mailto:=@if(sum(d729.d730)=0,%22NA%22,SUM(L729:L730)/SUM(D729:D730))" TargetMode="External"/><Relationship Id="rId3195" Type="http://schemas.openxmlformats.org/officeDocument/2006/relationships/hyperlink" Target="mailto:=@if(sum(d729.d730)=0,%22NA%22,SUM(L729:L730)/SUM(D729:D730))" TargetMode="External"/><Relationship Id="rId4246" Type="http://schemas.openxmlformats.org/officeDocument/2006/relationships/hyperlink" Target="mailto:=@if(sum(d729.d730)=0,%22NA%22,SUM(L729:L730)/SUM(D729:D730))" TargetMode="External"/><Relationship Id="rId4660" Type="http://schemas.openxmlformats.org/officeDocument/2006/relationships/hyperlink" Target="mailto:=@if(sum(d729.d730)=0,%22NA%22,SUM(L729:L730)/SUM(D729:D730))" TargetMode="External"/><Relationship Id="rId5711" Type="http://schemas.openxmlformats.org/officeDocument/2006/relationships/hyperlink" Target="mailto:=@if(sum(d729.d730)=0,%22NA%22,SUM(L729:L730)/SUM(D729:D730))" TargetMode="External"/><Relationship Id="rId3262" Type="http://schemas.openxmlformats.org/officeDocument/2006/relationships/hyperlink" Target="mailto:=@if(sum(d729.d730)=0,%22NA%22,SUM(L729:L730)/SUM(D729:D730))" TargetMode="External"/><Relationship Id="rId4313" Type="http://schemas.openxmlformats.org/officeDocument/2006/relationships/hyperlink" Target="mailto:=@if(sum(d729.d730)=0,%22NA%22,SUM(L729:L730)/SUM(D729:D730))" TargetMode="External"/><Relationship Id="rId7469" Type="http://schemas.openxmlformats.org/officeDocument/2006/relationships/hyperlink" Target="mailto:=@if(sum(d729.d730)=0,%22NA%22,SUM(L729:L730)/SUM(D729:D730))" TargetMode="External"/><Relationship Id="rId7883" Type="http://schemas.openxmlformats.org/officeDocument/2006/relationships/hyperlink" Target="mailto:=@if(sum(d729.d730)=0,%22NA%22,SUM(L729:L730)/SUM(D729:D730))" TargetMode="External"/><Relationship Id="rId183" Type="http://schemas.openxmlformats.org/officeDocument/2006/relationships/hyperlink" Target="mailto:=@if(sum(d729.d730)=0,%22NA%22,SUM(L729:L730)/SUM(D729:D730))" TargetMode="External"/><Relationship Id="rId1907" Type="http://schemas.openxmlformats.org/officeDocument/2006/relationships/hyperlink" Target="mailto:=@if(sum(d729.d730)=0,%22NA%22,SUM(L729:L730)/SUM(D729:D730))" TargetMode="External"/><Relationship Id="rId6485" Type="http://schemas.openxmlformats.org/officeDocument/2006/relationships/hyperlink" Target="mailto:=@if(sum(d729.d730)=0,%22NA%22,SUM(L729:L730)/SUM(D729:D730))" TargetMode="External"/><Relationship Id="rId7536" Type="http://schemas.openxmlformats.org/officeDocument/2006/relationships/hyperlink" Target="mailto:=@if(sum(d729.d730)=0,%22NA%22,SUM(L729:L730)/SUM(D729:D730))" TargetMode="External"/><Relationship Id="rId250" Type="http://schemas.openxmlformats.org/officeDocument/2006/relationships/hyperlink" Target="mailto:=@if(sum(d729.d730)=0,%22NA%22,SUM(L729:L730)/SUM(D729:D730))" TargetMode="External"/><Relationship Id="rId5087" Type="http://schemas.openxmlformats.org/officeDocument/2006/relationships/hyperlink" Target="mailto:=@if(sum(d729.d730)=0,%22NA%22,SUM(L729:L730)/SUM(D729:D730))" TargetMode="External"/><Relationship Id="rId6138" Type="http://schemas.openxmlformats.org/officeDocument/2006/relationships/hyperlink" Target="mailto:=@if(sum(d729.d730)=0,%22NA%22,SUM(L729:L730)/SUM(D729:D730))" TargetMode="External"/><Relationship Id="rId7950" Type="http://schemas.openxmlformats.org/officeDocument/2006/relationships/hyperlink" Target="mailto:=@if(sum(d729.d730)=0,%22NA%22,SUM(L729:L730)/SUM(D729:D730))" TargetMode="External"/><Relationship Id="rId5154" Type="http://schemas.openxmlformats.org/officeDocument/2006/relationships/hyperlink" Target="mailto:=@if(sum(d729.d730)=0,%22NA%22,SUM(L729:L730)/SUM(D729:D730))" TargetMode="External"/><Relationship Id="rId6552" Type="http://schemas.openxmlformats.org/officeDocument/2006/relationships/hyperlink" Target="mailto:=@if(sum(d729.d730)=0,%22NA%22,SUM(L729:L730)/SUM(D729:D730))" TargetMode="External"/><Relationship Id="rId7603" Type="http://schemas.openxmlformats.org/officeDocument/2006/relationships/hyperlink" Target="mailto:=@if(sum(d729.d730)=0,%22NA%22,SUM(L729:L730)/SUM(D729:D730))" TargetMode="External"/><Relationship Id="rId1697" Type="http://schemas.openxmlformats.org/officeDocument/2006/relationships/hyperlink" Target="mailto:=@if(sum(d729.d730)=0,%22NA%22,SUM(L729:L730)/SUM(D729:D730))" TargetMode="External"/><Relationship Id="rId2748" Type="http://schemas.openxmlformats.org/officeDocument/2006/relationships/hyperlink" Target="mailto:=@if(sum(d729.d730)=0,%22NA%22,SUM(L729:L730)/SUM(D729:D730))" TargetMode="External"/><Relationship Id="rId6205" Type="http://schemas.openxmlformats.org/officeDocument/2006/relationships/hyperlink" Target="mailto:=@if(sum(d729.d730)=0,%22NA%22,SUM(L729:L730)/SUM(D729:D730))" TargetMode="External"/><Relationship Id="rId1764" Type="http://schemas.openxmlformats.org/officeDocument/2006/relationships/hyperlink" Target="mailto:=@if(sum(d729.d730)=0,%22NA%22,SUM(L729:L730)/SUM(D729:D730))" TargetMode="External"/><Relationship Id="rId2815" Type="http://schemas.openxmlformats.org/officeDocument/2006/relationships/hyperlink" Target="mailto:=@if(sum(d729.d730)=0,%22NA%22,SUM(L729:L730)/SUM(D729:D730))" TargetMode="External"/><Relationship Id="rId4170" Type="http://schemas.openxmlformats.org/officeDocument/2006/relationships/hyperlink" Target="mailto:=@if(sum(d729.d730)=0,%22NA%22,SUM(L729:L730)/SUM(D729:D730))" TargetMode="External"/><Relationship Id="rId5221" Type="http://schemas.openxmlformats.org/officeDocument/2006/relationships/hyperlink" Target="mailto:=@if(sum(d729.d730)=0,%22NA%22,SUM(L729:L730)/SUM(D729:D730))" TargetMode="External"/><Relationship Id="rId56" Type="http://schemas.openxmlformats.org/officeDocument/2006/relationships/hyperlink" Target="mailto:=@if(sum(d729.d730)=0,%22NA%22,SUM(L729:L730)/SUM(D729:D730))" TargetMode="External"/><Relationship Id="rId1417" Type="http://schemas.openxmlformats.org/officeDocument/2006/relationships/hyperlink" Target="mailto:=@if(sum(d729.d730)=0,%22NA%22,SUM(L729:L730)/SUM(D729:D730))" TargetMode="External"/><Relationship Id="rId1831" Type="http://schemas.openxmlformats.org/officeDocument/2006/relationships/hyperlink" Target="mailto:=@if(sum(d729.d730)=0,%22NA%22,SUM(L729:L730)/SUM(D729:D730))" TargetMode="External"/><Relationship Id="rId4987" Type="http://schemas.openxmlformats.org/officeDocument/2006/relationships/hyperlink" Target="mailto:=@if(sum(d729.d730)=0,%22NA%22,SUM(L729:L730)/SUM(D729:D730))" TargetMode="External"/><Relationship Id="rId7393" Type="http://schemas.openxmlformats.org/officeDocument/2006/relationships/hyperlink" Target="mailto:=@if(sum(d729.d730)=0,%22NA%22,SUM(L729:L730)/SUM(D729:D730))" TargetMode="External"/><Relationship Id="rId3589" Type="http://schemas.openxmlformats.org/officeDocument/2006/relationships/hyperlink" Target="mailto:=@if(sum(d729.d730)=0,%22NA%22,SUM(L729:L730)/SUM(D729:D730))" TargetMode="External"/><Relationship Id="rId7046" Type="http://schemas.openxmlformats.org/officeDocument/2006/relationships/hyperlink" Target="mailto:=@if(sum(d729.d730)=0,%22NA%22,SUM(L729:L730)/SUM(D729:D730))" TargetMode="External"/><Relationship Id="rId7460" Type="http://schemas.openxmlformats.org/officeDocument/2006/relationships/hyperlink" Target="mailto:=@if(sum(d729.d730)=0,%22NA%22,SUM(L729:L730)/SUM(D729:D730))" TargetMode="External"/><Relationship Id="rId6062" Type="http://schemas.openxmlformats.org/officeDocument/2006/relationships/hyperlink" Target="mailto:=@if(sum(d729.d730)=0,%22NA%22,SUM(L729:L730)/SUM(D729:D730))" TargetMode="External"/><Relationship Id="rId7113" Type="http://schemas.openxmlformats.org/officeDocument/2006/relationships/hyperlink" Target="mailto:=@if(sum(d729.d730)=0,%22NA%22,SUM(L729:L730)/SUM(D729:D730))" TargetMode="External"/><Relationship Id="rId577" Type="http://schemas.openxmlformats.org/officeDocument/2006/relationships/hyperlink" Target="mailto:=@if(sum(d729.d730)=0,%22NA%22,SUM(L729:L730)/SUM(D729:D730))" TargetMode="External"/><Relationship Id="rId2258" Type="http://schemas.openxmlformats.org/officeDocument/2006/relationships/hyperlink" Target="mailto:=@if(sum(d729.d730)=0,%22NA%22,SUM(L729:L730)/SUM(D729:D730))" TargetMode="External"/><Relationship Id="rId3656" Type="http://schemas.openxmlformats.org/officeDocument/2006/relationships/hyperlink" Target="mailto:=@if(sum(d729.d730)=0,%22NA%22,SUM(L729:L730)/SUM(D729:D730))" TargetMode="External"/><Relationship Id="rId4707" Type="http://schemas.openxmlformats.org/officeDocument/2006/relationships/hyperlink" Target="mailto:=@if(sum(d729.d730)=0,%22NA%22,SUM(L729:L730)/SUM(D729:D730))" TargetMode="External"/><Relationship Id="rId991" Type="http://schemas.openxmlformats.org/officeDocument/2006/relationships/hyperlink" Target="mailto:=@if(sum(d729.d730)=0,%22NA%22,SUM(L729:L730)/SUM(D729:D730))" TargetMode="External"/><Relationship Id="rId2672" Type="http://schemas.openxmlformats.org/officeDocument/2006/relationships/hyperlink" Target="mailto:=@if(sum(d729.d730)=0,%22NA%22,SUM(L729:L730)/SUM(D729:D730))" TargetMode="External"/><Relationship Id="rId3309" Type="http://schemas.openxmlformats.org/officeDocument/2006/relationships/hyperlink" Target="mailto:=@if(sum(d729.d730)=0,%22NA%22,SUM(L729:L730)/SUM(D729:D730))" TargetMode="External"/><Relationship Id="rId3723" Type="http://schemas.openxmlformats.org/officeDocument/2006/relationships/hyperlink" Target="mailto:=@if(sum(d729.d730)=0,%22NA%22,SUM(L729:L730)/SUM(D729:D730))" TargetMode="External"/><Relationship Id="rId6879" Type="http://schemas.openxmlformats.org/officeDocument/2006/relationships/hyperlink" Target="mailto:=@if(sum(d729.d730)=0,%22NA%22,SUM(L729:L730)/SUM(D729:D730))" TargetMode="External"/><Relationship Id="rId644" Type="http://schemas.openxmlformats.org/officeDocument/2006/relationships/hyperlink" Target="mailto:=@if(sum(d729.d730)=0,%22NA%22,SUM(L729:L730)/SUM(D729:D730))" TargetMode="External"/><Relationship Id="rId1274" Type="http://schemas.openxmlformats.org/officeDocument/2006/relationships/hyperlink" Target="mailto:=@if(sum(d729.d730)=0,%22NA%22,SUM(L729:L730)/SUM(D729:D730))" TargetMode="External"/><Relationship Id="rId2325" Type="http://schemas.openxmlformats.org/officeDocument/2006/relationships/hyperlink" Target="mailto:=@if(sum(d729.d730)=0,%22NA%22,SUM(L729:L730)/SUM(D729:D730))" TargetMode="External"/><Relationship Id="rId5895" Type="http://schemas.openxmlformats.org/officeDocument/2006/relationships/hyperlink" Target="mailto:=@if(sum(d729.d730)=0,%22NA%22,SUM(L729:L730)/SUM(D729:D730))" TargetMode="External"/><Relationship Id="rId6946" Type="http://schemas.openxmlformats.org/officeDocument/2006/relationships/hyperlink" Target="mailto:=@if(sum(d729.d730)=0,%22NA%22,SUM(L729:L730)/SUM(D729:D730))" TargetMode="External"/><Relationship Id="rId711" Type="http://schemas.openxmlformats.org/officeDocument/2006/relationships/hyperlink" Target="mailto:=@if(sum(d729.d730)=0,%22NA%22,SUM(L729:L730)/SUM(D729:D730))" TargetMode="External"/><Relationship Id="rId1341" Type="http://schemas.openxmlformats.org/officeDocument/2006/relationships/hyperlink" Target="mailto:=@if(sum(d729.d730)=0,%22NA%22,SUM(L729:L730)/SUM(D729:D730))" TargetMode="External"/><Relationship Id="rId4497" Type="http://schemas.openxmlformats.org/officeDocument/2006/relationships/hyperlink" Target="mailto:=@if(sum(d729.d730)=0,%22NA%22,SUM(L729:L730)/SUM(D729:D730))" TargetMode="External"/><Relationship Id="rId5548" Type="http://schemas.openxmlformats.org/officeDocument/2006/relationships/hyperlink" Target="mailto:=@if(sum(d729.d730)=0,%22NA%22,SUM(L729:L730)/SUM(D729:D730))" TargetMode="External"/><Relationship Id="rId5962" Type="http://schemas.openxmlformats.org/officeDocument/2006/relationships/hyperlink" Target="mailto:=@if(sum(d729.d730)=0,%22NA%22,SUM(L729:L730)/SUM(D729:D730))" TargetMode="External"/><Relationship Id="rId3099" Type="http://schemas.openxmlformats.org/officeDocument/2006/relationships/hyperlink" Target="mailto:=@if(sum(d729.d730)=0,%22NA%22,SUM(L729:L730)/SUM(D729:D730))" TargetMode="External"/><Relationship Id="rId4564" Type="http://schemas.openxmlformats.org/officeDocument/2006/relationships/hyperlink" Target="mailto:=@if(sum(d729.d730)=0,%22NA%22,SUM(L729:L730)/SUM(D729:D730))" TargetMode="External"/><Relationship Id="rId5615" Type="http://schemas.openxmlformats.org/officeDocument/2006/relationships/hyperlink" Target="mailto:=@if(sum(d729.d730)=0,%22NA%22,SUM(L729:L730)/SUM(D729:D730))" TargetMode="External"/><Relationship Id="rId8021" Type="http://schemas.openxmlformats.org/officeDocument/2006/relationships/hyperlink" Target="mailto:=@if(sum(d729.d730)=0,%22NA%22,SUM(L729:L730)/SUM(D729:D730))" TargetMode="External"/><Relationship Id="rId3166" Type="http://schemas.openxmlformats.org/officeDocument/2006/relationships/hyperlink" Target="mailto:=@if(sum(d729.d730)=0,%22NA%22,SUM(L729:L730)/SUM(D729:D730))" TargetMode="External"/><Relationship Id="rId3580" Type="http://schemas.openxmlformats.org/officeDocument/2006/relationships/hyperlink" Target="mailto:=@if(sum(d729.d730)=0,%22NA%22,SUM(L729:L730)/SUM(D729:D730))" TargetMode="External"/><Relationship Id="rId4217" Type="http://schemas.openxmlformats.org/officeDocument/2006/relationships/hyperlink" Target="mailto:=@if(sum(d729.d730)=0,%22NA%22,SUM(L729:L730)/SUM(D729:D730))" TargetMode="External"/><Relationship Id="rId2182" Type="http://schemas.openxmlformats.org/officeDocument/2006/relationships/hyperlink" Target="mailto:=@if(sum(d729.d730)=0,%22NA%22,SUM(L729:L730)/SUM(D729:D730))" TargetMode="External"/><Relationship Id="rId3233" Type="http://schemas.openxmlformats.org/officeDocument/2006/relationships/hyperlink" Target="mailto:=@if(sum(d729.d730)=0,%22NA%22,SUM(L729:L730)/SUM(D729:D730))" TargetMode="External"/><Relationship Id="rId4631" Type="http://schemas.openxmlformats.org/officeDocument/2006/relationships/hyperlink" Target="mailto:=@if(sum(d729.d730)=0,%22NA%22,SUM(L729:L730)/SUM(D729:D730))" TargetMode="External"/><Relationship Id="rId6389" Type="http://schemas.openxmlformats.org/officeDocument/2006/relationships/hyperlink" Target="mailto:=@if(sum(d729.d730)=0,%22NA%22,SUM(L729:L730)/SUM(D729:D730))" TargetMode="External"/><Relationship Id="rId7787" Type="http://schemas.openxmlformats.org/officeDocument/2006/relationships/hyperlink" Target="mailto:=@if(sum(d729.d730)=0,%22NA%22,SUM(L729:L730)/SUM(D729:D730))" TargetMode="External"/><Relationship Id="rId154" Type="http://schemas.openxmlformats.org/officeDocument/2006/relationships/hyperlink" Target="mailto:=@if(sum(d729.d730)=0,%22NA%22,SUM(L729:L730)/SUM(D729:D730))" TargetMode="External"/><Relationship Id="rId7854" Type="http://schemas.openxmlformats.org/officeDocument/2006/relationships/hyperlink" Target="mailto:=@if(sum(d729.d730)=0,%22NA%22,SUM(L729:L730)/SUM(D729:D730))" TargetMode="External"/><Relationship Id="rId2999" Type="http://schemas.openxmlformats.org/officeDocument/2006/relationships/hyperlink" Target="mailto:=@if(sum(d729.d730)=0,%22NA%22,SUM(L729:L730)/SUM(D729:D730))" TargetMode="External"/><Relationship Id="rId3300" Type="http://schemas.openxmlformats.org/officeDocument/2006/relationships/hyperlink" Target="mailto:=@if(sum(d729.d730)=0,%22NA%22,SUM(L729:L730)/SUM(D729:D730))" TargetMode="External"/><Relationship Id="rId6456" Type="http://schemas.openxmlformats.org/officeDocument/2006/relationships/hyperlink" Target="mailto:=@if(sum(d729.d730)=0,%22NA%22,SUM(L729:L730)/SUM(D729:D730))" TargetMode="External"/><Relationship Id="rId6870" Type="http://schemas.openxmlformats.org/officeDocument/2006/relationships/hyperlink" Target="mailto:=@if(sum(d729.d730)=0,%22NA%22,SUM(L729:L730)/SUM(D729:D730))" TargetMode="External"/><Relationship Id="rId7507" Type="http://schemas.openxmlformats.org/officeDocument/2006/relationships/hyperlink" Target="mailto:=@if(sum(d729.d730)=0,%22NA%22,SUM(L729:L730)/SUM(D729:D730))" TargetMode="External"/><Relationship Id="rId7921" Type="http://schemas.openxmlformats.org/officeDocument/2006/relationships/hyperlink" Target="mailto:=@if(sum(d729.d730)=0,%22NA%22,SUM(L729:L730)/SUM(D729:D730))" TargetMode="External"/><Relationship Id="rId221" Type="http://schemas.openxmlformats.org/officeDocument/2006/relationships/hyperlink" Target="mailto:=@if(sum(d729.d730)=0,%22NA%22,SUM(L729:L730)/SUM(D729:D730))" TargetMode="External"/><Relationship Id="rId5058" Type="http://schemas.openxmlformats.org/officeDocument/2006/relationships/hyperlink" Target="mailto:=@if(sum(d729.d730)=0,%22NA%22,SUM(L729:L730)/SUM(D729:D730))" TargetMode="External"/><Relationship Id="rId5472" Type="http://schemas.openxmlformats.org/officeDocument/2006/relationships/hyperlink" Target="mailto:=@if(sum(d729.d730)=0,%22NA%22,SUM(L729:L730)/SUM(D729:D730))" TargetMode="External"/><Relationship Id="rId6109" Type="http://schemas.openxmlformats.org/officeDocument/2006/relationships/hyperlink" Target="mailto:=@if(sum(d729.d730)=0,%22NA%22,SUM(L729:L730)/SUM(D729:D730))" TargetMode="External"/><Relationship Id="rId6523" Type="http://schemas.openxmlformats.org/officeDocument/2006/relationships/hyperlink" Target="mailto:=@if(sum(d729.d730)=0,%22NA%22,SUM(L729:L730)/SUM(D729:D730))" TargetMode="External"/><Relationship Id="rId1668" Type="http://schemas.openxmlformats.org/officeDocument/2006/relationships/hyperlink" Target="mailto:=@if(sum(d729.d730)=0,%22NA%22,SUM(L729:L730)/SUM(D729:D730))" TargetMode="External"/><Relationship Id="rId2719" Type="http://schemas.openxmlformats.org/officeDocument/2006/relationships/hyperlink" Target="mailto:=@if(sum(d729.d730)=0,%22NA%22,SUM(L729:L730)/SUM(D729:D730))" TargetMode="External"/><Relationship Id="rId4074" Type="http://schemas.openxmlformats.org/officeDocument/2006/relationships/hyperlink" Target="mailto:=@if(sum(d729.d730)=0,%22NA%22,SUM(L729:L730)/SUM(D729:D730))" TargetMode="External"/><Relationship Id="rId5125" Type="http://schemas.openxmlformats.org/officeDocument/2006/relationships/hyperlink" Target="mailto:=@if(sum(d729.d730)=0,%22NA%22,SUM(L729:L730)/SUM(D729:D730))" TargetMode="External"/><Relationship Id="rId3090" Type="http://schemas.openxmlformats.org/officeDocument/2006/relationships/hyperlink" Target="mailto:=@if(sum(d729.d730)=0,%22NA%22,SUM(L729:L730)/SUM(D729:D730))" TargetMode="External"/><Relationship Id="rId4141" Type="http://schemas.openxmlformats.org/officeDocument/2006/relationships/hyperlink" Target="mailto:=@if(sum(d729.d730)=0,%22NA%22,SUM(L729:L730)/SUM(D729:D730))" TargetMode="External"/><Relationship Id="rId7297" Type="http://schemas.openxmlformats.org/officeDocument/2006/relationships/hyperlink" Target="mailto:=@if(sum(d729.d730)=0,%22NA%22,SUM(L729:L730)/SUM(D729:D730))" TargetMode="External"/><Relationship Id="rId1735" Type="http://schemas.openxmlformats.org/officeDocument/2006/relationships/hyperlink" Target="mailto:=@if(sum(d729.d730)=0,%22NA%22,SUM(L729:L730)/SUM(D729:D730))" TargetMode="External"/><Relationship Id="rId7364" Type="http://schemas.openxmlformats.org/officeDocument/2006/relationships/hyperlink" Target="mailto:=@if(sum(d729.d730)=0,%22NA%22,SUM(L729:L730)/SUM(D729:D730))" TargetMode="External"/><Relationship Id="rId27" Type="http://schemas.openxmlformats.org/officeDocument/2006/relationships/hyperlink" Target="mailto:=@if(sum(d729.d730)=0,%22NA%22,SUM(L729:L730)/SUM(D729:D730))" TargetMode="External"/><Relationship Id="rId1802" Type="http://schemas.openxmlformats.org/officeDocument/2006/relationships/hyperlink" Target="mailto:=@if(sum(d729.d730)=0,%22NA%22,SUM(L729:L730)/SUM(D729:D730))" TargetMode="External"/><Relationship Id="rId4958" Type="http://schemas.openxmlformats.org/officeDocument/2006/relationships/hyperlink" Target="mailto:=@if(sum(d729.d730)=0,%22NA%22,SUM(L729:L730)/SUM(D729:D730))" TargetMode="External"/><Relationship Id="rId7017" Type="http://schemas.openxmlformats.org/officeDocument/2006/relationships/hyperlink" Target="mailto:=@if(sum(d729.d730)=0,%22NA%22,SUM(L729:L730)/SUM(D729:D730))" TargetMode="External"/><Relationship Id="rId3974" Type="http://schemas.openxmlformats.org/officeDocument/2006/relationships/hyperlink" Target="mailto:=@if(sum(d729.d730)=0,%22NA%22,SUM(L729:L730)/SUM(D729:D730))" TargetMode="External"/><Relationship Id="rId6380" Type="http://schemas.openxmlformats.org/officeDocument/2006/relationships/hyperlink" Target="mailto:=@if(sum(d729.d730)=0,%22NA%22,SUM(L729:L730)/SUM(D729:D730))" TargetMode="External"/><Relationship Id="rId7431" Type="http://schemas.openxmlformats.org/officeDocument/2006/relationships/hyperlink" Target="mailto:=@if(sum(d729.d730)=0,%22NA%22,SUM(L729:L730)/SUM(D729:D730))" TargetMode="External"/><Relationship Id="rId895" Type="http://schemas.openxmlformats.org/officeDocument/2006/relationships/hyperlink" Target="mailto:=@if(sum(d729.d730)=0,%22NA%22,SUM(L729:L730)/SUM(D729:D730))" TargetMode="External"/><Relationship Id="rId2576" Type="http://schemas.openxmlformats.org/officeDocument/2006/relationships/hyperlink" Target="mailto:=@if(sum(d729.d730)=0,%22NA%22,SUM(L729:L730)/SUM(D729:D730))" TargetMode="External"/><Relationship Id="rId2990" Type="http://schemas.openxmlformats.org/officeDocument/2006/relationships/hyperlink" Target="mailto:=@if(sum(d729.d730)=0,%22NA%22,SUM(L729:L730)/SUM(D729:D730))" TargetMode="External"/><Relationship Id="rId3627" Type="http://schemas.openxmlformats.org/officeDocument/2006/relationships/hyperlink" Target="mailto:=@if(sum(d729.d730)=0,%22NA%22,SUM(L729:L730)/SUM(D729:D730))" TargetMode="External"/><Relationship Id="rId6033" Type="http://schemas.openxmlformats.org/officeDocument/2006/relationships/hyperlink" Target="mailto:=@if(sum(d729.d730)=0,%22NA%22,SUM(L729:L730)/SUM(D729:D730))" TargetMode="External"/><Relationship Id="rId548" Type="http://schemas.openxmlformats.org/officeDocument/2006/relationships/hyperlink" Target="mailto:=@if(sum(d729.d730)=0,%22NA%22,SUM(L729:L730)/SUM(D729:D730))" TargetMode="External"/><Relationship Id="rId962" Type="http://schemas.openxmlformats.org/officeDocument/2006/relationships/hyperlink" Target="mailto:=@if(sum(d729.d730)=0,%22NA%22,SUM(L729:L730)/SUM(D729:D730))" TargetMode="External"/><Relationship Id="rId1178" Type="http://schemas.openxmlformats.org/officeDocument/2006/relationships/hyperlink" Target="mailto:=@if(sum(d729.d730)=0,%22NA%22,SUM(L729:L730)/SUM(D729:D730))" TargetMode="External"/><Relationship Id="rId1592" Type="http://schemas.openxmlformats.org/officeDocument/2006/relationships/hyperlink" Target="mailto:=@if(sum(d729.d730)=0,%22NA%22,SUM(L729:L730)/SUM(D729:D730))" TargetMode="External"/><Relationship Id="rId2229" Type="http://schemas.openxmlformats.org/officeDocument/2006/relationships/hyperlink" Target="mailto:=@if(sum(d729.d730)=0,%22NA%22,SUM(L729:L730)/SUM(D729:D730))" TargetMode="External"/><Relationship Id="rId2643" Type="http://schemas.openxmlformats.org/officeDocument/2006/relationships/hyperlink" Target="mailto:=@if(sum(d729.d730)=0,%22NA%22,SUM(L729:L730)/SUM(D729:D730))" TargetMode="External"/><Relationship Id="rId5799" Type="http://schemas.openxmlformats.org/officeDocument/2006/relationships/hyperlink" Target="mailto:=@if(sum(d729.d730)=0,%22NA%22,SUM(L729:L730)/SUM(D729:D730))" TargetMode="External"/><Relationship Id="rId6100" Type="http://schemas.openxmlformats.org/officeDocument/2006/relationships/hyperlink" Target="mailto:=@if(sum(d729.d730)=0,%22NA%22,SUM(L729:L730)/SUM(D729:D730))" TargetMode="External"/><Relationship Id="rId615" Type="http://schemas.openxmlformats.org/officeDocument/2006/relationships/hyperlink" Target="mailto:=@if(sum(d729.d730)=0,%22NA%22,SUM(L729:L730)/SUM(D729:D730))" TargetMode="External"/><Relationship Id="rId1245" Type="http://schemas.openxmlformats.org/officeDocument/2006/relationships/hyperlink" Target="mailto:=@if(sum(d729.d730)=0,%22NA%22,SUM(L729:L730)/SUM(D729:D730))" TargetMode="External"/><Relationship Id="rId1312" Type="http://schemas.openxmlformats.org/officeDocument/2006/relationships/hyperlink" Target="mailto:=@if(sum(d729.d730)=0,%22NA%22,SUM(L729:L730)/SUM(D729:D730))" TargetMode="External"/><Relationship Id="rId2710" Type="http://schemas.openxmlformats.org/officeDocument/2006/relationships/hyperlink" Target="mailto:=@if(sum(d729.d730)=0,%22NA%22,SUM(L729:L730)/SUM(D729:D730))" TargetMode="External"/><Relationship Id="rId4468" Type="http://schemas.openxmlformats.org/officeDocument/2006/relationships/hyperlink" Target="mailto:=@if(sum(d729.d730)=0,%22NA%22,SUM(L729:L730)/SUM(D729:D730))" TargetMode="External"/><Relationship Id="rId5866" Type="http://schemas.openxmlformats.org/officeDocument/2006/relationships/hyperlink" Target="mailto:=@if(sum(d729.d730)=0,%22NA%22,SUM(L729:L730)/SUM(D729:D730))" TargetMode="External"/><Relationship Id="rId6917" Type="http://schemas.openxmlformats.org/officeDocument/2006/relationships/hyperlink" Target="mailto:=@if(sum(d729.d730)=0,%22NA%22,SUM(L729:L730)/SUM(D729:D730))" TargetMode="External"/><Relationship Id="rId4882" Type="http://schemas.openxmlformats.org/officeDocument/2006/relationships/hyperlink" Target="mailto:=@if(sum(d729.d730)=0,%22NA%22,SUM(L729:L730)/SUM(D729:D730))" TargetMode="External"/><Relationship Id="rId5519" Type="http://schemas.openxmlformats.org/officeDocument/2006/relationships/hyperlink" Target="mailto:=@if(sum(d729.d730)=0,%22NA%22,SUM(L729:L730)/SUM(D729:D730))" TargetMode="External"/><Relationship Id="rId5933" Type="http://schemas.openxmlformats.org/officeDocument/2006/relationships/hyperlink" Target="mailto:=@if(sum(d729.d730)=0,%22NA%22,SUM(L729:L730)/SUM(D729:D730))" TargetMode="External"/><Relationship Id="rId2086" Type="http://schemas.openxmlformats.org/officeDocument/2006/relationships/hyperlink" Target="mailto:=@if(sum(d729.d730)=0,%22NA%22,SUM(L729:L730)/SUM(D729:D730))" TargetMode="External"/><Relationship Id="rId3484" Type="http://schemas.openxmlformats.org/officeDocument/2006/relationships/hyperlink" Target="mailto:=@if(sum(d729.d730)=0,%22NA%22,SUM(L729:L730)/SUM(D729:D730))" TargetMode="External"/><Relationship Id="rId4535" Type="http://schemas.openxmlformats.org/officeDocument/2006/relationships/hyperlink" Target="mailto:=@if(sum(d729.d730)=0,%22NA%22,SUM(L729:L730)/SUM(D729:D730))" TargetMode="External"/><Relationship Id="rId3137" Type="http://schemas.openxmlformats.org/officeDocument/2006/relationships/hyperlink" Target="mailto:=@if(sum(d729.d730)=0,%22NA%22,SUM(L729:L730)/SUM(D729:D730))" TargetMode="External"/><Relationship Id="rId3551" Type="http://schemas.openxmlformats.org/officeDocument/2006/relationships/hyperlink" Target="mailto:=@if(sum(d729.d730)=0,%22NA%22,SUM(L729:L730)/SUM(D729:D730))" TargetMode="External"/><Relationship Id="rId4602" Type="http://schemas.openxmlformats.org/officeDocument/2006/relationships/hyperlink" Target="mailto:=@if(sum(d729.d730)=0,%22NA%22,SUM(L729:L730)/SUM(D729:D730))" TargetMode="External"/><Relationship Id="rId7758" Type="http://schemas.openxmlformats.org/officeDocument/2006/relationships/hyperlink" Target="mailto:=@if(sum(d729.d730)=0,%22NA%22,SUM(L729:L730)/SUM(D729:D730))" TargetMode="External"/><Relationship Id="rId472" Type="http://schemas.openxmlformats.org/officeDocument/2006/relationships/hyperlink" Target="mailto:=@if(sum(d729.d730)=0,%22NA%22,SUM(L729:L730)/SUM(D729:D730))" TargetMode="External"/><Relationship Id="rId2153" Type="http://schemas.openxmlformats.org/officeDocument/2006/relationships/hyperlink" Target="mailto:=@if(sum(d729.d730)=0,%22NA%22,SUM(L729:L730)/SUM(D729:D730))" TargetMode="External"/><Relationship Id="rId3204" Type="http://schemas.openxmlformats.org/officeDocument/2006/relationships/hyperlink" Target="mailto:=@if(sum(d729.d730)=0,%22NA%22,SUM(L729:L730)/SUM(D729:D730))" TargetMode="External"/><Relationship Id="rId6774" Type="http://schemas.openxmlformats.org/officeDocument/2006/relationships/hyperlink" Target="mailto:=@if(sum(d729.d730)=0,%22NA%22,SUM(L729:L730)/SUM(D729:D730))" TargetMode="External"/><Relationship Id="rId7825" Type="http://schemas.openxmlformats.org/officeDocument/2006/relationships/hyperlink" Target="mailto:=@if(sum(d729.d730)=0,%22NA%22,SUM(L729:L730)/SUM(D729:D730))" TargetMode="External"/><Relationship Id="rId125" Type="http://schemas.openxmlformats.org/officeDocument/2006/relationships/hyperlink" Target="mailto:=@if(sum(d729.d730)=0,%22NA%22,SUM(L729:L730)/SUM(D729:D730))" TargetMode="External"/><Relationship Id="rId2220" Type="http://schemas.openxmlformats.org/officeDocument/2006/relationships/hyperlink" Target="mailto:=@if(sum(d729.d730)=0,%22NA%22,SUM(L729:L730)/SUM(D729:D730))" TargetMode="External"/><Relationship Id="rId5376" Type="http://schemas.openxmlformats.org/officeDocument/2006/relationships/hyperlink" Target="mailto:=@if(sum(d729.d730)=0,%22NA%22,SUM(L729:L730)/SUM(D729:D730))" TargetMode="External"/><Relationship Id="rId5790" Type="http://schemas.openxmlformats.org/officeDocument/2006/relationships/hyperlink" Target="mailto:=@if(sum(d729.d730)=0,%22NA%22,SUM(L729:L730)/SUM(D729:D730))" TargetMode="External"/><Relationship Id="rId6427" Type="http://schemas.openxmlformats.org/officeDocument/2006/relationships/hyperlink" Target="mailto:=@if(sum(d729.d730)=0,%22NA%22,SUM(L729:L730)/SUM(D729:D730))" TargetMode="External"/><Relationship Id="rId4392" Type="http://schemas.openxmlformats.org/officeDocument/2006/relationships/hyperlink" Target="mailto:=@if(sum(d729.d730)=0,%22NA%22,SUM(L729:L730)/SUM(D729:D730))" TargetMode="External"/><Relationship Id="rId5029" Type="http://schemas.openxmlformats.org/officeDocument/2006/relationships/hyperlink" Target="mailto:=@if(sum(d729.d730)=0,%22NA%22,SUM(L729:L730)/SUM(D729:D730))" TargetMode="External"/><Relationship Id="rId5443" Type="http://schemas.openxmlformats.org/officeDocument/2006/relationships/hyperlink" Target="mailto:=@if(sum(d729.d730)=0,%22NA%22,SUM(L729:L730)/SUM(D729:D730))" TargetMode="External"/><Relationship Id="rId6841" Type="http://schemas.openxmlformats.org/officeDocument/2006/relationships/hyperlink" Target="mailto:=@if(sum(d729.d730)=0,%22NA%22,SUM(L729:L730)/SUM(D729:D730))" TargetMode="External"/><Relationship Id="rId1986" Type="http://schemas.openxmlformats.org/officeDocument/2006/relationships/hyperlink" Target="mailto:=@if(sum(d729.d730)=0,%22NA%22,SUM(L729:L730)/SUM(D729:D730))" TargetMode="External"/><Relationship Id="rId4045" Type="http://schemas.openxmlformats.org/officeDocument/2006/relationships/hyperlink" Target="mailto:=@if(sum(d729.d730)=0,%22NA%22,SUM(L729:L730)/SUM(D729:D730))" TargetMode="External"/><Relationship Id="rId1639" Type="http://schemas.openxmlformats.org/officeDocument/2006/relationships/hyperlink" Target="mailto:=@if(sum(d729.d730)=0,%22NA%22,SUM(L729:L730)/SUM(D729:D730))" TargetMode="External"/><Relationship Id="rId3061" Type="http://schemas.openxmlformats.org/officeDocument/2006/relationships/hyperlink" Target="mailto:=@if(sum(d729.d730)=0,%22NA%22,SUM(L729:L730)/SUM(D729:D730))" TargetMode="External"/><Relationship Id="rId5510" Type="http://schemas.openxmlformats.org/officeDocument/2006/relationships/hyperlink" Target="mailto:=@if(sum(d729.d730)=0,%22NA%22,SUM(L729:L730)/SUM(D729:D730))" TargetMode="External"/><Relationship Id="rId1706" Type="http://schemas.openxmlformats.org/officeDocument/2006/relationships/hyperlink" Target="mailto:=@if(sum(d729.d730)=0,%22NA%22,SUM(L729:L730)/SUM(D729:D730))" TargetMode="External"/><Relationship Id="rId4112" Type="http://schemas.openxmlformats.org/officeDocument/2006/relationships/hyperlink" Target="mailto:=@if(sum(d729.d730)=0,%22NA%22,SUM(L729:L730)/SUM(D729:D730))" TargetMode="External"/><Relationship Id="rId7268" Type="http://schemas.openxmlformats.org/officeDocument/2006/relationships/hyperlink" Target="mailto:=@if(sum(d729.d730)=0,%22NA%22,SUM(L729:L730)/SUM(D729:D730))" TargetMode="External"/><Relationship Id="rId7682" Type="http://schemas.openxmlformats.org/officeDocument/2006/relationships/hyperlink" Target="mailto:=@if(sum(d729.d730)=0,%22NA%22,SUM(L729:L730)/SUM(D729:D730))" TargetMode="External"/><Relationship Id="rId3878" Type="http://schemas.openxmlformats.org/officeDocument/2006/relationships/hyperlink" Target="mailto:=@if(sum(d729.d730)=0,%22NA%22,SUM(L729:L730)/SUM(D729:D730))" TargetMode="External"/><Relationship Id="rId4929" Type="http://schemas.openxmlformats.org/officeDocument/2006/relationships/hyperlink" Target="mailto:=@if(sum(d729.d730)=0,%22NA%22,SUM(L729:L730)/SUM(D729:D730))" TargetMode="External"/><Relationship Id="rId6284" Type="http://schemas.openxmlformats.org/officeDocument/2006/relationships/hyperlink" Target="mailto:=@if(sum(d729.d730)=0,%22NA%22,SUM(L729:L730)/SUM(D729:D730))" TargetMode="External"/><Relationship Id="rId7335" Type="http://schemas.openxmlformats.org/officeDocument/2006/relationships/hyperlink" Target="mailto:=@if(sum(d729.d730)=0,%22NA%22,SUM(L729:L730)/SUM(D729:D730))" TargetMode="External"/><Relationship Id="rId799" Type="http://schemas.openxmlformats.org/officeDocument/2006/relationships/hyperlink" Target="mailto:=@if(sum(d729.d730)=0,%22NA%22,SUM(L729:L730)/SUM(D729:D730))" TargetMode="External"/><Relationship Id="rId2894" Type="http://schemas.openxmlformats.org/officeDocument/2006/relationships/hyperlink" Target="mailto:=@if(sum(d729.d730)=0,%22NA%22,SUM(L729:L730)/SUM(D729:D730))" TargetMode="External"/><Relationship Id="rId6351" Type="http://schemas.openxmlformats.org/officeDocument/2006/relationships/hyperlink" Target="mailto:=@if(sum(d729.d730)=0,%22NA%22,SUM(L729:L730)/SUM(D729:D730))" TargetMode="External"/><Relationship Id="rId7402" Type="http://schemas.openxmlformats.org/officeDocument/2006/relationships/hyperlink" Target="mailto:=@if(sum(d729.d730)=0,%22NA%22,SUM(L729:L730)/SUM(D729:D730))" TargetMode="External"/><Relationship Id="rId866" Type="http://schemas.openxmlformats.org/officeDocument/2006/relationships/hyperlink" Target="mailto:=@if(sum(d729.d730)=0,%22NA%22,SUM(L729:L730)/SUM(D729:D730))" TargetMode="External"/><Relationship Id="rId1496" Type="http://schemas.openxmlformats.org/officeDocument/2006/relationships/hyperlink" Target="mailto:=@if(sum(d729.d730)=0,%22NA%22,SUM(L729:L730)/SUM(D729:D730))" TargetMode="External"/><Relationship Id="rId2547" Type="http://schemas.openxmlformats.org/officeDocument/2006/relationships/hyperlink" Target="mailto:=@if(sum(d729.d730)=0,%22NA%22,SUM(L729:L730)/SUM(D729:D730))" TargetMode="External"/><Relationship Id="rId3945" Type="http://schemas.openxmlformats.org/officeDocument/2006/relationships/hyperlink" Target="mailto:=@if(sum(d729.d730)=0,%22NA%22,SUM(L729:L730)/SUM(D729:D730))" TargetMode="External"/><Relationship Id="rId6004" Type="http://schemas.openxmlformats.org/officeDocument/2006/relationships/hyperlink" Target="mailto:=@if(sum(d729.d730)=0,%22NA%22,SUM(L729:L730)/SUM(D729:D730))" TargetMode="External"/><Relationship Id="rId519" Type="http://schemas.openxmlformats.org/officeDocument/2006/relationships/hyperlink" Target="mailto:=@if(sum(d729.d730)=0,%22NA%22,SUM(L729:L730)/SUM(D729:D730))" TargetMode="External"/><Relationship Id="rId1149" Type="http://schemas.openxmlformats.org/officeDocument/2006/relationships/hyperlink" Target="mailto:=@if(sum(d729.d730)=0,%22NA%22,SUM(L729:L730)/SUM(D729:D730))" TargetMode="External"/><Relationship Id="rId2961" Type="http://schemas.openxmlformats.org/officeDocument/2006/relationships/hyperlink" Target="mailto:=@if(sum(d729.d730)=0,%22NA%22,SUM(L729:L730)/SUM(D729:D730))" TargetMode="External"/><Relationship Id="rId5020" Type="http://schemas.openxmlformats.org/officeDocument/2006/relationships/hyperlink" Target="mailto:=@if(sum(d729.d730)=0,%22NA%22,SUM(L729:L730)/SUM(D729:D730))" TargetMode="External"/><Relationship Id="rId933" Type="http://schemas.openxmlformats.org/officeDocument/2006/relationships/hyperlink" Target="mailto:=@if(sum(d729.d730)=0,%22NA%22,SUM(L729:L730)/SUM(D729:D730))" TargetMode="External"/><Relationship Id="rId1563" Type="http://schemas.openxmlformats.org/officeDocument/2006/relationships/hyperlink" Target="mailto:=@if(sum(d729.d730)=0,%22NA%22,SUM(L729:L730)/SUM(D729:D730))" TargetMode="External"/><Relationship Id="rId2614" Type="http://schemas.openxmlformats.org/officeDocument/2006/relationships/hyperlink" Target="mailto:=@if(sum(d729.d730)=0,%22NA%22,SUM(L729:L730)/SUM(D729:D730))" TargetMode="External"/><Relationship Id="rId7192" Type="http://schemas.openxmlformats.org/officeDocument/2006/relationships/hyperlink" Target="mailto:=@if(sum(d729.d730)=0,%22NA%22,SUM(L729:L730)/SUM(D729:D730))" TargetMode="External"/><Relationship Id="rId1216" Type="http://schemas.openxmlformats.org/officeDocument/2006/relationships/hyperlink" Target="mailto:=@if(sum(d729.d730)=0,%22NA%22,SUM(L729:L730)/SUM(D729:D730))" TargetMode="External"/><Relationship Id="rId1630" Type="http://schemas.openxmlformats.org/officeDocument/2006/relationships/hyperlink" Target="mailto:=@if(sum(d729.d730)=0,%22NA%22,SUM(L729:L730)/SUM(D729:D730))" TargetMode="External"/><Relationship Id="rId4786" Type="http://schemas.openxmlformats.org/officeDocument/2006/relationships/hyperlink" Target="mailto:=@if(sum(d729.d730)=0,%22NA%22,SUM(L729:L730)/SUM(D729:D730))" TargetMode="External"/><Relationship Id="rId5837" Type="http://schemas.openxmlformats.org/officeDocument/2006/relationships/hyperlink" Target="mailto:=@if(sum(d729.d730)=0,%22NA%22,SUM(L729:L730)/SUM(D729:D730))" TargetMode="External"/><Relationship Id="rId3388" Type="http://schemas.openxmlformats.org/officeDocument/2006/relationships/hyperlink" Target="mailto:=@if(sum(d729.d730)=0,%22NA%22,SUM(L729:L730)/SUM(D729:D730))" TargetMode="External"/><Relationship Id="rId4439" Type="http://schemas.openxmlformats.org/officeDocument/2006/relationships/hyperlink" Target="mailto:=@if(sum(d729.d730)=0,%22NA%22,SUM(L729:L730)/SUM(D729:D730))" TargetMode="External"/><Relationship Id="rId4853" Type="http://schemas.openxmlformats.org/officeDocument/2006/relationships/hyperlink" Target="mailto:=@if(sum(d729.d730)=0,%22NA%22,SUM(L729:L730)/SUM(D729:D730))" TargetMode="External"/><Relationship Id="rId5904" Type="http://schemas.openxmlformats.org/officeDocument/2006/relationships/hyperlink" Target="mailto:=@if(sum(d729.d730)=0,%22NA%22,SUM(L729:L730)/SUM(D729:D730))" TargetMode="External"/><Relationship Id="rId3455" Type="http://schemas.openxmlformats.org/officeDocument/2006/relationships/hyperlink" Target="mailto:=@if(sum(d729.d730)=0,%22NA%22,SUM(L729:L730)/SUM(D729:D730))" TargetMode="External"/><Relationship Id="rId4506" Type="http://schemas.openxmlformats.org/officeDocument/2006/relationships/hyperlink" Target="mailto:=@if(sum(d729.d730)=0,%22NA%22,SUM(L729:L730)/SUM(D729:D730))" TargetMode="External"/><Relationship Id="rId376" Type="http://schemas.openxmlformats.org/officeDocument/2006/relationships/hyperlink" Target="mailto:=@if(sum(d729.d730)=0,%22NA%22,SUM(L729:L730)/SUM(D729:D730))" TargetMode="External"/><Relationship Id="rId790" Type="http://schemas.openxmlformats.org/officeDocument/2006/relationships/hyperlink" Target="mailto:=@if(sum(d729.d730)=0,%22NA%22,SUM(L729:L730)/SUM(D729:D730))" TargetMode="External"/><Relationship Id="rId2057" Type="http://schemas.openxmlformats.org/officeDocument/2006/relationships/hyperlink" Target="mailto:=@if(sum(d729.d730)=0,%22NA%22,SUM(L729:L730)/SUM(D729:D730))" TargetMode="External"/><Relationship Id="rId2471" Type="http://schemas.openxmlformats.org/officeDocument/2006/relationships/hyperlink" Target="mailto:=@if(sum(d729.d730)=0,%22NA%22,SUM(L729:L730)/SUM(D729:D730))" TargetMode="External"/><Relationship Id="rId3108" Type="http://schemas.openxmlformats.org/officeDocument/2006/relationships/hyperlink" Target="mailto:=@if(sum(d729.d730)=0,%22NA%22,SUM(L729:L730)/SUM(D729:D730))" TargetMode="External"/><Relationship Id="rId3522" Type="http://schemas.openxmlformats.org/officeDocument/2006/relationships/hyperlink" Target="mailto:=@if(sum(d729.d730)=0,%22NA%22,SUM(L729:L730)/SUM(D729:D730))" TargetMode="External"/><Relationship Id="rId4920" Type="http://schemas.openxmlformats.org/officeDocument/2006/relationships/hyperlink" Target="mailto:=@if(sum(d729.d730)=0,%22NA%22,SUM(L729:L730)/SUM(D729:D730))" TargetMode="External"/><Relationship Id="rId6678" Type="http://schemas.openxmlformats.org/officeDocument/2006/relationships/hyperlink" Target="mailto:=@if(sum(d729.d730)=0,%22NA%22,SUM(L729:L730)/SUM(D729:D730))" TargetMode="External"/><Relationship Id="rId7729" Type="http://schemas.openxmlformats.org/officeDocument/2006/relationships/hyperlink" Target="mailto:=@if(sum(d729.d730)=0,%22NA%22,SUM(L729:L730)/SUM(D729:D730))" TargetMode="External"/><Relationship Id="rId443" Type="http://schemas.openxmlformats.org/officeDocument/2006/relationships/hyperlink" Target="mailto:=@if(sum(d729.d730)=0,%22NA%22,SUM(L729:L730)/SUM(D729:D730))" TargetMode="External"/><Relationship Id="rId1073" Type="http://schemas.openxmlformats.org/officeDocument/2006/relationships/hyperlink" Target="mailto:=@if(sum(d729.d730)=0,%22NA%22,SUM(L729:L730)/SUM(D729:D730))" TargetMode="External"/><Relationship Id="rId2124" Type="http://schemas.openxmlformats.org/officeDocument/2006/relationships/hyperlink" Target="mailto:=@if(sum(d729.d730)=0,%22NA%22,SUM(L729:L730)/SUM(D729:D730))" TargetMode="External"/><Relationship Id="rId1140" Type="http://schemas.openxmlformats.org/officeDocument/2006/relationships/hyperlink" Target="mailto:=@if(sum(d729.d730)=0,%22NA%22,SUM(L729:L730)/SUM(D729:D730))" TargetMode="External"/><Relationship Id="rId4296" Type="http://schemas.openxmlformats.org/officeDocument/2006/relationships/hyperlink" Target="mailto:=@if(sum(d729.d730)=0,%22NA%22,SUM(L729:L730)/SUM(D729:D730))" TargetMode="External"/><Relationship Id="rId5694" Type="http://schemas.openxmlformats.org/officeDocument/2006/relationships/hyperlink" Target="mailto:=@if(sum(d729.d730)=0,%22NA%22,SUM(L729:L730)/SUM(D729:D730))" TargetMode="External"/><Relationship Id="rId6745" Type="http://schemas.openxmlformats.org/officeDocument/2006/relationships/hyperlink" Target="mailto:=@if(sum(d729.d730)=0,%22NA%22,SUM(L729:L730)/SUM(D729:D730))" TargetMode="External"/><Relationship Id="rId510" Type="http://schemas.openxmlformats.org/officeDocument/2006/relationships/hyperlink" Target="mailto:=@if(sum(d729.d730)=0,%22NA%22,SUM(L729:L730)/SUM(D729:D730))" TargetMode="External"/><Relationship Id="rId5347" Type="http://schemas.openxmlformats.org/officeDocument/2006/relationships/hyperlink" Target="mailto:=@if(sum(d729.d730)=0,%22NA%22,SUM(L729:L730)/SUM(D729:D730))" TargetMode="External"/><Relationship Id="rId5761" Type="http://schemas.openxmlformats.org/officeDocument/2006/relationships/hyperlink" Target="mailto:=@if(sum(d729.d730)=0,%22NA%22,SUM(L729:L730)/SUM(D729:D730))" TargetMode="External"/><Relationship Id="rId6812" Type="http://schemas.openxmlformats.org/officeDocument/2006/relationships/hyperlink" Target="mailto:=@if(sum(d729.d730)=0,%22NA%22,SUM(L729:L730)/SUM(D729:D730))" TargetMode="External"/><Relationship Id="rId1957" Type="http://schemas.openxmlformats.org/officeDocument/2006/relationships/hyperlink" Target="mailto:=@if(sum(d729.d730)=0,%22NA%22,SUM(L729:L730)/SUM(D729:D730))" TargetMode="External"/><Relationship Id="rId4363" Type="http://schemas.openxmlformats.org/officeDocument/2006/relationships/hyperlink" Target="mailto:=@if(sum(d729.d730)=0,%22NA%22,SUM(L729:L730)/SUM(D729:D730))" TargetMode="External"/><Relationship Id="rId5414" Type="http://schemas.openxmlformats.org/officeDocument/2006/relationships/hyperlink" Target="mailto:=@if(sum(d729.d730)=0,%22NA%22,SUM(L729:L730)/SUM(D729:D730))" TargetMode="External"/><Relationship Id="rId4016" Type="http://schemas.openxmlformats.org/officeDocument/2006/relationships/hyperlink" Target="mailto:=@if(sum(d729.d730)=0,%22NA%22,SUM(L729:L730)/SUM(D729:D730))" TargetMode="External"/><Relationship Id="rId4430" Type="http://schemas.openxmlformats.org/officeDocument/2006/relationships/hyperlink" Target="mailto:=@if(sum(d729.d730)=0,%22NA%22,SUM(L729:L730)/SUM(D729:D730))" TargetMode="External"/><Relationship Id="rId7586" Type="http://schemas.openxmlformats.org/officeDocument/2006/relationships/hyperlink" Target="mailto:=@if(sum(d729.d730)=0,%22NA%22,SUM(L729:L730)/SUM(D729:D730))" TargetMode="External"/><Relationship Id="rId3032" Type="http://schemas.openxmlformats.org/officeDocument/2006/relationships/hyperlink" Target="mailto:=@if(sum(d729.d730)=0,%22NA%22,SUM(L729:L730)/SUM(D729:D730))" TargetMode="External"/><Relationship Id="rId6188" Type="http://schemas.openxmlformats.org/officeDocument/2006/relationships/hyperlink" Target="mailto:=@if(sum(d729.d730)=0,%22NA%22,SUM(L729:L730)/SUM(D729:D730))" TargetMode="External"/><Relationship Id="rId7239" Type="http://schemas.openxmlformats.org/officeDocument/2006/relationships/hyperlink" Target="mailto:=@if(sum(d729.d730)=0,%22NA%22,SUM(L729:L730)/SUM(D729:D730))" TargetMode="External"/><Relationship Id="rId7653" Type="http://schemas.openxmlformats.org/officeDocument/2006/relationships/hyperlink" Target="mailto:=@if(sum(d729.d730)=0,%22NA%22,SUM(L729:L730)/SUM(D729:D730))" TargetMode="External"/><Relationship Id="rId6255" Type="http://schemas.openxmlformats.org/officeDocument/2006/relationships/hyperlink" Target="mailto:=@if(sum(d729.d730)=0,%22NA%22,SUM(L729:L730)/SUM(D729:D730))" TargetMode="External"/><Relationship Id="rId7306" Type="http://schemas.openxmlformats.org/officeDocument/2006/relationships/hyperlink" Target="mailto:=@if(sum(d729.d730)=0,%22NA%22,SUM(L729:L730)/SUM(D729:D730))" TargetMode="External"/><Relationship Id="rId2798" Type="http://schemas.openxmlformats.org/officeDocument/2006/relationships/hyperlink" Target="mailto:=@if(sum(d729.d730)=0,%22NA%22,SUM(L729:L730)/SUM(D729:D730))" TargetMode="External"/><Relationship Id="rId3849" Type="http://schemas.openxmlformats.org/officeDocument/2006/relationships/hyperlink" Target="mailto:=@if(sum(d729.d730)=0,%22NA%22,SUM(L729:L730)/SUM(D729:D730))" TargetMode="External"/><Relationship Id="rId5271" Type="http://schemas.openxmlformats.org/officeDocument/2006/relationships/hyperlink" Target="mailto:=@if(sum(d729.d730)=0,%22NA%22,SUM(L729:L730)/SUM(D729:D730))" TargetMode="External"/><Relationship Id="rId7720" Type="http://schemas.openxmlformats.org/officeDocument/2006/relationships/hyperlink" Target="mailto:=@if(sum(d729.d730)=0,%22NA%22,SUM(L729:L730)/SUM(D729:D730))" TargetMode="External"/><Relationship Id="rId2865" Type="http://schemas.openxmlformats.org/officeDocument/2006/relationships/hyperlink" Target="mailto:=@if(sum(d729.d730)=0,%22NA%22,SUM(L729:L730)/SUM(D729:D730))" TargetMode="External"/><Relationship Id="rId3916" Type="http://schemas.openxmlformats.org/officeDocument/2006/relationships/hyperlink" Target="mailto:=@if(sum(d729.d730)=0,%22NA%22,SUM(L729:L730)/SUM(D729:D730))" TargetMode="External"/><Relationship Id="rId6322" Type="http://schemas.openxmlformats.org/officeDocument/2006/relationships/hyperlink" Target="mailto:=@if(sum(d729.d730)=0,%22NA%22,SUM(L729:L730)/SUM(D729:D730))" TargetMode="External"/><Relationship Id="rId837" Type="http://schemas.openxmlformats.org/officeDocument/2006/relationships/hyperlink" Target="mailto:=@if(sum(d729.d730)=0,%22NA%22,SUM(L729:L730)/SUM(D729:D730))" TargetMode="External"/><Relationship Id="rId1467" Type="http://schemas.openxmlformats.org/officeDocument/2006/relationships/hyperlink" Target="mailto:=@if(sum(d729.d730)=0,%22NA%22,SUM(L729:L730)/SUM(D729:D730))" TargetMode="External"/><Relationship Id="rId1881" Type="http://schemas.openxmlformats.org/officeDocument/2006/relationships/hyperlink" Target="mailto:=@if(sum(d729.d730)=0,%22NA%22,SUM(L729:L730)/SUM(D729:D730))" TargetMode="External"/><Relationship Id="rId2518" Type="http://schemas.openxmlformats.org/officeDocument/2006/relationships/hyperlink" Target="mailto:=@if(sum(d729.d730)=0,%22NA%22,SUM(L729:L730)/SUM(D729:D730))" TargetMode="External"/><Relationship Id="rId2932" Type="http://schemas.openxmlformats.org/officeDocument/2006/relationships/hyperlink" Target="mailto:=@if(sum(d729.d730)=0,%22NA%22,SUM(L729:L730)/SUM(D729:D730))" TargetMode="External"/><Relationship Id="rId904" Type="http://schemas.openxmlformats.org/officeDocument/2006/relationships/hyperlink" Target="mailto:=@if(sum(d729.d730)=0,%22NA%22,SUM(L729:L730)/SUM(D729:D730))" TargetMode="External"/><Relationship Id="rId1534" Type="http://schemas.openxmlformats.org/officeDocument/2006/relationships/hyperlink" Target="mailto:=@if(sum(d729.d730)=0,%22NA%22,SUM(L729:L730)/SUM(D729:D730))" TargetMode="External"/><Relationship Id="rId7096" Type="http://schemas.openxmlformats.org/officeDocument/2006/relationships/hyperlink" Target="mailto:=@if(sum(d729.d730)=0,%22NA%22,SUM(L729:L730)/SUM(D729:D730))" TargetMode="External"/><Relationship Id="rId8147" Type="http://schemas.openxmlformats.org/officeDocument/2006/relationships/printerSettings" Target="../printerSettings/printerSettings22.bin"/><Relationship Id="rId1601" Type="http://schemas.openxmlformats.org/officeDocument/2006/relationships/hyperlink" Target="mailto:=@if(sum(d729.d730)=0,%22NA%22,SUM(L729:L730)/SUM(D729:D730))" TargetMode="External"/><Relationship Id="rId4757" Type="http://schemas.openxmlformats.org/officeDocument/2006/relationships/hyperlink" Target="mailto:=@if(sum(d729.d730)=0,%22NA%22,SUM(L729:L730)/SUM(D729:D730))" TargetMode="External"/><Relationship Id="rId7163" Type="http://schemas.openxmlformats.org/officeDocument/2006/relationships/hyperlink" Target="mailto:=@if(sum(d729.d730)=0,%22NA%22,SUM(L729:L730)/SUM(D729:D730))" TargetMode="External"/><Relationship Id="rId3359" Type="http://schemas.openxmlformats.org/officeDocument/2006/relationships/hyperlink" Target="mailto:=@if(sum(d729.d730)=0,%22NA%22,SUM(L729:L730)/SUM(D729:D730))" TargetMode="External"/><Relationship Id="rId5808" Type="http://schemas.openxmlformats.org/officeDocument/2006/relationships/hyperlink" Target="mailto:=@if(sum(d729.d730)=0,%22NA%22,SUM(L729:L730)/SUM(D729:D730))" TargetMode="External"/><Relationship Id="rId7230" Type="http://schemas.openxmlformats.org/officeDocument/2006/relationships/hyperlink" Target="mailto:=@if(sum(d729.d730)=0,%22NA%22,SUM(L729:L730)/SUM(D729:D730))" TargetMode="External"/><Relationship Id="rId694" Type="http://schemas.openxmlformats.org/officeDocument/2006/relationships/hyperlink" Target="mailto:=@if(sum(d729.d730)=0,%22NA%22,SUM(L729:L730)/SUM(D729:D730))" TargetMode="External"/><Relationship Id="rId2375" Type="http://schemas.openxmlformats.org/officeDocument/2006/relationships/hyperlink" Target="mailto:=@if(sum(d729.d730)=0,%22NA%22,SUM(L729:L730)/SUM(D729:D730))" TargetMode="External"/><Relationship Id="rId3773" Type="http://schemas.openxmlformats.org/officeDocument/2006/relationships/hyperlink" Target="mailto:=@if(sum(d729.d730)=0,%22NA%22,SUM(L729:L730)/SUM(D729:D730))" TargetMode="External"/><Relationship Id="rId4824" Type="http://schemas.openxmlformats.org/officeDocument/2006/relationships/hyperlink" Target="mailto:=@if(sum(d729.d730)=0,%22NA%22,SUM(L729:L730)/SUM(D729:D730))" TargetMode="External"/><Relationship Id="rId347" Type="http://schemas.openxmlformats.org/officeDocument/2006/relationships/hyperlink" Target="mailto:=@if(sum(d729.d730)=0,%22NA%22,SUM(L729:L730)/SUM(D729:D730))" TargetMode="External"/><Relationship Id="rId2028" Type="http://schemas.openxmlformats.org/officeDocument/2006/relationships/hyperlink" Target="mailto:=@if(sum(d729.d730)=0,%22NA%22,SUM(L729:L730)/SUM(D729:D730))" TargetMode="External"/><Relationship Id="rId3426" Type="http://schemas.openxmlformats.org/officeDocument/2006/relationships/hyperlink" Target="mailto:=@if(sum(d729.d730)=0,%22NA%22,SUM(L729:L730)/SUM(D729:D730))" TargetMode="External"/><Relationship Id="rId3840" Type="http://schemas.openxmlformats.org/officeDocument/2006/relationships/hyperlink" Target="mailto:=@if(sum(d729.d730)=0,%22NA%22,SUM(L729:L730)/SUM(D729:D730))" TargetMode="External"/><Relationship Id="rId6996" Type="http://schemas.openxmlformats.org/officeDocument/2006/relationships/hyperlink" Target="mailto:=@if(sum(d729.d730)=0,%22NA%22,SUM(L729:L730)/SUM(D729:D730))" TargetMode="External"/><Relationship Id="rId761" Type="http://schemas.openxmlformats.org/officeDocument/2006/relationships/hyperlink" Target="mailto:=@if(sum(d729.d730)=0,%22NA%22,SUM(L729:L730)/SUM(D729:D730))" TargetMode="External"/><Relationship Id="rId1391" Type="http://schemas.openxmlformats.org/officeDocument/2006/relationships/hyperlink" Target="mailto:=@if(sum(d729.d730)=0,%22NA%22,SUM(L729:L730)/SUM(D729:D730))" TargetMode="External"/><Relationship Id="rId2442" Type="http://schemas.openxmlformats.org/officeDocument/2006/relationships/hyperlink" Target="mailto:=@if(sum(d729.d730)=0,%22NA%22,SUM(L729:L730)/SUM(D729:D730))" TargetMode="External"/><Relationship Id="rId5598" Type="http://schemas.openxmlformats.org/officeDocument/2006/relationships/hyperlink" Target="mailto:=@if(sum(d729.d730)=0,%22NA%22,SUM(L729:L730)/SUM(D729:D730))" TargetMode="External"/><Relationship Id="rId6649" Type="http://schemas.openxmlformats.org/officeDocument/2006/relationships/hyperlink" Target="mailto:=@if(sum(d729.d730)=0,%22NA%22,SUM(L729:L730)/SUM(D729:D730))" TargetMode="External"/><Relationship Id="rId414" Type="http://schemas.openxmlformats.org/officeDocument/2006/relationships/hyperlink" Target="mailto:=@if(sum(d729.d730)=0,%22NA%22,SUM(L729:L730)/SUM(D729:D730))" TargetMode="External"/><Relationship Id="rId1044" Type="http://schemas.openxmlformats.org/officeDocument/2006/relationships/hyperlink" Target="mailto:=@if(sum(d729.d730)=0,%22NA%22,SUM(L729:L730)/SUM(D729:D730))" TargetMode="External"/><Relationship Id="rId5665" Type="http://schemas.openxmlformats.org/officeDocument/2006/relationships/hyperlink" Target="mailto:=@if(sum(d729.d730)=0,%22NA%22,SUM(L729:L730)/SUM(D729:D730))" TargetMode="External"/><Relationship Id="rId6716" Type="http://schemas.openxmlformats.org/officeDocument/2006/relationships/hyperlink" Target="mailto:=@if(sum(d729.d730)=0,%22NA%22,SUM(L729:L730)/SUM(D729:D730))" TargetMode="External"/><Relationship Id="rId8071" Type="http://schemas.openxmlformats.org/officeDocument/2006/relationships/hyperlink" Target="mailto:=@if(sum(d729.d730)=0,%22NA%22,SUM(L729:L730)/SUM(D729:D730))" TargetMode="External"/><Relationship Id="rId1111" Type="http://schemas.openxmlformats.org/officeDocument/2006/relationships/hyperlink" Target="mailto:=@if(sum(d729.d730)=0,%22NA%22,SUM(L729:L730)/SUM(D729:D730))" TargetMode="External"/><Relationship Id="rId4267" Type="http://schemas.openxmlformats.org/officeDocument/2006/relationships/hyperlink" Target="mailto:=@if(sum(d729.d730)=0,%22NA%22,SUM(L729:L730)/SUM(D729:D730))" TargetMode="External"/><Relationship Id="rId4681" Type="http://schemas.openxmlformats.org/officeDocument/2006/relationships/hyperlink" Target="mailto:=@if(sum(d729.d730)=0,%22NA%22,SUM(L729:L730)/SUM(D729:D730))" TargetMode="External"/><Relationship Id="rId5318" Type="http://schemas.openxmlformats.org/officeDocument/2006/relationships/hyperlink" Target="mailto:=@if(sum(d729.d730)=0,%22NA%22,SUM(L729:L730)/SUM(D729:D730))" TargetMode="External"/><Relationship Id="rId5732" Type="http://schemas.openxmlformats.org/officeDocument/2006/relationships/hyperlink" Target="mailto:=@if(sum(d729.d730)=0,%22NA%22,SUM(L729:L730)/SUM(D729:D730))" TargetMode="External"/><Relationship Id="rId3283" Type="http://schemas.openxmlformats.org/officeDocument/2006/relationships/hyperlink" Target="mailto:=@if(sum(d729.d730)=0,%22NA%22,SUM(L729:L730)/SUM(D729:D730))" TargetMode="External"/><Relationship Id="rId4334" Type="http://schemas.openxmlformats.org/officeDocument/2006/relationships/hyperlink" Target="mailto:=@if(sum(d729.d730)=0,%22NA%22,SUM(L729:L730)/SUM(D729:D730))" TargetMode="External"/><Relationship Id="rId1928" Type="http://schemas.openxmlformats.org/officeDocument/2006/relationships/hyperlink" Target="mailto:=@if(sum(d729.d730)=0,%22NA%22,SUM(L729:L730)/SUM(D729:D730))" TargetMode="External"/><Relationship Id="rId3350" Type="http://schemas.openxmlformats.org/officeDocument/2006/relationships/hyperlink" Target="mailto:=@if(sum(d729.d730)=0,%22NA%22,SUM(L729:L730)/SUM(D729:D730))" TargetMode="External"/><Relationship Id="rId271" Type="http://schemas.openxmlformats.org/officeDocument/2006/relationships/hyperlink" Target="mailto:=@if(sum(d729.d730)=0,%22NA%22,SUM(L729:L730)/SUM(D729:D730))" TargetMode="External"/><Relationship Id="rId3003" Type="http://schemas.openxmlformats.org/officeDocument/2006/relationships/hyperlink" Target="mailto:=@if(sum(d729.d730)=0,%22NA%22,SUM(L729:L730)/SUM(D729:D730))" TargetMode="External"/><Relationship Id="rId4401" Type="http://schemas.openxmlformats.org/officeDocument/2006/relationships/hyperlink" Target="mailto:=@if(sum(d729.d730)=0,%22NA%22,SUM(L729:L730)/SUM(D729:D730))" TargetMode="External"/><Relationship Id="rId6159" Type="http://schemas.openxmlformats.org/officeDocument/2006/relationships/hyperlink" Target="mailto:=@if(sum(d729.d730)=0,%22NA%22,SUM(L729:L730)/SUM(D729:D730))" TargetMode="External"/><Relationship Id="rId7557" Type="http://schemas.openxmlformats.org/officeDocument/2006/relationships/hyperlink" Target="mailto:=@if(sum(d729.d730)=0,%22NA%22,SUM(L729:L730)/SUM(D729:D730))" TargetMode="External"/><Relationship Id="rId7971" Type="http://schemas.openxmlformats.org/officeDocument/2006/relationships/hyperlink" Target="mailto:=@if(sum(d729.d730)=0,%22NA%22,SUM(L729:L730)/SUM(D729:D730))" TargetMode="External"/><Relationship Id="rId6573" Type="http://schemas.openxmlformats.org/officeDocument/2006/relationships/hyperlink" Target="mailto:=@if(sum(d729.d730)=0,%22NA%22,SUM(L729:L730)/SUM(D729:D730))" TargetMode="External"/><Relationship Id="rId7624" Type="http://schemas.openxmlformats.org/officeDocument/2006/relationships/hyperlink" Target="mailto:=@if(sum(d729.d730)=0,%22NA%22,SUM(L729:L730)/SUM(D729:D730))" TargetMode="External"/><Relationship Id="rId2769" Type="http://schemas.openxmlformats.org/officeDocument/2006/relationships/hyperlink" Target="mailto:=@if(sum(d729.d730)=0,%22NA%22,SUM(L729:L730)/SUM(D729:D730))" TargetMode="External"/><Relationship Id="rId5175" Type="http://schemas.openxmlformats.org/officeDocument/2006/relationships/hyperlink" Target="mailto:=@if(sum(d729.d730)=0,%22NA%22,SUM(L729:L730)/SUM(D729:D730))" TargetMode="External"/><Relationship Id="rId6226" Type="http://schemas.openxmlformats.org/officeDocument/2006/relationships/hyperlink" Target="mailto:=@if(sum(d729.d730)=0,%22NA%22,SUM(L729:L730)/SUM(D729:D730))" TargetMode="External"/><Relationship Id="rId6640" Type="http://schemas.openxmlformats.org/officeDocument/2006/relationships/hyperlink" Target="mailto:=@if(sum(d729.d730)=0,%22NA%22,SUM(L729:L730)/SUM(D729:D730))" TargetMode="External"/><Relationship Id="rId1785" Type="http://schemas.openxmlformats.org/officeDocument/2006/relationships/hyperlink" Target="mailto:=@if(sum(d729.d730)=0,%22NA%22,SUM(L729:L730)/SUM(D729:D730))" TargetMode="External"/><Relationship Id="rId2836" Type="http://schemas.openxmlformats.org/officeDocument/2006/relationships/hyperlink" Target="mailto:=@if(sum(d729.d730)=0,%22NA%22,SUM(L729:L730)/SUM(D729:D730))" TargetMode="External"/><Relationship Id="rId4191" Type="http://schemas.openxmlformats.org/officeDocument/2006/relationships/hyperlink" Target="mailto:=@if(sum(d729.d730)=0,%22NA%22,SUM(L729:L730)/SUM(D729:D730))" TargetMode="External"/><Relationship Id="rId5242" Type="http://schemas.openxmlformats.org/officeDocument/2006/relationships/hyperlink" Target="mailto:=@if(sum(d729.d730)=0,%22NA%22,SUM(L729:L730)/SUM(D729:D730))" TargetMode="External"/><Relationship Id="rId77" Type="http://schemas.openxmlformats.org/officeDocument/2006/relationships/hyperlink" Target="mailto:=@if(sum(d729.d730)=0,%22NA%22,SUM(L729:L730)/SUM(D729:D730))" TargetMode="External"/><Relationship Id="rId808" Type="http://schemas.openxmlformats.org/officeDocument/2006/relationships/hyperlink" Target="mailto:=@if(sum(d729.d730)=0,%22NA%22,SUM(L729:L730)/SUM(D729:D730))" TargetMode="External"/><Relationship Id="rId1438" Type="http://schemas.openxmlformats.org/officeDocument/2006/relationships/hyperlink" Target="mailto:=@if(sum(d729.d730)=0,%22NA%22,SUM(L729:L730)/SUM(D729:D730))" TargetMode="External"/><Relationship Id="rId1852" Type="http://schemas.openxmlformats.org/officeDocument/2006/relationships/hyperlink" Target="mailto:=@if(sum(d729.d730)=0,%22NA%22,SUM(L729:L730)/SUM(D729:D730))" TargetMode="External"/><Relationship Id="rId2903" Type="http://schemas.openxmlformats.org/officeDocument/2006/relationships/hyperlink" Target="mailto:=@if(sum(d729.d730)=0,%22NA%22,SUM(L729:L730)/SUM(D729:D730))" TargetMode="External"/><Relationship Id="rId7067" Type="http://schemas.openxmlformats.org/officeDocument/2006/relationships/hyperlink" Target="mailto:=@if(sum(d729.d730)=0,%22NA%22,SUM(L729:L730)/SUM(D729:D730))" TargetMode="External"/><Relationship Id="rId7481" Type="http://schemas.openxmlformats.org/officeDocument/2006/relationships/hyperlink" Target="mailto:=@if(sum(d729.d730)=0,%22NA%22,SUM(L729:L730)/SUM(D729:D730))" TargetMode="External"/><Relationship Id="rId8118" Type="http://schemas.openxmlformats.org/officeDocument/2006/relationships/hyperlink" Target="mailto:=@if(sum(d729.d730)=0,%22NA%22,SUM(L729:L730)/SUM(D729:D730))" TargetMode="External"/><Relationship Id="rId1505" Type="http://schemas.openxmlformats.org/officeDocument/2006/relationships/hyperlink" Target="mailto:=@if(sum(d729.d730)=0,%22NA%22,SUM(L729:L730)/SUM(D729:D730))" TargetMode="External"/><Relationship Id="rId6083" Type="http://schemas.openxmlformats.org/officeDocument/2006/relationships/hyperlink" Target="mailto:=@if(sum(d729.d730)=0,%22NA%22,SUM(L729:L730)/SUM(D729:D730))" TargetMode="External"/><Relationship Id="rId7134" Type="http://schemas.openxmlformats.org/officeDocument/2006/relationships/hyperlink" Target="mailto:=@if(sum(d729.d730)=0,%22NA%22,SUM(L729:L730)/SUM(D729:D730))" TargetMode="External"/><Relationship Id="rId3677" Type="http://schemas.openxmlformats.org/officeDocument/2006/relationships/hyperlink" Target="mailto:=@if(sum(d729.d730)=0,%22NA%22,SUM(L729:L730)/SUM(D729:D730))" TargetMode="External"/><Relationship Id="rId4728" Type="http://schemas.openxmlformats.org/officeDocument/2006/relationships/hyperlink" Target="mailto:=@if(sum(d729.d730)=0,%22NA%22,SUM(L729:L730)/SUM(D729:D730))" TargetMode="External"/><Relationship Id="rId598" Type="http://schemas.openxmlformats.org/officeDocument/2006/relationships/hyperlink" Target="mailto:=@if(sum(d729.d730)=0,%22NA%22,SUM(L729:L730)/SUM(D729:D730))" TargetMode="External"/><Relationship Id="rId2279" Type="http://schemas.openxmlformats.org/officeDocument/2006/relationships/hyperlink" Target="mailto:=@if(sum(d729.d730)=0,%22NA%22,SUM(L729:L730)/SUM(D729:D730))" TargetMode="External"/><Relationship Id="rId2693" Type="http://schemas.openxmlformats.org/officeDocument/2006/relationships/hyperlink" Target="mailto:=@if(sum(d729.d730)=0,%22NA%22,SUM(L729:L730)/SUM(D729:D730))" TargetMode="External"/><Relationship Id="rId3744" Type="http://schemas.openxmlformats.org/officeDocument/2006/relationships/hyperlink" Target="mailto:=@if(sum(d729.d730)=0,%22NA%22,SUM(L729:L730)/SUM(D729:D730))" TargetMode="External"/><Relationship Id="rId6150" Type="http://schemas.openxmlformats.org/officeDocument/2006/relationships/hyperlink" Target="mailto:=@if(sum(d729.d730)=0,%22NA%22,SUM(L729:L730)/SUM(D729:D730))" TargetMode="External"/><Relationship Id="rId7201" Type="http://schemas.openxmlformats.org/officeDocument/2006/relationships/hyperlink" Target="mailto:=@if(sum(d729.d730)=0,%22NA%22,SUM(L729:L730)/SUM(D729:D730))" TargetMode="External"/><Relationship Id="rId665" Type="http://schemas.openxmlformats.org/officeDocument/2006/relationships/hyperlink" Target="mailto:=@if(sum(d729.d730)=0,%22NA%22,SUM(L729:L730)/SUM(D729:D730))" TargetMode="External"/><Relationship Id="rId1295" Type="http://schemas.openxmlformats.org/officeDocument/2006/relationships/hyperlink" Target="mailto:=@if(sum(d729.d730)=0,%22NA%22,SUM(L729:L730)/SUM(D729:D730))" TargetMode="External"/><Relationship Id="rId2346" Type="http://schemas.openxmlformats.org/officeDocument/2006/relationships/hyperlink" Target="mailto:=@if(sum(d729.d730)=0,%22NA%22,SUM(L729:L730)/SUM(D729:D730))" TargetMode="External"/><Relationship Id="rId2760" Type="http://schemas.openxmlformats.org/officeDocument/2006/relationships/hyperlink" Target="mailto:=@if(sum(d729.d730)=0,%22NA%22,SUM(L729:L730)/SUM(D729:D730))" TargetMode="External"/><Relationship Id="rId3811" Type="http://schemas.openxmlformats.org/officeDocument/2006/relationships/hyperlink" Target="mailto:=@if(sum(d729.d730)=0,%22NA%22,SUM(L729:L730)/SUM(D729:D730))" TargetMode="External"/><Relationship Id="rId6967" Type="http://schemas.openxmlformats.org/officeDocument/2006/relationships/hyperlink" Target="mailto:=@if(sum(d729.d730)=0,%22NA%22,SUM(L729:L730)/SUM(D729:D730))" TargetMode="External"/><Relationship Id="rId318" Type="http://schemas.openxmlformats.org/officeDocument/2006/relationships/hyperlink" Target="mailto:=@if(sum(d729.d730)=0,%22NA%22,SUM(L729:L730)/SUM(D729:D730))" TargetMode="External"/><Relationship Id="rId732" Type="http://schemas.openxmlformats.org/officeDocument/2006/relationships/hyperlink" Target="mailto:=@if(sum(d729.d730)=0,%22NA%22,SUM(L729:L730)/SUM(D729:D730))" TargetMode="External"/><Relationship Id="rId1362" Type="http://schemas.openxmlformats.org/officeDocument/2006/relationships/hyperlink" Target="mailto:=@if(sum(d729.d730)=0,%22NA%22,SUM(L729:L730)/SUM(D729:D730))" TargetMode="External"/><Relationship Id="rId2413" Type="http://schemas.openxmlformats.org/officeDocument/2006/relationships/hyperlink" Target="mailto:=@if(sum(d729.d730)=0,%22NA%22,SUM(L729:L730)/SUM(D729:D730))" TargetMode="External"/><Relationship Id="rId5569" Type="http://schemas.openxmlformats.org/officeDocument/2006/relationships/hyperlink" Target="mailto:=@if(sum(d729.d730)=0,%22NA%22,SUM(L729:L730)/SUM(D729:D730))" TargetMode="External"/><Relationship Id="rId1015" Type="http://schemas.openxmlformats.org/officeDocument/2006/relationships/hyperlink" Target="mailto:=@if(sum(d729.d730)=0,%22NA%22,SUM(L729:L730)/SUM(D729:D730))" TargetMode="External"/><Relationship Id="rId4585" Type="http://schemas.openxmlformats.org/officeDocument/2006/relationships/hyperlink" Target="mailto:=@if(sum(d729.d730)=0,%22NA%22,SUM(L729:L730)/SUM(D729:D730))" TargetMode="External"/><Relationship Id="rId5983" Type="http://schemas.openxmlformats.org/officeDocument/2006/relationships/hyperlink" Target="mailto:=@if(sum(d729.d730)=0,%22NA%22,SUM(L729:L730)/SUM(D729:D730))" TargetMode="External"/><Relationship Id="rId8042" Type="http://schemas.openxmlformats.org/officeDocument/2006/relationships/hyperlink" Target="mailto:=@if(sum(d729.d730)=0,%22NA%22,SUM(L729:L730)/SUM(D729:D730))" TargetMode="External"/><Relationship Id="rId3187" Type="http://schemas.openxmlformats.org/officeDocument/2006/relationships/hyperlink" Target="mailto:=@if(sum(d729.d730)=0,%22NA%22,SUM(L729:L730)/SUM(D729:D730))" TargetMode="External"/><Relationship Id="rId4238" Type="http://schemas.openxmlformats.org/officeDocument/2006/relationships/hyperlink" Target="mailto:=@if(sum(d729.d730)=0,%22NA%22,SUM(L729:L730)/SUM(D729:D730))" TargetMode="External"/><Relationship Id="rId5636" Type="http://schemas.openxmlformats.org/officeDocument/2006/relationships/hyperlink" Target="mailto:=@if(sum(d729.d730)=0,%22NA%22,SUM(L729:L730)/SUM(D729:D730))" TargetMode="External"/><Relationship Id="rId4652" Type="http://schemas.openxmlformats.org/officeDocument/2006/relationships/hyperlink" Target="mailto:=@if(sum(d729.d730)=0,%22NA%22,SUM(L729:L730)/SUM(D729:D730))" TargetMode="External"/><Relationship Id="rId5703" Type="http://schemas.openxmlformats.org/officeDocument/2006/relationships/hyperlink" Target="mailto:=@if(sum(d729.d730)=0,%22NA%22,SUM(L729:L730)/SUM(D729:D730))" TargetMode="External"/><Relationship Id="rId175" Type="http://schemas.openxmlformats.org/officeDocument/2006/relationships/hyperlink" Target="mailto:=@if(sum(d729.d730)=0,%22NA%22,SUM(L729:L730)/SUM(D729:D730))" TargetMode="External"/><Relationship Id="rId3254" Type="http://schemas.openxmlformats.org/officeDocument/2006/relationships/hyperlink" Target="mailto:=@if(sum(d729.d730)=0,%22NA%22,SUM(L729:L730)/SUM(D729:D730))" TargetMode="External"/><Relationship Id="rId4305" Type="http://schemas.openxmlformats.org/officeDocument/2006/relationships/hyperlink" Target="mailto:=@if(sum(d729.d730)=0,%22NA%22,SUM(L729:L730)/SUM(D729:D730))" TargetMode="External"/><Relationship Id="rId7875" Type="http://schemas.openxmlformats.org/officeDocument/2006/relationships/hyperlink" Target="mailto:=@if(sum(d729.d730)=0,%22NA%22,SUM(L729:L730)/SUM(D729:D730))" TargetMode="External"/><Relationship Id="rId2270" Type="http://schemas.openxmlformats.org/officeDocument/2006/relationships/hyperlink" Target="mailto:=@if(sum(d729.d730)=0,%22NA%22,SUM(L729:L730)/SUM(D729:D730))" TargetMode="External"/><Relationship Id="rId3321" Type="http://schemas.openxmlformats.org/officeDocument/2006/relationships/hyperlink" Target="mailto:=@if(sum(d729.d730)=0,%22NA%22,SUM(L729:L730)/SUM(D729:D730))" TargetMode="External"/><Relationship Id="rId6477" Type="http://schemas.openxmlformats.org/officeDocument/2006/relationships/hyperlink" Target="mailto:=@if(sum(d729.d730)=0,%22NA%22,SUM(L729:L730)/SUM(D729:D730))" TargetMode="External"/><Relationship Id="rId6891" Type="http://schemas.openxmlformats.org/officeDocument/2006/relationships/hyperlink" Target="mailto:=@if(sum(d729.d730)=0,%22NA%22,SUM(L729:L730)/SUM(D729:D730))" TargetMode="External"/><Relationship Id="rId7528" Type="http://schemas.openxmlformats.org/officeDocument/2006/relationships/hyperlink" Target="mailto:=@if(sum(d729.d730)=0,%22NA%22,SUM(L729:L730)/SUM(D729:D730))" TargetMode="External"/><Relationship Id="rId7942" Type="http://schemas.openxmlformats.org/officeDocument/2006/relationships/hyperlink" Target="mailto:=@if(sum(d729.d730)=0,%22NA%22,SUM(L729:L730)/SUM(D729:D730))" TargetMode="External"/><Relationship Id="rId242" Type="http://schemas.openxmlformats.org/officeDocument/2006/relationships/hyperlink" Target="mailto:=@if(sum(d729.d730)=0,%22NA%22,SUM(L729:L730)/SUM(D729:D730))" TargetMode="External"/><Relationship Id="rId5079" Type="http://schemas.openxmlformats.org/officeDocument/2006/relationships/hyperlink" Target="mailto:=@if(sum(d729.d730)=0,%22NA%22,SUM(L729:L730)/SUM(D729:D730))" TargetMode="External"/><Relationship Id="rId5493" Type="http://schemas.openxmlformats.org/officeDocument/2006/relationships/hyperlink" Target="mailto:=@if(sum(d729.d730)=0,%22NA%22,SUM(L729:L730)/SUM(D729:D730))" TargetMode="External"/><Relationship Id="rId6544" Type="http://schemas.openxmlformats.org/officeDocument/2006/relationships/hyperlink" Target="mailto:=@if(sum(d729.d730)=0,%22NA%22,SUM(L729:L730)/SUM(D729:D730))" TargetMode="External"/><Relationship Id="rId1689" Type="http://schemas.openxmlformats.org/officeDocument/2006/relationships/hyperlink" Target="mailto:=@if(sum(d729.d730)=0,%22NA%22,SUM(L729:L730)/SUM(D729:D730))" TargetMode="External"/><Relationship Id="rId4095" Type="http://schemas.openxmlformats.org/officeDocument/2006/relationships/hyperlink" Target="mailto:=@if(sum(d729.d730)=0,%22NA%22,SUM(L729:L730)/SUM(D729:D730))" TargetMode="External"/><Relationship Id="rId5146" Type="http://schemas.openxmlformats.org/officeDocument/2006/relationships/hyperlink" Target="mailto:=@if(sum(d729.d730)=0,%22NA%22,SUM(L729:L730)/SUM(D729:D730))" TargetMode="External"/><Relationship Id="rId5560" Type="http://schemas.openxmlformats.org/officeDocument/2006/relationships/hyperlink" Target="mailto:=@if(sum(d729.d730)=0,%22NA%22,SUM(L729:L730)/SUM(D729:D730))" TargetMode="External"/><Relationship Id="rId4162" Type="http://schemas.openxmlformats.org/officeDocument/2006/relationships/hyperlink" Target="mailto:=@if(sum(d729.d730)=0,%22NA%22,SUM(L729:L730)/SUM(D729:D730))" TargetMode="External"/><Relationship Id="rId5213" Type="http://schemas.openxmlformats.org/officeDocument/2006/relationships/hyperlink" Target="mailto:=@if(sum(d729.d730)=0,%22NA%22,SUM(L729:L730)/SUM(D729:D730))" TargetMode="External"/><Relationship Id="rId6611" Type="http://schemas.openxmlformats.org/officeDocument/2006/relationships/hyperlink" Target="mailto:=@if(sum(d729.d730)=0,%22NA%22,SUM(L729:L730)/SUM(D729:D730))" TargetMode="External"/><Relationship Id="rId1756" Type="http://schemas.openxmlformats.org/officeDocument/2006/relationships/hyperlink" Target="mailto:=@if(sum(d729.d730)=0,%22NA%22,SUM(L729:L730)/SUM(D729:D730))" TargetMode="External"/><Relationship Id="rId2807" Type="http://schemas.openxmlformats.org/officeDocument/2006/relationships/hyperlink" Target="mailto:=@if(sum(d729.d730)=0,%22NA%22,SUM(L729:L730)/SUM(D729:D730))" TargetMode="External"/><Relationship Id="rId48" Type="http://schemas.openxmlformats.org/officeDocument/2006/relationships/hyperlink" Target="mailto:=@if(sum(d729.d730)=0,%22NA%22,SUM(L729:L730)/SUM(D729:D730))" TargetMode="External"/><Relationship Id="rId1409" Type="http://schemas.openxmlformats.org/officeDocument/2006/relationships/hyperlink" Target="mailto:=@if(sum(d729.d730)=0,%22NA%22,SUM(L729:L730)/SUM(D729:D730))" TargetMode="External"/><Relationship Id="rId1823" Type="http://schemas.openxmlformats.org/officeDocument/2006/relationships/hyperlink" Target="mailto:=@if(sum(d729.d730)=0,%22NA%22,SUM(L729:L730)/SUM(D729:D730))" TargetMode="External"/><Relationship Id="rId4979" Type="http://schemas.openxmlformats.org/officeDocument/2006/relationships/hyperlink" Target="mailto:=@if(sum(d729.d730)=0,%22NA%22,SUM(L729:L730)/SUM(D729:D730))" TargetMode="External"/><Relationship Id="rId7385" Type="http://schemas.openxmlformats.org/officeDocument/2006/relationships/hyperlink" Target="mailto:=@if(sum(d729.d730)=0,%22NA%22,SUM(L729:L730)/SUM(D729:D730))" TargetMode="External"/><Relationship Id="rId3995" Type="http://schemas.openxmlformats.org/officeDocument/2006/relationships/hyperlink" Target="mailto:=@if(sum(d729.d730)=0,%22NA%22,SUM(L729:L730)/SUM(D729:D730))" TargetMode="External"/><Relationship Id="rId7038" Type="http://schemas.openxmlformats.org/officeDocument/2006/relationships/hyperlink" Target="mailto:=@if(sum(d729.d730)=0,%22NA%22,SUM(L729:L730)/SUM(D729:D730))" TargetMode="External"/><Relationship Id="rId7452" Type="http://schemas.openxmlformats.org/officeDocument/2006/relationships/hyperlink" Target="mailto:=@if(sum(d729.d730)=0,%22NA%22,SUM(L729:L730)/SUM(D729:D730))" TargetMode="External"/><Relationship Id="rId2597" Type="http://schemas.openxmlformats.org/officeDocument/2006/relationships/hyperlink" Target="mailto:=@if(sum(d729.d730)=0,%22NA%22,SUM(L729:L730)/SUM(D729:D730))" TargetMode="External"/><Relationship Id="rId3648" Type="http://schemas.openxmlformats.org/officeDocument/2006/relationships/hyperlink" Target="mailto:=@if(sum(d729.d730)=0,%22NA%22,SUM(L729:L730)/SUM(D729:D730))" TargetMode="External"/><Relationship Id="rId6054" Type="http://schemas.openxmlformats.org/officeDocument/2006/relationships/hyperlink" Target="mailto:=@if(sum(d729.d730)=0,%22NA%22,SUM(L729:L730)/SUM(D729:D730))" TargetMode="External"/><Relationship Id="rId7105" Type="http://schemas.openxmlformats.org/officeDocument/2006/relationships/hyperlink" Target="mailto:=@if(sum(d729.d730)=0,%22NA%22,SUM(L729:L730)/SUM(D729:D730))" TargetMode="External"/><Relationship Id="rId569" Type="http://schemas.openxmlformats.org/officeDocument/2006/relationships/hyperlink" Target="mailto:=@if(sum(d729.d730)=0,%22NA%22,SUM(L729:L730)/SUM(D729:D730))" TargetMode="External"/><Relationship Id="rId983" Type="http://schemas.openxmlformats.org/officeDocument/2006/relationships/hyperlink" Target="mailto:=@if(sum(d729.d730)=0,%22NA%22,SUM(L729:L730)/SUM(D729:D730))" TargetMode="External"/><Relationship Id="rId1199" Type="http://schemas.openxmlformats.org/officeDocument/2006/relationships/hyperlink" Target="mailto:=@if(sum(d729.d730)=0,%22NA%22,SUM(L729:L730)/SUM(D729:D730))" TargetMode="External"/><Relationship Id="rId2664" Type="http://schemas.openxmlformats.org/officeDocument/2006/relationships/hyperlink" Target="mailto:=@if(sum(d729.d730)=0,%22NA%22,SUM(L729:L730)/SUM(D729:D730))" TargetMode="External"/><Relationship Id="rId5070" Type="http://schemas.openxmlformats.org/officeDocument/2006/relationships/hyperlink" Target="mailto:=@if(sum(d729.d730)=0,%22NA%22,SUM(L729:L730)/SUM(D729:D730))" TargetMode="External"/><Relationship Id="rId6121" Type="http://schemas.openxmlformats.org/officeDocument/2006/relationships/hyperlink" Target="mailto:=@if(sum(d729.d730)=0,%22NA%22,SUM(L729:L730)/SUM(D729:D730))" TargetMode="External"/><Relationship Id="rId636" Type="http://schemas.openxmlformats.org/officeDocument/2006/relationships/hyperlink" Target="mailto:=@if(sum(d729.d730)=0,%22NA%22,SUM(L729:L730)/SUM(D729:D730))" TargetMode="External"/><Relationship Id="rId1266" Type="http://schemas.openxmlformats.org/officeDocument/2006/relationships/hyperlink" Target="mailto:=@if(sum(d729.d730)=0,%22NA%22,SUM(L729:L730)/SUM(D729:D730))" TargetMode="External"/><Relationship Id="rId2317" Type="http://schemas.openxmlformats.org/officeDocument/2006/relationships/hyperlink" Target="mailto:=@if(sum(d729.d730)=0,%22NA%22,SUM(L729:L730)/SUM(D729:D730))" TargetMode="External"/><Relationship Id="rId3715" Type="http://schemas.openxmlformats.org/officeDocument/2006/relationships/hyperlink" Target="mailto:=@if(sum(d729.d730)=0,%22NA%22,SUM(L729:L730)/SUM(D729:D730))" TargetMode="External"/><Relationship Id="rId1680" Type="http://schemas.openxmlformats.org/officeDocument/2006/relationships/hyperlink" Target="mailto:=@if(sum(d729.d730)=0,%22NA%22,SUM(L729:L730)/SUM(D729:D730))" TargetMode="External"/><Relationship Id="rId2731" Type="http://schemas.openxmlformats.org/officeDocument/2006/relationships/hyperlink" Target="mailto:=@if(sum(d729.d730)=0,%22NA%22,SUM(L729:L730)/SUM(D729:D730))" TargetMode="External"/><Relationship Id="rId5887" Type="http://schemas.openxmlformats.org/officeDocument/2006/relationships/hyperlink" Target="mailto:=@if(sum(d729.d730)=0,%22NA%22,SUM(L729:L730)/SUM(D729:D730))" TargetMode="External"/><Relationship Id="rId6938" Type="http://schemas.openxmlformats.org/officeDocument/2006/relationships/hyperlink" Target="mailto:=@if(sum(d729.d730)=0,%22NA%22,SUM(L729:L730)/SUM(D729:D730))" TargetMode="External"/><Relationship Id="rId703" Type="http://schemas.openxmlformats.org/officeDocument/2006/relationships/hyperlink" Target="mailto:=@if(sum(d729.d730)=0,%22NA%22,SUM(L729:L730)/SUM(D729:D730))" TargetMode="External"/><Relationship Id="rId1333" Type="http://schemas.openxmlformats.org/officeDocument/2006/relationships/hyperlink" Target="mailto:=@if(sum(d729.d730)=0,%22NA%22,SUM(L729:L730)/SUM(D729:D730))" TargetMode="External"/><Relationship Id="rId4489" Type="http://schemas.openxmlformats.org/officeDocument/2006/relationships/hyperlink" Target="mailto:=@if(sum(d729.d730)=0,%22NA%22,SUM(L729:L730)/SUM(D729:D730))" TargetMode="External"/><Relationship Id="rId5954" Type="http://schemas.openxmlformats.org/officeDocument/2006/relationships/hyperlink" Target="mailto:=@if(sum(d729.d730)=0,%22NA%22,SUM(L729:L730)/SUM(D729:D730))" TargetMode="External"/><Relationship Id="rId1400" Type="http://schemas.openxmlformats.org/officeDocument/2006/relationships/hyperlink" Target="mailto:=@if(sum(d729.d730)=0,%22NA%22,SUM(L729:L730)/SUM(D729:D730))" TargetMode="External"/><Relationship Id="rId4556" Type="http://schemas.openxmlformats.org/officeDocument/2006/relationships/hyperlink" Target="mailto:=@if(sum(d729.d730)=0,%22NA%22,SUM(L729:L730)/SUM(D729:D730))" TargetMode="External"/><Relationship Id="rId4970" Type="http://schemas.openxmlformats.org/officeDocument/2006/relationships/hyperlink" Target="mailto:=@if(sum(d729.d730)=0,%22NA%22,SUM(L729:L730)/SUM(D729:D730))" TargetMode="External"/><Relationship Id="rId5607" Type="http://schemas.openxmlformats.org/officeDocument/2006/relationships/hyperlink" Target="mailto:=@if(sum(d729.d730)=0,%22NA%22,SUM(L729:L730)/SUM(D729:D730))" TargetMode="External"/><Relationship Id="rId8013" Type="http://schemas.openxmlformats.org/officeDocument/2006/relationships/hyperlink" Target="mailto:=@if(sum(d729.d730)=0,%22NA%22,SUM(L729:L730)/SUM(D729:D730))" TargetMode="External"/><Relationship Id="rId3158" Type="http://schemas.openxmlformats.org/officeDocument/2006/relationships/hyperlink" Target="mailto:=@if(sum(d729.d730)=0,%22NA%22,SUM(L729:L730)/SUM(D729:D730))" TargetMode="External"/><Relationship Id="rId3572" Type="http://schemas.openxmlformats.org/officeDocument/2006/relationships/hyperlink" Target="mailto:=@if(sum(d729.d730)=0,%22NA%22,SUM(L729:L730)/SUM(D729:D730))" TargetMode="External"/><Relationship Id="rId4209" Type="http://schemas.openxmlformats.org/officeDocument/2006/relationships/hyperlink" Target="mailto:=@if(sum(d729.d730)=0,%22NA%22,SUM(L729:L730)/SUM(D729:D730))" TargetMode="External"/><Relationship Id="rId4623" Type="http://schemas.openxmlformats.org/officeDocument/2006/relationships/hyperlink" Target="mailto:=@if(sum(d729.d730)=0,%22NA%22,SUM(L729:L730)/SUM(D729:D730))" TargetMode="External"/><Relationship Id="rId7779" Type="http://schemas.openxmlformats.org/officeDocument/2006/relationships/hyperlink" Target="mailto:=@if(sum(d729.d730)=0,%22NA%22,SUM(L729:L730)/SUM(D729:D730))" TargetMode="External"/><Relationship Id="rId493" Type="http://schemas.openxmlformats.org/officeDocument/2006/relationships/hyperlink" Target="mailto:=@if(sum(d729.d730)=0,%22NA%22,SUM(L729:L730)/SUM(D729:D730))" TargetMode="External"/><Relationship Id="rId2174" Type="http://schemas.openxmlformats.org/officeDocument/2006/relationships/hyperlink" Target="mailto:=@if(sum(d729.d730)=0,%22NA%22,SUM(L729:L730)/SUM(D729:D730))" TargetMode="External"/><Relationship Id="rId3225" Type="http://schemas.openxmlformats.org/officeDocument/2006/relationships/hyperlink" Target="mailto:=@if(sum(d729.d730)=0,%22NA%22,SUM(L729:L730)/SUM(D729:D730))" TargetMode="External"/><Relationship Id="rId6795" Type="http://schemas.openxmlformats.org/officeDocument/2006/relationships/hyperlink" Target="mailto:=@if(sum(d729.d730)=0,%22NA%22,SUM(L729:L730)/SUM(D729:D730))" TargetMode="External"/><Relationship Id="rId146" Type="http://schemas.openxmlformats.org/officeDocument/2006/relationships/hyperlink" Target="mailto:=@if(sum(d729.d730)=0,%22NA%22,SUM(L729:L730)/SUM(D729:D730))" TargetMode="External"/><Relationship Id="rId560" Type="http://schemas.openxmlformats.org/officeDocument/2006/relationships/hyperlink" Target="mailto:=@if(sum(d729.d730)=0,%22NA%22,SUM(L729:L730)/SUM(D729:D730))" TargetMode="External"/><Relationship Id="rId1190" Type="http://schemas.openxmlformats.org/officeDocument/2006/relationships/hyperlink" Target="mailto:=@if(sum(d729.d730)=0,%22NA%22,SUM(L729:L730)/SUM(D729:D730))" TargetMode="External"/><Relationship Id="rId2241" Type="http://schemas.openxmlformats.org/officeDocument/2006/relationships/hyperlink" Target="mailto:=@if(sum(d729.d730)=0,%22NA%22,SUM(L729:L730)/SUM(D729:D730))" TargetMode="External"/><Relationship Id="rId5397" Type="http://schemas.openxmlformats.org/officeDocument/2006/relationships/hyperlink" Target="mailto:=@if(sum(d729.d730)=0,%22NA%22,SUM(L729:L730)/SUM(D729:D730))" TargetMode="External"/><Relationship Id="rId6448" Type="http://schemas.openxmlformats.org/officeDocument/2006/relationships/hyperlink" Target="mailto:=@if(sum(d729.d730)=0,%22NA%22,SUM(L729:L730)/SUM(D729:D730))" TargetMode="External"/><Relationship Id="rId7846" Type="http://schemas.openxmlformats.org/officeDocument/2006/relationships/hyperlink" Target="mailto:=@if(sum(d729.d730)=0,%22NA%22,SUM(L729:L730)/SUM(D729:D730))" TargetMode="External"/><Relationship Id="rId213" Type="http://schemas.openxmlformats.org/officeDocument/2006/relationships/hyperlink" Target="mailto:=@if(sum(d729.d730)=0,%22NA%22,SUM(L729:L730)/SUM(D729:D730))" TargetMode="External"/><Relationship Id="rId6862" Type="http://schemas.openxmlformats.org/officeDocument/2006/relationships/hyperlink" Target="mailto:=@if(sum(d729.d730)=0,%22NA%22,SUM(L729:L730)/SUM(D729:D730))" TargetMode="External"/><Relationship Id="rId7913" Type="http://schemas.openxmlformats.org/officeDocument/2006/relationships/hyperlink" Target="mailto:=@if(sum(d729.d730)=0,%22NA%22,SUM(L729:L730)/SUM(D729:D730))" TargetMode="External"/><Relationship Id="rId4066" Type="http://schemas.openxmlformats.org/officeDocument/2006/relationships/hyperlink" Target="mailto:=@if(sum(d729.d730)=0,%22NA%22,SUM(L729:L730)/SUM(D729:D730))" TargetMode="External"/><Relationship Id="rId5464" Type="http://schemas.openxmlformats.org/officeDocument/2006/relationships/hyperlink" Target="mailto:=@if(sum(d729.d730)=0,%22NA%22,SUM(L729:L730)/SUM(D729:D730))" TargetMode="External"/><Relationship Id="rId6515" Type="http://schemas.openxmlformats.org/officeDocument/2006/relationships/hyperlink" Target="mailto:=@if(sum(d729.d730)=0,%22NA%22,SUM(L729:L730)/SUM(D729:D730))" TargetMode="External"/><Relationship Id="rId4480" Type="http://schemas.openxmlformats.org/officeDocument/2006/relationships/hyperlink" Target="mailto:=@if(sum(d729.d730)=0,%22NA%22,SUM(L729:L730)/SUM(D729:D730))" TargetMode="External"/><Relationship Id="rId5117" Type="http://schemas.openxmlformats.org/officeDocument/2006/relationships/hyperlink" Target="mailto:=@if(sum(d729.d730)=0,%22NA%22,SUM(L729:L730)/SUM(D729:D730))" TargetMode="External"/><Relationship Id="rId5531" Type="http://schemas.openxmlformats.org/officeDocument/2006/relationships/hyperlink" Target="mailto:=@if(sum(d729.d730)=0,%22NA%22,SUM(L729:L730)/SUM(D729:D730))" TargetMode="External"/><Relationship Id="rId1727" Type="http://schemas.openxmlformats.org/officeDocument/2006/relationships/hyperlink" Target="mailto:=@if(sum(d729.d730)=0,%22NA%22,SUM(L729:L730)/SUM(D729:D730))" TargetMode="External"/><Relationship Id="rId3082" Type="http://schemas.openxmlformats.org/officeDocument/2006/relationships/hyperlink" Target="mailto:=@if(sum(d729.d730)=0,%22NA%22,SUM(L729:L730)/SUM(D729:D730))" TargetMode="External"/><Relationship Id="rId4133" Type="http://schemas.openxmlformats.org/officeDocument/2006/relationships/hyperlink" Target="mailto:=@if(sum(d729.d730)=0,%22NA%22,SUM(L729:L730)/SUM(D729:D730))" TargetMode="External"/><Relationship Id="rId7289" Type="http://schemas.openxmlformats.org/officeDocument/2006/relationships/hyperlink" Target="mailto:=@if(sum(d729.d730)=0,%22NA%22,SUM(L729:L730)/SUM(D729:D730))" TargetMode="External"/><Relationship Id="rId19" Type="http://schemas.openxmlformats.org/officeDocument/2006/relationships/hyperlink" Target="mailto:=@if(sum(d729.d730)=0,%22NA%22,SUM(L729:L730)/SUM(D729:D730))" TargetMode="External"/><Relationship Id="rId3899" Type="http://schemas.openxmlformats.org/officeDocument/2006/relationships/hyperlink" Target="mailto:=@if(sum(d729.d730)=0,%22NA%22,SUM(L729:L730)/SUM(D729:D730))" TargetMode="External"/><Relationship Id="rId4200" Type="http://schemas.openxmlformats.org/officeDocument/2006/relationships/hyperlink" Target="mailto:=@if(sum(d729.d730)=0,%22NA%22,SUM(L729:L730)/SUM(D729:D730))" TargetMode="External"/><Relationship Id="rId7356" Type="http://schemas.openxmlformats.org/officeDocument/2006/relationships/hyperlink" Target="mailto:=@if(sum(d729.d730)=0,%22NA%22,SUM(L729:L730)/SUM(D729:D730))" TargetMode="External"/><Relationship Id="rId7770" Type="http://schemas.openxmlformats.org/officeDocument/2006/relationships/hyperlink" Target="mailto:=@if(sum(d729.d730)=0,%22NA%22,SUM(L729:L730)/SUM(D729:D730))" TargetMode="External"/><Relationship Id="rId6372" Type="http://schemas.openxmlformats.org/officeDocument/2006/relationships/hyperlink" Target="mailto:=@if(sum(d729.d730)=0,%22NA%22,SUM(L729:L730)/SUM(D729:D730))" TargetMode="External"/><Relationship Id="rId7009" Type="http://schemas.openxmlformats.org/officeDocument/2006/relationships/hyperlink" Target="mailto:=@if(sum(d729.d730)=0,%22NA%22,SUM(L729:L730)/SUM(D729:D730))" TargetMode="External"/><Relationship Id="rId7423" Type="http://schemas.openxmlformats.org/officeDocument/2006/relationships/hyperlink" Target="mailto:=@if(sum(d729.d730)=0,%22NA%22,SUM(L729:L730)/SUM(D729:D730))" TargetMode="External"/><Relationship Id="rId3966" Type="http://schemas.openxmlformats.org/officeDocument/2006/relationships/hyperlink" Target="mailto:=@if(sum(d729.d730)=0,%22NA%22,SUM(L729:L730)/SUM(D729:D730))" TargetMode="External"/><Relationship Id="rId6025" Type="http://schemas.openxmlformats.org/officeDocument/2006/relationships/hyperlink" Target="mailto:=@if(sum(d729.d730)=0,%22NA%22,SUM(L729:L730)/SUM(D729:D730))" TargetMode="External"/><Relationship Id="rId3" Type="http://schemas.openxmlformats.org/officeDocument/2006/relationships/hyperlink" Target="mailto:=@if(sum(d729.d730)=0,%22NA%22,SUM(L729:L730)/SUM(D729:D730))" TargetMode="External"/><Relationship Id="rId887" Type="http://schemas.openxmlformats.org/officeDocument/2006/relationships/hyperlink" Target="mailto:=@if(sum(d729.d730)=0,%22NA%22,SUM(L729:L730)/SUM(D729:D730))" TargetMode="External"/><Relationship Id="rId2568" Type="http://schemas.openxmlformats.org/officeDocument/2006/relationships/hyperlink" Target="mailto:=@if(sum(d729.d730)=0,%22NA%22,SUM(L729:L730)/SUM(D729:D730))" TargetMode="External"/><Relationship Id="rId2982" Type="http://schemas.openxmlformats.org/officeDocument/2006/relationships/hyperlink" Target="mailto:=@if(sum(d729.d730)=0,%22NA%22,SUM(L729:L730)/SUM(D729:D730))" TargetMode="External"/><Relationship Id="rId3619" Type="http://schemas.openxmlformats.org/officeDocument/2006/relationships/hyperlink" Target="mailto:=@if(sum(d729.d730)=0,%22NA%22,SUM(L729:L730)/SUM(D729:D730))" TargetMode="External"/><Relationship Id="rId5041" Type="http://schemas.openxmlformats.org/officeDocument/2006/relationships/hyperlink" Target="mailto:=@if(sum(d729.d730)=0,%22NA%22,SUM(L729:L730)/SUM(D729:D730))" TargetMode="External"/><Relationship Id="rId954" Type="http://schemas.openxmlformats.org/officeDocument/2006/relationships/hyperlink" Target="mailto:=@if(sum(d729.d730)=0,%22NA%22,SUM(L729:L730)/SUM(D729:D730))" TargetMode="External"/><Relationship Id="rId1584" Type="http://schemas.openxmlformats.org/officeDocument/2006/relationships/hyperlink" Target="mailto:=@if(sum(d729.d730)=0,%22NA%22,SUM(L729:L730)/SUM(D729:D730))" TargetMode="External"/><Relationship Id="rId2635" Type="http://schemas.openxmlformats.org/officeDocument/2006/relationships/hyperlink" Target="mailto:=@if(sum(d729.d730)=0,%22NA%22,SUM(L729:L730)/SUM(D729:D730))" TargetMode="External"/><Relationship Id="rId607" Type="http://schemas.openxmlformats.org/officeDocument/2006/relationships/hyperlink" Target="mailto:=@if(sum(d729.d730)=0,%22NA%22,SUM(L729:L730)/SUM(D729:D730))" TargetMode="External"/><Relationship Id="rId1237" Type="http://schemas.openxmlformats.org/officeDocument/2006/relationships/hyperlink" Target="mailto:=@if(sum(d729.d730)=0,%22NA%22,SUM(L729:L730)/SUM(D729:D730))" TargetMode="External"/><Relationship Id="rId1651" Type="http://schemas.openxmlformats.org/officeDocument/2006/relationships/hyperlink" Target="mailto:=@if(sum(d729.d730)=0,%22NA%22,SUM(L729:L730)/SUM(D729:D730))" TargetMode="External"/><Relationship Id="rId2702" Type="http://schemas.openxmlformats.org/officeDocument/2006/relationships/hyperlink" Target="mailto:=@if(sum(d729.d730)=0,%22NA%22,SUM(L729:L730)/SUM(D729:D730))" TargetMode="External"/><Relationship Id="rId5858" Type="http://schemas.openxmlformats.org/officeDocument/2006/relationships/hyperlink" Target="mailto:=@if(sum(d729.d730)=0,%22NA%22,SUM(L729:L730)/SUM(D729:D730))" TargetMode="External"/><Relationship Id="rId6909" Type="http://schemas.openxmlformats.org/officeDocument/2006/relationships/hyperlink" Target="mailto:=@if(sum(d729.d730)=0,%22NA%22,SUM(L729:L730)/SUM(D729:D730))" TargetMode="External"/><Relationship Id="rId1304" Type="http://schemas.openxmlformats.org/officeDocument/2006/relationships/hyperlink" Target="mailto:=@if(sum(d729.d730)=0,%22NA%22,SUM(L729:L730)/SUM(D729:D730))" TargetMode="External"/><Relationship Id="rId4874" Type="http://schemas.openxmlformats.org/officeDocument/2006/relationships/hyperlink" Target="mailto:=@if(sum(d729.d730)=0,%22NA%22,SUM(L729:L730)/SUM(D729:D730))" TargetMode="External"/><Relationship Id="rId7280" Type="http://schemas.openxmlformats.org/officeDocument/2006/relationships/hyperlink" Target="mailto:=@if(sum(d729.d730)=0,%22NA%22,SUM(L729:L730)/SUM(D729:D730))" TargetMode="External"/><Relationship Id="rId3476" Type="http://schemas.openxmlformats.org/officeDocument/2006/relationships/hyperlink" Target="mailto:=@if(sum(d729.d730)=0,%22NA%22,SUM(L729:L730)/SUM(D729:D730))" TargetMode="External"/><Relationship Id="rId4527" Type="http://schemas.openxmlformats.org/officeDocument/2006/relationships/hyperlink" Target="mailto:=@if(sum(d729.d730)=0,%22NA%22,SUM(L729:L730)/SUM(D729:D730))" TargetMode="External"/><Relationship Id="rId5925" Type="http://schemas.openxmlformats.org/officeDocument/2006/relationships/hyperlink" Target="mailto:=@if(sum(d729.d730)=0,%22NA%22,SUM(L729:L730)/SUM(D729:D730))" TargetMode="External"/><Relationship Id="rId10" Type="http://schemas.openxmlformats.org/officeDocument/2006/relationships/hyperlink" Target="mailto:=@if(sum(d729.d730)=0,%22NA%22,SUM(L729:L730)/SUM(D729:D730))" TargetMode="External"/><Relationship Id="rId397" Type="http://schemas.openxmlformats.org/officeDocument/2006/relationships/hyperlink" Target="mailto:=@if(sum(d729.d730)=0,%22NA%22,SUM(L729:L730)/SUM(D729:D730))" TargetMode="External"/><Relationship Id="rId2078" Type="http://schemas.openxmlformats.org/officeDocument/2006/relationships/hyperlink" Target="mailto:=@if(sum(d729.d730)=0,%22NA%22,SUM(L729:L730)/SUM(D729:D730))" TargetMode="External"/><Relationship Id="rId2492" Type="http://schemas.openxmlformats.org/officeDocument/2006/relationships/hyperlink" Target="mailto:=@if(sum(d729.d730)=0,%22NA%22,SUM(L729:L730)/SUM(D729:D730))" TargetMode="External"/><Relationship Id="rId3129" Type="http://schemas.openxmlformats.org/officeDocument/2006/relationships/hyperlink" Target="mailto:=@if(sum(d729.d730)=0,%22NA%22,SUM(L729:L730)/SUM(D729:D730))" TargetMode="External"/><Relationship Id="rId3890" Type="http://schemas.openxmlformats.org/officeDocument/2006/relationships/hyperlink" Target="mailto:=@if(sum(d729.d730)=0,%22NA%22,SUM(L729:L730)/SUM(D729:D730))" TargetMode="External"/><Relationship Id="rId4941" Type="http://schemas.openxmlformats.org/officeDocument/2006/relationships/hyperlink" Target="mailto:=@if(sum(d729.d730)=0,%22NA%22,SUM(L729:L730)/SUM(D729:D730))" TargetMode="External"/><Relationship Id="rId7000" Type="http://schemas.openxmlformats.org/officeDocument/2006/relationships/hyperlink" Target="mailto:=@if(sum(d729.d730)=0,%22NA%22,SUM(L729:L730)/SUM(D729:D730))" TargetMode="External"/><Relationship Id="rId464" Type="http://schemas.openxmlformats.org/officeDocument/2006/relationships/hyperlink" Target="mailto:=@if(sum(d729.d730)=0,%22NA%22,SUM(L729:L730)/SUM(D729:D730))" TargetMode="External"/><Relationship Id="rId1094" Type="http://schemas.openxmlformats.org/officeDocument/2006/relationships/hyperlink" Target="mailto:=@if(sum(d729.d730)=0,%22NA%22,SUM(L729:L730)/SUM(D729:D730))" TargetMode="External"/><Relationship Id="rId2145" Type="http://schemas.openxmlformats.org/officeDocument/2006/relationships/hyperlink" Target="mailto:=@if(sum(d729.d730)=0,%22NA%22,SUM(L729:L730)/SUM(D729:D730))" TargetMode="External"/><Relationship Id="rId3543" Type="http://schemas.openxmlformats.org/officeDocument/2006/relationships/hyperlink" Target="mailto:=@if(sum(d729.d730)=0,%22NA%22,SUM(L729:L730)/SUM(D729:D730))" TargetMode="External"/><Relationship Id="rId6699" Type="http://schemas.openxmlformats.org/officeDocument/2006/relationships/hyperlink" Target="mailto:=@if(sum(d729.d730)=0,%22NA%22,SUM(L729:L730)/SUM(D729:D730))" TargetMode="External"/><Relationship Id="rId117" Type="http://schemas.openxmlformats.org/officeDocument/2006/relationships/hyperlink" Target="mailto:=@if(sum(d729.d730)=0,%22NA%22,SUM(L729:L730)/SUM(D729:D730))" TargetMode="External"/><Relationship Id="rId3610" Type="http://schemas.openxmlformats.org/officeDocument/2006/relationships/hyperlink" Target="mailto:=@if(sum(d729.d730)=0,%22NA%22,SUM(L729:L730)/SUM(D729:D730))" TargetMode="External"/><Relationship Id="rId6766" Type="http://schemas.openxmlformats.org/officeDocument/2006/relationships/hyperlink" Target="mailto:=@if(sum(d729.d730)=0,%22NA%22,SUM(L729:L730)/SUM(D729:D730))" TargetMode="External"/><Relationship Id="rId7817" Type="http://schemas.openxmlformats.org/officeDocument/2006/relationships/hyperlink" Target="mailto:=@if(sum(d729.d730)=0,%22NA%22,SUM(L729:L730)/SUM(D729:D730))" TargetMode="External"/><Relationship Id="rId531" Type="http://schemas.openxmlformats.org/officeDocument/2006/relationships/hyperlink" Target="mailto:=@if(sum(d729.d730)=0,%22NA%22,SUM(L729:L730)/SUM(D729:D730))" TargetMode="External"/><Relationship Id="rId1161" Type="http://schemas.openxmlformats.org/officeDocument/2006/relationships/hyperlink" Target="mailto:=@if(sum(d729.d730)=0,%22NA%22,SUM(L729:L730)/SUM(D729:D730))" TargetMode="External"/><Relationship Id="rId2212" Type="http://schemas.openxmlformats.org/officeDocument/2006/relationships/hyperlink" Target="mailto:=@if(sum(d729.d730)=0,%22NA%22,SUM(L729:L730)/SUM(D729:D730))" TargetMode="External"/><Relationship Id="rId5368" Type="http://schemas.openxmlformats.org/officeDocument/2006/relationships/hyperlink" Target="mailto:=@if(sum(d729.d730)=0,%22NA%22,SUM(L729:L730)/SUM(D729:D730))" TargetMode="External"/><Relationship Id="rId5782" Type="http://schemas.openxmlformats.org/officeDocument/2006/relationships/hyperlink" Target="mailto:=@if(sum(d729.d730)=0,%22NA%22,SUM(L729:L730)/SUM(D729:D730))" TargetMode="External"/><Relationship Id="rId6419" Type="http://schemas.openxmlformats.org/officeDocument/2006/relationships/hyperlink" Target="mailto:=@if(sum(d729.d730)=0,%22NA%22,SUM(L729:L730)/SUM(D729:D730))" TargetMode="External"/><Relationship Id="rId6833" Type="http://schemas.openxmlformats.org/officeDocument/2006/relationships/hyperlink" Target="mailto:=@if(sum(d729.d730)=0,%22NA%22,SUM(L729:L730)/SUM(D729:D730))" TargetMode="External"/><Relationship Id="rId1978" Type="http://schemas.openxmlformats.org/officeDocument/2006/relationships/hyperlink" Target="mailto:=@if(sum(d729.d730)=0,%22NA%22,SUM(L729:L730)/SUM(D729:D730))" TargetMode="External"/><Relationship Id="rId4384" Type="http://schemas.openxmlformats.org/officeDocument/2006/relationships/hyperlink" Target="mailto:=@if(sum(d729.d730)=0,%22NA%22,SUM(L729:L730)/SUM(D729:D730))" TargetMode="External"/><Relationship Id="rId5435" Type="http://schemas.openxmlformats.org/officeDocument/2006/relationships/hyperlink" Target="mailto:=@if(sum(d729.d730)=0,%22NA%22,SUM(L729:L730)/SUM(D729:D730))" TargetMode="External"/><Relationship Id="rId4037" Type="http://schemas.openxmlformats.org/officeDocument/2006/relationships/hyperlink" Target="mailto:=@if(sum(d729.d730)=0,%22NA%22,SUM(L729:L730)/SUM(D729:D730))" TargetMode="External"/><Relationship Id="rId4451" Type="http://schemas.openxmlformats.org/officeDocument/2006/relationships/hyperlink" Target="mailto:=@if(sum(d729.d730)=0,%22NA%22,SUM(L729:L730)/SUM(D729:D730))" TargetMode="External"/><Relationship Id="rId5502" Type="http://schemas.openxmlformats.org/officeDocument/2006/relationships/hyperlink" Target="mailto:=@if(sum(d729.d730)=0,%22NA%22,SUM(L729:L730)/SUM(D729:D730))" TargetMode="External"/><Relationship Id="rId6900" Type="http://schemas.openxmlformats.org/officeDocument/2006/relationships/hyperlink" Target="mailto:=@if(sum(d729.d730)=0,%22NA%22,SUM(L729:L730)/SUM(D729:D730))" TargetMode="External"/><Relationship Id="rId3053" Type="http://schemas.openxmlformats.org/officeDocument/2006/relationships/hyperlink" Target="mailto:=@if(sum(d729.d730)=0,%22NA%22,SUM(L729:L730)/SUM(D729:D730))" TargetMode="External"/><Relationship Id="rId4104" Type="http://schemas.openxmlformats.org/officeDocument/2006/relationships/hyperlink" Target="mailto:=@if(sum(d729.d730)=0,%22NA%22,SUM(L729:L730)/SUM(D729:D730))" TargetMode="External"/><Relationship Id="rId3120" Type="http://schemas.openxmlformats.org/officeDocument/2006/relationships/hyperlink" Target="mailto:=@if(sum(d729.d730)=0,%22NA%22,SUM(L729:L730)/SUM(D729:D730))" TargetMode="External"/><Relationship Id="rId6276" Type="http://schemas.openxmlformats.org/officeDocument/2006/relationships/hyperlink" Target="mailto:=@if(sum(d729.d730)=0,%22NA%22,SUM(L729:L730)/SUM(D729:D730))" TargetMode="External"/><Relationship Id="rId7674" Type="http://schemas.openxmlformats.org/officeDocument/2006/relationships/hyperlink" Target="mailto:=@if(sum(d729.d730)=0,%22NA%22,SUM(L729:L730)/SUM(D729:D730))" TargetMode="External"/><Relationship Id="rId6690" Type="http://schemas.openxmlformats.org/officeDocument/2006/relationships/hyperlink" Target="mailto:=@if(sum(d729.d730)=0,%22NA%22,SUM(L729:L730)/SUM(D729:D730))" TargetMode="External"/><Relationship Id="rId7327" Type="http://schemas.openxmlformats.org/officeDocument/2006/relationships/hyperlink" Target="mailto:=@if(sum(d729.d730)=0,%22NA%22,SUM(L729:L730)/SUM(D729:D730))" TargetMode="External"/><Relationship Id="rId7741" Type="http://schemas.openxmlformats.org/officeDocument/2006/relationships/hyperlink" Target="mailto:=@if(sum(d729.d730)=0,%22NA%22,SUM(L729:L730)/SUM(D729:D730))" TargetMode="External"/><Relationship Id="rId2886" Type="http://schemas.openxmlformats.org/officeDocument/2006/relationships/hyperlink" Target="mailto:=@if(sum(d729.d730)=0,%22NA%22,SUM(L729:L730)/SUM(D729:D730))" TargetMode="External"/><Relationship Id="rId3937" Type="http://schemas.openxmlformats.org/officeDocument/2006/relationships/hyperlink" Target="mailto:=@if(sum(d729.d730)=0,%22NA%22,SUM(L729:L730)/SUM(D729:D730))" TargetMode="External"/><Relationship Id="rId5292" Type="http://schemas.openxmlformats.org/officeDocument/2006/relationships/hyperlink" Target="mailto:=@if(sum(d729.d730)=0,%22NA%22,SUM(L729:L730)/SUM(D729:D730))" TargetMode="External"/><Relationship Id="rId6343" Type="http://schemas.openxmlformats.org/officeDocument/2006/relationships/hyperlink" Target="mailto:=@if(sum(d729.d730)=0,%22NA%22,SUM(L729:L730)/SUM(D729:D730))" TargetMode="External"/><Relationship Id="rId858" Type="http://schemas.openxmlformats.org/officeDocument/2006/relationships/hyperlink" Target="mailto:=@if(sum(d729.d730)=0,%22NA%22,SUM(L729:L730)/SUM(D729:D730))" TargetMode="External"/><Relationship Id="rId1488" Type="http://schemas.openxmlformats.org/officeDocument/2006/relationships/hyperlink" Target="mailto:=@if(sum(d729.d730)=0,%22NA%22,SUM(L729:L730)/SUM(D729:D730))" TargetMode="External"/><Relationship Id="rId2539" Type="http://schemas.openxmlformats.org/officeDocument/2006/relationships/hyperlink" Target="mailto:=@if(sum(d729.d730)=0,%22NA%22,SUM(L729:L730)/SUM(D729:D730))" TargetMode="External"/><Relationship Id="rId2953" Type="http://schemas.openxmlformats.org/officeDocument/2006/relationships/hyperlink" Target="mailto:=@if(sum(d729.d730)=0,%22NA%22,SUM(L729:L730)/SUM(D729:D730))" TargetMode="External"/><Relationship Id="rId6410" Type="http://schemas.openxmlformats.org/officeDocument/2006/relationships/hyperlink" Target="mailto:=@if(sum(d729.d730)=0,%22NA%22,SUM(L729:L730)/SUM(D729:D730))" TargetMode="External"/><Relationship Id="rId925" Type="http://schemas.openxmlformats.org/officeDocument/2006/relationships/hyperlink" Target="mailto:=@if(sum(d729.d730)=0,%22NA%22,SUM(L729:L730)/SUM(D729:D730))" TargetMode="External"/><Relationship Id="rId1555" Type="http://schemas.openxmlformats.org/officeDocument/2006/relationships/hyperlink" Target="mailto:=@if(sum(d729.d730)=0,%22NA%22,SUM(L729:L730)/SUM(D729:D730))" TargetMode="External"/><Relationship Id="rId2606" Type="http://schemas.openxmlformats.org/officeDocument/2006/relationships/hyperlink" Target="mailto:=@if(sum(d729.d730)=0,%22NA%22,SUM(L729:L730)/SUM(D729:D730))" TargetMode="External"/><Relationship Id="rId5012" Type="http://schemas.openxmlformats.org/officeDocument/2006/relationships/hyperlink" Target="mailto:=@if(sum(d729.d730)=0,%22NA%22,SUM(L729:L730)/SUM(D729:D730))" TargetMode="External"/><Relationship Id="rId1208" Type="http://schemas.openxmlformats.org/officeDocument/2006/relationships/hyperlink" Target="mailto:=@if(sum(d729.d730)=0,%22NA%22,SUM(L729:L730)/SUM(D729:D730))" TargetMode="External"/><Relationship Id="rId7184" Type="http://schemas.openxmlformats.org/officeDocument/2006/relationships/hyperlink" Target="mailto:=@if(sum(d729.d730)=0,%22NA%22,SUM(L729:L730)/SUM(D729:D730))" TargetMode="External"/><Relationship Id="rId1622" Type="http://schemas.openxmlformats.org/officeDocument/2006/relationships/hyperlink" Target="mailto:=@if(sum(d729.d730)=0,%22NA%22,SUM(L729:L730)/SUM(D729:D730))" TargetMode="External"/><Relationship Id="rId4778" Type="http://schemas.openxmlformats.org/officeDocument/2006/relationships/hyperlink" Target="mailto:=@if(sum(d729.d730)=0,%22NA%22,SUM(L729:L730)/SUM(D729:D730))" TargetMode="External"/><Relationship Id="rId5829" Type="http://schemas.openxmlformats.org/officeDocument/2006/relationships/hyperlink" Target="mailto:=@if(sum(d729.d730)=0,%22NA%22,SUM(L729:L730)/SUM(D729:D730))" TargetMode="External"/><Relationship Id="rId7251" Type="http://schemas.openxmlformats.org/officeDocument/2006/relationships/hyperlink" Target="mailto:=@if(sum(d729.d730)=0,%22NA%22,SUM(L729:L730)/SUM(D729:D730))" TargetMode="External"/><Relationship Id="rId3794" Type="http://schemas.openxmlformats.org/officeDocument/2006/relationships/hyperlink" Target="mailto:=@if(sum(d729.d730)=0,%22NA%22,SUM(L729:L730)/SUM(D729:D730))" TargetMode="External"/><Relationship Id="rId4845" Type="http://schemas.openxmlformats.org/officeDocument/2006/relationships/hyperlink" Target="mailto:=@if(sum(d729.d730)=0,%22NA%22,SUM(L729:L730)/SUM(D729:D730))" TargetMode="External"/><Relationship Id="rId2396" Type="http://schemas.openxmlformats.org/officeDocument/2006/relationships/hyperlink" Target="mailto:=@if(sum(d729.d730)=0,%22NA%22,SUM(L729:L730)/SUM(D729:D730))" TargetMode="External"/><Relationship Id="rId3447" Type="http://schemas.openxmlformats.org/officeDocument/2006/relationships/hyperlink" Target="mailto:=@if(sum(d729.d730)=0,%22NA%22,SUM(L729:L730)/SUM(D729:D730))" TargetMode="External"/><Relationship Id="rId3861" Type="http://schemas.openxmlformats.org/officeDocument/2006/relationships/hyperlink" Target="mailto:=@if(sum(d729.d730)=0,%22NA%22,SUM(L729:L730)/SUM(D729:D730))" TargetMode="External"/><Relationship Id="rId4912" Type="http://schemas.openxmlformats.org/officeDocument/2006/relationships/hyperlink" Target="mailto:=@if(sum(d729.d730)=0,%22NA%22,SUM(L729:L730)/SUM(D729:D730))" TargetMode="External"/><Relationship Id="rId368" Type="http://schemas.openxmlformats.org/officeDocument/2006/relationships/hyperlink" Target="mailto:=@if(sum(d729.d730)=0,%22NA%22,SUM(L729:L730)/SUM(D729:D730))" TargetMode="External"/><Relationship Id="rId782" Type="http://schemas.openxmlformats.org/officeDocument/2006/relationships/hyperlink" Target="mailto:=@if(sum(d729.d730)=0,%22NA%22,SUM(L729:L730)/SUM(D729:D730))" TargetMode="External"/><Relationship Id="rId2049" Type="http://schemas.openxmlformats.org/officeDocument/2006/relationships/hyperlink" Target="mailto:=@if(sum(d729.d730)=0,%22NA%22,SUM(L729:L730)/SUM(D729:D730))" TargetMode="External"/><Relationship Id="rId2463" Type="http://schemas.openxmlformats.org/officeDocument/2006/relationships/hyperlink" Target="mailto:=@if(sum(d729.d730)=0,%22NA%22,SUM(L729:L730)/SUM(D729:D730))" TargetMode="External"/><Relationship Id="rId3514" Type="http://schemas.openxmlformats.org/officeDocument/2006/relationships/hyperlink" Target="mailto:=@if(sum(d729.d730)=0,%22NA%22,SUM(L729:L730)/SUM(D729:D730))" TargetMode="External"/><Relationship Id="rId435" Type="http://schemas.openxmlformats.org/officeDocument/2006/relationships/hyperlink" Target="mailto:=@if(sum(d729.d730)=0,%22NA%22,SUM(L729:L730)/SUM(D729:D730))" TargetMode="External"/><Relationship Id="rId1065" Type="http://schemas.openxmlformats.org/officeDocument/2006/relationships/hyperlink" Target="mailto:=@if(sum(d729.d730)=0,%22NA%22,SUM(L729:L730)/SUM(D729:D730))" TargetMode="External"/><Relationship Id="rId2116" Type="http://schemas.openxmlformats.org/officeDocument/2006/relationships/hyperlink" Target="mailto:=@if(sum(d729.d730)=0,%22NA%22,SUM(L729:L730)/SUM(D729:D730))" TargetMode="External"/><Relationship Id="rId2530" Type="http://schemas.openxmlformats.org/officeDocument/2006/relationships/hyperlink" Target="mailto:=@if(sum(d729.d730)=0,%22NA%22,SUM(L729:L730)/SUM(D729:D730))" TargetMode="External"/><Relationship Id="rId5686" Type="http://schemas.openxmlformats.org/officeDocument/2006/relationships/hyperlink" Target="mailto:=@if(sum(d729.d730)=0,%22NA%22,SUM(L729:L730)/SUM(D729:D730))" TargetMode="External"/><Relationship Id="rId6737" Type="http://schemas.openxmlformats.org/officeDocument/2006/relationships/hyperlink" Target="mailto:=@if(sum(d729.d730)=0,%22NA%22,SUM(L729:L730)/SUM(D729:D730))" TargetMode="External"/><Relationship Id="rId8092" Type="http://schemas.openxmlformats.org/officeDocument/2006/relationships/hyperlink" Target="mailto:=@if(sum(d729.d730)=0,%22NA%22,SUM(L729:L730)/SUM(D729:D730))" TargetMode="External"/><Relationship Id="rId502" Type="http://schemas.openxmlformats.org/officeDocument/2006/relationships/hyperlink" Target="mailto:=@if(sum(d729.d730)=0,%22NA%22,SUM(L729:L730)/SUM(D729:D730))" TargetMode="External"/><Relationship Id="rId1132" Type="http://schemas.openxmlformats.org/officeDocument/2006/relationships/hyperlink" Target="mailto:=@if(sum(d729.d730)=0,%22NA%22,SUM(L729:L730)/SUM(D729:D730))" TargetMode="External"/><Relationship Id="rId4288" Type="http://schemas.openxmlformats.org/officeDocument/2006/relationships/hyperlink" Target="mailto:=@if(sum(d729.d730)=0,%22NA%22,SUM(L729:L730)/SUM(D729:D730))" TargetMode="External"/><Relationship Id="rId5339" Type="http://schemas.openxmlformats.org/officeDocument/2006/relationships/hyperlink" Target="mailto:=@if(sum(d729.d730)=0,%22NA%22,SUM(L729:L730)/SUM(D729:D730))" TargetMode="External"/><Relationship Id="rId4355" Type="http://schemas.openxmlformats.org/officeDocument/2006/relationships/hyperlink" Target="mailto:=@if(sum(d729.d730)=0,%22NA%22,SUM(L729:L730)/SUM(D729:D730))" TargetMode="External"/><Relationship Id="rId5753" Type="http://schemas.openxmlformats.org/officeDocument/2006/relationships/hyperlink" Target="mailto:=@if(sum(d729.d730)=0,%22NA%22,SUM(L729:L730)/SUM(D729:D730))" TargetMode="External"/><Relationship Id="rId6804" Type="http://schemas.openxmlformats.org/officeDocument/2006/relationships/hyperlink" Target="mailto:=@if(sum(d729.d730)=0,%22NA%22,SUM(L729:L730)/SUM(D729:D730))" TargetMode="External"/><Relationship Id="rId1949" Type="http://schemas.openxmlformats.org/officeDocument/2006/relationships/hyperlink" Target="mailto:=@if(sum(d729.d730)=0,%22NA%22,SUM(L729:L730)/SUM(D729:D730))" TargetMode="External"/><Relationship Id="rId4008" Type="http://schemas.openxmlformats.org/officeDocument/2006/relationships/hyperlink" Target="mailto:=@if(sum(d729.d730)=0,%22NA%22,SUM(L729:L730)/SUM(D729:D730))" TargetMode="External"/><Relationship Id="rId5406" Type="http://schemas.openxmlformats.org/officeDocument/2006/relationships/hyperlink" Target="mailto:=@if(sum(d729.d730)=0,%22NA%22,SUM(L729:L730)/SUM(D729:D730))" TargetMode="External"/><Relationship Id="rId5820" Type="http://schemas.openxmlformats.org/officeDocument/2006/relationships/hyperlink" Target="mailto:=@if(sum(d729.d730)=0,%22NA%22,SUM(L729:L730)/SUM(D729:D730))" TargetMode="External"/><Relationship Id="rId292" Type="http://schemas.openxmlformats.org/officeDocument/2006/relationships/hyperlink" Target="mailto:=@if(sum(d729.d730)=0,%22NA%22,SUM(L729:L730)/SUM(D729:D730))" TargetMode="External"/><Relationship Id="rId3371" Type="http://schemas.openxmlformats.org/officeDocument/2006/relationships/hyperlink" Target="mailto:=@if(sum(d729.d730)=0,%22NA%22,SUM(L729:L730)/SUM(D729:D730))" TargetMode="External"/><Relationship Id="rId4422" Type="http://schemas.openxmlformats.org/officeDocument/2006/relationships/hyperlink" Target="mailto:=@if(sum(d729.d730)=0,%22NA%22,SUM(L729:L730)/SUM(D729:D730))" TargetMode="External"/><Relationship Id="rId7578" Type="http://schemas.openxmlformats.org/officeDocument/2006/relationships/hyperlink" Target="mailto:=@if(sum(d729.d730)=0,%22NA%22,SUM(L729:L730)/SUM(D729:D730))" TargetMode="External"/><Relationship Id="rId7992" Type="http://schemas.openxmlformats.org/officeDocument/2006/relationships/hyperlink" Target="mailto:=@if(sum(d729.d730)=0,%22NA%22,SUM(L729:L730)/SUM(D729:D730))" TargetMode="External"/><Relationship Id="rId3024" Type="http://schemas.openxmlformats.org/officeDocument/2006/relationships/hyperlink" Target="mailto:=@if(sum(d729.d730)=0,%22NA%22,SUM(L729:L730)/SUM(D729:D730))" TargetMode="External"/><Relationship Id="rId6594" Type="http://schemas.openxmlformats.org/officeDocument/2006/relationships/hyperlink" Target="mailto:=@if(sum(d729.d730)=0,%22NA%22,SUM(L729:L730)/SUM(D729:D730))" TargetMode="External"/><Relationship Id="rId7645" Type="http://schemas.openxmlformats.org/officeDocument/2006/relationships/hyperlink" Target="mailto:=@if(sum(d729.d730)=0,%22NA%22,SUM(L729:L730)/SUM(D729:D730))" TargetMode="External"/><Relationship Id="rId2040" Type="http://schemas.openxmlformats.org/officeDocument/2006/relationships/hyperlink" Target="mailto:=@if(sum(d729.d730)=0,%22NA%22,SUM(L729:L730)/SUM(D729:D730))" TargetMode="External"/><Relationship Id="rId5196" Type="http://schemas.openxmlformats.org/officeDocument/2006/relationships/hyperlink" Target="mailto:=@if(sum(d729.d730)=0,%22NA%22,SUM(L729:L730)/SUM(D729:D730))" TargetMode="External"/><Relationship Id="rId6247" Type="http://schemas.openxmlformats.org/officeDocument/2006/relationships/hyperlink" Target="mailto:=@if(sum(d729.d730)=0,%22NA%22,SUM(L729:L730)/SUM(D729:D730))" TargetMode="External"/><Relationship Id="rId6661" Type="http://schemas.openxmlformats.org/officeDocument/2006/relationships/hyperlink" Target="mailto:=@if(sum(d729.d730)=0,%22NA%22,SUM(L729:L730)/SUM(D729:D730))" TargetMode="External"/><Relationship Id="rId7712" Type="http://schemas.openxmlformats.org/officeDocument/2006/relationships/hyperlink" Target="mailto:=@if(sum(d729.d730)=0,%22NA%22,SUM(L729:L730)/SUM(D729:D730))" TargetMode="External"/><Relationship Id="rId5263" Type="http://schemas.openxmlformats.org/officeDocument/2006/relationships/hyperlink" Target="mailto:=@if(sum(d729.d730)=0,%22NA%22,SUM(L729:L730)/SUM(D729:D730))" TargetMode="External"/><Relationship Id="rId6314" Type="http://schemas.openxmlformats.org/officeDocument/2006/relationships/hyperlink" Target="mailto:=@if(sum(d729.d730)=0,%22NA%22,SUM(L729:L730)/SUM(D729:D730))" TargetMode="External"/><Relationship Id="rId1459" Type="http://schemas.openxmlformats.org/officeDocument/2006/relationships/hyperlink" Target="mailto:=@if(sum(d729.d730)=0,%22NA%22,SUM(L729:L730)/SUM(D729:D730))" TargetMode="External"/><Relationship Id="rId2857" Type="http://schemas.openxmlformats.org/officeDocument/2006/relationships/hyperlink" Target="mailto:=@if(sum(d729.d730)=0,%22NA%22,SUM(L729:L730)/SUM(D729:D730))" TargetMode="External"/><Relationship Id="rId3908" Type="http://schemas.openxmlformats.org/officeDocument/2006/relationships/hyperlink" Target="mailto:=@if(sum(d729.d730)=0,%22NA%22,SUM(L729:L730)/SUM(D729:D730))" TargetMode="External"/><Relationship Id="rId5330" Type="http://schemas.openxmlformats.org/officeDocument/2006/relationships/hyperlink" Target="mailto:=@if(sum(d729.d730)=0,%22NA%22,SUM(L729:L730)/SUM(D729:D730))" TargetMode="External"/><Relationship Id="rId98" Type="http://schemas.openxmlformats.org/officeDocument/2006/relationships/hyperlink" Target="mailto:=@if(sum(d729.d730)=0,%22NA%22,SUM(L729:L730)/SUM(D729:D730))" TargetMode="External"/><Relationship Id="rId829" Type="http://schemas.openxmlformats.org/officeDocument/2006/relationships/hyperlink" Target="mailto:=@if(sum(d729.d730)=0,%22NA%22,SUM(L729:L730)/SUM(D729:D730))" TargetMode="External"/><Relationship Id="rId1873" Type="http://schemas.openxmlformats.org/officeDocument/2006/relationships/hyperlink" Target="mailto:=@if(sum(d729.d730)=0,%22NA%22,SUM(L729:L730)/SUM(D729:D730))" TargetMode="External"/><Relationship Id="rId2924" Type="http://schemas.openxmlformats.org/officeDocument/2006/relationships/hyperlink" Target="mailto:=@if(sum(d729.d730)=0,%22NA%22,SUM(L729:L730)/SUM(D729:D730))" TargetMode="External"/><Relationship Id="rId7088" Type="http://schemas.openxmlformats.org/officeDocument/2006/relationships/hyperlink" Target="mailto:=@if(sum(d729.d730)=0,%22NA%22,SUM(L729:L730)/SUM(D729:D730))" TargetMode="External"/><Relationship Id="rId8139" Type="http://schemas.openxmlformats.org/officeDocument/2006/relationships/hyperlink" Target="mailto:=@if(sum(d729.d730)=0,%22NA%22,SUM(L729:L730)/SUM(D729:D730))" TargetMode="External"/><Relationship Id="rId1526" Type="http://schemas.openxmlformats.org/officeDocument/2006/relationships/hyperlink" Target="mailto:=@if(sum(d729.d730)=0,%22NA%22,SUM(L729:L730)/SUM(D729:D730))" TargetMode="External"/><Relationship Id="rId1940" Type="http://schemas.openxmlformats.org/officeDocument/2006/relationships/hyperlink" Target="mailto:=@if(sum(d729.d730)=0,%22NA%22,SUM(L729:L730)/SUM(D729:D730))" TargetMode="External"/><Relationship Id="rId3698" Type="http://schemas.openxmlformats.org/officeDocument/2006/relationships/hyperlink" Target="mailto:=@if(sum(d729.d730)=0,%22NA%22,SUM(L729:L730)/SUM(D729:D730))" TargetMode="External"/><Relationship Id="rId4749" Type="http://schemas.openxmlformats.org/officeDocument/2006/relationships/hyperlink" Target="mailto:=@if(sum(d729.d730)=0,%22NA%22,SUM(L729:L730)/SUM(D729:D730))" TargetMode="External"/><Relationship Id="rId7155" Type="http://schemas.openxmlformats.org/officeDocument/2006/relationships/hyperlink" Target="mailto:=@if(sum(d729.d730)=0,%22NA%22,SUM(L729:L730)/SUM(D729:D730))" TargetMode="External"/><Relationship Id="rId3765" Type="http://schemas.openxmlformats.org/officeDocument/2006/relationships/hyperlink" Target="mailto:=@if(sum(d729.d730)=0,%22NA%22,SUM(L729:L730)/SUM(D729:D730))" TargetMode="External"/><Relationship Id="rId4816" Type="http://schemas.openxmlformats.org/officeDocument/2006/relationships/hyperlink" Target="mailto:=@if(sum(d729.d730)=0,%22NA%22,SUM(L729:L730)/SUM(D729:D730))" TargetMode="External"/><Relationship Id="rId6171" Type="http://schemas.openxmlformats.org/officeDocument/2006/relationships/hyperlink" Target="mailto:=@if(sum(d729.d730)=0,%22NA%22,SUM(L729:L730)/SUM(D729:D730))" TargetMode="External"/><Relationship Id="rId7222" Type="http://schemas.openxmlformats.org/officeDocument/2006/relationships/hyperlink" Target="mailto:=@if(sum(d729.d730)=0,%22NA%22,SUM(L729:L730)/SUM(D729:D730))" TargetMode="External"/><Relationship Id="rId686" Type="http://schemas.openxmlformats.org/officeDocument/2006/relationships/hyperlink" Target="mailto:=@if(sum(d729.d730)=0,%22NA%22,SUM(L729:L730)/SUM(D729:D730))" TargetMode="External"/><Relationship Id="rId2367" Type="http://schemas.openxmlformats.org/officeDocument/2006/relationships/hyperlink" Target="mailto:=@if(sum(d729.d730)=0,%22NA%22,SUM(L729:L730)/SUM(D729:D730))" TargetMode="External"/><Relationship Id="rId2781" Type="http://schemas.openxmlformats.org/officeDocument/2006/relationships/hyperlink" Target="mailto:=@if(sum(d729.d730)=0,%22NA%22,SUM(L729:L730)/SUM(D729:D730))" TargetMode="External"/><Relationship Id="rId3418" Type="http://schemas.openxmlformats.org/officeDocument/2006/relationships/hyperlink" Target="mailto:=@if(sum(d729.d730)=0,%22NA%22,SUM(L729:L730)/SUM(D729:D730))" TargetMode="External"/><Relationship Id="rId339" Type="http://schemas.openxmlformats.org/officeDocument/2006/relationships/hyperlink" Target="mailto:=@if(sum(d729.d730)=0,%22NA%22,SUM(L729:L730)/SUM(D729:D730))" TargetMode="External"/><Relationship Id="rId753" Type="http://schemas.openxmlformats.org/officeDocument/2006/relationships/hyperlink" Target="mailto:=@if(sum(d729.d730)=0,%22NA%22,SUM(L729:L730)/SUM(D729:D730))" TargetMode="External"/><Relationship Id="rId1383" Type="http://schemas.openxmlformats.org/officeDocument/2006/relationships/hyperlink" Target="mailto:=@if(sum(d729.d730)=0,%22NA%22,SUM(L729:L730)/SUM(D729:D730))" TargetMode="External"/><Relationship Id="rId2434" Type="http://schemas.openxmlformats.org/officeDocument/2006/relationships/hyperlink" Target="mailto:=@if(sum(d729.d730)=0,%22NA%22,SUM(L729:L730)/SUM(D729:D730))" TargetMode="External"/><Relationship Id="rId3832" Type="http://schemas.openxmlformats.org/officeDocument/2006/relationships/hyperlink" Target="mailto:=@if(sum(d729.d730)=0,%22NA%22,SUM(L729:L730)/SUM(D729:D730))" TargetMode="External"/><Relationship Id="rId6988" Type="http://schemas.openxmlformats.org/officeDocument/2006/relationships/hyperlink" Target="mailto:=@if(sum(d729.d730)=0,%22NA%22,SUM(L729:L730)/SUM(D729:D730))" TargetMode="External"/><Relationship Id="rId406" Type="http://schemas.openxmlformats.org/officeDocument/2006/relationships/hyperlink" Target="mailto:=@if(sum(d729.d730)=0,%22NA%22,SUM(L729:L730)/SUM(D729:D730))" TargetMode="External"/><Relationship Id="rId1036" Type="http://schemas.openxmlformats.org/officeDocument/2006/relationships/hyperlink" Target="mailto:=@if(sum(d729.d730)=0,%22NA%22,SUM(L729:L730)/SUM(D729:D730))" TargetMode="External"/><Relationship Id="rId8063" Type="http://schemas.openxmlformats.org/officeDocument/2006/relationships/hyperlink" Target="mailto:=@if(sum(d729.d730)=0,%22NA%22,SUM(L729:L730)/SUM(D729:D730))" TargetMode="External"/><Relationship Id="rId820" Type="http://schemas.openxmlformats.org/officeDocument/2006/relationships/hyperlink" Target="mailto:=@if(sum(d729.d730)=0,%22NA%22,SUM(L729:L730)/SUM(D729:D730))" TargetMode="External"/><Relationship Id="rId1450" Type="http://schemas.openxmlformats.org/officeDocument/2006/relationships/hyperlink" Target="mailto:=@if(sum(d729.d730)=0,%22NA%22,SUM(L729:L730)/SUM(D729:D730))" TargetMode="External"/><Relationship Id="rId2501" Type="http://schemas.openxmlformats.org/officeDocument/2006/relationships/hyperlink" Target="mailto:=@if(sum(d729.d730)=0,%22NA%22,SUM(L729:L730)/SUM(D729:D730))" TargetMode="External"/><Relationship Id="rId5657" Type="http://schemas.openxmlformats.org/officeDocument/2006/relationships/hyperlink" Target="mailto:=@if(sum(d729.d730)=0,%22NA%22,SUM(L729:L730)/SUM(D729:D730))" TargetMode="External"/><Relationship Id="rId6708" Type="http://schemas.openxmlformats.org/officeDocument/2006/relationships/hyperlink" Target="mailto:=@if(sum(d729.d730)=0,%22NA%22,SUM(L729:L730)/SUM(D729:D730))" TargetMode="External"/><Relationship Id="rId1103" Type="http://schemas.openxmlformats.org/officeDocument/2006/relationships/hyperlink" Target="mailto:=@if(sum(d729.d730)=0,%22NA%22,SUM(L729:L730)/SUM(D729:D730))" TargetMode="External"/><Relationship Id="rId4259" Type="http://schemas.openxmlformats.org/officeDocument/2006/relationships/hyperlink" Target="mailto:=@if(sum(d729.d730)=0,%22NA%22,SUM(L729:L730)/SUM(D729:D730))" TargetMode="External"/><Relationship Id="rId4673" Type="http://schemas.openxmlformats.org/officeDocument/2006/relationships/hyperlink" Target="mailto:=@if(sum(d729.d730)=0,%22NA%22,SUM(L729:L730)/SUM(D729:D730))" TargetMode="External"/><Relationship Id="rId5724" Type="http://schemas.openxmlformats.org/officeDocument/2006/relationships/hyperlink" Target="mailto:=@if(sum(d729.d730)=0,%22NA%22,SUM(L729:L730)/SUM(D729:D730))" TargetMode="External"/><Relationship Id="rId8130" Type="http://schemas.openxmlformats.org/officeDocument/2006/relationships/hyperlink" Target="mailto:=@if(sum(d729.d730)=0,%22NA%22,SUM(L729:L730)/SUM(D729:D730))" TargetMode="External"/><Relationship Id="rId3275" Type="http://schemas.openxmlformats.org/officeDocument/2006/relationships/hyperlink" Target="mailto:=@if(sum(d729.d730)=0,%22NA%22,SUM(L729:L730)/SUM(D729:D730))" TargetMode="External"/><Relationship Id="rId4326" Type="http://schemas.openxmlformats.org/officeDocument/2006/relationships/hyperlink" Target="mailto:=@if(sum(d729.d730)=0,%22NA%22,SUM(L729:L730)/SUM(D729:D730))" TargetMode="External"/><Relationship Id="rId4740" Type="http://schemas.openxmlformats.org/officeDocument/2006/relationships/hyperlink" Target="mailto:=@if(sum(d729.d730)=0,%22NA%22,SUM(L729:L730)/SUM(D729:D730))" TargetMode="External"/><Relationship Id="rId7896" Type="http://schemas.openxmlformats.org/officeDocument/2006/relationships/hyperlink" Target="mailto:=@if(sum(d729.d730)=0,%22NA%22,SUM(L729:L730)/SUM(D729:D730))" TargetMode="External"/><Relationship Id="rId196" Type="http://schemas.openxmlformats.org/officeDocument/2006/relationships/hyperlink" Target="mailto:=@if(sum(d729.d730)=0,%22NA%22,SUM(L729:L730)/SUM(D729:D730))" TargetMode="External"/><Relationship Id="rId2291" Type="http://schemas.openxmlformats.org/officeDocument/2006/relationships/hyperlink" Target="mailto:=@if(sum(d729.d730)=0,%22NA%22,SUM(L729:L730)/SUM(D729:D730))" TargetMode="External"/><Relationship Id="rId3342" Type="http://schemas.openxmlformats.org/officeDocument/2006/relationships/hyperlink" Target="mailto:=@if(sum(d729.d730)=0,%22NA%22,SUM(L729:L730)/SUM(D729:D730))" TargetMode="External"/><Relationship Id="rId6498" Type="http://schemas.openxmlformats.org/officeDocument/2006/relationships/hyperlink" Target="mailto:=@if(sum(d729.d730)=0,%22NA%22,SUM(L729:L730)/SUM(D729:D730))" TargetMode="External"/><Relationship Id="rId7549" Type="http://schemas.openxmlformats.org/officeDocument/2006/relationships/hyperlink" Target="mailto:=@if(sum(d729.d730)=0,%22NA%22,SUM(L729:L730)/SUM(D729:D730))" TargetMode="External"/><Relationship Id="rId263" Type="http://schemas.openxmlformats.org/officeDocument/2006/relationships/hyperlink" Target="mailto:=@if(sum(d729.d730)=0,%22NA%22,SUM(L729:L730)/SUM(D729:D730))" TargetMode="External"/><Relationship Id="rId6565" Type="http://schemas.openxmlformats.org/officeDocument/2006/relationships/hyperlink" Target="mailto:=@if(sum(d729.d730)=0,%22NA%22,SUM(L729:L730)/SUM(D729:D730))" TargetMode="External"/><Relationship Id="rId7963" Type="http://schemas.openxmlformats.org/officeDocument/2006/relationships/hyperlink" Target="mailto:=@if(sum(d729.d730)=0,%22NA%22,SUM(L729:L730)/SUM(D729:D730))" TargetMode="External"/><Relationship Id="rId330" Type="http://schemas.openxmlformats.org/officeDocument/2006/relationships/hyperlink" Target="mailto:=@if(sum(d729.d730)=0,%22NA%22,SUM(L729:L730)/SUM(D729:D730))" TargetMode="External"/><Relationship Id="rId2011" Type="http://schemas.openxmlformats.org/officeDocument/2006/relationships/hyperlink" Target="mailto:=@if(sum(d729.d730)=0,%22NA%22,SUM(L729:L730)/SUM(D729:D730))" TargetMode="External"/><Relationship Id="rId5167" Type="http://schemas.openxmlformats.org/officeDocument/2006/relationships/hyperlink" Target="mailto:=@if(sum(d729.d730)=0,%22NA%22,SUM(L729:L730)/SUM(D729:D730))" TargetMode="External"/><Relationship Id="rId6218" Type="http://schemas.openxmlformats.org/officeDocument/2006/relationships/hyperlink" Target="mailto:=@if(sum(d729.d730)=0,%22NA%22,SUM(L729:L730)/SUM(D729:D730))" TargetMode="External"/><Relationship Id="rId7616" Type="http://schemas.openxmlformats.org/officeDocument/2006/relationships/hyperlink" Target="mailto:=@if(sum(d729.d730)=0,%22NA%22,SUM(L729:L730)/SUM(D729:D730))" TargetMode="External"/><Relationship Id="rId4183" Type="http://schemas.openxmlformats.org/officeDocument/2006/relationships/hyperlink" Target="mailto:=@if(sum(d729.d730)=0,%22NA%22,SUM(L729:L730)/SUM(D729:D730))" TargetMode="External"/><Relationship Id="rId5581" Type="http://schemas.openxmlformats.org/officeDocument/2006/relationships/hyperlink" Target="mailto:=@if(sum(d729.d730)=0,%22NA%22,SUM(L729:L730)/SUM(D729:D730))" TargetMode="External"/><Relationship Id="rId6632" Type="http://schemas.openxmlformats.org/officeDocument/2006/relationships/hyperlink" Target="mailto:=@if(sum(d729.d730)=0,%22NA%22,SUM(L729:L730)/SUM(D729:D730))" TargetMode="External"/><Relationship Id="rId1777" Type="http://schemas.openxmlformats.org/officeDocument/2006/relationships/hyperlink" Target="mailto:=@if(sum(d729.d730)=0,%22NA%22,SUM(L729:L730)/SUM(D729:D730))" TargetMode="External"/><Relationship Id="rId2828" Type="http://schemas.openxmlformats.org/officeDocument/2006/relationships/hyperlink" Target="mailto:=@if(sum(d729.d730)=0,%22NA%22,SUM(L729:L730)/SUM(D729:D730))" TargetMode="External"/><Relationship Id="rId5234" Type="http://schemas.openxmlformats.org/officeDocument/2006/relationships/hyperlink" Target="mailto:=@if(sum(d729.d730)=0,%22NA%22,SUM(L729:L730)/SUM(D729:D730))" TargetMode="External"/><Relationship Id="rId69" Type="http://schemas.openxmlformats.org/officeDocument/2006/relationships/hyperlink" Target="mailto:=@if(sum(d729.d730)=0,%22NA%22,SUM(L729:L730)/SUM(D729:D730))" TargetMode="External"/><Relationship Id="rId1844" Type="http://schemas.openxmlformats.org/officeDocument/2006/relationships/hyperlink" Target="mailto:=@if(sum(d729.d730)=0,%22NA%22,SUM(L729:L730)/SUM(D729:D730))" TargetMode="External"/><Relationship Id="rId4250" Type="http://schemas.openxmlformats.org/officeDocument/2006/relationships/hyperlink" Target="mailto:=@if(sum(d729.d730)=0,%22NA%22,SUM(L729:L730)/SUM(D729:D730))" TargetMode="External"/><Relationship Id="rId5301" Type="http://schemas.openxmlformats.org/officeDocument/2006/relationships/hyperlink" Target="mailto:=@if(sum(d729.d730)=0,%22NA%22,SUM(L729:L730)/SUM(D729:D730))" TargetMode="External"/><Relationship Id="rId7059" Type="http://schemas.openxmlformats.org/officeDocument/2006/relationships/hyperlink" Target="mailto:=@if(sum(d729.d730)=0,%22NA%22,SUM(L729:L730)/SUM(D729:D730))" TargetMode="External"/><Relationship Id="rId7473" Type="http://schemas.openxmlformats.org/officeDocument/2006/relationships/hyperlink" Target="mailto:=@if(sum(d729.d730)=0,%22NA%22,SUM(L729:L730)/SUM(D729:D730))" TargetMode="External"/><Relationship Id="rId1911" Type="http://schemas.openxmlformats.org/officeDocument/2006/relationships/hyperlink" Target="mailto:=@if(sum(d729.d730)=0,%22NA%22,SUM(L729:L730)/SUM(D729:D730))" TargetMode="External"/><Relationship Id="rId3669" Type="http://schemas.openxmlformats.org/officeDocument/2006/relationships/hyperlink" Target="mailto:=@if(sum(d729.d730)=0,%22NA%22,SUM(L729:L730)/SUM(D729:D730))" TargetMode="External"/><Relationship Id="rId6075" Type="http://schemas.openxmlformats.org/officeDocument/2006/relationships/hyperlink" Target="mailto:=@if(sum(d729.d730)=0,%22NA%22,SUM(L729:L730)/SUM(D729:D730))" TargetMode="External"/><Relationship Id="rId7126" Type="http://schemas.openxmlformats.org/officeDocument/2006/relationships/hyperlink" Target="mailto:=@if(sum(d729.d730)=0,%22NA%22,SUM(L729:L730)/SUM(D729:D730))" TargetMode="External"/><Relationship Id="rId7540" Type="http://schemas.openxmlformats.org/officeDocument/2006/relationships/hyperlink" Target="mailto:=@if(sum(d729.d730)=0,%22NA%22,SUM(L729:L730)/SUM(D729:D730))" TargetMode="External"/><Relationship Id="rId5091" Type="http://schemas.openxmlformats.org/officeDocument/2006/relationships/hyperlink" Target="mailto:=@if(sum(d729.d730)=0,%22NA%22,SUM(L729:L730)/SUM(D729:D730))" TargetMode="External"/><Relationship Id="rId6142" Type="http://schemas.openxmlformats.org/officeDocument/2006/relationships/hyperlink" Target="mailto:=@if(sum(d729.d730)=0,%22NA%22,SUM(L729:L730)/SUM(D729:D730))" TargetMode="External"/><Relationship Id="rId1287" Type="http://schemas.openxmlformats.org/officeDocument/2006/relationships/hyperlink" Target="mailto:=@if(sum(d729.d730)=0,%22NA%22,SUM(L729:L730)/SUM(D729:D730))" TargetMode="External"/><Relationship Id="rId2685" Type="http://schemas.openxmlformats.org/officeDocument/2006/relationships/hyperlink" Target="mailto:=@if(sum(d729.d730)=0,%22NA%22,SUM(L729:L730)/SUM(D729:D730))" TargetMode="External"/><Relationship Id="rId3736" Type="http://schemas.openxmlformats.org/officeDocument/2006/relationships/hyperlink" Target="mailto:=@if(sum(d729.d730)=0,%22NA%22,SUM(L729:L730)/SUM(D729:D730))" TargetMode="External"/><Relationship Id="rId657" Type="http://schemas.openxmlformats.org/officeDocument/2006/relationships/hyperlink" Target="mailto:=@if(sum(d729.d730)=0,%22NA%22,SUM(L729:L730)/SUM(D729:D730))" TargetMode="External"/><Relationship Id="rId2338" Type="http://schemas.openxmlformats.org/officeDocument/2006/relationships/hyperlink" Target="mailto:=@if(sum(d729.d730)=0,%22NA%22,SUM(L729:L730)/SUM(D729:D730))" TargetMode="External"/><Relationship Id="rId2752" Type="http://schemas.openxmlformats.org/officeDocument/2006/relationships/hyperlink" Target="mailto:=@if(sum(d729.d730)=0,%22NA%22,SUM(L729:L730)/SUM(D729:D730))" TargetMode="External"/><Relationship Id="rId3803" Type="http://schemas.openxmlformats.org/officeDocument/2006/relationships/hyperlink" Target="mailto:=@if(sum(d729.d730)=0,%22NA%22,SUM(L729:L730)/SUM(D729:D730))" TargetMode="External"/><Relationship Id="rId6959" Type="http://schemas.openxmlformats.org/officeDocument/2006/relationships/hyperlink" Target="mailto:=@if(sum(d729.d730)=0,%22NA%22,SUM(L729:L730)/SUM(D729:D730))" TargetMode="External"/><Relationship Id="rId724" Type="http://schemas.openxmlformats.org/officeDocument/2006/relationships/hyperlink" Target="mailto:=@if(sum(d729.d730)=0,%22NA%22,SUM(L729:L730)/SUM(D729:D730))" TargetMode="External"/><Relationship Id="rId1354" Type="http://schemas.openxmlformats.org/officeDocument/2006/relationships/hyperlink" Target="mailto:=@if(sum(d729.d730)=0,%22NA%22,SUM(L729:L730)/SUM(D729:D730))" TargetMode="External"/><Relationship Id="rId2405" Type="http://schemas.openxmlformats.org/officeDocument/2006/relationships/hyperlink" Target="mailto:=@if(sum(d729.d730)=0,%22NA%22,SUM(L729:L730)/SUM(D729:D730))" TargetMode="External"/><Relationship Id="rId5975" Type="http://schemas.openxmlformats.org/officeDocument/2006/relationships/hyperlink" Target="mailto:=@if(sum(d729.d730)=0,%22NA%22,SUM(L729:L730)/SUM(D729:D730))" TargetMode="External"/><Relationship Id="rId60" Type="http://schemas.openxmlformats.org/officeDocument/2006/relationships/hyperlink" Target="mailto:=@if(sum(d729.d730)=0,%22NA%22,SUM(L729:L730)/SUM(D729:D730))" TargetMode="External"/><Relationship Id="rId1007" Type="http://schemas.openxmlformats.org/officeDocument/2006/relationships/hyperlink" Target="mailto:=@if(sum(d729.d730)=0,%22NA%22,SUM(L729:L730)/SUM(D729:D730))" TargetMode="External"/><Relationship Id="rId1421" Type="http://schemas.openxmlformats.org/officeDocument/2006/relationships/hyperlink" Target="mailto:=@if(sum(d729.d730)=0,%22NA%22,SUM(L729:L730)/SUM(D729:D730))" TargetMode="External"/><Relationship Id="rId4577" Type="http://schemas.openxmlformats.org/officeDocument/2006/relationships/hyperlink" Target="mailto:=@if(sum(d729.d730)=0,%22NA%22,SUM(L729:L730)/SUM(D729:D730))" TargetMode="External"/><Relationship Id="rId4991" Type="http://schemas.openxmlformats.org/officeDocument/2006/relationships/hyperlink" Target="mailto:=@if(sum(d729.d730)=0,%22NA%22,SUM(L729:L730)/SUM(D729:D730))" TargetMode="External"/><Relationship Id="rId5628" Type="http://schemas.openxmlformats.org/officeDocument/2006/relationships/hyperlink" Target="mailto:=@if(sum(d729.d730)=0,%22NA%22,SUM(L729:L730)/SUM(D729:D730))" TargetMode="External"/><Relationship Id="rId8034" Type="http://schemas.openxmlformats.org/officeDocument/2006/relationships/hyperlink" Target="mailto:=@if(sum(d729.d730)=0,%22NA%22,SUM(L729:L730)/SUM(D729:D730))" TargetMode="External"/><Relationship Id="rId3179" Type="http://schemas.openxmlformats.org/officeDocument/2006/relationships/hyperlink" Target="mailto:=@if(sum(d729.d730)=0,%22NA%22,SUM(L729:L730)/SUM(D729:D730))" TargetMode="External"/><Relationship Id="rId3593" Type="http://schemas.openxmlformats.org/officeDocument/2006/relationships/hyperlink" Target="mailto:=@if(sum(d729.d730)=0,%22NA%22,SUM(L729:L730)/SUM(D729:D730))" TargetMode="External"/><Relationship Id="rId4644" Type="http://schemas.openxmlformats.org/officeDocument/2006/relationships/hyperlink" Target="mailto:=@if(sum(d729.d730)=0,%22NA%22,SUM(L729:L730)/SUM(D729:D730))" TargetMode="External"/><Relationship Id="rId7050" Type="http://schemas.openxmlformats.org/officeDocument/2006/relationships/hyperlink" Target="mailto:=@if(sum(d729.d730)=0,%22NA%22,SUM(L729:L730)/SUM(D729:D730))" TargetMode="External"/><Relationship Id="rId8101" Type="http://schemas.openxmlformats.org/officeDocument/2006/relationships/hyperlink" Target="mailto:=@if(sum(d729.d730)=0,%22NA%22,SUM(L729:L730)/SUM(D729:D730))" TargetMode="External"/><Relationship Id="rId2195" Type="http://schemas.openxmlformats.org/officeDocument/2006/relationships/hyperlink" Target="mailto:=@if(sum(d729.d730)=0,%22NA%22,SUM(L729:L730)/SUM(D729:D730))" TargetMode="External"/><Relationship Id="rId3246" Type="http://schemas.openxmlformats.org/officeDocument/2006/relationships/hyperlink" Target="mailto:=@if(sum(d729.d730)=0,%22NA%22,SUM(L729:L730)/SUM(D729:D730))" TargetMode="External"/><Relationship Id="rId167" Type="http://schemas.openxmlformats.org/officeDocument/2006/relationships/hyperlink" Target="mailto:=@if(sum(d729.d730)=0,%22NA%22,SUM(L729:L730)/SUM(D729:D730))" TargetMode="External"/><Relationship Id="rId581" Type="http://schemas.openxmlformats.org/officeDocument/2006/relationships/hyperlink" Target="mailto:=@if(sum(d729.d730)=0,%22NA%22,SUM(L729:L730)/SUM(D729:D730))" TargetMode="External"/><Relationship Id="rId2262" Type="http://schemas.openxmlformats.org/officeDocument/2006/relationships/hyperlink" Target="mailto:=@if(sum(d729.d730)=0,%22NA%22,SUM(L729:L730)/SUM(D729:D730))" TargetMode="External"/><Relationship Id="rId3660" Type="http://schemas.openxmlformats.org/officeDocument/2006/relationships/hyperlink" Target="mailto:=@if(sum(d729.d730)=0,%22NA%22,SUM(L729:L730)/SUM(D729:D730))" TargetMode="External"/><Relationship Id="rId4711" Type="http://schemas.openxmlformats.org/officeDocument/2006/relationships/hyperlink" Target="mailto:=@if(sum(d729.d730)=0,%22NA%22,SUM(L729:L730)/SUM(D729:D730))" TargetMode="External"/><Relationship Id="rId7867" Type="http://schemas.openxmlformats.org/officeDocument/2006/relationships/hyperlink" Target="mailto:=@if(sum(d729.d730)=0,%22NA%22,SUM(L729:L730)/SUM(D729:D730))" TargetMode="External"/><Relationship Id="rId234" Type="http://schemas.openxmlformats.org/officeDocument/2006/relationships/hyperlink" Target="mailto:=@if(sum(d729.d730)=0,%22NA%22,SUM(L729:L730)/SUM(D729:D730))" TargetMode="External"/><Relationship Id="rId3313" Type="http://schemas.openxmlformats.org/officeDocument/2006/relationships/hyperlink" Target="mailto:=@if(sum(d729.d730)=0,%22NA%22,SUM(L729:L730)/SUM(D729:D730))" TargetMode="External"/><Relationship Id="rId6469" Type="http://schemas.openxmlformats.org/officeDocument/2006/relationships/hyperlink" Target="mailto:=@if(sum(d729.d730)=0,%22NA%22,SUM(L729:L730)/SUM(D729:D730))" TargetMode="External"/><Relationship Id="rId6883" Type="http://schemas.openxmlformats.org/officeDocument/2006/relationships/hyperlink" Target="mailto:=@if(sum(d729.d730)=0,%22NA%22,SUM(L729:L730)/SUM(D729:D730))" TargetMode="External"/><Relationship Id="rId7934" Type="http://schemas.openxmlformats.org/officeDocument/2006/relationships/hyperlink" Target="mailto:=@if(sum(d729.d730)=0,%22NA%22,SUM(L729:L730)/SUM(D729:D730))" TargetMode="External"/><Relationship Id="rId5485" Type="http://schemas.openxmlformats.org/officeDocument/2006/relationships/hyperlink" Target="mailto:=@if(sum(d729.d730)=0,%22NA%22,SUM(L729:L730)/SUM(D729:D730))" TargetMode="External"/><Relationship Id="rId6536" Type="http://schemas.openxmlformats.org/officeDocument/2006/relationships/hyperlink" Target="mailto:=@if(sum(d729.d730)=0,%22NA%22,SUM(L729:L730)/SUM(D729:D730))" TargetMode="External"/><Relationship Id="rId6950" Type="http://schemas.openxmlformats.org/officeDocument/2006/relationships/hyperlink" Target="mailto:=@if(sum(d729.d730)=0,%22NA%22,SUM(L729:L730)/SUM(D729:D730))" TargetMode="External"/><Relationship Id="rId301" Type="http://schemas.openxmlformats.org/officeDocument/2006/relationships/hyperlink" Target="mailto:=@if(sum(d729.d730)=0,%22NA%22,SUM(L729:L730)/SUM(D729:D730))" TargetMode="External"/><Relationship Id="rId4087" Type="http://schemas.openxmlformats.org/officeDocument/2006/relationships/hyperlink" Target="mailto:=@if(sum(d729.d730)=0,%22NA%22,SUM(L729:L730)/SUM(D729:D730))" TargetMode="External"/><Relationship Id="rId5138" Type="http://schemas.openxmlformats.org/officeDocument/2006/relationships/hyperlink" Target="mailto:=@if(sum(d729.d730)=0,%22NA%22,SUM(L729:L730)/SUM(D729:D730))" TargetMode="External"/><Relationship Id="rId5552" Type="http://schemas.openxmlformats.org/officeDocument/2006/relationships/hyperlink" Target="mailto:=@if(sum(d729.d730)=0,%22NA%22,SUM(L729:L730)/SUM(D729:D730))" TargetMode="External"/><Relationship Id="rId6603" Type="http://schemas.openxmlformats.org/officeDocument/2006/relationships/hyperlink" Target="mailto:=@if(sum(d729.d730)=0,%22NA%22,SUM(L729:L730)/SUM(D729:D730))" TargetMode="External"/><Relationship Id="rId1748" Type="http://schemas.openxmlformats.org/officeDocument/2006/relationships/hyperlink" Target="mailto:=@if(sum(d729.d730)=0,%22NA%22,SUM(L729:L730)/SUM(D729:D730))" TargetMode="External"/><Relationship Id="rId4154" Type="http://schemas.openxmlformats.org/officeDocument/2006/relationships/hyperlink" Target="mailto:=@if(sum(d729.d730)=0,%22NA%22,SUM(L729:L730)/SUM(D729:D730))" TargetMode="External"/><Relationship Id="rId5205" Type="http://schemas.openxmlformats.org/officeDocument/2006/relationships/hyperlink" Target="mailto:=@if(sum(d729.d730)=0,%22NA%22,SUM(L729:L730)/SUM(D729:D730))" TargetMode="External"/><Relationship Id="rId3170" Type="http://schemas.openxmlformats.org/officeDocument/2006/relationships/hyperlink" Target="mailto:=@if(sum(d729.d730)=0,%22NA%22,SUM(L729:L730)/SUM(D729:D730))" TargetMode="External"/><Relationship Id="rId4221" Type="http://schemas.openxmlformats.org/officeDocument/2006/relationships/hyperlink" Target="mailto:=@if(sum(d729.d730)=0,%22NA%22,SUM(L729:L730)/SUM(D729:D730))" TargetMode="External"/><Relationship Id="rId7377" Type="http://schemas.openxmlformats.org/officeDocument/2006/relationships/hyperlink" Target="mailto:=@if(sum(d729.d730)=0,%22NA%22,SUM(L729:L730)/SUM(D729:D730))" TargetMode="External"/><Relationship Id="rId1815" Type="http://schemas.openxmlformats.org/officeDocument/2006/relationships/hyperlink" Target="mailto:=@if(sum(d729.d730)=0,%22NA%22,SUM(L729:L730)/SUM(D729:D730))" TargetMode="External"/><Relationship Id="rId6393" Type="http://schemas.openxmlformats.org/officeDocument/2006/relationships/hyperlink" Target="mailto:=@if(sum(d729.d730)=0,%22NA%22,SUM(L729:L730)/SUM(D729:D730))" TargetMode="External"/><Relationship Id="rId7791" Type="http://schemas.openxmlformats.org/officeDocument/2006/relationships/hyperlink" Target="mailto:=@if(sum(d729.d730)=0,%22NA%22,SUM(L729:L730)/SUM(D729:D730))" TargetMode="External"/><Relationship Id="rId3987" Type="http://schemas.openxmlformats.org/officeDocument/2006/relationships/hyperlink" Target="mailto:=@if(sum(d729.d730)=0,%22NA%22,SUM(L729:L730)/SUM(D729:D730))" TargetMode="External"/><Relationship Id="rId6046" Type="http://schemas.openxmlformats.org/officeDocument/2006/relationships/hyperlink" Target="mailto:=@if(sum(d729.d730)=0,%22NA%22,SUM(L729:L730)/SUM(D729:D730))" TargetMode="External"/><Relationship Id="rId7444" Type="http://schemas.openxmlformats.org/officeDocument/2006/relationships/hyperlink" Target="mailto:=@if(sum(d729.d730)=0,%22NA%22,SUM(L729:L730)/SUM(D729:D730))" TargetMode="External"/><Relationship Id="rId2589" Type="http://schemas.openxmlformats.org/officeDocument/2006/relationships/hyperlink" Target="mailto:=@if(sum(d729.d730)=0,%22NA%22,SUM(L729:L730)/SUM(D729:D730))" TargetMode="External"/><Relationship Id="rId6460" Type="http://schemas.openxmlformats.org/officeDocument/2006/relationships/hyperlink" Target="mailto:=@if(sum(d729.d730)=0,%22NA%22,SUM(L729:L730)/SUM(D729:D730))" TargetMode="External"/><Relationship Id="rId7511" Type="http://schemas.openxmlformats.org/officeDocument/2006/relationships/hyperlink" Target="mailto:=@if(sum(d729.d730)=0,%22NA%22,SUM(L729:L730)/SUM(D729:D730))" TargetMode="External"/><Relationship Id="rId975" Type="http://schemas.openxmlformats.org/officeDocument/2006/relationships/hyperlink" Target="mailto:=@if(sum(d729.d730)=0,%22NA%22,SUM(L729:L730)/SUM(D729:D730))" TargetMode="External"/><Relationship Id="rId2656" Type="http://schemas.openxmlformats.org/officeDocument/2006/relationships/hyperlink" Target="mailto:=@if(sum(d729.d730)=0,%22NA%22,SUM(L729:L730)/SUM(D729:D730))" TargetMode="External"/><Relationship Id="rId3707" Type="http://schemas.openxmlformats.org/officeDocument/2006/relationships/hyperlink" Target="mailto:=@if(sum(d729.d730)=0,%22NA%22,SUM(L729:L730)/SUM(D729:D730))" TargetMode="External"/><Relationship Id="rId5062" Type="http://schemas.openxmlformats.org/officeDocument/2006/relationships/hyperlink" Target="mailto:=@if(sum(d729.d730)=0,%22NA%22,SUM(L729:L730)/SUM(D729:D730))" TargetMode="External"/><Relationship Id="rId6113" Type="http://schemas.openxmlformats.org/officeDocument/2006/relationships/hyperlink" Target="mailto:=@if(sum(d729.d730)=0,%22NA%22,SUM(L729:L730)/SUM(D729:D730))" TargetMode="External"/><Relationship Id="rId628" Type="http://schemas.openxmlformats.org/officeDocument/2006/relationships/hyperlink" Target="mailto:=@if(sum(d729.d730)=0,%22NA%22,SUM(L729:L730)/SUM(D729:D730))" TargetMode="External"/><Relationship Id="rId1258" Type="http://schemas.openxmlformats.org/officeDocument/2006/relationships/hyperlink" Target="mailto:=@if(sum(d729.d730)=0,%22NA%22,SUM(L729:L730)/SUM(D729:D730))" TargetMode="External"/><Relationship Id="rId1672" Type="http://schemas.openxmlformats.org/officeDocument/2006/relationships/hyperlink" Target="mailto:=@if(sum(d729.d730)=0,%22NA%22,SUM(L729:L730)/SUM(D729:D730))" TargetMode="External"/><Relationship Id="rId2309" Type="http://schemas.openxmlformats.org/officeDocument/2006/relationships/hyperlink" Target="mailto:=@if(sum(d729.d730)=0,%22NA%22,SUM(L729:L730)/SUM(D729:D730))" TargetMode="External"/><Relationship Id="rId2723" Type="http://schemas.openxmlformats.org/officeDocument/2006/relationships/hyperlink" Target="mailto:=@if(sum(d729.d730)=0,%22NA%22,SUM(L729:L730)/SUM(D729:D730))" TargetMode="External"/><Relationship Id="rId5879" Type="http://schemas.openxmlformats.org/officeDocument/2006/relationships/hyperlink" Target="mailto:=@if(sum(d729.d730)=0,%22NA%22,SUM(L729:L730)/SUM(D729:D730))" TargetMode="External"/><Relationship Id="rId1325" Type="http://schemas.openxmlformats.org/officeDocument/2006/relationships/hyperlink" Target="mailto:=@if(sum(d729.d730)=0,%22NA%22,SUM(L729:L730)/SUM(D729:D730))" TargetMode="External"/><Relationship Id="rId3497" Type="http://schemas.openxmlformats.org/officeDocument/2006/relationships/hyperlink" Target="mailto:=@if(sum(d729.d730)=0,%22NA%22,SUM(L729:L730)/SUM(D729:D730))" TargetMode="External"/><Relationship Id="rId4895" Type="http://schemas.openxmlformats.org/officeDocument/2006/relationships/hyperlink" Target="mailto:=@if(sum(d729.d730)=0,%22NA%22,SUM(L729:L730)/SUM(D729:D730))" TargetMode="External"/><Relationship Id="rId5946" Type="http://schemas.openxmlformats.org/officeDocument/2006/relationships/hyperlink" Target="mailto:=@if(sum(d729.d730)=0,%22NA%22,SUM(L729:L730)/SUM(D729:D730))" TargetMode="External"/><Relationship Id="rId8005" Type="http://schemas.openxmlformats.org/officeDocument/2006/relationships/hyperlink" Target="mailto:=@if(sum(d729.d730)=0,%22NA%22,SUM(L729:L730)/SUM(D729:D730))" TargetMode="External"/><Relationship Id="rId31" Type="http://schemas.openxmlformats.org/officeDocument/2006/relationships/hyperlink" Target="mailto:=@if(sum(d729.d730)=0,%22NA%22,SUM(L729:L730)/SUM(D729:D730))" TargetMode="External"/><Relationship Id="rId2099" Type="http://schemas.openxmlformats.org/officeDocument/2006/relationships/hyperlink" Target="mailto:=@if(sum(d729.d730)=0,%22NA%22,SUM(L729:L730)/SUM(D729:D730))" TargetMode="External"/><Relationship Id="rId4548" Type="http://schemas.openxmlformats.org/officeDocument/2006/relationships/hyperlink" Target="mailto:=@if(sum(d729.d730)=0,%22NA%22,SUM(L729:L730)/SUM(D729:D730))" TargetMode="External"/><Relationship Id="rId4962" Type="http://schemas.openxmlformats.org/officeDocument/2006/relationships/hyperlink" Target="mailto:=@if(sum(d729.d730)=0,%22NA%22,SUM(L729:L730)/SUM(D729:D730))" TargetMode="External"/><Relationship Id="rId7021" Type="http://schemas.openxmlformats.org/officeDocument/2006/relationships/hyperlink" Target="mailto:=@if(sum(d729.d730)=0,%22NA%22,SUM(L729:L730)/SUM(D729:D730))" TargetMode="External"/><Relationship Id="rId3564" Type="http://schemas.openxmlformats.org/officeDocument/2006/relationships/hyperlink" Target="mailto:=@if(sum(d729.d730)=0,%22NA%22,SUM(L729:L730)/SUM(D729:D730))" TargetMode="External"/><Relationship Id="rId4615" Type="http://schemas.openxmlformats.org/officeDocument/2006/relationships/hyperlink" Target="mailto:=@if(sum(d729.d730)=0,%22NA%22,SUM(L729:L730)/SUM(D729:D730))" TargetMode="External"/><Relationship Id="rId485" Type="http://schemas.openxmlformats.org/officeDocument/2006/relationships/hyperlink" Target="mailto:=@if(sum(d729.d730)=0,%22NA%22,SUM(L729:L730)/SUM(D729:D730))" TargetMode="External"/><Relationship Id="rId2166" Type="http://schemas.openxmlformats.org/officeDocument/2006/relationships/hyperlink" Target="mailto:=@if(sum(d729.d730)=0,%22NA%22,SUM(L729:L730)/SUM(D729:D730))" TargetMode="External"/><Relationship Id="rId2580" Type="http://schemas.openxmlformats.org/officeDocument/2006/relationships/hyperlink" Target="mailto:=@if(sum(d729.d730)=0,%22NA%22,SUM(L729:L730)/SUM(D729:D730))" TargetMode="External"/><Relationship Id="rId3217" Type="http://schemas.openxmlformats.org/officeDocument/2006/relationships/hyperlink" Target="mailto:=@if(sum(d729.d730)=0,%22NA%22,SUM(L729:L730)/SUM(D729:D730))" TargetMode="External"/><Relationship Id="rId3631" Type="http://schemas.openxmlformats.org/officeDocument/2006/relationships/hyperlink" Target="mailto:=@if(sum(d729.d730)=0,%22NA%22,SUM(L729:L730)/SUM(D729:D730))" TargetMode="External"/><Relationship Id="rId6787" Type="http://schemas.openxmlformats.org/officeDocument/2006/relationships/hyperlink" Target="mailto:=@if(sum(d729.d730)=0,%22NA%22,SUM(L729:L730)/SUM(D729:D730))" TargetMode="External"/><Relationship Id="rId7838" Type="http://schemas.openxmlformats.org/officeDocument/2006/relationships/hyperlink" Target="mailto:=@if(sum(d729.d730)=0,%22NA%22,SUM(L729:L730)/SUM(D729:D730))" TargetMode="External"/><Relationship Id="rId138" Type="http://schemas.openxmlformats.org/officeDocument/2006/relationships/hyperlink" Target="mailto:=@if(sum(d729.d730)=0,%22NA%22,SUM(L729:L730)/SUM(D729:D730))" TargetMode="External"/><Relationship Id="rId552" Type="http://schemas.openxmlformats.org/officeDocument/2006/relationships/hyperlink" Target="mailto:=@if(sum(d729.d730)=0,%22NA%22,SUM(L729:L730)/SUM(D729:D730))" TargetMode="External"/><Relationship Id="rId1182" Type="http://schemas.openxmlformats.org/officeDocument/2006/relationships/hyperlink" Target="mailto:=@if(sum(d729.d730)=0,%22NA%22,SUM(L729:L730)/SUM(D729:D730))" TargetMode="External"/><Relationship Id="rId2233" Type="http://schemas.openxmlformats.org/officeDocument/2006/relationships/hyperlink" Target="mailto:=@if(sum(d729.d730)=0,%22NA%22,SUM(L729:L730)/SUM(D729:D730))" TargetMode="External"/><Relationship Id="rId5389" Type="http://schemas.openxmlformats.org/officeDocument/2006/relationships/hyperlink" Target="mailto:=@if(sum(d729.d730)=0,%22NA%22,SUM(L729:L730)/SUM(D729:D730))" TargetMode="External"/><Relationship Id="rId6854" Type="http://schemas.openxmlformats.org/officeDocument/2006/relationships/hyperlink" Target="mailto:=@if(sum(d729.d730)=0,%22NA%22,SUM(L729:L730)/SUM(D729:D730))" TargetMode="External"/><Relationship Id="rId205" Type="http://schemas.openxmlformats.org/officeDocument/2006/relationships/hyperlink" Target="mailto:=@if(sum(d729.d730)=0,%22NA%22,SUM(L729:L730)/SUM(D729:D730))" TargetMode="External"/><Relationship Id="rId2300" Type="http://schemas.openxmlformats.org/officeDocument/2006/relationships/hyperlink" Target="mailto:=@if(sum(d729.d730)=0,%22NA%22,SUM(L729:L730)/SUM(D729:D730))" TargetMode="External"/><Relationship Id="rId5456" Type="http://schemas.openxmlformats.org/officeDocument/2006/relationships/hyperlink" Target="mailto:=@if(sum(d729.d730)=0,%22NA%22,SUM(L729:L730)/SUM(D729:D730))" TargetMode="External"/><Relationship Id="rId6507" Type="http://schemas.openxmlformats.org/officeDocument/2006/relationships/hyperlink" Target="mailto:=@if(sum(d729.d730)=0,%22NA%22,SUM(L729:L730)/SUM(D729:D730))" TargetMode="External"/><Relationship Id="rId7905" Type="http://schemas.openxmlformats.org/officeDocument/2006/relationships/hyperlink" Target="mailto:=@if(sum(d729.d730)=0,%22NA%22,SUM(L729:L730)/SUM(D729:D730))" TargetMode="External"/><Relationship Id="rId1999" Type="http://schemas.openxmlformats.org/officeDocument/2006/relationships/hyperlink" Target="mailto:=@if(sum(d729.d730)=0,%22NA%22,SUM(L729:L730)/SUM(D729:D730))" TargetMode="External"/><Relationship Id="rId4058" Type="http://schemas.openxmlformats.org/officeDocument/2006/relationships/hyperlink" Target="mailto:=@if(sum(d729.d730)=0,%22NA%22,SUM(L729:L730)/SUM(D729:D730))" TargetMode="External"/><Relationship Id="rId4472" Type="http://schemas.openxmlformats.org/officeDocument/2006/relationships/hyperlink" Target="mailto:=@if(sum(d729.d730)=0,%22NA%22,SUM(L729:L730)/SUM(D729:D730))" TargetMode="External"/><Relationship Id="rId5109" Type="http://schemas.openxmlformats.org/officeDocument/2006/relationships/hyperlink" Target="mailto:=@if(sum(d729.d730)=0,%22NA%22,SUM(L729:L730)/SUM(D729:D730))" TargetMode="External"/><Relationship Id="rId5870" Type="http://schemas.openxmlformats.org/officeDocument/2006/relationships/hyperlink" Target="mailto:=@if(sum(d729.d730)=0,%22NA%22,SUM(L729:L730)/SUM(D729:D730))" TargetMode="External"/><Relationship Id="rId6921" Type="http://schemas.openxmlformats.org/officeDocument/2006/relationships/hyperlink" Target="mailto:=@if(sum(d729.d730)=0,%22NA%22,SUM(L729:L730)/SUM(D729:D730))" TargetMode="External"/><Relationship Id="rId3074" Type="http://schemas.openxmlformats.org/officeDocument/2006/relationships/hyperlink" Target="mailto:=@if(sum(d729.d730)=0,%22NA%22,SUM(L729:L730)/SUM(D729:D730))" TargetMode="External"/><Relationship Id="rId4125" Type="http://schemas.openxmlformats.org/officeDocument/2006/relationships/hyperlink" Target="mailto:=@if(sum(d729.d730)=0,%22NA%22,SUM(L729:L730)/SUM(D729:D730))" TargetMode="External"/><Relationship Id="rId5523" Type="http://schemas.openxmlformats.org/officeDocument/2006/relationships/hyperlink" Target="mailto:=@if(sum(d729.d730)=0,%22NA%22,SUM(L729:L730)/SUM(D729:D730))" TargetMode="External"/><Relationship Id="rId1719" Type="http://schemas.openxmlformats.org/officeDocument/2006/relationships/hyperlink" Target="mailto:=@if(sum(d729.d730)=0,%22NA%22,SUM(L729:L730)/SUM(D729:D730))" TargetMode="External"/><Relationship Id="rId7695" Type="http://schemas.openxmlformats.org/officeDocument/2006/relationships/hyperlink" Target="mailto:=@if(sum(d729.d730)=0,%22NA%22,SUM(L729:L730)/SUM(D729:D730))" TargetMode="External"/><Relationship Id="rId2090" Type="http://schemas.openxmlformats.org/officeDocument/2006/relationships/hyperlink" Target="mailto:=@if(sum(d729.d730)=0,%22NA%22,SUM(L729:L730)/SUM(D729:D730))" TargetMode="External"/><Relationship Id="rId3141" Type="http://schemas.openxmlformats.org/officeDocument/2006/relationships/hyperlink" Target="mailto:=@if(sum(d729.d730)=0,%22NA%22,SUM(L729:L730)/SUM(D729:D730))" TargetMode="External"/><Relationship Id="rId6297" Type="http://schemas.openxmlformats.org/officeDocument/2006/relationships/hyperlink" Target="mailto:=@if(sum(d729.d730)=0,%22NA%22,SUM(L729:L730)/SUM(D729:D730))" TargetMode="External"/><Relationship Id="rId7348" Type="http://schemas.openxmlformats.org/officeDocument/2006/relationships/hyperlink" Target="mailto:=@if(sum(d729.d730)=0,%22NA%22,SUM(L729:L730)/SUM(D729:D730))" TargetMode="External"/><Relationship Id="rId7762" Type="http://schemas.openxmlformats.org/officeDocument/2006/relationships/hyperlink" Target="mailto:=@if(sum(d729.d730)=0,%22NA%22,SUM(L729:L730)/SUM(D729:D730))" TargetMode="External"/><Relationship Id="rId3958" Type="http://schemas.openxmlformats.org/officeDocument/2006/relationships/hyperlink" Target="mailto:=@if(sum(d729.d730)=0,%22NA%22,SUM(L729:L730)/SUM(D729:D730))" TargetMode="External"/><Relationship Id="rId6364" Type="http://schemas.openxmlformats.org/officeDocument/2006/relationships/hyperlink" Target="mailto:=@if(sum(d729.d730)=0,%22NA%22,SUM(L729:L730)/SUM(D729:D730))" TargetMode="External"/><Relationship Id="rId7415" Type="http://schemas.openxmlformats.org/officeDocument/2006/relationships/hyperlink" Target="mailto:=@if(sum(d729.d730)=0,%22NA%22,SUM(L729:L730)/SUM(D729:D730))" TargetMode="External"/><Relationship Id="rId879" Type="http://schemas.openxmlformats.org/officeDocument/2006/relationships/hyperlink" Target="mailto:=@if(sum(d729.d730)=0,%22NA%22,SUM(L729:L730)/SUM(D729:D730))" TargetMode="External"/><Relationship Id="rId5380" Type="http://schemas.openxmlformats.org/officeDocument/2006/relationships/hyperlink" Target="mailto:=@if(sum(d729.d730)=0,%22NA%22,SUM(L729:L730)/SUM(D729:D730))" TargetMode="External"/><Relationship Id="rId6017" Type="http://schemas.openxmlformats.org/officeDocument/2006/relationships/hyperlink" Target="mailto:=@if(sum(d729.d730)=0,%22NA%22,SUM(L729:L730)/SUM(D729:D730))" TargetMode="External"/><Relationship Id="rId6431" Type="http://schemas.openxmlformats.org/officeDocument/2006/relationships/hyperlink" Target="mailto:=@if(sum(d729.d730)=0,%22NA%22,SUM(L729:L730)/SUM(D729:D730))" TargetMode="External"/><Relationship Id="rId1576" Type="http://schemas.openxmlformats.org/officeDocument/2006/relationships/hyperlink" Target="mailto:=@if(sum(d729.d730)=0,%22NA%22,SUM(L729:L730)/SUM(D729:D730))" TargetMode="External"/><Relationship Id="rId2974" Type="http://schemas.openxmlformats.org/officeDocument/2006/relationships/hyperlink" Target="mailto:=@if(sum(d729.d730)=0,%22NA%22,SUM(L729:L730)/SUM(D729:D730))" TargetMode="External"/><Relationship Id="rId5033" Type="http://schemas.openxmlformats.org/officeDocument/2006/relationships/hyperlink" Target="mailto:=@if(sum(d729.d730)=0,%22NA%22,SUM(L729:L730)/SUM(D729:D730))" TargetMode="External"/><Relationship Id="rId946" Type="http://schemas.openxmlformats.org/officeDocument/2006/relationships/hyperlink" Target="mailto:=@if(sum(d729.d730)=0,%22NA%22,SUM(L729:L730)/SUM(D729:D730))" TargetMode="External"/><Relationship Id="rId1229" Type="http://schemas.openxmlformats.org/officeDocument/2006/relationships/hyperlink" Target="mailto:=@if(sum(d729.d730)=0,%22NA%22,SUM(L729:L730)/SUM(D729:D730))" TargetMode="External"/><Relationship Id="rId1990" Type="http://schemas.openxmlformats.org/officeDocument/2006/relationships/hyperlink" Target="mailto:=@if(sum(d729.d730)=0,%22NA%22,SUM(L729:L730)/SUM(D729:D730))" TargetMode="External"/><Relationship Id="rId2627" Type="http://schemas.openxmlformats.org/officeDocument/2006/relationships/hyperlink" Target="mailto:=@if(sum(d729.d730)=0,%22NA%22,SUM(L729:L730)/SUM(D729:D730))" TargetMode="External"/><Relationship Id="rId5100" Type="http://schemas.openxmlformats.org/officeDocument/2006/relationships/hyperlink" Target="mailto:=@if(sum(d729.d730)=0,%22NA%22,SUM(L729:L730)/SUM(D729:D730))" TargetMode="External"/><Relationship Id="rId1643" Type="http://schemas.openxmlformats.org/officeDocument/2006/relationships/hyperlink" Target="mailto:=@if(sum(d729.d730)=0,%22NA%22,SUM(L729:L730)/SUM(D729:D730))" TargetMode="External"/><Relationship Id="rId4799" Type="http://schemas.openxmlformats.org/officeDocument/2006/relationships/hyperlink" Target="mailto:=@if(sum(d729.d730)=0,%22NA%22,SUM(L729:L730)/SUM(D729:D730))" TargetMode="External"/><Relationship Id="rId1710" Type="http://schemas.openxmlformats.org/officeDocument/2006/relationships/hyperlink" Target="mailto:=@if(sum(d729.d730)=0,%22NA%22,SUM(L729:L730)/SUM(D729:D730))" TargetMode="External"/><Relationship Id="rId4866" Type="http://schemas.openxmlformats.org/officeDocument/2006/relationships/hyperlink" Target="mailto:=@if(sum(d729.d730)=0,%22NA%22,SUM(L729:L730)/SUM(D729:D730))" TargetMode="External"/><Relationship Id="rId5917" Type="http://schemas.openxmlformats.org/officeDocument/2006/relationships/hyperlink" Target="mailto:=@if(sum(d729.d730)=0,%22NA%22,SUM(L729:L730)/SUM(D729:D730))" TargetMode="External"/><Relationship Id="rId7272" Type="http://schemas.openxmlformats.org/officeDocument/2006/relationships/hyperlink" Target="mailto:=@if(sum(d729.d730)=0,%22NA%22,SUM(L729:L730)/SUM(D729:D730))" TargetMode="External"/><Relationship Id="rId3468" Type="http://schemas.openxmlformats.org/officeDocument/2006/relationships/hyperlink" Target="mailto:=@if(sum(d729.d730)=0,%22NA%22,SUM(L729:L730)/SUM(D729:D730))" TargetMode="External"/><Relationship Id="rId3882" Type="http://schemas.openxmlformats.org/officeDocument/2006/relationships/hyperlink" Target="mailto:=@if(sum(d729.d730)=0,%22NA%22,SUM(L729:L730)/SUM(D729:D730))" TargetMode="External"/><Relationship Id="rId4519" Type="http://schemas.openxmlformats.org/officeDocument/2006/relationships/hyperlink" Target="mailto:=@if(sum(d729.d730)=0,%22NA%22,SUM(L729:L730)/SUM(D729:D730))" TargetMode="External"/><Relationship Id="rId4933" Type="http://schemas.openxmlformats.org/officeDocument/2006/relationships/hyperlink" Target="mailto:=@if(sum(d729.d730)=0,%22NA%22,SUM(L729:L730)/SUM(D729:D730))" TargetMode="External"/><Relationship Id="rId389" Type="http://schemas.openxmlformats.org/officeDocument/2006/relationships/hyperlink" Target="mailto:=@if(sum(d729.d730)=0,%22NA%22,SUM(L729:L730)/SUM(D729:D730))" TargetMode="External"/><Relationship Id="rId596" Type="http://schemas.openxmlformats.org/officeDocument/2006/relationships/hyperlink" Target="mailto:=@if(sum(d729.d730)=0,%22NA%22,SUM(L729:L730)/SUM(D729:D730))" TargetMode="External"/><Relationship Id="rId2277" Type="http://schemas.openxmlformats.org/officeDocument/2006/relationships/hyperlink" Target="mailto:=@if(sum(d729.d730)=0,%22NA%22,SUM(L729:L730)/SUM(D729:D730))" TargetMode="External"/><Relationship Id="rId2484" Type="http://schemas.openxmlformats.org/officeDocument/2006/relationships/hyperlink" Target="mailto:=@if(sum(d729.d730)=0,%22NA%22,SUM(L729:L730)/SUM(D729:D730))" TargetMode="External"/><Relationship Id="rId2691" Type="http://schemas.openxmlformats.org/officeDocument/2006/relationships/hyperlink" Target="mailto:=@if(sum(d729.d730)=0,%22NA%22,SUM(L729:L730)/SUM(D729:D730))" TargetMode="External"/><Relationship Id="rId3328" Type="http://schemas.openxmlformats.org/officeDocument/2006/relationships/hyperlink" Target="mailto:=@if(sum(d729.d730)=0,%22NA%22,SUM(L729:L730)/SUM(D729:D730))" TargetMode="External"/><Relationship Id="rId3535" Type="http://schemas.openxmlformats.org/officeDocument/2006/relationships/hyperlink" Target="mailto:=@if(sum(d729.d730)=0,%22NA%22,SUM(L729:L730)/SUM(D729:D730))" TargetMode="External"/><Relationship Id="rId3742" Type="http://schemas.openxmlformats.org/officeDocument/2006/relationships/hyperlink" Target="mailto:=@if(sum(d729.d730)=0,%22NA%22,SUM(L729:L730)/SUM(D729:D730))" TargetMode="External"/><Relationship Id="rId6898" Type="http://schemas.openxmlformats.org/officeDocument/2006/relationships/hyperlink" Target="mailto:=@if(sum(d729.d730)=0,%22NA%22,SUM(L729:L730)/SUM(D729:D730))" TargetMode="External"/><Relationship Id="rId249" Type="http://schemas.openxmlformats.org/officeDocument/2006/relationships/hyperlink" Target="mailto:=@if(sum(d729.d730)=0,%22NA%22,SUM(L729:L730)/SUM(D729:D730))" TargetMode="External"/><Relationship Id="rId456" Type="http://schemas.openxmlformats.org/officeDocument/2006/relationships/hyperlink" Target="mailto:=@if(sum(d729.d730)=0,%22NA%22,SUM(L729:L730)/SUM(D729:D730))" TargetMode="External"/><Relationship Id="rId663" Type="http://schemas.openxmlformats.org/officeDocument/2006/relationships/hyperlink" Target="mailto:=@if(sum(d729.d730)=0,%22NA%22,SUM(L729:L730)/SUM(D729:D730))" TargetMode="External"/><Relationship Id="rId870" Type="http://schemas.openxmlformats.org/officeDocument/2006/relationships/hyperlink" Target="mailto:=@if(sum(d729.d730)=0,%22NA%22,SUM(L729:L730)/SUM(D729:D730))" TargetMode="External"/><Relationship Id="rId1086" Type="http://schemas.openxmlformats.org/officeDocument/2006/relationships/hyperlink" Target="mailto:=@if(sum(d729.d730)=0,%22NA%22,SUM(L729:L730)/SUM(D729:D730))" TargetMode="External"/><Relationship Id="rId1293" Type="http://schemas.openxmlformats.org/officeDocument/2006/relationships/hyperlink" Target="mailto:=@if(sum(d729.d730)=0,%22NA%22,SUM(L729:L730)/SUM(D729:D730))" TargetMode="External"/><Relationship Id="rId2137" Type="http://schemas.openxmlformats.org/officeDocument/2006/relationships/hyperlink" Target="mailto:=@if(sum(d729.d730)=0,%22NA%22,SUM(L729:L730)/SUM(D729:D730))" TargetMode="External"/><Relationship Id="rId2344" Type="http://schemas.openxmlformats.org/officeDocument/2006/relationships/hyperlink" Target="mailto:=@if(sum(d729.d730)=0,%22NA%22,SUM(L729:L730)/SUM(D729:D730))" TargetMode="External"/><Relationship Id="rId2551" Type="http://schemas.openxmlformats.org/officeDocument/2006/relationships/hyperlink" Target="mailto:=@if(sum(d729.d730)=0,%22NA%22,SUM(L729:L730)/SUM(D729:D730))" TargetMode="External"/><Relationship Id="rId7949" Type="http://schemas.openxmlformats.org/officeDocument/2006/relationships/hyperlink" Target="mailto:=@if(sum(d729.d730)=0,%22NA%22,SUM(L729:L730)/SUM(D729:D730))" TargetMode="External"/><Relationship Id="rId109" Type="http://schemas.openxmlformats.org/officeDocument/2006/relationships/hyperlink" Target="mailto:=@if(sum(d729.d730)=0,%22NA%22,SUM(L729:L730)/SUM(D729:D730))" TargetMode="External"/><Relationship Id="rId316" Type="http://schemas.openxmlformats.org/officeDocument/2006/relationships/hyperlink" Target="mailto:=@if(sum(d729.d730)=0,%22NA%22,SUM(L729:L730)/SUM(D729:D730))" TargetMode="External"/><Relationship Id="rId523" Type="http://schemas.openxmlformats.org/officeDocument/2006/relationships/hyperlink" Target="mailto:=@if(sum(d729.d730)=0,%22NA%22,SUM(L729:L730)/SUM(D729:D730))" TargetMode="External"/><Relationship Id="rId1153" Type="http://schemas.openxmlformats.org/officeDocument/2006/relationships/hyperlink" Target="mailto:=@if(sum(d729.d730)=0,%22NA%22,SUM(L729:L730)/SUM(D729:D730))" TargetMode="External"/><Relationship Id="rId2204" Type="http://schemas.openxmlformats.org/officeDocument/2006/relationships/hyperlink" Target="mailto:=@if(sum(d729.d730)=0,%22NA%22,SUM(L729:L730)/SUM(D729:D730))" TargetMode="External"/><Relationship Id="rId3602" Type="http://schemas.openxmlformats.org/officeDocument/2006/relationships/hyperlink" Target="mailto:=@if(sum(d729.d730)=0,%22NA%22,SUM(L729:L730)/SUM(D729:D730))" TargetMode="External"/><Relationship Id="rId6758" Type="http://schemas.openxmlformats.org/officeDocument/2006/relationships/hyperlink" Target="mailto:=@if(sum(d729.d730)=0,%22NA%22,SUM(L729:L730)/SUM(D729:D730))" TargetMode="External"/><Relationship Id="rId6965" Type="http://schemas.openxmlformats.org/officeDocument/2006/relationships/hyperlink" Target="mailto:=@if(sum(d729.d730)=0,%22NA%22,SUM(L729:L730)/SUM(D729:D730))" TargetMode="External"/><Relationship Id="rId7809" Type="http://schemas.openxmlformats.org/officeDocument/2006/relationships/hyperlink" Target="mailto:=@if(sum(d729.d730)=0,%22NA%22,SUM(L729:L730)/SUM(D729:D730))" TargetMode="External"/><Relationship Id="rId730" Type="http://schemas.openxmlformats.org/officeDocument/2006/relationships/hyperlink" Target="mailto:=@if(sum(d729.d730)=0,%22NA%22,SUM(L729:L730)/SUM(D729:D730))" TargetMode="External"/><Relationship Id="rId1013" Type="http://schemas.openxmlformats.org/officeDocument/2006/relationships/hyperlink" Target="mailto:=@if(sum(d729.d730)=0,%22NA%22,SUM(L729:L730)/SUM(D729:D730))" TargetMode="External"/><Relationship Id="rId1360" Type="http://schemas.openxmlformats.org/officeDocument/2006/relationships/hyperlink" Target="mailto:=@if(sum(d729.d730)=0,%22NA%22,SUM(L729:L730)/SUM(D729:D730))" TargetMode="External"/><Relationship Id="rId2411" Type="http://schemas.openxmlformats.org/officeDocument/2006/relationships/hyperlink" Target="mailto:=@if(sum(d729.d730)=0,%22NA%22,SUM(L729:L730)/SUM(D729:D730))" TargetMode="External"/><Relationship Id="rId4169" Type="http://schemas.openxmlformats.org/officeDocument/2006/relationships/hyperlink" Target="mailto:=@if(sum(d729.d730)=0,%22NA%22,SUM(L729:L730)/SUM(D729:D730))" TargetMode="External"/><Relationship Id="rId5567" Type="http://schemas.openxmlformats.org/officeDocument/2006/relationships/hyperlink" Target="mailto:=@if(sum(d729.d730)=0,%22NA%22,SUM(L729:L730)/SUM(D729:D730))" TargetMode="External"/><Relationship Id="rId5774" Type="http://schemas.openxmlformats.org/officeDocument/2006/relationships/hyperlink" Target="mailto:=@if(sum(d729.d730)=0,%22NA%22,SUM(L729:L730)/SUM(D729:D730))" TargetMode="External"/><Relationship Id="rId5981" Type="http://schemas.openxmlformats.org/officeDocument/2006/relationships/hyperlink" Target="mailto:=@if(sum(d729.d730)=0,%22NA%22,SUM(L729:L730)/SUM(D729:D730))" TargetMode="External"/><Relationship Id="rId6618" Type="http://schemas.openxmlformats.org/officeDocument/2006/relationships/hyperlink" Target="mailto:=@if(sum(d729.d730)=0,%22NA%22,SUM(L729:L730)/SUM(D729:D730))" TargetMode="External"/><Relationship Id="rId6825" Type="http://schemas.openxmlformats.org/officeDocument/2006/relationships/hyperlink" Target="mailto:=@if(sum(d729.d730)=0,%22NA%22,SUM(L729:L730)/SUM(D729:D730))" TargetMode="External"/><Relationship Id="rId8040" Type="http://schemas.openxmlformats.org/officeDocument/2006/relationships/hyperlink" Target="mailto:=@if(sum(d729.d730)=0,%22NA%22,SUM(L729:L730)/SUM(D729:D730))" TargetMode="External"/><Relationship Id="rId1220" Type="http://schemas.openxmlformats.org/officeDocument/2006/relationships/hyperlink" Target="mailto:=@if(sum(d729.d730)=0,%22NA%22,SUM(L729:L730)/SUM(D729:D730))" TargetMode="External"/><Relationship Id="rId4376" Type="http://schemas.openxmlformats.org/officeDocument/2006/relationships/hyperlink" Target="mailto:=@if(sum(d729.d730)=0,%22NA%22,SUM(L729:L730)/SUM(D729:D730))" TargetMode="External"/><Relationship Id="rId4583" Type="http://schemas.openxmlformats.org/officeDocument/2006/relationships/hyperlink" Target="mailto:=@if(sum(d729.d730)=0,%22NA%22,SUM(L729:L730)/SUM(D729:D730))" TargetMode="External"/><Relationship Id="rId4790" Type="http://schemas.openxmlformats.org/officeDocument/2006/relationships/hyperlink" Target="mailto:=@if(sum(d729.d730)=0,%22NA%22,SUM(L729:L730)/SUM(D729:D730))" TargetMode="External"/><Relationship Id="rId5427" Type="http://schemas.openxmlformats.org/officeDocument/2006/relationships/hyperlink" Target="mailto:=@if(sum(d729.d730)=0,%22NA%22,SUM(L729:L730)/SUM(D729:D730))" TargetMode="External"/><Relationship Id="rId5634" Type="http://schemas.openxmlformats.org/officeDocument/2006/relationships/hyperlink" Target="mailto:=@if(sum(d729.d730)=0,%22NA%22,SUM(L729:L730)/SUM(D729:D730))" TargetMode="External"/><Relationship Id="rId5841" Type="http://schemas.openxmlformats.org/officeDocument/2006/relationships/hyperlink" Target="mailto:=@if(sum(d729.d730)=0,%22NA%22,SUM(L729:L730)/SUM(D729:D730))" TargetMode="External"/><Relationship Id="rId3185" Type="http://schemas.openxmlformats.org/officeDocument/2006/relationships/hyperlink" Target="mailto:=@if(sum(d729.d730)=0,%22NA%22,SUM(L729:L730)/SUM(D729:D730))" TargetMode="External"/><Relationship Id="rId3392" Type="http://schemas.openxmlformats.org/officeDocument/2006/relationships/hyperlink" Target="mailto:=@if(sum(d729.d730)=0,%22NA%22,SUM(L729:L730)/SUM(D729:D730))" TargetMode="External"/><Relationship Id="rId4029" Type="http://schemas.openxmlformats.org/officeDocument/2006/relationships/hyperlink" Target="mailto:=@if(sum(d729.d730)=0,%22NA%22,SUM(L729:L730)/SUM(D729:D730))" TargetMode="External"/><Relationship Id="rId4236" Type="http://schemas.openxmlformats.org/officeDocument/2006/relationships/hyperlink" Target="mailto:=@if(sum(d729.d730)=0,%22NA%22,SUM(L729:L730)/SUM(D729:D730))" TargetMode="External"/><Relationship Id="rId4443" Type="http://schemas.openxmlformats.org/officeDocument/2006/relationships/hyperlink" Target="mailto:=@if(sum(d729.d730)=0,%22NA%22,SUM(L729:L730)/SUM(D729:D730))" TargetMode="External"/><Relationship Id="rId4650" Type="http://schemas.openxmlformats.org/officeDocument/2006/relationships/hyperlink" Target="mailto:=@if(sum(d729.d730)=0,%22NA%22,SUM(L729:L730)/SUM(D729:D730))" TargetMode="External"/><Relationship Id="rId5701" Type="http://schemas.openxmlformats.org/officeDocument/2006/relationships/hyperlink" Target="mailto:=@if(sum(d729.d730)=0,%22NA%22,SUM(L729:L730)/SUM(D729:D730))" TargetMode="External"/><Relationship Id="rId7599" Type="http://schemas.openxmlformats.org/officeDocument/2006/relationships/hyperlink" Target="mailto:=@if(sum(d729.d730)=0,%22NA%22,SUM(L729:L730)/SUM(D729:D730))" TargetMode="External"/><Relationship Id="rId3045" Type="http://schemas.openxmlformats.org/officeDocument/2006/relationships/hyperlink" Target="mailto:=@if(sum(d729.d730)=0,%22NA%22,SUM(L729:L730)/SUM(D729:D730))" TargetMode="External"/><Relationship Id="rId3252" Type="http://schemas.openxmlformats.org/officeDocument/2006/relationships/hyperlink" Target="mailto:=@if(sum(d729.d730)=0,%22NA%22,SUM(L729:L730)/SUM(D729:D730))" TargetMode="External"/><Relationship Id="rId4303" Type="http://schemas.openxmlformats.org/officeDocument/2006/relationships/hyperlink" Target="mailto:=@if(sum(d729.d730)=0,%22NA%22,SUM(L729:L730)/SUM(D729:D730))" TargetMode="External"/><Relationship Id="rId4510" Type="http://schemas.openxmlformats.org/officeDocument/2006/relationships/hyperlink" Target="mailto:=@if(sum(d729.d730)=0,%22NA%22,SUM(L729:L730)/SUM(D729:D730))" TargetMode="External"/><Relationship Id="rId7459" Type="http://schemas.openxmlformats.org/officeDocument/2006/relationships/hyperlink" Target="mailto:=@if(sum(d729.d730)=0,%22NA%22,SUM(L729:L730)/SUM(D729:D730))" TargetMode="External"/><Relationship Id="rId7666" Type="http://schemas.openxmlformats.org/officeDocument/2006/relationships/hyperlink" Target="mailto:=@if(sum(d729.d730)=0,%22NA%22,SUM(L729:L730)/SUM(D729:D730))" TargetMode="External"/><Relationship Id="rId7873" Type="http://schemas.openxmlformats.org/officeDocument/2006/relationships/hyperlink" Target="mailto:=@if(sum(d729.d730)=0,%22NA%22,SUM(L729:L730)/SUM(D729:D730))" TargetMode="External"/><Relationship Id="rId173" Type="http://schemas.openxmlformats.org/officeDocument/2006/relationships/hyperlink" Target="mailto:=@if(sum(d729.d730)=0,%22NA%22,SUM(L729:L730)/SUM(D729:D730))" TargetMode="External"/><Relationship Id="rId380" Type="http://schemas.openxmlformats.org/officeDocument/2006/relationships/hyperlink" Target="mailto:=@if(sum(d729.d730)=0,%22NA%22,SUM(L729:L730)/SUM(D729:D730))" TargetMode="External"/><Relationship Id="rId2061" Type="http://schemas.openxmlformats.org/officeDocument/2006/relationships/hyperlink" Target="mailto:=@if(sum(d729.d730)=0,%22NA%22,SUM(L729:L730)/SUM(D729:D730))" TargetMode="External"/><Relationship Id="rId3112" Type="http://schemas.openxmlformats.org/officeDocument/2006/relationships/hyperlink" Target="mailto:=@if(sum(d729.d730)=0,%22NA%22,SUM(L729:L730)/SUM(D729:D730))" TargetMode="External"/><Relationship Id="rId6268" Type="http://schemas.openxmlformats.org/officeDocument/2006/relationships/hyperlink" Target="mailto:=@if(sum(d729.d730)=0,%22NA%22,SUM(L729:L730)/SUM(D729:D730))" TargetMode="External"/><Relationship Id="rId6475" Type="http://schemas.openxmlformats.org/officeDocument/2006/relationships/hyperlink" Target="mailto:=@if(sum(d729.d730)=0,%22NA%22,SUM(L729:L730)/SUM(D729:D730))" TargetMode="External"/><Relationship Id="rId6682" Type="http://schemas.openxmlformats.org/officeDocument/2006/relationships/hyperlink" Target="mailto:=@if(sum(d729.d730)=0,%22NA%22,SUM(L729:L730)/SUM(D729:D730))" TargetMode="External"/><Relationship Id="rId7319" Type="http://schemas.openxmlformats.org/officeDocument/2006/relationships/hyperlink" Target="mailto:=@if(sum(d729.d730)=0,%22NA%22,SUM(L729:L730)/SUM(D729:D730))" TargetMode="External"/><Relationship Id="rId7526" Type="http://schemas.openxmlformats.org/officeDocument/2006/relationships/hyperlink" Target="mailto:=@if(sum(d729.d730)=0,%22NA%22,SUM(L729:L730)/SUM(D729:D730))" TargetMode="External"/><Relationship Id="rId240" Type="http://schemas.openxmlformats.org/officeDocument/2006/relationships/hyperlink" Target="mailto:=@if(sum(d729.d730)=0,%22NA%22,SUM(L729:L730)/SUM(D729:D730))" TargetMode="External"/><Relationship Id="rId5077" Type="http://schemas.openxmlformats.org/officeDocument/2006/relationships/hyperlink" Target="mailto:=@if(sum(d729.d730)=0,%22NA%22,SUM(L729:L730)/SUM(D729:D730))" TargetMode="External"/><Relationship Id="rId5284" Type="http://schemas.openxmlformats.org/officeDocument/2006/relationships/hyperlink" Target="mailto:=@if(sum(d729.d730)=0,%22NA%22,SUM(L729:L730)/SUM(D729:D730))" TargetMode="External"/><Relationship Id="rId6128" Type="http://schemas.openxmlformats.org/officeDocument/2006/relationships/hyperlink" Target="mailto:=@if(sum(d729.d730)=0,%22NA%22,SUM(L729:L730)/SUM(D729:D730))" TargetMode="External"/><Relationship Id="rId6335" Type="http://schemas.openxmlformats.org/officeDocument/2006/relationships/hyperlink" Target="mailto:=@if(sum(d729.d730)=0,%22NA%22,SUM(L729:L730)/SUM(D729:D730))" TargetMode="External"/><Relationship Id="rId7733" Type="http://schemas.openxmlformats.org/officeDocument/2006/relationships/hyperlink" Target="mailto:=@if(sum(d729.d730)=0,%22NA%22,SUM(L729:L730)/SUM(D729:D730))" TargetMode="External"/><Relationship Id="rId7940" Type="http://schemas.openxmlformats.org/officeDocument/2006/relationships/hyperlink" Target="mailto:=@if(sum(d729.d730)=0,%22NA%22,SUM(L729:L730)/SUM(D729:D730))" TargetMode="External"/><Relationship Id="rId100" Type="http://schemas.openxmlformats.org/officeDocument/2006/relationships/hyperlink" Target="mailto:=@if(sum(d729.d730)=0,%22NA%22,SUM(L729:L730)/SUM(D729:D730))" TargetMode="External"/><Relationship Id="rId2878" Type="http://schemas.openxmlformats.org/officeDocument/2006/relationships/hyperlink" Target="mailto:=@if(sum(d729.d730)=0,%22NA%22,SUM(L729:L730)/SUM(D729:D730))" TargetMode="External"/><Relationship Id="rId3929" Type="http://schemas.openxmlformats.org/officeDocument/2006/relationships/hyperlink" Target="mailto:=@if(sum(d729.d730)=0,%22NA%22,SUM(L729:L730)/SUM(D729:D730))" TargetMode="External"/><Relationship Id="rId4093" Type="http://schemas.openxmlformats.org/officeDocument/2006/relationships/hyperlink" Target="mailto:=@if(sum(d729.d730)=0,%22NA%22,SUM(L729:L730)/SUM(D729:D730))" TargetMode="External"/><Relationship Id="rId5144" Type="http://schemas.openxmlformats.org/officeDocument/2006/relationships/hyperlink" Target="mailto:=@if(sum(d729.d730)=0,%22NA%22,SUM(L729:L730)/SUM(D729:D730))" TargetMode="External"/><Relationship Id="rId5491" Type="http://schemas.openxmlformats.org/officeDocument/2006/relationships/hyperlink" Target="mailto:=@if(sum(d729.d730)=0,%22NA%22,SUM(L729:L730)/SUM(D729:D730))" TargetMode="External"/><Relationship Id="rId6542" Type="http://schemas.openxmlformats.org/officeDocument/2006/relationships/hyperlink" Target="mailto:=@if(sum(d729.d730)=0,%22NA%22,SUM(L729:L730)/SUM(D729:D730))" TargetMode="External"/><Relationship Id="rId7800" Type="http://schemas.openxmlformats.org/officeDocument/2006/relationships/hyperlink" Target="mailto:=@if(sum(d729.d730)=0,%22NA%22,SUM(L729:L730)/SUM(D729:D730))" TargetMode="External"/><Relationship Id="rId1687" Type="http://schemas.openxmlformats.org/officeDocument/2006/relationships/hyperlink" Target="mailto:=@if(sum(d729.d730)=0,%22NA%22,SUM(L729:L730)/SUM(D729:D730))" TargetMode="External"/><Relationship Id="rId1894" Type="http://schemas.openxmlformats.org/officeDocument/2006/relationships/hyperlink" Target="mailto:=@if(sum(d729.d730)=0,%22NA%22,SUM(L729:L730)/SUM(D729:D730))" TargetMode="External"/><Relationship Id="rId2738" Type="http://schemas.openxmlformats.org/officeDocument/2006/relationships/hyperlink" Target="mailto:=@if(sum(d729.d730)=0,%22NA%22,SUM(L729:L730)/SUM(D729:D730))" TargetMode="External"/><Relationship Id="rId2945" Type="http://schemas.openxmlformats.org/officeDocument/2006/relationships/hyperlink" Target="mailto:=@if(sum(d729.d730)=0,%22NA%22,SUM(L729:L730)/SUM(D729:D730))" TargetMode="External"/><Relationship Id="rId5351" Type="http://schemas.openxmlformats.org/officeDocument/2006/relationships/hyperlink" Target="mailto:=@if(sum(d729.d730)=0,%22NA%22,SUM(L729:L730)/SUM(D729:D730))" TargetMode="External"/><Relationship Id="rId6402" Type="http://schemas.openxmlformats.org/officeDocument/2006/relationships/hyperlink" Target="mailto:=@if(sum(d729.d730)=0,%22NA%22,SUM(L729:L730)/SUM(D729:D730))" TargetMode="External"/><Relationship Id="rId917" Type="http://schemas.openxmlformats.org/officeDocument/2006/relationships/hyperlink" Target="mailto:=@if(sum(d729.d730)=0,%22NA%22,SUM(L729:L730)/SUM(D729:D730))" TargetMode="External"/><Relationship Id="rId1547" Type="http://schemas.openxmlformats.org/officeDocument/2006/relationships/hyperlink" Target="mailto:=@if(sum(d729.d730)=0,%22NA%22,SUM(L729:L730)/SUM(D729:D730))" TargetMode="External"/><Relationship Id="rId1754" Type="http://schemas.openxmlformats.org/officeDocument/2006/relationships/hyperlink" Target="mailto:=@if(sum(d729.d730)=0,%22NA%22,SUM(L729:L730)/SUM(D729:D730))" TargetMode="External"/><Relationship Id="rId1961" Type="http://schemas.openxmlformats.org/officeDocument/2006/relationships/hyperlink" Target="mailto:=@if(sum(d729.d730)=0,%22NA%22,SUM(L729:L730)/SUM(D729:D730))" TargetMode="External"/><Relationship Id="rId2805" Type="http://schemas.openxmlformats.org/officeDocument/2006/relationships/hyperlink" Target="mailto:=@if(sum(d729.d730)=0,%22NA%22,SUM(L729:L730)/SUM(D729:D730))" TargetMode="External"/><Relationship Id="rId4160" Type="http://schemas.openxmlformats.org/officeDocument/2006/relationships/hyperlink" Target="mailto:=@if(sum(d729.d730)=0,%22NA%22,SUM(L729:L730)/SUM(D729:D730))" TargetMode="External"/><Relationship Id="rId5004" Type="http://schemas.openxmlformats.org/officeDocument/2006/relationships/hyperlink" Target="mailto:=@if(sum(d729.d730)=0,%22NA%22,SUM(L729:L730)/SUM(D729:D730))" TargetMode="External"/><Relationship Id="rId5211" Type="http://schemas.openxmlformats.org/officeDocument/2006/relationships/hyperlink" Target="mailto:=@if(sum(d729.d730)=0,%22NA%22,SUM(L729:L730)/SUM(D729:D730))" TargetMode="External"/><Relationship Id="rId46" Type="http://schemas.openxmlformats.org/officeDocument/2006/relationships/hyperlink" Target="mailto:=@if(sum(d729.d730)=0,%22NA%22,SUM(L729:L730)/SUM(D729:D730))" TargetMode="External"/><Relationship Id="rId1407" Type="http://schemas.openxmlformats.org/officeDocument/2006/relationships/hyperlink" Target="mailto:=@if(sum(d729.d730)=0,%22NA%22,SUM(L729:L730)/SUM(D729:D730))" TargetMode="External"/><Relationship Id="rId1614" Type="http://schemas.openxmlformats.org/officeDocument/2006/relationships/hyperlink" Target="mailto:=@if(sum(d729.d730)=0,%22NA%22,SUM(L729:L730)/SUM(D729:D730))" TargetMode="External"/><Relationship Id="rId1821" Type="http://schemas.openxmlformats.org/officeDocument/2006/relationships/hyperlink" Target="mailto:=@if(sum(d729.d730)=0,%22NA%22,SUM(L729:L730)/SUM(D729:D730))" TargetMode="External"/><Relationship Id="rId4020" Type="http://schemas.openxmlformats.org/officeDocument/2006/relationships/hyperlink" Target="mailto:=@if(sum(d729.d730)=0,%22NA%22,SUM(L729:L730)/SUM(D729:D730))" TargetMode="External"/><Relationship Id="rId4977" Type="http://schemas.openxmlformats.org/officeDocument/2006/relationships/hyperlink" Target="mailto:=@if(sum(d729.d730)=0,%22NA%22,SUM(L729:L730)/SUM(D729:D730))" TargetMode="External"/><Relationship Id="rId7176" Type="http://schemas.openxmlformats.org/officeDocument/2006/relationships/hyperlink" Target="mailto:=@if(sum(d729.d730)=0,%22NA%22,SUM(L729:L730)/SUM(D729:D730))" TargetMode="External"/><Relationship Id="rId7383" Type="http://schemas.openxmlformats.org/officeDocument/2006/relationships/hyperlink" Target="mailto:=@if(sum(d729.d730)=0,%22NA%22,SUM(L729:L730)/SUM(D729:D730))" TargetMode="External"/><Relationship Id="rId7590" Type="http://schemas.openxmlformats.org/officeDocument/2006/relationships/hyperlink" Target="mailto:=@if(sum(d729.d730)=0,%22NA%22,SUM(L729:L730)/SUM(D729:D730))" TargetMode="External"/><Relationship Id="rId3579" Type="http://schemas.openxmlformats.org/officeDocument/2006/relationships/hyperlink" Target="mailto:=@if(sum(d729.d730)=0,%22NA%22,SUM(L729:L730)/SUM(D729:D730))" TargetMode="External"/><Relationship Id="rId3786" Type="http://schemas.openxmlformats.org/officeDocument/2006/relationships/hyperlink" Target="mailto:=@if(sum(d729.d730)=0,%22NA%22,SUM(L729:L730)/SUM(D729:D730))" TargetMode="External"/><Relationship Id="rId6192" Type="http://schemas.openxmlformats.org/officeDocument/2006/relationships/hyperlink" Target="mailto:=@if(sum(d729.d730)=0,%22NA%22,SUM(L729:L730)/SUM(D729:D730))" TargetMode="External"/><Relationship Id="rId7036" Type="http://schemas.openxmlformats.org/officeDocument/2006/relationships/hyperlink" Target="mailto:=@if(sum(d729.d730)=0,%22NA%22,SUM(L729:L730)/SUM(D729:D730))" TargetMode="External"/><Relationship Id="rId7243" Type="http://schemas.openxmlformats.org/officeDocument/2006/relationships/hyperlink" Target="mailto:=@if(sum(d729.d730)=0,%22NA%22,SUM(L729:L730)/SUM(D729:D730))" TargetMode="External"/><Relationship Id="rId7450" Type="http://schemas.openxmlformats.org/officeDocument/2006/relationships/hyperlink" Target="mailto:=@if(sum(d729.d730)=0,%22NA%22,SUM(L729:L730)/SUM(D729:D730))" TargetMode="External"/><Relationship Id="rId2388" Type="http://schemas.openxmlformats.org/officeDocument/2006/relationships/hyperlink" Target="mailto:=@if(sum(d729.d730)=0,%22NA%22,SUM(L729:L730)/SUM(D729:D730))" TargetMode="External"/><Relationship Id="rId2595" Type="http://schemas.openxmlformats.org/officeDocument/2006/relationships/hyperlink" Target="mailto:=@if(sum(d729.d730)=0,%22NA%22,SUM(L729:L730)/SUM(D729:D730))" TargetMode="External"/><Relationship Id="rId3439" Type="http://schemas.openxmlformats.org/officeDocument/2006/relationships/hyperlink" Target="mailto:=@if(sum(d729.d730)=0,%22NA%22,SUM(L729:L730)/SUM(D729:D730))" TargetMode="External"/><Relationship Id="rId3993" Type="http://schemas.openxmlformats.org/officeDocument/2006/relationships/hyperlink" Target="mailto:=@if(sum(d729.d730)=0,%22NA%22,SUM(L729:L730)/SUM(D729:D730))" TargetMode="External"/><Relationship Id="rId4837" Type="http://schemas.openxmlformats.org/officeDocument/2006/relationships/hyperlink" Target="mailto:=@if(sum(d729.d730)=0,%22NA%22,SUM(L729:L730)/SUM(D729:D730))" TargetMode="External"/><Relationship Id="rId6052" Type="http://schemas.openxmlformats.org/officeDocument/2006/relationships/hyperlink" Target="mailto:=@if(sum(d729.d730)=0,%22NA%22,SUM(L729:L730)/SUM(D729:D730))" TargetMode="External"/><Relationship Id="rId7103" Type="http://schemas.openxmlformats.org/officeDocument/2006/relationships/hyperlink" Target="mailto:=@if(sum(d729.d730)=0,%22NA%22,SUM(L729:L730)/SUM(D729:D730))" TargetMode="External"/><Relationship Id="rId7310" Type="http://schemas.openxmlformats.org/officeDocument/2006/relationships/hyperlink" Target="mailto:=@if(sum(d729.d730)=0,%22NA%22,SUM(L729:L730)/SUM(D729:D730))" TargetMode="External"/><Relationship Id="rId567" Type="http://schemas.openxmlformats.org/officeDocument/2006/relationships/hyperlink" Target="mailto:=@if(sum(d729.d730)=0,%22NA%22,SUM(L729:L730)/SUM(D729:D730))" TargetMode="External"/><Relationship Id="rId1197" Type="http://schemas.openxmlformats.org/officeDocument/2006/relationships/hyperlink" Target="mailto:=@if(sum(d729.d730)=0,%22NA%22,SUM(L729:L730)/SUM(D729:D730))" TargetMode="External"/><Relationship Id="rId2248" Type="http://schemas.openxmlformats.org/officeDocument/2006/relationships/hyperlink" Target="mailto:=@if(sum(d729.d730)=0,%22NA%22,SUM(L729:L730)/SUM(D729:D730))" TargetMode="External"/><Relationship Id="rId3646" Type="http://schemas.openxmlformats.org/officeDocument/2006/relationships/hyperlink" Target="mailto:=@if(sum(d729.d730)=0,%22NA%22,SUM(L729:L730)/SUM(D729:D730))" TargetMode="External"/><Relationship Id="rId3853" Type="http://schemas.openxmlformats.org/officeDocument/2006/relationships/hyperlink" Target="mailto:=@if(sum(d729.d730)=0,%22NA%22,SUM(L729:L730)/SUM(D729:D730))" TargetMode="External"/><Relationship Id="rId4904" Type="http://schemas.openxmlformats.org/officeDocument/2006/relationships/hyperlink" Target="mailto:=@if(sum(d729.d730)=0,%22NA%22,SUM(L729:L730)/SUM(D729:D730))" TargetMode="External"/><Relationship Id="rId774" Type="http://schemas.openxmlformats.org/officeDocument/2006/relationships/hyperlink" Target="mailto:=@if(sum(d729.d730)=0,%22NA%22,SUM(L729:L730)/SUM(D729:D730))" TargetMode="External"/><Relationship Id="rId981" Type="http://schemas.openxmlformats.org/officeDocument/2006/relationships/hyperlink" Target="mailto:=@if(sum(d729.d730)=0,%22NA%22,SUM(L729:L730)/SUM(D729:D730))" TargetMode="External"/><Relationship Id="rId1057" Type="http://schemas.openxmlformats.org/officeDocument/2006/relationships/hyperlink" Target="mailto:=@if(sum(d729.d730)=0,%22NA%22,SUM(L729:L730)/SUM(D729:D730))" TargetMode="External"/><Relationship Id="rId2455" Type="http://schemas.openxmlformats.org/officeDocument/2006/relationships/hyperlink" Target="mailto:=@if(sum(d729.d730)=0,%22NA%22,SUM(L729:L730)/SUM(D729:D730))" TargetMode="External"/><Relationship Id="rId2662" Type="http://schemas.openxmlformats.org/officeDocument/2006/relationships/hyperlink" Target="mailto:=@if(sum(d729.d730)=0,%22NA%22,SUM(L729:L730)/SUM(D729:D730))" TargetMode="External"/><Relationship Id="rId3506" Type="http://schemas.openxmlformats.org/officeDocument/2006/relationships/hyperlink" Target="mailto:=@if(sum(d729.d730)=0,%22NA%22,SUM(L729:L730)/SUM(D729:D730))" TargetMode="External"/><Relationship Id="rId3713" Type="http://schemas.openxmlformats.org/officeDocument/2006/relationships/hyperlink" Target="mailto:=@if(sum(d729.d730)=0,%22NA%22,SUM(L729:L730)/SUM(D729:D730))" TargetMode="External"/><Relationship Id="rId3920" Type="http://schemas.openxmlformats.org/officeDocument/2006/relationships/hyperlink" Target="mailto:=@if(sum(d729.d730)=0,%22NA%22,SUM(L729:L730)/SUM(D729:D730))" TargetMode="External"/><Relationship Id="rId6869" Type="http://schemas.openxmlformats.org/officeDocument/2006/relationships/hyperlink" Target="mailto:=@if(sum(d729.d730)=0,%22NA%22,SUM(L729:L730)/SUM(D729:D730))" TargetMode="External"/><Relationship Id="rId8084" Type="http://schemas.openxmlformats.org/officeDocument/2006/relationships/hyperlink" Target="mailto:=@if(sum(d729.d730)=0,%22NA%22,SUM(L729:L730)/SUM(D729:D730))" TargetMode="External"/><Relationship Id="rId427" Type="http://schemas.openxmlformats.org/officeDocument/2006/relationships/hyperlink" Target="mailto:=@if(sum(d729.d730)=0,%22NA%22,SUM(L729:L730)/SUM(D729:D730))" TargetMode="External"/><Relationship Id="rId634" Type="http://schemas.openxmlformats.org/officeDocument/2006/relationships/hyperlink" Target="mailto:=@if(sum(d729.d730)=0,%22NA%22,SUM(L729:L730)/SUM(D729:D730))" TargetMode="External"/><Relationship Id="rId841" Type="http://schemas.openxmlformats.org/officeDocument/2006/relationships/hyperlink" Target="mailto:=@if(sum(d729.d730)=0,%22NA%22,SUM(L729:L730)/SUM(D729:D730))" TargetMode="External"/><Relationship Id="rId1264" Type="http://schemas.openxmlformats.org/officeDocument/2006/relationships/hyperlink" Target="mailto:=@if(sum(d729.d730)=0,%22NA%22,SUM(L729:L730)/SUM(D729:D730))" TargetMode="External"/><Relationship Id="rId1471" Type="http://schemas.openxmlformats.org/officeDocument/2006/relationships/hyperlink" Target="mailto:=@if(sum(d729.d730)=0,%22NA%22,SUM(L729:L730)/SUM(D729:D730))" TargetMode="External"/><Relationship Id="rId2108" Type="http://schemas.openxmlformats.org/officeDocument/2006/relationships/hyperlink" Target="mailto:=@if(sum(d729.d730)=0,%22NA%22,SUM(L729:L730)/SUM(D729:D730))" TargetMode="External"/><Relationship Id="rId2315" Type="http://schemas.openxmlformats.org/officeDocument/2006/relationships/hyperlink" Target="mailto:=@if(sum(d729.d730)=0,%22NA%22,SUM(L729:L730)/SUM(D729:D730))" TargetMode="External"/><Relationship Id="rId2522" Type="http://schemas.openxmlformats.org/officeDocument/2006/relationships/hyperlink" Target="mailto:=@if(sum(d729.d730)=0,%22NA%22,SUM(L729:L730)/SUM(D729:D730))" TargetMode="External"/><Relationship Id="rId5678" Type="http://schemas.openxmlformats.org/officeDocument/2006/relationships/hyperlink" Target="mailto:=@if(sum(d729.d730)=0,%22NA%22,SUM(L729:L730)/SUM(D729:D730))" TargetMode="External"/><Relationship Id="rId5885" Type="http://schemas.openxmlformats.org/officeDocument/2006/relationships/hyperlink" Target="mailto:=@if(sum(d729.d730)=0,%22NA%22,SUM(L729:L730)/SUM(D729:D730))" TargetMode="External"/><Relationship Id="rId6729" Type="http://schemas.openxmlformats.org/officeDocument/2006/relationships/hyperlink" Target="mailto:=@if(sum(d729.d730)=0,%22NA%22,SUM(L729:L730)/SUM(D729:D730))" TargetMode="External"/><Relationship Id="rId6936" Type="http://schemas.openxmlformats.org/officeDocument/2006/relationships/hyperlink" Target="mailto:=@if(sum(d729.d730)=0,%22NA%22,SUM(L729:L730)/SUM(D729:D730))" TargetMode="External"/><Relationship Id="rId701" Type="http://schemas.openxmlformats.org/officeDocument/2006/relationships/hyperlink" Target="mailto:=@if(sum(d729.d730)=0,%22NA%22,SUM(L729:L730)/SUM(D729:D730))" TargetMode="External"/><Relationship Id="rId1124" Type="http://schemas.openxmlformats.org/officeDocument/2006/relationships/hyperlink" Target="mailto:=@if(sum(d729.d730)=0,%22NA%22,SUM(L729:L730)/SUM(D729:D730))" TargetMode="External"/><Relationship Id="rId1331" Type="http://schemas.openxmlformats.org/officeDocument/2006/relationships/hyperlink" Target="mailto:=@if(sum(d729.d730)=0,%22NA%22,SUM(L729:L730)/SUM(D729:D730))" TargetMode="External"/><Relationship Id="rId4487" Type="http://schemas.openxmlformats.org/officeDocument/2006/relationships/hyperlink" Target="mailto:=@if(sum(d729.d730)=0,%22NA%22,SUM(L729:L730)/SUM(D729:D730))" TargetMode="External"/><Relationship Id="rId4694" Type="http://schemas.openxmlformats.org/officeDocument/2006/relationships/hyperlink" Target="mailto:=@if(sum(d729.d730)=0,%22NA%22,SUM(L729:L730)/SUM(D729:D730))" TargetMode="External"/><Relationship Id="rId5538" Type="http://schemas.openxmlformats.org/officeDocument/2006/relationships/hyperlink" Target="mailto:=@if(sum(d729.d730)=0,%22NA%22,SUM(L729:L730)/SUM(D729:D730))" TargetMode="External"/><Relationship Id="rId5745" Type="http://schemas.openxmlformats.org/officeDocument/2006/relationships/hyperlink" Target="mailto:=@if(sum(d729.d730)=0,%22NA%22,SUM(L729:L730)/SUM(D729:D730))" TargetMode="External"/><Relationship Id="rId5952" Type="http://schemas.openxmlformats.org/officeDocument/2006/relationships/hyperlink" Target="mailto:=@if(sum(d729.d730)=0,%22NA%22,SUM(L729:L730)/SUM(D729:D730))" TargetMode="External"/><Relationship Id="rId3089" Type="http://schemas.openxmlformats.org/officeDocument/2006/relationships/hyperlink" Target="mailto:=@if(sum(d729.d730)=0,%22NA%22,SUM(L729:L730)/SUM(D729:D730))" TargetMode="External"/><Relationship Id="rId3296" Type="http://schemas.openxmlformats.org/officeDocument/2006/relationships/hyperlink" Target="mailto:=@if(sum(d729.d730)=0,%22NA%22,SUM(L729:L730)/SUM(D729:D730))" TargetMode="External"/><Relationship Id="rId4347" Type="http://schemas.openxmlformats.org/officeDocument/2006/relationships/hyperlink" Target="mailto:=@if(sum(d729.d730)=0,%22NA%22,SUM(L729:L730)/SUM(D729:D730))" TargetMode="External"/><Relationship Id="rId4554" Type="http://schemas.openxmlformats.org/officeDocument/2006/relationships/hyperlink" Target="mailto:=@if(sum(d729.d730)=0,%22NA%22,SUM(L729:L730)/SUM(D729:D730))" TargetMode="External"/><Relationship Id="rId4761" Type="http://schemas.openxmlformats.org/officeDocument/2006/relationships/hyperlink" Target="mailto:=@if(sum(d729.d730)=0,%22NA%22,SUM(L729:L730)/SUM(D729:D730))" TargetMode="External"/><Relationship Id="rId5605" Type="http://schemas.openxmlformats.org/officeDocument/2006/relationships/hyperlink" Target="mailto:=@if(sum(d729.d730)=0,%22NA%22,SUM(L729:L730)/SUM(D729:D730))" TargetMode="External"/><Relationship Id="rId8011" Type="http://schemas.openxmlformats.org/officeDocument/2006/relationships/hyperlink" Target="mailto:=@if(sum(d729.d730)=0,%22NA%22,SUM(L729:L730)/SUM(D729:D730))" TargetMode="External"/><Relationship Id="rId3156" Type="http://schemas.openxmlformats.org/officeDocument/2006/relationships/hyperlink" Target="mailto:=@if(sum(d729.d730)=0,%22NA%22,SUM(L729:L730)/SUM(D729:D730))" TargetMode="External"/><Relationship Id="rId3363" Type="http://schemas.openxmlformats.org/officeDocument/2006/relationships/hyperlink" Target="mailto:=@if(sum(d729.d730)=0,%22NA%22,SUM(L729:L730)/SUM(D729:D730))" TargetMode="External"/><Relationship Id="rId4207" Type="http://schemas.openxmlformats.org/officeDocument/2006/relationships/hyperlink" Target="mailto:=@if(sum(d729.d730)=0,%22NA%22,SUM(L729:L730)/SUM(D729:D730))" TargetMode="External"/><Relationship Id="rId4414" Type="http://schemas.openxmlformats.org/officeDocument/2006/relationships/hyperlink" Target="mailto:=@if(sum(d729.d730)=0,%22NA%22,SUM(L729:L730)/SUM(D729:D730))" TargetMode="External"/><Relationship Id="rId5812" Type="http://schemas.openxmlformats.org/officeDocument/2006/relationships/hyperlink" Target="mailto:=@if(sum(d729.d730)=0,%22NA%22,SUM(L729:L730)/SUM(D729:D730))" TargetMode="External"/><Relationship Id="rId284" Type="http://schemas.openxmlformats.org/officeDocument/2006/relationships/hyperlink" Target="mailto:=@if(sum(d729.d730)=0,%22NA%22,SUM(L729:L730)/SUM(D729:D730))" TargetMode="External"/><Relationship Id="rId491" Type="http://schemas.openxmlformats.org/officeDocument/2006/relationships/hyperlink" Target="mailto:=@if(sum(d729.d730)=0,%22NA%22,SUM(L729:L730)/SUM(D729:D730))" TargetMode="External"/><Relationship Id="rId2172" Type="http://schemas.openxmlformats.org/officeDocument/2006/relationships/hyperlink" Target="mailto:=@if(sum(d729.d730)=0,%22NA%22,SUM(L729:L730)/SUM(D729:D730))" TargetMode="External"/><Relationship Id="rId3016" Type="http://schemas.openxmlformats.org/officeDocument/2006/relationships/hyperlink" Target="mailto:=@if(sum(d729.d730)=0,%22NA%22,SUM(L729:L730)/SUM(D729:D730))" TargetMode="External"/><Relationship Id="rId3223" Type="http://schemas.openxmlformats.org/officeDocument/2006/relationships/hyperlink" Target="mailto:=@if(sum(d729.d730)=0,%22NA%22,SUM(L729:L730)/SUM(D729:D730))" TargetMode="External"/><Relationship Id="rId3570" Type="http://schemas.openxmlformats.org/officeDocument/2006/relationships/hyperlink" Target="mailto:=@if(sum(d729.d730)=0,%22NA%22,SUM(L729:L730)/SUM(D729:D730))" TargetMode="External"/><Relationship Id="rId4621" Type="http://schemas.openxmlformats.org/officeDocument/2006/relationships/hyperlink" Target="mailto:=@if(sum(d729.d730)=0,%22NA%22,SUM(L729:L730)/SUM(D729:D730))" TargetMode="External"/><Relationship Id="rId6379" Type="http://schemas.openxmlformats.org/officeDocument/2006/relationships/hyperlink" Target="mailto:=@if(sum(d729.d730)=0,%22NA%22,SUM(L729:L730)/SUM(D729:D730))" TargetMode="External"/><Relationship Id="rId7777" Type="http://schemas.openxmlformats.org/officeDocument/2006/relationships/hyperlink" Target="mailto:=@if(sum(d729.d730)=0,%22NA%22,SUM(L729:L730)/SUM(D729:D730))" TargetMode="External"/><Relationship Id="rId7984" Type="http://schemas.openxmlformats.org/officeDocument/2006/relationships/hyperlink" Target="mailto:=@if(sum(d729.d730)=0,%22NA%22,SUM(L729:L730)/SUM(D729:D730))" TargetMode="External"/><Relationship Id="rId144" Type="http://schemas.openxmlformats.org/officeDocument/2006/relationships/hyperlink" Target="mailto:=@if(sum(d729.d730)=0,%22NA%22,SUM(L729:L730)/SUM(D729:D730))" TargetMode="External"/><Relationship Id="rId3430" Type="http://schemas.openxmlformats.org/officeDocument/2006/relationships/hyperlink" Target="mailto:=@if(sum(d729.d730)=0,%22NA%22,SUM(L729:L730)/SUM(D729:D730))" TargetMode="External"/><Relationship Id="rId5188" Type="http://schemas.openxmlformats.org/officeDocument/2006/relationships/hyperlink" Target="mailto:=@if(sum(d729.d730)=0,%22NA%22,SUM(L729:L730)/SUM(D729:D730))" TargetMode="External"/><Relationship Id="rId6586" Type="http://schemas.openxmlformats.org/officeDocument/2006/relationships/hyperlink" Target="mailto:=@if(sum(d729.d730)=0,%22NA%22,SUM(L729:L730)/SUM(D729:D730))" TargetMode="External"/><Relationship Id="rId6793" Type="http://schemas.openxmlformats.org/officeDocument/2006/relationships/hyperlink" Target="mailto:=@if(sum(d729.d730)=0,%22NA%22,SUM(L729:L730)/SUM(D729:D730))" TargetMode="External"/><Relationship Id="rId7637" Type="http://schemas.openxmlformats.org/officeDocument/2006/relationships/hyperlink" Target="mailto:=@if(sum(d729.d730)=0,%22NA%22,SUM(L729:L730)/SUM(D729:D730))" TargetMode="External"/><Relationship Id="rId7844" Type="http://schemas.openxmlformats.org/officeDocument/2006/relationships/hyperlink" Target="mailto:=@if(sum(d729.d730)=0,%22NA%22,SUM(L729:L730)/SUM(D729:D730))" TargetMode="External"/><Relationship Id="rId351" Type="http://schemas.openxmlformats.org/officeDocument/2006/relationships/hyperlink" Target="mailto:=@if(sum(d729.d730)=0,%22NA%22,SUM(L729:L730)/SUM(D729:D730))" TargetMode="External"/><Relationship Id="rId2032" Type="http://schemas.openxmlformats.org/officeDocument/2006/relationships/hyperlink" Target="mailto:=@if(sum(d729.d730)=0,%22NA%22,SUM(L729:L730)/SUM(D729:D730))" TargetMode="External"/><Relationship Id="rId2989" Type="http://schemas.openxmlformats.org/officeDocument/2006/relationships/hyperlink" Target="mailto:=@if(sum(d729.d730)=0,%22NA%22,SUM(L729:L730)/SUM(D729:D730))" TargetMode="External"/><Relationship Id="rId5395" Type="http://schemas.openxmlformats.org/officeDocument/2006/relationships/hyperlink" Target="mailto:=@if(sum(d729.d730)=0,%22NA%22,SUM(L729:L730)/SUM(D729:D730))" TargetMode="External"/><Relationship Id="rId6239" Type="http://schemas.openxmlformats.org/officeDocument/2006/relationships/hyperlink" Target="mailto:=@if(sum(d729.d730)=0,%22NA%22,SUM(L729:L730)/SUM(D729:D730))" TargetMode="External"/><Relationship Id="rId6446" Type="http://schemas.openxmlformats.org/officeDocument/2006/relationships/hyperlink" Target="mailto:=@if(sum(d729.d730)=0,%22NA%22,SUM(L729:L730)/SUM(D729:D730))" TargetMode="External"/><Relationship Id="rId6653" Type="http://schemas.openxmlformats.org/officeDocument/2006/relationships/hyperlink" Target="mailto:=@if(sum(d729.d730)=0,%22NA%22,SUM(L729:L730)/SUM(D729:D730))" TargetMode="External"/><Relationship Id="rId6860" Type="http://schemas.openxmlformats.org/officeDocument/2006/relationships/hyperlink" Target="mailto:=@if(sum(d729.d730)=0,%22NA%22,SUM(L729:L730)/SUM(D729:D730))" TargetMode="External"/><Relationship Id="rId7704" Type="http://schemas.openxmlformats.org/officeDocument/2006/relationships/hyperlink" Target="mailto:=@if(sum(d729.d730)=0,%22NA%22,SUM(L729:L730)/SUM(D729:D730))" TargetMode="External"/><Relationship Id="rId7911" Type="http://schemas.openxmlformats.org/officeDocument/2006/relationships/hyperlink" Target="mailto:=@if(sum(d729.d730)=0,%22NA%22,SUM(L729:L730)/SUM(D729:D730))" TargetMode="External"/><Relationship Id="rId211" Type="http://schemas.openxmlformats.org/officeDocument/2006/relationships/hyperlink" Target="mailto:=@if(sum(d729.d730)=0,%22NA%22,SUM(L729:L730)/SUM(D729:D730))" TargetMode="External"/><Relationship Id="rId1798" Type="http://schemas.openxmlformats.org/officeDocument/2006/relationships/hyperlink" Target="mailto:=@if(sum(d729.d730)=0,%22NA%22,SUM(L729:L730)/SUM(D729:D730))" TargetMode="External"/><Relationship Id="rId2849" Type="http://schemas.openxmlformats.org/officeDocument/2006/relationships/hyperlink" Target="mailto:=@if(sum(d729.d730)=0,%22NA%22,SUM(L729:L730)/SUM(D729:D730))" TargetMode="External"/><Relationship Id="rId5048" Type="http://schemas.openxmlformats.org/officeDocument/2006/relationships/hyperlink" Target="mailto:=@if(sum(d729.d730)=0,%22NA%22,SUM(L729:L730)/SUM(D729:D730))" TargetMode="External"/><Relationship Id="rId5255" Type="http://schemas.openxmlformats.org/officeDocument/2006/relationships/hyperlink" Target="mailto:=@if(sum(d729.d730)=0,%22NA%22,SUM(L729:L730)/SUM(D729:D730))" TargetMode="External"/><Relationship Id="rId5462" Type="http://schemas.openxmlformats.org/officeDocument/2006/relationships/hyperlink" Target="mailto:=@if(sum(d729.d730)=0,%22NA%22,SUM(L729:L730)/SUM(D729:D730))" TargetMode="External"/><Relationship Id="rId6306" Type="http://schemas.openxmlformats.org/officeDocument/2006/relationships/hyperlink" Target="mailto:=@if(sum(d729.d730)=0,%22NA%22,SUM(L729:L730)/SUM(D729:D730))" TargetMode="External"/><Relationship Id="rId6513" Type="http://schemas.openxmlformats.org/officeDocument/2006/relationships/hyperlink" Target="mailto:=@if(sum(d729.d730)=0,%22NA%22,SUM(L729:L730)/SUM(D729:D730))" TargetMode="External"/><Relationship Id="rId6720" Type="http://schemas.openxmlformats.org/officeDocument/2006/relationships/hyperlink" Target="mailto:=@if(sum(d729.d730)=0,%22NA%22,SUM(L729:L730)/SUM(D729:D730))" TargetMode="External"/><Relationship Id="rId1658" Type="http://schemas.openxmlformats.org/officeDocument/2006/relationships/hyperlink" Target="mailto:=@if(sum(d729.d730)=0,%22NA%22,SUM(L729:L730)/SUM(D729:D730))" TargetMode="External"/><Relationship Id="rId1865" Type="http://schemas.openxmlformats.org/officeDocument/2006/relationships/hyperlink" Target="mailto:=@if(sum(d729.d730)=0,%22NA%22,SUM(L729:L730)/SUM(D729:D730))" TargetMode="External"/><Relationship Id="rId2709" Type="http://schemas.openxmlformats.org/officeDocument/2006/relationships/hyperlink" Target="mailto:=@if(sum(d729.d730)=0,%22NA%22,SUM(L729:L730)/SUM(D729:D730))" TargetMode="External"/><Relationship Id="rId4064" Type="http://schemas.openxmlformats.org/officeDocument/2006/relationships/hyperlink" Target="mailto:=@if(sum(d729.d730)=0,%22NA%22,SUM(L729:L730)/SUM(D729:D730))" TargetMode="External"/><Relationship Id="rId4271" Type="http://schemas.openxmlformats.org/officeDocument/2006/relationships/hyperlink" Target="mailto:=@if(sum(d729.d730)=0,%22NA%22,SUM(L729:L730)/SUM(D729:D730))" TargetMode="External"/><Relationship Id="rId5115" Type="http://schemas.openxmlformats.org/officeDocument/2006/relationships/hyperlink" Target="mailto:=@if(sum(d729.d730)=0,%22NA%22,SUM(L729:L730)/SUM(D729:D730))" TargetMode="External"/><Relationship Id="rId5322" Type="http://schemas.openxmlformats.org/officeDocument/2006/relationships/hyperlink" Target="mailto:=@if(sum(d729.d730)=0,%22NA%22,SUM(L729:L730)/SUM(D729:D730))" TargetMode="External"/><Relationship Id="rId1518" Type="http://schemas.openxmlformats.org/officeDocument/2006/relationships/hyperlink" Target="mailto:=@if(sum(d729.d730)=0,%22NA%22,SUM(L729:L730)/SUM(D729:D730))" TargetMode="External"/><Relationship Id="rId2916" Type="http://schemas.openxmlformats.org/officeDocument/2006/relationships/hyperlink" Target="mailto:=@if(sum(d729.d730)=0,%22NA%22,SUM(L729:L730)/SUM(D729:D730))" TargetMode="External"/><Relationship Id="rId3080" Type="http://schemas.openxmlformats.org/officeDocument/2006/relationships/hyperlink" Target="mailto:=@if(sum(d729.d730)=0,%22NA%22,SUM(L729:L730)/SUM(D729:D730))" TargetMode="External"/><Relationship Id="rId4131" Type="http://schemas.openxmlformats.org/officeDocument/2006/relationships/hyperlink" Target="mailto:=@if(sum(d729.d730)=0,%22NA%22,SUM(L729:L730)/SUM(D729:D730))" TargetMode="External"/><Relationship Id="rId7287" Type="http://schemas.openxmlformats.org/officeDocument/2006/relationships/hyperlink" Target="mailto:=@if(sum(d729.d730)=0,%22NA%22,SUM(L729:L730)/SUM(D729:D730))" TargetMode="External"/><Relationship Id="rId7494" Type="http://schemas.openxmlformats.org/officeDocument/2006/relationships/hyperlink" Target="mailto:=@if(sum(d729.d730)=0,%22NA%22,SUM(L729:L730)/SUM(D729:D730))" TargetMode="External"/><Relationship Id="rId1725" Type="http://schemas.openxmlformats.org/officeDocument/2006/relationships/hyperlink" Target="mailto:=@if(sum(d729.d730)=0,%22NA%22,SUM(L729:L730)/SUM(D729:D730))" TargetMode="External"/><Relationship Id="rId1932" Type="http://schemas.openxmlformats.org/officeDocument/2006/relationships/hyperlink" Target="mailto:=@if(sum(d729.d730)=0,%22NA%22,SUM(L729:L730)/SUM(D729:D730))" TargetMode="External"/><Relationship Id="rId6096" Type="http://schemas.openxmlformats.org/officeDocument/2006/relationships/hyperlink" Target="mailto:=@if(sum(d729.d730)=0,%22NA%22,SUM(L729:L730)/SUM(D729:D730))" TargetMode="External"/><Relationship Id="rId7147" Type="http://schemas.openxmlformats.org/officeDocument/2006/relationships/hyperlink" Target="mailto:=@if(sum(d729.d730)=0,%22NA%22,SUM(L729:L730)/SUM(D729:D730))" TargetMode="External"/><Relationship Id="rId7354" Type="http://schemas.openxmlformats.org/officeDocument/2006/relationships/hyperlink" Target="mailto:=@if(sum(d729.d730)=0,%22NA%22,SUM(L729:L730)/SUM(D729:D730))" TargetMode="External"/><Relationship Id="rId17" Type="http://schemas.openxmlformats.org/officeDocument/2006/relationships/hyperlink" Target="mailto:=@if(sum(d729.d730)=0,%22NA%22,SUM(L729:L730)/SUM(D729:D730))" TargetMode="External"/><Relationship Id="rId3897" Type="http://schemas.openxmlformats.org/officeDocument/2006/relationships/hyperlink" Target="mailto:=@if(sum(d729.d730)=0,%22NA%22,SUM(L729:L730)/SUM(D729:D730))" TargetMode="External"/><Relationship Id="rId4948" Type="http://schemas.openxmlformats.org/officeDocument/2006/relationships/hyperlink" Target="mailto:=@if(sum(d729.d730)=0,%22NA%22,SUM(L729:L730)/SUM(D729:D730))" TargetMode="External"/><Relationship Id="rId6163" Type="http://schemas.openxmlformats.org/officeDocument/2006/relationships/hyperlink" Target="mailto:=@if(sum(d729.d730)=0,%22NA%22,SUM(L729:L730)/SUM(D729:D730))" TargetMode="External"/><Relationship Id="rId7007" Type="http://schemas.openxmlformats.org/officeDocument/2006/relationships/hyperlink" Target="mailto:=@if(sum(d729.d730)=0,%22NA%22,SUM(L729:L730)/SUM(D729:D730))" TargetMode="External"/><Relationship Id="rId7561" Type="http://schemas.openxmlformats.org/officeDocument/2006/relationships/hyperlink" Target="mailto:=@if(sum(d729.d730)=0,%22NA%22,SUM(L729:L730)/SUM(D729:D730))" TargetMode="External"/><Relationship Id="rId2499" Type="http://schemas.openxmlformats.org/officeDocument/2006/relationships/hyperlink" Target="mailto:=@if(sum(d729.d730)=0,%22NA%22,SUM(L729:L730)/SUM(D729:D730))" TargetMode="External"/><Relationship Id="rId3757" Type="http://schemas.openxmlformats.org/officeDocument/2006/relationships/hyperlink" Target="mailto:=@if(sum(d729.d730)=0,%22NA%22,SUM(L729:L730)/SUM(D729:D730))" TargetMode="External"/><Relationship Id="rId3964" Type="http://schemas.openxmlformats.org/officeDocument/2006/relationships/hyperlink" Target="mailto:=@if(sum(d729.d730)=0,%22NA%22,SUM(L729:L730)/SUM(D729:D730))" TargetMode="External"/><Relationship Id="rId4808" Type="http://schemas.openxmlformats.org/officeDocument/2006/relationships/hyperlink" Target="mailto:=@if(sum(d729.d730)=0,%22NA%22,SUM(L729:L730)/SUM(D729:D730))" TargetMode="External"/><Relationship Id="rId6370" Type="http://schemas.openxmlformats.org/officeDocument/2006/relationships/hyperlink" Target="mailto:=@if(sum(d729.d730)=0,%22NA%22,SUM(L729:L730)/SUM(D729:D730))" TargetMode="External"/><Relationship Id="rId7214" Type="http://schemas.openxmlformats.org/officeDocument/2006/relationships/hyperlink" Target="mailto:=@if(sum(d729.d730)=0,%22NA%22,SUM(L729:L730)/SUM(D729:D730))" TargetMode="External"/><Relationship Id="rId7421" Type="http://schemas.openxmlformats.org/officeDocument/2006/relationships/hyperlink" Target="mailto:=@if(sum(d729.d730)=0,%22NA%22,SUM(L729:L730)/SUM(D729:D730))" TargetMode="External"/><Relationship Id="rId1" Type="http://schemas.openxmlformats.org/officeDocument/2006/relationships/hyperlink" Target="mailto:=@if(sum(d729.d730)=0,%22NA%22,SUM(L729:L730)/SUM(D729:D730))" TargetMode="External"/><Relationship Id="rId678" Type="http://schemas.openxmlformats.org/officeDocument/2006/relationships/hyperlink" Target="mailto:=@if(sum(d729.d730)=0,%22NA%22,SUM(L729:L730)/SUM(D729:D730))" TargetMode="External"/><Relationship Id="rId885" Type="http://schemas.openxmlformats.org/officeDocument/2006/relationships/hyperlink" Target="mailto:=@if(sum(d729.d730)=0,%22NA%22,SUM(L729:L730)/SUM(D729:D730))" TargetMode="External"/><Relationship Id="rId2359" Type="http://schemas.openxmlformats.org/officeDocument/2006/relationships/hyperlink" Target="mailto:=@if(sum(d729.d730)=0,%22NA%22,SUM(L729:L730)/SUM(D729:D730))" TargetMode="External"/><Relationship Id="rId2566" Type="http://schemas.openxmlformats.org/officeDocument/2006/relationships/hyperlink" Target="mailto:=@if(sum(d729.d730)=0,%22NA%22,SUM(L729:L730)/SUM(D729:D730))" TargetMode="External"/><Relationship Id="rId2773" Type="http://schemas.openxmlformats.org/officeDocument/2006/relationships/hyperlink" Target="mailto:=@if(sum(d729.d730)=0,%22NA%22,SUM(L729:L730)/SUM(D729:D730))" TargetMode="External"/><Relationship Id="rId2980" Type="http://schemas.openxmlformats.org/officeDocument/2006/relationships/hyperlink" Target="mailto:=@if(sum(d729.d730)=0,%22NA%22,SUM(L729:L730)/SUM(D729:D730))" TargetMode="External"/><Relationship Id="rId3617" Type="http://schemas.openxmlformats.org/officeDocument/2006/relationships/hyperlink" Target="mailto:=@if(sum(d729.d730)=0,%22NA%22,SUM(L729:L730)/SUM(D729:D730))" TargetMode="External"/><Relationship Id="rId3824" Type="http://schemas.openxmlformats.org/officeDocument/2006/relationships/hyperlink" Target="mailto:=@if(sum(d729.d730)=0,%22NA%22,SUM(L729:L730)/SUM(D729:D730))" TargetMode="External"/><Relationship Id="rId6023" Type="http://schemas.openxmlformats.org/officeDocument/2006/relationships/hyperlink" Target="mailto:=@if(sum(d729.d730)=0,%22NA%22,SUM(L729:L730)/SUM(D729:D730))" TargetMode="External"/><Relationship Id="rId6230" Type="http://schemas.openxmlformats.org/officeDocument/2006/relationships/hyperlink" Target="mailto:=@if(sum(d729.d730)=0,%22NA%22,SUM(L729:L730)/SUM(D729:D730))" TargetMode="External"/><Relationship Id="rId538" Type="http://schemas.openxmlformats.org/officeDocument/2006/relationships/hyperlink" Target="mailto:=@if(sum(d729.d730)=0,%22NA%22,SUM(L729:L730)/SUM(D729:D730))" TargetMode="External"/><Relationship Id="rId745" Type="http://schemas.openxmlformats.org/officeDocument/2006/relationships/hyperlink" Target="mailto:=@if(sum(d729.d730)=0,%22NA%22,SUM(L729:L730)/SUM(D729:D730))" TargetMode="External"/><Relationship Id="rId952" Type="http://schemas.openxmlformats.org/officeDocument/2006/relationships/hyperlink" Target="mailto:=@if(sum(d729.d730)=0,%22NA%22,SUM(L729:L730)/SUM(D729:D730))" TargetMode="External"/><Relationship Id="rId1168" Type="http://schemas.openxmlformats.org/officeDocument/2006/relationships/hyperlink" Target="mailto:=@if(sum(d729.d730)=0,%22NA%22,SUM(L729:L730)/SUM(D729:D730))" TargetMode="External"/><Relationship Id="rId1375" Type="http://schemas.openxmlformats.org/officeDocument/2006/relationships/hyperlink" Target="mailto:=@if(sum(d729.d730)=0,%22NA%22,SUM(L729:L730)/SUM(D729:D730))" TargetMode="External"/><Relationship Id="rId1582" Type="http://schemas.openxmlformats.org/officeDocument/2006/relationships/hyperlink" Target="mailto:=@if(sum(d729.d730)=0,%22NA%22,SUM(L729:L730)/SUM(D729:D730))" TargetMode="External"/><Relationship Id="rId2219" Type="http://schemas.openxmlformats.org/officeDocument/2006/relationships/hyperlink" Target="mailto:=@if(sum(d729.d730)=0,%22NA%22,SUM(L729:L730)/SUM(D729:D730))" TargetMode="External"/><Relationship Id="rId2426" Type="http://schemas.openxmlformats.org/officeDocument/2006/relationships/hyperlink" Target="mailto:=@if(sum(d729.d730)=0,%22NA%22,SUM(L729:L730)/SUM(D729:D730))" TargetMode="External"/><Relationship Id="rId2633" Type="http://schemas.openxmlformats.org/officeDocument/2006/relationships/hyperlink" Target="mailto:=@if(sum(d729.d730)=0,%22NA%22,SUM(L729:L730)/SUM(D729:D730))" TargetMode="External"/><Relationship Id="rId5789" Type="http://schemas.openxmlformats.org/officeDocument/2006/relationships/hyperlink" Target="mailto:=@if(sum(d729.d730)=0,%22NA%22,SUM(L729:L730)/SUM(D729:D730))" TargetMode="External"/><Relationship Id="rId5996" Type="http://schemas.openxmlformats.org/officeDocument/2006/relationships/hyperlink" Target="mailto:=@if(sum(d729.d730)=0,%22NA%22,SUM(L729:L730)/SUM(D729:D730))" TargetMode="External"/><Relationship Id="rId81" Type="http://schemas.openxmlformats.org/officeDocument/2006/relationships/hyperlink" Target="mailto:=@if(sum(d729.d730)=0,%22NA%22,SUM(L729:L730)/SUM(D729:D730))" TargetMode="External"/><Relationship Id="rId605" Type="http://schemas.openxmlformats.org/officeDocument/2006/relationships/hyperlink" Target="mailto:=@if(sum(d729.d730)=0,%22NA%22,SUM(L729:L730)/SUM(D729:D730))" TargetMode="External"/><Relationship Id="rId812" Type="http://schemas.openxmlformats.org/officeDocument/2006/relationships/hyperlink" Target="mailto:=@if(sum(d729.d730)=0,%22NA%22,SUM(L729:L730)/SUM(D729:D730))" TargetMode="External"/><Relationship Id="rId1028" Type="http://schemas.openxmlformats.org/officeDocument/2006/relationships/hyperlink" Target="mailto:=@if(sum(d729.d730)=0,%22NA%22,SUM(L729:L730)/SUM(D729:D730))" TargetMode="External"/><Relationship Id="rId1235" Type="http://schemas.openxmlformats.org/officeDocument/2006/relationships/hyperlink" Target="mailto:=@if(sum(d729.d730)=0,%22NA%22,SUM(L729:L730)/SUM(D729:D730))" TargetMode="External"/><Relationship Id="rId1442" Type="http://schemas.openxmlformats.org/officeDocument/2006/relationships/hyperlink" Target="mailto:=@if(sum(d729.d730)=0,%22NA%22,SUM(L729:L730)/SUM(D729:D730))" TargetMode="External"/><Relationship Id="rId2840" Type="http://schemas.openxmlformats.org/officeDocument/2006/relationships/hyperlink" Target="mailto:=@if(sum(d729.d730)=0,%22NA%22,SUM(L729:L730)/SUM(D729:D730))" TargetMode="External"/><Relationship Id="rId4598" Type="http://schemas.openxmlformats.org/officeDocument/2006/relationships/hyperlink" Target="mailto:=@if(sum(d729.d730)=0,%22NA%22,SUM(L729:L730)/SUM(D729:D730))" TargetMode="External"/><Relationship Id="rId5649" Type="http://schemas.openxmlformats.org/officeDocument/2006/relationships/hyperlink" Target="mailto:=@if(sum(d729.d730)=0,%22NA%22,SUM(L729:L730)/SUM(D729:D730))" TargetMode="External"/><Relationship Id="rId8055" Type="http://schemas.openxmlformats.org/officeDocument/2006/relationships/hyperlink" Target="mailto:=@if(sum(d729.d730)=0,%22NA%22,SUM(L729:L730)/SUM(D729:D730))" TargetMode="External"/><Relationship Id="rId1302" Type="http://schemas.openxmlformats.org/officeDocument/2006/relationships/hyperlink" Target="mailto:=@if(sum(d729.d730)=0,%22NA%22,SUM(L729:L730)/SUM(D729:D730))" TargetMode="External"/><Relationship Id="rId2700" Type="http://schemas.openxmlformats.org/officeDocument/2006/relationships/hyperlink" Target="mailto:=@if(sum(d729.d730)=0,%22NA%22,SUM(L729:L730)/SUM(D729:D730))" TargetMode="External"/><Relationship Id="rId4458" Type="http://schemas.openxmlformats.org/officeDocument/2006/relationships/hyperlink" Target="mailto:=@if(sum(d729.d730)=0,%22NA%22,SUM(L729:L730)/SUM(D729:D730))" TargetMode="External"/><Relationship Id="rId5856" Type="http://schemas.openxmlformats.org/officeDocument/2006/relationships/hyperlink" Target="mailto:=@if(sum(d729.d730)=0,%22NA%22,SUM(L729:L730)/SUM(D729:D730))" TargetMode="External"/><Relationship Id="rId6907" Type="http://schemas.openxmlformats.org/officeDocument/2006/relationships/hyperlink" Target="mailto:=@if(sum(d729.d730)=0,%22NA%22,SUM(L729:L730)/SUM(D729:D730))" TargetMode="External"/><Relationship Id="rId7071" Type="http://schemas.openxmlformats.org/officeDocument/2006/relationships/hyperlink" Target="mailto:=@if(sum(d729.d730)=0,%22NA%22,SUM(L729:L730)/SUM(D729:D730))" TargetMode="External"/><Relationship Id="rId8122" Type="http://schemas.openxmlformats.org/officeDocument/2006/relationships/hyperlink" Target="mailto:=@if(sum(d729.d730)=0,%22NA%22,SUM(L729:L730)/SUM(D729:D730))" TargetMode="External"/><Relationship Id="rId3267" Type="http://schemas.openxmlformats.org/officeDocument/2006/relationships/hyperlink" Target="mailto:=@if(sum(d729.d730)=0,%22NA%22,SUM(L729:L730)/SUM(D729:D730))" TargetMode="External"/><Relationship Id="rId4665" Type="http://schemas.openxmlformats.org/officeDocument/2006/relationships/hyperlink" Target="mailto:=@if(sum(d729.d730)=0,%22NA%22,SUM(L729:L730)/SUM(D729:D730))" TargetMode="External"/><Relationship Id="rId4872" Type="http://schemas.openxmlformats.org/officeDocument/2006/relationships/hyperlink" Target="mailto:=@if(sum(d729.d730)=0,%22NA%22,SUM(L729:L730)/SUM(D729:D730))" TargetMode="External"/><Relationship Id="rId5509" Type="http://schemas.openxmlformats.org/officeDocument/2006/relationships/hyperlink" Target="mailto:=@if(sum(d729.d730)=0,%22NA%22,SUM(L729:L730)/SUM(D729:D730))" TargetMode="External"/><Relationship Id="rId5716" Type="http://schemas.openxmlformats.org/officeDocument/2006/relationships/hyperlink" Target="mailto:=@if(sum(d729.d730)=0,%22NA%22,SUM(L729:L730)/SUM(D729:D730))" TargetMode="External"/><Relationship Id="rId5923" Type="http://schemas.openxmlformats.org/officeDocument/2006/relationships/hyperlink" Target="mailto:=@if(sum(d729.d730)=0,%22NA%22,SUM(L729:L730)/SUM(D729:D730))" TargetMode="External"/><Relationship Id="rId188" Type="http://schemas.openxmlformats.org/officeDocument/2006/relationships/hyperlink" Target="mailto:=@if(sum(d729.d730)=0,%22NA%22,SUM(L729:L730)/SUM(D729:D730))" TargetMode="External"/><Relationship Id="rId395" Type="http://schemas.openxmlformats.org/officeDocument/2006/relationships/hyperlink" Target="mailto:=@if(sum(d729.d730)=0,%22NA%22,SUM(L729:L730)/SUM(D729:D730))" TargetMode="External"/><Relationship Id="rId2076" Type="http://schemas.openxmlformats.org/officeDocument/2006/relationships/hyperlink" Target="mailto:=@if(sum(d729.d730)=0,%22NA%22,SUM(L729:L730)/SUM(D729:D730))" TargetMode="External"/><Relationship Id="rId3474" Type="http://schemas.openxmlformats.org/officeDocument/2006/relationships/hyperlink" Target="mailto:=@if(sum(d729.d730)=0,%22NA%22,SUM(L729:L730)/SUM(D729:D730))" TargetMode="External"/><Relationship Id="rId3681" Type="http://schemas.openxmlformats.org/officeDocument/2006/relationships/hyperlink" Target="mailto:=@if(sum(d729.d730)=0,%22NA%22,SUM(L729:L730)/SUM(D729:D730))" TargetMode="External"/><Relationship Id="rId4318" Type="http://schemas.openxmlformats.org/officeDocument/2006/relationships/hyperlink" Target="mailto:=@if(sum(d729.d730)=0,%22NA%22,SUM(L729:L730)/SUM(D729:D730))" TargetMode="External"/><Relationship Id="rId4525" Type="http://schemas.openxmlformats.org/officeDocument/2006/relationships/hyperlink" Target="mailto:=@if(sum(d729.d730)=0,%22NA%22,SUM(L729:L730)/SUM(D729:D730))" TargetMode="External"/><Relationship Id="rId4732" Type="http://schemas.openxmlformats.org/officeDocument/2006/relationships/hyperlink" Target="mailto:=@if(sum(d729.d730)=0,%22NA%22,SUM(L729:L730)/SUM(D729:D730))" TargetMode="External"/><Relationship Id="rId7888" Type="http://schemas.openxmlformats.org/officeDocument/2006/relationships/hyperlink" Target="mailto:=@if(sum(d729.d730)=0,%22NA%22,SUM(L729:L730)/SUM(D729:D730))" TargetMode="External"/><Relationship Id="rId2283" Type="http://schemas.openxmlformats.org/officeDocument/2006/relationships/hyperlink" Target="mailto:=@if(sum(d729.d730)=0,%22NA%22,SUM(L729:L730)/SUM(D729:D730))" TargetMode="External"/><Relationship Id="rId2490" Type="http://schemas.openxmlformats.org/officeDocument/2006/relationships/hyperlink" Target="mailto:=@if(sum(d729.d730)=0,%22NA%22,SUM(L729:L730)/SUM(D729:D730))" TargetMode="External"/><Relationship Id="rId3127" Type="http://schemas.openxmlformats.org/officeDocument/2006/relationships/hyperlink" Target="mailto:=@if(sum(d729.d730)=0,%22NA%22,SUM(L729:L730)/SUM(D729:D730))" TargetMode="External"/><Relationship Id="rId3334" Type="http://schemas.openxmlformats.org/officeDocument/2006/relationships/hyperlink" Target="mailto:=@if(sum(d729.d730)=0,%22NA%22,SUM(L729:L730)/SUM(D729:D730))" TargetMode="External"/><Relationship Id="rId3541" Type="http://schemas.openxmlformats.org/officeDocument/2006/relationships/hyperlink" Target="mailto:=@if(sum(d729.d730)=0,%22NA%22,SUM(L729:L730)/SUM(D729:D730))" TargetMode="External"/><Relationship Id="rId6697" Type="http://schemas.openxmlformats.org/officeDocument/2006/relationships/hyperlink" Target="mailto:=@if(sum(d729.d730)=0,%22NA%22,SUM(L729:L730)/SUM(D729:D730))" TargetMode="External"/><Relationship Id="rId7748" Type="http://schemas.openxmlformats.org/officeDocument/2006/relationships/hyperlink" Target="mailto:=@if(sum(d729.d730)=0,%22NA%22,SUM(L729:L730)/SUM(D729:D730))" TargetMode="External"/><Relationship Id="rId7955" Type="http://schemas.openxmlformats.org/officeDocument/2006/relationships/hyperlink" Target="mailto:=@if(sum(d729.d730)=0,%22NA%22,SUM(L729:L730)/SUM(D729:D730))" TargetMode="External"/><Relationship Id="rId255" Type="http://schemas.openxmlformats.org/officeDocument/2006/relationships/hyperlink" Target="mailto:=@if(sum(d729.d730)=0,%22NA%22,SUM(L729:L730)/SUM(D729:D730))" TargetMode="External"/><Relationship Id="rId462" Type="http://schemas.openxmlformats.org/officeDocument/2006/relationships/hyperlink" Target="mailto:=@if(sum(d729.d730)=0,%22NA%22,SUM(L729:L730)/SUM(D729:D730))" TargetMode="External"/><Relationship Id="rId1092" Type="http://schemas.openxmlformats.org/officeDocument/2006/relationships/hyperlink" Target="mailto:=@if(sum(d729.d730)=0,%22NA%22,SUM(L729:L730)/SUM(D729:D730))" TargetMode="External"/><Relationship Id="rId2143" Type="http://schemas.openxmlformats.org/officeDocument/2006/relationships/hyperlink" Target="mailto:=@if(sum(d729.d730)=0,%22NA%22,SUM(L729:L730)/SUM(D729:D730))" TargetMode="External"/><Relationship Id="rId2350" Type="http://schemas.openxmlformats.org/officeDocument/2006/relationships/hyperlink" Target="mailto:=@if(sum(d729.d730)=0,%22NA%22,SUM(L729:L730)/SUM(D729:D730))" TargetMode="External"/><Relationship Id="rId3401" Type="http://schemas.openxmlformats.org/officeDocument/2006/relationships/hyperlink" Target="mailto:=@if(sum(d729.d730)=0,%22NA%22,SUM(L729:L730)/SUM(D729:D730))" TargetMode="External"/><Relationship Id="rId5299" Type="http://schemas.openxmlformats.org/officeDocument/2006/relationships/hyperlink" Target="mailto:=@if(sum(d729.d730)=0,%22NA%22,SUM(L729:L730)/SUM(D729:D730))" TargetMode="External"/><Relationship Id="rId6557" Type="http://schemas.openxmlformats.org/officeDocument/2006/relationships/hyperlink" Target="mailto:=@if(sum(d729.d730)=0,%22NA%22,SUM(L729:L730)/SUM(D729:D730))" TargetMode="External"/><Relationship Id="rId6764" Type="http://schemas.openxmlformats.org/officeDocument/2006/relationships/hyperlink" Target="mailto:=@if(sum(d729.d730)=0,%22NA%22,SUM(L729:L730)/SUM(D729:D730))" TargetMode="External"/><Relationship Id="rId6971" Type="http://schemas.openxmlformats.org/officeDocument/2006/relationships/hyperlink" Target="mailto:=@if(sum(d729.d730)=0,%22NA%22,SUM(L729:L730)/SUM(D729:D730))" TargetMode="External"/><Relationship Id="rId7608" Type="http://schemas.openxmlformats.org/officeDocument/2006/relationships/hyperlink" Target="mailto:=@if(sum(d729.d730)=0,%22NA%22,SUM(L729:L730)/SUM(D729:D730))" TargetMode="External"/><Relationship Id="rId7815" Type="http://schemas.openxmlformats.org/officeDocument/2006/relationships/hyperlink" Target="mailto:=@if(sum(d729.d730)=0,%22NA%22,SUM(L729:L730)/SUM(D729:D730))" TargetMode="External"/><Relationship Id="rId115" Type="http://schemas.openxmlformats.org/officeDocument/2006/relationships/hyperlink" Target="mailto:=@if(sum(d729.d730)=0,%22NA%22,SUM(L729:L730)/SUM(D729:D730))" TargetMode="External"/><Relationship Id="rId322" Type="http://schemas.openxmlformats.org/officeDocument/2006/relationships/hyperlink" Target="mailto:=@if(sum(d729.d730)=0,%22NA%22,SUM(L729:L730)/SUM(D729:D730))" TargetMode="External"/><Relationship Id="rId2003" Type="http://schemas.openxmlformats.org/officeDocument/2006/relationships/hyperlink" Target="mailto:=@if(sum(d729.d730)=0,%22NA%22,SUM(L729:L730)/SUM(D729:D730))" TargetMode="External"/><Relationship Id="rId2210" Type="http://schemas.openxmlformats.org/officeDocument/2006/relationships/hyperlink" Target="mailto:=@if(sum(d729.d730)=0,%22NA%22,SUM(L729:L730)/SUM(D729:D730))" TargetMode="External"/><Relationship Id="rId5159" Type="http://schemas.openxmlformats.org/officeDocument/2006/relationships/hyperlink" Target="mailto:=@if(sum(d729.d730)=0,%22NA%22,SUM(L729:L730)/SUM(D729:D730))" TargetMode="External"/><Relationship Id="rId5366" Type="http://schemas.openxmlformats.org/officeDocument/2006/relationships/hyperlink" Target="mailto:=@if(sum(d729.d730)=0,%22NA%22,SUM(L729:L730)/SUM(D729:D730))" TargetMode="External"/><Relationship Id="rId5573" Type="http://schemas.openxmlformats.org/officeDocument/2006/relationships/hyperlink" Target="mailto:=@if(sum(d729.d730)=0,%22NA%22,SUM(L729:L730)/SUM(D729:D730))" TargetMode="External"/><Relationship Id="rId6417" Type="http://schemas.openxmlformats.org/officeDocument/2006/relationships/hyperlink" Target="mailto:=@if(sum(d729.d730)=0,%22NA%22,SUM(L729:L730)/SUM(D729:D730))" TargetMode="External"/><Relationship Id="rId6624" Type="http://schemas.openxmlformats.org/officeDocument/2006/relationships/hyperlink" Target="mailto:=@if(sum(d729.d730)=0,%22NA%22,SUM(L729:L730)/SUM(D729:D730))" TargetMode="External"/><Relationship Id="rId4175" Type="http://schemas.openxmlformats.org/officeDocument/2006/relationships/hyperlink" Target="mailto:=@if(sum(d729.d730)=0,%22NA%22,SUM(L729:L730)/SUM(D729:D730))" TargetMode="External"/><Relationship Id="rId4382" Type="http://schemas.openxmlformats.org/officeDocument/2006/relationships/hyperlink" Target="mailto:=@if(sum(d729.d730)=0,%22NA%22,SUM(L729:L730)/SUM(D729:D730))" TargetMode="External"/><Relationship Id="rId5019" Type="http://schemas.openxmlformats.org/officeDocument/2006/relationships/hyperlink" Target="mailto:=@if(sum(d729.d730)=0,%22NA%22,SUM(L729:L730)/SUM(D729:D730))" TargetMode="External"/><Relationship Id="rId5226" Type="http://schemas.openxmlformats.org/officeDocument/2006/relationships/hyperlink" Target="mailto:=@if(sum(d729.d730)=0,%22NA%22,SUM(L729:L730)/SUM(D729:D730))" TargetMode="External"/><Relationship Id="rId5433" Type="http://schemas.openxmlformats.org/officeDocument/2006/relationships/hyperlink" Target="mailto:=@if(sum(d729.d730)=0,%22NA%22,SUM(L729:L730)/SUM(D729:D730))" TargetMode="External"/><Relationship Id="rId5780" Type="http://schemas.openxmlformats.org/officeDocument/2006/relationships/hyperlink" Target="mailto:=@if(sum(d729.d730)=0,%22NA%22,SUM(L729:L730)/SUM(D729:D730))" TargetMode="External"/><Relationship Id="rId6831" Type="http://schemas.openxmlformats.org/officeDocument/2006/relationships/hyperlink" Target="mailto:=@if(sum(d729.d730)=0,%22NA%22,SUM(L729:L730)/SUM(D729:D730))" TargetMode="External"/><Relationship Id="rId1769" Type="http://schemas.openxmlformats.org/officeDocument/2006/relationships/hyperlink" Target="mailto:=@if(sum(d729.d730)=0,%22NA%22,SUM(L729:L730)/SUM(D729:D730))" TargetMode="External"/><Relationship Id="rId1976" Type="http://schemas.openxmlformats.org/officeDocument/2006/relationships/hyperlink" Target="mailto:=@if(sum(d729.d730)=0,%22NA%22,SUM(L729:L730)/SUM(D729:D730))" TargetMode="External"/><Relationship Id="rId3191" Type="http://schemas.openxmlformats.org/officeDocument/2006/relationships/hyperlink" Target="mailto:=@if(sum(d729.d730)=0,%22NA%22,SUM(L729:L730)/SUM(D729:D730))" TargetMode="External"/><Relationship Id="rId4035" Type="http://schemas.openxmlformats.org/officeDocument/2006/relationships/hyperlink" Target="mailto:=@if(sum(d729.d730)=0,%22NA%22,SUM(L729:L730)/SUM(D729:D730))" TargetMode="External"/><Relationship Id="rId4242" Type="http://schemas.openxmlformats.org/officeDocument/2006/relationships/hyperlink" Target="mailto:=@if(sum(d729.d730)=0,%22NA%22,SUM(L729:L730)/SUM(D729:D730))" TargetMode="External"/><Relationship Id="rId5640" Type="http://schemas.openxmlformats.org/officeDocument/2006/relationships/hyperlink" Target="mailto:=@if(sum(d729.d730)=0,%22NA%22,SUM(L729:L730)/SUM(D729:D730))" TargetMode="External"/><Relationship Id="rId7398" Type="http://schemas.openxmlformats.org/officeDocument/2006/relationships/hyperlink" Target="mailto:=@if(sum(d729.d730)=0,%22NA%22,SUM(L729:L730)/SUM(D729:D730))" TargetMode="External"/><Relationship Id="rId1629" Type="http://schemas.openxmlformats.org/officeDocument/2006/relationships/hyperlink" Target="mailto:=@if(sum(d729.d730)=0,%22NA%22,SUM(L729:L730)/SUM(D729:D730))" TargetMode="External"/><Relationship Id="rId1836" Type="http://schemas.openxmlformats.org/officeDocument/2006/relationships/hyperlink" Target="mailto:=@if(sum(d729.d730)=0,%22NA%22,SUM(L729:L730)/SUM(D729:D730))" TargetMode="External"/><Relationship Id="rId5500" Type="http://schemas.openxmlformats.org/officeDocument/2006/relationships/hyperlink" Target="mailto:=@if(sum(d729.d730)=0,%22NA%22,SUM(L729:L730)/SUM(D729:D730))" TargetMode="External"/><Relationship Id="rId1903" Type="http://schemas.openxmlformats.org/officeDocument/2006/relationships/hyperlink" Target="mailto:=@if(sum(d729.d730)=0,%22NA%22,SUM(L729:L730)/SUM(D729:D730))" TargetMode="External"/><Relationship Id="rId3051" Type="http://schemas.openxmlformats.org/officeDocument/2006/relationships/hyperlink" Target="mailto:=@if(sum(d729.d730)=0,%22NA%22,SUM(L729:L730)/SUM(D729:D730))" TargetMode="External"/><Relationship Id="rId4102" Type="http://schemas.openxmlformats.org/officeDocument/2006/relationships/hyperlink" Target="mailto:=@if(sum(d729.d730)=0,%22NA%22,SUM(L729:L730)/SUM(D729:D730))" TargetMode="External"/><Relationship Id="rId7258" Type="http://schemas.openxmlformats.org/officeDocument/2006/relationships/hyperlink" Target="mailto:=@if(sum(d729.d730)=0,%22NA%22,SUM(L729:L730)/SUM(D729:D730))" TargetMode="External"/><Relationship Id="rId7465" Type="http://schemas.openxmlformats.org/officeDocument/2006/relationships/hyperlink" Target="mailto:=@if(sum(d729.d730)=0,%22NA%22,SUM(L729:L730)/SUM(D729:D730))" TargetMode="External"/><Relationship Id="rId7672" Type="http://schemas.openxmlformats.org/officeDocument/2006/relationships/hyperlink" Target="mailto:=@if(sum(d729.d730)=0,%22NA%22,SUM(L729:L730)/SUM(D729:D730))" TargetMode="External"/><Relationship Id="rId3868" Type="http://schemas.openxmlformats.org/officeDocument/2006/relationships/hyperlink" Target="mailto:=@if(sum(d729.d730)=0,%22NA%22,SUM(L729:L730)/SUM(D729:D730))" TargetMode="External"/><Relationship Id="rId4919" Type="http://schemas.openxmlformats.org/officeDocument/2006/relationships/hyperlink" Target="mailto:=@if(sum(d729.d730)=0,%22NA%22,SUM(L729:L730)/SUM(D729:D730))" TargetMode="External"/><Relationship Id="rId6067" Type="http://schemas.openxmlformats.org/officeDocument/2006/relationships/hyperlink" Target="mailto:=@if(sum(d729.d730)=0,%22NA%22,SUM(L729:L730)/SUM(D729:D730))" TargetMode="External"/><Relationship Id="rId6274" Type="http://schemas.openxmlformats.org/officeDocument/2006/relationships/hyperlink" Target="mailto:=@if(sum(d729.d730)=0,%22NA%22,SUM(L729:L730)/SUM(D729:D730))" TargetMode="External"/><Relationship Id="rId6481" Type="http://schemas.openxmlformats.org/officeDocument/2006/relationships/hyperlink" Target="mailto:=@if(sum(d729.d730)=0,%22NA%22,SUM(L729:L730)/SUM(D729:D730))" TargetMode="External"/><Relationship Id="rId7118" Type="http://schemas.openxmlformats.org/officeDocument/2006/relationships/hyperlink" Target="mailto:=@if(sum(d729.d730)=0,%22NA%22,SUM(L729:L730)/SUM(D729:D730))" TargetMode="External"/><Relationship Id="rId7325" Type="http://schemas.openxmlformats.org/officeDocument/2006/relationships/hyperlink" Target="mailto:=@if(sum(d729.d730)=0,%22NA%22,SUM(L729:L730)/SUM(D729:D730))" TargetMode="External"/><Relationship Id="rId7532" Type="http://schemas.openxmlformats.org/officeDocument/2006/relationships/hyperlink" Target="mailto:=@if(sum(d729.d730)=0,%22NA%22,SUM(L729:L730)/SUM(D729:D730))" TargetMode="External"/><Relationship Id="rId789" Type="http://schemas.openxmlformats.org/officeDocument/2006/relationships/hyperlink" Target="mailto:=@if(sum(d729.d730)=0,%22NA%22,SUM(L729:L730)/SUM(D729:D730))" TargetMode="External"/><Relationship Id="rId996" Type="http://schemas.openxmlformats.org/officeDocument/2006/relationships/hyperlink" Target="mailto:=@if(sum(d729.d730)=0,%22NA%22,SUM(L729:L730)/SUM(D729:D730))" TargetMode="External"/><Relationship Id="rId2677" Type="http://schemas.openxmlformats.org/officeDocument/2006/relationships/hyperlink" Target="mailto:=@if(sum(d729.d730)=0,%22NA%22,SUM(L729:L730)/SUM(D729:D730))" TargetMode="External"/><Relationship Id="rId2884" Type="http://schemas.openxmlformats.org/officeDocument/2006/relationships/hyperlink" Target="mailto:=@if(sum(d729.d730)=0,%22NA%22,SUM(L729:L730)/SUM(D729:D730))" TargetMode="External"/><Relationship Id="rId3728" Type="http://schemas.openxmlformats.org/officeDocument/2006/relationships/hyperlink" Target="mailto:=@if(sum(d729.d730)=0,%22NA%22,SUM(L729:L730)/SUM(D729:D730))" TargetMode="External"/><Relationship Id="rId5083" Type="http://schemas.openxmlformats.org/officeDocument/2006/relationships/hyperlink" Target="mailto:=@if(sum(d729.d730)=0,%22NA%22,SUM(L729:L730)/SUM(D729:D730))" TargetMode="External"/><Relationship Id="rId5290" Type="http://schemas.openxmlformats.org/officeDocument/2006/relationships/hyperlink" Target="mailto:=@if(sum(d729.d730)=0,%22NA%22,SUM(L729:L730)/SUM(D729:D730))" TargetMode="External"/><Relationship Id="rId6134" Type="http://schemas.openxmlformats.org/officeDocument/2006/relationships/hyperlink" Target="mailto:=@if(sum(d729.d730)=0,%22NA%22,SUM(L729:L730)/SUM(D729:D730))" TargetMode="External"/><Relationship Id="rId6341" Type="http://schemas.openxmlformats.org/officeDocument/2006/relationships/hyperlink" Target="mailto:=@if(sum(d729.d730)=0,%22NA%22,SUM(L729:L730)/SUM(D729:D730))" TargetMode="External"/><Relationship Id="rId649" Type="http://schemas.openxmlformats.org/officeDocument/2006/relationships/hyperlink" Target="mailto:=@if(sum(d729.d730)=0,%22NA%22,SUM(L729:L730)/SUM(D729:D730))" TargetMode="External"/><Relationship Id="rId856" Type="http://schemas.openxmlformats.org/officeDocument/2006/relationships/hyperlink" Target="mailto:=@if(sum(d729.d730)=0,%22NA%22,SUM(L729:L730)/SUM(D729:D730))" TargetMode="External"/><Relationship Id="rId1279" Type="http://schemas.openxmlformats.org/officeDocument/2006/relationships/hyperlink" Target="mailto:=@if(sum(d729.d730)=0,%22NA%22,SUM(L729:L730)/SUM(D729:D730))" TargetMode="External"/><Relationship Id="rId1486" Type="http://schemas.openxmlformats.org/officeDocument/2006/relationships/hyperlink" Target="mailto:=@if(sum(d729.d730)=0,%22NA%22,SUM(L729:L730)/SUM(D729:D730))" TargetMode="External"/><Relationship Id="rId2537" Type="http://schemas.openxmlformats.org/officeDocument/2006/relationships/hyperlink" Target="mailto:=@if(sum(d729.d730)=0,%22NA%22,SUM(L729:L730)/SUM(D729:D730))" TargetMode="External"/><Relationship Id="rId3935" Type="http://schemas.openxmlformats.org/officeDocument/2006/relationships/hyperlink" Target="mailto:=@if(sum(d729.d730)=0,%22NA%22,SUM(L729:L730)/SUM(D729:D730))" TargetMode="External"/><Relationship Id="rId5150" Type="http://schemas.openxmlformats.org/officeDocument/2006/relationships/hyperlink" Target="mailto:=@if(sum(d729.d730)=0,%22NA%22,SUM(L729:L730)/SUM(D729:D730))" TargetMode="External"/><Relationship Id="rId6201" Type="http://schemas.openxmlformats.org/officeDocument/2006/relationships/hyperlink" Target="mailto:=@if(sum(d729.d730)=0,%22NA%22,SUM(L729:L730)/SUM(D729:D730))" TargetMode="External"/><Relationship Id="rId8099" Type="http://schemas.openxmlformats.org/officeDocument/2006/relationships/hyperlink" Target="mailto:=@if(sum(d729.d730)=0,%22NA%22,SUM(L729:L730)/SUM(D729:D730))" TargetMode="External"/><Relationship Id="rId509" Type="http://schemas.openxmlformats.org/officeDocument/2006/relationships/hyperlink" Target="mailto:=@if(sum(d729.d730)=0,%22NA%22,SUM(L729:L730)/SUM(D729:D730))" TargetMode="External"/><Relationship Id="rId1139" Type="http://schemas.openxmlformats.org/officeDocument/2006/relationships/hyperlink" Target="mailto:=@if(sum(d729.d730)=0,%22NA%22,SUM(L729:L730)/SUM(D729:D730))" TargetMode="External"/><Relationship Id="rId1346" Type="http://schemas.openxmlformats.org/officeDocument/2006/relationships/hyperlink" Target="mailto:=@if(sum(d729.d730)=0,%22NA%22,SUM(L729:L730)/SUM(D729:D730))" TargetMode="External"/><Relationship Id="rId1693" Type="http://schemas.openxmlformats.org/officeDocument/2006/relationships/hyperlink" Target="mailto:=@if(sum(d729.d730)=0,%22NA%22,SUM(L729:L730)/SUM(D729:D730))" TargetMode="External"/><Relationship Id="rId2744" Type="http://schemas.openxmlformats.org/officeDocument/2006/relationships/hyperlink" Target="mailto:=@if(sum(d729.d730)=0,%22NA%22,SUM(L729:L730)/SUM(D729:D730))" TargetMode="External"/><Relationship Id="rId2951" Type="http://schemas.openxmlformats.org/officeDocument/2006/relationships/hyperlink" Target="mailto:=@if(sum(d729.d730)=0,%22NA%22,SUM(L729:L730)/SUM(D729:D730))" TargetMode="External"/><Relationship Id="rId5010" Type="http://schemas.openxmlformats.org/officeDocument/2006/relationships/hyperlink" Target="mailto:=@if(sum(d729.d730)=0,%22NA%22,SUM(L729:L730)/SUM(D729:D730))" TargetMode="External"/><Relationship Id="rId716" Type="http://schemas.openxmlformats.org/officeDocument/2006/relationships/hyperlink" Target="mailto:=@if(sum(d729.d730)=0,%22NA%22,SUM(L729:L730)/SUM(D729:D730))" TargetMode="External"/><Relationship Id="rId923" Type="http://schemas.openxmlformats.org/officeDocument/2006/relationships/hyperlink" Target="mailto:=@if(sum(d729.d730)=0,%22NA%22,SUM(L729:L730)/SUM(D729:D730))" TargetMode="External"/><Relationship Id="rId1553" Type="http://schemas.openxmlformats.org/officeDocument/2006/relationships/hyperlink" Target="mailto:=@if(sum(d729.d730)=0,%22NA%22,SUM(L729:L730)/SUM(D729:D730))" TargetMode="External"/><Relationship Id="rId1760" Type="http://schemas.openxmlformats.org/officeDocument/2006/relationships/hyperlink" Target="mailto:=@if(sum(d729.d730)=0,%22NA%22,SUM(L729:L730)/SUM(D729:D730))" TargetMode="External"/><Relationship Id="rId2604" Type="http://schemas.openxmlformats.org/officeDocument/2006/relationships/hyperlink" Target="mailto:=@if(sum(d729.d730)=0,%22NA%22,SUM(L729:L730)/SUM(D729:D730))" TargetMode="External"/><Relationship Id="rId2811" Type="http://schemas.openxmlformats.org/officeDocument/2006/relationships/hyperlink" Target="mailto:=@if(sum(d729.d730)=0,%22NA%22,SUM(L729:L730)/SUM(D729:D730))" TargetMode="External"/><Relationship Id="rId5967" Type="http://schemas.openxmlformats.org/officeDocument/2006/relationships/hyperlink" Target="mailto:=@if(sum(d729.d730)=0,%22NA%22,SUM(L729:L730)/SUM(D729:D730))" TargetMode="External"/><Relationship Id="rId8026" Type="http://schemas.openxmlformats.org/officeDocument/2006/relationships/hyperlink" Target="mailto:=@if(sum(d729.d730)=0,%22NA%22,SUM(L729:L730)/SUM(D729:D730))" TargetMode="External"/><Relationship Id="rId52" Type="http://schemas.openxmlformats.org/officeDocument/2006/relationships/hyperlink" Target="mailto:=@if(sum(d729.d730)=0,%22NA%22,SUM(L729:L730)/SUM(D729:D730))" TargetMode="External"/><Relationship Id="rId1206" Type="http://schemas.openxmlformats.org/officeDocument/2006/relationships/hyperlink" Target="mailto:=@if(sum(d729.d730)=0,%22NA%22,SUM(L729:L730)/SUM(D729:D730))" TargetMode="External"/><Relationship Id="rId1413" Type="http://schemas.openxmlformats.org/officeDocument/2006/relationships/hyperlink" Target="mailto:=@if(sum(d729.d730)=0,%22NA%22,SUM(L729:L730)/SUM(D729:D730))" TargetMode="External"/><Relationship Id="rId1620" Type="http://schemas.openxmlformats.org/officeDocument/2006/relationships/hyperlink" Target="mailto:=@if(sum(d729.d730)=0,%22NA%22,SUM(L729:L730)/SUM(D729:D730))" TargetMode="External"/><Relationship Id="rId4569" Type="http://schemas.openxmlformats.org/officeDocument/2006/relationships/hyperlink" Target="mailto:=@if(sum(d729.d730)=0,%22NA%22,SUM(L729:L730)/SUM(D729:D730))" TargetMode="External"/><Relationship Id="rId4776" Type="http://schemas.openxmlformats.org/officeDocument/2006/relationships/hyperlink" Target="mailto:=@if(sum(d729.d730)=0,%22NA%22,SUM(L729:L730)/SUM(D729:D730))" TargetMode="External"/><Relationship Id="rId4983" Type="http://schemas.openxmlformats.org/officeDocument/2006/relationships/hyperlink" Target="mailto:=@if(sum(d729.d730)=0,%22NA%22,SUM(L729:L730)/SUM(D729:D730))" TargetMode="External"/><Relationship Id="rId5827" Type="http://schemas.openxmlformats.org/officeDocument/2006/relationships/hyperlink" Target="mailto:=@if(sum(d729.d730)=0,%22NA%22,SUM(L729:L730)/SUM(D729:D730))" TargetMode="External"/><Relationship Id="rId7182" Type="http://schemas.openxmlformats.org/officeDocument/2006/relationships/hyperlink" Target="mailto:=@if(sum(d729.d730)=0,%22NA%22,SUM(L729:L730)/SUM(D729:D730))" TargetMode="External"/><Relationship Id="rId3378" Type="http://schemas.openxmlformats.org/officeDocument/2006/relationships/hyperlink" Target="mailto:=@if(sum(d729.d730)=0,%22NA%22,SUM(L729:L730)/SUM(D729:D730))" TargetMode="External"/><Relationship Id="rId3585" Type="http://schemas.openxmlformats.org/officeDocument/2006/relationships/hyperlink" Target="mailto:=@if(sum(d729.d730)=0,%22NA%22,SUM(L729:L730)/SUM(D729:D730))" TargetMode="External"/><Relationship Id="rId3792" Type="http://schemas.openxmlformats.org/officeDocument/2006/relationships/hyperlink" Target="mailto:=@if(sum(d729.d730)=0,%22NA%22,SUM(L729:L730)/SUM(D729:D730))" TargetMode="External"/><Relationship Id="rId4429" Type="http://schemas.openxmlformats.org/officeDocument/2006/relationships/hyperlink" Target="mailto:=@if(sum(d729.d730)=0,%22NA%22,SUM(L729:L730)/SUM(D729:D730))" TargetMode="External"/><Relationship Id="rId4636" Type="http://schemas.openxmlformats.org/officeDocument/2006/relationships/hyperlink" Target="mailto:=@if(sum(d729.d730)=0,%22NA%22,SUM(L729:L730)/SUM(D729:D730))" TargetMode="External"/><Relationship Id="rId4843" Type="http://schemas.openxmlformats.org/officeDocument/2006/relationships/hyperlink" Target="mailto:=@if(sum(d729.d730)=0,%22NA%22,SUM(L729:L730)/SUM(D729:D730))" TargetMode="External"/><Relationship Id="rId7042" Type="http://schemas.openxmlformats.org/officeDocument/2006/relationships/hyperlink" Target="mailto:=@if(sum(d729.d730)=0,%22NA%22,SUM(L729:L730)/SUM(D729:D730))" TargetMode="External"/><Relationship Id="rId7999" Type="http://schemas.openxmlformats.org/officeDocument/2006/relationships/hyperlink" Target="mailto:=@if(sum(d729.d730)=0,%22NA%22,SUM(L729:L730)/SUM(D729:D730))" TargetMode="External"/><Relationship Id="rId299" Type="http://schemas.openxmlformats.org/officeDocument/2006/relationships/hyperlink" Target="mailto:=@if(sum(d729.d730)=0,%22NA%22,SUM(L729:L730)/SUM(D729:D730))" TargetMode="External"/><Relationship Id="rId2187" Type="http://schemas.openxmlformats.org/officeDocument/2006/relationships/hyperlink" Target="mailto:=@if(sum(d729.d730)=0,%22NA%22,SUM(L729:L730)/SUM(D729:D730))" TargetMode="External"/><Relationship Id="rId2394" Type="http://schemas.openxmlformats.org/officeDocument/2006/relationships/hyperlink" Target="mailto:=@if(sum(d729.d730)=0,%22NA%22,SUM(L729:L730)/SUM(D729:D730))" TargetMode="External"/><Relationship Id="rId3238" Type="http://schemas.openxmlformats.org/officeDocument/2006/relationships/hyperlink" Target="mailto:=@if(sum(d729.d730)=0,%22NA%22,SUM(L729:L730)/SUM(D729:D730))" TargetMode="External"/><Relationship Id="rId3445" Type="http://schemas.openxmlformats.org/officeDocument/2006/relationships/hyperlink" Target="mailto:=@if(sum(d729.d730)=0,%22NA%22,SUM(L729:L730)/SUM(D729:D730))" TargetMode="External"/><Relationship Id="rId3652" Type="http://schemas.openxmlformats.org/officeDocument/2006/relationships/hyperlink" Target="mailto:=@if(sum(d729.d730)=0,%22NA%22,SUM(L729:L730)/SUM(D729:D730))" TargetMode="External"/><Relationship Id="rId4703" Type="http://schemas.openxmlformats.org/officeDocument/2006/relationships/hyperlink" Target="mailto:=@if(sum(d729.d730)=0,%22NA%22,SUM(L729:L730)/SUM(D729:D730))" TargetMode="External"/><Relationship Id="rId7859" Type="http://schemas.openxmlformats.org/officeDocument/2006/relationships/hyperlink" Target="mailto:=@if(sum(d729.d730)=0,%22NA%22,SUM(L729:L730)/SUM(D729:D730))" TargetMode="External"/><Relationship Id="rId159" Type="http://schemas.openxmlformats.org/officeDocument/2006/relationships/hyperlink" Target="mailto:=@if(sum(d729.d730)=0,%22NA%22,SUM(L729:L730)/SUM(D729:D730))" TargetMode="External"/><Relationship Id="rId366" Type="http://schemas.openxmlformats.org/officeDocument/2006/relationships/hyperlink" Target="mailto:=@if(sum(d729.d730)=0,%22NA%22,SUM(L729:L730)/SUM(D729:D730))" TargetMode="External"/><Relationship Id="rId573" Type="http://schemas.openxmlformats.org/officeDocument/2006/relationships/hyperlink" Target="mailto:=@if(sum(d729.d730)=0,%22NA%22,SUM(L729:L730)/SUM(D729:D730))" TargetMode="External"/><Relationship Id="rId780" Type="http://schemas.openxmlformats.org/officeDocument/2006/relationships/hyperlink" Target="mailto:=@if(sum(d729.d730)=0,%22NA%22,SUM(L729:L730)/SUM(D729:D730))" TargetMode="External"/><Relationship Id="rId2047" Type="http://schemas.openxmlformats.org/officeDocument/2006/relationships/hyperlink" Target="mailto:=@if(sum(d729.d730)=0,%22NA%22,SUM(L729:L730)/SUM(D729:D730))" TargetMode="External"/><Relationship Id="rId2254" Type="http://schemas.openxmlformats.org/officeDocument/2006/relationships/hyperlink" Target="mailto:=@if(sum(d729.d730)=0,%22NA%22,SUM(L729:L730)/SUM(D729:D730))" TargetMode="External"/><Relationship Id="rId2461" Type="http://schemas.openxmlformats.org/officeDocument/2006/relationships/hyperlink" Target="mailto:=@if(sum(d729.d730)=0,%22NA%22,SUM(L729:L730)/SUM(D729:D730))" TargetMode="External"/><Relationship Id="rId3305" Type="http://schemas.openxmlformats.org/officeDocument/2006/relationships/hyperlink" Target="mailto:=@if(sum(d729.d730)=0,%22NA%22,SUM(L729:L730)/SUM(D729:D730))" TargetMode="External"/><Relationship Id="rId3512" Type="http://schemas.openxmlformats.org/officeDocument/2006/relationships/hyperlink" Target="mailto:=@if(sum(d729.d730)=0,%22NA%22,SUM(L729:L730)/SUM(D729:D730))" TargetMode="External"/><Relationship Id="rId4910" Type="http://schemas.openxmlformats.org/officeDocument/2006/relationships/hyperlink" Target="mailto:=@if(sum(d729.d730)=0,%22NA%22,SUM(L729:L730)/SUM(D729:D730))" TargetMode="External"/><Relationship Id="rId6668" Type="http://schemas.openxmlformats.org/officeDocument/2006/relationships/hyperlink" Target="mailto:=@if(sum(d729.d730)=0,%22NA%22,SUM(L729:L730)/SUM(D729:D730))" TargetMode="External"/><Relationship Id="rId226" Type="http://schemas.openxmlformats.org/officeDocument/2006/relationships/hyperlink" Target="mailto:=@if(sum(d729.d730)=0,%22NA%22,SUM(L729:L730)/SUM(D729:D730))" TargetMode="External"/><Relationship Id="rId433" Type="http://schemas.openxmlformats.org/officeDocument/2006/relationships/hyperlink" Target="mailto:=@if(sum(d729.d730)=0,%22NA%22,SUM(L729:L730)/SUM(D729:D730))" TargetMode="External"/><Relationship Id="rId1063" Type="http://schemas.openxmlformats.org/officeDocument/2006/relationships/hyperlink" Target="mailto:=@if(sum(d729.d730)=0,%22NA%22,SUM(L729:L730)/SUM(D729:D730))" TargetMode="External"/><Relationship Id="rId1270" Type="http://schemas.openxmlformats.org/officeDocument/2006/relationships/hyperlink" Target="mailto:=@if(sum(d729.d730)=0,%22NA%22,SUM(L729:L730)/SUM(D729:D730))" TargetMode="External"/><Relationship Id="rId2114" Type="http://schemas.openxmlformats.org/officeDocument/2006/relationships/hyperlink" Target="mailto:=@if(sum(d729.d730)=0,%22NA%22,SUM(L729:L730)/SUM(D729:D730))" TargetMode="External"/><Relationship Id="rId5477" Type="http://schemas.openxmlformats.org/officeDocument/2006/relationships/hyperlink" Target="mailto:=@if(sum(d729.d730)=0,%22NA%22,SUM(L729:L730)/SUM(D729:D730))" TargetMode="External"/><Relationship Id="rId6875" Type="http://schemas.openxmlformats.org/officeDocument/2006/relationships/hyperlink" Target="mailto:=@if(sum(d729.d730)=0,%22NA%22,SUM(L729:L730)/SUM(D729:D730))" TargetMode="External"/><Relationship Id="rId7719" Type="http://schemas.openxmlformats.org/officeDocument/2006/relationships/hyperlink" Target="mailto:=@if(sum(d729.d730)=0,%22NA%22,SUM(L729:L730)/SUM(D729:D730))" TargetMode="External"/><Relationship Id="rId7926" Type="http://schemas.openxmlformats.org/officeDocument/2006/relationships/hyperlink" Target="mailto:=@if(sum(d729.d730)=0,%22NA%22,SUM(L729:L730)/SUM(D729:D730))" TargetMode="External"/><Relationship Id="rId8090" Type="http://schemas.openxmlformats.org/officeDocument/2006/relationships/hyperlink" Target="mailto:=@if(sum(d729.d730)=0,%22NA%22,SUM(L729:L730)/SUM(D729:D730))" TargetMode="External"/><Relationship Id="rId640" Type="http://schemas.openxmlformats.org/officeDocument/2006/relationships/hyperlink" Target="mailto:=@if(sum(d729.d730)=0,%22NA%22,SUM(L729:L730)/SUM(D729:D730))" TargetMode="External"/><Relationship Id="rId2321" Type="http://schemas.openxmlformats.org/officeDocument/2006/relationships/hyperlink" Target="mailto:=@if(sum(d729.d730)=0,%22NA%22,SUM(L729:L730)/SUM(D729:D730))" TargetMode="External"/><Relationship Id="rId4079" Type="http://schemas.openxmlformats.org/officeDocument/2006/relationships/hyperlink" Target="mailto:=@if(sum(d729.d730)=0,%22NA%22,SUM(L729:L730)/SUM(D729:D730))" TargetMode="External"/><Relationship Id="rId4286" Type="http://schemas.openxmlformats.org/officeDocument/2006/relationships/hyperlink" Target="mailto:=@if(sum(d729.d730)=0,%22NA%22,SUM(L729:L730)/SUM(D729:D730))" TargetMode="External"/><Relationship Id="rId5684" Type="http://schemas.openxmlformats.org/officeDocument/2006/relationships/hyperlink" Target="mailto:=@if(sum(d729.d730)=0,%22NA%22,SUM(L729:L730)/SUM(D729:D730))" TargetMode="External"/><Relationship Id="rId5891" Type="http://schemas.openxmlformats.org/officeDocument/2006/relationships/hyperlink" Target="mailto:=@if(sum(d729.d730)=0,%22NA%22,SUM(L729:L730)/SUM(D729:D730))" TargetMode="External"/><Relationship Id="rId6528" Type="http://schemas.openxmlformats.org/officeDocument/2006/relationships/hyperlink" Target="mailto:=@if(sum(d729.d730)=0,%22NA%22,SUM(L729:L730)/SUM(D729:D730))" TargetMode="External"/><Relationship Id="rId6735" Type="http://schemas.openxmlformats.org/officeDocument/2006/relationships/hyperlink" Target="mailto:=@if(sum(d729.d730)=0,%22NA%22,SUM(L729:L730)/SUM(D729:D730))" TargetMode="External"/><Relationship Id="rId6942" Type="http://schemas.openxmlformats.org/officeDocument/2006/relationships/hyperlink" Target="mailto:=@if(sum(d729.d730)=0,%22NA%22,SUM(L729:L730)/SUM(D729:D730))" TargetMode="External"/><Relationship Id="rId500" Type="http://schemas.openxmlformats.org/officeDocument/2006/relationships/hyperlink" Target="mailto:=@if(sum(d729.d730)=0,%22NA%22,SUM(L729:L730)/SUM(D729:D730))" TargetMode="External"/><Relationship Id="rId1130" Type="http://schemas.openxmlformats.org/officeDocument/2006/relationships/hyperlink" Target="mailto:=@if(sum(d729.d730)=0,%22NA%22,SUM(L729:L730)/SUM(D729:D730))" TargetMode="External"/><Relationship Id="rId4493" Type="http://schemas.openxmlformats.org/officeDocument/2006/relationships/hyperlink" Target="mailto:=@if(sum(d729.d730)=0,%22NA%22,SUM(L729:L730)/SUM(D729:D730))" TargetMode="External"/><Relationship Id="rId5337" Type="http://schemas.openxmlformats.org/officeDocument/2006/relationships/hyperlink" Target="mailto:=@if(sum(d729.d730)=0,%22NA%22,SUM(L729:L730)/SUM(D729:D730))" TargetMode="External"/><Relationship Id="rId5544" Type="http://schemas.openxmlformats.org/officeDocument/2006/relationships/hyperlink" Target="mailto:=@if(sum(d729.d730)=0,%22NA%22,SUM(L729:L730)/SUM(D729:D730))" TargetMode="External"/><Relationship Id="rId5751" Type="http://schemas.openxmlformats.org/officeDocument/2006/relationships/hyperlink" Target="mailto:=@if(sum(d729.d730)=0,%22NA%22,SUM(L729:L730)/SUM(D729:D730))" TargetMode="External"/><Relationship Id="rId6802" Type="http://schemas.openxmlformats.org/officeDocument/2006/relationships/hyperlink" Target="mailto:=@if(sum(d729.d730)=0,%22NA%22,SUM(L729:L730)/SUM(D729:D730))" TargetMode="External"/><Relationship Id="rId1947" Type="http://schemas.openxmlformats.org/officeDocument/2006/relationships/hyperlink" Target="mailto:=@if(sum(d729.d730)=0,%22NA%22,SUM(L729:L730)/SUM(D729:D730))" TargetMode="External"/><Relationship Id="rId3095" Type="http://schemas.openxmlformats.org/officeDocument/2006/relationships/hyperlink" Target="mailto:=@if(sum(d729.d730)=0,%22NA%22,SUM(L729:L730)/SUM(D729:D730))" TargetMode="External"/><Relationship Id="rId4146" Type="http://schemas.openxmlformats.org/officeDocument/2006/relationships/hyperlink" Target="mailto:=@if(sum(d729.d730)=0,%22NA%22,SUM(L729:L730)/SUM(D729:D730))" TargetMode="External"/><Relationship Id="rId4353" Type="http://schemas.openxmlformats.org/officeDocument/2006/relationships/hyperlink" Target="mailto:=@if(sum(d729.d730)=0,%22NA%22,SUM(L729:L730)/SUM(D729:D730))" TargetMode="External"/><Relationship Id="rId4560" Type="http://schemas.openxmlformats.org/officeDocument/2006/relationships/hyperlink" Target="mailto:=@if(sum(d729.d730)=0,%22NA%22,SUM(L729:L730)/SUM(D729:D730))" TargetMode="External"/><Relationship Id="rId5404" Type="http://schemas.openxmlformats.org/officeDocument/2006/relationships/hyperlink" Target="mailto:=@if(sum(d729.d730)=0,%22NA%22,SUM(L729:L730)/SUM(D729:D730))" TargetMode="External"/><Relationship Id="rId5611" Type="http://schemas.openxmlformats.org/officeDocument/2006/relationships/hyperlink" Target="mailto:=@if(sum(d729.d730)=0,%22NA%22,SUM(L729:L730)/SUM(D729:D730))" TargetMode="External"/><Relationship Id="rId1807" Type="http://schemas.openxmlformats.org/officeDocument/2006/relationships/hyperlink" Target="mailto:=@if(sum(d729.d730)=0,%22NA%22,SUM(L729:L730)/SUM(D729:D730))" TargetMode="External"/><Relationship Id="rId3162" Type="http://schemas.openxmlformats.org/officeDocument/2006/relationships/hyperlink" Target="mailto:=@if(sum(d729.d730)=0,%22NA%22,SUM(L729:L730)/SUM(D729:D730))" TargetMode="External"/><Relationship Id="rId4006" Type="http://schemas.openxmlformats.org/officeDocument/2006/relationships/hyperlink" Target="mailto:=@if(sum(d729.d730)=0,%22NA%22,SUM(L729:L730)/SUM(D729:D730))" TargetMode="External"/><Relationship Id="rId4213" Type="http://schemas.openxmlformats.org/officeDocument/2006/relationships/hyperlink" Target="mailto:=@if(sum(d729.d730)=0,%22NA%22,SUM(L729:L730)/SUM(D729:D730))" TargetMode="External"/><Relationship Id="rId4420" Type="http://schemas.openxmlformats.org/officeDocument/2006/relationships/hyperlink" Target="mailto:=@if(sum(d729.d730)=0,%22NA%22,SUM(L729:L730)/SUM(D729:D730))" TargetMode="External"/><Relationship Id="rId7369" Type="http://schemas.openxmlformats.org/officeDocument/2006/relationships/hyperlink" Target="mailto:=@if(sum(d729.d730)=0,%22NA%22,SUM(L729:L730)/SUM(D729:D730))" TargetMode="External"/><Relationship Id="rId7576" Type="http://schemas.openxmlformats.org/officeDocument/2006/relationships/hyperlink" Target="mailto:=@if(sum(d729.d730)=0,%22NA%22,SUM(L729:L730)/SUM(D729:D730))" TargetMode="External"/><Relationship Id="rId7783" Type="http://schemas.openxmlformats.org/officeDocument/2006/relationships/hyperlink" Target="mailto:=@if(sum(d729.d730)=0,%22NA%22,SUM(L729:L730)/SUM(D729:D730))" TargetMode="External"/><Relationship Id="rId7990" Type="http://schemas.openxmlformats.org/officeDocument/2006/relationships/hyperlink" Target="mailto:=@if(sum(d729.d730)=0,%22NA%22,SUM(L729:L730)/SUM(D729:D730))" TargetMode="External"/><Relationship Id="rId290" Type="http://schemas.openxmlformats.org/officeDocument/2006/relationships/hyperlink" Target="mailto:=@if(sum(d729.d730)=0,%22NA%22,SUM(L729:L730)/SUM(D729:D730))" TargetMode="External"/><Relationship Id="rId3022" Type="http://schemas.openxmlformats.org/officeDocument/2006/relationships/hyperlink" Target="mailto:=@if(sum(d729.d730)=0,%22NA%22,SUM(L729:L730)/SUM(D729:D730))" TargetMode="External"/><Relationship Id="rId6178" Type="http://schemas.openxmlformats.org/officeDocument/2006/relationships/hyperlink" Target="mailto:=@if(sum(d729.d730)=0,%22NA%22,SUM(L729:L730)/SUM(D729:D730))" TargetMode="External"/><Relationship Id="rId6385" Type="http://schemas.openxmlformats.org/officeDocument/2006/relationships/hyperlink" Target="mailto:=@if(sum(d729.d730)=0,%22NA%22,SUM(L729:L730)/SUM(D729:D730))" TargetMode="External"/><Relationship Id="rId6592" Type="http://schemas.openxmlformats.org/officeDocument/2006/relationships/hyperlink" Target="mailto:=@if(sum(d729.d730)=0,%22NA%22,SUM(L729:L730)/SUM(D729:D730))" TargetMode="External"/><Relationship Id="rId7229" Type="http://schemas.openxmlformats.org/officeDocument/2006/relationships/hyperlink" Target="mailto:=@if(sum(d729.d730)=0,%22NA%22,SUM(L729:L730)/SUM(D729:D730))" TargetMode="External"/><Relationship Id="rId7436" Type="http://schemas.openxmlformats.org/officeDocument/2006/relationships/hyperlink" Target="mailto:=@if(sum(d729.d730)=0,%22NA%22,SUM(L729:L730)/SUM(D729:D730))" TargetMode="External"/><Relationship Id="rId7643" Type="http://schemas.openxmlformats.org/officeDocument/2006/relationships/hyperlink" Target="mailto:=@if(sum(d729.d730)=0,%22NA%22,SUM(L729:L730)/SUM(D729:D730))" TargetMode="External"/><Relationship Id="rId150" Type="http://schemas.openxmlformats.org/officeDocument/2006/relationships/hyperlink" Target="mailto:=@if(sum(d729.d730)=0,%22NA%22,SUM(L729:L730)/SUM(D729:D730))" TargetMode="External"/><Relationship Id="rId3979" Type="http://schemas.openxmlformats.org/officeDocument/2006/relationships/hyperlink" Target="mailto:=@if(sum(d729.d730)=0,%22NA%22,SUM(L729:L730)/SUM(D729:D730))" TargetMode="External"/><Relationship Id="rId5194" Type="http://schemas.openxmlformats.org/officeDocument/2006/relationships/hyperlink" Target="mailto:=@if(sum(d729.d730)=0,%22NA%22,SUM(L729:L730)/SUM(D729:D730))" TargetMode="External"/><Relationship Id="rId6038" Type="http://schemas.openxmlformats.org/officeDocument/2006/relationships/hyperlink" Target="mailto:=@if(sum(d729.d730)=0,%22NA%22,SUM(L729:L730)/SUM(D729:D730))" TargetMode="External"/><Relationship Id="rId6245" Type="http://schemas.openxmlformats.org/officeDocument/2006/relationships/hyperlink" Target="mailto:=@if(sum(d729.d730)=0,%22NA%22,SUM(L729:L730)/SUM(D729:D730))" TargetMode="External"/><Relationship Id="rId6452" Type="http://schemas.openxmlformats.org/officeDocument/2006/relationships/hyperlink" Target="mailto:=@if(sum(d729.d730)=0,%22NA%22,SUM(L729:L730)/SUM(D729:D730))" TargetMode="External"/><Relationship Id="rId7850" Type="http://schemas.openxmlformats.org/officeDocument/2006/relationships/hyperlink" Target="mailto:=@if(sum(d729.d730)=0,%22NA%22,SUM(L729:L730)/SUM(D729:D730))" TargetMode="External"/><Relationship Id="rId2788" Type="http://schemas.openxmlformats.org/officeDocument/2006/relationships/hyperlink" Target="mailto:=@if(sum(d729.d730)=0,%22NA%22,SUM(L729:L730)/SUM(D729:D730))" TargetMode="External"/><Relationship Id="rId2995" Type="http://schemas.openxmlformats.org/officeDocument/2006/relationships/hyperlink" Target="mailto:=@if(sum(d729.d730)=0,%22NA%22,SUM(L729:L730)/SUM(D729:D730))" TargetMode="External"/><Relationship Id="rId3839" Type="http://schemas.openxmlformats.org/officeDocument/2006/relationships/hyperlink" Target="mailto:=@if(sum(d729.d730)=0,%22NA%22,SUM(L729:L730)/SUM(D729:D730))" TargetMode="External"/><Relationship Id="rId5054" Type="http://schemas.openxmlformats.org/officeDocument/2006/relationships/hyperlink" Target="mailto:=@if(sum(d729.d730)=0,%22NA%22,SUM(L729:L730)/SUM(D729:D730))" TargetMode="External"/><Relationship Id="rId6105" Type="http://schemas.openxmlformats.org/officeDocument/2006/relationships/hyperlink" Target="mailto:=@if(sum(d729.d730)=0,%22NA%22,SUM(L729:L730)/SUM(D729:D730))" TargetMode="External"/><Relationship Id="rId7503" Type="http://schemas.openxmlformats.org/officeDocument/2006/relationships/hyperlink" Target="mailto:=@if(sum(d729.d730)=0,%22NA%22,SUM(L729:L730)/SUM(D729:D730))" TargetMode="External"/><Relationship Id="rId7710" Type="http://schemas.openxmlformats.org/officeDocument/2006/relationships/hyperlink" Target="mailto:=@if(sum(d729.d730)=0,%22NA%22,SUM(L729:L730)/SUM(D729:D730))" TargetMode="External"/><Relationship Id="rId967" Type="http://schemas.openxmlformats.org/officeDocument/2006/relationships/hyperlink" Target="mailto:=@if(sum(d729.d730)=0,%22NA%22,SUM(L729:L730)/SUM(D729:D730))" TargetMode="External"/><Relationship Id="rId1597" Type="http://schemas.openxmlformats.org/officeDocument/2006/relationships/hyperlink" Target="mailto:=@if(sum(d729.d730)=0,%22NA%22,SUM(L729:L730)/SUM(D729:D730))" TargetMode="External"/><Relationship Id="rId2648" Type="http://schemas.openxmlformats.org/officeDocument/2006/relationships/hyperlink" Target="mailto:=@if(sum(d729.d730)=0,%22NA%22,SUM(L729:L730)/SUM(D729:D730))" TargetMode="External"/><Relationship Id="rId2855" Type="http://schemas.openxmlformats.org/officeDocument/2006/relationships/hyperlink" Target="mailto:=@if(sum(d729.d730)=0,%22NA%22,SUM(L729:L730)/SUM(D729:D730))" TargetMode="External"/><Relationship Id="rId3906" Type="http://schemas.openxmlformats.org/officeDocument/2006/relationships/hyperlink" Target="mailto:=@if(sum(d729.d730)=0,%22NA%22,SUM(L729:L730)/SUM(D729:D730))" TargetMode="External"/><Relationship Id="rId5261" Type="http://schemas.openxmlformats.org/officeDocument/2006/relationships/hyperlink" Target="mailto:=@if(sum(d729.d730)=0,%22NA%22,SUM(L729:L730)/SUM(D729:D730))" TargetMode="External"/><Relationship Id="rId6312" Type="http://schemas.openxmlformats.org/officeDocument/2006/relationships/hyperlink" Target="mailto:=@if(sum(d729.d730)=0,%22NA%22,SUM(L729:L730)/SUM(D729:D730))" TargetMode="External"/><Relationship Id="rId96" Type="http://schemas.openxmlformats.org/officeDocument/2006/relationships/hyperlink" Target="mailto:=@if(sum(d729.d730)=0,%22NA%22,SUM(L729:L730)/SUM(D729:D730))" TargetMode="External"/><Relationship Id="rId827" Type="http://schemas.openxmlformats.org/officeDocument/2006/relationships/hyperlink" Target="mailto:=@if(sum(d729.d730)=0,%22NA%22,SUM(L729:L730)/SUM(D729:D730))" TargetMode="External"/><Relationship Id="rId1457" Type="http://schemas.openxmlformats.org/officeDocument/2006/relationships/hyperlink" Target="mailto:=@if(sum(d729.d730)=0,%22NA%22,SUM(L729:L730)/SUM(D729:D730))" TargetMode="External"/><Relationship Id="rId1664" Type="http://schemas.openxmlformats.org/officeDocument/2006/relationships/hyperlink" Target="mailto:=@if(sum(d729.d730)=0,%22NA%22,SUM(L729:L730)/SUM(D729:D730))" TargetMode="External"/><Relationship Id="rId1871" Type="http://schemas.openxmlformats.org/officeDocument/2006/relationships/hyperlink" Target="mailto:=@if(sum(d729.d730)=0,%22NA%22,SUM(L729:L730)/SUM(D729:D730))" TargetMode="External"/><Relationship Id="rId2508" Type="http://schemas.openxmlformats.org/officeDocument/2006/relationships/hyperlink" Target="mailto:=@if(sum(d729.d730)=0,%22NA%22,SUM(L729:L730)/SUM(D729:D730))" TargetMode="External"/><Relationship Id="rId2715" Type="http://schemas.openxmlformats.org/officeDocument/2006/relationships/hyperlink" Target="mailto:=@if(sum(d729.d730)=0,%22NA%22,SUM(L729:L730)/SUM(D729:D730))" TargetMode="External"/><Relationship Id="rId2922" Type="http://schemas.openxmlformats.org/officeDocument/2006/relationships/hyperlink" Target="mailto:=@if(sum(d729.d730)=0,%22NA%22,SUM(L729:L730)/SUM(D729:D730))" TargetMode="External"/><Relationship Id="rId4070" Type="http://schemas.openxmlformats.org/officeDocument/2006/relationships/hyperlink" Target="mailto:=@if(sum(d729.d730)=0,%22NA%22,SUM(L729:L730)/SUM(D729:D730))" TargetMode="External"/><Relationship Id="rId5121" Type="http://schemas.openxmlformats.org/officeDocument/2006/relationships/hyperlink" Target="mailto:=@if(sum(d729.d730)=0,%22NA%22,SUM(L729:L730)/SUM(D729:D730))" TargetMode="External"/><Relationship Id="rId1317" Type="http://schemas.openxmlformats.org/officeDocument/2006/relationships/hyperlink" Target="mailto:=@if(sum(d729.d730)=0,%22NA%22,SUM(L729:L730)/SUM(D729:D730))" TargetMode="External"/><Relationship Id="rId1524" Type="http://schemas.openxmlformats.org/officeDocument/2006/relationships/hyperlink" Target="mailto:=@if(sum(d729.d730)=0,%22NA%22,SUM(L729:L730)/SUM(D729:D730))" TargetMode="External"/><Relationship Id="rId1731" Type="http://schemas.openxmlformats.org/officeDocument/2006/relationships/hyperlink" Target="mailto:=@if(sum(d729.d730)=0,%22NA%22,SUM(L729:L730)/SUM(D729:D730))" TargetMode="External"/><Relationship Id="rId4887" Type="http://schemas.openxmlformats.org/officeDocument/2006/relationships/hyperlink" Target="mailto:=@if(sum(d729.d730)=0,%22NA%22,SUM(L729:L730)/SUM(D729:D730))" TargetMode="External"/><Relationship Id="rId5938" Type="http://schemas.openxmlformats.org/officeDocument/2006/relationships/hyperlink" Target="mailto:=@if(sum(d729.d730)=0,%22NA%22,SUM(L729:L730)/SUM(D729:D730))" TargetMode="External"/><Relationship Id="rId7086" Type="http://schemas.openxmlformats.org/officeDocument/2006/relationships/hyperlink" Target="mailto:=@if(sum(d729.d730)=0,%22NA%22,SUM(L729:L730)/SUM(D729:D730))" TargetMode="External"/><Relationship Id="rId7293" Type="http://schemas.openxmlformats.org/officeDocument/2006/relationships/hyperlink" Target="mailto:=@if(sum(d729.d730)=0,%22NA%22,SUM(L729:L730)/SUM(D729:D730))" TargetMode="External"/><Relationship Id="rId8137" Type="http://schemas.openxmlformats.org/officeDocument/2006/relationships/hyperlink" Target="mailto:=@if(sum(d729.d730)=0,%22NA%22,SUM(L729:L730)/SUM(D729:D730))" TargetMode="External"/><Relationship Id="rId23" Type="http://schemas.openxmlformats.org/officeDocument/2006/relationships/hyperlink" Target="mailto:=@if(sum(d729.d730)=0,%22NA%22,SUM(L729:L730)/SUM(D729:D730))" TargetMode="External"/><Relationship Id="rId3489" Type="http://schemas.openxmlformats.org/officeDocument/2006/relationships/hyperlink" Target="mailto:=@if(sum(d729.d730)=0,%22NA%22,SUM(L729:L730)/SUM(D729:D730))" TargetMode="External"/><Relationship Id="rId3696" Type="http://schemas.openxmlformats.org/officeDocument/2006/relationships/hyperlink" Target="mailto:=@if(sum(d729.d730)=0,%22NA%22,SUM(L729:L730)/SUM(D729:D730))" TargetMode="External"/><Relationship Id="rId4747" Type="http://schemas.openxmlformats.org/officeDocument/2006/relationships/hyperlink" Target="mailto:=@if(sum(d729.d730)=0,%22NA%22,SUM(L729:L730)/SUM(D729:D730))" TargetMode="External"/><Relationship Id="rId7153" Type="http://schemas.openxmlformats.org/officeDocument/2006/relationships/hyperlink" Target="mailto:=@if(sum(d729.d730)=0,%22NA%22,SUM(L729:L730)/SUM(D729:D730))" TargetMode="External"/><Relationship Id="rId7360" Type="http://schemas.openxmlformats.org/officeDocument/2006/relationships/hyperlink" Target="mailto:=@if(sum(d729.d730)=0,%22NA%22,SUM(L729:L730)/SUM(D729:D730))" TargetMode="External"/><Relationship Id="rId2298" Type="http://schemas.openxmlformats.org/officeDocument/2006/relationships/hyperlink" Target="mailto:=@if(sum(d729.d730)=0,%22NA%22,SUM(L729:L730)/SUM(D729:D730))" TargetMode="External"/><Relationship Id="rId3349" Type="http://schemas.openxmlformats.org/officeDocument/2006/relationships/hyperlink" Target="mailto:=@if(sum(d729.d730)=0,%22NA%22,SUM(L729:L730)/SUM(D729:D730))" TargetMode="External"/><Relationship Id="rId3556" Type="http://schemas.openxmlformats.org/officeDocument/2006/relationships/hyperlink" Target="mailto:=@if(sum(d729.d730)=0,%22NA%22,SUM(L729:L730)/SUM(D729:D730))" TargetMode="External"/><Relationship Id="rId4954" Type="http://schemas.openxmlformats.org/officeDocument/2006/relationships/hyperlink" Target="mailto:=@if(sum(d729.d730)=0,%22NA%22,SUM(L729:L730)/SUM(D729:D730))" TargetMode="External"/><Relationship Id="rId7013" Type="http://schemas.openxmlformats.org/officeDocument/2006/relationships/hyperlink" Target="mailto:=@if(sum(d729.d730)=0,%22NA%22,SUM(L729:L730)/SUM(D729:D730))" TargetMode="External"/><Relationship Id="rId7220" Type="http://schemas.openxmlformats.org/officeDocument/2006/relationships/hyperlink" Target="mailto:=@if(sum(d729.d730)=0,%22NA%22,SUM(L729:L730)/SUM(D729:D730))" TargetMode="External"/><Relationship Id="rId477" Type="http://schemas.openxmlformats.org/officeDocument/2006/relationships/hyperlink" Target="mailto:=@if(sum(d729.d730)=0,%22NA%22,SUM(L729:L730)/SUM(D729:D730))" TargetMode="External"/><Relationship Id="rId684" Type="http://schemas.openxmlformats.org/officeDocument/2006/relationships/hyperlink" Target="mailto:=@if(sum(d729.d730)=0,%22NA%22,SUM(L729:L730)/SUM(D729:D730))" TargetMode="External"/><Relationship Id="rId2158" Type="http://schemas.openxmlformats.org/officeDocument/2006/relationships/hyperlink" Target="mailto:=@if(sum(d729.d730)=0,%22NA%22,SUM(L729:L730)/SUM(D729:D730))" TargetMode="External"/><Relationship Id="rId2365" Type="http://schemas.openxmlformats.org/officeDocument/2006/relationships/hyperlink" Target="mailto:=@if(sum(d729.d730)=0,%22NA%22,SUM(L729:L730)/SUM(D729:D730))" TargetMode="External"/><Relationship Id="rId3209" Type="http://schemas.openxmlformats.org/officeDocument/2006/relationships/hyperlink" Target="mailto:=@if(sum(d729.d730)=0,%22NA%22,SUM(L729:L730)/SUM(D729:D730))" TargetMode="External"/><Relationship Id="rId3763" Type="http://schemas.openxmlformats.org/officeDocument/2006/relationships/hyperlink" Target="mailto:=@if(sum(d729.d730)=0,%22NA%22,SUM(L729:L730)/SUM(D729:D730))" TargetMode="External"/><Relationship Id="rId3970" Type="http://schemas.openxmlformats.org/officeDocument/2006/relationships/hyperlink" Target="mailto:=@if(sum(d729.d730)=0,%22NA%22,SUM(L729:L730)/SUM(D729:D730))" TargetMode="External"/><Relationship Id="rId4607" Type="http://schemas.openxmlformats.org/officeDocument/2006/relationships/hyperlink" Target="mailto:=@if(sum(d729.d730)=0,%22NA%22,SUM(L729:L730)/SUM(D729:D730))" TargetMode="External"/><Relationship Id="rId4814" Type="http://schemas.openxmlformats.org/officeDocument/2006/relationships/hyperlink" Target="mailto:=@if(sum(d729.d730)=0,%22NA%22,SUM(L729:L730)/SUM(D729:D730))" TargetMode="External"/><Relationship Id="rId337" Type="http://schemas.openxmlformats.org/officeDocument/2006/relationships/hyperlink" Target="mailto:=@if(sum(d729.d730)=0,%22NA%22,SUM(L729:L730)/SUM(D729:D730))" TargetMode="External"/><Relationship Id="rId891" Type="http://schemas.openxmlformats.org/officeDocument/2006/relationships/hyperlink" Target="mailto:=@if(sum(d729.d730)=0,%22NA%22,SUM(L729:L730)/SUM(D729:D730))" TargetMode="External"/><Relationship Id="rId2018" Type="http://schemas.openxmlformats.org/officeDocument/2006/relationships/hyperlink" Target="mailto:=@if(sum(d729.d730)=0,%22NA%22,SUM(L729:L730)/SUM(D729:D730))" TargetMode="External"/><Relationship Id="rId2572" Type="http://schemas.openxmlformats.org/officeDocument/2006/relationships/hyperlink" Target="mailto:=@if(sum(d729.d730)=0,%22NA%22,SUM(L729:L730)/SUM(D729:D730))" TargetMode="External"/><Relationship Id="rId3416" Type="http://schemas.openxmlformats.org/officeDocument/2006/relationships/hyperlink" Target="mailto:=@if(sum(d729.d730)=0,%22NA%22,SUM(L729:L730)/SUM(D729:D730))" TargetMode="External"/><Relationship Id="rId3623" Type="http://schemas.openxmlformats.org/officeDocument/2006/relationships/hyperlink" Target="mailto:=@if(sum(d729.d730)=0,%22NA%22,SUM(L729:L730)/SUM(D729:D730))" TargetMode="External"/><Relationship Id="rId3830" Type="http://schemas.openxmlformats.org/officeDocument/2006/relationships/hyperlink" Target="mailto:=@if(sum(d729.d730)=0,%22NA%22,SUM(L729:L730)/SUM(D729:D730))" TargetMode="External"/><Relationship Id="rId6779" Type="http://schemas.openxmlformats.org/officeDocument/2006/relationships/hyperlink" Target="mailto:=@if(sum(d729.d730)=0,%22NA%22,SUM(L729:L730)/SUM(D729:D730))" TargetMode="External"/><Relationship Id="rId6986" Type="http://schemas.openxmlformats.org/officeDocument/2006/relationships/hyperlink" Target="mailto:=@if(sum(d729.d730)=0,%22NA%22,SUM(L729:L730)/SUM(D729:D730))" TargetMode="External"/><Relationship Id="rId544" Type="http://schemas.openxmlformats.org/officeDocument/2006/relationships/hyperlink" Target="mailto:=@if(sum(d729.d730)=0,%22NA%22,SUM(L729:L730)/SUM(D729:D730))" TargetMode="External"/><Relationship Id="rId751" Type="http://schemas.openxmlformats.org/officeDocument/2006/relationships/hyperlink" Target="mailto:=@if(sum(d729.d730)=0,%22NA%22,SUM(L729:L730)/SUM(D729:D730))" TargetMode="External"/><Relationship Id="rId1174" Type="http://schemas.openxmlformats.org/officeDocument/2006/relationships/hyperlink" Target="mailto:=@if(sum(d729.d730)=0,%22NA%22,SUM(L729:L730)/SUM(D729:D730))" TargetMode="External"/><Relationship Id="rId1381" Type="http://schemas.openxmlformats.org/officeDocument/2006/relationships/hyperlink" Target="mailto:=@if(sum(d729.d730)=0,%22NA%22,SUM(L729:L730)/SUM(D729:D730))" TargetMode="External"/><Relationship Id="rId2225" Type="http://schemas.openxmlformats.org/officeDocument/2006/relationships/hyperlink" Target="mailto:=@if(sum(d729.d730)=0,%22NA%22,SUM(L729:L730)/SUM(D729:D730))" TargetMode="External"/><Relationship Id="rId2432" Type="http://schemas.openxmlformats.org/officeDocument/2006/relationships/hyperlink" Target="mailto:=@if(sum(d729.d730)=0,%22NA%22,SUM(L729:L730)/SUM(D729:D730))" TargetMode="External"/><Relationship Id="rId5588" Type="http://schemas.openxmlformats.org/officeDocument/2006/relationships/hyperlink" Target="mailto:=@if(sum(d729.d730)=0,%22NA%22,SUM(L729:L730)/SUM(D729:D730))" TargetMode="External"/><Relationship Id="rId5795" Type="http://schemas.openxmlformats.org/officeDocument/2006/relationships/hyperlink" Target="mailto:=@if(sum(d729.d730)=0,%22NA%22,SUM(L729:L730)/SUM(D729:D730))" TargetMode="External"/><Relationship Id="rId6639" Type="http://schemas.openxmlformats.org/officeDocument/2006/relationships/hyperlink" Target="mailto:=@if(sum(d729.d730)=0,%22NA%22,SUM(L729:L730)/SUM(D729:D730))" TargetMode="External"/><Relationship Id="rId6846" Type="http://schemas.openxmlformats.org/officeDocument/2006/relationships/hyperlink" Target="mailto:=@if(sum(d729.d730)=0,%22NA%22,SUM(L729:L730)/SUM(D729:D730))" TargetMode="External"/><Relationship Id="rId404" Type="http://schemas.openxmlformats.org/officeDocument/2006/relationships/hyperlink" Target="mailto:=@if(sum(d729.d730)=0,%22NA%22,SUM(L729:L730)/SUM(D729:D730))" TargetMode="External"/><Relationship Id="rId611" Type="http://schemas.openxmlformats.org/officeDocument/2006/relationships/hyperlink" Target="mailto:=@if(sum(d729.d730)=0,%22NA%22,SUM(L729:L730)/SUM(D729:D730))" TargetMode="External"/><Relationship Id="rId1034" Type="http://schemas.openxmlformats.org/officeDocument/2006/relationships/hyperlink" Target="mailto:=@if(sum(d729.d730)=0,%22NA%22,SUM(L729:L730)/SUM(D729:D730))" TargetMode="External"/><Relationship Id="rId1241" Type="http://schemas.openxmlformats.org/officeDocument/2006/relationships/hyperlink" Target="mailto:=@if(sum(d729.d730)=0,%22NA%22,SUM(L729:L730)/SUM(D729:D730))" TargetMode="External"/><Relationship Id="rId4397" Type="http://schemas.openxmlformats.org/officeDocument/2006/relationships/hyperlink" Target="mailto:=@if(sum(d729.d730)=0,%22NA%22,SUM(L729:L730)/SUM(D729:D730))" TargetMode="External"/><Relationship Id="rId5448" Type="http://schemas.openxmlformats.org/officeDocument/2006/relationships/hyperlink" Target="mailto:=@if(sum(d729.d730)=0,%22NA%22,SUM(L729:L730)/SUM(D729:D730))" TargetMode="External"/><Relationship Id="rId5655" Type="http://schemas.openxmlformats.org/officeDocument/2006/relationships/hyperlink" Target="mailto:=@if(sum(d729.d730)=0,%22NA%22,SUM(L729:L730)/SUM(D729:D730))" TargetMode="External"/><Relationship Id="rId5862" Type="http://schemas.openxmlformats.org/officeDocument/2006/relationships/hyperlink" Target="mailto:=@if(sum(d729.d730)=0,%22NA%22,SUM(L729:L730)/SUM(D729:D730))" TargetMode="External"/><Relationship Id="rId6706" Type="http://schemas.openxmlformats.org/officeDocument/2006/relationships/hyperlink" Target="mailto:=@if(sum(d729.d730)=0,%22NA%22,SUM(L729:L730)/SUM(D729:D730))" TargetMode="External"/><Relationship Id="rId6913" Type="http://schemas.openxmlformats.org/officeDocument/2006/relationships/hyperlink" Target="mailto:=@if(sum(d729.d730)=0,%22NA%22,SUM(L729:L730)/SUM(D729:D730))" TargetMode="External"/><Relationship Id="rId8061" Type="http://schemas.openxmlformats.org/officeDocument/2006/relationships/hyperlink" Target="mailto:=@if(sum(d729.d730)=0,%22NA%22,SUM(L729:L730)/SUM(D729:D730))" TargetMode="External"/><Relationship Id="rId1101" Type="http://schemas.openxmlformats.org/officeDocument/2006/relationships/hyperlink" Target="mailto:=@if(sum(d729.d730)=0,%22NA%22,SUM(L729:L730)/SUM(D729:D730))" TargetMode="External"/><Relationship Id="rId4257" Type="http://schemas.openxmlformats.org/officeDocument/2006/relationships/hyperlink" Target="mailto:=@if(sum(d729.d730)=0,%22NA%22,SUM(L729:L730)/SUM(D729:D730))" TargetMode="External"/><Relationship Id="rId4464" Type="http://schemas.openxmlformats.org/officeDocument/2006/relationships/hyperlink" Target="mailto:=@if(sum(d729.d730)=0,%22NA%22,SUM(L729:L730)/SUM(D729:D730))" TargetMode="External"/><Relationship Id="rId4671" Type="http://schemas.openxmlformats.org/officeDocument/2006/relationships/hyperlink" Target="mailto:=@if(sum(d729.d730)=0,%22NA%22,SUM(L729:L730)/SUM(D729:D730))" TargetMode="External"/><Relationship Id="rId5308" Type="http://schemas.openxmlformats.org/officeDocument/2006/relationships/hyperlink" Target="mailto:=@if(sum(d729.d730)=0,%22NA%22,SUM(L729:L730)/SUM(D729:D730))" TargetMode="External"/><Relationship Id="rId5515" Type="http://schemas.openxmlformats.org/officeDocument/2006/relationships/hyperlink" Target="mailto:=@if(sum(d729.d730)=0,%22NA%22,SUM(L729:L730)/SUM(D729:D730))" TargetMode="External"/><Relationship Id="rId5722" Type="http://schemas.openxmlformats.org/officeDocument/2006/relationships/hyperlink" Target="mailto:=@if(sum(d729.d730)=0,%22NA%22,SUM(L729:L730)/SUM(D729:D730))" TargetMode="External"/><Relationship Id="rId3066" Type="http://schemas.openxmlformats.org/officeDocument/2006/relationships/hyperlink" Target="mailto:=@if(sum(d729.d730)=0,%22NA%22,SUM(L729:L730)/SUM(D729:D730))" TargetMode="External"/><Relationship Id="rId3273" Type="http://schemas.openxmlformats.org/officeDocument/2006/relationships/hyperlink" Target="mailto:=@if(sum(d729.d730)=0,%22NA%22,SUM(L729:L730)/SUM(D729:D730))" TargetMode="External"/><Relationship Id="rId3480" Type="http://schemas.openxmlformats.org/officeDocument/2006/relationships/hyperlink" Target="mailto:=@if(sum(d729.d730)=0,%22NA%22,SUM(L729:L730)/SUM(D729:D730))" TargetMode="External"/><Relationship Id="rId4117" Type="http://schemas.openxmlformats.org/officeDocument/2006/relationships/hyperlink" Target="mailto:=@if(sum(d729.d730)=0,%22NA%22,SUM(L729:L730)/SUM(D729:D730))" TargetMode="External"/><Relationship Id="rId4324" Type="http://schemas.openxmlformats.org/officeDocument/2006/relationships/hyperlink" Target="mailto:=@if(sum(d729.d730)=0,%22NA%22,SUM(L729:L730)/SUM(D729:D730))" TargetMode="External"/><Relationship Id="rId4531" Type="http://schemas.openxmlformats.org/officeDocument/2006/relationships/hyperlink" Target="mailto:=@if(sum(d729.d730)=0,%22NA%22,SUM(L729:L730)/SUM(D729:D730))" TargetMode="External"/><Relationship Id="rId7687" Type="http://schemas.openxmlformats.org/officeDocument/2006/relationships/hyperlink" Target="mailto:=@if(sum(d729.d730)=0,%22NA%22,SUM(L729:L730)/SUM(D729:D730))" TargetMode="External"/><Relationship Id="rId194" Type="http://schemas.openxmlformats.org/officeDocument/2006/relationships/hyperlink" Target="mailto:=@if(sum(d729.d730)=0,%22NA%22,SUM(L729:L730)/SUM(D729:D730))" TargetMode="External"/><Relationship Id="rId1918" Type="http://schemas.openxmlformats.org/officeDocument/2006/relationships/hyperlink" Target="mailto:=@if(sum(d729.d730)=0,%22NA%22,SUM(L729:L730)/SUM(D729:D730))" TargetMode="External"/><Relationship Id="rId2082" Type="http://schemas.openxmlformats.org/officeDocument/2006/relationships/hyperlink" Target="mailto:=@if(sum(d729.d730)=0,%22NA%22,SUM(L729:L730)/SUM(D729:D730))" TargetMode="External"/><Relationship Id="rId3133" Type="http://schemas.openxmlformats.org/officeDocument/2006/relationships/hyperlink" Target="mailto:=@if(sum(d729.d730)=0,%22NA%22,SUM(L729:L730)/SUM(D729:D730))" TargetMode="External"/><Relationship Id="rId6289" Type="http://schemas.openxmlformats.org/officeDocument/2006/relationships/hyperlink" Target="mailto:=@if(sum(d729.d730)=0,%22NA%22,SUM(L729:L730)/SUM(D729:D730))" TargetMode="External"/><Relationship Id="rId6496" Type="http://schemas.openxmlformats.org/officeDocument/2006/relationships/hyperlink" Target="mailto:=@if(sum(d729.d730)=0,%22NA%22,SUM(L729:L730)/SUM(D729:D730))" TargetMode="External"/><Relationship Id="rId7894" Type="http://schemas.openxmlformats.org/officeDocument/2006/relationships/hyperlink" Target="mailto:=@if(sum(d729.d730)=0,%22NA%22,SUM(L729:L730)/SUM(D729:D730))" TargetMode="External"/><Relationship Id="rId261" Type="http://schemas.openxmlformats.org/officeDocument/2006/relationships/hyperlink" Target="mailto:=@if(sum(d729.d730)=0,%22NA%22,SUM(L729:L730)/SUM(D729:D730))" TargetMode="External"/><Relationship Id="rId3340" Type="http://schemas.openxmlformats.org/officeDocument/2006/relationships/hyperlink" Target="mailto:=@if(sum(d729.d730)=0,%22NA%22,SUM(L729:L730)/SUM(D729:D730))" TargetMode="External"/><Relationship Id="rId5098" Type="http://schemas.openxmlformats.org/officeDocument/2006/relationships/hyperlink" Target="mailto:=@if(sum(d729.d730)=0,%22NA%22,SUM(L729:L730)/SUM(D729:D730))" TargetMode="External"/><Relationship Id="rId6149" Type="http://schemas.openxmlformats.org/officeDocument/2006/relationships/hyperlink" Target="mailto:=@if(sum(d729.d730)=0,%22NA%22,SUM(L729:L730)/SUM(D729:D730))" TargetMode="External"/><Relationship Id="rId7547" Type="http://schemas.openxmlformats.org/officeDocument/2006/relationships/hyperlink" Target="mailto:=@if(sum(d729.d730)=0,%22NA%22,SUM(L729:L730)/SUM(D729:D730))" TargetMode="External"/><Relationship Id="rId7754" Type="http://schemas.openxmlformats.org/officeDocument/2006/relationships/hyperlink" Target="mailto:=@if(sum(d729.d730)=0,%22NA%22,SUM(L729:L730)/SUM(D729:D730))" TargetMode="External"/><Relationship Id="rId7961" Type="http://schemas.openxmlformats.org/officeDocument/2006/relationships/hyperlink" Target="mailto:=@if(sum(d729.d730)=0,%22NA%22,SUM(L729:L730)/SUM(D729:D730))" TargetMode="External"/><Relationship Id="rId2899" Type="http://schemas.openxmlformats.org/officeDocument/2006/relationships/hyperlink" Target="mailto:=@if(sum(d729.d730)=0,%22NA%22,SUM(L729:L730)/SUM(D729:D730))" TargetMode="External"/><Relationship Id="rId3200" Type="http://schemas.openxmlformats.org/officeDocument/2006/relationships/hyperlink" Target="mailto:=@if(sum(d729.d730)=0,%22NA%22,SUM(L729:L730)/SUM(D729:D730))" TargetMode="External"/><Relationship Id="rId6356" Type="http://schemas.openxmlformats.org/officeDocument/2006/relationships/hyperlink" Target="mailto:=@if(sum(d729.d730)=0,%22NA%22,SUM(L729:L730)/SUM(D729:D730))" TargetMode="External"/><Relationship Id="rId6563" Type="http://schemas.openxmlformats.org/officeDocument/2006/relationships/hyperlink" Target="mailto:=@if(sum(d729.d730)=0,%22NA%22,SUM(L729:L730)/SUM(D729:D730))" TargetMode="External"/><Relationship Id="rId6770" Type="http://schemas.openxmlformats.org/officeDocument/2006/relationships/hyperlink" Target="mailto:=@if(sum(d729.d730)=0,%22NA%22,SUM(L729:L730)/SUM(D729:D730))" TargetMode="External"/><Relationship Id="rId7407" Type="http://schemas.openxmlformats.org/officeDocument/2006/relationships/hyperlink" Target="mailto:=@if(sum(d729.d730)=0,%22NA%22,SUM(L729:L730)/SUM(D729:D730))" TargetMode="External"/><Relationship Id="rId7614" Type="http://schemas.openxmlformats.org/officeDocument/2006/relationships/hyperlink" Target="mailto:=@if(sum(d729.d730)=0,%22NA%22,SUM(L729:L730)/SUM(D729:D730))" TargetMode="External"/><Relationship Id="rId7821" Type="http://schemas.openxmlformats.org/officeDocument/2006/relationships/hyperlink" Target="mailto:=@if(sum(d729.d730)=0,%22NA%22,SUM(L729:L730)/SUM(D729:D730))" TargetMode="External"/><Relationship Id="rId121" Type="http://schemas.openxmlformats.org/officeDocument/2006/relationships/hyperlink" Target="mailto:=@if(sum(d729.d730)=0,%22NA%22,SUM(L729:L730)/SUM(D729:D730))" TargetMode="External"/><Relationship Id="rId2759" Type="http://schemas.openxmlformats.org/officeDocument/2006/relationships/hyperlink" Target="mailto:=@if(sum(d729.d730)=0,%22NA%22,SUM(L729:L730)/SUM(D729:D730))" TargetMode="External"/><Relationship Id="rId2966" Type="http://schemas.openxmlformats.org/officeDocument/2006/relationships/hyperlink" Target="mailto:=@if(sum(d729.d730)=0,%22NA%22,SUM(L729:L730)/SUM(D729:D730))" TargetMode="External"/><Relationship Id="rId5165" Type="http://schemas.openxmlformats.org/officeDocument/2006/relationships/hyperlink" Target="mailto:=@if(sum(d729.d730)=0,%22NA%22,SUM(L729:L730)/SUM(D729:D730))" TargetMode="External"/><Relationship Id="rId5372" Type="http://schemas.openxmlformats.org/officeDocument/2006/relationships/hyperlink" Target="mailto:=@if(sum(d729.d730)=0,%22NA%22,SUM(L729:L730)/SUM(D729:D730))" TargetMode="External"/><Relationship Id="rId6009" Type="http://schemas.openxmlformats.org/officeDocument/2006/relationships/hyperlink" Target="mailto:=@if(sum(d729.d730)=0,%22NA%22,SUM(L729:L730)/SUM(D729:D730))" TargetMode="External"/><Relationship Id="rId6216" Type="http://schemas.openxmlformats.org/officeDocument/2006/relationships/hyperlink" Target="mailto:=@if(sum(d729.d730)=0,%22NA%22,SUM(L729:L730)/SUM(D729:D730))" TargetMode="External"/><Relationship Id="rId6423" Type="http://schemas.openxmlformats.org/officeDocument/2006/relationships/hyperlink" Target="mailto:=@if(sum(d729.d730)=0,%22NA%22,SUM(L729:L730)/SUM(D729:D730))" TargetMode="External"/><Relationship Id="rId6630" Type="http://schemas.openxmlformats.org/officeDocument/2006/relationships/hyperlink" Target="mailto:=@if(sum(d729.d730)=0,%22NA%22,SUM(L729:L730)/SUM(D729:D730))" TargetMode="External"/><Relationship Id="rId938" Type="http://schemas.openxmlformats.org/officeDocument/2006/relationships/hyperlink" Target="mailto:=@if(sum(d729.d730)=0,%22NA%22,SUM(L729:L730)/SUM(D729:D730))" TargetMode="External"/><Relationship Id="rId1568" Type="http://schemas.openxmlformats.org/officeDocument/2006/relationships/hyperlink" Target="mailto:=@if(sum(d729.d730)=0,%22NA%22,SUM(L729:L730)/SUM(D729:D730))" TargetMode="External"/><Relationship Id="rId1775" Type="http://schemas.openxmlformats.org/officeDocument/2006/relationships/hyperlink" Target="mailto:=@if(sum(d729.d730)=0,%22NA%22,SUM(L729:L730)/SUM(D729:D730))" TargetMode="External"/><Relationship Id="rId2619" Type="http://schemas.openxmlformats.org/officeDocument/2006/relationships/hyperlink" Target="mailto:=@if(sum(d729.d730)=0,%22NA%22,SUM(L729:L730)/SUM(D729:D730))" TargetMode="External"/><Relationship Id="rId2826" Type="http://schemas.openxmlformats.org/officeDocument/2006/relationships/hyperlink" Target="mailto:=@if(sum(d729.d730)=0,%22NA%22,SUM(L729:L730)/SUM(D729:D730))" TargetMode="External"/><Relationship Id="rId4181" Type="http://schemas.openxmlformats.org/officeDocument/2006/relationships/hyperlink" Target="mailto:=@if(sum(d729.d730)=0,%22NA%22,SUM(L729:L730)/SUM(D729:D730))" TargetMode="External"/><Relationship Id="rId5025" Type="http://schemas.openxmlformats.org/officeDocument/2006/relationships/hyperlink" Target="mailto:=@if(sum(d729.d730)=0,%22NA%22,SUM(L729:L730)/SUM(D729:D730))" TargetMode="External"/><Relationship Id="rId5232" Type="http://schemas.openxmlformats.org/officeDocument/2006/relationships/hyperlink" Target="mailto:=@if(sum(d729.d730)=0,%22NA%22,SUM(L729:L730)/SUM(D729:D730))" TargetMode="External"/><Relationship Id="rId67" Type="http://schemas.openxmlformats.org/officeDocument/2006/relationships/hyperlink" Target="mailto:=@if(sum(d729.d730)=0,%22NA%22,SUM(L729:L730)/SUM(D729:D730))" TargetMode="External"/><Relationship Id="rId1428" Type="http://schemas.openxmlformats.org/officeDocument/2006/relationships/hyperlink" Target="mailto:=@if(sum(d729.d730)=0,%22NA%22,SUM(L729:L730)/SUM(D729:D730))" TargetMode="External"/><Relationship Id="rId1635" Type="http://schemas.openxmlformats.org/officeDocument/2006/relationships/hyperlink" Target="mailto:=@if(sum(d729.d730)=0,%22NA%22,SUM(L729:L730)/SUM(D729:D730))" TargetMode="External"/><Relationship Id="rId1982" Type="http://schemas.openxmlformats.org/officeDocument/2006/relationships/hyperlink" Target="mailto:=@if(sum(d729.d730)=0,%22NA%22,SUM(L729:L730)/SUM(D729:D730))" TargetMode="External"/><Relationship Id="rId4041" Type="http://schemas.openxmlformats.org/officeDocument/2006/relationships/hyperlink" Target="mailto:=@if(sum(d729.d730)=0,%22NA%22,SUM(L729:L730)/SUM(D729:D730))" TargetMode="External"/><Relationship Id="rId7197" Type="http://schemas.openxmlformats.org/officeDocument/2006/relationships/hyperlink" Target="mailto:=@if(sum(d729.d730)=0,%22NA%22,SUM(L729:L730)/SUM(D729:D730))" TargetMode="External"/><Relationship Id="rId1842" Type="http://schemas.openxmlformats.org/officeDocument/2006/relationships/hyperlink" Target="mailto:=@if(sum(d729.d730)=0,%22NA%22,SUM(L729:L730)/SUM(D729:D730))" TargetMode="External"/><Relationship Id="rId4998" Type="http://schemas.openxmlformats.org/officeDocument/2006/relationships/hyperlink" Target="mailto:=@if(sum(d729.d730)=0,%22NA%22,SUM(L729:L730)/SUM(D729:D730))" TargetMode="External"/><Relationship Id="rId7057" Type="http://schemas.openxmlformats.org/officeDocument/2006/relationships/hyperlink" Target="mailto:=@if(sum(d729.d730)=0,%22NA%22,SUM(L729:L730)/SUM(D729:D730))" TargetMode="External"/><Relationship Id="rId7264" Type="http://schemas.openxmlformats.org/officeDocument/2006/relationships/hyperlink" Target="mailto:=@if(sum(d729.d730)=0,%22NA%22,SUM(L729:L730)/SUM(D729:D730))" TargetMode="External"/><Relationship Id="rId8108" Type="http://schemas.openxmlformats.org/officeDocument/2006/relationships/hyperlink" Target="mailto:=@if(sum(d729.d730)=0,%22NA%22,SUM(L729:L730)/SUM(D729:D730))" TargetMode="External"/><Relationship Id="rId1702" Type="http://schemas.openxmlformats.org/officeDocument/2006/relationships/hyperlink" Target="mailto:=@if(sum(d729.d730)=0,%22NA%22,SUM(L729:L730)/SUM(D729:D730))" TargetMode="External"/><Relationship Id="rId4858" Type="http://schemas.openxmlformats.org/officeDocument/2006/relationships/hyperlink" Target="mailto:=@if(sum(d729.d730)=0,%22NA%22,SUM(L729:L730)/SUM(D729:D730))" TargetMode="External"/><Relationship Id="rId5909" Type="http://schemas.openxmlformats.org/officeDocument/2006/relationships/hyperlink" Target="mailto:=@if(sum(d729.d730)=0,%22NA%22,SUM(L729:L730)/SUM(D729:D730))" TargetMode="External"/><Relationship Id="rId6073" Type="http://schemas.openxmlformats.org/officeDocument/2006/relationships/hyperlink" Target="mailto:=@if(sum(d729.d730)=0,%22NA%22,SUM(L729:L730)/SUM(D729:D730))" TargetMode="External"/><Relationship Id="rId7124" Type="http://schemas.openxmlformats.org/officeDocument/2006/relationships/hyperlink" Target="mailto:=@if(sum(d729.d730)=0,%22NA%22,SUM(L729:L730)/SUM(D729:D730))" TargetMode="External"/><Relationship Id="rId7471" Type="http://schemas.openxmlformats.org/officeDocument/2006/relationships/hyperlink" Target="mailto:=@if(sum(d729.d730)=0,%22NA%22,SUM(L729:L730)/SUM(D729:D730))" TargetMode="External"/><Relationship Id="rId3667" Type="http://schemas.openxmlformats.org/officeDocument/2006/relationships/hyperlink" Target="mailto:=@if(sum(d729.d730)=0,%22NA%22,SUM(L729:L730)/SUM(D729:D730))" TargetMode="External"/><Relationship Id="rId3874" Type="http://schemas.openxmlformats.org/officeDocument/2006/relationships/hyperlink" Target="mailto:=@if(sum(d729.d730)=0,%22NA%22,SUM(L729:L730)/SUM(D729:D730))" TargetMode="External"/><Relationship Id="rId4718" Type="http://schemas.openxmlformats.org/officeDocument/2006/relationships/hyperlink" Target="mailto:=@if(sum(d729.d730)=0,%22NA%22,SUM(L729:L730)/SUM(D729:D730))" TargetMode="External"/><Relationship Id="rId4925" Type="http://schemas.openxmlformats.org/officeDocument/2006/relationships/hyperlink" Target="mailto:=@if(sum(d729.d730)=0,%22NA%22,SUM(L729:L730)/SUM(D729:D730))" TargetMode="External"/><Relationship Id="rId6280" Type="http://schemas.openxmlformats.org/officeDocument/2006/relationships/hyperlink" Target="mailto:=@if(sum(d729.d730)=0,%22NA%22,SUM(L729:L730)/SUM(D729:D730))" TargetMode="External"/><Relationship Id="rId7331" Type="http://schemas.openxmlformats.org/officeDocument/2006/relationships/hyperlink" Target="mailto:=@if(sum(d729.d730)=0,%22NA%22,SUM(L729:L730)/SUM(D729:D730))" TargetMode="External"/><Relationship Id="rId588" Type="http://schemas.openxmlformats.org/officeDocument/2006/relationships/hyperlink" Target="mailto:=@if(sum(d729.d730)=0,%22NA%22,SUM(L729:L730)/SUM(D729:D730))" TargetMode="External"/><Relationship Id="rId795" Type="http://schemas.openxmlformats.org/officeDocument/2006/relationships/hyperlink" Target="mailto:=@if(sum(d729.d730)=0,%22NA%22,SUM(L729:L730)/SUM(D729:D730))" TargetMode="External"/><Relationship Id="rId2269" Type="http://schemas.openxmlformats.org/officeDocument/2006/relationships/hyperlink" Target="mailto:=@if(sum(d729.d730)=0,%22NA%22,SUM(L729:L730)/SUM(D729:D730))" TargetMode="External"/><Relationship Id="rId2476" Type="http://schemas.openxmlformats.org/officeDocument/2006/relationships/hyperlink" Target="mailto:=@if(sum(d729.d730)=0,%22NA%22,SUM(L729:L730)/SUM(D729:D730))" TargetMode="External"/><Relationship Id="rId2683" Type="http://schemas.openxmlformats.org/officeDocument/2006/relationships/hyperlink" Target="mailto:=@if(sum(d729.d730)=0,%22NA%22,SUM(L729:L730)/SUM(D729:D730))" TargetMode="External"/><Relationship Id="rId2890" Type="http://schemas.openxmlformats.org/officeDocument/2006/relationships/hyperlink" Target="mailto:=@if(sum(d729.d730)=0,%22NA%22,SUM(L729:L730)/SUM(D729:D730))" TargetMode="External"/><Relationship Id="rId3527" Type="http://schemas.openxmlformats.org/officeDocument/2006/relationships/hyperlink" Target="mailto:=@if(sum(d729.d730)=0,%22NA%22,SUM(L729:L730)/SUM(D729:D730))" TargetMode="External"/><Relationship Id="rId3734" Type="http://schemas.openxmlformats.org/officeDocument/2006/relationships/hyperlink" Target="mailto:=@if(sum(d729.d730)=0,%22NA%22,SUM(L729:L730)/SUM(D729:D730))" TargetMode="External"/><Relationship Id="rId3941" Type="http://schemas.openxmlformats.org/officeDocument/2006/relationships/hyperlink" Target="mailto:=@if(sum(d729.d730)=0,%22NA%22,SUM(L729:L730)/SUM(D729:D730))" TargetMode="External"/><Relationship Id="rId6140" Type="http://schemas.openxmlformats.org/officeDocument/2006/relationships/hyperlink" Target="mailto:=@if(sum(d729.d730)=0,%22NA%22,SUM(L729:L730)/SUM(D729:D730))" TargetMode="External"/><Relationship Id="rId448" Type="http://schemas.openxmlformats.org/officeDocument/2006/relationships/hyperlink" Target="mailto:=@if(sum(d729.d730)=0,%22NA%22,SUM(L729:L730)/SUM(D729:D730))" TargetMode="External"/><Relationship Id="rId655" Type="http://schemas.openxmlformats.org/officeDocument/2006/relationships/hyperlink" Target="mailto:=@if(sum(d729.d730)=0,%22NA%22,SUM(L729:L730)/SUM(D729:D730))" TargetMode="External"/><Relationship Id="rId862" Type="http://schemas.openxmlformats.org/officeDocument/2006/relationships/hyperlink" Target="mailto:=@if(sum(d729.d730)=0,%22NA%22,SUM(L729:L730)/SUM(D729:D730))" TargetMode="External"/><Relationship Id="rId1078" Type="http://schemas.openxmlformats.org/officeDocument/2006/relationships/hyperlink" Target="mailto:=@if(sum(d729.d730)=0,%22NA%22,SUM(L729:L730)/SUM(D729:D730))" TargetMode="External"/><Relationship Id="rId1285" Type="http://schemas.openxmlformats.org/officeDocument/2006/relationships/hyperlink" Target="mailto:=@if(sum(d729.d730)=0,%22NA%22,SUM(L729:L730)/SUM(D729:D730))" TargetMode="External"/><Relationship Id="rId1492" Type="http://schemas.openxmlformats.org/officeDocument/2006/relationships/hyperlink" Target="mailto:=@if(sum(d729.d730)=0,%22NA%22,SUM(L729:L730)/SUM(D729:D730))" TargetMode="External"/><Relationship Id="rId2129" Type="http://schemas.openxmlformats.org/officeDocument/2006/relationships/hyperlink" Target="mailto:=@if(sum(d729.d730)=0,%22NA%22,SUM(L729:L730)/SUM(D729:D730))" TargetMode="External"/><Relationship Id="rId2336" Type="http://schemas.openxmlformats.org/officeDocument/2006/relationships/hyperlink" Target="mailto:=@if(sum(d729.d730)=0,%22NA%22,SUM(L729:L730)/SUM(D729:D730))" TargetMode="External"/><Relationship Id="rId2543" Type="http://schemas.openxmlformats.org/officeDocument/2006/relationships/hyperlink" Target="mailto:=@if(sum(d729.d730)=0,%22NA%22,SUM(L729:L730)/SUM(D729:D730))" TargetMode="External"/><Relationship Id="rId2750" Type="http://schemas.openxmlformats.org/officeDocument/2006/relationships/hyperlink" Target="mailto:=@if(sum(d729.d730)=0,%22NA%22,SUM(L729:L730)/SUM(D729:D730))" TargetMode="External"/><Relationship Id="rId3801" Type="http://schemas.openxmlformats.org/officeDocument/2006/relationships/hyperlink" Target="mailto:=@if(sum(d729.d730)=0,%22NA%22,SUM(L729:L730)/SUM(D729:D730))" TargetMode="External"/><Relationship Id="rId5699" Type="http://schemas.openxmlformats.org/officeDocument/2006/relationships/hyperlink" Target="mailto:=@if(sum(d729.d730)=0,%22NA%22,SUM(L729:L730)/SUM(D729:D730))" TargetMode="External"/><Relationship Id="rId6000" Type="http://schemas.openxmlformats.org/officeDocument/2006/relationships/hyperlink" Target="mailto:=@if(sum(d729.d730)=0,%22NA%22,SUM(L729:L730)/SUM(D729:D730))" TargetMode="External"/><Relationship Id="rId6957" Type="http://schemas.openxmlformats.org/officeDocument/2006/relationships/hyperlink" Target="mailto:=@if(sum(d729.d730)=0,%22NA%22,SUM(L729:L730)/SUM(D729:D730))" TargetMode="External"/><Relationship Id="rId308" Type="http://schemas.openxmlformats.org/officeDocument/2006/relationships/hyperlink" Target="mailto:=@if(sum(d729.d730)=0,%22NA%22,SUM(L729:L730)/SUM(D729:D730))" TargetMode="External"/><Relationship Id="rId515" Type="http://schemas.openxmlformats.org/officeDocument/2006/relationships/hyperlink" Target="mailto:=@if(sum(d729.d730)=0,%22NA%22,SUM(L729:L730)/SUM(D729:D730))" TargetMode="External"/><Relationship Id="rId722" Type="http://schemas.openxmlformats.org/officeDocument/2006/relationships/hyperlink" Target="mailto:=@if(sum(d729.d730)=0,%22NA%22,SUM(L729:L730)/SUM(D729:D730))" TargetMode="External"/><Relationship Id="rId1145" Type="http://schemas.openxmlformats.org/officeDocument/2006/relationships/hyperlink" Target="mailto:=@if(sum(d729.d730)=0,%22NA%22,SUM(L729:L730)/SUM(D729:D730))" TargetMode="External"/><Relationship Id="rId1352" Type="http://schemas.openxmlformats.org/officeDocument/2006/relationships/hyperlink" Target="mailto:=@if(sum(d729.d730)=0,%22NA%22,SUM(L729:L730)/SUM(D729:D730))" TargetMode="External"/><Relationship Id="rId2403" Type="http://schemas.openxmlformats.org/officeDocument/2006/relationships/hyperlink" Target="mailto:=@if(sum(d729.d730)=0,%22NA%22,SUM(L729:L730)/SUM(D729:D730))" TargetMode="External"/><Relationship Id="rId5559" Type="http://schemas.openxmlformats.org/officeDocument/2006/relationships/hyperlink" Target="mailto:=@if(sum(d729.d730)=0,%22NA%22,SUM(L729:L730)/SUM(D729:D730))" TargetMode="External"/><Relationship Id="rId5766" Type="http://schemas.openxmlformats.org/officeDocument/2006/relationships/hyperlink" Target="mailto:=@if(sum(d729.d730)=0,%22NA%22,SUM(L729:L730)/SUM(D729:D730))" TargetMode="External"/><Relationship Id="rId1005" Type="http://schemas.openxmlformats.org/officeDocument/2006/relationships/hyperlink" Target="mailto:=@if(sum(d729.d730)=0,%22NA%22,SUM(L729:L730)/SUM(D729:D730))" TargetMode="External"/><Relationship Id="rId1212" Type="http://schemas.openxmlformats.org/officeDocument/2006/relationships/hyperlink" Target="mailto:=@if(sum(d729.d730)=0,%22NA%22,SUM(L729:L730)/SUM(D729:D730))" TargetMode="External"/><Relationship Id="rId2610" Type="http://schemas.openxmlformats.org/officeDocument/2006/relationships/hyperlink" Target="mailto:=@if(sum(d729.d730)=0,%22NA%22,SUM(L729:L730)/SUM(D729:D730))" TargetMode="External"/><Relationship Id="rId4368" Type="http://schemas.openxmlformats.org/officeDocument/2006/relationships/hyperlink" Target="mailto:=@if(sum(d729.d730)=0,%22NA%22,SUM(L729:L730)/SUM(D729:D730))" TargetMode="External"/><Relationship Id="rId4575" Type="http://schemas.openxmlformats.org/officeDocument/2006/relationships/hyperlink" Target="mailto:=@if(sum(d729.d730)=0,%22NA%22,SUM(L729:L730)/SUM(D729:D730))" TargetMode="External"/><Relationship Id="rId5419" Type="http://schemas.openxmlformats.org/officeDocument/2006/relationships/hyperlink" Target="mailto:=@if(sum(d729.d730)=0,%22NA%22,SUM(L729:L730)/SUM(D729:D730))" TargetMode="External"/><Relationship Id="rId5973" Type="http://schemas.openxmlformats.org/officeDocument/2006/relationships/hyperlink" Target="mailto:=@if(sum(d729.d730)=0,%22NA%22,SUM(L729:L730)/SUM(D729:D730))" TargetMode="External"/><Relationship Id="rId6817" Type="http://schemas.openxmlformats.org/officeDocument/2006/relationships/hyperlink" Target="mailto:=@if(sum(d729.d730)=0,%22NA%22,SUM(L729:L730)/SUM(D729:D730))" TargetMode="External"/><Relationship Id="rId8032" Type="http://schemas.openxmlformats.org/officeDocument/2006/relationships/hyperlink" Target="mailto:=@if(sum(d729.d730)=0,%22NA%22,SUM(L729:L730)/SUM(D729:D730))" TargetMode="External"/><Relationship Id="rId3177" Type="http://schemas.openxmlformats.org/officeDocument/2006/relationships/hyperlink" Target="mailto:=@if(sum(d729.d730)=0,%22NA%22,SUM(L729:L730)/SUM(D729:D730))" TargetMode="External"/><Relationship Id="rId4228" Type="http://schemas.openxmlformats.org/officeDocument/2006/relationships/hyperlink" Target="mailto:=@if(sum(d729.d730)=0,%22NA%22,SUM(L729:L730)/SUM(D729:D730))" TargetMode="External"/><Relationship Id="rId4782" Type="http://schemas.openxmlformats.org/officeDocument/2006/relationships/hyperlink" Target="mailto:=@if(sum(d729.d730)=0,%22NA%22,SUM(L729:L730)/SUM(D729:D730))" TargetMode="External"/><Relationship Id="rId5626" Type="http://schemas.openxmlformats.org/officeDocument/2006/relationships/hyperlink" Target="mailto:=@if(sum(d729.d730)=0,%22NA%22,SUM(L729:L730)/SUM(D729:D730))" TargetMode="External"/><Relationship Id="rId5833" Type="http://schemas.openxmlformats.org/officeDocument/2006/relationships/hyperlink" Target="mailto:=@if(sum(d729.d730)=0,%22NA%22,SUM(L729:L730)/SUM(D729:D730))" TargetMode="External"/><Relationship Id="rId3037" Type="http://schemas.openxmlformats.org/officeDocument/2006/relationships/hyperlink" Target="mailto:=@if(sum(d729.d730)=0,%22NA%22,SUM(L729:L730)/SUM(D729:D730))" TargetMode="External"/><Relationship Id="rId3384" Type="http://schemas.openxmlformats.org/officeDocument/2006/relationships/hyperlink" Target="mailto:=@if(sum(d729.d730)=0,%22NA%22,SUM(L729:L730)/SUM(D729:D730))" TargetMode="External"/><Relationship Id="rId3591" Type="http://schemas.openxmlformats.org/officeDocument/2006/relationships/hyperlink" Target="mailto:=@if(sum(d729.d730)=0,%22NA%22,SUM(L729:L730)/SUM(D729:D730))" TargetMode="External"/><Relationship Id="rId4435" Type="http://schemas.openxmlformats.org/officeDocument/2006/relationships/hyperlink" Target="mailto:=@if(sum(d729.d730)=0,%22NA%22,SUM(L729:L730)/SUM(D729:D730))" TargetMode="External"/><Relationship Id="rId4642" Type="http://schemas.openxmlformats.org/officeDocument/2006/relationships/hyperlink" Target="mailto:=@if(sum(d729.d730)=0,%22NA%22,SUM(L729:L730)/SUM(D729:D730))" TargetMode="External"/><Relationship Id="rId5900" Type="http://schemas.openxmlformats.org/officeDocument/2006/relationships/hyperlink" Target="mailto:=@if(sum(d729.d730)=0,%22NA%22,SUM(L729:L730)/SUM(D729:D730))" TargetMode="External"/><Relationship Id="rId7798" Type="http://schemas.openxmlformats.org/officeDocument/2006/relationships/hyperlink" Target="mailto:=@if(sum(d729.d730)=0,%22NA%22,SUM(L729:L730)/SUM(D729:D730))" TargetMode="External"/><Relationship Id="rId2193" Type="http://schemas.openxmlformats.org/officeDocument/2006/relationships/hyperlink" Target="mailto:=@if(sum(d729.d730)=0,%22NA%22,SUM(L729:L730)/SUM(D729:D730))" TargetMode="External"/><Relationship Id="rId3244" Type="http://schemas.openxmlformats.org/officeDocument/2006/relationships/hyperlink" Target="mailto:=@if(sum(d729.d730)=0,%22NA%22,SUM(L729:L730)/SUM(D729:D730))" TargetMode="External"/><Relationship Id="rId3451" Type="http://schemas.openxmlformats.org/officeDocument/2006/relationships/hyperlink" Target="mailto:=@if(sum(d729.d730)=0,%22NA%22,SUM(L729:L730)/SUM(D729:D730))" TargetMode="External"/><Relationship Id="rId4502" Type="http://schemas.openxmlformats.org/officeDocument/2006/relationships/hyperlink" Target="mailto:=@if(sum(d729.d730)=0,%22NA%22,SUM(L729:L730)/SUM(D729:D730))" TargetMode="External"/><Relationship Id="rId7658" Type="http://schemas.openxmlformats.org/officeDocument/2006/relationships/hyperlink" Target="mailto:=@if(sum(d729.d730)=0,%22NA%22,SUM(L729:L730)/SUM(D729:D730))" TargetMode="External"/><Relationship Id="rId7865" Type="http://schemas.openxmlformats.org/officeDocument/2006/relationships/hyperlink" Target="mailto:=@if(sum(d729.d730)=0,%22NA%22,SUM(L729:L730)/SUM(D729:D730))" TargetMode="External"/><Relationship Id="rId165" Type="http://schemas.openxmlformats.org/officeDocument/2006/relationships/hyperlink" Target="mailto:=@if(sum(d729.d730)=0,%22NA%22,SUM(L729:L730)/SUM(D729:D730))" TargetMode="External"/><Relationship Id="rId372" Type="http://schemas.openxmlformats.org/officeDocument/2006/relationships/hyperlink" Target="mailto:=@if(sum(d729.d730)=0,%22NA%22,SUM(L729:L730)/SUM(D729:D730))" TargetMode="External"/><Relationship Id="rId2053" Type="http://schemas.openxmlformats.org/officeDocument/2006/relationships/hyperlink" Target="mailto:=@if(sum(d729.d730)=0,%22NA%22,SUM(L729:L730)/SUM(D729:D730))" TargetMode="External"/><Relationship Id="rId2260" Type="http://schemas.openxmlformats.org/officeDocument/2006/relationships/hyperlink" Target="mailto:=@if(sum(d729.d730)=0,%22NA%22,SUM(L729:L730)/SUM(D729:D730))" TargetMode="External"/><Relationship Id="rId3104" Type="http://schemas.openxmlformats.org/officeDocument/2006/relationships/hyperlink" Target="mailto:=@if(sum(d729.d730)=0,%22NA%22,SUM(L729:L730)/SUM(D729:D730))" TargetMode="External"/><Relationship Id="rId3311" Type="http://schemas.openxmlformats.org/officeDocument/2006/relationships/hyperlink" Target="mailto:=@if(sum(d729.d730)=0,%22NA%22,SUM(L729:L730)/SUM(D729:D730))" TargetMode="External"/><Relationship Id="rId6467" Type="http://schemas.openxmlformats.org/officeDocument/2006/relationships/hyperlink" Target="mailto:=@if(sum(d729.d730)=0,%22NA%22,SUM(L729:L730)/SUM(D729:D730))" TargetMode="External"/><Relationship Id="rId6674" Type="http://schemas.openxmlformats.org/officeDocument/2006/relationships/hyperlink" Target="mailto:=@if(sum(d729.d730)=0,%22NA%22,SUM(L729:L730)/SUM(D729:D730))" TargetMode="External"/><Relationship Id="rId6881" Type="http://schemas.openxmlformats.org/officeDocument/2006/relationships/hyperlink" Target="mailto:=@if(sum(d729.d730)=0,%22NA%22,SUM(L729:L730)/SUM(D729:D730))" TargetMode="External"/><Relationship Id="rId7518" Type="http://schemas.openxmlformats.org/officeDocument/2006/relationships/hyperlink" Target="mailto:=@if(sum(d729.d730)=0,%22NA%22,SUM(L729:L730)/SUM(D729:D730))" TargetMode="External"/><Relationship Id="rId7725" Type="http://schemas.openxmlformats.org/officeDocument/2006/relationships/hyperlink" Target="mailto:=@if(sum(d729.d730)=0,%22NA%22,SUM(L729:L730)/SUM(D729:D730))" TargetMode="External"/><Relationship Id="rId7932" Type="http://schemas.openxmlformats.org/officeDocument/2006/relationships/hyperlink" Target="mailto:=@if(sum(d729.d730)=0,%22NA%22,SUM(L729:L730)/SUM(D729:D730))" TargetMode="External"/><Relationship Id="rId232" Type="http://schemas.openxmlformats.org/officeDocument/2006/relationships/hyperlink" Target="mailto:=@if(sum(d729.d730)=0,%22NA%22,SUM(L729:L730)/SUM(D729:D730))" TargetMode="External"/><Relationship Id="rId2120" Type="http://schemas.openxmlformats.org/officeDocument/2006/relationships/hyperlink" Target="mailto:=@if(sum(d729.d730)=0,%22NA%22,SUM(L729:L730)/SUM(D729:D730))" TargetMode="External"/><Relationship Id="rId5069" Type="http://schemas.openxmlformats.org/officeDocument/2006/relationships/hyperlink" Target="mailto:=@if(sum(d729.d730)=0,%22NA%22,SUM(L729:L730)/SUM(D729:D730))" TargetMode="External"/><Relationship Id="rId5276" Type="http://schemas.openxmlformats.org/officeDocument/2006/relationships/hyperlink" Target="mailto:=@if(sum(d729.d730)=0,%22NA%22,SUM(L729:L730)/SUM(D729:D730))" TargetMode="External"/><Relationship Id="rId5483" Type="http://schemas.openxmlformats.org/officeDocument/2006/relationships/hyperlink" Target="mailto:=@if(sum(d729.d730)=0,%22NA%22,SUM(L729:L730)/SUM(D729:D730))" TargetMode="External"/><Relationship Id="rId5690" Type="http://schemas.openxmlformats.org/officeDocument/2006/relationships/hyperlink" Target="mailto:=@if(sum(d729.d730)=0,%22NA%22,SUM(L729:L730)/SUM(D729:D730))" TargetMode="External"/><Relationship Id="rId6327" Type="http://schemas.openxmlformats.org/officeDocument/2006/relationships/hyperlink" Target="mailto:=@if(sum(d729.d730)=0,%22NA%22,SUM(L729:L730)/SUM(D729:D730))" TargetMode="External"/><Relationship Id="rId6534" Type="http://schemas.openxmlformats.org/officeDocument/2006/relationships/hyperlink" Target="mailto:=@if(sum(d729.d730)=0,%22NA%22,SUM(L729:L730)/SUM(D729:D730))" TargetMode="External"/><Relationship Id="rId6741" Type="http://schemas.openxmlformats.org/officeDocument/2006/relationships/hyperlink" Target="mailto:=@if(sum(d729.d730)=0,%22NA%22,SUM(L729:L730)/SUM(D729:D730))" TargetMode="External"/><Relationship Id="rId1679" Type="http://schemas.openxmlformats.org/officeDocument/2006/relationships/hyperlink" Target="mailto:=@if(sum(d729.d730)=0,%22NA%22,SUM(L729:L730)/SUM(D729:D730))" TargetMode="External"/><Relationship Id="rId4085" Type="http://schemas.openxmlformats.org/officeDocument/2006/relationships/hyperlink" Target="mailto:=@if(sum(d729.d730)=0,%22NA%22,SUM(L729:L730)/SUM(D729:D730))" TargetMode="External"/><Relationship Id="rId4292" Type="http://schemas.openxmlformats.org/officeDocument/2006/relationships/hyperlink" Target="mailto:=@if(sum(d729.d730)=0,%22NA%22,SUM(L729:L730)/SUM(D729:D730))" TargetMode="External"/><Relationship Id="rId5136" Type="http://schemas.openxmlformats.org/officeDocument/2006/relationships/hyperlink" Target="mailto:=@if(sum(d729.d730)=0,%22NA%22,SUM(L729:L730)/SUM(D729:D730))" TargetMode="External"/><Relationship Id="rId5343" Type="http://schemas.openxmlformats.org/officeDocument/2006/relationships/hyperlink" Target="mailto:=@if(sum(d729.d730)=0,%22NA%22,SUM(L729:L730)/SUM(D729:D730))" TargetMode="External"/><Relationship Id="rId1886" Type="http://schemas.openxmlformats.org/officeDocument/2006/relationships/hyperlink" Target="mailto:=@if(sum(d729.d730)=0,%22NA%22,SUM(L729:L730)/SUM(D729:D730))" TargetMode="External"/><Relationship Id="rId2937" Type="http://schemas.openxmlformats.org/officeDocument/2006/relationships/hyperlink" Target="mailto:=@if(sum(d729.d730)=0,%22NA%22,SUM(L729:L730)/SUM(D729:D730))" TargetMode="External"/><Relationship Id="rId4152" Type="http://schemas.openxmlformats.org/officeDocument/2006/relationships/hyperlink" Target="mailto:=@if(sum(d729.d730)=0,%22NA%22,SUM(L729:L730)/SUM(D729:D730))" TargetMode="External"/><Relationship Id="rId5203" Type="http://schemas.openxmlformats.org/officeDocument/2006/relationships/hyperlink" Target="mailto:=@if(sum(d729.d730)=0,%22NA%22,SUM(L729:L730)/SUM(D729:D730))" TargetMode="External"/><Relationship Id="rId5550" Type="http://schemas.openxmlformats.org/officeDocument/2006/relationships/hyperlink" Target="mailto:=@if(sum(d729.d730)=0,%22NA%22,SUM(L729:L730)/SUM(D729:D730))" TargetMode="External"/><Relationship Id="rId6601" Type="http://schemas.openxmlformats.org/officeDocument/2006/relationships/hyperlink" Target="mailto:=@if(sum(d729.d730)=0,%22NA%22,SUM(L729:L730)/SUM(D729:D730))" TargetMode="External"/><Relationship Id="rId909" Type="http://schemas.openxmlformats.org/officeDocument/2006/relationships/hyperlink" Target="mailto:=@if(sum(d729.d730)=0,%22NA%22,SUM(L729:L730)/SUM(D729:D730))" TargetMode="External"/><Relationship Id="rId1539" Type="http://schemas.openxmlformats.org/officeDocument/2006/relationships/hyperlink" Target="mailto:=@if(sum(d729.d730)=0,%22NA%22,SUM(L729:L730)/SUM(D729:D730))" TargetMode="External"/><Relationship Id="rId1746" Type="http://schemas.openxmlformats.org/officeDocument/2006/relationships/hyperlink" Target="mailto:=@if(sum(d729.d730)=0,%22NA%22,SUM(L729:L730)/SUM(D729:D730))" TargetMode="External"/><Relationship Id="rId1953" Type="http://schemas.openxmlformats.org/officeDocument/2006/relationships/hyperlink" Target="mailto:=@if(sum(d729.d730)=0,%22NA%22,SUM(L729:L730)/SUM(D729:D730))" TargetMode="External"/><Relationship Id="rId5410" Type="http://schemas.openxmlformats.org/officeDocument/2006/relationships/hyperlink" Target="mailto:=@if(sum(d729.d730)=0,%22NA%22,SUM(L729:L730)/SUM(D729:D730))" TargetMode="External"/><Relationship Id="rId7168" Type="http://schemas.openxmlformats.org/officeDocument/2006/relationships/hyperlink" Target="mailto:=@if(sum(d729.d730)=0,%22NA%22,SUM(L729:L730)/SUM(D729:D730))" TargetMode="External"/><Relationship Id="rId38" Type="http://schemas.openxmlformats.org/officeDocument/2006/relationships/hyperlink" Target="mailto:=@if(sum(d729.d730)=0,%22NA%22,SUM(L729:L730)/SUM(D729:D730))" TargetMode="External"/><Relationship Id="rId1606" Type="http://schemas.openxmlformats.org/officeDocument/2006/relationships/hyperlink" Target="mailto:=@if(sum(d729.d730)=0,%22NA%22,SUM(L729:L730)/SUM(D729:D730))" TargetMode="External"/><Relationship Id="rId1813" Type="http://schemas.openxmlformats.org/officeDocument/2006/relationships/hyperlink" Target="mailto:=@if(sum(d729.d730)=0,%22NA%22,SUM(L729:L730)/SUM(D729:D730))" TargetMode="External"/><Relationship Id="rId4012" Type="http://schemas.openxmlformats.org/officeDocument/2006/relationships/hyperlink" Target="mailto:=@if(sum(d729.d730)=0,%22NA%22,SUM(L729:L730)/SUM(D729:D730))" TargetMode="External"/><Relationship Id="rId4969" Type="http://schemas.openxmlformats.org/officeDocument/2006/relationships/hyperlink" Target="mailto:=@if(sum(d729.d730)=0,%22NA%22,SUM(L729:L730)/SUM(D729:D730))" TargetMode="External"/><Relationship Id="rId7375" Type="http://schemas.openxmlformats.org/officeDocument/2006/relationships/hyperlink" Target="mailto:=@if(sum(d729.d730)=0,%22NA%22,SUM(L729:L730)/SUM(D729:D730))" TargetMode="External"/><Relationship Id="rId7582" Type="http://schemas.openxmlformats.org/officeDocument/2006/relationships/hyperlink" Target="mailto:=@if(sum(d729.d730)=0,%22NA%22,SUM(L729:L730)/SUM(D729:D730))" TargetMode="External"/><Relationship Id="rId3778" Type="http://schemas.openxmlformats.org/officeDocument/2006/relationships/hyperlink" Target="mailto:=@if(sum(d729.d730)=0,%22NA%22,SUM(L729:L730)/SUM(D729:D730))" TargetMode="External"/><Relationship Id="rId3985" Type="http://schemas.openxmlformats.org/officeDocument/2006/relationships/hyperlink" Target="mailto:=@if(sum(d729.d730)=0,%22NA%22,SUM(L729:L730)/SUM(D729:D730))" TargetMode="External"/><Relationship Id="rId4829" Type="http://schemas.openxmlformats.org/officeDocument/2006/relationships/hyperlink" Target="mailto:=@if(sum(d729.d730)=0,%22NA%22,SUM(L729:L730)/SUM(D729:D730))" TargetMode="External"/><Relationship Id="rId6184" Type="http://schemas.openxmlformats.org/officeDocument/2006/relationships/hyperlink" Target="mailto:=@if(sum(d729.d730)=0,%22NA%22,SUM(L729:L730)/SUM(D729:D730))" TargetMode="External"/><Relationship Id="rId6391" Type="http://schemas.openxmlformats.org/officeDocument/2006/relationships/hyperlink" Target="mailto:=@if(sum(d729.d730)=0,%22NA%22,SUM(L729:L730)/SUM(D729:D730))" TargetMode="External"/><Relationship Id="rId7028" Type="http://schemas.openxmlformats.org/officeDocument/2006/relationships/hyperlink" Target="mailto:=@if(sum(d729.d730)=0,%22NA%22,SUM(L729:L730)/SUM(D729:D730))" TargetMode="External"/><Relationship Id="rId7235" Type="http://schemas.openxmlformats.org/officeDocument/2006/relationships/hyperlink" Target="mailto:=@if(sum(d729.d730)=0,%22NA%22,SUM(L729:L730)/SUM(D729:D730))" TargetMode="External"/><Relationship Id="rId7442" Type="http://schemas.openxmlformats.org/officeDocument/2006/relationships/hyperlink" Target="mailto:=@if(sum(d729.d730)=0,%22NA%22,SUM(L729:L730)/SUM(D729:D730))" TargetMode="External"/><Relationship Id="rId699" Type="http://schemas.openxmlformats.org/officeDocument/2006/relationships/hyperlink" Target="mailto:=@if(sum(d729.d730)=0,%22NA%22,SUM(L729:L730)/SUM(D729:D730))" TargetMode="External"/><Relationship Id="rId2587" Type="http://schemas.openxmlformats.org/officeDocument/2006/relationships/hyperlink" Target="mailto:=@if(sum(d729.d730)=0,%22NA%22,SUM(L729:L730)/SUM(D729:D730))" TargetMode="External"/><Relationship Id="rId2794" Type="http://schemas.openxmlformats.org/officeDocument/2006/relationships/hyperlink" Target="mailto:=@if(sum(d729.d730)=0,%22NA%22,SUM(L729:L730)/SUM(D729:D730))" TargetMode="External"/><Relationship Id="rId3638" Type="http://schemas.openxmlformats.org/officeDocument/2006/relationships/hyperlink" Target="mailto:=@if(sum(d729.d730)=0,%22NA%22,SUM(L729:L730)/SUM(D729:D730))" TargetMode="External"/><Relationship Id="rId3845" Type="http://schemas.openxmlformats.org/officeDocument/2006/relationships/hyperlink" Target="mailto:=@if(sum(d729.d730)=0,%22NA%22,SUM(L729:L730)/SUM(D729:D730))" TargetMode="External"/><Relationship Id="rId6044" Type="http://schemas.openxmlformats.org/officeDocument/2006/relationships/hyperlink" Target="mailto:=@if(sum(d729.d730)=0,%22NA%22,SUM(L729:L730)/SUM(D729:D730))" TargetMode="External"/><Relationship Id="rId6251" Type="http://schemas.openxmlformats.org/officeDocument/2006/relationships/hyperlink" Target="mailto:=@if(sum(d729.d730)=0,%22NA%22,SUM(L729:L730)/SUM(D729:D730))" TargetMode="External"/><Relationship Id="rId7302" Type="http://schemas.openxmlformats.org/officeDocument/2006/relationships/hyperlink" Target="mailto:=@if(sum(d729.d730)=0,%22NA%22,SUM(L729:L730)/SUM(D729:D730))" TargetMode="External"/><Relationship Id="rId559" Type="http://schemas.openxmlformats.org/officeDocument/2006/relationships/hyperlink" Target="mailto:=@if(sum(d729.d730)=0,%22NA%22,SUM(L729:L730)/SUM(D729:D730))" TargetMode="External"/><Relationship Id="rId766" Type="http://schemas.openxmlformats.org/officeDocument/2006/relationships/hyperlink" Target="mailto:=@if(sum(d729.d730)=0,%22NA%22,SUM(L729:L730)/SUM(D729:D730))" TargetMode="External"/><Relationship Id="rId1189" Type="http://schemas.openxmlformats.org/officeDocument/2006/relationships/hyperlink" Target="mailto:=@if(sum(d729.d730)=0,%22NA%22,SUM(L729:L730)/SUM(D729:D730))" TargetMode="External"/><Relationship Id="rId1396" Type="http://schemas.openxmlformats.org/officeDocument/2006/relationships/hyperlink" Target="mailto:=@if(sum(d729.d730)=0,%22NA%22,SUM(L729:L730)/SUM(D729:D730))" TargetMode="External"/><Relationship Id="rId2447" Type="http://schemas.openxmlformats.org/officeDocument/2006/relationships/hyperlink" Target="mailto:=@if(sum(d729.d730)=0,%22NA%22,SUM(L729:L730)/SUM(D729:D730))" TargetMode="External"/><Relationship Id="rId5060" Type="http://schemas.openxmlformats.org/officeDocument/2006/relationships/hyperlink" Target="mailto:=@if(sum(d729.d730)=0,%22NA%22,SUM(L729:L730)/SUM(D729:D730))" TargetMode="External"/><Relationship Id="rId6111" Type="http://schemas.openxmlformats.org/officeDocument/2006/relationships/hyperlink" Target="mailto:=@if(sum(d729.d730)=0,%22NA%22,SUM(L729:L730)/SUM(D729:D730))" TargetMode="External"/><Relationship Id="rId419" Type="http://schemas.openxmlformats.org/officeDocument/2006/relationships/hyperlink" Target="mailto:=@if(sum(d729.d730)=0,%22NA%22,SUM(L729:L730)/SUM(D729:D730))" TargetMode="External"/><Relationship Id="rId626" Type="http://schemas.openxmlformats.org/officeDocument/2006/relationships/hyperlink" Target="mailto:=@if(sum(d729.d730)=0,%22NA%22,SUM(L729:L730)/SUM(D729:D730))" TargetMode="External"/><Relationship Id="rId973" Type="http://schemas.openxmlformats.org/officeDocument/2006/relationships/hyperlink" Target="mailto:=@if(sum(d729.d730)=0,%22NA%22,SUM(L729:L730)/SUM(D729:D730))" TargetMode="External"/><Relationship Id="rId1049" Type="http://schemas.openxmlformats.org/officeDocument/2006/relationships/hyperlink" Target="mailto:=@if(sum(d729.d730)=0,%22NA%22,SUM(L729:L730)/SUM(D729:D730))" TargetMode="External"/><Relationship Id="rId1256" Type="http://schemas.openxmlformats.org/officeDocument/2006/relationships/hyperlink" Target="mailto:=@if(sum(d729.d730)=0,%22NA%22,SUM(L729:L730)/SUM(D729:D730))" TargetMode="External"/><Relationship Id="rId2307" Type="http://schemas.openxmlformats.org/officeDocument/2006/relationships/hyperlink" Target="mailto:=@if(sum(d729.d730)=0,%22NA%22,SUM(L729:L730)/SUM(D729:D730))" TargetMode="External"/><Relationship Id="rId2654" Type="http://schemas.openxmlformats.org/officeDocument/2006/relationships/hyperlink" Target="mailto:=@if(sum(d729.d730)=0,%22NA%22,SUM(L729:L730)/SUM(D729:D730))" TargetMode="External"/><Relationship Id="rId2861" Type="http://schemas.openxmlformats.org/officeDocument/2006/relationships/hyperlink" Target="mailto:=@if(sum(d729.d730)=0,%22NA%22,SUM(L729:L730)/SUM(D729:D730))" TargetMode="External"/><Relationship Id="rId3705" Type="http://schemas.openxmlformats.org/officeDocument/2006/relationships/hyperlink" Target="mailto:=@if(sum(d729.d730)=0,%22NA%22,SUM(L729:L730)/SUM(D729:D730))" TargetMode="External"/><Relationship Id="rId3912" Type="http://schemas.openxmlformats.org/officeDocument/2006/relationships/hyperlink" Target="mailto:=@if(sum(d729.d730)=0,%22NA%22,SUM(L729:L730)/SUM(D729:D730))" TargetMode="External"/><Relationship Id="rId8076" Type="http://schemas.openxmlformats.org/officeDocument/2006/relationships/hyperlink" Target="mailto:=@if(sum(d729.d730)=0,%22NA%22,SUM(L729:L730)/SUM(D729:D730))" TargetMode="External"/><Relationship Id="rId833" Type="http://schemas.openxmlformats.org/officeDocument/2006/relationships/hyperlink" Target="mailto:=@if(sum(d729.d730)=0,%22NA%22,SUM(L729:L730)/SUM(D729:D730))" TargetMode="External"/><Relationship Id="rId1116" Type="http://schemas.openxmlformats.org/officeDocument/2006/relationships/hyperlink" Target="mailto:=@if(sum(d729.d730)=0,%22NA%22,SUM(L729:L730)/SUM(D729:D730))" TargetMode="External"/><Relationship Id="rId1463" Type="http://schemas.openxmlformats.org/officeDocument/2006/relationships/hyperlink" Target="mailto:=@if(sum(d729.d730)=0,%22NA%22,SUM(L729:L730)/SUM(D729:D730))" TargetMode="External"/><Relationship Id="rId1670" Type="http://schemas.openxmlformats.org/officeDocument/2006/relationships/hyperlink" Target="mailto:=@if(sum(d729.d730)=0,%22NA%22,SUM(L729:L730)/SUM(D729:D730))" TargetMode="External"/><Relationship Id="rId2514" Type="http://schemas.openxmlformats.org/officeDocument/2006/relationships/hyperlink" Target="mailto:=@if(sum(d729.d730)=0,%22NA%22,SUM(L729:L730)/SUM(D729:D730))" TargetMode="External"/><Relationship Id="rId2721" Type="http://schemas.openxmlformats.org/officeDocument/2006/relationships/hyperlink" Target="mailto:=@if(sum(d729.d730)=0,%22NA%22,SUM(L729:L730)/SUM(D729:D730))" TargetMode="External"/><Relationship Id="rId5877" Type="http://schemas.openxmlformats.org/officeDocument/2006/relationships/hyperlink" Target="mailto:=@if(sum(d729.d730)=0,%22NA%22,SUM(L729:L730)/SUM(D729:D730))" TargetMode="External"/><Relationship Id="rId6928" Type="http://schemas.openxmlformats.org/officeDocument/2006/relationships/hyperlink" Target="mailto:=@if(sum(d729.d730)=0,%22NA%22,SUM(L729:L730)/SUM(D729:D730))" TargetMode="External"/><Relationship Id="rId7092" Type="http://schemas.openxmlformats.org/officeDocument/2006/relationships/hyperlink" Target="mailto:=@if(sum(d729.d730)=0,%22NA%22,SUM(L729:L730)/SUM(D729:D730))" TargetMode="External"/><Relationship Id="rId8143" Type="http://schemas.openxmlformats.org/officeDocument/2006/relationships/hyperlink" Target="mailto:=@if(sum(d729.d730)=0,%22NA%22,SUM(L729:L730)/SUM(D729:D730))" TargetMode="External"/><Relationship Id="rId900" Type="http://schemas.openxmlformats.org/officeDocument/2006/relationships/hyperlink" Target="mailto:=@if(sum(d729.d730)=0,%22NA%22,SUM(L729:L730)/SUM(D729:D730))" TargetMode="External"/><Relationship Id="rId1323" Type="http://schemas.openxmlformats.org/officeDocument/2006/relationships/hyperlink" Target="mailto:=@if(sum(d729.d730)=0,%22NA%22,SUM(L729:L730)/SUM(D729:D730))" TargetMode="External"/><Relationship Id="rId1530" Type="http://schemas.openxmlformats.org/officeDocument/2006/relationships/hyperlink" Target="mailto:=@if(sum(d729.d730)=0,%22NA%22,SUM(L729:L730)/SUM(D729:D730))" TargetMode="External"/><Relationship Id="rId4479" Type="http://schemas.openxmlformats.org/officeDocument/2006/relationships/hyperlink" Target="mailto:=@if(sum(d729.d730)=0,%22NA%22,SUM(L729:L730)/SUM(D729:D730))" TargetMode="External"/><Relationship Id="rId4686" Type="http://schemas.openxmlformats.org/officeDocument/2006/relationships/hyperlink" Target="mailto:=@if(sum(d729.d730)=0,%22NA%22,SUM(L729:L730)/SUM(D729:D730))" TargetMode="External"/><Relationship Id="rId4893" Type="http://schemas.openxmlformats.org/officeDocument/2006/relationships/hyperlink" Target="mailto:=@if(sum(d729.d730)=0,%22NA%22,SUM(L729:L730)/SUM(D729:D730))" TargetMode="External"/><Relationship Id="rId5737" Type="http://schemas.openxmlformats.org/officeDocument/2006/relationships/hyperlink" Target="mailto:=@if(sum(d729.d730)=0,%22NA%22,SUM(L729:L730)/SUM(D729:D730))" TargetMode="External"/><Relationship Id="rId5944" Type="http://schemas.openxmlformats.org/officeDocument/2006/relationships/hyperlink" Target="mailto:=@if(sum(d729.d730)=0,%22NA%22,SUM(L729:L730)/SUM(D729:D730))" TargetMode="External"/><Relationship Id="rId3288" Type="http://schemas.openxmlformats.org/officeDocument/2006/relationships/hyperlink" Target="mailto:=@if(sum(d729.d730)=0,%22NA%22,SUM(L729:L730)/SUM(D729:D730))" TargetMode="External"/><Relationship Id="rId3495" Type="http://schemas.openxmlformats.org/officeDocument/2006/relationships/hyperlink" Target="mailto:=@if(sum(d729.d730)=0,%22NA%22,SUM(L729:L730)/SUM(D729:D730))" TargetMode="External"/><Relationship Id="rId4339" Type="http://schemas.openxmlformats.org/officeDocument/2006/relationships/hyperlink" Target="mailto:=@if(sum(d729.d730)=0,%22NA%22,SUM(L729:L730)/SUM(D729:D730))" TargetMode="External"/><Relationship Id="rId4546" Type="http://schemas.openxmlformats.org/officeDocument/2006/relationships/hyperlink" Target="mailto:=@if(sum(d729.d730)=0,%22NA%22,SUM(L729:L730)/SUM(D729:D730))" TargetMode="External"/><Relationship Id="rId4753" Type="http://schemas.openxmlformats.org/officeDocument/2006/relationships/hyperlink" Target="mailto:=@if(sum(d729.d730)=0,%22NA%22,SUM(L729:L730)/SUM(D729:D730))" TargetMode="External"/><Relationship Id="rId4960" Type="http://schemas.openxmlformats.org/officeDocument/2006/relationships/hyperlink" Target="mailto:=@if(sum(d729.d730)=0,%22NA%22,SUM(L729:L730)/SUM(D729:D730))" TargetMode="External"/><Relationship Id="rId5804" Type="http://schemas.openxmlformats.org/officeDocument/2006/relationships/hyperlink" Target="mailto:=@if(sum(d729.d730)=0,%22NA%22,SUM(L729:L730)/SUM(D729:D730))" TargetMode="External"/><Relationship Id="rId8003" Type="http://schemas.openxmlformats.org/officeDocument/2006/relationships/hyperlink" Target="mailto:=@if(sum(d729.d730)=0,%22NA%22,SUM(L729:L730)/SUM(D729:D730))" TargetMode="External"/><Relationship Id="rId2097" Type="http://schemas.openxmlformats.org/officeDocument/2006/relationships/hyperlink" Target="mailto:=@if(sum(d729.d730)=0,%22NA%22,SUM(L729:L730)/SUM(D729:D730))" TargetMode="External"/><Relationship Id="rId3148" Type="http://schemas.openxmlformats.org/officeDocument/2006/relationships/hyperlink" Target="mailto:=@if(sum(d729.d730)=0,%22NA%22,SUM(L729:L730)/SUM(D729:D730))" TargetMode="External"/><Relationship Id="rId3355" Type="http://schemas.openxmlformats.org/officeDocument/2006/relationships/hyperlink" Target="mailto:=@if(sum(d729.d730)=0,%22NA%22,SUM(L729:L730)/SUM(D729:D730))" TargetMode="External"/><Relationship Id="rId3562" Type="http://schemas.openxmlformats.org/officeDocument/2006/relationships/hyperlink" Target="mailto:=@if(sum(d729.d730)=0,%22NA%22,SUM(L729:L730)/SUM(D729:D730))" TargetMode="External"/><Relationship Id="rId4406" Type="http://schemas.openxmlformats.org/officeDocument/2006/relationships/hyperlink" Target="mailto:=@if(sum(d729.d730)=0,%22NA%22,SUM(L729:L730)/SUM(D729:D730))" TargetMode="External"/><Relationship Id="rId4613" Type="http://schemas.openxmlformats.org/officeDocument/2006/relationships/hyperlink" Target="mailto:=@if(sum(d729.d730)=0,%22NA%22,SUM(L729:L730)/SUM(D729:D730))" TargetMode="External"/><Relationship Id="rId7769" Type="http://schemas.openxmlformats.org/officeDocument/2006/relationships/hyperlink" Target="mailto:=@if(sum(d729.d730)=0,%22NA%22,SUM(L729:L730)/SUM(D729:D730))" TargetMode="External"/><Relationship Id="rId7976" Type="http://schemas.openxmlformats.org/officeDocument/2006/relationships/hyperlink" Target="mailto:=@if(sum(d729.d730)=0,%22NA%22,SUM(L729:L730)/SUM(D729:D730))" TargetMode="External"/><Relationship Id="rId276" Type="http://schemas.openxmlformats.org/officeDocument/2006/relationships/hyperlink" Target="mailto:=@if(sum(d729.d730)=0,%22NA%22,SUM(L729:L730)/SUM(D729:D730))" TargetMode="External"/><Relationship Id="rId483" Type="http://schemas.openxmlformats.org/officeDocument/2006/relationships/hyperlink" Target="mailto:=@if(sum(d729.d730)=0,%22NA%22,SUM(L729:L730)/SUM(D729:D730))" TargetMode="External"/><Relationship Id="rId690" Type="http://schemas.openxmlformats.org/officeDocument/2006/relationships/hyperlink" Target="mailto:=@if(sum(d729.d730)=0,%22NA%22,SUM(L729:L730)/SUM(D729:D730))" TargetMode="External"/><Relationship Id="rId2164" Type="http://schemas.openxmlformats.org/officeDocument/2006/relationships/hyperlink" Target="mailto:=@if(sum(d729.d730)=0,%22NA%22,SUM(L729:L730)/SUM(D729:D730))" TargetMode="External"/><Relationship Id="rId2371" Type="http://schemas.openxmlformats.org/officeDocument/2006/relationships/hyperlink" Target="mailto:=@if(sum(d729.d730)=0,%22NA%22,SUM(L729:L730)/SUM(D729:D730))" TargetMode="External"/><Relationship Id="rId3008" Type="http://schemas.openxmlformats.org/officeDocument/2006/relationships/hyperlink" Target="mailto:=@if(sum(d729.d730)=0,%22NA%22,SUM(L729:L730)/SUM(D729:D730))" TargetMode="External"/><Relationship Id="rId3215" Type="http://schemas.openxmlformats.org/officeDocument/2006/relationships/hyperlink" Target="mailto:=@if(sum(d729.d730)=0,%22NA%22,SUM(L729:L730)/SUM(D729:D730))" TargetMode="External"/><Relationship Id="rId3422" Type="http://schemas.openxmlformats.org/officeDocument/2006/relationships/hyperlink" Target="mailto:=@if(sum(d729.d730)=0,%22NA%22,SUM(L729:L730)/SUM(D729:D730))" TargetMode="External"/><Relationship Id="rId4820" Type="http://schemas.openxmlformats.org/officeDocument/2006/relationships/hyperlink" Target="mailto:=@if(sum(d729.d730)=0,%22NA%22,SUM(L729:L730)/SUM(D729:D730))" TargetMode="External"/><Relationship Id="rId6578" Type="http://schemas.openxmlformats.org/officeDocument/2006/relationships/hyperlink" Target="mailto:=@if(sum(d729.d730)=0,%22NA%22,SUM(L729:L730)/SUM(D729:D730))" TargetMode="External"/><Relationship Id="rId6785" Type="http://schemas.openxmlformats.org/officeDocument/2006/relationships/hyperlink" Target="mailto:=@if(sum(d729.d730)=0,%22NA%22,SUM(L729:L730)/SUM(D729:D730))" TargetMode="External"/><Relationship Id="rId7629" Type="http://schemas.openxmlformats.org/officeDocument/2006/relationships/hyperlink" Target="mailto:=@if(sum(d729.d730)=0,%22NA%22,SUM(L729:L730)/SUM(D729:D730))" TargetMode="External"/><Relationship Id="rId136" Type="http://schemas.openxmlformats.org/officeDocument/2006/relationships/hyperlink" Target="mailto:=@if(sum(d729.d730)=0,%22NA%22,SUM(L729:L730)/SUM(D729:D730))" TargetMode="External"/><Relationship Id="rId343" Type="http://schemas.openxmlformats.org/officeDocument/2006/relationships/hyperlink" Target="mailto:=@if(sum(d729.d730)=0,%22NA%22,SUM(L729:L730)/SUM(D729:D730))" TargetMode="External"/><Relationship Id="rId550" Type="http://schemas.openxmlformats.org/officeDocument/2006/relationships/hyperlink" Target="mailto:=@if(sum(d729.d730)=0,%22NA%22,SUM(L729:L730)/SUM(D729:D730))" TargetMode="External"/><Relationship Id="rId1180" Type="http://schemas.openxmlformats.org/officeDocument/2006/relationships/hyperlink" Target="mailto:=@if(sum(d729.d730)=0,%22NA%22,SUM(L729:L730)/SUM(D729:D730))" TargetMode="External"/><Relationship Id="rId2024" Type="http://schemas.openxmlformats.org/officeDocument/2006/relationships/hyperlink" Target="mailto:=@if(sum(d729.d730)=0,%22NA%22,SUM(L729:L730)/SUM(D729:D730))" TargetMode="External"/><Relationship Id="rId2231" Type="http://schemas.openxmlformats.org/officeDocument/2006/relationships/hyperlink" Target="mailto:=@if(sum(d729.d730)=0,%22NA%22,SUM(L729:L730)/SUM(D729:D730))" TargetMode="External"/><Relationship Id="rId5387" Type="http://schemas.openxmlformats.org/officeDocument/2006/relationships/hyperlink" Target="mailto:=@if(sum(d729.d730)=0,%22NA%22,SUM(L729:L730)/SUM(D729:D730))" TargetMode="External"/><Relationship Id="rId6438" Type="http://schemas.openxmlformats.org/officeDocument/2006/relationships/hyperlink" Target="mailto:=@if(sum(d729.d730)=0,%22NA%22,SUM(L729:L730)/SUM(D729:D730))" TargetMode="External"/><Relationship Id="rId6992" Type="http://schemas.openxmlformats.org/officeDocument/2006/relationships/hyperlink" Target="mailto:=@if(sum(d729.d730)=0,%22NA%22,SUM(L729:L730)/SUM(D729:D730))" TargetMode="External"/><Relationship Id="rId7836" Type="http://schemas.openxmlformats.org/officeDocument/2006/relationships/hyperlink" Target="mailto:=@if(sum(d729.d730)=0,%22NA%22,SUM(L729:L730)/SUM(D729:D730))" TargetMode="External"/><Relationship Id="rId203" Type="http://schemas.openxmlformats.org/officeDocument/2006/relationships/hyperlink" Target="mailto:=@if(sum(d729.d730)=0,%22NA%22,SUM(L729:L730)/SUM(D729:D730))" TargetMode="External"/><Relationship Id="rId1040" Type="http://schemas.openxmlformats.org/officeDocument/2006/relationships/hyperlink" Target="mailto:=@if(sum(d729.d730)=0,%22NA%22,SUM(L729:L730)/SUM(D729:D730))" TargetMode="External"/><Relationship Id="rId4196" Type="http://schemas.openxmlformats.org/officeDocument/2006/relationships/hyperlink" Target="mailto:=@if(sum(d729.d730)=0,%22NA%22,SUM(L729:L730)/SUM(D729:D730))" TargetMode="External"/><Relationship Id="rId5247" Type="http://schemas.openxmlformats.org/officeDocument/2006/relationships/hyperlink" Target="mailto:=@if(sum(d729.d730)=0,%22NA%22,SUM(L729:L730)/SUM(D729:D730))" TargetMode="External"/><Relationship Id="rId5594" Type="http://schemas.openxmlformats.org/officeDocument/2006/relationships/hyperlink" Target="mailto:=@if(sum(d729.d730)=0,%22NA%22,SUM(L729:L730)/SUM(D729:D730))" TargetMode="External"/><Relationship Id="rId6645" Type="http://schemas.openxmlformats.org/officeDocument/2006/relationships/hyperlink" Target="mailto:=@if(sum(d729.d730)=0,%22NA%22,SUM(L729:L730)/SUM(D729:D730))" TargetMode="External"/><Relationship Id="rId6852" Type="http://schemas.openxmlformats.org/officeDocument/2006/relationships/hyperlink" Target="mailto:=@if(sum(d729.d730)=0,%22NA%22,SUM(L729:L730)/SUM(D729:D730))" TargetMode="External"/><Relationship Id="rId7903" Type="http://schemas.openxmlformats.org/officeDocument/2006/relationships/hyperlink" Target="mailto:=@if(sum(d729.d730)=0,%22NA%22,SUM(L729:L730)/SUM(D729:D730))" TargetMode="External"/><Relationship Id="rId410" Type="http://schemas.openxmlformats.org/officeDocument/2006/relationships/hyperlink" Target="mailto:=@if(sum(d729.d730)=0,%22NA%22,SUM(L729:L730)/SUM(D729:D730))" TargetMode="External"/><Relationship Id="rId1997" Type="http://schemas.openxmlformats.org/officeDocument/2006/relationships/hyperlink" Target="mailto:=@if(sum(d729.d730)=0,%22NA%22,SUM(L729:L730)/SUM(D729:D730))" TargetMode="External"/><Relationship Id="rId4056" Type="http://schemas.openxmlformats.org/officeDocument/2006/relationships/hyperlink" Target="mailto:=@if(sum(d729.d730)=0,%22NA%22,SUM(L729:L730)/SUM(D729:D730))" TargetMode="External"/><Relationship Id="rId5454" Type="http://schemas.openxmlformats.org/officeDocument/2006/relationships/hyperlink" Target="mailto:=@if(sum(d729.d730)=0,%22NA%22,SUM(L729:L730)/SUM(D729:D730))" TargetMode="External"/><Relationship Id="rId5661" Type="http://schemas.openxmlformats.org/officeDocument/2006/relationships/hyperlink" Target="mailto:=@if(sum(d729.d730)=0,%22NA%22,SUM(L729:L730)/SUM(D729:D730))" TargetMode="External"/><Relationship Id="rId6505" Type="http://schemas.openxmlformats.org/officeDocument/2006/relationships/hyperlink" Target="mailto:=@if(sum(d729.d730)=0,%22NA%22,SUM(L729:L730)/SUM(D729:D730))" TargetMode="External"/><Relationship Id="rId6712" Type="http://schemas.openxmlformats.org/officeDocument/2006/relationships/hyperlink" Target="mailto:=@if(sum(d729.d730)=0,%22NA%22,SUM(L729:L730)/SUM(D729:D730))" TargetMode="External"/><Relationship Id="rId1857" Type="http://schemas.openxmlformats.org/officeDocument/2006/relationships/hyperlink" Target="mailto:=@if(sum(d729.d730)=0,%22NA%22,SUM(L729:L730)/SUM(D729:D730))" TargetMode="External"/><Relationship Id="rId2908" Type="http://schemas.openxmlformats.org/officeDocument/2006/relationships/hyperlink" Target="mailto:=@if(sum(d729.d730)=0,%22NA%22,SUM(L729:L730)/SUM(D729:D730))" TargetMode="External"/><Relationship Id="rId4263" Type="http://schemas.openxmlformats.org/officeDocument/2006/relationships/hyperlink" Target="mailto:=@if(sum(d729.d730)=0,%22NA%22,SUM(L729:L730)/SUM(D729:D730))" TargetMode="External"/><Relationship Id="rId4470" Type="http://schemas.openxmlformats.org/officeDocument/2006/relationships/hyperlink" Target="mailto:=@if(sum(d729.d730)=0,%22NA%22,SUM(L729:L730)/SUM(D729:D730))" TargetMode="External"/><Relationship Id="rId5107" Type="http://schemas.openxmlformats.org/officeDocument/2006/relationships/hyperlink" Target="mailto:=@if(sum(d729.d730)=0,%22NA%22,SUM(L729:L730)/SUM(D729:D730))" TargetMode="External"/><Relationship Id="rId5314" Type="http://schemas.openxmlformats.org/officeDocument/2006/relationships/hyperlink" Target="mailto:=@if(sum(d729.d730)=0,%22NA%22,SUM(L729:L730)/SUM(D729:D730))" TargetMode="External"/><Relationship Id="rId5521" Type="http://schemas.openxmlformats.org/officeDocument/2006/relationships/hyperlink" Target="mailto:=@if(sum(d729.d730)=0,%22NA%22,SUM(L729:L730)/SUM(D729:D730))" TargetMode="External"/><Relationship Id="rId1717" Type="http://schemas.openxmlformats.org/officeDocument/2006/relationships/hyperlink" Target="mailto:=@if(sum(d729.d730)=0,%22NA%22,SUM(L729:L730)/SUM(D729:D730))" TargetMode="External"/><Relationship Id="rId1924" Type="http://schemas.openxmlformats.org/officeDocument/2006/relationships/hyperlink" Target="mailto:=@if(sum(d729.d730)=0,%22NA%22,SUM(L729:L730)/SUM(D729:D730))" TargetMode="External"/><Relationship Id="rId3072" Type="http://schemas.openxmlformats.org/officeDocument/2006/relationships/hyperlink" Target="mailto:=@if(sum(d729.d730)=0,%22NA%22,SUM(L729:L730)/SUM(D729:D730))" TargetMode="External"/><Relationship Id="rId4123" Type="http://schemas.openxmlformats.org/officeDocument/2006/relationships/hyperlink" Target="mailto:=@if(sum(d729.d730)=0,%22NA%22,SUM(L729:L730)/SUM(D729:D730))" TargetMode="External"/><Relationship Id="rId4330" Type="http://schemas.openxmlformats.org/officeDocument/2006/relationships/hyperlink" Target="mailto:=@if(sum(d729.d730)=0,%22NA%22,SUM(L729:L730)/SUM(D729:D730))" TargetMode="External"/><Relationship Id="rId7279" Type="http://schemas.openxmlformats.org/officeDocument/2006/relationships/hyperlink" Target="mailto:=@if(sum(d729.d730)=0,%22NA%22,SUM(L729:L730)/SUM(D729:D730))" TargetMode="External"/><Relationship Id="rId7486" Type="http://schemas.openxmlformats.org/officeDocument/2006/relationships/hyperlink" Target="mailto:=@if(sum(d729.d730)=0,%22NA%22,SUM(L729:L730)/SUM(D729:D730))" TargetMode="External"/><Relationship Id="rId7693" Type="http://schemas.openxmlformats.org/officeDocument/2006/relationships/hyperlink" Target="mailto:=@if(sum(d729.d730)=0,%22NA%22,SUM(L729:L730)/SUM(D729:D730))" TargetMode="External"/><Relationship Id="rId3889" Type="http://schemas.openxmlformats.org/officeDocument/2006/relationships/hyperlink" Target="mailto:=@if(sum(d729.d730)=0,%22NA%22,SUM(L729:L730)/SUM(D729:D730))" TargetMode="External"/><Relationship Id="rId6088" Type="http://schemas.openxmlformats.org/officeDocument/2006/relationships/hyperlink" Target="mailto:=@if(sum(d729.d730)=0,%22NA%22,SUM(L729:L730)/SUM(D729:D730))" TargetMode="External"/><Relationship Id="rId6295" Type="http://schemas.openxmlformats.org/officeDocument/2006/relationships/hyperlink" Target="mailto:=@if(sum(d729.d730)=0,%22NA%22,SUM(L729:L730)/SUM(D729:D730))" TargetMode="External"/><Relationship Id="rId7139" Type="http://schemas.openxmlformats.org/officeDocument/2006/relationships/hyperlink" Target="mailto:=@if(sum(d729.d730)=0,%22NA%22,SUM(L729:L730)/SUM(D729:D730))" TargetMode="External"/><Relationship Id="rId7346" Type="http://schemas.openxmlformats.org/officeDocument/2006/relationships/hyperlink" Target="mailto:=@if(sum(d729.d730)=0,%22NA%22,SUM(L729:L730)/SUM(D729:D730))" TargetMode="External"/><Relationship Id="rId7553" Type="http://schemas.openxmlformats.org/officeDocument/2006/relationships/hyperlink" Target="mailto:=@if(sum(d729.d730)=0,%22NA%22,SUM(L729:L730)/SUM(D729:D730))" TargetMode="External"/><Relationship Id="rId2698" Type="http://schemas.openxmlformats.org/officeDocument/2006/relationships/hyperlink" Target="mailto:=@if(sum(d729.d730)=0,%22NA%22,SUM(L729:L730)/SUM(D729:D730))" TargetMode="External"/><Relationship Id="rId6155" Type="http://schemas.openxmlformats.org/officeDocument/2006/relationships/hyperlink" Target="mailto:=@if(sum(d729.d730)=0,%22NA%22,SUM(L729:L730)/SUM(D729:D730))" TargetMode="External"/><Relationship Id="rId6362" Type="http://schemas.openxmlformats.org/officeDocument/2006/relationships/hyperlink" Target="mailto:=@if(sum(d729.d730)=0,%22NA%22,SUM(L729:L730)/SUM(D729:D730))" TargetMode="External"/><Relationship Id="rId7206" Type="http://schemas.openxmlformats.org/officeDocument/2006/relationships/hyperlink" Target="mailto:=@if(sum(d729.d730)=0,%22NA%22,SUM(L729:L730)/SUM(D729:D730))" TargetMode="External"/><Relationship Id="rId7413" Type="http://schemas.openxmlformats.org/officeDocument/2006/relationships/hyperlink" Target="mailto:=@if(sum(d729.d730)=0,%22NA%22,SUM(L729:L730)/SUM(D729:D730))" TargetMode="External"/><Relationship Id="rId7760" Type="http://schemas.openxmlformats.org/officeDocument/2006/relationships/hyperlink" Target="mailto:=@if(sum(d729.d730)=0,%22NA%22,SUM(L729:L730)/SUM(D729:D730))" TargetMode="External"/><Relationship Id="rId3749" Type="http://schemas.openxmlformats.org/officeDocument/2006/relationships/hyperlink" Target="mailto:=@if(sum(d729.d730)=0,%22NA%22,SUM(L729:L730)/SUM(D729:D730))" TargetMode="External"/><Relationship Id="rId3956" Type="http://schemas.openxmlformats.org/officeDocument/2006/relationships/hyperlink" Target="mailto:=@if(sum(d729.d730)=0,%22NA%22,SUM(L729:L730)/SUM(D729:D730))" TargetMode="External"/><Relationship Id="rId5171" Type="http://schemas.openxmlformats.org/officeDocument/2006/relationships/hyperlink" Target="mailto:=@if(sum(d729.d730)=0,%22NA%22,SUM(L729:L730)/SUM(D729:D730))" TargetMode="External"/><Relationship Id="rId6015" Type="http://schemas.openxmlformats.org/officeDocument/2006/relationships/hyperlink" Target="mailto:=@if(sum(d729.d730)=0,%22NA%22,SUM(L729:L730)/SUM(D729:D730))" TargetMode="External"/><Relationship Id="rId6222" Type="http://schemas.openxmlformats.org/officeDocument/2006/relationships/hyperlink" Target="mailto:=@if(sum(d729.d730)=0,%22NA%22,SUM(L729:L730)/SUM(D729:D730))" TargetMode="External"/><Relationship Id="rId7620" Type="http://schemas.openxmlformats.org/officeDocument/2006/relationships/hyperlink" Target="mailto:=@if(sum(d729.d730)=0,%22NA%22,SUM(L729:L730)/SUM(D729:D730))" TargetMode="External"/><Relationship Id="rId877" Type="http://schemas.openxmlformats.org/officeDocument/2006/relationships/hyperlink" Target="mailto:=@if(sum(d729.d730)=0,%22NA%22,SUM(L729:L730)/SUM(D729:D730))" TargetMode="External"/><Relationship Id="rId2558" Type="http://schemas.openxmlformats.org/officeDocument/2006/relationships/hyperlink" Target="mailto:=@if(sum(d729.d730)=0,%22NA%22,SUM(L729:L730)/SUM(D729:D730))" TargetMode="External"/><Relationship Id="rId2765" Type="http://schemas.openxmlformats.org/officeDocument/2006/relationships/hyperlink" Target="mailto:=@if(sum(d729.d730)=0,%22NA%22,SUM(L729:L730)/SUM(D729:D730))" TargetMode="External"/><Relationship Id="rId2972" Type="http://schemas.openxmlformats.org/officeDocument/2006/relationships/hyperlink" Target="mailto:=@if(sum(d729.d730)=0,%22NA%22,SUM(L729:L730)/SUM(D729:D730))" TargetMode="External"/><Relationship Id="rId3609" Type="http://schemas.openxmlformats.org/officeDocument/2006/relationships/hyperlink" Target="mailto:=@if(sum(d729.d730)=0,%22NA%22,SUM(L729:L730)/SUM(D729:D730))" TargetMode="External"/><Relationship Id="rId3816" Type="http://schemas.openxmlformats.org/officeDocument/2006/relationships/hyperlink" Target="mailto:=@if(sum(d729.d730)=0,%22NA%22,SUM(L729:L730)/SUM(D729:D730))" TargetMode="External"/><Relationship Id="rId737" Type="http://schemas.openxmlformats.org/officeDocument/2006/relationships/hyperlink" Target="mailto:=@if(sum(d729.d730)=0,%22NA%22,SUM(L729:L730)/SUM(D729:D730))" TargetMode="External"/><Relationship Id="rId944" Type="http://schemas.openxmlformats.org/officeDocument/2006/relationships/hyperlink" Target="mailto:=@if(sum(d729.d730)=0,%22NA%22,SUM(L729:L730)/SUM(D729:D730))" TargetMode="External"/><Relationship Id="rId1367" Type="http://schemas.openxmlformats.org/officeDocument/2006/relationships/hyperlink" Target="mailto:=@if(sum(d729.d730)=0,%22NA%22,SUM(L729:L730)/SUM(D729:D730))" TargetMode="External"/><Relationship Id="rId1574" Type="http://schemas.openxmlformats.org/officeDocument/2006/relationships/hyperlink" Target="mailto:=@if(sum(d729.d730)=0,%22NA%22,SUM(L729:L730)/SUM(D729:D730))" TargetMode="External"/><Relationship Id="rId1781" Type="http://schemas.openxmlformats.org/officeDocument/2006/relationships/hyperlink" Target="mailto:=@if(sum(d729.d730)=0,%22NA%22,SUM(L729:L730)/SUM(D729:D730))" TargetMode="External"/><Relationship Id="rId2418" Type="http://schemas.openxmlformats.org/officeDocument/2006/relationships/hyperlink" Target="mailto:=@if(sum(d729.d730)=0,%22NA%22,SUM(L729:L730)/SUM(D729:D730))" TargetMode="External"/><Relationship Id="rId2625" Type="http://schemas.openxmlformats.org/officeDocument/2006/relationships/hyperlink" Target="mailto:=@if(sum(d729.d730)=0,%22NA%22,SUM(L729:L730)/SUM(D729:D730))" TargetMode="External"/><Relationship Id="rId2832" Type="http://schemas.openxmlformats.org/officeDocument/2006/relationships/hyperlink" Target="mailto:=@if(sum(d729.d730)=0,%22NA%22,SUM(L729:L730)/SUM(D729:D730))" TargetMode="External"/><Relationship Id="rId5031" Type="http://schemas.openxmlformats.org/officeDocument/2006/relationships/hyperlink" Target="mailto:=@if(sum(d729.d730)=0,%22NA%22,SUM(L729:L730)/SUM(D729:D730))" TargetMode="External"/><Relationship Id="rId5988" Type="http://schemas.openxmlformats.org/officeDocument/2006/relationships/hyperlink" Target="mailto:=@if(sum(d729.d730)=0,%22NA%22,SUM(L729:L730)/SUM(D729:D730))" TargetMode="External"/><Relationship Id="rId73" Type="http://schemas.openxmlformats.org/officeDocument/2006/relationships/hyperlink" Target="mailto:=@if(sum(d729.d730)=0,%22NA%22,SUM(L729:L730)/SUM(D729:D730))" TargetMode="External"/><Relationship Id="rId804" Type="http://schemas.openxmlformats.org/officeDocument/2006/relationships/hyperlink" Target="mailto:=@if(sum(d729.d730)=0,%22NA%22,SUM(L729:L730)/SUM(D729:D730))" TargetMode="External"/><Relationship Id="rId1227" Type="http://schemas.openxmlformats.org/officeDocument/2006/relationships/hyperlink" Target="mailto:=@if(sum(d729.d730)=0,%22NA%22,SUM(L729:L730)/SUM(D729:D730))" TargetMode="External"/><Relationship Id="rId1434" Type="http://schemas.openxmlformats.org/officeDocument/2006/relationships/hyperlink" Target="mailto:=@if(sum(d729.d730)=0,%22NA%22,SUM(L729:L730)/SUM(D729:D730))" TargetMode="External"/><Relationship Id="rId1641" Type="http://schemas.openxmlformats.org/officeDocument/2006/relationships/hyperlink" Target="mailto:=@if(sum(d729.d730)=0,%22NA%22,SUM(L729:L730)/SUM(D729:D730))" TargetMode="External"/><Relationship Id="rId4797" Type="http://schemas.openxmlformats.org/officeDocument/2006/relationships/hyperlink" Target="mailto:=@if(sum(d729.d730)=0,%22NA%22,SUM(L729:L730)/SUM(D729:D730))" TargetMode="External"/><Relationship Id="rId5848" Type="http://schemas.openxmlformats.org/officeDocument/2006/relationships/hyperlink" Target="mailto:=@if(sum(d729.d730)=0,%22NA%22,SUM(L729:L730)/SUM(D729:D730))" TargetMode="External"/><Relationship Id="rId8047" Type="http://schemas.openxmlformats.org/officeDocument/2006/relationships/hyperlink" Target="mailto:=@if(sum(d729.d730)=0,%22NA%22,SUM(L729:L730)/SUM(D729:D730))" TargetMode="External"/><Relationship Id="rId1501" Type="http://schemas.openxmlformats.org/officeDocument/2006/relationships/hyperlink" Target="mailto:=@if(sum(d729.d730)=0,%22NA%22,SUM(L729:L730)/SUM(D729:D730))" TargetMode="External"/><Relationship Id="rId3399" Type="http://schemas.openxmlformats.org/officeDocument/2006/relationships/hyperlink" Target="mailto:=@if(sum(d729.d730)=0,%22NA%22,SUM(L729:L730)/SUM(D729:D730))" TargetMode="External"/><Relationship Id="rId4657" Type="http://schemas.openxmlformats.org/officeDocument/2006/relationships/hyperlink" Target="mailto:=@if(sum(d729.d730)=0,%22NA%22,SUM(L729:L730)/SUM(D729:D730))" TargetMode="External"/><Relationship Id="rId4864" Type="http://schemas.openxmlformats.org/officeDocument/2006/relationships/hyperlink" Target="mailto:=@if(sum(d729.d730)=0,%22NA%22,SUM(L729:L730)/SUM(D729:D730))" TargetMode="External"/><Relationship Id="rId5708" Type="http://schemas.openxmlformats.org/officeDocument/2006/relationships/hyperlink" Target="mailto:=@if(sum(d729.d730)=0,%22NA%22,SUM(L729:L730)/SUM(D729:D730))" TargetMode="External"/><Relationship Id="rId7063" Type="http://schemas.openxmlformats.org/officeDocument/2006/relationships/hyperlink" Target="mailto:=@if(sum(d729.d730)=0,%22NA%22,SUM(L729:L730)/SUM(D729:D730))" TargetMode="External"/><Relationship Id="rId7270" Type="http://schemas.openxmlformats.org/officeDocument/2006/relationships/hyperlink" Target="mailto:=@if(sum(d729.d730)=0,%22NA%22,SUM(L729:L730)/SUM(D729:D730))" TargetMode="External"/><Relationship Id="rId8114" Type="http://schemas.openxmlformats.org/officeDocument/2006/relationships/hyperlink" Target="mailto:=@if(sum(d729.d730)=0,%22NA%22,SUM(L729:L730)/SUM(D729:D730))" TargetMode="External"/><Relationship Id="rId3259" Type="http://schemas.openxmlformats.org/officeDocument/2006/relationships/hyperlink" Target="mailto:=@if(sum(d729.d730)=0,%22NA%22,SUM(L729:L730)/SUM(D729:D730))" TargetMode="External"/><Relationship Id="rId3466" Type="http://schemas.openxmlformats.org/officeDocument/2006/relationships/hyperlink" Target="mailto:=@if(sum(d729.d730)=0,%22NA%22,SUM(L729:L730)/SUM(D729:D730))" TargetMode="External"/><Relationship Id="rId4517" Type="http://schemas.openxmlformats.org/officeDocument/2006/relationships/hyperlink" Target="mailto:=@if(sum(d729.d730)=0,%22NA%22,SUM(L729:L730)/SUM(D729:D730))" TargetMode="External"/><Relationship Id="rId5915" Type="http://schemas.openxmlformats.org/officeDocument/2006/relationships/hyperlink" Target="mailto:=@if(sum(d729.d730)=0,%22NA%22,SUM(L729:L730)/SUM(D729:D730))" TargetMode="External"/><Relationship Id="rId7130" Type="http://schemas.openxmlformats.org/officeDocument/2006/relationships/hyperlink" Target="mailto:=@if(sum(d729.d730)=0,%22NA%22,SUM(L729:L730)/SUM(D729:D730))" TargetMode="External"/><Relationship Id="rId387" Type="http://schemas.openxmlformats.org/officeDocument/2006/relationships/hyperlink" Target="mailto:=@if(sum(d729.d730)=0,%22NA%22,SUM(L729:L730)/SUM(D729:D730))" TargetMode="External"/><Relationship Id="rId594" Type="http://schemas.openxmlformats.org/officeDocument/2006/relationships/hyperlink" Target="mailto:=@if(sum(d729.d730)=0,%22NA%22,SUM(L729:L730)/SUM(D729:D730))" TargetMode="External"/><Relationship Id="rId2068" Type="http://schemas.openxmlformats.org/officeDocument/2006/relationships/hyperlink" Target="mailto:=@if(sum(d729.d730)=0,%22NA%22,SUM(L729:L730)/SUM(D729:D730))" TargetMode="External"/><Relationship Id="rId2275" Type="http://schemas.openxmlformats.org/officeDocument/2006/relationships/hyperlink" Target="mailto:=@if(sum(d729.d730)=0,%22NA%22,SUM(L729:L730)/SUM(D729:D730))" TargetMode="External"/><Relationship Id="rId3119" Type="http://schemas.openxmlformats.org/officeDocument/2006/relationships/hyperlink" Target="mailto:=@if(sum(d729.d730)=0,%22NA%22,SUM(L729:L730)/SUM(D729:D730))" TargetMode="External"/><Relationship Id="rId3326" Type="http://schemas.openxmlformats.org/officeDocument/2006/relationships/hyperlink" Target="mailto:=@if(sum(d729.d730)=0,%22NA%22,SUM(L729:L730)/SUM(D729:D730))" TargetMode="External"/><Relationship Id="rId3673" Type="http://schemas.openxmlformats.org/officeDocument/2006/relationships/hyperlink" Target="mailto:=@if(sum(d729.d730)=0,%22NA%22,SUM(L729:L730)/SUM(D729:D730))" TargetMode="External"/><Relationship Id="rId3880" Type="http://schemas.openxmlformats.org/officeDocument/2006/relationships/hyperlink" Target="mailto:=@if(sum(d729.d730)=0,%22NA%22,SUM(L729:L730)/SUM(D729:D730))" TargetMode="External"/><Relationship Id="rId4724" Type="http://schemas.openxmlformats.org/officeDocument/2006/relationships/hyperlink" Target="mailto:=@if(sum(d729.d730)=0,%22NA%22,SUM(L729:L730)/SUM(D729:D730))" TargetMode="External"/><Relationship Id="rId4931" Type="http://schemas.openxmlformats.org/officeDocument/2006/relationships/hyperlink" Target="mailto:=@if(sum(d729.d730)=0,%22NA%22,SUM(L729:L730)/SUM(D729:D730))" TargetMode="External"/><Relationship Id="rId247" Type="http://schemas.openxmlformats.org/officeDocument/2006/relationships/hyperlink" Target="mailto:=@if(sum(d729.d730)=0,%22NA%22,SUM(L729:L730)/SUM(D729:D730))" TargetMode="External"/><Relationship Id="rId1084" Type="http://schemas.openxmlformats.org/officeDocument/2006/relationships/hyperlink" Target="mailto:=@if(sum(d729.d730)=0,%22NA%22,SUM(L729:L730)/SUM(D729:D730))" TargetMode="External"/><Relationship Id="rId2482" Type="http://schemas.openxmlformats.org/officeDocument/2006/relationships/hyperlink" Target="mailto:=@if(sum(d729.d730)=0,%22NA%22,SUM(L729:L730)/SUM(D729:D730))" TargetMode="External"/><Relationship Id="rId3533" Type="http://schemas.openxmlformats.org/officeDocument/2006/relationships/hyperlink" Target="mailto:=@if(sum(d729.d730)=0,%22NA%22,SUM(L729:L730)/SUM(D729:D730))" TargetMode="External"/><Relationship Id="rId3740" Type="http://schemas.openxmlformats.org/officeDocument/2006/relationships/hyperlink" Target="mailto:=@if(sum(d729.d730)=0,%22NA%22,SUM(L729:L730)/SUM(D729:D730))" TargetMode="External"/><Relationship Id="rId6689" Type="http://schemas.openxmlformats.org/officeDocument/2006/relationships/hyperlink" Target="mailto:=@if(sum(d729.d730)=0,%22NA%22,SUM(L729:L730)/SUM(D729:D730))" TargetMode="External"/><Relationship Id="rId6896" Type="http://schemas.openxmlformats.org/officeDocument/2006/relationships/hyperlink" Target="mailto:=@if(sum(d729.d730)=0,%22NA%22,SUM(L729:L730)/SUM(D729:D730))" TargetMode="External"/><Relationship Id="rId7947" Type="http://schemas.openxmlformats.org/officeDocument/2006/relationships/hyperlink" Target="mailto:=@if(sum(d729.d730)=0,%22NA%22,SUM(L729:L730)/SUM(D729:D730))" TargetMode="External"/><Relationship Id="rId107" Type="http://schemas.openxmlformats.org/officeDocument/2006/relationships/hyperlink" Target="mailto:=@if(sum(d729.d730)=0,%22NA%22,SUM(L729:L730)/SUM(D729:D730))" TargetMode="External"/><Relationship Id="rId454" Type="http://schemas.openxmlformats.org/officeDocument/2006/relationships/hyperlink" Target="mailto:=@if(sum(d729.d730)=0,%22NA%22,SUM(L729:L730)/SUM(D729:D730))" TargetMode="External"/><Relationship Id="rId661" Type="http://schemas.openxmlformats.org/officeDocument/2006/relationships/hyperlink" Target="mailto:=@if(sum(d729.d730)=0,%22NA%22,SUM(L729:L730)/SUM(D729:D730))" TargetMode="External"/><Relationship Id="rId1291" Type="http://schemas.openxmlformats.org/officeDocument/2006/relationships/hyperlink" Target="mailto:=@if(sum(d729.d730)=0,%22NA%22,SUM(L729:L730)/SUM(D729:D730))" TargetMode="External"/><Relationship Id="rId2135" Type="http://schemas.openxmlformats.org/officeDocument/2006/relationships/hyperlink" Target="mailto:=@if(sum(d729.d730)=0,%22NA%22,SUM(L729:L730)/SUM(D729:D730))" TargetMode="External"/><Relationship Id="rId2342" Type="http://schemas.openxmlformats.org/officeDocument/2006/relationships/hyperlink" Target="mailto:=@if(sum(d729.d730)=0,%22NA%22,SUM(L729:L730)/SUM(D729:D730))" TargetMode="External"/><Relationship Id="rId3600" Type="http://schemas.openxmlformats.org/officeDocument/2006/relationships/hyperlink" Target="mailto:=@if(sum(d729.d730)=0,%22NA%22,SUM(L729:L730)/SUM(D729:D730))" TargetMode="External"/><Relationship Id="rId5498" Type="http://schemas.openxmlformats.org/officeDocument/2006/relationships/hyperlink" Target="mailto:=@if(sum(d729.d730)=0,%22NA%22,SUM(L729:L730)/SUM(D729:D730))" TargetMode="External"/><Relationship Id="rId6549" Type="http://schemas.openxmlformats.org/officeDocument/2006/relationships/hyperlink" Target="mailto:=@if(sum(d729.d730)=0,%22NA%22,SUM(L729:L730)/SUM(D729:D730))" TargetMode="External"/><Relationship Id="rId6756" Type="http://schemas.openxmlformats.org/officeDocument/2006/relationships/hyperlink" Target="mailto:=@if(sum(d729.d730)=0,%22NA%22,SUM(L729:L730)/SUM(D729:D730))" TargetMode="External"/><Relationship Id="rId6963" Type="http://schemas.openxmlformats.org/officeDocument/2006/relationships/hyperlink" Target="mailto:=@if(sum(d729.d730)=0,%22NA%22,SUM(L729:L730)/SUM(D729:D730))" TargetMode="External"/><Relationship Id="rId7807" Type="http://schemas.openxmlformats.org/officeDocument/2006/relationships/hyperlink" Target="mailto:=@if(sum(d729.d730)=0,%22NA%22,SUM(L729:L730)/SUM(D729:D730))" TargetMode="External"/><Relationship Id="rId314" Type="http://schemas.openxmlformats.org/officeDocument/2006/relationships/hyperlink" Target="mailto:=@if(sum(d729.d730)=0,%22NA%22,SUM(L729:L730)/SUM(D729:D730))" TargetMode="External"/><Relationship Id="rId521" Type="http://schemas.openxmlformats.org/officeDocument/2006/relationships/hyperlink" Target="mailto:=@if(sum(d729.d730)=0,%22NA%22,SUM(L729:L730)/SUM(D729:D730))" TargetMode="External"/><Relationship Id="rId1151" Type="http://schemas.openxmlformats.org/officeDocument/2006/relationships/hyperlink" Target="mailto:=@if(sum(d729.d730)=0,%22NA%22,SUM(L729:L730)/SUM(D729:D730))" TargetMode="External"/><Relationship Id="rId2202" Type="http://schemas.openxmlformats.org/officeDocument/2006/relationships/hyperlink" Target="mailto:=@if(sum(d729.d730)=0,%22NA%22,SUM(L729:L730)/SUM(D729:D730))" TargetMode="External"/><Relationship Id="rId5358" Type="http://schemas.openxmlformats.org/officeDocument/2006/relationships/hyperlink" Target="mailto:=@if(sum(d729.d730)=0,%22NA%22,SUM(L729:L730)/SUM(D729:D730))" TargetMode="External"/><Relationship Id="rId5565" Type="http://schemas.openxmlformats.org/officeDocument/2006/relationships/hyperlink" Target="mailto:=@if(sum(d729.d730)=0,%22NA%22,SUM(L729:L730)/SUM(D729:D730))" TargetMode="External"/><Relationship Id="rId5772" Type="http://schemas.openxmlformats.org/officeDocument/2006/relationships/hyperlink" Target="mailto:=@if(sum(d729.d730)=0,%22NA%22,SUM(L729:L730)/SUM(D729:D730))" TargetMode="External"/><Relationship Id="rId6409" Type="http://schemas.openxmlformats.org/officeDocument/2006/relationships/hyperlink" Target="mailto:=@if(sum(d729.d730)=0,%22NA%22,SUM(L729:L730)/SUM(D729:D730))" TargetMode="External"/><Relationship Id="rId6616" Type="http://schemas.openxmlformats.org/officeDocument/2006/relationships/hyperlink" Target="mailto:=@if(sum(d729.d730)=0,%22NA%22,SUM(L729:L730)/SUM(D729:D730))" TargetMode="External"/><Relationship Id="rId6823" Type="http://schemas.openxmlformats.org/officeDocument/2006/relationships/hyperlink" Target="mailto:=@if(sum(d729.d730)=0,%22NA%22,SUM(L729:L730)/SUM(D729:D730))" TargetMode="External"/><Relationship Id="rId1011" Type="http://schemas.openxmlformats.org/officeDocument/2006/relationships/hyperlink" Target="mailto:=@if(sum(d729.d730)=0,%22NA%22,SUM(L729:L730)/SUM(D729:D730))" TargetMode="External"/><Relationship Id="rId1968" Type="http://schemas.openxmlformats.org/officeDocument/2006/relationships/hyperlink" Target="mailto:=@if(sum(d729.d730)=0,%22NA%22,SUM(L729:L730)/SUM(D729:D730))" TargetMode="External"/><Relationship Id="rId4167" Type="http://schemas.openxmlformats.org/officeDocument/2006/relationships/hyperlink" Target="mailto:=@if(sum(d729.d730)=0,%22NA%22,SUM(L729:L730)/SUM(D729:D730))" TargetMode="External"/><Relationship Id="rId4374" Type="http://schemas.openxmlformats.org/officeDocument/2006/relationships/hyperlink" Target="mailto:=@if(sum(d729.d730)=0,%22NA%22,SUM(L729:L730)/SUM(D729:D730))" TargetMode="External"/><Relationship Id="rId4581" Type="http://schemas.openxmlformats.org/officeDocument/2006/relationships/hyperlink" Target="mailto:=@if(sum(d729.d730)=0,%22NA%22,SUM(L729:L730)/SUM(D729:D730))" TargetMode="External"/><Relationship Id="rId5218" Type="http://schemas.openxmlformats.org/officeDocument/2006/relationships/hyperlink" Target="mailto:=@if(sum(d729.d730)=0,%22NA%22,SUM(L729:L730)/SUM(D729:D730))" TargetMode="External"/><Relationship Id="rId5425" Type="http://schemas.openxmlformats.org/officeDocument/2006/relationships/hyperlink" Target="mailto:=@if(sum(d729.d730)=0,%22NA%22,SUM(L729:L730)/SUM(D729:D730))" TargetMode="External"/><Relationship Id="rId5632" Type="http://schemas.openxmlformats.org/officeDocument/2006/relationships/hyperlink" Target="mailto:=@if(sum(d729.d730)=0,%22NA%22,SUM(L729:L730)/SUM(D729:D730))" TargetMode="External"/><Relationship Id="rId3183" Type="http://schemas.openxmlformats.org/officeDocument/2006/relationships/hyperlink" Target="mailto:=@if(sum(d729.d730)=0,%22NA%22,SUM(L729:L730)/SUM(D729:D730))" TargetMode="External"/><Relationship Id="rId3390" Type="http://schemas.openxmlformats.org/officeDocument/2006/relationships/hyperlink" Target="mailto:=@if(sum(d729.d730)=0,%22NA%22,SUM(L729:L730)/SUM(D729:D730))" TargetMode="External"/><Relationship Id="rId4027" Type="http://schemas.openxmlformats.org/officeDocument/2006/relationships/hyperlink" Target="mailto:=@if(sum(d729.d730)=0,%22NA%22,SUM(L729:L730)/SUM(D729:D730))" TargetMode="External"/><Relationship Id="rId4234" Type="http://schemas.openxmlformats.org/officeDocument/2006/relationships/hyperlink" Target="mailto:=@if(sum(d729.d730)=0,%22NA%22,SUM(L729:L730)/SUM(D729:D730))" TargetMode="External"/><Relationship Id="rId4441" Type="http://schemas.openxmlformats.org/officeDocument/2006/relationships/hyperlink" Target="mailto:=@if(sum(d729.d730)=0,%22NA%22,SUM(L729:L730)/SUM(D729:D730))" TargetMode="External"/><Relationship Id="rId7597" Type="http://schemas.openxmlformats.org/officeDocument/2006/relationships/hyperlink" Target="mailto:=@if(sum(d729.d730)=0,%22NA%22,SUM(L729:L730)/SUM(D729:D730))" TargetMode="External"/><Relationship Id="rId1828" Type="http://schemas.openxmlformats.org/officeDocument/2006/relationships/hyperlink" Target="mailto:=@if(sum(d729.d730)=0,%22NA%22,SUM(L729:L730)/SUM(D729:D730))" TargetMode="External"/><Relationship Id="rId3043" Type="http://schemas.openxmlformats.org/officeDocument/2006/relationships/hyperlink" Target="mailto:=@if(sum(d729.d730)=0,%22NA%22,SUM(L729:L730)/SUM(D729:D730))" TargetMode="External"/><Relationship Id="rId3250" Type="http://schemas.openxmlformats.org/officeDocument/2006/relationships/hyperlink" Target="mailto:=@if(sum(d729.d730)=0,%22NA%22,SUM(L729:L730)/SUM(D729:D730))" TargetMode="External"/><Relationship Id="rId6199" Type="http://schemas.openxmlformats.org/officeDocument/2006/relationships/hyperlink" Target="mailto:=@if(sum(d729.d730)=0,%22NA%22,SUM(L729:L730)/SUM(D729:D730))" TargetMode="External"/><Relationship Id="rId7457" Type="http://schemas.openxmlformats.org/officeDocument/2006/relationships/hyperlink" Target="mailto:=@if(sum(d729.d730)=0,%22NA%22,SUM(L729:L730)/SUM(D729:D730))" TargetMode="External"/><Relationship Id="rId171" Type="http://schemas.openxmlformats.org/officeDocument/2006/relationships/hyperlink" Target="mailto:=@if(sum(d729.d730)=0,%22NA%22,SUM(L729:L730)/SUM(D729:D730))" TargetMode="External"/><Relationship Id="rId4301" Type="http://schemas.openxmlformats.org/officeDocument/2006/relationships/hyperlink" Target="mailto:=@if(sum(d729.d730)=0,%22NA%22,SUM(L729:L730)/SUM(D729:D730))" TargetMode="External"/><Relationship Id="rId6059" Type="http://schemas.openxmlformats.org/officeDocument/2006/relationships/hyperlink" Target="mailto:=@if(sum(d729.d730)=0,%22NA%22,SUM(L729:L730)/SUM(D729:D730))" TargetMode="External"/><Relationship Id="rId6266" Type="http://schemas.openxmlformats.org/officeDocument/2006/relationships/hyperlink" Target="mailto:=@if(sum(d729.d730)=0,%22NA%22,SUM(L729:L730)/SUM(D729:D730))" TargetMode="External"/><Relationship Id="rId7664" Type="http://schemas.openxmlformats.org/officeDocument/2006/relationships/hyperlink" Target="mailto:=@if(sum(d729.d730)=0,%22NA%22,SUM(L729:L730)/SUM(D729:D730))" TargetMode="External"/><Relationship Id="rId7871" Type="http://schemas.openxmlformats.org/officeDocument/2006/relationships/hyperlink" Target="mailto:=@if(sum(d729.d730)=0,%22NA%22,SUM(L729:L730)/SUM(D729:D730))" TargetMode="External"/><Relationship Id="rId3110" Type="http://schemas.openxmlformats.org/officeDocument/2006/relationships/hyperlink" Target="mailto:=@if(sum(d729.d730)=0,%22NA%22,SUM(L729:L730)/SUM(D729:D730))" TargetMode="External"/><Relationship Id="rId6473" Type="http://schemas.openxmlformats.org/officeDocument/2006/relationships/hyperlink" Target="mailto:=@if(sum(d729.d730)=0,%22NA%22,SUM(L729:L730)/SUM(D729:D730))" TargetMode="External"/><Relationship Id="rId6680" Type="http://schemas.openxmlformats.org/officeDocument/2006/relationships/hyperlink" Target="mailto:=@if(sum(d729.d730)=0,%22NA%22,SUM(L729:L730)/SUM(D729:D730))" TargetMode="External"/><Relationship Id="rId7317" Type="http://schemas.openxmlformats.org/officeDocument/2006/relationships/hyperlink" Target="mailto:=@if(sum(d729.d730)=0,%22NA%22,SUM(L729:L730)/SUM(D729:D730))" TargetMode="External"/><Relationship Id="rId7524" Type="http://schemas.openxmlformats.org/officeDocument/2006/relationships/hyperlink" Target="mailto:=@if(sum(d729.d730)=0,%22NA%22,SUM(L729:L730)/SUM(D729:D730))" TargetMode="External"/><Relationship Id="rId7731" Type="http://schemas.openxmlformats.org/officeDocument/2006/relationships/hyperlink" Target="mailto:=@if(sum(d729.d730)=0,%22NA%22,SUM(L729:L730)/SUM(D729:D730))" TargetMode="External"/><Relationship Id="rId988" Type="http://schemas.openxmlformats.org/officeDocument/2006/relationships/hyperlink" Target="mailto:=@if(sum(d729.d730)=0,%22NA%22,SUM(L729:L730)/SUM(D729:D730))" TargetMode="External"/><Relationship Id="rId2669" Type="http://schemas.openxmlformats.org/officeDocument/2006/relationships/hyperlink" Target="mailto:=@if(sum(d729.d730)=0,%22NA%22,SUM(L729:L730)/SUM(D729:D730))" TargetMode="External"/><Relationship Id="rId2876" Type="http://schemas.openxmlformats.org/officeDocument/2006/relationships/hyperlink" Target="mailto:=@if(sum(d729.d730)=0,%22NA%22,SUM(L729:L730)/SUM(D729:D730))" TargetMode="External"/><Relationship Id="rId3927" Type="http://schemas.openxmlformats.org/officeDocument/2006/relationships/hyperlink" Target="mailto:=@if(sum(d729.d730)=0,%22NA%22,SUM(L729:L730)/SUM(D729:D730))" TargetMode="External"/><Relationship Id="rId5075" Type="http://schemas.openxmlformats.org/officeDocument/2006/relationships/hyperlink" Target="mailto:=@if(sum(d729.d730)=0,%22NA%22,SUM(L729:L730)/SUM(D729:D730))" TargetMode="External"/><Relationship Id="rId5282" Type="http://schemas.openxmlformats.org/officeDocument/2006/relationships/hyperlink" Target="mailto:=@if(sum(d729.d730)=0,%22NA%22,SUM(L729:L730)/SUM(D729:D730))" TargetMode="External"/><Relationship Id="rId6126" Type="http://schemas.openxmlformats.org/officeDocument/2006/relationships/hyperlink" Target="mailto:=@if(sum(d729.d730)=0,%22NA%22,SUM(L729:L730)/SUM(D729:D730))" TargetMode="External"/><Relationship Id="rId6333" Type="http://schemas.openxmlformats.org/officeDocument/2006/relationships/hyperlink" Target="mailto:=@if(sum(d729.d730)=0,%22NA%22,SUM(L729:L730)/SUM(D729:D730))" TargetMode="External"/><Relationship Id="rId6540" Type="http://schemas.openxmlformats.org/officeDocument/2006/relationships/hyperlink" Target="mailto:=@if(sum(d729.d730)=0,%22NA%22,SUM(L729:L730)/SUM(D729:D730))" TargetMode="External"/><Relationship Id="rId848" Type="http://schemas.openxmlformats.org/officeDocument/2006/relationships/hyperlink" Target="mailto:=@if(sum(d729.d730)=0,%22NA%22,SUM(L729:L730)/SUM(D729:D730))" TargetMode="External"/><Relationship Id="rId1478" Type="http://schemas.openxmlformats.org/officeDocument/2006/relationships/hyperlink" Target="mailto:=@if(sum(d729.d730)=0,%22NA%22,SUM(L729:L730)/SUM(D729:D730))" TargetMode="External"/><Relationship Id="rId1685" Type="http://schemas.openxmlformats.org/officeDocument/2006/relationships/hyperlink" Target="mailto:=@if(sum(d729.d730)=0,%22NA%22,SUM(L729:L730)/SUM(D729:D730))" TargetMode="External"/><Relationship Id="rId1892" Type="http://schemas.openxmlformats.org/officeDocument/2006/relationships/hyperlink" Target="mailto:=@if(sum(d729.d730)=0,%22NA%22,SUM(L729:L730)/SUM(D729:D730))" TargetMode="External"/><Relationship Id="rId2529" Type="http://schemas.openxmlformats.org/officeDocument/2006/relationships/hyperlink" Target="mailto:=@if(sum(d729.d730)=0,%22NA%22,SUM(L729:L730)/SUM(D729:D730))" TargetMode="External"/><Relationship Id="rId2736" Type="http://schemas.openxmlformats.org/officeDocument/2006/relationships/hyperlink" Target="mailto:=@if(sum(d729.d730)=0,%22NA%22,SUM(L729:L730)/SUM(D729:D730))" TargetMode="External"/><Relationship Id="rId4091" Type="http://schemas.openxmlformats.org/officeDocument/2006/relationships/hyperlink" Target="mailto:=@if(sum(d729.d730)=0,%22NA%22,SUM(L729:L730)/SUM(D729:D730))" TargetMode="External"/><Relationship Id="rId5142" Type="http://schemas.openxmlformats.org/officeDocument/2006/relationships/hyperlink" Target="mailto:=@if(sum(d729.d730)=0,%22NA%22,SUM(L729:L730)/SUM(D729:D730))" TargetMode="External"/><Relationship Id="rId6400" Type="http://schemas.openxmlformats.org/officeDocument/2006/relationships/hyperlink" Target="mailto:=@if(sum(d729.d730)=0,%22NA%22,SUM(L729:L730)/SUM(D729:D730))" TargetMode="External"/><Relationship Id="rId708" Type="http://schemas.openxmlformats.org/officeDocument/2006/relationships/hyperlink" Target="mailto:=@if(sum(d729.d730)=0,%22NA%22,SUM(L729:L730)/SUM(D729:D730))" TargetMode="External"/><Relationship Id="rId915" Type="http://schemas.openxmlformats.org/officeDocument/2006/relationships/hyperlink" Target="mailto:=@if(sum(d729.d730)=0,%22NA%22,SUM(L729:L730)/SUM(D729:D730))" TargetMode="External"/><Relationship Id="rId1338" Type="http://schemas.openxmlformats.org/officeDocument/2006/relationships/hyperlink" Target="mailto:=@if(sum(d729.d730)=0,%22NA%22,SUM(L729:L730)/SUM(D729:D730))" TargetMode="External"/><Relationship Id="rId1545" Type="http://schemas.openxmlformats.org/officeDocument/2006/relationships/hyperlink" Target="mailto:=@if(sum(d729.d730)=0,%22NA%22,SUM(L729:L730)/SUM(D729:D730))" TargetMode="External"/><Relationship Id="rId2943" Type="http://schemas.openxmlformats.org/officeDocument/2006/relationships/hyperlink" Target="mailto:=@if(sum(d729.d730)=0,%22NA%22,SUM(L729:L730)/SUM(D729:D730))" TargetMode="External"/><Relationship Id="rId5002" Type="http://schemas.openxmlformats.org/officeDocument/2006/relationships/hyperlink" Target="mailto:=@if(sum(d729.d730)=0,%22NA%22,SUM(L729:L730)/SUM(D729:D730))" TargetMode="External"/><Relationship Id="rId1405" Type="http://schemas.openxmlformats.org/officeDocument/2006/relationships/hyperlink" Target="mailto:=@if(sum(d729.d730)=0,%22NA%22,SUM(L729:L730)/SUM(D729:D730))" TargetMode="External"/><Relationship Id="rId1752" Type="http://schemas.openxmlformats.org/officeDocument/2006/relationships/hyperlink" Target="mailto:=@if(sum(d729.d730)=0,%22NA%22,SUM(L729:L730)/SUM(D729:D730))" TargetMode="External"/><Relationship Id="rId2803" Type="http://schemas.openxmlformats.org/officeDocument/2006/relationships/hyperlink" Target="mailto:=@if(sum(d729.d730)=0,%22NA%22,SUM(L729:L730)/SUM(D729:D730))" TargetMode="External"/><Relationship Id="rId5959" Type="http://schemas.openxmlformats.org/officeDocument/2006/relationships/hyperlink" Target="mailto:=@if(sum(d729.d730)=0,%22NA%22,SUM(L729:L730)/SUM(D729:D730))" TargetMode="External"/><Relationship Id="rId7174" Type="http://schemas.openxmlformats.org/officeDocument/2006/relationships/hyperlink" Target="mailto:=@if(sum(d729.d730)=0,%22NA%22,SUM(L729:L730)/SUM(D729:D730))" TargetMode="External"/><Relationship Id="rId7381" Type="http://schemas.openxmlformats.org/officeDocument/2006/relationships/hyperlink" Target="mailto:=@if(sum(d729.d730)=0,%22NA%22,SUM(L729:L730)/SUM(D729:D730))" TargetMode="External"/><Relationship Id="rId8018" Type="http://schemas.openxmlformats.org/officeDocument/2006/relationships/hyperlink" Target="mailto:=@if(sum(d729.d730)=0,%22NA%22,SUM(L729:L730)/SUM(D729:D730))" TargetMode="External"/><Relationship Id="rId44" Type="http://schemas.openxmlformats.org/officeDocument/2006/relationships/hyperlink" Target="mailto:=@if(sum(d729.d730)=0,%22NA%22,SUM(L729:L730)/SUM(D729:D730))" TargetMode="External"/><Relationship Id="rId1612" Type="http://schemas.openxmlformats.org/officeDocument/2006/relationships/hyperlink" Target="mailto:=@if(sum(d729.d730)=0,%22NA%22,SUM(L729:L730)/SUM(D729:D730))" TargetMode="External"/><Relationship Id="rId4768" Type="http://schemas.openxmlformats.org/officeDocument/2006/relationships/hyperlink" Target="mailto:=@if(sum(d729.d730)=0,%22NA%22,SUM(L729:L730)/SUM(D729:D730))" TargetMode="External"/><Relationship Id="rId4975" Type="http://schemas.openxmlformats.org/officeDocument/2006/relationships/hyperlink" Target="mailto:=@if(sum(d729.d730)=0,%22NA%22,SUM(L729:L730)/SUM(D729:D730))" TargetMode="External"/><Relationship Id="rId5819" Type="http://schemas.openxmlformats.org/officeDocument/2006/relationships/hyperlink" Target="mailto:=@if(sum(d729.d730)=0,%22NA%22,SUM(L729:L730)/SUM(D729:D730))" TargetMode="External"/><Relationship Id="rId6190" Type="http://schemas.openxmlformats.org/officeDocument/2006/relationships/hyperlink" Target="mailto:=@if(sum(d729.d730)=0,%22NA%22,SUM(L729:L730)/SUM(D729:D730))" TargetMode="External"/><Relationship Id="rId7034" Type="http://schemas.openxmlformats.org/officeDocument/2006/relationships/hyperlink" Target="mailto:=@if(sum(d729.d730)=0,%22NA%22,SUM(L729:L730)/SUM(D729:D730))" TargetMode="External"/><Relationship Id="rId498" Type="http://schemas.openxmlformats.org/officeDocument/2006/relationships/hyperlink" Target="mailto:=@if(sum(d729.d730)=0,%22NA%22,SUM(L729:L730)/SUM(D729:D730))" TargetMode="External"/><Relationship Id="rId2179" Type="http://schemas.openxmlformats.org/officeDocument/2006/relationships/hyperlink" Target="mailto:=@if(sum(d729.d730)=0,%22NA%22,SUM(L729:L730)/SUM(D729:D730))" TargetMode="External"/><Relationship Id="rId3577" Type="http://schemas.openxmlformats.org/officeDocument/2006/relationships/hyperlink" Target="mailto:=@if(sum(d729.d730)=0,%22NA%22,SUM(L729:L730)/SUM(D729:D730))" TargetMode="External"/><Relationship Id="rId3784" Type="http://schemas.openxmlformats.org/officeDocument/2006/relationships/hyperlink" Target="mailto:=@if(sum(d729.d730)=0,%22NA%22,SUM(L729:L730)/SUM(D729:D730))" TargetMode="External"/><Relationship Id="rId3991" Type="http://schemas.openxmlformats.org/officeDocument/2006/relationships/hyperlink" Target="mailto:=@if(sum(d729.d730)=0,%22NA%22,SUM(L729:L730)/SUM(D729:D730))" TargetMode="External"/><Relationship Id="rId4628" Type="http://schemas.openxmlformats.org/officeDocument/2006/relationships/hyperlink" Target="mailto:=@if(sum(d729.d730)=0,%22NA%22,SUM(L729:L730)/SUM(D729:D730))" TargetMode="External"/><Relationship Id="rId4835" Type="http://schemas.openxmlformats.org/officeDocument/2006/relationships/hyperlink" Target="mailto:=@if(sum(d729.d730)=0,%22NA%22,SUM(L729:L730)/SUM(D729:D730))" TargetMode="External"/><Relationship Id="rId7241" Type="http://schemas.openxmlformats.org/officeDocument/2006/relationships/hyperlink" Target="mailto:=@if(sum(d729.d730)=0,%22NA%22,SUM(L729:L730)/SUM(D729:D730))" TargetMode="External"/><Relationship Id="rId2386" Type="http://schemas.openxmlformats.org/officeDocument/2006/relationships/hyperlink" Target="mailto:=@if(sum(d729.d730)=0,%22NA%22,SUM(L729:L730)/SUM(D729:D730))" TargetMode="External"/><Relationship Id="rId2593" Type="http://schemas.openxmlformats.org/officeDocument/2006/relationships/hyperlink" Target="mailto:=@if(sum(d729.d730)=0,%22NA%22,SUM(L729:L730)/SUM(D729:D730))" TargetMode="External"/><Relationship Id="rId3437" Type="http://schemas.openxmlformats.org/officeDocument/2006/relationships/hyperlink" Target="mailto:=@if(sum(d729.d730)=0,%22NA%22,SUM(L729:L730)/SUM(D729:D730))" TargetMode="External"/><Relationship Id="rId3644" Type="http://schemas.openxmlformats.org/officeDocument/2006/relationships/hyperlink" Target="mailto:=@if(sum(d729.d730)=0,%22NA%22,SUM(L729:L730)/SUM(D729:D730))" TargetMode="External"/><Relationship Id="rId3851" Type="http://schemas.openxmlformats.org/officeDocument/2006/relationships/hyperlink" Target="mailto:=@if(sum(d729.d730)=0,%22NA%22,SUM(L729:L730)/SUM(D729:D730))" TargetMode="External"/><Relationship Id="rId4902" Type="http://schemas.openxmlformats.org/officeDocument/2006/relationships/hyperlink" Target="mailto:=@if(sum(d729.d730)=0,%22NA%22,SUM(L729:L730)/SUM(D729:D730))" TargetMode="External"/><Relationship Id="rId6050" Type="http://schemas.openxmlformats.org/officeDocument/2006/relationships/hyperlink" Target="mailto:=@if(sum(d729.d730)=0,%22NA%22,SUM(L729:L730)/SUM(D729:D730))" TargetMode="External"/><Relationship Id="rId7101" Type="http://schemas.openxmlformats.org/officeDocument/2006/relationships/hyperlink" Target="mailto:=@if(sum(d729.d730)=0,%22NA%22,SUM(L729:L730)/SUM(D729:D730))" TargetMode="External"/><Relationship Id="rId358" Type="http://schemas.openxmlformats.org/officeDocument/2006/relationships/hyperlink" Target="mailto:=@if(sum(d729.d730)=0,%22NA%22,SUM(L729:L730)/SUM(D729:D730))" TargetMode="External"/><Relationship Id="rId565" Type="http://schemas.openxmlformats.org/officeDocument/2006/relationships/hyperlink" Target="mailto:=@if(sum(d729.d730)=0,%22NA%22,SUM(L729:L730)/SUM(D729:D730))" TargetMode="External"/><Relationship Id="rId772" Type="http://schemas.openxmlformats.org/officeDocument/2006/relationships/hyperlink" Target="mailto:=@if(sum(d729.d730)=0,%22NA%22,SUM(L729:L730)/SUM(D729:D730))" TargetMode="External"/><Relationship Id="rId1195" Type="http://schemas.openxmlformats.org/officeDocument/2006/relationships/hyperlink" Target="mailto:=@if(sum(d729.d730)=0,%22NA%22,SUM(L729:L730)/SUM(D729:D730))" TargetMode="External"/><Relationship Id="rId2039" Type="http://schemas.openxmlformats.org/officeDocument/2006/relationships/hyperlink" Target="mailto:=@if(sum(d729.d730)=0,%22NA%22,SUM(L729:L730)/SUM(D729:D730))" TargetMode="External"/><Relationship Id="rId2246" Type="http://schemas.openxmlformats.org/officeDocument/2006/relationships/hyperlink" Target="mailto:=@if(sum(d729.d730)=0,%22NA%22,SUM(L729:L730)/SUM(D729:D730))" TargetMode="External"/><Relationship Id="rId2453" Type="http://schemas.openxmlformats.org/officeDocument/2006/relationships/hyperlink" Target="mailto:=@if(sum(d729.d730)=0,%22NA%22,SUM(L729:L730)/SUM(D729:D730))" TargetMode="External"/><Relationship Id="rId2660" Type="http://schemas.openxmlformats.org/officeDocument/2006/relationships/hyperlink" Target="mailto:=@if(sum(d729.d730)=0,%22NA%22,SUM(L729:L730)/SUM(D729:D730))" TargetMode="External"/><Relationship Id="rId3504" Type="http://schemas.openxmlformats.org/officeDocument/2006/relationships/hyperlink" Target="mailto:=@if(sum(d729.d730)=0,%22NA%22,SUM(L729:L730)/SUM(D729:D730))" TargetMode="External"/><Relationship Id="rId3711" Type="http://schemas.openxmlformats.org/officeDocument/2006/relationships/hyperlink" Target="mailto:=@if(sum(d729.d730)=0,%22NA%22,SUM(L729:L730)/SUM(D729:D730))" TargetMode="External"/><Relationship Id="rId6867" Type="http://schemas.openxmlformats.org/officeDocument/2006/relationships/hyperlink" Target="mailto:=@if(sum(d729.d730)=0,%22NA%22,SUM(L729:L730)/SUM(D729:D730))" TargetMode="External"/><Relationship Id="rId7918" Type="http://schemas.openxmlformats.org/officeDocument/2006/relationships/hyperlink" Target="mailto:=@if(sum(d729.d730)=0,%22NA%22,SUM(L729:L730)/SUM(D729:D730))" TargetMode="External"/><Relationship Id="rId218" Type="http://schemas.openxmlformats.org/officeDocument/2006/relationships/hyperlink" Target="mailto:=@if(sum(d729.d730)=0,%22NA%22,SUM(L729:L730)/SUM(D729:D730))" TargetMode="External"/><Relationship Id="rId425" Type="http://schemas.openxmlformats.org/officeDocument/2006/relationships/hyperlink" Target="mailto:=@if(sum(d729.d730)=0,%22NA%22,SUM(L729:L730)/SUM(D729:D730))" TargetMode="External"/><Relationship Id="rId632" Type="http://schemas.openxmlformats.org/officeDocument/2006/relationships/hyperlink" Target="mailto:=@if(sum(d729.d730)=0,%22NA%22,SUM(L729:L730)/SUM(D729:D730))" TargetMode="External"/><Relationship Id="rId1055" Type="http://schemas.openxmlformats.org/officeDocument/2006/relationships/hyperlink" Target="mailto:=@if(sum(d729.d730)=0,%22NA%22,SUM(L729:L730)/SUM(D729:D730))" TargetMode="External"/><Relationship Id="rId1262" Type="http://schemas.openxmlformats.org/officeDocument/2006/relationships/hyperlink" Target="mailto:=@if(sum(d729.d730)=0,%22NA%22,SUM(L729:L730)/SUM(D729:D730))" TargetMode="External"/><Relationship Id="rId2106" Type="http://schemas.openxmlformats.org/officeDocument/2006/relationships/hyperlink" Target="mailto:=@if(sum(d729.d730)=0,%22NA%22,SUM(L729:L730)/SUM(D729:D730))" TargetMode="External"/><Relationship Id="rId2313" Type="http://schemas.openxmlformats.org/officeDocument/2006/relationships/hyperlink" Target="mailto:=@if(sum(d729.d730)=0,%22NA%22,SUM(L729:L730)/SUM(D729:D730))" TargetMode="External"/><Relationship Id="rId2520" Type="http://schemas.openxmlformats.org/officeDocument/2006/relationships/hyperlink" Target="mailto:=@if(sum(d729.d730)=0,%22NA%22,SUM(L729:L730)/SUM(D729:D730))" TargetMode="External"/><Relationship Id="rId5469" Type="http://schemas.openxmlformats.org/officeDocument/2006/relationships/hyperlink" Target="mailto:=@if(sum(d729.d730)=0,%22NA%22,SUM(L729:L730)/SUM(D729:D730))" TargetMode="External"/><Relationship Id="rId5676" Type="http://schemas.openxmlformats.org/officeDocument/2006/relationships/hyperlink" Target="mailto:=@if(sum(d729.d730)=0,%22NA%22,SUM(L729:L730)/SUM(D729:D730))" TargetMode="External"/><Relationship Id="rId6727" Type="http://schemas.openxmlformats.org/officeDocument/2006/relationships/hyperlink" Target="mailto:=@if(sum(d729.d730)=0,%22NA%22,SUM(L729:L730)/SUM(D729:D730))" TargetMode="External"/><Relationship Id="rId8082" Type="http://schemas.openxmlformats.org/officeDocument/2006/relationships/hyperlink" Target="mailto:=@if(sum(d729.d730)=0,%22NA%22,SUM(L729:L730)/SUM(D729:D730))" TargetMode="External"/><Relationship Id="rId1122" Type="http://schemas.openxmlformats.org/officeDocument/2006/relationships/hyperlink" Target="mailto:=@if(sum(d729.d730)=0,%22NA%22,SUM(L729:L730)/SUM(D729:D730))" TargetMode="External"/><Relationship Id="rId4278" Type="http://schemas.openxmlformats.org/officeDocument/2006/relationships/hyperlink" Target="mailto:=@if(sum(d729.d730)=0,%22NA%22,SUM(L729:L730)/SUM(D729:D730))" TargetMode="External"/><Relationship Id="rId4485" Type="http://schemas.openxmlformats.org/officeDocument/2006/relationships/hyperlink" Target="mailto:=@if(sum(d729.d730)=0,%22NA%22,SUM(L729:L730)/SUM(D729:D730))" TargetMode="External"/><Relationship Id="rId5329" Type="http://schemas.openxmlformats.org/officeDocument/2006/relationships/hyperlink" Target="mailto:=@if(sum(d729.d730)=0,%22NA%22,SUM(L729:L730)/SUM(D729:D730))" TargetMode="External"/><Relationship Id="rId5536" Type="http://schemas.openxmlformats.org/officeDocument/2006/relationships/hyperlink" Target="mailto:=@if(sum(d729.d730)=0,%22NA%22,SUM(L729:L730)/SUM(D729:D730))" TargetMode="External"/><Relationship Id="rId5883" Type="http://schemas.openxmlformats.org/officeDocument/2006/relationships/hyperlink" Target="mailto:=@if(sum(d729.d730)=0,%22NA%22,SUM(L729:L730)/SUM(D729:D730))" TargetMode="External"/><Relationship Id="rId6934" Type="http://schemas.openxmlformats.org/officeDocument/2006/relationships/hyperlink" Target="mailto:=@if(sum(d729.d730)=0,%22NA%22,SUM(L729:L730)/SUM(D729:D730))" TargetMode="External"/><Relationship Id="rId3087" Type="http://schemas.openxmlformats.org/officeDocument/2006/relationships/hyperlink" Target="mailto:=@if(sum(d729.d730)=0,%22NA%22,SUM(L729:L730)/SUM(D729:D730))" TargetMode="External"/><Relationship Id="rId3294" Type="http://schemas.openxmlformats.org/officeDocument/2006/relationships/hyperlink" Target="mailto:=@if(sum(d729.d730)=0,%22NA%22,SUM(L729:L730)/SUM(D729:D730))" TargetMode="External"/><Relationship Id="rId4138" Type="http://schemas.openxmlformats.org/officeDocument/2006/relationships/hyperlink" Target="mailto:=@if(sum(d729.d730)=0,%22NA%22,SUM(L729:L730)/SUM(D729:D730))" TargetMode="External"/><Relationship Id="rId4345" Type="http://schemas.openxmlformats.org/officeDocument/2006/relationships/hyperlink" Target="mailto:=@if(sum(d729.d730)=0,%22NA%22,SUM(L729:L730)/SUM(D729:D730))" TargetMode="External"/><Relationship Id="rId4692" Type="http://schemas.openxmlformats.org/officeDocument/2006/relationships/hyperlink" Target="mailto:=@if(sum(d729.d730)=0,%22NA%22,SUM(L729:L730)/SUM(D729:D730))" TargetMode="External"/><Relationship Id="rId5743" Type="http://schemas.openxmlformats.org/officeDocument/2006/relationships/hyperlink" Target="mailto:=@if(sum(d729.d730)=0,%22NA%22,SUM(L729:L730)/SUM(D729:D730))" TargetMode="External"/><Relationship Id="rId5950" Type="http://schemas.openxmlformats.org/officeDocument/2006/relationships/hyperlink" Target="mailto:=@if(sum(d729.d730)=0,%22NA%22,SUM(L729:L730)/SUM(D729:D730))" TargetMode="External"/><Relationship Id="rId1939" Type="http://schemas.openxmlformats.org/officeDocument/2006/relationships/hyperlink" Target="mailto:=@if(sum(d729.d730)=0,%22NA%22,SUM(L729:L730)/SUM(D729:D730))" TargetMode="External"/><Relationship Id="rId4552" Type="http://schemas.openxmlformats.org/officeDocument/2006/relationships/hyperlink" Target="mailto:=@if(sum(d729.d730)=0,%22NA%22,SUM(L729:L730)/SUM(D729:D730))" TargetMode="External"/><Relationship Id="rId5603" Type="http://schemas.openxmlformats.org/officeDocument/2006/relationships/hyperlink" Target="mailto:=@if(sum(d729.d730)=0,%22NA%22,SUM(L729:L730)/SUM(D729:D730))" TargetMode="External"/><Relationship Id="rId5810" Type="http://schemas.openxmlformats.org/officeDocument/2006/relationships/hyperlink" Target="mailto:=@if(sum(d729.d730)=0,%22NA%22,SUM(L729:L730)/SUM(D729:D730))" TargetMode="External"/><Relationship Id="rId3154" Type="http://schemas.openxmlformats.org/officeDocument/2006/relationships/hyperlink" Target="mailto:=@if(sum(d729.d730)=0,%22NA%22,SUM(L729:L730)/SUM(D729:D730))" TargetMode="External"/><Relationship Id="rId3361" Type="http://schemas.openxmlformats.org/officeDocument/2006/relationships/hyperlink" Target="mailto:=@if(sum(d729.d730)=0,%22NA%22,SUM(L729:L730)/SUM(D729:D730))" TargetMode="External"/><Relationship Id="rId4205" Type="http://schemas.openxmlformats.org/officeDocument/2006/relationships/hyperlink" Target="mailto:=@if(sum(d729.d730)=0,%22NA%22,SUM(L729:L730)/SUM(D729:D730))" TargetMode="External"/><Relationship Id="rId4412" Type="http://schemas.openxmlformats.org/officeDocument/2006/relationships/hyperlink" Target="mailto:=@if(sum(d729.d730)=0,%22NA%22,SUM(L729:L730)/SUM(D729:D730))" TargetMode="External"/><Relationship Id="rId7568" Type="http://schemas.openxmlformats.org/officeDocument/2006/relationships/hyperlink" Target="mailto:=@if(sum(d729.d730)=0,%22NA%22,SUM(L729:L730)/SUM(D729:D730))" TargetMode="External"/><Relationship Id="rId7775" Type="http://schemas.openxmlformats.org/officeDocument/2006/relationships/hyperlink" Target="mailto:=@if(sum(d729.d730)=0,%22NA%22,SUM(L729:L730)/SUM(D729:D730))" TargetMode="External"/><Relationship Id="rId7982" Type="http://schemas.openxmlformats.org/officeDocument/2006/relationships/hyperlink" Target="mailto:=@if(sum(d729.d730)=0,%22NA%22,SUM(L729:L730)/SUM(D729:D730))" TargetMode="External"/><Relationship Id="rId282" Type="http://schemas.openxmlformats.org/officeDocument/2006/relationships/hyperlink" Target="mailto:=@if(sum(d729.d730)=0,%22NA%22,SUM(L729:L730)/SUM(D729:D730))" TargetMode="External"/><Relationship Id="rId2170" Type="http://schemas.openxmlformats.org/officeDocument/2006/relationships/hyperlink" Target="mailto:=@if(sum(d729.d730)=0,%22NA%22,SUM(L729:L730)/SUM(D729:D730))" TargetMode="External"/><Relationship Id="rId3014" Type="http://schemas.openxmlformats.org/officeDocument/2006/relationships/hyperlink" Target="mailto:=@if(sum(d729.d730)=0,%22NA%22,SUM(L729:L730)/SUM(D729:D730))" TargetMode="External"/><Relationship Id="rId3221" Type="http://schemas.openxmlformats.org/officeDocument/2006/relationships/hyperlink" Target="mailto:=@if(sum(d729.d730)=0,%22NA%22,SUM(L729:L730)/SUM(D729:D730))" TargetMode="External"/><Relationship Id="rId6377" Type="http://schemas.openxmlformats.org/officeDocument/2006/relationships/hyperlink" Target="mailto:=@if(sum(d729.d730)=0,%22NA%22,SUM(L729:L730)/SUM(D729:D730))" TargetMode="External"/><Relationship Id="rId6584" Type="http://schemas.openxmlformats.org/officeDocument/2006/relationships/hyperlink" Target="mailto:=@if(sum(d729.d730)=0,%22NA%22,SUM(L729:L730)/SUM(D729:D730))" TargetMode="External"/><Relationship Id="rId6791" Type="http://schemas.openxmlformats.org/officeDocument/2006/relationships/hyperlink" Target="mailto:=@if(sum(d729.d730)=0,%22NA%22,SUM(L729:L730)/SUM(D729:D730))" TargetMode="External"/><Relationship Id="rId7428" Type="http://schemas.openxmlformats.org/officeDocument/2006/relationships/hyperlink" Target="mailto:=@if(sum(d729.d730)=0,%22NA%22,SUM(L729:L730)/SUM(D729:D730))" TargetMode="External"/><Relationship Id="rId7635" Type="http://schemas.openxmlformats.org/officeDocument/2006/relationships/hyperlink" Target="mailto:=@if(sum(d729.d730)=0,%22NA%22,SUM(L729:L730)/SUM(D729:D730))" TargetMode="External"/><Relationship Id="rId7842" Type="http://schemas.openxmlformats.org/officeDocument/2006/relationships/hyperlink" Target="mailto:=@if(sum(d729.d730)=0,%22NA%22,SUM(L729:L730)/SUM(D729:D730))" TargetMode="External"/><Relationship Id="rId8" Type="http://schemas.openxmlformats.org/officeDocument/2006/relationships/hyperlink" Target="mailto:=@if(sum(d729.d730)=0,%22NA%22,SUM(L729:L730)/SUM(D729:D730))" TargetMode="External"/><Relationship Id="rId142" Type="http://schemas.openxmlformats.org/officeDocument/2006/relationships/hyperlink" Target="mailto:=@if(sum(d729.d730)=0,%22NA%22,SUM(L729:L730)/SUM(D729:D730))" TargetMode="External"/><Relationship Id="rId2030" Type="http://schemas.openxmlformats.org/officeDocument/2006/relationships/hyperlink" Target="mailto:=@if(sum(d729.d730)=0,%22NA%22,SUM(L729:L730)/SUM(D729:D730))" TargetMode="External"/><Relationship Id="rId2987" Type="http://schemas.openxmlformats.org/officeDocument/2006/relationships/hyperlink" Target="mailto:=@if(sum(d729.d730)=0,%22NA%22,SUM(L729:L730)/SUM(D729:D730))" TargetMode="External"/><Relationship Id="rId5186" Type="http://schemas.openxmlformats.org/officeDocument/2006/relationships/hyperlink" Target="mailto:=@if(sum(d729.d730)=0,%22NA%22,SUM(L729:L730)/SUM(D729:D730))" TargetMode="External"/><Relationship Id="rId5393" Type="http://schemas.openxmlformats.org/officeDocument/2006/relationships/hyperlink" Target="mailto:=@if(sum(d729.d730)=0,%22NA%22,SUM(L729:L730)/SUM(D729:D730))" TargetMode="External"/><Relationship Id="rId6237" Type="http://schemas.openxmlformats.org/officeDocument/2006/relationships/hyperlink" Target="mailto:=@if(sum(d729.d730)=0,%22NA%22,SUM(L729:L730)/SUM(D729:D730))" TargetMode="External"/><Relationship Id="rId6444" Type="http://schemas.openxmlformats.org/officeDocument/2006/relationships/hyperlink" Target="mailto:=@if(sum(d729.d730)=0,%22NA%22,SUM(L729:L730)/SUM(D729:D730))" TargetMode="External"/><Relationship Id="rId6651" Type="http://schemas.openxmlformats.org/officeDocument/2006/relationships/hyperlink" Target="mailto:=@if(sum(d729.d730)=0,%22NA%22,SUM(L729:L730)/SUM(D729:D730))" TargetMode="External"/><Relationship Id="rId7702" Type="http://schemas.openxmlformats.org/officeDocument/2006/relationships/hyperlink" Target="mailto:=@if(sum(d729.d730)=0,%22NA%22,SUM(L729:L730)/SUM(D729:D730))" TargetMode="External"/><Relationship Id="rId959" Type="http://schemas.openxmlformats.org/officeDocument/2006/relationships/hyperlink" Target="mailto:=@if(sum(d729.d730)=0,%22NA%22,SUM(L729:L730)/SUM(D729:D730))" TargetMode="External"/><Relationship Id="rId1589" Type="http://schemas.openxmlformats.org/officeDocument/2006/relationships/hyperlink" Target="mailto:=@if(sum(d729.d730)=0,%22NA%22,SUM(L729:L730)/SUM(D729:D730))" TargetMode="External"/><Relationship Id="rId5046" Type="http://schemas.openxmlformats.org/officeDocument/2006/relationships/hyperlink" Target="mailto:=@if(sum(d729.d730)=0,%22NA%22,SUM(L729:L730)/SUM(D729:D730))" TargetMode="External"/><Relationship Id="rId5253" Type="http://schemas.openxmlformats.org/officeDocument/2006/relationships/hyperlink" Target="mailto:=@if(sum(d729.d730)=0,%22NA%22,SUM(L729:L730)/SUM(D729:D730))" TargetMode="External"/><Relationship Id="rId5460" Type="http://schemas.openxmlformats.org/officeDocument/2006/relationships/hyperlink" Target="mailto:=@if(sum(d729.d730)=0,%22NA%22,SUM(L729:L730)/SUM(D729:D730))" TargetMode="External"/><Relationship Id="rId6304" Type="http://schemas.openxmlformats.org/officeDocument/2006/relationships/hyperlink" Target="mailto:=@if(sum(d729.d730)=0,%22NA%22,SUM(L729:L730)/SUM(D729:D730))" TargetMode="External"/><Relationship Id="rId6511" Type="http://schemas.openxmlformats.org/officeDocument/2006/relationships/hyperlink" Target="mailto:=@if(sum(d729.d730)=0,%22NA%22,SUM(L729:L730)/SUM(D729:D730))" TargetMode="External"/><Relationship Id="rId1449" Type="http://schemas.openxmlformats.org/officeDocument/2006/relationships/hyperlink" Target="mailto:=@if(sum(d729.d730)=0,%22NA%22,SUM(L729:L730)/SUM(D729:D730))" TargetMode="External"/><Relationship Id="rId1796" Type="http://schemas.openxmlformats.org/officeDocument/2006/relationships/hyperlink" Target="mailto:=@if(sum(d729.d730)=0,%22NA%22,SUM(L729:L730)/SUM(D729:D730))" TargetMode="External"/><Relationship Id="rId2847" Type="http://schemas.openxmlformats.org/officeDocument/2006/relationships/hyperlink" Target="mailto:=@if(sum(d729.d730)=0,%22NA%22,SUM(L729:L730)/SUM(D729:D730))" TargetMode="External"/><Relationship Id="rId4062" Type="http://schemas.openxmlformats.org/officeDocument/2006/relationships/hyperlink" Target="mailto:=@if(sum(d729.d730)=0,%22NA%22,SUM(L729:L730)/SUM(D729:D730))" TargetMode="External"/><Relationship Id="rId5113" Type="http://schemas.openxmlformats.org/officeDocument/2006/relationships/hyperlink" Target="mailto:=@if(sum(d729.d730)=0,%22NA%22,SUM(L729:L730)/SUM(D729:D730))" TargetMode="External"/><Relationship Id="rId88" Type="http://schemas.openxmlformats.org/officeDocument/2006/relationships/hyperlink" Target="mailto:=@if(sum(d729.d730)=0,%22NA%22,SUM(L729:L730)/SUM(D729:D730))" TargetMode="External"/><Relationship Id="rId819" Type="http://schemas.openxmlformats.org/officeDocument/2006/relationships/hyperlink" Target="mailto:=@if(sum(d729.d730)=0,%22NA%22,SUM(L729:L730)/SUM(D729:D730))" TargetMode="External"/><Relationship Id="rId1656" Type="http://schemas.openxmlformats.org/officeDocument/2006/relationships/hyperlink" Target="mailto:=@if(sum(d729.d730)=0,%22NA%22,SUM(L729:L730)/SUM(D729:D730))" TargetMode="External"/><Relationship Id="rId1863" Type="http://schemas.openxmlformats.org/officeDocument/2006/relationships/hyperlink" Target="mailto:=@if(sum(d729.d730)=0,%22NA%22,SUM(L729:L730)/SUM(D729:D730))" TargetMode="External"/><Relationship Id="rId2707" Type="http://schemas.openxmlformats.org/officeDocument/2006/relationships/hyperlink" Target="mailto:=@if(sum(d729.d730)=0,%22NA%22,SUM(L729:L730)/SUM(D729:D730))" TargetMode="External"/><Relationship Id="rId2914" Type="http://schemas.openxmlformats.org/officeDocument/2006/relationships/hyperlink" Target="mailto:=@if(sum(d729.d730)=0,%22NA%22,SUM(L729:L730)/SUM(D729:D730))" TargetMode="External"/><Relationship Id="rId5320" Type="http://schemas.openxmlformats.org/officeDocument/2006/relationships/hyperlink" Target="mailto:=@if(sum(d729.d730)=0,%22NA%22,SUM(L729:L730)/SUM(D729:D730))" TargetMode="External"/><Relationship Id="rId7078" Type="http://schemas.openxmlformats.org/officeDocument/2006/relationships/hyperlink" Target="mailto:=@if(sum(d729.d730)=0,%22NA%22,SUM(L729:L730)/SUM(D729:D730))" TargetMode="External"/><Relationship Id="rId8129" Type="http://schemas.openxmlformats.org/officeDocument/2006/relationships/hyperlink" Target="mailto:=@if(sum(d729.d730)=0,%22NA%22,SUM(L729:L730)/SUM(D729:D730))" TargetMode="External"/><Relationship Id="rId1309" Type="http://schemas.openxmlformats.org/officeDocument/2006/relationships/hyperlink" Target="mailto:=@if(sum(d729.d730)=0,%22NA%22,SUM(L729:L730)/SUM(D729:D730))" TargetMode="External"/><Relationship Id="rId1516" Type="http://schemas.openxmlformats.org/officeDocument/2006/relationships/hyperlink" Target="mailto:=@if(sum(d729.d730)=0,%22NA%22,SUM(L729:L730)/SUM(D729:D730))" TargetMode="External"/><Relationship Id="rId1723" Type="http://schemas.openxmlformats.org/officeDocument/2006/relationships/hyperlink" Target="mailto:=@if(sum(d729.d730)=0,%22NA%22,SUM(L729:L730)/SUM(D729:D730))" TargetMode="External"/><Relationship Id="rId1930" Type="http://schemas.openxmlformats.org/officeDocument/2006/relationships/hyperlink" Target="mailto:=@if(sum(d729.d730)=0,%22NA%22,SUM(L729:L730)/SUM(D729:D730))" TargetMode="External"/><Relationship Id="rId4879" Type="http://schemas.openxmlformats.org/officeDocument/2006/relationships/hyperlink" Target="mailto:=@if(sum(d729.d730)=0,%22NA%22,SUM(L729:L730)/SUM(D729:D730))" TargetMode="External"/><Relationship Id="rId7285" Type="http://schemas.openxmlformats.org/officeDocument/2006/relationships/hyperlink" Target="mailto:=@if(sum(d729.d730)=0,%22NA%22,SUM(L729:L730)/SUM(D729:D730))" TargetMode="External"/><Relationship Id="rId7492" Type="http://schemas.openxmlformats.org/officeDocument/2006/relationships/hyperlink" Target="mailto:=@if(sum(d729.d730)=0,%22NA%22,SUM(L729:L730)/SUM(D729:D730))" TargetMode="External"/><Relationship Id="rId15" Type="http://schemas.openxmlformats.org/officeDocument/2006/relationships/hyperlink" Target="mailto:=@if(sum(d729.d730)=0,%22NA%22,SUM(L729:L730)/SUM(D729:D730))" TargetMode="External"/><Relationship Id="rId3688" Type="http://schemas.openxmlformats.org/officeDocument/2006/relationships/hyperlink" Target="mailto:=@if(sum(d729.d730)=0,%22NA%22,SUM(L729:L730)/SUM(D729:D730))" TargetMode="External"/><Relationship Id="rId3895" Type="http://schemas.openxmlformats.org/officeDocument/2006/relationships/hyperlink" Target="mailto:=@if(sum(d729.d730)=0,%22NA%22,SUM(L729:L730)/SUM(D729:D730))" TargetMode="External"/><Relationship Id="rId4739" Type="http://schemas.openxmlformats.org/officeDocument/2006/relationships/hyperlink" Target="mailto:=@if(sum(d729.d730)=0,%22NA%22,SUM(L729:L730)/SUM(D729:D730))" TargetMode="External"/><Relationship Id="rId4946" Type="http://schemas.openxmlformats.org/officeDocument/2006/relationships/hyperlink" Target="mailto:=@if(sum(d729.d730)=0,%22NA%22,SUM(L729:L730)/SUM(D729:D730))" TargetMode="External"/><Relationship Id="rId6094" Type="http://schemas.openxmlformats.org/officeDocument/2006/relationships/hyperlink" Target="mailto:=@if(sum(d729.d730)=0,%22NA%22,SUM(L729:L730)/SUM(D729:D730))" TargetMode="External"/><Relationship Id="rId7145" Type="http://schemas.openxmlformats.org/officeDocument/2006/relationships/hyperlink" Target="mailto:=@if(sum(d729.d730)=0,%22NA%22,SUM(L729:L730)/SUM(D729:D730))" TargetMode="External"/><Relationship Id="rId7352" Type="http://schemas.openxmlformats.org/officeDocument/2006/relationships/hyperlink" Target="mailto:=@if(sum(d729.d730)=0,%22NA%22,SUM(L729:L730)/SUM(D729:D730))" TargetMode="External"/><Relationship Id="rId2497" Type="http://schemas.openxmlformats.org/officeDocument/2006/relationships/hyperlink" Target="mailto:=@if(sum(d729.d730)=0,%22NA%22,SUM(L729:L730)/SUM(D729:D730))" TargetMode="External"/><Relationship Id="rId3548" Type="http://schemas.openxmlformats.org/officeDocument/2006/relationships/hyperlink" Target="mailto:=@if(sum(d729.d730)=0,%22NA%22,SUM(L729:L730)/SUM(D729:D730))" TargetMode="External"/><Relationship Id="rId3755" Type="http://schemas.openxmlformats.org/officeDocument/2006/relationships/hyperlink" Target="mailto:=@if(sum(d729.d730)=0,%22NA%22,SUM(L729:L730)/SUM(D729:D730))" TargetMode="External"/><Relationship Id="rId4806" Type="http://schemas.openxmlformats.org/officeDocument/2006/relationships/hyperlink" Target="mailto:=@if(sum(d729.d730)=0,%22NA%22,SUM(L729:L730)/SUM(D729:D730))" TargetMode="External"/><Relationship Id="rId6161" Type="http://schemas.openxmlformats.org/officeDocument/2006/relationships/hyperlink" Target="mailto:=@if(sum(d729.d730)=0,%22NA%22,SUM(L729:L730)/SUM(D729:D730))" TargetMode="External"/><Relationship Id="rId7005" Type="http://schemas.openxmlformats.org/officeDocument/2006/relationships/hyperlink" Target="mailto:=@if(sum(d729.d730)=0,%22NA%22,SUM(L729:L730)/SUM(D729:D730))" TargetMode="External"/><Relationship Id="rId7212" Type="http://schemas.openxmlformats.org/officeDocument/2006/relationships/hyperlink" Target="mailto:=@if(sum(d729.d730)=0,%22NA%22,SUM(L729:L730)/SUM(D729:D730))" TargetMode="External"/><Relationship Id="rId469" Type="http://schemas.openxmlformats.org/officeDocument/2006/relationships/hyperlink" Target="mailto:=@if(sum(d729.d730)=0,%22NA%22,SUM(L729:L730)/SUM(D729:D730))" TargetMode="External"/><Relationship Id="rId676" Type="http://schemas.openxmlformats.org/officeDocument/2006/relationships/hyperlink" Target="mailto:=@if(sum(d729.d730)=0,%22NA%22,SUM(L729:L730)/SUM(D729:D730))" TargetMode="External"/><Relationship Id="rId883" Type="http://schemas.openxmlformats.org/officeDocument/2006/relationships/hyperlink" Target="mailto:=@if(sum(d729.d730)=0,%22NA%22,SUM(L729:L730)/SUM(D729:D730))" TargetMode="External"/><Relationship Id="rId1099" Type="http://schemas.openxmlformats.org/officeDocument/2006/relationships/hyperlink" Target="mailto:=@if(sum(d729.d730)=0,%22NA%22,SUM(L729:L730)/SUM(D729:D730))" TargetMode="External"/><Relationship Id="rId2357" Type="http://schemas.openxmlformats.org/officeDocument/2006/relationships/hyperlink" Target="mailto:=@if(sum(d729.d730)=0,%22NA%22,SUM(L729:L730)/SUM(D729:D730))" TargetMode="External"/><Relationship Id="rId2564" Type="http://schemas.openxmlformats.org/officeDocument/2006/relationships/hyperlink" Target="mailto:=@if(sum(d729.d730)=0,%22NA%22,SUM(L729:L730)/SUM(D729:D730))" TargetMode="External"/><Relationship Id="rId3408" Type="http://schemas.openxmlformats.org/officeDocument/2006/relationships/hyperlink" Target="mailto:=@if(sum(d729.d730)=0,%22NA%22,SUM(L729:L730)/SUM(D729:D730))" TargetMode="External"/><Relationship Id="rId3615" Type="http://schemas.openxmlformats.org/officeDocument/2006/relationships/hyperlink" Target="mailto:=@if(sum(d729.d730)=0,%22NA%22,SUM(L729:L730)/SUM(D729:D730))" TargetMode="External"/><Relationship Id="rId3962" Type="http://schemas.openxmlformats.org/officeDocument/2006/relationships/hyperlink" Target="mailto:=@if(sum(d729.d730)=0,%22NA%22,SUM(L729:L730)/SUM(D729:D730))" TargetMode="External"/><Relationship Id="rId6021" Type="http://schemas.openxmlformats.org/officeDocument/2006/relationships/hyperlink" Target="mailto:=@if(sum(d729.d730)=0,%22NA%22,SUM(L729:L730)/SUM(D729:D730))" TargetMode="External"/><Relationship Id="rId329" Type="http://schemas.openxmlformats.org/officeDocument/2006/relationships/hyperlink" Target="mailto:=@if(sum(d729.d730)=0,%22NA%22,SUM(L729:L730)/SUM(D729:D730))" TargetMode="External"/><Relationship Id="rId536" Type="http://schemas.openxmlformats.org/officeDocument/2006/relationships/hyperlink" Target="mailto:=@if(sum(d729.d730)=0,%22NA%22,SUM(L729:L730)/SUM(D729:D730))" TargetMode="External"/><Relationship Id="rId1166" Type="http://schemas.openxmlformats.org/officeDocument/2006/relationships/hyperlink" Target="mailto:=@if(sum(d729.d730)=0,%22NA%22,SUM(L729:L730)/SUM(D729:D730))" TargetMode="External"/><Relationship Id="rId1373" Type="http://schemas.openxmlformats.org/officeDocument/2006/relationships/hyperlink" Target="mailto:=@if(sum(d729.d730)=0,%22NA%22,SUM(L729:L730)/SUM(D729:D730))" TargetMode="External"/><Relationship Id="rId2217" Type="http://schemas.openxmlformats.org/officeDocument/2006/relationships/hyperlink" Target="mailto:=@if(sum(d729.d730)=0,%22NA%22,SUM(L729:L730)/SUM(D729:D730))" TargetMode="External"/><Relationship Id="rId2771" Type="http://schemas.openxmlformats.org/officeDocument/2006/relationships/hyperlink" Target="mailto:=@if(sum(d729.d730)=0,%22NA%22,SUM(L729:L730)/SUM(D729:D730))" TargetMode="External"/><Relationship Id="rId3822" Type="http://schemas.openxmlformats.org/officeDocument/2006/relationships/hyperlink" Target="mailto:=@if(sum(d729.d730)=0,%22NA%22,SUM(L729:L730)/SUM(D729:D730))" TargetMode="External"/><Relationship Id="rId6978" Type="http://schemas.openxmlformats.org/officeDocument/2006/relationships/hyperlink" Target="mailto:=@if(sum(d729.d730)=0,%22NA%22,SUM(L729:L730)/SUM(D729:D730))" TargetMode="External"/><Relationship Id="rId743" Type="http://schemas.openxmlformats.org/officeDocument/2006/relationships/hyperlink" Target="mailto:=@if(sum(d729.d730)=0,%22NA%22,SUM(L729:L730)/SUM(D729:D730))" TargetMode="External"/><Relationship Id="rId950" Type="http://schemas.openxmlformats.org/officeDocument/2006/relationships/hyperlink" Target="mailto:=@if(sum(d729.d730)=0,%22NA%22,SUM(L729:L730)/SUM(D729:D730))" TargetMode="External"/><Relationship Id="rId1026" Type="http://schemas.openxmlformats.org/officeDocument/2006/relationships/hyperlink" Target="mailto:=@if(sum(d729.d730)=0,%22NA%22,SUM(L729:L730)/SUM(D729:D730))" TargetMode="External"/><Relationship Id="rId1580" Type="http://schemas.openxmlformats.org/officeDocument/2006/relationships/hyperlink" Target="mailto:=@if(sum(d729.d730)=0,%22NA%22,SUM(L729:L730)/SUM(D729:D730))" TargetMode="External"/><Relationship Id="rId2424" Type="http://schemas.openxmlformats.org/officeDocument/2006/relationships/hyperlink" Target="mailto:=@if(sum(d729.d730)=0,%22NA%22,SUM(L729:L730)/SUM(D729:D730))" TargetMode="External"/><Relationship Id="rId2631" Type="http://schemas.openxmlformats.org/officeDocument/2006/relationships/hyperlink" Target="mailto:=@if(sum(d729.d730)=0,%22NA%22,SUM(L729:L730)/SUM(D729:D730))" TargetMode="External"/><Relationship Id="rId4389" Type="http://schemas.openxmlformats.org/officeDocument/2006/relationships/hyperlink" Target="mailto:=@if(sum(d729.d730)=0,%22NA%22,SUM(L729:L730)/SUM(D729:D730))" TargetMode="External"/><Relationship Id="rId5787" Type="http://schemas.openxmlformats.org/officeDocument/2006/relationships/hyperlink" Target="mailto:=@if(sum(d729.d730)=0,%22NA%22,SUM(L729:L730)/SUM(D729:D730))" TargetMode="External"/><Relationship Id="rId5994" Type="http://schemas.openxmlformats.org/officeDocument/2006/relationships/hyperlink" Target="mailto:=@if(sum(d729.d730)=0,%22NA%22,SUM(L729:L730)/SUM(D729:D730))" TargetMode="External"/><Relationship Id="rId6838" Type="http://schemas.openxmlformats.org/officeDocument/2006/relationships/hyperlink" Target="mailto:=@if(sum(d729.d730)=0,%22NA%22,SUM(L729:L730)/SUM(D729:D730))" TargetMode="External"/><Relationship Id="rId8053" Type="http://schemas.openxmlformats.org/officeDocument/2006/relationships/hyperlink" Target="mailto:=@if(sum(d729.d730)=0,%22NA%22,SUM(L729:L730)/SUM(D729:D730))" TargetMode="External"/><Relationship Id="rId603" Type="http://schemas.openxmlformats.org/officeDocument/2006/relationships/hyperlink" Target="mailto:=@if(sum(d729.d730)=0,%22NA%22,SUM(L729:L730)/SUM(D729:D730))" TargetMode="External"/><Relationship Id="rId810" Type="http://schemas.openxmlformats.org/officeDocument/2006/relationships/hyperlink" Target="mailto:=@if(sum(d729.d730)=0,%22NA%22,SUM(L729:L730)/SUM(D729:D730))" TargetMode="External"/><Relationship Id="rId1233" Type="http://schemas.openxmlformats.org/officeDocument/2006/relationships/hyperlink" Target="mailto:=@if(sum(d729.d730)=0,%22NA%22,SUM(L729:L730)/SUM(D729:D730))" TargetMode="External"/><Relationship Id="rId1440" Type="http://schemas.openxmlformats.org/officeDocument/2006/relationships/hyperlink" Target="mailto:=@if(sum(d729.d730)=0,%22NA%22,SUM(L729:L730)/SUM(D729:D730))" TargetMode="External"/><Relationship Id="rId4596" Type="http://schemas.openxmlformats.org/officeDocument/2006/relationships/hyperlink" Target="mailto:=@if(sum(d729.d730)=0,%22NA%22,SUM(L729:L730)/SUM(D729:D730))" TargetMode="External"/><Relationship Id="rId5647" Type="http://schemas.openxmlformats.org/officeDocument/2006/relationships/hyperlink" Target="mailto:=@if(sum(d729.d730)=0,%22NA%22,SUM(L729:L730)/SUM(D729:D730))" TargetMode="External"/><Relationship Id="rId5854" Type="http://schemas.openxmlformats.org/officeDocument/2006/relationships/hyperlink" Target="mailto:=@if(sum(d729.d730)=0,%22NA%22,SUM(L729:L730)/SUM(D729:D730))" TargetMode="External"/><Relationship Id="rId6905" Type="http://schemas.openxmlformats.org/officeDocument/2006/relationships/hyperlink" Target="mailto:=@if(sum(d729.d730)=0,%22NA%22,SUM(L729:L730)/SUM(D729:D730))" TargetMode="External"/><Relationship Id="rId1300" Type="http://schemas.openxmlformats.org/officeDocument/2006/relationships/hyperlink" Target="mailto:=@if(sum(d729.d730)=0,%22NA%22,SUM(L729:L730)/SUM(D729:D730))" TargetMode="External"/><Relationship Id="rId3198" Type="http://schemas.openxmlformats.org/officeDocument/2006/relationships/hyperlink" Target="mailto:=@if(sum(d729.d730)=0,%22NA%22,SUM(L729:L730)/SUM(D729:D730))" TargetMode="External"/><Relationship Id="rId4249" Type="http://schemas.openxmlformats.org/officeDocument/2006/relationships/hyperlink" Target="mailto:=@if(sum(d729.d730)=0,%22NA%22,SUM(L729:L730)/SUM(D729:D730))" TargetMode="External"/><Relationship Id="rId4456" Type="http://schemas.openxmlformats.org/officeDocument/2006/relationships/hyperlink" Target="mailto:=@if(sum(d729.d730)=0,%22NA%22,SUM(L729:L730)/SUM(D729:D730))" TargetMode="External"/><Relationship Id="rId4663" Type="http://schemas.openxmlformats.org/officeDocument/2006/relationships/hyperlink" Target="mailto:=@if(sum(d729.d730)=0,%22NA%22,SUM(L729:L730)/SUM(D729:D730))" TargetMode="External"/><Relationship Id="rId4870" Type="http://schemas.openxmlformats.org/officeDocument/2006/relationships/hyperlink" Target="mailto:=@if(sum(d729.d730)=0,%22NA%22,SUM(L729:L730)/SUM(D729:D730))" TargetMode="External"/><Relationship Id="rId5507" Type="http://schemas.openxmlformats.org/officeDocument/2006/relationships/hyperlink" Target="mailto:=@if(sum(d729.d730)=0,%22NA%22,SUM(L729:L730)/SUM(D729:D730))" TargetMode="External"/><Relationship Id="rId5714" Type="http://schemas.openxmlformats.org/officeDocument/2006/relationships/hyperlink" Target="mailto:=@if(sum(d729.d730)=0,%22NA%22,SUM(L729:L730)/SUM(D729:D730))" TargetMode="External"/><Relationship Id="rId5921" Type="http://schemas.openxmlformats.org/officeDocument/2006/relationships/hyperlink" Target="mailto:=@if(sum(d729.d730)=0,%22NA%22,SUM(L729:L730)/SUM(D729:D730))" TargetMode="External"/><Relationship Id="rId8120" Type="http://schemas.openxmlformats.org/officeDocument/2006/relationships/hyperlink" Target="mailto:=@if(sum(d729.d730)=0,%22NA%22,SUM(L729:L730)/SUM(D729:D730))" TargetMode="External"/><Relationship Id="rId3058" Type="http://schemas.openxmlformats.org/officeDocument/2006/relationships/hyperlink" Target="mailto:=@if(sum(d729.d730)=0,%22NA%22,SUM(L729:L730)/SUM(D729:D730))" TargetMode="External"/><Relationship Id="rId3265" Type="http://schemas.openxmlformats.org/officeDocument/2006/relationships/hyperlink" Target="mailto:=@if(sum(d729.d730)=0,%22NA%22,SUM(L729:L730)/SUM(D729:D730))" TargetMode="External"/><Relationship Id="rId3472" Type="http://schemas.openxmlformats.org/officeDocument/2006/relationships/hyperlink" Target="mailto:=@if(sum(d729.d730)=0,%22NA%22,SUM(L729:L730)/SUM(D729:D730))" TargetMode="External"/><Relationship Id="rId4109" Type="http://schemas.openxmlformats.org/officeDocument/2006/relationships/hyperlink" Target="mailto:=@if(sum(d729.d730)=0,%22NA%22,SUM(L729:L730)/SUM(D729:D730))" TargetMode="External"/><Relationship Id="rId4316" Type="http://schemas.openxmlformats.org/officeDocument/2006/relationships/hyperlink" Target="mailto:=@if(sum(d729.d730)=0,%22NA%22,SUM(L729:L730)/SUM(D729:D730))" TargetMode="External"/><Relationship Id="rId4523" Type="http://schemas.openxmlformats.org/officeDocument/2006/relationships/hyperlink" Target="mailto:=@if(sum(d729.d730)=0,%22NA%22,SUM(L729:L730)/SUM(D729:D730))" TargetMode="External"/><Relationship Id="rId4730" Type="http://schemas.openxmlformats.org/officeDocument/2006/relationships/hyperlink" Target="mailto:=@if(sum(d729.d730)=0,%22NA%22,SUM(L729:L730)/SUM(D729:D730))" TargetMode="External"/><Relationship Id="rId7679" Type="http://schemas.openxmlformats.org/officeDocument/2006/relationships/hyperlink" Target="mailto:=@if(sum(d729.d730)=0,%22NA%22,SUM(L729:L730)/SUM(D729:D730))" TargetMode="External"/><Relationship Id="rId7886" Type="http://schemas.openxmlformats.org/officeDocument/2006/relationships/hyperlink" Target="mailto:=@if(sum(d729.d730)=0,%22NA%22,SUM(L729:L730)/SUM(D729:D730))" TargetMode="External"/><Relationship Id="rId186" Type="http://schemas.openxmlformats.org/officeDocument/2006/relationships/hyperlink" Target="mailto:=@if(sum(d729.d730)=0,%22NA%22,SUM(L729:L730)/SUM(D729:D730))" TargetMode="External"/><Relationship Id="rId393" Type="http://schemas.openxmlformats.org/officeDocument/2006/relationships/hyperlink" Target="mailto:=@if(sum(d729.d730)=0,%22NA%22,SUM(L729:L730)/SUM(D729:D730))" TargetMode="External"/><Relationship Id="rId2074" Type="http://schemas.openxmlformats.org/officeDocument/2006/relationships/hyperlink" Target="mailto:=@if(sum(d729.d730)=0,%22NA%22,SUM(L729:L730)/SUM(D729:D730))" TargetMode="External"/><Relationship Id="rId2281" Type="http://schemas.openxmlformats.org/officeDocument/2006/relationships/hyperlink" Target="mailto:=@if(sum(d729.d730)=0,%22NA%22,SUM(L729:L730)/SUM(D729:D730))" TargetMode="External"/><Relationship Id="rId3125" Type="http://schemas.openxmlformats.org/officeDocument/2006/relationships/hyperlink" Target="mailto:=@if(sum(d729.d730)=0,%22NA%22,SUM(L729:L730)/SUM(D729:D730))" TargetMode="External"/><Relationship Id="rId3332" Type="http://schemas.openxmlformats.org/officeDocument/2006/relationships/hyperlink" Target="mailto:=@if(sum(d729.d730)=0,%22NA%22,SUM(L729:L730)/SUM(D729:D730))" TargetMode="External"/><Relationship Id="rId6488" Type="http://schemas.openxmlformats.org/officeDocument/2006/relationships/hyperlink" Target="mailto:=@if(sum(d729.d730)=0,%22NA%22,SUM(L729:L730)/SUM(D729:D730))" TargetMode="External"/><Relationship Id="rId6695" Type="http://schemas.openxmlformats.org/officeDocument/2006/relationships/hyperlink" Target="mailto:=@if(sum(d729.d730)=0,%22NA%22,SUM(L729:L730)/SUM(D729:D730))" TargetMode="External"/><Relationship Id="rId7539" Type="http://schemas.openxmlformats.org/officeDocument/2006/relationships/hyperlink" Target="mailto:=@if(sum(d729.d730)=0,%22NA%22,SUM(L729:L730)/SUM(D729:D730))" TargetMode="External"/><Relationship Id="rId7746" Type="http://schemas.openxmlformats.org/officeDocument/2006/relationships/hyperlink" Target="mailto:=@if(sum(d729.d730)=0,%22NA%22,SUM(L729:L730)/SUM(D729:D730))" TargetMode="External"/><Relationship Id="rId253" Type="http://schemas.openxmlformats.org/officeDocument/2006/relationships/hyperlink" Target="mailto:=@if(sum(d729.d730)=0,%22NA%22,SUM(L729:L730)/SUM(D729:D730))" TargetMode="External"/><Relationship Id="rId460" Type="http://schemas.openxmlformats.org/officeDocument/2006/relationships/hyperlink" Target="mailto:=@if(sum(d729.d730)=0,%22NA%22,SUM(L729:L730)/SUM(D729:D730))" TargetMode="External"/><Relationship Id="rId1090" Type="http://schemas.openxmlformats.org/officeDocument/2006/relationships/hyperlink" Target="mailto:=@if(sum(d729.d730)=0,%22NA%22,SUM(L729:L730)/SUM(D729:D730))" TargetMode="External"/><Relationship Id="rId2141" Type="http://schemas.openxmlformats.org/officeDocument/2006/relationships/hyperlink" Target="mailto:=@if(sum(d729.d730)=0,%22NA%22,SUM(L729:L730)/SUM(D729:D730))" TargetMode="External"/><Relationship Id="rId5297" Type="http://schemas.openxmlformats.org/officeDocument/2006/relationships/hyperlink" Target="mailto:=@if(sum(d729.d730)=0,%22NA%22,SUM(L729:L730)/SUM(D729:D730))" TargetMode="External"/><Relationship Id="rId6348" Type="http://schemas.openxmlformats.org/officeDocument/2006/relationships/hyperlink" Target="mailto:=@if(sum(d729.d730)=0,%22NA%22,SUM(L729:L730)/SUM(D729:D730))" TargetMode="External"/><Relationship Id="rId6555" Type="http://schemas.openxmlformats.org/officeDocument/2006/relationships/hyperlink" Target="mailto:=@if(sum(d729.d730)=0,%22NA%22,SUM(L729:L730)/SUM(D729:D730))" TargetMode="External"/><Relationship Id="rId7953" Type="http://schemas.openxmlformats.org/officeDocument/2006/relationships/hyperlink" Target="mailto:=@if(sum(d729.d730)=0,%22NA%22,SUM(L729:L730)/SUM(D729:D730))" TargetMode="External"/><Relationship Id="rId113" Type="http://schemas.openxmlformats.org/officeDocument/2006/relationships/hyperlink" Target="mailto:=@if(sum(d729.d730)=0,%22NA%22,SUM(L729:L730)/SUM(D729:D730))" TargetMode="External"/><Relationship Id="rId320" Type="http://schemas.openxmlformats.org/officeDocument/2006/relationships/hyperlink" Target="mailto:=@if(sum(d729.d730)=0,%22NA%22,SUM(L729:L730)/SUM(D729:D730))" TargetMode="External"/><Relationship Id="rId2001" Type="http://schemas.openxmlformats.org/officeDocument/2006/relationships/hyperlink" Target="mailto:=@if(sum(d729.d730)=0,%22NA%22,SUM(L729:L730)/SUM(D729:D730))" TargetMode="External"/><Relationship Id="rId5157" Type="http://schemas.openxmlformats.org/officeDocument/2006/relationships/hyperlink" Target="mailto:=@if(sum(d729.d730)=0,%22NA%22,SUM(L729:L730)/SUM(D729:D730))" TargetMode="External"/><Relationship Id="rId6208" Type="http://schemas.openxmlformats.org/officeDocument/2006/relationships/hyperlink" Target="mailto:=@if(sum(d729.d730)=0,%22NA%22,SUM(L729:L730)/SUM(D729:D730))" TargetMode="External"/><Relationship Id="rId6762" Type="http://schemas.openxmlformats.org/officeDocument/2006/relationships/hyperlink" Target="mailto:=@if(sum(d729.d730)=0,%22NA%22,SUM(L729:L730)/SUM(D729:D730))" TargetMode="External"/><Relationship Id="rId7606" Type="http://schemas.openxmlformats.org/officeDocument/2006/relationships/hyperlink" Target="mailto:=@if(sum(d729.d730)=0,%22NA%22,SUM(L729:L730)/SUM(D729:D730))" TargetMode="External"/><Relationship Id="rId7813" Type="http://schemas.openxmlformats.org/officeDocument/2006/relationships/hyperlink" Target="mailto:=@if(sum(d729.d730)=0,%22NA%22,SUM(L729:L730)/SUM(D729:D730))" TargetMode="External"/><Relationship Id="rId2958" Type="http://schemas.openxmlformats.org/officeDocument/2006/relationships/hyperlink" Target="mailto:=@if(sum(d729.d730)=0,%22NA%22,SUM(L729:L730)/SUM(D729:D730))" TargetMode="External"/><Relationship Id="rId5017" Type="http://schemas.openxmlformats.org/officeDocument/2006/relationships/hyperlink" Target="mailto:=@if(sum(d729.d730)=0,%22NA%22,SUM(L729:L730)/SUM(D729:D730))" TargetMode="External"/><Relationship Id="rId5364" Type="http://schemas.openxmlformats.org/officeDocument/2006/relationships/hyperlink" Target="mailto:=@if(sum(d729.d730)=0,%22NA%22,SUM(L729:L730)/SUM(D729:D730))" TargetMode="External"/><Relationship Id="rId5571" Type="http://schemas.openxmlformats.org/officeDocument/2006/relationships/hyperlink" Target="mailto:=@if(sum(d729.d730)=0,%22NA%22,SUM(L729:L730)/SUM(D729:D730))" TargetMode="External"/><Relationship Id="rId6415" Type="http://schemas.openxmlformats.org/officeDocument/2006/relationships/hyperlink" Target="mailto:=@if(sum(d729.d730)=0,%22NA%22,SUM(L729:L730)/SUM(D729:D730))" TargetMode="External"/><Relationship Id="rId6622" Type="http://schemas.openxmlformats.org/officeDocument/2006/relationships/hyperlink" Target="mailto:=@if(sum(d729.d730)=0,%22NA%22,SUM(L729:L730)/SUM(D729:D730))" TargetMode="External"/><Relationship Id="rId1767" Type="http://schemas.openxmlformats.org/officeDocument/2006/relationships/hyperlink" Target="mailto:=@if(sum(d729.d730)=0,%22NA%22,SUM(L729:L730)/SUM(D729:D730))" TargetMode="External"/><Relationship Id="rId1974" Type="http://schemas.openxmlformats.org/officeDocument/2006/relationships/hyperlink" Target="mailto:=@if(sum(d729.d730)=0,%22NA%22,SUM(L729:L730)/SUM(D729:D730))" TargetMode="External"/><Relationship Id="rId2818" Type="http://schemas.openxmlformats.org/officeDocument/2006/relationships/hyperlink" Target="mailto:=@if(sum(d729.d730)=0,%22NA%22,SUM(L729:L730)/SUM(D729:D730))" TargetMode="External"/><Relationship Id="rId4173" Type="http://schemas.openxmlformats.org/officeDocument/2006/relationships/hyperlink" Target="mailto:=@if(sum(d729.d730)=0,%22NA%22,SUM(L729:L730)/SUM(D729:D730))" TargetMode="External"/><Relationship Id="rId4380" Type="http://schemas.openxmlformats.org/officeDocument/2006/relationships/hyperlink" Target="mailto:=@if(sum(d729.d730)=0,%22NA%22,SUM(L729:L730)/SUM(D729:D730))" TargetMode="External"/><Relationship Id="rId5224" Type="http://schemas.openxmlformats.org/officeDocument/2006/relationships/hyperlink" Target="mailto:=@if(sum(d729.d730)=0,%22NA%22,SUM(L729:L730)/SUM(D729:D730))" TargetMode="External"/><Relationship Id="rId5431" Type="http://schemas.openxmlformats.org/officeDocument/2006/relationships/hyperlink" Target="mailto:=@if(sum(d729.d730)=0,%22NA%22,SUM(L729:L730)/SUM(D729:D730))" TargetMode="External"/><Relationship Id="rId59" Type="http://schemas.openxmlformats.org/officeDocument/2006/relationships/hyperlink" Target="mailto:=@if(sum(d729.d730)=0,%22NA%22,SUM(L729:L730)/SUM(D729:D730))" TargetMode="External"/><Relationship Id="rId1627" Type="http://schemas.openxmlformats.org/officeDocument/2006/relationships/hyperlink" Target="mailto:=@if(sum(d729.d730)=0,%22NA%22,SUM(L729:L730)/SUM(D729:D730))" TargetMode="External"/><Relationship Id="rId1834" Type="http://schemas.openxmlformats.org/officeDocument/2006/relationships/hyperlink" Target="mailto:=@if(sum(d729.d730)=0,%22NA%22,SUM(L729:L730)/SUM(D729:D730))" TargetMode="External"/><Relationship Id="rId4033" Type="http://schemas.openxmlformats.org/officeDocument/2006/relationships/hyperlink" Target="mailto:=@if(sum(d729.d730)=0,%22NA%22,SUM(L729:L730)/SUM(D729:D730))" TargetMode="External"/><Relationship Id="rId4240" Type="http://schemas.openxmlformats.org/officeDocument/2006/relationships/hyperlink" Target="mailto:=@if(sum(d729.d730)=0,%22NA%22,SUM(L729:L730)/SUM(D729:D730))" TargetMode="External"/><Relationship Id="rId7189" Type="http://schemas.openxmlformats.org/officeDocument/2006/relationships/hyperlink" Target="mailto:=@if(sum(d729.d730)=0,%22NA%22,SUM(L729:L730)/SUM(D729:D730))" TargetMode="External"/><Relationship Id="rId7396" Type="http://schemas.openxmlformats.org/officeDocument/2006/relationships/hyperlink" Target="mailto:=@if(sum(d729.d730)=0,%22NA%22,SUM(L729:L730)/SUM(D729:D730))" TargetMode="External"/><Relationship Id="rId3799" Type="http://schemas.openxmlformats.org/officeDocument/2006/relationships/hyperlink" Target="mailto:=@if(sum(d729.d730)=0,%22NA%22,SUM(L729:L730)/SUM(D729:D730))" TargetMode="External"/><Relationship Id="rId4100" Type="http://schemas.openxmlformats.org/officeDocument/2006/relationships/hyperlink" Target="mailto:=@if(sum(d729.d730)=0,%22NA%22,SUM(L729:L730)/SUM(D729:D730))" TargetMode="External"/><Relationship Id="rId7049" Type="http://schemas.openxmlformats.org/officeDocument/2006/relationships/hyperlink" Target="mailto:=@if(sum(d729.d730)=0,%22NA%22,SUM(L729:L730)/SUM(D729:D730))" TargetMode="External"/><Relationship Id="rId7256" Type="http://schemas.openxmlformats.org/officeDocument/2006/relationships/hyperlink" Target="mailto:=@if(sum(d729.d730)=0,%22NA%22,SUM(L729:L730)/SUM(D729:D730))" TargetMode="External"/><Relationship Id="rId7463" Type="http://schemas.openxmlformats.org/officeDocument/2006/relationships/hyperlink" Target="mailto:=@if(sum(d729.d730)=0,%22NA%22,SUM(L729:L730)/SUM(D729:D730))" TargetMode="External"/><Relationship Id="rId7670" Type="http://schemas.openxmlformats.org/officeDocument/2006/relationships/hyperlink" Target="mailto:=@if(sum(d729.d730)=0,%22NA%22,SUM(L729:L730)/SUM(D729:D730))" TargetMode="External"/><Relationship Id="rId1901" Type="http://schemas.openxmlformats.org/officeDocument/2006/relationships/hyperlink" Target="mailto:=@if(sum(d729.d730)=0,%22NA%22,SUM(L729:L730)/SUM(D729:D730))" TargetMode="External"/><Relationship Id="rId3659" Type="http://schemas.openxmlformats.org/officeDocument/2006/relationships/hyperlink" Target="mailto:=@if(sum(d729.d730)=0,%22NA%22,SUM(L729:L730)/SUM(D729:D730))" TargetMode="External"/><Relationship Id="rId6065" Type="http://schemas.openxmlformats.org/officeDocument/2006/relationships/hyperlink" Target="mailto:=@if(sum(d729.d730)=0,%22NA%22,SUM(L729:L730)/SUM(D729:D730))" TargetMode="External"/><Relationship Id="rId6272" Type="http://schemas.openxmlformats.org/officeDocument/2006/relationships/hyperlink" Target="mailto:=@if(sum(d729.d730)=0,%22NA%22,SUM(L729:L730)/SUM(D729:D730))" TargetMode="External"/><Relationship Id="rId7116" Type="http://schemas.openxmlformats.org/officeDocument/2006/relationships/hyperlink" Target="mailto:=@if(sum(d729.d730)=0,%22NA%22,SUM(L729:L730)/SUM(D729:D730))" TargetMode="External"/><Relationship Id="rId7323" Type="http://schemas.openxmlformats.org/officeDocument/2006/relationships/hyperlink" Target="mailto:=@if(sum(d729.d730)=0,%22NA%22,SUM(L729:L730)/SUM(D729:D730))" TargetMode="External"/><Relationship Id="rId3866" Type="http://schemas.openxmlformats.org/officeDocument/2006/relationships/hyperlink" Target="mailto:=@if(sum(d729.d730)=0,%22NA%22,SUM(L729:L730)/SUM(D729:D730))" TargetMode="External"/><Relationship Id="rId4917" Type="http://schemas.openxmlformats.org/officeDocument/2006/relationships/hyperlink" Target="mailto:=@if(sum(d729.d730)=0,%22NA%22,SUM(L729:L730)/SUM(D729:D730))" TargetMode="External"/><Relationship Id="rId5081" Type="http://schemas.openxmlformats.org/officeDocument/2006/relationships/hyperlink" Target="mailto:=@if(sum(d729.d730)=0,%22NA%22,SUM(L729:L730)/SUM(D729:D730))" TargetMode="External"/><Relationship Id="rId6132" Type="http://schemas.openxmlformats.org/officeDocument/2006/relationships/hyperlink" Target="mailto:=@if(sum(d729.d730)=0,%22NA%22,SUM(L729:L730)/SUM(D729:D730))" TargetMode="External"/><Relationship Id="rId7530" Type="http://schemas.openxmlformats.org/officeDocument/2006/relationships/hyperlink" Target="mailto:=@if(sum(d729.d730)=0,%22NA%22,SUM(L729:L730)/SUM(D729:D730))" TargetMode="External"/><Relationship Id="rId787" Type="http://schemas.openxmlformats.org/officeDocument/2006/relationships/hyperlink" Target="mailto:=@if(sum(d729.d730)=0,%22NA%22,SUM(L729:L730)/SUM(D729:D730))" TargetMode="External"/><Relationship Id="rId994" Type="http://schemas.openxmlformats.org/officeDocument/2006/relationships/hyperlink" Target="mailto:=@if(sum(d729.d730)=0,%22NA%22,SUM(L729:L730)/SUM(D729:D730))" TargetMode="External"/><Relationship Id="rId2468" Type="http://schemas.openxmlformats.org/officeDocument/2006/relationships/hyperlink" Target="mailto:=@if(sum(d729.d730)=0,%22NA%22,SUM(L729:L730)/SUM(D729:D730))" TargetMode="External"/><Relationship Id="rId2675" Type="http://schemas.openxmlformats.org/officeDocument/2006/relationships/hyperlink" Target="mailto:=@if(sum(d729.d730)=0,%22NA%22,SUM(L729:L730)/SUM(D729:D730))" TargetMode="External"/><Relationship Id="rId2882" Type="http://schemas.openxmlformats.org/officeDocument/2006/relationships/hyperlink" Target="mailto:=@if(sum(d729.d730)=0,%22NA%22,SUM(L729:L730)/SUM(D729:D730))" TargetMode="External"/><Relationship Id="rId3519" Type="http://schemas.openxmlformats.org/officeDocument/2006/relationships/hyperlink" Target="mailto:=@if(sum(d729.d730)=0,%22NA%22,SUM(L729:L730)/SUM(D729:D730))" TargetMode="External"/><Relationship Id="rId3726" Type="http://schemas.openxmlformats.org/officeDocument/2006/relationships/hyperlink" Target="mailto:=@if(sum(d729.d730)=0,%22NA%22,SUM(L729:L730)/SUM(D729:D730))" TargetMode="External"/><Relationship Id="rId3933" Type="http://schemas.openxmlformats.org/officeDocument/2006/relationships/hyperlink" Target="mailto:=@if(sum(d729.d730)=0,%22NA%22,SUM(L729:L730)/SUM(D729:D730))" TargetMode="External"/><Relationship Id="rId8097" Type="http://schemas.openxmlformats.org/officeDocument/2006/relationships/hyperlink" Target="mailto:=@if(sum(d729.d730)=0,%22NA%22,SUM(L729:L730)/SUM(D729:D730))" TargetMode="External"/><Relationship Id="rId647" Type="http://schemas.openxmlformats.org/officeDocument/2006/relationships/hyperlink" Target="mailto:=@if(sum(d729.d730)=0,%22NA%22,SUM(L729:L730)/SUM(D729:D730))" TargetMode="External"/><Relationship Id="rId854" Type="http://schemas.openxmlformats.org/officeDocument/2006/relationships/hyperlink" Target="mailto:=@if(sum(d729.d730)=0,%22NA%22,SUM(L729:L730)/SUM(D729:D730))" TargetMode="External"/><Relationship Id="rId1277" Type="http://schemas.openxmlformats.org/officeDocument/2006/relationships/hyperlink" Target="mailto:=@if(sum(d729.d730)=0,%22NA%22,SUM(L729:L730)/SUM(D729:D730))" TargetMode="External"/><Relationship Id="rId1484" Type="http://schemas.openxmlformats.org/officeDocument/2006/relationships/hyperlink" Target="mailto:=@if(sum(d729.d730)=0,%22NA%22,SUM(L729:L730)/SUM(D729:D730))" TargetMode="External"/><Relationship Id="rId1691" Type="http://schemas.openxmlformats.org/officeDocument/2006/relationships/hyperlink" Target="mailto:=@if(sum(d729.d730)=0,%22NA%22,SUM(L729:L730)/SUM(D729:D730))" TargetMode="External"/><Relationship Id="rId2328" Type="http://schemas.openxmlformats.org/officeDocument/2006/relationships/hyperlink" Target="mailto:=@if(sum(d729.d730)=0,%22NA%22,SUM(L729:L730)/SUM(D729:D730))" TargetMode="External"/><Relationship Id="rId2535" Type="http://schemas.openxmlformats.org/officeDocument/2006/relationships/hyperlink" Target="mailto:=@if(sum(d729.d730)=0,%22NA%22,SUM(L729:L730)/SUM(D729:D730))" TargetMode="External"/><Relationship Id="rId2742" Type="http://schemas.openxmlformats.org/officeDocument/2006/relationships/hyperlink" Target="mailto:=@if(sum(d729.d730)=0,%22NA%22,SUM(L729:L730)/SUM(D729:D730))" TargetMode="External"/><Relationship Id="rId5898" Type="http://schemas.openxmlformats.org/officeDocument/2006/relationships/hyperlink" Target="mailto:=@if(sum(d729.d730)=0,%22NA%22,SUM(L729:L730)/SUM(D729:D730))" TargetMode="External"/><Relationship Id="rId6949" Type="http://schemas.openxmlformats.org/officeDocument/2006/relationships/hyperlink" Target="mailto:=@if(sum(d729.d730)=0,%22NA%22,SUM(L729:L730)/SUM(D729:D730))" TargetMode="External"/><Relationship Id="rId507" Type="http://schemas.openxmlformats.org/officeDocument/2006/relationships/hyperlink" Target="mailto:=@if(sum(d729.d730)=0,%22NA%22,SUM(L729:L730)/SUM(D729:D730))" TargetMode="External"/><Relationship Id="rId714" Type="http://schemas.openxmlformats.org/officeDocument/2006/relationships/hyperlink" Target="mailto:=@if(sum(d729.d730)=0,%22NA%22,SUM(L729:L730)/SUM(D729:D730))" TargetMode="External"/><Relationship Id="rId921" Type="http://schemas.openxmlformats.org/officeDocument/2006/relationships/hyperlink" Target="mailto:=@if(sum(d729.d730)=0,%22NA%22,SUM(L729:L730)/SUM(D729:D730))" TargetMode="External"/><Relationship Id="rId1137" Type="http://schemas.openxmlformats.org/officeDocument/2006/relationships/hyperlink" Target="mailto:=@if(sum(d729.d730)=0,%22NA%22,SUM(L729:L730)/SUM(D729:D730))" TargetMode="External"/><Relationship Id="rId1344" Type="http://schemas.openxmlformats.org/officeDocument/2006/relationships/hyperlink" Target="mailto:=@if(sum(d729.d730)=0,%22NA%22,SUM(L729:L730)/SUM(D729:D730))" TargetMode="External"/><Relationship Id="rId1551" Type="http://schemas.openxmlformats.org/officeDocument/2006/relationships/hyperlink" Target="mailto:=@if(sum(d729.d730)=0,%22NA%22,SUM(L729:L730)/SUM(D729:D730))" TargetMode="External"/><Relationship Id="rId2602" Type="http://schemas.openxmlformats.org/officeDocument/2006/relationships/hyperlink" Target="mailto:=@if(sum(d729.d730)=0,%22NA%22,SUM(L729:L730)/SUM(D729:D730))" TargetMode="External"/><Relationship Id="rId5758" Type="http://schemas.openxmlformats.org/officeDocument/2006/relationships/hyperlink" Target="mailto:=@if(sum(d729.d730)=0,%22NA%22,SUM(L729:L730)/SUM(D729:D730))" TargetMode="External"/><Relationship Id="rId5965" Type="http://schemas.openxmlformats.org/officeDocument/2006/relationships/hyperlink" Target="mailto:=@if(sum(d729.d730)=0,%22NA%22,SUM(L729:L730)/SUM(D729:D730))" TargetMode="External"/><Relationship Id="rId6809" Type="http://schemas.openxmlformats.org/officeDocument/2006/relationships/hyperlink" Target="mailto:=@if(sum(d729.d730)=0,%22NA%22,SUM(L729:L730)/SUM(D729:D730))" TargetMode="External"/><Relationship Id="rId50" Type="http://schemas.openxmlformats.org/officeDocument/2006/relationships/hyperlink" Target="mailto:=@if(sum(d729.d730)=0,%22NA%22,SUM(L729:L730)/SUM(D729:D730))" TargetMode="External"/><Relationship Id="rId1204" Type="http://schemas.openxmlformats.org/officeDocument/2006/relationships/hyperlink" Target="mailto:=@if(sum(d729.d730)=0,%22NA%22,SUM(L729:L730)/SUM(D729:D730))" TargetMode="External"/><Relationship Id="rId1411" Type="http://schemas.openxmlformats.org/officeDocument/2006/relationships/hyperlink" Target="mailto:=@if(sum(d729.d730)=0,%22NA%22,SUM(L729:L730)/SUM(D729:D730))" TargetMode="External"/><Relationship Id="rId4567" Type="http://schemas.openxmlformats.org/officeDocument/2006/relationships/hyperlink" Target="mailto:=@if(sum(d729.d730)=0,%22NA%22,SUM(L729:L730)/SUM(D729:D730))" TargetMode="External"/><Relationship Id="rId4774" Type="http://schemas.openxmlformats.org/officeDocument/2006/relationships/hyperlink" Target="mailto:=@if(sum(d729.d730)=0,%22NA%22,SUM(L729:L730)/SUM(D729:D730))" TargetMode="External"/><Relationship Id="rId5618" Type="http://schemas.openxmlformats.org/officeDocument/2006/relationships/hyperlink" Target="mailto:=@if(sum(d729.d730)=0,%22NA%22,SUM(L729:L730)/SUM(D729:D730))" TargetMode="External"/><Relationship Id="rId5825" Type="http://schemas.openxmlformats.org/officeDocument/2006/relationships/hyperlink" Target="mailto:=@if(sum(d729.d730)=0,%22NA%22,SUM(L729:L730)/SUM(D729:D730))" TargetMode="External"/><Relationship Id="rId7180" Type="http://schemas.openxmlformats.org/officeDocument/2006/relationships/hyperlink" Target="mailto:=@if(sum(d729.d730)=0,%22NA%22,SUM(L729:L730)/SUM(D729:D730))" TargetMode="External"/><Relationship Id="rId8024" Type="http://schemas.openxmlformats.org/officeDocument/2006/relationships/hyperlink" Target="mailto:=@if(sum(d729.d730)=0,%22NA%22,SUM(L729:L730)/SUM(D729:D730))" TargetMode="External"/><Relationship Id="rId3169" Type="http://schemas.openxmlformats.org/officeDocument/2006/relationships/hyperlink" Target="mailto:=@if(sum(d729.d730)=0,%22NA%22,SUM(L729:L730)/SUM(D729:D730))" TargetMode="External"/><Relationship Id="rId3376" Type="http://schemas.openxmlformats.org/officeDocument/2006/relationships/hyperlink" Target="mailto:=@if(sum(d729.d730)=0,%22NA%22,SUM(L729:L730)/SUM(D729:D730))" TargetMode="External"/><Relationship Id="rId3583" Type="http://schemas.openxmlformats.org/officeDocument/2006/relationships/hyperlink" Target="mailto:=@if(sum(d729.d730)=0,%22NA%22,SUM(L729:L730)/SUM(D729:D730))" TargetMode="External"/><Relationship Id="rId4427" Type="http://schemas.openxmlformats.org/officeDocument/2006/relationships/hyperlink" Target="mailto:=@if(sum(d729.d730)=0,%22NA%22,SUM(L729:L730)/SUM(D729:D730))" TargetMode="External"/><Relationship Id="rId4981" Type="http://schemas.openxmlformats.org/officeDocument/2006/relationships/hyperlink" Target="mailto:=@if(sum(d729.d730)=0,%22NA%22,SUM(L729:L730)/SUM(D729:D730))" TargetMode="External"/><Relationship Id="rId7040" Type="http://schemas.openxmlformats.org/officeDocument/2006/relationships/hyperlink" Target="mailto:=@if(sum(d729.d730)=0,%22NA%22,SUM(L729:L730)/SUM(D729:D730))" TargetMode="External"/><Relationship Id="rId297" Type="http://schemas.openxmlformats.org/officeDocument/2006/relationships/hyperlink" Target="mailto:=@if(sum(d729.d730)=0,%22NA%22,SUM(L729:L730)/SUM(D729:D730))" TargetMode="External"/><Relationship Id="rId2185" Type="http://schemas.openxmlformats.org/officeDocument/2006/relationships/hyperlink" Target="mailto:=@if(sum(d729.d730)=0,%22NA%22,SUM(L729:L730)/SUM(D729:D730))" TargetMode="External"/><Relationship Id="rId2392" Type="http://schemas.openxmlformats.org/officeDocument/2006/relationships/hyperlink" Target="mailto:=@if(sum(d729.d730)=0,%22NA%22,SUM(L729:L730)/SUM(D729:D730))" TargetMode="External"/><Relationship Id="rId3029" Type="http://schemas.openxmlformats.org/officeDocument/2006/relationships/hyperlink" Target="mailto:=@if(sum(d729.d730)=0,%22NA%22,SUM(L729:L730)/SUM(D729:D730))" TargetMode="External"/><Relationship Id="rId3236" Type="http://schemas.openxmlformats.org/officeDocument/2006/relationships/hyperlink" Target="mailto:=@if(sum(d729.d730)=0,%22NA%22,SUM(L729:L730)/SUM(D729:D730))" TargetMode="External"/><Relationship Id="rId3790" Type="http://schemas.openxmlformats.org/officeDocument/2006/relationships/hyperlink" Target="mailto:=@if(sum(d729.d730)=0,%22NA%22,SUM(L729:L730)/SUM(D729:D730))" TargetMode="External"/><Relationship Id="rId4634" Type="http://schemas.openxmlformats.org/officeDocument/2006/relationships/hyperlink" Target="mailto:=@if(sum(d729.d730)=0,%22NA%22,SUM(L729:L730)/SUM(D729:D730))" TargetMode="External"/><Relationship Id="rId4841" Type="http://schemas.openxmlformats.org/officeDocument/2006/relationships/hyperlink" Target="mailto:=@if(sum(d729.d730)=0,%22NA%22,SUM(L729:L730)/SUM(D729:D730))" TargetMode="External"/><Relationship Id="rId6599" Type="http://schemas.openxmlformats.org/officeDocument/2006/relationships/hyperlink" Target="mailto:=@if(sum(d729.d730)=0,%22NA%22,SUM(L729:L730)/SUM(D729:D730))" TargetMode="External"/><Relationship Id="rId7997" Type="http://schemas.openxmlformats.org/officeDocument/2006/relationships/hyperlink" Target="mailto:=@if(sum(d729.d730)=0,%22NA%22,SUM(L729:L730)/SUM(D729:D730))" TargetMode="External"/><Relationship Id="rId157" Type="http://schemas.openxmlformats.org/officeDocument/2006/relationships/hyperlink" Target="mailto:=@if(sum(d729.d730)=0,%22NA%22,SUM(L729:L730)/SUM(D729:D730))" TargetMode="External"/><Relationship Id="rId364" Type="http://schemas.openxmlformats.org/officeDocument/2006/relationships/hyperlink" Target="mailto:=@if(sum(d729.d730)=0,%22NA%22,SUM(L729:L730)/SUM(D729:D730))" TargetMode="External"/><Relationship Id="rId2045" Type="http://schemas.openxmlformats.org/officeDocument/2006/relationships/hyperlink" Target="mailto:=@if(sum(d729.d730)=0,%22NA%22,SUM(L729:L730)/SUM(D729:D730))" TargetMode="External"/><Relationship Id="rId3443" Type="http://schemas.openxmlformats.org/officeDocument/2006/relationships/hyperlink" Target="mailto:=@if(sum(d729.d730)=0,%22NA%22,SUM(L729:L730)/SUM(D729:D730))" TargetMode="External"/><Relationship Id="rId3650" Type="http://schemas.openxmlformats.org/officeDocument/2006/relationships/hyperlink" Target="mailto:=@if(sum(d729.d730)=0,%22NA%22,SUM(L729:L730)/SUM(D729:D730))" TargetMode="External"/><Relationship Id="rId4701" Type="http://schemas.openxmlformats.org/officeDocument/2006/relationships/hyperlink" Target="mailto:=@if(sum(d729.d730)=0,%22NA%22,SUM(L729:L730)/SUM(D729:D730))" TargetMode="External"/><Relationship Id="rId7857" Type="http://schemas.openxmlformats.org/officeDocument/2006/relationships/hyperlink" Target="mailto:=@if(sum(d729.d730)=0,%22NA%22,SUM(L729:L730)/SUM(D729:D730))" TargetMode="External"/><Relationship Id="rId571" Type="http://schemas.openxmlformats.org/officeDocument/2006/relationships/hyperlink" Target="mailto:=@if(sum(d729.d730)=0,%22NA%22,SUM(L729:L730)/SUM(D729:D730))" TargetMode="External"/><Relationship Id="rId2252" Type="http://schemas.openxmlformats.org/officeDocument/2006/relationships/hyperlink" Target="mailto:=@if(sum(d729.d730)=0,%22NA%22,SUM(L729:L730)/SUM(D729:D730))" TargetMode="External"/><Relationship Id="rId3303" Type="http://schemas.openxmlformats.org/officeDocument/2006/relationships/hyperlink" Target="mailto:=@if(sum(d729.d730)=0,%22NA%22,SUM(L729:L730)/SUM(D729:D730))" TargetMode="External"/><Relationship Id="rId3510" Type="http://schemas.openxmlformats.org/officeDocument/2006/relationships/hyperlink" Target="mailto:=@if(sum(d729.d730)=0,%22NA%22,SUM(L729:L730)/SUM(D729:D730))" TargetMode="External"/><Relationship Id="rId6459" Type="http://schemas.openxmlformats.org/officeDocument/2006/relationships/hyperlink" Target="mailto:=@if(sum(d729.d730)=0,%22NA%22,SUM(L729:L730)/SUM(D729:D730))" TargetMode="External"/><Relationship Id="rId6666" Type="http://schemas.openxmlformats.org/officeDocument/2006/relationships/hyperlink" Target="mailto:=@if(sum(d729.d730)=0,%22NA%22,SUM(L729:L730)/SUM(D729:D730))" TargetMode="External"/><Relationship Id="rId6873" Type="http://schemas.openxmlformats.org/officeDocument/2006/relationships/hyperlink" Target="mailto:=@if(sum(d729.d730)=0,%22NA%22,SUM(L729:L730)/SUM(D729:D730))" TargetMode="External"/><Relationship Id="rId7717" Type="http://schemas.openxmlformats.org/officeDocument/2006/relationships/hyperlink" Target="mailto:=@if(sum(d729.d730)=0,%22NA%22,SUM(L729:L730)/SUM(D729:D730))" TargetMode="External"/><Relationship Id="rId7924" Type="http://schemas.openxmlformats.org/officeDocument/2006/relationships/hyperlink" Target="mailto:=@if(sum(d729.d730)=0,%22NA%22,SUM(L729:L730)/SUM(D729:D730))" TargetMode="External"/><Relationship Id="rId224" Type="http://schemas.openxmlformats.org/officeDocument/2006/relationships/hyperlink" Target="mailto:=@if(sum(d729.d730)=0,%22NA%22,SUM(L729:L730)/SUM(D729:D730))" TargetMode="External"/><Relationship Id="rId431" Type="http://schemas.openxmlformats.org/officeDocument/2006/relationships/hyperlink" Target="mailto:=@if(sum(d729.d730)=0,%22NA%22,SUM(L729:L730)/SUM(D729:D730))" TargetMode="External"/><Relationship Id="rId1061" Type="http://schemas.openxmlformats.org/officeDocument/2006/relationships/hyperlink" Target="mailto:=@if(sum(d729.d730)=0,%22NA%22,SUM(L729:L730)/SUM(D729:D730))" TargetMode="External"/><Relationship Id="rId2112" Type="http://schemas.openxmlformats.org/officeDocument/2006/relationships/hyperlink" Target="mailto:=@if(sum(d729.d730)=0,%22NA%22,SUM(L729:L730)/SUM(D729:D730))" TargetMode="External"/><Relationship Id="rId5268" Type="http://schemas.openxmlformats.org/officeDocument/2006/relationships/hyperlink" Target="mailto:=@if(sum(d729.d730)=0,%22NA%22,SUM(L729:L730)/SUM(D729:D730))" TargetMode="External"/><Relationship Id="rId5475" Type="http://schemas.openxmlformats.org/officeDocument/2006/relationships/hyperlink" Target="mailto:=@if(sum(d729.d730)=0,%22NA%22,SUM(L729:L730)/SUM(D729:D730))" TargetMode="External"/><Relationship Id="rId5682" Type="http://schemas.openxmlformats.org/officeDocument/2006/relationships/hyperlink" Target="mailto:=@if(sum(d729.d730)=0,%22NA%22,SUM(L729:L730)/SUM(D729:D730))" TargetMode="External"/><Relationship Id="rId6319" Type="http://schemas.openxmlformats.org/officeDocument/2006/relationships/hyperlink" Target="mailto:=@if(sum(d729.d730)=0,%22NA%22,SUM(L729:L730)/SUM(D729:D730))" TargetMode="External"/><Relationship Id="rId6526" Type="http://schemas.openxmlformats.org/officeDocument/2006/relationships/hyperlink" Target="mailto:=@if(sum(d729.d730)=0,%22NA%22,SUM(L729:L730)/SUM(D729:D730))" TargetMode="External"/><Relationship Id="rId6733" Type="http://schemas.openxmlformats.org/officeDocument/2006/relationships/hyperlink" Target="mailto:=@if(sum(d729.d730)=0,%22NA%22,SUM(L729:L730)/SUM(D729:D730))" TargetMode="External"/><Relationship Id="rId6940" Type="http://schemas.openxmlformats.org/officeDocument/2006/relationships/hyperlink" Target="mailto:=@if(sum(d729.d730)=0,%22NA%22,SUM(L729:L730)/SUM(D729:D730))" TargetMode="External"/><Relationship Id="rId1878" Type="http://schemas.openxmlformats.org/officeDocument/2006/relationships/hyperlink" Target="mailto:=@if(sum(d729.d730)=0,%22NA%22,SUM(L729:L730)/SUM(D729:D730))" TargetMode="External"/><Relationship Id="rId2929" Type="http://schemas.openxmlformats.org/officeDocument/2006/relationships/hyperlink" Target="mailto:=@if(sum(d729.d730)=0,%22NA%22,SUM(L729:L730)/SUM(D729:D730))" TargetMode="External"/><Relationship Id="rId4077" Type="http://schemas.openxmlformats.org/officeDocument/2006/relationships/hyperlink" Target="mailto:=@if(sum(d729.d730)=0,%22NA%22,SUM(L729:L730)/SUM(D729:D730))" TargetMode="External"/><Relationship Id="rId4284" Type="http://schemas.openxmlformats.org/officeDocument/2006/relationships/hyperlink" Target="mailto:=@if(sum(d729.d730)=0,%22NA%22,SUM(L729:L730)/SUM(D729:D730))" TargetMode="External"/><Relationship Id="rId4491" Type="http://schemas.openxmlformats.org/officeDocument/2006/relationships/hyperlink" Target="mailto:=@if(sum(d729.d730)=0,%22NA%22,SUM(L729:L730)/SUM(D729:D730))" TargetMode="External"/><Relationship Id="rId5128" Type="http://schemas.openxmlformats.org/officeDocument/2006/relationships/hyperlink" Target="mailto:=@if(sum(d729.d730)=0,%22NA%22,SUM(L729:L730)/SUM(D729:D730))" TargetMode="External"/><Relationship Id="rId5335" Type="http://schemas.openxmlformats.org/officeDocument/2006/relationships/hyperlink" Target="mailto:=@if(sum(d729.d730)=0,%22NA%22,SUM(L729:L730)/SUM(D729:D730))" TargetMode="External"/><Relationship Id="rId5542" Type="http://schemas.openxmlformats.org/officeDocument/2006/relationships/hyperlink" Target="mailto:=@if(sum(d729.d730)=0,%22NA%22,SUM(L729:L730)/SUM(D729:D730))" TargetMode="External"/><Relationship Id="rId1738" Type="http://schemas.openxmlformats.org/officeDocument/2006/relationships/hyperlink" Target="mailto:=@if(sum(d729.d730)=0,%22NA%22,SUM(L729:L730)/SUM(D729:D730))" TargetMode="External"/><Relationship Id="rId3093" Type="http://schemas.openxmlformats.org/officeDocument/2006/relationships/hyperlink" Target="mailto:=@if(sum(d729.d730)=0,%22NA%22,SUM(L729:L730)/SUM(D729:D730))" TargetMode="External"/><Relationship Id="rId4144" Type="http://schemas.openxmlformats.org/officeDocument/2006/relationships/hyperlink" Target="mailto:=@if(sum(d729.d730)=0,%22NA%22,SUM(L729:L730)/SUM(D729:D730))" TargetMode="External"/><Relationship Id="rId4351" Type="http://schemas.openxmlformats.org/officeDocument/2006/relationships/hyperlink" Target="mailto:=@if(sum(d729.d730)=0,%22NA%22,SUM(L729:L730)/SUM(D729:D730))" TargetMode="External"/><Relationship Id="rId5402" Type="http://schemas.openxmlformats.org/officeDocument/2006/relationships/hyperlink" Target="mailto:=@if(sum(d729.d730)=0,%22NA%22,SUM(L729:L730)/SUM(D729:D730))" TargetMode="External"/><Relationship Id="rId6800" Type="http://schemas.openxmlformats.org/officeDocument/2006/relationships/hyperlink" Target="mailto:=@if(sum(d729.d730)=0,%22NA%22,SUM(L729:L730)/SUM(D729:D730))" TargetMode="External"/><Relationship Id="rId1945" Type="http://schemas.openxmlformats.org/officeDocument/2006/relationships/hyperlink" Target="mailto:=@if(sum(d729.d730)=0,%22NA%22,SUM(L729:L730)/SUM(D729:D730))" TargetMode="External"/><Relationship Id="rId3160" Type="http://schemas.openxmlformats.org/officeDocument/2006/relationships/hyperlink" Target="mailto:=@if(sum(d729.d730)=0,%22NA%22,SUM(L729:L730)/SUM(D729:D730))" TargetMode="External"/><Relationship Id="rId4004" Type="http://schemas.openxmlformats.org/officeDocument/2006/relationships/hyperlink" Target="mailto:=@if(sum(d729.d730)=0,%22NA%22,SUM(L729:L730)/SUM(D729:D730))" TargetMode="External"/><Relationship Id="rId4211" Type="http://schemas.openxmlformats.org/officeDocument/2006/relationships/hyperlink" Target="mailto:=@if(sum(d729.d730)=0,%22NA%22,SUM(L729:L730)/SUM(D729:D730))" TargetMode="External"/><Relationship Id="rId7367" Type="http://schemas.openxmlformats.org/officeDocument/2006/relationships/hyperlink" Target="mailto:=@if(sum(d729.d730)=0,%22NA%22,SUM(L729:L730)/SUM(D729:D730))" TargetMode="External"/><Relationship Id="rId1805" Type="http://schemas.openxmlformats.org/officeDocument/2006/relationships/hyperlink" Target="mailto:=@if(sum(d729.d730)=0,%22NA%22,SUM(L729:L730)/SUM(D729:D730))" TargetMode="External"/><Relationship Id="rId3020" Type="http://schemas.openxmlformats.org/officeDocument/2006/relationships/hyperlink" Target="mailto:=@if(sum(d729.d730)=0,%22NA%22,SUM(L729:L730)/SUM(D729:D730))" TargetMode="External"/><Relationship Id="rId6176" Type="http://schemas.openxmlformats.org/officeDocument/2006/relationships/hyperlink" Target="mailto:=@if(sum(d729.d730)=0,%22NA%22,SUM(L729:L730)/SUM(D729:D730))" TargetMode="External"/><Relationship Id="rId7227" Type="http://schemas.openxmlformats.org/officeDocument/2006/relationships/hyperlink" Target="mailto:=@if(sum(d729.d730)=0,%22NA%22,SUM(L729:L730)/SUM(D729:D730))" TargetMode="External"/><Relationship Id="rId7574" Type="http://schemas.openxmlformats.org/officeDocument/2006/relationships/hyperlink" Target="mailto:=@if(sum(d729.d730)=0,%22NA%22,SUM(L729:L730)/SUM(D729:D730))" TargetMode="External"/><Relationship Id="rId7781" Type="http://schemas.openxmlformats.org/officeDocument/2006/relationships/hyperlink" Target="mailto:=@if(sum(d729.d730)=0,%22NA%22,SUM(L729:L730)/SUM(D729:D730))" TargetMode="External"/><Relationship Id="rId3977" Type="http://schemas.openxmlformats.org/officeDocument/2006/relationships/hyperlink" Target="mailto:=@if(sum(d729.d730)=0,%22NA%22,SUM(L729:L730)/SUM(D729:D730))" TargetMode="External"/><Relationship Id="rId6036" Type="http://schemas.openxmlformats.org/officeDocument/2006/relationships/hyperlink" Target="mailto:=@if(sum(d729.d730)=0,%22NA%22,SUM(L729:L730)/SUM(D729:D730))" TargetMode="External"/><Relationship Id="rId6383" Type="http://schemas.openxmlformats.org/officeDocument/2006/relationships/hyperlink" Target="mailto:=@if(sum(d729.d730)=0,%22NA%22,SUM(L729:L730)/SUM(D729:D730))" TargetMode="External"/><Relationship Id="rId6590" Type="http://schemas.openxmlformats.org/officeDocument/2006/relationships/hyperlink" Target="mailto:=@if(sum(d729.d730)=0,%22NA%22,SUM(L729:L730)/SUM(D729:D730))" TargetMode="External"/><Relationship Id="rId7434" Type="http://schemas.openxmlformats.org/officeDocument/2006/relationships/hyperlink" Target="mailto:=@if(sum(d729.d730)=0,%22NA%22,SUM(L729:L730)/SUM(D729:D730))" TargetMode="External"/><Relationship Id="rId7641" Type="http://schemas.openxmlformats.org/officeDocument/2006/relationships/hyperlink" Target="mailto:=@if(sum(d729.d730)=0,%22NA%22,SUM(L729:L730)/SUM(D729:D730))" TargetMode="External"/><Relationship Id="rId898" Type="http://schemas.openxmlformats.org/officeDocument/2006/relationships/hyperlink" Target="mailto:=@if(sum(d729.d730)=0,%22NA%22,SUM(L729:L730)/SUM(D729:D730))" TargetMode="External"/><Relationship Id="rId2579" Type="http://schemas.openxmlformats.org/officeDocument/2006/relationships/hyperlink" Target="mailto:=@if(sum(d729.d730)=0,%22NA%22,SUM(L729:L730)/SUM(D729:D730))" TargetMode="External"/><Relationship Id="rId2786" Type="http://schemas.openxmlformats.org/officeDocument/2006/relationships/hyperlink" Target="mailto:=@if(sum(d729.d730)=0,%22NA%22,SUM(L729:L730)/SUM(D729:D730))" TargetMode="External"/><Relationship Id="rId2993" Type="http://schemas.openxmlformats.org/officeDocument/2006/relationships/hyperlink" Target="mailto:=@if(sum(d729.d730)=0,%22NA%22,SUM(L729:L730)/SUM(D729:D730))" TargetMode="External"/><Relationship Id="rId3837" Type="http://schemas.openxmlformats.org/officeDocument/2006/relationships/hyperlink" Target="mailto:=@if(sum(d729.d730)=0,%22NA%22,SUM(L729:L730)/SUM(D729:D730))" TargetMode="External"/><Relationship Id="rId5192" Type="http://schemas.openxmlformats.org/officeDocument/2006/relationships/hyperlink" Target="mailto:=@if(sum(d729.d730)=0,%22NA%22,SUM(L729:L730)/SUM(D729:D730))" TargetMode="External"/><Relationship Id="rId6243" Type="http://schemas.openxmlformats.org/officeDocument/2006/relationships/hyperlink" Target="mailto:=@if(sum(d729.d730)=0,%22NA%22,SUM(L729:L730)/SUM(D729:D730))" TargetMode="External"/><Relationship Id="rId6450" Type="http://schemas.openxmlformats.org/officeDocument/2006/relationships/hyperlink" Target="mailto:=@if(sum(d729.d730)=0,%22NA%22,SUM(L729:L730)/SUM(D729:D730))" TargetMode="External"/><Relationship Id="rId7501" Type="http://schemas.openxmlformats.org/officeDocument/2006/relationships/hyperlink" Target="mailto:=@if(sum(d729.d730)=0,%22NA%22,SUM(L729:L730)/SUM(D729:D730))" TargetMode="External"/><Relationship Id="rId758" Type="http://schemas.openxmlformats.org/officeDocument/2006/relationships/hyperlink" Target="mailto:=@if(sum(d729.d730)=0,%22NA%22,SUM(L729:L730)/SUM(D729:D730))" TargetMode="External"/><Relationship Id="rId965" Type="http://schemas.openxmlformats.org/officeDocument/2006/relationships/hyperlink" Target="mailto:=@if(sum(d729.d730)=0,%22NA%22,SUM(L729:L730)/SUM(D729:D730))" TargetMode="External"/><Relationship Id="rId1388" Type="http://schemas.openxmlformats.org/officeDocument/2006/relationships/hyperlink" Target="mailto:=@if(sum(d729.d730)=0,%22NA%22,SUM(L729:L730)/SUM(D729:D730))" TargetMode="External"/><Relationship Id="rId1595" Type="http://schemas.openxmlformats.org/officeDocument/2006/relationships/hyperlink" Target="mailto:=@if(sum(d729.d730)=0,%22NA%22,SUM(L729:L730)/SUM(D729:D730))" TargetMode="External"/><Relationship Id="rId2439" Type="http://schemas.openxmlformats.org/officeDocument/2006/relationships/hyperlink" Target="mailto:=@if(sum(d729.d730)=0,%22NA%22,SUM(L729:L730)/SUM(D729:D730))" TargetMode="External"/><Relationship Id="rId2646" Type="http://schemas.openxmlformats.org/officeDocument/2006/relationships/hyperlink" Target="mailto:=@if(sum(d729.d730)=0,%22NA%22,SUM(L729:L730)/SUM(D729:D730))" TargetMode="External"/><Relationship Id="rId2853" Type="http://schemas.openxmlformats.org/officeDocument/2006/relationships/hyperlink" Target="mailto:=@if(sum(d729.d730)=0,%22NA%22,SUM(L729:L730)/SUM(D729:D730))" TargetMode="External"/><Relationship Id="rId3904" Type="http://schemas.openxmlformats.org/officeDocument/2006/relationships/hyperlink" Target="mailto:=@if(sum(d729.d730)=0,%22NA%22,SUM(L729:L730)/SUM(D729:D730))" TargetMode="External"/><Relationship Id="rId5052" Type="http://schemas.openxmlformats.org/officeDocument/2006/relationships/hyperlink" Target="mailto:=@if(sum(d729.d730)=0,%22NA%22,SUM(L729:L730)/SUM(D729:D730))" TargetMode="External"/><Relationship Id="rId6103" Type="http://schemas.openxmlformats.org/officeDocument/2006/relationships/hyperlink" Target="mailto:=@if(sum(d729.d730)=0,%22NA%22,SUM(L729:L730)/SUM(D729:D730))" TargetMode="External"/><Relationship Id="rId6310" Type="http://schemas.openxmlformats.org/officeDocument/2006/relationships/hyperlink" Target="mailto:=@if(sum(d729.d730)=0,%22NA%22,SUM(L729:L730)/SUM(D729:D730))" TargetMode="External"/><Relationship Id="rId94" Type="http://schemas.openxmlformats.org/officeDocument/2006/relationships/hyperlink" Target="mailto:=@if(sum(d729.d730)=0,%22NA%22,SUM(L729:L730)/SUM(D729:D730))" TargetMode="External"/><Relationship Id="rId618" Type="http://schemas.openxmlformats.org/officeDocument/2006/relationships/hyperlink" Target="mailto:=@if(sum(d729.d730)=0,%22NA%22,SUM(L729:L730)/SUM(D729:D730))" TargetMode="External"/><Relationship Id="rId825" Type="http://schemas.openxmlformats.org/officeDocument/2006/relationships/hyperlink" Target="mailto:=@if(sum(d729.d730)=0,%22NA%22,SUM(L729:L730)/SUM(D729:D730))" TargetMode="External"/><Relationship Id="rId1248" Type="http://schemas.openxmlformats.org/officeDocument/2006/relationships/hyperlink" Target="mailto:=@if(sum(d729.d730)=0,%22NA%22,SUM(L729:L730)/SUM(D729:D730))" TargetMode="External"/><Relationship Id="rId1455" Type="http://schemas.openxmlformats.org/officeDocument/2006/relationships/hyperlink" Target="mailto:=@if(sum(d729.d730)=0,%22NA%22,SUM(L729:L730)/SUM(D729:D730))" TargetMode="External"/><Relationship Id="rId1662" Type="http://schemas.openxmlformats.org/officeDocument/2006/relationships/hyperlink" Target="mailto:=@if(sum(d729.d730)=0,%22NA%22,SUM(L729:L730)/SUM(D729:D730))" TargetMode="External"/><Relationship Id="rId2506" Type="http://schemas.openxmlformats.org/officeDocument/2006/relationships/hyperlink" Target="mailto:=@if(sum(d729.d730)=0,%22NA%22,SUM(L729:L730)/SUM(D729:D730))" TargetMode="External"/><Relationship Id="rId5869" Type="http://schemas.openxmlformats.org/officeDocument/2006/relationships/hyperlink" Target="mailto:=@if(sum(d729.d730)=0,%22NA%22,SUM(L729:L730)/SUM(D729:D730))" TargetMode="External"/><Relationship Id="rId8068" Type="http://schemas.openxmlformats.org/officeDocument/2006/relationships/hyperlink" Target="mailto:=@if(sum(d729.d730)=0,%22NA%22,SUM(L729:L730)/SUM(D729:D730))" TargetMode="External"/><Relationship Id="rId1108" Type="http://schemas.openxmlformats.org/officeDocument/2006/relationships/hyperlink" Target="mailto:=@if(sum(d729.d730)=0,%22NA%22,SUM(L729:L730)/SUM(D729:D730))" TargetMode="External"/><Relationship Id="rId1315" Type="http://schemas.openxmlformats.org/officeDocument/2006/relationships/hyperlink" Target="mailto:=@if(sum(d729.d730)=0,%22NA%22,SUM(L729:L730)/SUM(D729:D730))" TargetMode="External"/><Relationship Id="rId2713" Type="http://schemas.openxmlformats.org/officeDocument/2006/relationships/hyperlink" Target="mailto:=@if(sum(d729.d730)=0,%22NA%22,SUM(L729:L730)/SUM(D729:D730))" TargetMode="External"/><Relationship Id="rId2920" Type="http://schemas.openxmlformats.org/officeDocument/2006/relationships/hyperlink" Target="mailto:=@if(sum(d729.d730)=0,%22NA%22,SUM(L729:L730)/SUM(D729:D730))" TargetMode="External"/><Relationship Id="rId4678" Type="http://schemas.openxmlformats.org/officeDocument/2006/relationships/hyperlink" Target="mailto:=@if(sum(d729.d730)=0,%22NA%22,SUM(L729:L730)/SUM(D729:D730))" TargetMode="External"/><Relationship Id="rId7084" Type="http://schemas.openxmlformats.org/officeDocument/2006/relationships/hyperlink" Target="mailto:=@if(sum(d729.d730)=0,%22NA%22,SUM(L729:L730)/SUM(D729:D730))" TargetMode="External"/><Relationship Id="rId7291" Type="http://schemas.openxmlformats.org/officeDocument/2006/relationships/hyperlink" Target="mailto:=@if(sum(d729.d730)=0,%22NA%22,SUM(L729:L730)/SUM(D729:D730))" TargetMode="External"/><Relationship Id="rId8135" Type="http://schemas.openxmlformats.org/officeDocument/2006/relationships/hyperlink" Target="mailto:=@if(sum(d729.d730)=0,%22NA%22,SUM(L729:L730)/SUM(D729:D730))" TargetMode="External"/><Relationship Id="rId1522" Type="http://schemas.openxmlformats.org/officeDocument/2006/relationships/hyperlink" Target="mailto:=@if(sum(d729.d730)=0,%22NA%22,SUM(L729:L730)/SUM(D729:D730))" TargetMode="External"/><Relationship Id="rId4885" Type="http://schemas.openxmlformats.org/officeDocument/2006/relationships/hyperlink" Target="mailto:=@if(sum(d729.d730)=0,%22NA%22,SUM(L729:L730)/SUM(D729:D730))" TargetMode="External"/><Relationship Id="rId5729" Type="http://schemas.openxmlformats.org/officeDocument/2006/relationships/hyperlink" Target="mailto:=@if(sum(d729.d730)=0,%22NA%22,SUM(L729:L730)/SUM(D729:D730))" TargetMode="External"/><Relationship Id="rId5936" Type="http://schemas.openxmlformats.org/officeDocument/2006/relationships/hyperlink" Target="mailto:=@if(sum(d729.d730)=0,%22NA%22,SUM(L729:L730)/SUM(D729:D730))" TargetMode="External"/><Relationship Id="rId7151" Type="http://schemas.openxmlformats.org/officeDocument/2006/relationships/hyperlink" Target="mailto:=@if(sum(d729.d730)=0,%22NA%22,SUM(L729:L730)/SUM(D729:D730))" TargetMode="External"/><Relationship Id="rId21" Type="http://schemas.openxmlformats.org/officeDocument/2006/relationships/hyperlink" Target="mailto:=@if(sum(d729.d730)=0,%22NA%22,SUM(L729:L730)/SUM(D729:D730))" TargetMode="External"/><Relationship Id="rId2089" Type="http://schemas.openxmlformats.org/officeDocument/2006/relationships/hyperlink" Target="mailto:=@if(sum(d729.d730)=0,%22NA%22,SUM(L729:L730)/SUM(D729:D730))" TargetMode="External"/><Relationship Id="rId3487" Type="http://schemas.openxmlformats.org/officeDocument/2006/relationships/hyperlink" Target="mailto:=@if(sum(d729.d730)=0,%22NA%22,SUM(L729:L730)/SUM(D729:D730))" TargetMode="External"/><Relationship Id="rId3694" Type="http://schemas.openxmlformats.org/officeDocument/2006/relationships/hyperlink" Target="mailto:=@if(sum(d729.d730)=0,%22NA%22,SUM(L729:L730)/SUM(D729:D730))" TargetMode="External"/><Relationship Id="rId4538" Type="http://schemas.openxmlformats.org/officeDocument/2006/relationships/hyperlink" Target="mailto:=@if(sum(d729.d730)=0,%22NA%22,SUM(L729:L730)/SUM(D729:D730))" TargetMode="External"/><Relationship Id="rId4745" Type="http://schemas.openxmlformats.org/officeDocument/2006/relationships/hyperlink" Target="mailto:=@if(sum(d729.d730)=0,%22NA%22,SUM(L729:L730)/SUM(D729:D730))" TargetMode="External"/><Relationship Id="rId4952" Type="http://schemas.openxmlformats.org/officeDocument/2006/relationships/hyperlink" Target="mailto:=@if(sum(d729.d730)=0,%22NA%22,SUM(L729:L730)/SUM(D729:D730))" TargetMode="External"/><Relationship Id="rId2296" Type="http://schemas.openxmlformats.org/officeDocument/2006/relationships/hyperlink" Target="mailto:=@if(sum(d729.d730)=0,%22NA%22,SUM(L729:L730)/SUM(D729:D730))" TargetMode="External"/><Relationship Id="rId3347" Type="http://schemas.openxmlformats.org/officeDocument/2006/relationships/hyperlink" Target="mailto:=@if(sum(d729.d730)=0,%22NA%22,SUM(L729:L730)/SUM(D729:D730))" TargetMode="External"/><Relationship Id="rId3554" Type="http://schemas.openxmlformats.org/officeDocument/2006/relationships/hyperlink" Target="mailto:=@if(sum(d729.d730)=0,%22NA%22,SUM(L729:L730)/SUM(D729:D730))" TargetMode="External"/><Relationship Id="rId3761" Type="http://schemas.openxmlformats.org/officeDocument/2006/relationships/hyperlink" Target="mailto:=@if(sum(d729.d730)=0,%22NA%22,SUM(L729:L730)/SUM(D729:D730))" TargetMode="External"/><Relationship Id="rId4605" Type="http://schemas.openxmlformats.org/officeDocument/2006/relationships/hyperlink" Target="mailto:=@if(sum(d729.d730)=0,%22NA%22,SUM(L729:L730)/SUM(D729:D730))" TargetMode="External"/><Relationship Id="rId4812" Type="http://schemas.openxmlformats.org/officeDocument/2006/relationships/hyperlink" Target="mailto:=@if(sum(d729.d730)=0,%22NA%22,SUM(L729:L730)/SUM(D729:D730))" TargetMode="External"/><Relationship Id="rId7011" Type="http://schemas.openxmlformats.org/officeDocument/2006/relationships/hyperlink" Target="mailto:=@if(sum(d729.d730)=0,%22NA%22,SUM(L729:L730)/SUM(D729:D730))" TargetMode="External"/><Relationship Id="rId7968" Type="http://schemas.openxmlformats.org/officeDocument/2006/relationships/hyperlink" Target="mailto:=@if(sum(d729.d730)=0,%22NA%22,SUM(L729:L730)/SUM(D729:D730))" TargetMode="External"/><Relationship Id="rId268" Type="http://schemas.openxmlformats.org/officeDocument/2006/relationships/hyperlink" Target="mailto:=@if(sum(d729.d730)=0,%22NA%22,SUM(L729:L730)/SUM(D729:D730))" TargetMode="External"/><Relationship Id="rId475" Type="http://schemas.openxmlformats.org/officeDocument/2006/relationships/hyperlink" Target="mailto:=@if(sum(d729.d730)=0,%22NA%22,SUM(L729:L730)/SUM(D729:D730))" TargetMode="External"/><Relationship Id="rId682" Type="http://schemas.openxmlformats.org/officeDocument/2006/relationships/hyperlink" Target="mailto:=@if(sum(d729.d730)=0,%22NA%22,SUM(L729:L730)/SUM(D729:D730))" TargetMode="External"/><Relationship Id="rId2156" Type="http://schemas.openxmlformats.org/officeDocument/2006/relationships/hyperlink" Target="mailto:=@if(sum(d729.d730)=0,%22NA%22,SUM(L729:L730)/SUM(D729:D730))" TargetMode="External"/><Relationship Id="rId2363" Type="http://schemas.openxmlformats.org/officeDocument/2006/relationships/hyperlink" Target="mailto:=@if(sum(d729.d730)=0,%22NA%22,SUM(L729:L730)/SUM(D729:D730))" TargetMode="External"/><Relationship Id="rId2570" Type="http://schemas.openxmlformats.org/officeDocument/2006/relationships/hyperlink" Target="mailto:=@if(sum(d729.d730)=0,%22NA%22,SUM(L729:L730)/SUM(D729:D730))" TargetMode="External"/><Relationship Id="rId3207" Type="http://schemas.openxmlformats.org/officeDocument/2006/relationships/hyperlink" Target="mailto:=@if(sum(d729.d730)=0,%22NA%22,SUM(L729:L730)/SUM(D729:D730))" TargetMode="External"/><Relationship Id="rId3414" Type="http://schemas.openxmlformats.org/officeDocument/2006/relationships/hyperlink" Target="mailto:=@if(sum(d729.d730)=0,%22NA%22,SUM(L729:L730)/SUM(D729:D730))" TargetMode="External"/><Relationship Id="rId3621" Type="http://schemas.openxmlformats.org/officeDocument/2006/relationships/hyperlink" Target="mailto:=@if(sum(d729.d730)=0,%22NA%22,SUM(L729:L730)/SUM(D729:D730))" TargetMode="External"/><Relationship Id="rId6777" Type="http://schemas.openxmlformats.org/officeDocument/2006/relationships/hyperlink" Target="mailto:=@if(sum(d729.d730)=0,%22NA%22,SUM(L729:L730)/SUM(D729:D730))" TargetMode="External"/><Relationship Id="rId6984" Type="http://schemas.openxmlformats.org/officeDocument/2006/relationships/hyperlink" Target="mailto:=@if(sum(d729.d730)=0,%22NA%22,SUM(L729:L730)/SUM(D729:D730))" TargetMode="External"/><Relationship Id="rId7828" Type="http://schemas.openxmlformats.org/officeDocument/2006/relationships/hyperlink" Target="mailto:=@if(sum(d729.d730)=0,%22NA%22,SUM(L729:L730)/SUM(D729:D730))" TargetMode="External"/><Relationship Id="rId128" Type="http://schemas.openxmlformats.org/officeDocument/2006/relationships/hyperlink" Target="mailto:=@if(sum(d729.d730)=0,%22NA%22,SUM(L729:L730)/SUM(D729:D730))" TargetMode="External"/><Relationship Id="rId335" Type="http://schemas.openxmlformats.org/officeDocument/2006/relationships/hyperlink" Target="mailto:=@if(sum(d729.d730)=0,%22NA%22,SUM(L729:L730)/SUM(D729:D730))" TargetMode="External"/><Relationship Id="rId542" Type="http://schemas.openxmlformats.org/officeDocument/2006/relationships/hyperlink" Target="mailto:=@if(sum(d729.d730)=0,%22NA%22,SUM(L729:L730)/SUM(D729:D730))" TargetMode="External"/><Relationship Id="rId1172" Type="http://schemas.openxmlformats.org/officeDocument/2006/relationships/hyperlink" Target="mailto:=@if(sum(d729.d730)=0,%22NA%22,SUM(L729:L730)/SUM(D729:D730))" TargetMode="External"/><Relationship Id="rId2016" Type="http://schemas.openxmlformats.org/officeDocument/2006/relationships/hyperlink" Target="mailto:=@if(sum(d729.d730)=0,%22NA%22,SUM(L729:L730)/SUM(D729:D730))" TargetMode="External"/><Relationship Id="rId2223" Type="http://schemas.openxmlformats.org/officeDocument/2006/relationships/hyperlink" Target="mailto:=@if(sum(d729.d730)=0,%22NA%22,SUM(L729:L730)/SUM(D729:D730))" TargetMode="External"/><Relationship Id="rId2430" Type="http://schemas.openxmlformats.org/officeDocument/2006/relationships/hyperlink" Target="mailto:=@if(sum(d729.d730)=0,%22NA%22,SUM(L729:L730)/SUM(D729:D730))" TargetMode="External"/><Relationship Id="rId5379" Type="http://schemas.openxmlformats.org/officeDocument/2006/relationships/hyperlink" Target="mailto:=@if(sum(d729.d730)=0,%22NA%22,SUM(L729:L730)/SUM(D729:D730))" TargetMode="External"/><Relationship Id="rId5586" Type="http://schemas.openxmlformats.org/officeDocument/2006/relationships/hyperlink" Target="mailto:=@if(sum(d729.d730)=0,%22NA%22,SUM(L729:L730)/SUM(D729:D730))" TargetMode="External"/><Relationship Id="rId5793" Type="http://schemas.openxmlformats.org/officeDocument/2006/relationships/hyperlink" Target="mailto:=@if(sum(d729.d730)=0,%22NA%22,SUM(L729:L730)/SUM(D729:D730))" TargetMode="External"/><Relationship Id="rId6637" Type="http://schemas.openxmlformats.org/officeDocument/2006/relationships/hyperlink" Target="mailto:=@if(sum(d729.d730)=0,%22NA%22,SUM(L729:L730)/SUM(D729:D730))" TargetMode="External"/><Relationship Id="rId6844" Type="http://schemas.openxmlformats.org/officeDocument/2006/relationships/hyperlink" Target="mailto:=@if(sum(d729.d730)=0,%22NA%22,SUM(L729:L730)/SUM(D729:D730))" TargetMode="External"/><Relationship Id="rId402" Type="http://schemas.openxmlformats.org/officeDocument/2006/relationships/hyperlink" Target="mailto:=@if(sum(d729.d730)=0,%22NA%22,SUM(L729:L730)/SUM(D729:D730))" TargetMode="External"/><Relationship Id="rId1032" Type="http://schemas.openxmlformats.org/officeDocument/2006/relationships/hyperlink" Target="mailto:=@if(sum(d729.d730)=0,%22NA%22,SUM(L729:L730)/SUM(D729:D730))" TargetMode="External"/><Relationship Id="rId4188" Type="http://schemas.openxmlformats.org/officeDocument/2006/relationships/hyperlink" Target="mailto:=@if(sum(d729.d730)=0,%22NA%22,SUM(L729:L730)/SUM(D729:D730))" TargetMode="External"/><Relationship Id="rId4395" Type="http://schemas.openxmlformats.org/officeDocument/2006/relationships/hyperlink" Target="mailto:=@if(sum(d729.d730)=0,%22NA%22,SUM(L729:L730)/SUM(D729:D730))" TargetMode="External"/><Relationship Id="rId5239" Type="http://schemas.openxmlformats.org/officeDocument/2006/relationships/hyperlink" Target="mailto:=@if(sum(d729.d730)=0,%22NA%22,SUM(L729:L730)/SUM(D729:D730))" TargetMode="External"/><Relationship Id="rId5446" Type="http://schemas.openxmlformats.org/officeDocument/2006/relationships/hyperlink" Target="mailto:=@if(sum(d729.d730)=0,%22NA%22,SUM(L729:L730)/SUM(D729:D730))" TargetMode="External"/><Relationship Id="rId1989" Type="http://schemas.openxmlformats.org/officeDocument/2006/relationships/hyperlink" Target="mailto:=@if(sum(d729.d730)=0,%22NA%22,SUM(L729:L730)/SUM(D729:D730))" TargetMode="External"/><Relationship Id="rId4048" Type="http://schemas.openxmlformats.org/officeDocument/2006/relationships/hyperlink" Target="mailto:=@if(sum(d729.d730)=0,%22NA%22,SUM(L729:L730)/SUM(D729:D730))" TargetMode="External"/><Relationship Id="rId4255" Type="http://schemas.openxmlformats.org/officeDocument/2006/relationships/hyperlink" Target="mailto:=@if(sum(d729.d730)=0,%22NA%22,SUM(L729:L730)/SUM(D729:D730))" TargetMode="External"/><Relationship Id="rId5306" Type="http://schemas.openxmlformats.org/officeDocument/2006/relationships/hyperlink" Target="mailto:=@if(sum(d729.d730)=0,%22NA%22,SUM(L729:L730)/SUM(D729:D730))" TargetMode="External"/><Relationship Id="rId5653" Type="http://schemas.openxmlformats.org/officeDocument/2006/relationships/hyperlink" Target="mailto:=@if(sum(d729.d730)=0,%22NA%22,SUM(L729:L730)/SUM(D729:D730))" TargetMode="External"/><Relationship Id="rId5860" Type="http://schemas.openxmlformats.org/officeDocument/2006/relationships/hyperlink" Target="mailto:=@if(sum(d729.d730)=0,%22NA%22,SUM(L729:L730)/SUM(D729:D730))" TargetMode="External"/><Relationship Id="rId6704" Type="http://schemas.openxmlformats.org/officeDocument/2006/relationships/hyperlink" Target="mailto:=@if(sum(d729.d730)=0,%22NA%22,SUM(L729:L730)/SUM(D729:D730))" TargetMode="External"/><Relationship Id="rId6911" Type="http://schemas.openxmlformats.org/officeDocument/2006/relationships/hyperlink" Target="mailto:=@if(sum(d729.d730)=0,%22NA%22,SUM(L729:L730)/SUM(D729:D730))" TargetMode="External"/><Relationship Id="rId1849" Type="http://schemas.openxmlformats.org/officeDocument/2006/relationships/hyperlink" Target="mailto:=@if(sum(d729.d730)=0,%22NA%22,SUM(L729:L730)/SUM(D729:D730))" TargetMode="External"/><Relationship Id="rId3064" Type="http://schemas.openxmlformats.org/officeDocument/2006/relationships/hyperlink" Target="mailto:=@if(sum(d729.d730)=0,%22NA%22,SUM(L729:L730)/SUM(D729:D730))" TargetMode="External"/><Relationship Id="rId4462" Type="http://schemas.openxmlformats.org/officeDocument/2006/relationships/hyperlink" Target="mailto:=@if(sum(d729.d730)=0,%22NA%22,SUM(L729:L730)/SUM(D729:D730))" TargetMode="External"/><Relationship Id="rId5513" Type="http://schemas.openxmlformats.org/officeDocument/2006/relationships/hyperlink" Target="mailto:=@if(sum(d729.d730)=0,%22NA%22,SUM(L729:L730)/SUM(D729:D730))" TargetMode="External"/><Relationship Id="rId5720" Type="http://schemas.openxmlformats.org/officeDocument/2006/relationships/hyperlink" Target="mailto:=@if(sum(d729.d730)=0,%22NA%22,SUM(L729:L730)/SUM(D729:D730))" TargetMode="External"/><Relationship Id="rId192" Type="http://schemas.openxmlformats.org/officeDocument/2006/relationships/hyperlink" Target="mailto:=@if(sum(d729.d730)=0,%22NA%22,SUM(L729:L730)/SUM(D729:D730))" TargetMode="External"/><Relationship Id="rId1709" Type="http://schemas.openxmlformats.org/officeDocument/2006/relationships/hyperlink" Target="mailto:=@if(sum(d729.d730)=0,%22NA%22,SUM(L729:L730)/SUM(D729:D730))" TargetMode="External"/><Relationship Id="rId1916" Type="http://schemas.openxmlformats.org/officeDocument/2006/relationships/hyperlink" Target="mailto:=@if(sum(d729.d730)=0,%22NA%22,SUM(L729:L730)/SUM(D729:D730))" TargetMode="External"/><Relationship Id="rId3271" Type="http://schemas.openxmlformats.org/officeDocument/2006/relationships/hyperlink" Target="mailto:=@if(sum(d729.d730)=0,%22NA%22,SUM(L729:L730)/SUM(D729:D730))" TargetMode="External"/><Relationship Id="rId4115" Type="http://schemas.openxmlformats.org/officeDocument/2006/relationships/hyperlink" Target="mailto:=@if(sum(d729.d730)=0,%22NA%22,SUM(L729:L730)/SUM(D729:D730))" TargetMode="External"/><Relationship Id="rId4322" Type="http://schemas.openxmlformats.org/officeDocument/2006/relationships/hyperlink" Target="mailto:=@if(sum(d729.d730)=0,%22NA%22,SUM(L729:L730)/SUM(D729:D730))" TargetMode="External"/><Relationship Id="rId7478" Type="http://schemas.openxmlformats.org/officeDocument/2006/relationships/hyperlink" Target="mailto:=@if(sum(d729.d730)=0,%22NA%22,SUM(L729:L730)/SUM(D729:D730))" TargetMode="External"/><Relationship Id="rId7685" Type="http://schemas.openxmlformats.org/officeDocument/2006/relationships/hyperlink" Target="mailto:=@if(sum(d729.d730)=0,%22NA%22,SUM(L729:L730)/SUM(D729:D730))" TargetMode="External"/><Relationship Id="rId7892" Type="http://schemas.openxmlformats.org/officeDocument/2006/relationships/hyperlink" Target="mailto:=@if(sum(d729.d730)=0,%22NA%22,SUM(L729:L730)/SUM(D729:D730))" TargetMode="External"/><Relationship Id="rId2080" Type="http://schemas.openxmlformats.org/officeDocument/2006/relationships/hyperlink" Target="mailto:=@if(sum(d729.d730)=0,%22NA%22,SUM(L729:L730)/SUM(D729:D730))" TargetMode="External"/><Relationship Id="rId3131" Type="http://schemas.openxmlformats.org/officeDocument/2006/relationships/hyperlink" Target="mailto:=@if(sum(d729.d730)=0,%22NA%22,SUM(L729:L730)/SUM(D729:D730))" TargetMode="External"/><Relationship Id="rId6287" Type="http://schemas.openxmlformats.org/officeDocument/2006/relationships/hyperlink" Target="mailto:=@if(sum(d729.d730)=0,%22NA%22,SUM(L729:L730)/SUM(D729:D730))" TargetMode="External"/><Relationship Id="rId6494" Type="http://schemas.openxmlformats.org/officeDocument/2006/relationships/hyperlink" Target="mailto:=@if(sum(d729.d730)=0,%22NA%22,SUM(L729:L730)/SUM(D729:D730))" TargetMode="External"/><Relationship Id="rId7338" Type="http://schemas.openxmlformats.org/officeDocument/2006/relationships/hyperlink" Target="mailto:=@if(sum(d729.d730)=0,%22NA%22,SUM(L729:L730)/SUM(D729:D730))" TargetMode="External"/><Relationship Id="rId7545" Type="http://schemas.openxmlformats.org/officeDocument/2006/relationships/hyperlink" Target="mailto:=@if(sum(d729.d730)=0,%22NA%22,SUM(L729:L730)/SUM(D729:D730))" TargetMode="External"/><Relationship Id="rId7752" Type="http://schemas.openxmlformats.org/officeDocument/2006/relationships/hyperlink" Target="mailto:=@if(sum(d729.d730)=0,%22NA%22,SUM(L729:L730)/SUM(D729:D730))" TargetMode="External"/><Relationship Id="rId2897" Type="http://schemas.openxmlformats.org/officeDocument/2006/relationships/hyperlink" Target="mailto:=@if(sum(d729.d730)=0,%22NA%22,SUM(L729:L730)/SUM(D729:D730))" TargetMode="External"/><Relationship Id="rId3948" Type="http://schemas.openxmlformats.org/officeDocument/2006/relationships/hyperlink" Target="mailto:=@if(sum(d729.d730)=0,%22NA%22,SUM(L729:L730)/SUM(D729:D730))" TargetMode="External"/><Relationship Id="rId5096" Type="http://schemas.openxmlformats.org/officeDocument/2006/relationships/hyperlink" Target="mailto:=@if(sum(d729.d730)=0,%22NA%22,SUM(L729:L730)/SUM(D729:D730))" TargetMode="External"/><Relationship Id="rId6147" Type="http://schemas.openxmlformats.org/officeDocument/2006/relationships/hyperlink" Target="mailto:=@if(sum(d729.d730)=0,%22NA%22,SUM(L729:L730)/SUM(D729:D730))" TargetMode="External"/><Relationship Id="rId6354" Type="http://schemas.openxmlformats.org/officeDocument/2006/relationships/hyperlink" Target="mailto:=@if(sum(d729.d730)=0,%22NA%22,SUM(L729:L730)/SUM(D729:D730))" TargetMode="External"/><Relationship Id="rId6561" Type="http://schemas.openxmlformats.org/officeDocument/2006/relationships/hyperlink" Target="mailto:=@if(sum(d729.d730)=0,%22NA%22,SUM(L729:L730)/SUM(D729:D730))" TargetMode="External"/><Relationship Id="rId7405" Type="http://schemas.openxmlformats.org/officeDocument/2006/relationships/hyperlink" Target="mailto:=@if(sum(d729.d730)=0,%22NA%22,SUM(L729:L730)/SUM(D729:D730))" TargetMode="External"/><Relationship Id="rId7612" Type="http://schemas.openxmlformats.org/officeDocument/2006/relationships/hyperlink" Target="mailto:=@if(sum(d729.d730)=0,%22NA%22,SUM(L729:L730)/SUM(D729:D730))" TargetMode="External"/><Relationship Id="rId869" Type="http://schemas.openxmlformats.org/officeDocument/2006/relationships/hyperlink" Target="mailto:=@if(sum(d729.d730)=0,%22NA%22,SUM(L729:L730)/SUM(D729:D730))" TargetMode="External"/><Relationship Id="rId1499" Type="http://schemas.openxmlformats.org/officeDocument/2006/relationships/hyperlink" Target="mailto:=@if(sum(d729.d730)=0,%22NA%22,SUM(L729:L730)/SUM(D729:D730))" TargetMode="External"/><Relationship Id="rId5163" Type="http://schemas.openxmlformats.org/officeDocument/2006/relationships/hyperlink" Target="mailto:=@if(sum(d729.d730)=0,%22NA%22,SUM(L729:L730)/SUM(D729:D730))" TargetMode="External"/><Relationship Id="rId5370" Type="http://schemas.openxmlformats.org/officeDocument/2006/relationships/hyperlink" Target="mailto:=@if(sum(d729.d730)=0,%22NA%22,SUM(L729:L730)/SUM(D729:D730))" TargetMode="External"/><Relationship Id="rId6007" Type="http://schemas.openxmlformats.org/officeDocument/2006/relationships/hyperlink" Target="mailto:=@if(sum(d729.d730)=0,%22NA%22,SUM(L729:L730)/SUM(D729:D730))" TargetMode="External"/><Relationship Id="rId6214" Type="http://schemas.openxmlformats.org/officeDocument/2006/relationships/hyperlink" Target="mailto:=@if(sum(d729.d730)=0,%22NA%22,SUM(L729:L730)/SUM(D729:D730))" TargetMode="External"/><Relationship Id="rId6421" Type="http://schemas.openxmlformats.org/officeDocument/2006/relationships/hyperlink" Target="mailto:=@if(sum(d729.d730)=0,%22NA%22,SUM(L729:L730)/SUM(D729:D730))" TargetMode="External"/><Relationship Id="rId729" Type="http://schemas.openxmlformats.org/officeDocument/2006/relationships/hyperlink" Target="mailto:=@if(sum(d729.d730)=0,%22NA%22,SUM(L729:L730)/SUM(D729:D730))" TargetMode="External"/><Relationship Id="rId1359" Type="http://schemas.openxmlformats.org/officeDocument/2006/relationships/hyperlink" Target="mailto:=@if(sum(d729.d730)=0,%22NA%22,SUM(L729:L730)/SUM(D729:D730))" TargetMode="External"/><Relationship Id="rId2757" Type="http://schemas.openxmlformats.org/officeDocument/2006/relationships/hyperlink" Target="mailto:=@if(sum(d729.d730)=0,%22NA%22,SUM(L729:L730)/SUM(D729:D730))" TargetMode="External"/><Relationship Id="rId2964" Type="http://schemas.openxmlformats.org/officeDocument/2006/relationships/hyperlink" Target="mailto:=@if(sum(d729.d730)=0,%22NA%22,SUM(L729:L730)/SUM(D729:D730))" TargetMode="External"/><Relationship Id="rId3808" Type="http://schemas.openxmlformats.org/officeDocument/2006/relationships/hyperlink" Target="mailto:=@if(sum(d729.d730)=0,%22NA%22,SUM(L729:L730)/SUM(D729:D730))" TargetMode="External"/><Relationship Id="rId5023" Type="http://schemas.openxmlformats.org/officeDocument/2006/relationships/hyperlink" Target="mailto:=@if(sum(d729.d730)=0,%22NA%22,SUM(L729:L730)/SUM(D729:D730))" TargetMode="External"/><Relationship Id="rId5230" Type="http://schemas.openxmlformats.org/officeDocument/2006/relationships/hyperlink" Target="mailto:=@if(sum(d729.d730)=0,%22NA%22,SUM(L729:L730)/SUM(D729:D730))" TargetMode="External"/><Relationship Id="rId936" Type="http://schemas.openxmlformats.org/officeDocument/2006/relationships/hyperlink" Target="mailto:=@if(sum(d729.d730)=0,%22NA%22,SUM(L729:L730)/SUM(D729:D730))" TargetMode="External"/><Relationship Id="rId1219" Type="http://schemas.openxmlformats.org/officeDocument/2006/relationships/hyperlink" Target="mailto:=@if(sum(d729.d730)=0,%22NA%22,SUM(L729:L730)/SUM(D729:D730))" TargetMode="External"/><Relationship Id="rId1566" Type="http://schemas.openxmlformats.org/officeDocument/2006/relationships/hyperlink" Target="mailto:=@if(sum(d729.d730)=0,%22NA%22,SUM(L729:L730)/SUM(D729:D730))" TargetMode="External"/><Relationship Id="rId1773" Type="http://schemas.openxmlformats.org/officeDocument/2006/relationships/hyperlink" Target="mailto:=@if(sum(d729.d730)=0,%22NA%22,SUM(L729:L730)/SUM(D729:D730))" TargetMode="External"/><Relationship Id="rId1980" Type="http://schemas.openxmlformats.org/officeDocument/2006/relationships/hyperlink" Target="mailto:=@if(sum(d729.d730)=0,%22NA%22,SUM(L729:L730)/SUM(D729:D730))" TargetMode="External"/><Relationship Id="rId2617" Type="http://schemas.openxmlformats.org/officeDocument/2006/relationships/hyperlink" Target="mailto:=@if(sum(d729.d730)=0,%22NA%22,SUM(L729:L730)/SUM(D729:D730))" TargetMode="External"/><Relationship Id="rId2824" Type="http://schemas.openxmlformats.org/officeDocument/2006/relationships/hyperlink" Target="mailto:=@if(sum(d729.d730)=0,%22NA%22,SUM(L729:L730)/SUM(D729:D730))" TargetMode="External"/><Relationship Id="rId7195" Type="http://schemas.openxmlformats.org/officeDocument/2006/relationships/hyperlink" Target="mailto:=@if(sum(d729.d730)=0,%22NA%22,SUM(L729:L730)/SUM(D729:D730))" TargetMode="External"/><Relationship Id="rId8039" Type="http://schemas.openxmlformats.org/officeDocument/2006/relationships/hyperlink" Target="mailto:=@if(sum(d729.d730)=0,%22NA%22,SUM(L729:L730)/SUM(D729:D730))" TargetMode="External"/><Relationship Id="rId65" Type="http://schemas.openxmlformats.org/officeDocument/2006/relationships/hyperlink" Target="mailto:=@if(sum(d729.d730)=0,%22NA%22,SUM(L729:L730)/SUM(D729:D730))" TargetMode="External"/><Relationship Id="rId1426" Type="http://schemas.openxmlformats.org/officeDocument/2006/relationships/hyperlink" Target="mailto:=@if(sum(d729.d730)=0,%22NA%22,SUM(L729:L730)/SUM(D729:D730))" TargetMode="External"/><Relationship Id="rId1633" Type="http://schemas.openxmlformats.org/officeDocument/2006/relationships/hyperlink" Target="mailto:=@if(sum(d729.d730)=0,%22NA%22,SUM(L729:L730)/SUM(D729:D730))" TargetMode="External"/><Relationship Id="rId1840" Type="http://schemas.openxmlformats.org/officeDocument/2006/relationships/hyperlink" Target="mailto:=@if(sum(d729.d730)=0,%22NA%22,SUM(L729:L730)/SUM(D729:D730))" TargetMode="External"/><Relationship Id="rId4789" Type="http://schemas.openxmlformats.org/officeDocument/2006/relationships/hyperlink" Target="mailto:=@if(sum(d729.d730)=0,%22NA%22,SUM(L729:L730)/SUM(D729:D730))" TargetMode="External"/><Relationship Id="rId4996" Type="http://schemas.openxmlformats.org/officeDocument/2006/relationships/hyperlink" Target="mailto:=@if(sum(d729.d730)=0,%22NA%22,SUM(L729:L730)/SUM(D729:D730))" TargetMode="External"/><Relationship Id="rId1700" Type="http://schemas.openxmlformats.org/officeDocument/2006/relationships/hyperlink" Target="mailto:=@if(sum(d729.d730)=0,%22NA%22,SUM(L729:L730)/SUM(D729:D730))" TargetMode="External"/><Relationship Id="rId3598" Type="http://schemas.openxmlformats.org/officeDocument/2006/relationships/hyperlink" Target="mailto:=@if(sum(d729.d730)=0,%22NA%22,SUM(L729:L730)/SUM(D729:D730))" TargetMode="External"/><Relationship Id="rId4649" Type="http://schemas.openxmlformats.org/officeDocument/2006/relationships/hyperlink" Target="mailto:=@if(sum(d729.d730)=0,%22NA%22,SUM(L729:L730)/SUM(D729:D730))" TargetMode="External"/><Relationship Id="rId4856" Type="http://schemas.openxmlformats.org/officeDocument/2006/relationships/hyperlink" Target="mailto:=@if(sum(d729.d730)=0,%22NA%22,SUM(L729:L730)/SUM(D729:D730))" TargetMode="External"/><Relationship Id="rId5907" Type="http://schemas.openxmlformats.org/officeDocument/2006/relationships/hyperlink" Target="mailto:=@if(sum(d729.d730)=0,%22NA%22,SUM(L729:L730)/SUM(D729:D730))" TargetMode="External"/><Relationship Id="rId7055" Type="http://schemas.openxmlformats.org/officeDocument/2006/relationships/hyperlink" Target="mailto:=@if(sum(d729.d730)=0,%22NA%22,SUM(L729:L730)/SUM(D729:D730))" TargetMode="External"/><Relationship Id="rId7262" Type="http://schemas.openxmlformats.org/officeDocument/2006/relationships/hyperlink" Target="mailto:=@if(sum(d729.d730)=0,%22NA%22,SUM(L729:L730)/SUM(D729:D730))" TargetMode="External"/><Relationship Id="rId8106" Type="http://schemas.openxmlformats.org/officeDocument/2006/relationships/hyperlink" Target="mailto:=@if(sum(d729.d730)=0,%22NA%22,SUM(L729:L730)/SUM(D729:D730))" TargetMode="External"/><Relationship Id="rId3458" Type="http://schemas.openxmlformats.org/officeDocument/2006/relationships/hyperlink" Target="mailto:=@if(sum(d729.d730)=0,%22NA%22,SUM(L729:L730)/SUM(D729:D730))" TargetMode="External"/><Relationship Id="rId3665" Type="http://schemas.openxmlformats.org/officeDocument/2006/relationships/hyperlink" Target="mailto:=@if(sum(d729.d730)=0,%22NA%22,SUM(L729:L730)/SUM(D729:D730))" TargetMode="External"/><Relationship Id="rId3872" Type="http://schemas.openxmlformats.org/officeDocument/2006/relationships/hyperlink" Target="mailto:=@if(sum(d729.d730)=0,%22NA%22,SUM(L729:L730)/SUM(D729:D730))" TargetMode="External"/><Relationship Id="rId4509" Type="http://schemas.openxmlformats.org/officeDocument/2006/relationships/hyperlink" Target="mailto:=@if(sum(d729.d730)=0,%22NA%22,SUM(L729:L730)/SUM(D729:D730))" TargetMode="External"/><Relationship Id="rId4716" Type="http://schemas.openxmlformats.org/officeDocument/2006/relationships/hyperlink" Target="mailto:=@if(sum(d729.d730)=0,%22NA%22,SUM(L729:L730)/SUM(D729:D730))" TargetMode="External"/><Relationship Id="rId6071" Type="http://schemas.openxmlformats.org/officeDocument/2006/relationships/hyperlink" Target="mailto:=@if(sum(d729.d730)=0,%22NA%22,SUM(L729:L730)/SUM(D729:D730))" TargetMode="External"/><Relationship Id="rId7122" Type="http://schemas.openxmlformats.org/officeDocument/2006/relationships/hyperlink" Target="mailto:=@if(sum(d729.d730)=0,%22NA%22,SUM(L729:L730)/SUM(D729:D730))" TargetMode="External"/><Relationship Id="rId379" Type="http://schemas.openxmlformats.org/officeDocument/2006/relationships/hyperlink" Target="mailto:=@if(sum(d729.d730)=0,%22NA%22,SUM(L729:L730)/SUM(D729:D730))" TargetMode="External"/><Relationship Id="rId586" Type="http://schemas.openxmlformats.org/officeDocument/2006/relationships/hyperlink" Target="mailto:=@if(sum(d729.d730)=0,%22NA%22,SUM(L729:L730)/SUM(D729:D730))" TargetMode="External"/><Relationship Id="rId793" Type="http://schemas.openxmlformats.org/officeDocument/2006/relationships/hyperlink" Target="mailto:=@if(sum(d729.d730)=0,%22NA%22,SUM(L729:L730)/SUM(D729:D730))" TargetMode="External"/><Relationship Id="rId2267" Type="http://schemas.openxmlformats.org/officeDocument/2006/relationships/hyperlink" Target="mailto:=@if(sum(d729.d730)=0,%22NA%22,SUM(L729:L730)/SUM(D729:D730))" TargetMode="External"/><Relationship Id="rId2474" Type="http://schemas.openxmlformats.org/officeDocument/2006/relationships/hyperlink" Target="mailto:=@if(sum(d729.d730)=0,%22NA%22,SUM(L729:L730)/SUM(D729:D730))" TargetMode="External"/><Relationship Id="rId2681" Type="http://schemas.openxmlformats.org/officeDocument/2006/relationships/hyperlink" Target="mailto:=@if(sum(d729.d730)=0,%22NA%22,SUM(L729:L730)/SUM(D729:D730))" TargetMode="External"/><Relationship Id="rId3318" Type="http://schemas.openxmlformats.org/officeDocument/2006/relationships/hyperlink" Target="mailto:=@if(sum(d729.d730)=0,%22NA%22,SUM(L729:L730)/SUM(D729:D730))" TargetMode="External"/><Relationship Id="rId3525" Type="http://schemas.openxmlformats.org/officeDocument/2006/relationships/hyperlink" Target="mailto:=@if(sum(d729.d730)=0,%22NA%22,SUM(L729:L730)/SUM(D729:D730))" TargetMode="External"/><Relationship Id="rId4923" Type="http://schemas.openxmlformats.org/officeDocument/2006/relationships/hyperlink" Target="mailto:=@if(sum(d729.d730)=0,%22NA%22,SUM(L729:L730)/SUM(D729:D730))" TargetMode="External"/><Relationship Id="rId6888" Type="http://schemas.openxmlformats.org/officeDocument/2006/relationships/hyperlink" Target="mailto:=@if(sum(d729.d730)=0,%22NA%22,SUM(L729:L730)/SUM(D729:D730))" TargetMode="External"/><Relationship Id="rId239" Type="http://schemas.openxmlformats.org/officeDocument/2006/relationships/hyperlink" Target="mailto:=@if(sum(d729.d730)=0,%22NA%22,SUM(L729:L730)/SUM(D729:D730))" TargetMode="External"/><Relationship Id="rId446" Type="http://schemas.openxmlformats.org/officeDocument/2006/relationships/hyperlink" Target="mailto:=@if(sum(d729.d730)=0,%22NA%22,SUM(L729:L730)/SUM(D729:D730))" TargetMode="External"/><Relationship Id="rId653" Type="http://schemas.openxmlformats.org/officeDocument/2006/relationships/hyperlink" Target="mailto:=@if(sum(d729.d730)=0,%22NA%22,SUM(L729:L730)/SUM(D729:D730))" TargetMode="External"/><Relationship Id="rId1076" Type="http://schemas.openxmlformats.org/officeDocument/2006/relationships/hyperlink" Target="mailto:=@if(sum(d729.d730)=0,%22NA%22,SUM(L729:L730)/SUM(D729:D730))" TargetMode="External"/><Relationship Id="rId1283" Type="http://schemas.openxmlformats.org/officeDocument/2006/relationships/hyperlink" Target="mailto:=@if(sum(d729.d730)=0,%22NA%22,SUM(L729:L730)/SUM(D729:D730))" TargetMode="External"/><Relationship Id="rId1490" Type="http://schemas.openxmlformats.org/officeDocument/2006/relationships/hyperlink" Target="mailto:=@if(sum(d729.d730)=0,%22NA%22,SUM(L729:L730)/SUM(D729:D730))" TargetMode="External"/><Relationship Id="rId2127" Type="http://schemas.openxmlformats.org/officeDocument/2006/relationships/hyperlink" Target="mailto:=@if(sum(d729.d730)=0,%22NA%22,SUM(L729:L730)/SUM(D729:D730))" TargetMode="External"/><Relationship Id="rId2334" Type="http://schemas.openxmlformats.org/officeDocument/2006/relationships/hyperlink" Target="mailto:=@if(sum(d729.d730)=0,%22NA%22,SUM(L729:L730)/SUM(D729:D730))" TargetMode="External"/><Relationship Id="rId3732" Type="http://schemas.openxmlformats.org/officeDocument/2006/relationships/hyperlink" Target="mailto:=@if(sum(d729.d730)=0,%22NA%22,SUM(L729:L730)/SUM(D729:D730))" TargetMode="External"/><Relationship Id="rId7939" Type="http://schemas.openxmlformats.org/officeDocument/2006/relationships/hyperlink" Target="mailto:=@if(sum(d729.d730)=0,%22NA%22,SUM(L729:L730)/SUM(D729:D730))" TargetMode="External"/><Relationship Id="rId306" Type="http://schemas.openxmlformats.org/officeDocument/2006/relationships/hyperlink" Target="mailto:=@if(sum(d729.d730)=0,%22NA%22,SUM(L729:L730)/SUM(D729:D730))" TargetMode="External"/><Relationship Id="rId860" Type="http://schemas.openxmlformats.org/officeDocument/2006/relationships/hyperlink" Target="mailto:=@if(sum(d729.d730)=0,%22NA%22,SUM(L729:L730)/SUM(D729:D730))" TargetMode="External"/><Relationship Id="rId1143" Type="http://schemas.openxmlformats.org/officeDocument/2006/relationships/hyperlink" Target="mailto:=@if(sum(d729.d730)=0,%22NA%22,SUM(L729:L730)/SUM(D729:D730))" TargetMode="External"/><Relationship Id="rId2541" Type="http://schemas.openxmlformats.org/officeDocument/2006/relationships/hyperlink" Target="mailto:=@if(sum(d729.d730)=0,%22NA%22,SUM(L729:L730)/SUM(D729:D730))" TargetMode="External"/><Relationship Id="rId4299" Type="http://schemas.openxmlformats.org/officeDocument/2006/relationships/hyperlink" Target="mailto:=@if(sum(d729.d730)=0,%22NA%22,SUM(L729:L730)/SUM(D729:D730))" TargetMode="External"/><Relationship Id="rId5697" Type="http://schemas.openxmlformats.org/officeDocument/2006/relationships/hyperlink" Target="mailto:=@if(sum(d729.d730)=0,%22NA%22,SUM(L729:L730)/SUM(D729:D730))" TargetMode="External"/><Relationship Id="rId6748" Type="http://schemas.openxmlformats.org/officeDocument/2006/relationships/hyperlink" Target="mailto:=@if(sum(d729.d730)=0,%22NA%22,SUM(L729:L730)/SUM(D729:D730))" TargetMode="External"/><Relationship Id="rId6955" Type="http://schemas.openxmlformats.org/officeDocument/2006/relationships/hyperlink" Target="mailto:=@if(sum(d729.d730)=0,%22NA%22,SUM(L729:L730)/SUM(D729:D730))" TargetMode="External"/><Relationship Id="rId513" Type="http://schemas.openxmlformats.org/officeDocument/2006/relationships/hyperlink" Target="mailto:=@if(sum(d729.d730)=0,%22NA%22,SUM(L729:L730)/SUM(D729:D730))" TargetMode="External"/><Relationship Id="rId720" Type="http://schemas.openxmlformats.org/officeDocument/2006/relationships/hyperlink" Target="mailto:=@if(sum(d729.d730)=0,%22NA%22,SUM(L729:L730)/SUM(D729:D730))" TargetMode="External"/><Relationship Id="rId1350" Type="http://schemas.openxmlformats.org/officeDocument/2006/relationships/hyperlink" Target="mailto:=@if(sum(d729.d730)=0,%22NA%22,SUM(L729:L730)/SUM(D729:D730))" TargetMode="External"/><Relationship Id="rId2401" Type="http://schemas.openxmlformats.org/officeDocument/2006/relationships/hyperlink" Target="mailto:=@if(sum(d729.d730)=0,%22NA%22,SUM(L729:L730)/SUM(D729:D730))" TargetMode="External"/><Relationship Id="rId4159" Type="http://schemas.openxmlformats.org/officeDocument/2006/relationships/hyperlink" Target="mailto:=@if(sum(d729.d730)=0,%22NA%22,SUM(L729:L730)/SUM(D729:D730))" TargetMode="External"/><Relationship Id="rId5557" Type="http://schemas.openxmlformats.org/officeDocument/2006/relationships/hyperlink" Target="mailto:=@if(sum(d729.d730)=0,%22NA%22,SUM(L729:L730)/SUM(D729:D730))" TargetMode="External"/><Relationship Id="rId5764" Type="http://schemas.openxmlformats.org/officeDocument/2006/relationships/hyperlink" Target="mailto:=@if(sum(d729.d730)=0,%22NA%22,SUM(L729:L730)/SUM(D729:D730))" TargetMode="External"/><Relationship Id="rId5971" Type="http://schemas.openxmlformats.org/officeDocument/2006/relationships/hyperlink" Target="mailto:=@if(sum(d729.d730)=0,%22NA%22,SUM(L729:L730)/SUM(D729:D730))" TargetMode="External"/><Relationship Id="rId6608" Type="http://schemas.openxmlformats.org/officeDocument/2006/relationships/hyperlink" Target="mailto:=@if(sum(d729.d730)=0,%22NA%22,SUM(L729:L730)/SUM(D729:D730))" TargetMode="External"/><Relationship Id="rId6815" Type="http://schemas.openxmlformats.org/officeDocument/2006/relationships/hyperlink" Target="mailto:=@if(sum(d729.d730)=0,%22NA%22,SUM(L729:L730)/SUM(D729:D730))" TargetMode="External"/><Relationship Id="rId1003" Type="http://schemas.openxmlformats.org/officeDocument/2006/relationships/hyperlink" Target="mailto:=@if(sum(d729.d730)=0,%22NA%22,SUM(L729:L730)/SUM(D729:D730))" TargetMode="External"/><Relationship Id="rId1210" Type="http://schemas.openxmlformats.org/officeDocument/2006/relationships/hyperlink" Target="mailto:=@if(sum(d729.d730)=0,%22NA%22,SUM(L729:L730)/SUM(D729:D730))" TargetMode="External"/><Relationship Id="rId4366" Type="http://schemas.openxmlformats.org/officeDocument/2006/relationships/hyperlink" Target="mailto:=@if(sum(d729.d730)=0,%22NA%22,SUM(L729:L730)/SUM(D729:D730))" TargetMode="External"/><Relationship Id="rId4573" Type="http://schemas.openxmlformats.org/officeDocument/2006/relationships/hyperlink" Target="mailto:=@if(sum(d729.d730)=0,%22NA%22,SUM(L729:L730)/SUM(D729:D730))" TargetMode="External"/><Relationship Id="rId4780" Type="http://schemas.openxmlformats.org/officeDocument/2006/relationships/hyperlink" Target="mailto:=@if(sum(d729.d730)=0,%22NA%22,SUM(L729:L730)/SUM(D729:D730))" TargetMode="External"/><Relationship Id="rId5417" Type="http://schemas.openxmlformats.org/officeDocument/2006/relationships/hyperlink" Target="mailto:=@if(sum(d729.d730)=0,%22NA%22,SUM(L729:L730)/SUM(D729:D730))" TargetMode="External"/><Relationship Id="rId5624" Type="http://schemas.openxmlformats.org/officeDocument/2006/relationships/hyperlink" Target="mailto:=@if(sum(d729.d730)=0,%22NA%22,SUM(L729:L730)/SUM(D729:D730))" TargetMode="External"/><Relationship Id="rId5831" Type="http://schemas.openxmlformats.org/officeDocument/2006/relationships/hyperlink" Target="mailto:=@if(sum(d729.d730)=0,%22NA%22,SUM(L729:L730)/SUM(D729:D730))" TargetMode="External"/><Relationship Id="rId8030" Type="http://schemas.openxmlformats.org/officeDocument/2006/relationships/hyperlink" Target="mailto:=@if(sum(d729.d730)=0,%22NA%22,SUM(L729:L730)/SUM(D729:D730))" TargetMode="External"/><Relationship Id="rId3175" Type="http://schemas.openxmlformats.org/officeDocument/2006/relationships/hyperlink" Target="mailto:=@if(sum(d729.d730)=0,%22NA%22,SUM(L729:L730)/SUM(D729:D730))" TargetMode="External"/><Relationship Id="rId3382" Type="http://schemas.openxmlformats.org/officeDocument/2006/relationships/hyperlink" Target="mailto:=@if(sum(d729.d730)=0,%22NA%22,SUM(L729:L730)/SUM(D729:D730))" TargetMode="External"/><Relationship Id="rId4019" Type="http://schemas.openxmlformats.org/officeDocument/2006/relationships/hyperlink" Target="mailto:=@if(sum(d729.d730)=0,%22NA%22,SUM(L729:L730)/SUM(D729:D730))" TargetMode="External"/><Relationship Id="rId4226" Type="http://schemas.openxmlformats.org/officeDocument/2006/relationships/hyperlink" Target="mailto:=@if(sum(d729.d730)=0,%22NA%22,SUM(L729:L730)/SUM(D729:D730))" TargetMode="External"/><Relationship Id="rId4433" Type="http://schemas.openxmlformats.org/officeDocument/2006/relationships/hyperlink" Target="mailto:=@if(sum(d729.d730)=0,%22NA%22,SUM(L729:L730)/SUM(D729:D730))" TargetMode="External"/><Relationship Id="rId4640" Type="http://schemas.openxmlformats.org/officeDocument/2006/relationships/hyperlink" Target="mailto:=@if(sum(d729.d730)=0,%22NA%22,SUM(L729:L730)/SUM(D729:D730))" TargetMode="External"/><Relationship Id="rId7589" Type="http://schemas.openxmlformats.org/officeDocument/2006/relationships/hyperlink" Target="mailto:=@if(sum(d729.d730)=0,%22NA%22,SUM(L729:L730)/SUM(D729:D730))" TargetMode="External"/><Relationship Id="rId7796" Type="http://schemas.openxmlformats.org/officeDocument/2006/relationships/hyperlink" Target="mailto:=@if(sum(d729.d730)=0,%22NA%22,SUM(L729:L730)/SUM(D729:D730))" TargetMode="External"/><Relationship Id="rId2191" Type="http://schemas.openxmlformats.org/officeDocument/2006/relationships/hyperlink" Target="mailto:=@if(sum(d729.d730)=0,%22NA%22,SUM(L729:L730)/SUM(D729:D730))" TargetMode="External"/><Relationship Id="rId3035" Type="http://schemas.openxmlformats.org/officeDocument/2006/relationships/hyperlink" Target="mailto:=@if(sum(d729.d730)=0,%22NA%22,SUM(L729:L730)/SUM(D729:D730))" TargetMode="External"/><Relationship Id="rId3242" Type="http://schemas.openxmlformats.org/officeDocument/2006/relationships/hyperlink" Target="mailto:=@if(sum(d729.d730)=0,%22NA%22,SUM(L729:L730)/SUM(D729:D730))" TargetMode="External"/><Relationship Id="rId4500" Type="http://schemas.openxmlformats.org/officeDocument/2006/relationships/hyperlink" Target="mailto:=@if(sum(d729.d730)=0,%22NA%22,SUM(L729:L730)/SUM(D729:D730))" TargetMode="External"/><Relationship Id="rId6398" Type="http://schemas.openxmlformats.org/officeDocument/2006/relationships/hyperlink" Target="mailto:=@if(sum(d729.d730)=0,%22NA%22,SUM(L729:L730)/SUM(D729:D730))" TargetMode="External"/><Relationship Id="rId7449" Type="http://schemas.openxmlformats.org/officeDocument/2006/relationships/hyperlink" Target="mailto:=@if(sum(d729.d730)=0,%22NA%22,SUM(L729:L730)/SUM(D729:D730))" TargetMode="External"/><Relationship Id="rId7656" Type="http://schemas.openxmlformats.org/officeDocument/2006/relationships/hyperlink" Target="mailto:=@if(sum(d729.d730)=0,%22NA%22,SUM(L729:L730)/SUM(D729:D730))" TargetMode="External"/><Relationship Id="rId163" Type="http://schemas.openxmlformats.org/officeDocument/2006/relationships/hyperlink" Target="mailto:=@if(sum(d729.d730)=0,%22NA%22,SUM(L729:L730)/SUM(D729:D730))" TargetMode="External"/><Relationship Id="rId370" Type="http://schemas.openxmlformats.org/officeDocument/2006/relationships/hyperlink" Target="mailto:=@if(sum(d729.d730)=0,%22NA%22,SUM(L729:L730)/SUM(D729:D730))" TargetMode="External"/><Relationship Id="rId2051" Type="http://schemas.openxmlformats.org/officeDocument/2006/relationships/hyperlink" Target="mailto:=@if(sum(d729.d730)=0,%22NA%22,SUM(L729:L730)/SUM(D729:D730))" TargetMode="External"/><Relationship Id="rId3102" Type="http://schemas.openxmlformats.org/officeDocument/2006/relationships/hyperlink" Target="mailto:=@if(sum(d729.d730)=0,%22NA%22,SUM(L729:L730)/SUM(D729:D730))" TargetMode="External"/><Relationship Id="rId6258" Type="http://schemas.openxmlformats.org/officeDocument/2006/relationships/hyperlink" Target="mailto:=@if(sum(d729.d730)=0,%22NA%22,SUM(L729:L730)/SUM(D729:D730))" TargetMode="External"/><Relationship Id="rId6465" Type="http://schemas.openxmlformats.org/officeDocument/2006/relationships/hyperlink" Target="mailto:=@if(sum(d729.d730)=0,%22NA%22,SUM(L729:L730)/SUM(D729:D730))" TargetMode="External"/><Relationship Id="rId7309" Type="http://schemas.openxmlformats.org/officeDocument/2006/relationships/hyperlink" Target="mailto:=@if(sum(d729.d730)=0,%22NA%22,SUM(L729:L730)/SUM(D729:D730))" TargetMode="External"/><Relationship Id="rId7516" Type="http://schemas.openxmlformats.org/officeDocument/2006/relationships/hyperlink" Target="mailto:=@if(sum(d729.d730)=0,%22NA%22,SUM(L729:L730)/SUM(D729:D730))" TargetMode="External"/><Relationship Id="rId7863" Type="http://schemas.openxmlformats.org/officeDocument/2006/relationships/hyperlink" Target="mailto:=@if(sum(d729.d730)=0,%22NA%22,SUM(L729:L730)/SUM(D729:D730))" TargetMode="External"/><Relationship Id="rId230" Type="http://schemas.openxmlformats.org/officeDocument/2006/relationships/hyperlink" Target="mailto:=@if(sum(d729.d730)=0,%22NA%22,SUM(L729:L730)/SUM(D729:D730))" TargetMode="External"/><Relationship Id="rId5067" Type="http://schemas.openxmlformats.org/officeDocument/2006/relationships/hyperlink" Target="mailto:=@if(sum(d729.d730)=0,%22NA%22,SUM(L729:L730)/SUM(D729:D730))" TargetMode="External"/><Relationship Id="rId5274" Type="http://schemas.openxmlformats.org/officeDocument/2006/relationships/hyperlink" Target="mailto:=@if(sum(d729.d730)=0,%22NA%22,SUM(L729:L730)/SUM(D729:D730))" TargetMode="External"/><Relationship Id="rId6118" Type="http://schemas.openxmlformats.org/officeDocument/2006/relationships/hyperlink" Target="mailto:=@if(sum(d729.d730)=0,%22NA%22,SUM(L729:L730)/SUM(D729:D730))" TargetMode="External"/><Relationship Id="rId6325" Type="http://schemas.openxmlformats.org/officeDocument/2006/relationships/hyperlink" Target="mailto:=@if(sum(d729.d730)=0,%22NA%22,SUM(L729:L730)/SUM(D729:D730))" TargetMode="External"/><Relationship Id="rId6672" Type="http://schemas.openxmlformats.org/officeDocument/2006/relationships/hyperlink" Target="mailto:=@if(sum(d729.d730)=0,%22NA%22,SUM(L729:L730)/SUM(D729:D730))" TargetMode="External"/><Relationship Id="rId7723" Type="http://schemas.openxmlformats.org/officeDocument/2006/relationships/hyperlink" Target="mailto:=@if(sum(d729.d730)=0,%22NA%22,SUM(L729:L730)/SUM(D729:D730))" TargetMode="External"/><Relationship Id="rId7930" Type="http://schemas.openxmlformats.org/officeDocument/2006/relationships/hyperlink" Target="mailto:=@if(sum(d729.d730)=0,%22NA%22,SUM(L729:L730)/SUM(D729:D730))" TargetMode="External"/><Relationship Id="rId2868" Type="http://schemas.openxmlformats.org/officeDocument/2006/relationships/hyperlink" Target="mailto:=@if(sum(d729.d730)=0,%22NA%22,SUM(L729:L730)/SUM(D729:D730))" TargetMode="External"/><Relationship Id="rId3919" Type="http://schemas.openxmlformats.org/officeDocument/2006/relationships/hyperlink" Target="mailto:=@if(sum(d729.d730)=0,%22NA%22,SUM(L729:L730)/SUM(D729:D730))" TargetMode="External"/><Relationship Id="rId4083" Type="http://schemas.openxmlformats.org/officeDocument/2006/relationships/hyperlink" Target="mailto:=@if(sum(d729.d730)=0,%22NA%22,SUM(L729:L730)/SUM(D729:D730))" TargetMode="External"/><Relationship Id="rId5481" Type="http://schemas.openxmlformats.org/officeDocument/2006/relationships/hyperlink" Target="mailto:=@if(sum(d729.d730)=0,%22NA%22,SUM(L729:L730)/SUM(D729:D730))" TargetMode="External"/><Relationship Id="rId6532" Type="http://schemas.openxmlformats.org/officeDocument/2006/relationships/hyperlink" Target="mailto:=@if(sum(d729.d730)=0,%22NA%22,SUM(L729:L730)/SUM(D729:D730))" TargetMode="External"/><Relationship Id="rId1677" Type="http://schemas.openxmlformats.org/officeDocument/2006/relationships/hyperlink" Target="mailto:=@if(sum(d729.d730)=0,%22NA%22,SUM(L729:L730)/SUM(D729:D730))" TargetMode="External"/><Relationship Id="rId1884" Type="http://schemas.openxmlformats.org/officeDocument/2006/relationships/hyperlink" Target="mailto:=@if(sum(d729.d730)=0,%22NA%22,SUM(L729:L730)/SUM(D729:D730))" TargetMode="External"/><Relationship Id="rId2728" Type="http://schemas.openxmlformats.org/officeDocument/2006/relationships/hyperlink" Target="mailto:=@if(sum(d729.d730)=0,%22NA%22,SUM(L729:L730)/SUM(D729:D730))" TargetMode="External"/><Relationship Id="rId2935" Type="http://schemas.openxmlformats.org/officeDocument/2006/relationships/hyperlink" Target="mailto:=@if(sum(d729.d730)=0,%22NA%22,SUM(L729:L730)/SUM(D729:D730))" TargetMode="External"/><Relationship Id="rId4290" Type="http://schemas.openxmlformats.org/officeDocument/2006/relationships/hyperlink" Target="mailto:=@if(sum(d729.d730)=0,%22NA%22,SUM(L729:L730)/SUM(D729:D730))" TargetMode="External"/><Relationship Id="rId5134" Type="http://schemas.openxmlformats.org/officeDocument/2006/relationships/hyperlink" Target="mailto:=@if(sum(d729.d730)=0,%22NA%22,SUM(L729:L730)/SUM(D729:D730))" TargetMode="External"/><Relationship Id="rId5341" Type="http://schemas.openxmlformats.org/officeDocument/2006/relationships/hyperlink" Target="mailto:=@if(sum(d729.d730)=0,%22NA%22,SUM(L729:L730)/SUM(D729:D730))" TargetMode="External"/><Relationship Id="rId907" Type="http://schemas.openxmlformats.org/officeDocument/2006/relationships/hyperlink" Target="mailto:=@if(sum(d729.d730)=0,%22NA%22,SUM(L729:L730)/SUM(D729:D730))" TargetMode="External"/><Relationship Id="rId1537" Type="http://schemas.openxmlformats.org/officeDocument/2006/relationships/hyperlink" Target="mailto:=@if(sum(d729.d730)=0,%22NA%22,SUM(L729:L730)/SUM(D729:D730))" TargetMode="External"/><Relationship Id="rId1744" Type="http://schemas.openxmlformats.org/officeDocument/2006/relationships/hyperlink" Target="mailto:=@if(sum(d729.d730)=0,%22NA%22,SUM(L729:L730)/SUM(D729:D730))" TargetMode="External"/><Relationship Id="rId1951" Type="http://schemas.openxmlformats.org/officeDocument/2006/relationships/hyperlink" Target="mailto:=@if(sum(d729.d730)=0,%22NA%22,SUM(L729:L730)/SUM(D729:D730))" TargetMode="External"/><Relationship Id="rId4150" Type="http://schemas.openxmlformats.org/officeDocument/2006/relationships/hyperlink" Target="mailto:=@if(sum(d729.d730)=0,%22NA%22,SUM(L729:L730)/SUM(D729:D730))" TargetMode="External"/><Relationship Id="rId5201" Type="http://schemas.openxmlformats.org/officeDocument/2006/relationships/hyperlink" Target="mailto:=@if(sum(d729.d730)=0,%22NA%22,SUM(L729:L730)/SUM(D729:D730))" TargetMode="External"/><Relationship Id="rId7099" Type="http://schemas.openxmlformats.org/officeDocument/2006/relationships/hyperlink" Target="mailto:=@if(sum(d729.d730)=0,%22NA%22,SUM(L729:L730)/SUM(D729:D730))" TargetMode="External"/><Relationship Id="rId36" Type="http://schemas.openxmlformats.org/officeDocument/2006/relationships/hyperlink" Target="mailto:=@if(sum(d729.d730)=0,%22NA%22,SUM(L729:L730)/SUM(D729:D730))" TargetMode="External"/><Relationship Id="rId1604" Type="http://schemas.openxmlformats.org/officeDocument/2006/relationships/hyperlink" Target="mailto:=@if(sum(d729.d730)=0,%22NA%22,SUM(L729:L730)/SUM(D729:D730))" TargetMode="External"/><Relationship Id="rId4010" Type="http://schemas.openxmlformats.org/officeDocument/2006/relationships/hyperlink" Target="mailto:=@if(sum(d729.d730)=0,%22NA%22,SUM(L729:L730)/SUM(D729:D730))" TargetMode="External"/><Relationship Id="rId4967" Type="http://schemas.openxmlformats.org/officeDocument/2006/relationships/hyperlink" Target="mailto:=@if(sum(d729.d730)=0,%22NA%22,SUM(L729:L730)/SUM(D729:D730))" TargetMode="External"/><Relationship Id="rId7166" Type="http://schemas.openxmlformats.org/officeDocument/2006/relationships/hyperlink" Target="mailto:=@if(sum(d729.d730)=0,%22NA%22,SUM(L729:L730)/SUM(D729:D730))" TargetMode="External"/><Relationship Id="rId7373" Type="http://schemas.openxmlformats.org/officeDocument/2006/relationships/hyperlink" Target="mailto:=@if(sum(d729.d730)=0,%22NA%22,SUM(L729:L730)/SUM(D729:D730))" TargetMode="External"/><Relationship Id="rId7580" Type="http://schemas.openxmlformats.org/officeDocument/2006/relationships/hyperlink" Target="mailto:=@if(sum(d729.d730)=0,%22NA%22,SUM(L729:L730)/SUM(D729:D730))" TargetMode="External"/><Relationship Id="rId1811" Type="http://schemas.openxmlformats.org/officeDocument/2006/relationships/hyperlink" Target="mailto:=@if(sum(d729.d730)=0,%22NA%22,SUM(L729:L730)/SUM(D729:D730))" TargetMode="External"/><Relationship Id="rId3569" Type="http://schemas.openxmlformats.org/officeDocument/2006/relationships/hyperlink" Target="mailto:=@if(sum(d729.d730)=0,%22NA%22,SUM(L729:L730)/SUM(D729:D730))" TargetMode="External"/><Relationship Id="rId6182" Type="http://schemas.openxmlformats.org/officeDocument/2006/relationships/hyperlink" Target="mailto:=@if(sum(d729.d730)=0,%22NA%22,SUM(L729:L730)/SUM(D729:D730))" TargetMode="External"/><Relationship Id="rId7026" Type="http://schemas.openxmlformats.org/officeDocument/2006/relationships/hyperlink" Target="mailto:=@if(sum(d729.d730)=0,%22NA%22,SUM(L729:L730)/SUM(D729:D730))" TargetMode="External"/><Relationship Id="rId7233" Type="http://schemas.openxmlformats.org/officeDocument/2006/relationships/hyperlink" Target="mailto:=@if(sum(d729.d730)=0,%22NA%22,SUM(L729:L730)/SUM(D729:D730))" TargetMode="External"/><Relationship Id="rId7440" Type="http://schemas.openxmlformats.org/officeDocument/2006/relationships/hyperlink" Target="mailto:=@if(sum(d729.d730)=0,%22NA%22,SUM(L729:L730)/SUM(D729:D730))" TargetMode="External"/><Relationship Id="rId697" Type="http://schemas.openxmlformats.org/officeDocument/2006/relationships/hyperlink" Target="mailto:=@if(sum(d729.d730)=0,%22NA%22,SUM(L729:L730)/SUM(D729:D730))" TargetMode="External"/><Relationship Id="rId2378" Type="http://schemas.openxmlformats.org/officeDocument/2006/relationships/hyperlink" Target="mailto:=@if(sum(d729.d730)=0,%22NA%22,SUM(L729:L730)/SUM(D729:D730))" TargetMode="External"/><Relationship Id="rId3429" Type="http://schemas.openxmlformats.org/officeDocument/2006/relationships/hyperlink" Target="mailto:=@if(sum(d729.d730)=0,%22NA%22,SUM(L729:L730)/SUM(D729:D730))" TargetMode="External"/><Relationship Id="rId3776" Type="http://schemas.openxmlformats.org/officeDocument/2006/relationships/hyperlink" Target="mailto:=@if(sum(d729.d730)=0,%22NA%22,SUM(L729:L730)/SUM(D729:D730))" TargetMode="External"/><Relationship Id="rId3983" Type="http://schemas.openxmlformats.org/officeDocument/2006/relationships/hyperlink" Target="mailto:=@if(sum(d729.d730)=0,%22NA%22,SUM(L729:L730)/SUM(D729:D730))" TargetMode="External"/><Relationship Id="rId4827" Type="http://schemas.openxmlformats.org/officeDocument/2006/relationships/hyperlink" Target="mailto:=@if(sum(d729.d730)=0,%22NA%22,SUM(L729:L730)/SUM(D729:D730))" TargetMode="External"/><Relationship Id="rId6042" Type="http://schemas.openxmlformats.org/officeDocument/2006/relationships/hyperlink" Target="mailto:=@if(sum(d729.d730)=0,%22NA%22,SUM(L729:L730)/SUM(D729:D730))" TargetMode="External"/><Relationship Id="rId1187" Type="http://schemas.openxmlformats.org/officeDocument/2006/relationships/hyperlink" Target="mailto:=@if(sum(d729.d730)=0,%22NA%22,SUM(L729:L730)/SUM(D729:D730))" TargetMode="External"/><Relationship Id="rId2585" Type="http://schemas.openxmlformats.org/officeDocument/2006/relationships/hyperlink" Target="mailto:=@if(sum(d729.d730)=0,%22NA%22,SUM(L729:L730)/SUM(D729:D730))" TargetMode="External"/><Relationship Id="rId2792" Type="http://schemas.openxmlformats.org/officeDocument/2006/relationships/hyperlink" Target="mailto:=@if(sum(d729.d730)=0,%22NA%22,SUM(L729:L730)/SUM(D729:D730))" TargetMode="External"/><Relationship Id="rId3636" Type="http://schemas.openxmlformats.org/officeDocument/2006/relationships/hyperlink" Target="mailto:=@if(sum(d729.d730)=0,%22NA%22,SUM(L729:L730)/SUM(D729:D730))" TargetMode="External"/><Relationship Id="rId3843" Type="http://schemas.openxmlformats.org/officeDocument/2006/relationships/hyperlink" Target="mailto:=@if(sum(d729.d730)=0,%22NA%22,SUM(L729:L730)/SUM(D729:D730))" TargetMode="External"/><Relationship Id="rId6999" Type="http://schemas.openxmlformats.org/officeDocument/2006/relationships/hyperlink" Target="mailto:=@if(sum(d729.d730)=0,%22NA%22,SUM(L729:L730)/SUM(D729:D730))" TargetMode="External"/><Relationship Id="rId7300" Type="http://schemas.openxmlformats.org/officeDocument/2006/relationships/hyperlink" Target="mailto:=@if(sum(d729.d730)=0,%22NA%22,SUM(L729:L730)/SUM(D729:D730))" TargetMode="External"/><Relationship Id="rId557" Type="http://schemas.openxmlformats.org/officeDocument/2006/relationships/hyperlink" Target="mailto:=@if(sum(d729.d730)=0,%22NA%22,SUM(L729:L730)/SUM(D729:D730))" TargetMode="External"/><Relationship Id="rId764" Type="http://schemas.openxmlformats.org/officeDocument/2006/relationships/hyperlink" Target="mailto:=@if(sum(d729.d730)=0,%22NA%22,SUM(L729:L730)/SUM(D729:D730))" TargetMode="External"/><Relationship Id="rId971" Type="http://schemas.openxmlformats.org/officeDocument/2006/relationships/hyperlink" Target="mailto:=@if(sum(d729.d730)=0,%22NA%22,SUM(L729:L730)/SUM(D729:D730))" TargetMode="External"/><Relationship Id="rId1394" Type="http://schemas.openxmlformats.org/officeDocument/2006/relationships/hyperlink" Target="mailto:=@if(sum(d729.d730)=0,%22NA%22,SUM(L729:L730)/SUM(D729:D730))" TargetMode="External"/><Relationship Id="rId2238" Type="http://schemas.openxmlformats.org/officeDocument/2006/relationships/hyperlink" Target="mailto:=@if(sum(d729.d730)=0,%22NA%22,SUM(L729:L730)/SUM(D729:D730))" TargetMode="External"/><Relationship Id="rId2445" Type="http://schemas.openxmlformats.org/officeDocument/2006/relationships/hyperlink" Target="mailto:=@if(sum(d729.d730)=0,%22NA%22,SUM(L729:L730)/SUM(D729:D730))" TargetMode="External"/><Relationship Id="rId2652" Type="http://schemas.openxmlformats.org/officeDocument/2006/relationships/hyperlink" Target="mailto:=@if(sum(d729.d730)=0,%22NA%22,SUM(L729:L730)/SUM(D729:D730))" TargetMode="External"/><Relationship Id="rId3703" Type="http://schemas.openxmlformats.org/officeDocument/2006/relationships/hyperlink" Target="mailto:=@if(sum(d729.d730)=0,%22NA%22,SUM(L729:L730)/SUM(D729:D730))" TargetMode="External"/><Relationship Id="rId3910" Type="http://schemas.openxmlformats.org/officeDocument/2006/relationships/hyperlink" Target="mailto:=@if(sum(d729.d730)=0,%22NA%22,SUM(L729:L730)/SUM(D729:D730))" TargetMode="External"/><Relationship Id="rId6859" Type="http://schemas.openxmlformats.org/officeDocument/2006/relationships/hyperlink" Target="mailto:=@if(sum(d729.d730)=0,%22NA%22,SUM(L729:L730)/SUM(D729:D730))" TargetMode="External"/><Relationship Id="rId417" Type="http://schemas.openxmlformats.org/officeDocument/2006/relationships/hyperlink" Target="mailto:=@if(sum(d729.d730)=0,%22NA%22,SUM(L729:L730)/SUM(D729:D730))" TargetMode="External"/><Relationship Id="rId624" Type="http://schemas.openxmlformats.org/officeDocument/2006/relationships/hyperlink" Target="mailto:=@if(sum(d729.d730)=0,%22NA%22,SUM(L729:L730)/SUM(D729:D730))" TargetMode="External"/><Relationship Id="rId831" Type="http://schemas.openxmlformats.org/officeDocument/2006/relationships/hyperlink" Target="mailto:=@if(sum(d729.d730)=0,%22NA%22,SUM(L729:L730)/SUM(D729:D730))" TargetMode="External"/><Relationship Id="rId1047" Type="http://schemas.openxmlformats.org/officeDocument/2006/relationships/hyperlink" Target="mailto:=@if(sum(d729.d730)=0,%22NA%22,SUM(L729:L730)/SUM(D729:D730))" TargetMode="External"/><Relationship Id="rId1254" Type="http://schemas.openxmlformats.org/officeDocument/2006/relationships/hyperlink" Target="mailto:=@if(sum(d729.d730)=0,%22NA%22,SUM(L729:L730)/SUM(D729:D730))" TargetMode="External"/><Relationship Id="rId1461" Type="http://schemas.openxmlformats.org/officeDocument/2006/relationships/hyperlink" Target="mailto:=@if(sum(d729.d730)=0,%22NA%22,SUM(L729:L730)/SUM(D729:D730))" TargetMode="External"/><Relationship Id="rId2305" Type="http://schemas.openxmlformats.org/officeDocument/2006/relationships/hyperlink" Target="mailto:=@if(sum(d729.d730)=0,%22NA%22,SUM(L729:L730)/SUM(D729:D730))" TargetMode="External"/><Relationship Id="rId2512" Type="http://schemas.openxmlformats.org/officeDocument/2006/relationships/hyperlink" Target="mailto:=@if(sum(d729.d730)=0,%22NA%22,SUM(L729:L730)/SUM(D729:D730))" TargetMode="External"/><Relationship Id="rId5668" Type="http://schemas.openxmlformats.org/officeDocument/2006/relationships/hyperlink" Target="mailto:=@if(sum(d729.d730)=0,%22NA%22,SUM(L729:L730)/SUM(D729:D730))" TargetMode="External"/><Relationship Id="rId5875" Type="http://schemas.openxmlformats.org/officeDocument/2006/relationships/hyperlink" Target="mailto:=@if(sum(d729.d730)=0,%22NA%22,SUM(L729:L730)/SUM(D729:D730))" TargetMode="External"/><Relationship Id="rId6719" Type="http://schemas.openxmlformats.org/officeDocument/2006/relationships/hyperlink" Target="mailto:=@if(sum(d729.d730)=0,%22NA%22,SUM(L729:L730)/SUM(D729:D730))" TargetMode="External"/><Relationship Id="rId6926" Type="http://schemas.openxmlformats.org/officeDocument/2006/relationships/hyperlink" Target="mailto:=@if(sum(d729.d730)=0,%22NA%22,SUM(L729:L730)/SUM(D729:D730))" TargetMode="External"/><Relationship Id="rId8074" Type="http://schemas.openxmlformats.org/officeDocument/2006/relationships/hyperlink" Target="mailto:=@if(sum(d729.d730)=0,%22NA%22,SUM(L729:L730)/SUM(D729:D730))" TargetMode="External"/><Relationship Id="rId1114" Type="http://schemas.openxmlformats.org/officeDocument/2006/relationships/hyperlink" Target="mailto:=@if(sum(d729.d730)=0,%22NA%22,SUM(L729:L730)/SUM(D729:D730))" TargetMode="External"/><Relationship Id="rId1321" Type="http://schemas.openxmlformats.org/officeDocument/2006/relationships/hyperlink" Target="mailto:=@if(sum(d729.d730)=0,%22NA%22,SUM(L729:L730)/SUM(D729:D730))" TargetMode="External"/><Relationship Id="rId4477" Type="http://schemas.openxmlformats.org/officeDocument/2006/relationships/hyperlink" Target="mailto:=@if(sum(d729.d730)=0,%22NA%22,SUM(L729:L730)/SUM(D729:D730))" TargetMode="External"/><Relationship Id="rId4684" Type="http://schemas.openxmlformats.org/officeDocument/2006/relationships/hyperlink" Target="mailto:=@if(sum(d729.d730)=0,%22NA%22,SUM(L729:L730)/SUM(D729:D730))" TargetMode="External"/><Relationship Id="rId4891" Type="http://schemas.openxmlformats.org/officeDocument/2006/relationships/hyperlink" Target="mailto:=@if(sum(d729.d730)=0,%22NA%22,SUM(L729:L730)/SUM(D729:D730))" TargetMode="External"/><Relationship Id="rId5528" Type="http://schemas.openxmlformats.org/officeDocument/2006/relationships/hyperlink" Target="mailto:=@if(sum(d729.d730)=0,%22NA%22,SUM(L729:L730)/SUM(D729:D730))" TargetMode="External"/><Relationship Id="rId5735" Type="http://schemas.openxmlformats.org/officeDocument/2006/relationships/hyperlink" Target="mailto:=@if(sum(d729.d730)=0,%22NA%22,SUM(L729:L730)/SUM(D729:D730))" TargetMode="External"/><Relationship Id="rId7090" Type="http://schemas.openxmlformats.org/officeDocument/2006/relationships/hyperlink" Target="mailto:=@if(sum(d729.d730)=0,%22NA%22,SUM(L729:L730)/SUM(D729:D730))" TargetMode="External"/><Relationship Id="rId8141" Type="http://schemas.openxmlformats.org/officeDocument/2006/relationships/hyperlink" Target="mailto:=@if(sum(d729.d730)=0,%22NA%22,SUM(L729:L730)/SUM(D729:D730))" TargetMode="External"/><Relationship Id="rId3079" Type="http://schemas.openxmlformats.org/officeDocument/2006/relationships/hyperlink" Target="mailto:=@if(sum(d729.d730)=0,%22NA%22,SUM(L729:L730)/SUM(D729:D730))" TargetMode="External"/><Relationship Id="rId3286" Type="http://schemas.openxmlformats.org/officeDocument/2006/relationships/hyperlink" Target="mailto:=@if(sum(d729.d730)=0,%22NA%22,SUM(L729:L730)/SUM(D729:D730))" TargetMode="External"/><Relationship Id="rId3493" Type="http://schemas.openxmlformats.org/officeDocument/2006/relationships/hyperlink" Target="mailto:=@if(sum(d729.d730)=0,%22NA%22,SUM(L729:L730)/SUM(D729:D730))" TargetMode="External"/><Relationship Id="rId4337" Type="http://schemas.openxmlformats.org/officeDocument/2006/relationships/hyperlink" Target="mailto:=@if(sum(d729.d730)=0,%22NA%22,SUM(L729:L730)/SUM(D729:D730))" TargetMode="External"/><Relationship Id="rId4544" Type="http://schemas.openxmlformats.org/officeDocument/2006/relationships/hyperlink" Target="mailto:=@if(sum(d729.d730)=0,%22NA%22,SUM(L729:L730)/SUM(D729:D730))" TargetMode="External"/><Relationship Id="rId5942" Type="http://schemas.openxmlformats.org/officeDocument/2006/relationships/hyperlink" Target="mailto:=@if(sum(d729.d730)=0,%22NA%22,SUM(L729:L730)/SUM(D729:D730))" TargetMode="External"/><Relationship Id="rId8001" Type="http://schemas.openxmlformats.org/officeDocument/2006/relationships/hyperlink" Target="mailto:=@if(sum(d729.d730)=0,%22NA%22,SUM(L729:L730)/SUM(D729:D730))" TargetMode="External"/><Relationship Id="rId2095" Type="http://schemas.openxmlformats.org/officeDocument/2006/relationships/hyperlink" Target="mailto:=@if(sum(d729.d730)=0,%22NA%22,SUM(L729:L730)/SUM(D729:D730))" TargetMode="External"/><Relationship Id="rId3146" Type="http://schemas.openxmlformats.org/officeDocument/2006/relationships/hyperlink" Target="mailto:=@if(sum(d729.d730)=0,%22NA%22,SUM(L729:L730)/SUM(D729:D730))" TargetMode="External"/><Relationship Id="rId3353" Type="http://schemas.openxmlformats.org/officeDocument/2006/relationships/hyperlink" Target="mailto:=@if(sum(d729.d730)=0,%22NA%22,SUM(L729:L730)/SUM(D729:D730))" TargetMode="External"/><Relationship Id="rId4751" Type="http://schemas.openxmlformats.org/officeDocument/2006/relationships/hyperlink" Target="mailto:=@if(sum(d729.d730)=0,%22NA%22,SUM(L729:L730)/SUM(D729:D730))" TargetMode="External"/><Relationship Id="rId5802" Type="http://schemas.openxmlformats.org/officeDocument/2006/relationships/hyperlink" Target="mailto:=@if(sum(d729.d730)=0,%22NA%22,SUM(L729:L730)/SUM(D729:D730))" TargetMode="External"/><Relationship Id="rId274" Type="http://schemas.openxmlformats.org/officeDocument/2006/relationships/hyperlink" Target="mailto:=@if(sum(d729.d730)=0,%22NA%22,SUM(L729:L730)/SUM(D729:D730))" TargetMode="External"/><Relationship Id="rId481" Type="http://schemas.openxmlformats.org/officeDocument/2006/relationships/hyperlink" Target="mailto:=@if(sum(d729.d730)=0,%22NA%22,SUM(L729:L730)/SUM(D729:D730))" TargetMode="External"/><Relationship Id="rId2162" Type="http://schemas.openxmlformats.org/officeDocument/2006/relationships/hyperlink" Target="mailto:=@if(sum(d729.d730)=0,%22NA%22,SUM(L729:L730)/SUM(D729:D730))" TargetMode="External"/><Relationship Id="rId3006" Type="http://schemas.openxmlformats.org/officeDocument/2006/relationships/hyperlink" Target="mailto:=@if(sum(d729.d730)=0,%22NA%22,SUM(L729:L730)/SUM(D729:D730))" TargetMode="External"/><Relationship Id="rId3560" Type="http://schemas.openxmlformats.org/officeDocument/2006/relationships/hyperlink" Target="mailto:=@if(sum(d729.d730)=0,%22NA%22,SUM(L729:L730)/SUM(D729:D730))" TargetMode="External"/><Relationship Id="rId4404" Type="http://schemas.openxmlformats.org/officeDocument/2006/relationships/hyperlink" Target="mailto:=@if(sum(d729.d730)=0,%22NA%22,SUM(L729:L730)/SUM(D729:D730))" TargetMode="External"/><Relationship Id="rId4611" Type="http://schemas.openxmlformats.org/officeDocument/2006/relationships/hyperlink" Target="mailto:=@if(sum(d729.d730)=0,%22NA%22,SUM(L729:L730)/SUM(D729:D730))" TargetMode="External"/><Relationship Id="rId6369" Type="http://schemas.openxmlformats.org/officeDocument/2006/relationships/hyperlink" Target="mailto:=@if(sum(d729.d730)=0,%22NA%22,SUM(L729:L730)/SUM(D729:D730))" TargetMode="External"/><Relationship Id="rId7767" Type="http://schemas.openxmlformats.org/officeDocument/2006/relationships/hyperlink" Target="mailto:=@if(sum(d729.d730)=0,%22NA%22,SUM(L729:L730)/SUM(D729:D730))" TargetMode="External"/><Relationship Id="rId7974" Type="http://schemas.openxmlformats.org/officeDocument/2006/relationships/hyperlink" Target="mailto:=@if(sum(d729.d730)=0,%22NA%22,SUM(L729:L730)/SUM(D729:D730))" TargetMode="External"/><Relationship Id="rId134" Type="http://schemas.openxmlformats.org/officeDocument/2006/relationships/hyperlink" Target="mailto:=@if(sum(d729.d730)=0,%22NA%22,SUM(L729:L730)/SUM(D729:D730))" TargetMode="External"/><Relationship Id="rId3213" Type="http://schemas.openxmlformats.org/officeDocument/2006/relationships/hyperlink" Target="mailto:=@if(sum(d729.d730)=0,%22NA%22,SUM(L729:L730)/SUM(D729:D730))" TargetMode="External"/><Relationship Id="rId3420" Type="http://schemas.openxmlformats.org/officeDocument/2006/relationships/hyperlink" Target="mailto:=@if(sum(d729.d730)=0,%22NA%22,SUM(L729:L730)/SUM(D729:D730))" TargetMode="External"/><Relationship Id="rId6576" Type="http://schemas.openxmlformats.org/officeDocument/2006/relationships/hyperlink" Target="mailto:=@if(sum(d729.d730)=0,%22NA%22,SUM(L729:L730)/SUM(D729:D730))" TargetMode="External"/><Relationship Id="rId6783" Type="http://schemas.openxmlformats.org/officeDocument/2006/relationships/hyperlink" Target="mailto:=@if(sum(d729.d730)=0,%22NA%22,SUM(L729:L730)/SUM(D729:D730))" TargetMode="External"/><Relationship Id="rId6990" Type="http://schemas.openxmlformats.org/officeDocument/2006/relationships/hyperlink" Target="mailto:=@if(sum(d729.d730)=0,%22NA%22,SUM(L729:L730)/SUM(D729:D730))" TargetMode="External"/><Relationship Id="rId7627" Type="http://schemas.openxmlformats.org/officeDocument/2006/relationships/hyperlink" Target="mailto:=@if(sum(d729.d730)=0,%22NA%22,SUM(L729:L730)/SUM(D729:D730))" TargetMode="External"/><Relationship Id="rId7834" Type="http://schemas.openxmlformats.org/officeDocument/2006/relationships/hyperlink" Target="mailto:=@if(sum(d729.d730)=0,%22NA%22,SUM(L729:L730)/SUM(D729:D730))" TargetMode="External"/><Relationship Id="rId341" Type="http://schemas.openxmlformats.org/officeDocument/2006/relationships/hyperlink" Target="mailto:=@if(sum(d729.d730)=0,%22NA%22,SUM(L729:L730)/SUM(D729:D730))" TargetMode="External"/><Relationship Id="rId2022" Type="http://schemas.openxmlformats.org/officeDocument/2006/relationships/hyperlink" Target="mailto:=@if(sum(d729.d730)=0,%22NA%22,SUM(L729:L730)/SUM(D729:D730))" TargetMode="External"/><Relationship Id="rId2979" Type="http://schemas.openxmlformats.org/officeDocument/2006/relationships/hyperlink" Target="mailto:=@if(sum(d729.d730)=0,%22NA%22,SUM(L729:L730)/SUM(D729:D730))" TargetMode="External"/><Relationship Id="rId5178" Type="http://schemas.openxmlformats.org/officeDocument/2006/relationships/hyperlink" Target="mailto:=@if(sum(d729.d730)=0,%22NA%22,SUM(L729:L730)/SUM(D729:D730))" TargetMode="External"/><Relationship Id="rId5385" Type="http://schemas.openxmlformats.org/officeDocument/2006/relationships/hyperlink" Target="mailto:=@if(sum(d729.d730)=0,%22NA%22,SUM(L729:L730)/SUM(D729:D730))" TargetMode="External"/><Relationship Id="rId5592" Type="http://schemas.openxmlformats.org/officeDocument/2006/relationships/hyperlink" Target="mailto:=@if(sum(d729.d730)=0,%22NA%22,SUM(L729:L730)/SUM(D729:D730))" TargetMode="External"/><Relationship Id="rId6229" Type="http://schemas.openxmlformats.org/officeDocument/2006/relationships/hyperlink" Target="mailto:=@if(sum(d729.d730)=0,%22NA%22,SUM(L729:L730)/SUM(D729:D730))" TargetMode="External"/><Relationship Id="rId6436" Type="http://schemas.openxmlformats.org/officeDocument/2006/relationships/hyperlink" Target="mailto:=@if(sum(d729.d730)=0,%22NA%22,SUM(L729:L730)/SUM(D729:D730))" TargetMode="External"/><Relationship Id="rId6643" Type="http://schemas.openxmlformats.org/officeDocument/2006/relationships/hyperlink" Target="mailto:=@if(sum(d729.d730)=0,%22NA%22,SUM(L729:L730)/SUM(D729:D730))" TargetMode="External"/><Relationship Id="rId6850" Type="http://schemas.openxmlformats.org/officeDocument/2006/relationships/hyperlink" Target="mailto:=@if(sum(d729.d730)=0,%22NA%22,SUM(L729:L730)/SUM(D729:D730))" TargetMode="External"/><Relationship Id="rId7901" Type="http://schemas.openxmlformats.org/officeDocument/2006/relationships/hyperlink" Target="mailto:=@if(sum(d729.d730)=0,%22NA%22,SUM(L729:L730)/SUM(D729:D730))" TargetMode="External"/><Relationship Id="rId201" Type="http://schemas.openxmlformats.org/officeDocument/2006/relationships/hyperlink" Target="mailto:=@if(sum(d729.d730)=0,%22NA%22,SUM(L729:L730)/SUM(D729:D730))" TargetMode="External"/><Relationship Id="rId1788" Type="http://schemas.openxmlformats.org/officeDocument/2006/relationships/hyperlink" Target="mailto:=@if(sum(d729.d730)=0,%22NA%22,SUM(L729:L730)/SUM(D729:D730))" TargetMode="External"/><Relationship Id="rId1995" Type="http://schemas.openxmlformats.org/officeDocument/2006/relationships/hyperlink" Target="mailto:=@if(sum(d729.d730)=0,%22NA%22,SUM(L729:L730)/SUM(D729:D730))" TargetMode="External"/><Relationship Id="rId2839" Type="http://schemas.openxmlformats.org/officeDocument/2006/relationships/hyperlink" Target="mailto:=@if(sum(d729.d730)=0,%22NA%22,SUM(L729:L730)/SUM(D729:D730))" TargetMode="External"/><Relationship Id="rId4194" Type="http://schemas.openxmlformats.org/officeDocument/2006/relationships/hyperlink" Target="mailto:=@if(sum(d729.d730)=0,%22NA%22,SUM(L729:L730)/SUM(D729:D730))" TargetMode="External"/><Relationship Id="rId5038" Type="http://schemas.openxmlformats.org/officeDocument/2006/relationships/hyperlink" Target="mailto:=@if(sum(d729.d730)=0,%22NA%22,SUM(L729:L730)/SUM(D729:D730))" TargetMode="External"/><Relationship Id="rId5245" Type="http://schemas.openxmlformats.org/officeDocument/2006/relationships/hyperlink" Target="mailto:=@if(sum(d729.d730)=0,%22NA%22,SUM(L729:L730)/SUM(D729:D730))" TargetMode="External"/><Relationship Id="rId5452" Type="http://schemas.openxmlformats.org/officeDocument/2006/relationships/hyperlink" Target="mailto:=@if(sum(d729.d730)=0,%22NA%22,SUM(L729:L730)/SUM(D729:D730))" TargetMode="External"/><Relationship Id="rId6503" Type="http://schemas.openxmlformats.org/officeDocument/2006/relationships/hyperlink" Target="mailto:=@if(sum(d729.d730)=0,%22NA%22,SUM(L729:L730)/SUM(D729:D730))" TargetMode="External"/><Relationship Id="rId6710" Type="http://schemas.openxmlformats.org/officeDocument/2006/relationships/hyperlink" Target="mailto:=@if(sum(d729.d730)=0,%22NA%22,SUM(L729:L730)/SUM(D729:D730))" TargetMode="External"/><Relationship Id="rId1648" Type="http://schemas.openxmlformats.org/officeDocument/2006/relationships/hyperlink" Target="mailto:=@if(sum(d729.d730)=0,%22NA%22,SUM(L729:L730)/SUM(D729:D730))" TargetMode="External"/><Relationship Id="rId4054" Type="http://schemas.openxmlformats.org/officeDocument/2006/relationships/hyperlink" Target="mailto:=@if(sum(d729.d730)=0,%22NA%22,SUM(L729:L730)/SUM(D729:D730))" TargetMode="External"/><Relationship Id="rId4261" Type="http://schemas.openxmlformats.org/officeDocument/2006/relationships/hyperlink" Target="mailto:=@if(sum(d729.d730)=0,%22NA%22,SUM(L729:L730)/SUM(D729:D730))" TargetMode="External"/><Relationship Id="rId5105" Type="http://schemas.openxmlformats.org/officeDocument/2006/relationships/hyperlink" Target="mailto:=@if(sum(d729.d730)=0,%22NA%22,SUM(L729:L730)/SUM(D729:D730))" TargetMode="External"/><Relationship Id="rId5312" Type="http://schemas.openxmlformats.org/officeDocument/2006/relationships/hyperlink" Target="mailto:=@if(sum(d729.d730)=0,%22NA%22,SUM(L729:L730)/SUM(D729:D730))" TargetMode="External"/><Relationship Id="rId1508" Type="http://schemas.openxmlformats.org/officeDocument/2006/relationships/hyperlink" Target="mailto:=@if(sum(d729.d730)=0,%22NA%22,SUM(L729:L730)/SUM(D729:D730))" TargetMode="External"/><Relationship Id="rId1855" Type="http://schemas.openxmlformats.org/officeDocument/2006/relationships/hyperlink" Target="mailto:=@if(sum(d729.d730)=0,%22NA%22,SUM(L729:L730)/SUM(D729:D730))" TargetMode="External"/><Relationship Id="rId2906" Type="http://schemas.openxmlformats.org/officeDocument/2006/relationships/hyperlink" Target="mailto:=@if(sum(d729.d730)=0,%22NA%22,SUM(L729:L730)/SUM(D729:D730))" TargetMode="External"/><Relationship Id="rId3070" Type="http://schemas.openxmlformats.org/officeDocument/2006/relationships/hyperlink" Target="mailto:=@if(sum(d729.d730)=0,%22NA%22,SUM(L729:L730)/SUM(D729:D730))" TargetMode="External"/><Relationship Id="rId4121" Type="http://schemas.openxmlformats.org/officeDocument/2006/relationships/hyperlink" Target="mailto:=@if(sum(d729.d730)=0,%22NA%22,SUM(L729:L730)/SUM(D729:D730))" TargetMode="External"/><Relationship Id="rId7277" Type="http://schemas.openxmlformats.org/officeDocument/2006/relationships/hyperlink" Target="mailto:=@if(sum(d729.d730)=0,%22NA%22,SUM(L729:L730)/SUM(D729:D730))" TargetMode="External"/><Relationship Id="rId7484" Type="http://schemas.openxmlformats.org/officeDocument/2006/relationships/hyperlink" Target="mailto:=@if(sum(d729.d730)=0,%22NA%22,SUM(L729:L730)/SUM(D729:D730))" TargetMode="External"/><Relationship Id="rId1715" Type="http://schemas.openxmlformats.org/officeDocument/2006/relationships/hyperlink" Target="mailto:=@if(sum(d729.d730)=0,%22NA%22,SUM(L729:L730)/SUM(D729:D730))" TargetMode="External"/><Relationship Id="rId1922" Type="http://schemas.openxmlformats.org/officeDocument/2006/relationships/hyperlink" Target="mailto:=@if(sum(d729.d730)=0,%22NA%22,SUM(L729:L730)/SUM(D729:D730))" TargetMode="External"/><Relationship Id="rId6086" Type="http://schemas.openxmlformats.org/officeDocument/2006/relationships/hyperlink" Target="mailto:=@if(sum(d729.d730)=0,%22NA%22,SUM(L729:L730)/SUM(D729:D730))" TargetMode="External"/><Relationship Id="rId6293" Type="http://schemas.openxmlformats.org/officeDocument/2006/relationships/hyperlink" Target="mailto:=@if(sum(d729.d730)=0,%22NA%22,SUM(L729:L730)/SUM(D729:D730))" TargetMode="External"/><Relationship Id="rId7137" Type="http://schemas.openxmlformats.org/officeDocument/2006/relationships/hyperlink" Target="mailto:=@if(sum(d729.d730)=0,%22NA%22,SUM(L729:L730)/SUM(D729:D730))" TargetMode="External"/><Relationship Id="rId7691" Type="http://schemas.openxmlformats.org/officeDocument/2006/relationships/hyperlink" Target="mailto:=@if(sum(d729.d730)=0,%22NA%22,SUM(L729:L730)/SUM(D729:D730))" TargetMode="External"/><Relationship Id="rId3887" Type="http://schemas.openxmlformats.org/officeDocument/2006/relationships/hyperlink" Target="mailto:=@if(sum(d729.d730)=0,%22NA%22,SUM(L729:L730)/SUM(D729:D730))" TargetMode="External"/><Relationship Id="rId4938" Type="http://schemas.openxmlformats.org/officeDocument/2006/relationships/hyperlink" Target="mailto:=@if(sum(d729.d730)=0,%22NA%22,SUM(L729:L730)/SUM(D729:D730))" TargetMode="External"/><Relationship Id="rId7344" Type="http://schemas.openxmlformats.org/officeDocument/2006/relationships/hyperlink" Target="mailto:=@if(sum(d729.d730)=0,%22NA%22,SUM(L729:L730)/SUM(D729:D730))" TargetMode="External"/><Relationship Id="rId7551" Type="http://schemas.openxmlformats.org/officeDocument/2006/relationships/hyperlink" Target="mailto:=@if(sum(d729.d730)=0,%22NA%22,SUM(L729:L730)/SUM(D729:D730))" TargetMode="External"/><Relationship Id="rId2489" Type="http://schemas.openxmlformats.org/officeDocument/2006/relationships/hyperlink" Target="mailto:=@if(sum(d729.d730)=0,%22NA%22,SUM(L729:L730)/SUM(D729:D730))" TargetMode="External"/><Relationship Id="rId2696" Type="http://schemas.openxmlformats.org/officeDocument/2006/relationships/hyperlink" Target="mailto:=@if(sum(d729.d730)=0,%22NA%22,SUM(L729:L730)/SUM(D729:D730))" TargetMode="External"/><Relationship Id="rId3747" Type="http://schemas.openxmlformats.org/officeDocument/2006/relationships/hyperlink" Target="mailto:=@if(sum(d729.d730)=0,%22NA%22,SUM(L729:L730)/SUM(D729:D730))" TargetMode="External"/><Relationship Id="rId3954" Type="http://schemas.openxmlformats.org/officeDocument/2006/relationships/hyperlink" Target="mailto:=@if(sum(d729.d730)=0,%22NA%22,SUM(L729:L730)/SUM(D729:D730))" TargetMode="External"/><Relationship Id="rId6153" Type="http://schemas.openxmlformats.org/officeDocument/2006/relationships/hyperlink" Target="mailto:=@if(sum(d729.d730)=0,%22NA%22,SUM(L729:L730)/SUM(D729:D730))" TargetMode="External"/><Relationship Id="rId6360" Type="http://schemas.openxmlformats.org/officeDocument/2006/relationships/hyperlink" Target="mailto:=@if(sum(d729.d730)=0,%22NA%22,SUM(L729:L730)/SUM(D729:D730))" TargetMode="External"/><Relationship Id="rId7204" Type="http://schemas.openxmlformats.org/officeDocument/2006/relationships/hyperlink" Target="mailto:=@if(sum(d729.d730)=0,%22NA%22,SUM(L729:L730)/SUM(D729:D730))" TargetMode="External"/><Relationship Id="rId7411" Type="http://schemas.openxmlformats.org/officeDocument/2006/relationships/hyperlink" Target="mailto:=@if(sum(d729.d730)=0,%22NA%22,SUM(L729:L730)/SUM(D729:D730))" TargetMode="External"/><Relationship Id="rId668" Type="http://schemas.openxmlformats.org/officeDocument/2006/relationships/hyperlink" Target="mailto:=@if(sum(d729.d730)=0,%22NA%22,SUM(L729:L730)/SUM(D729:D730))" TargetMode="External"/><Relationship Id="rId875" Type="http://schemas.openxmlformats.org/officeDocument/2006/relationships/hyperlink" Target="mailto:=@if(sum(d729.d730)=0,%22NA%22,SUM(L729:L730)/SUM(D729:D730))" TargetMode="External"/><Relationship Id="rId1298" Type="http://schemas.openxmlformats.org/officeDocument/2006/relationships/hyperlink" Target="mailto:=@if(sum(d729.d730)=0,%22NA%22,SUM(L729:L730)/SUM(D729:D730))" TargetMode="External"/><Relationship Id="rId2349" Type="http://schemas.openxmlformats.org/officeDocument/2006/relationships/hyperlink" Target="mailto:=@if(sum(d729.d730)=0,%22NA%22,SUM(L729:L730)/SUM(D729:D730))" TargetMode="External"/><Relationship Id="rId2556" Type="http://schemas.openxmlformats.org/officeDocument/2006/relationships/hyperlink" Target="mailto:=@if(sum(d729.d730)=0,%22NA%22,SUM(L729:L730)/SUM(D729:D730))" TargetMode="External"/><Relationship Id="rId2763" Type="http://schemas.openxmlformats.org/officeDocument/2006/relationships/hyperlink" Target="mailto:=@if(sum(d729.d730)=0,%22NA%22,SUM(L729:L730)/SUM(D729:D730))" TargetMode="External"/><Relationship Id="rId2970" Type="http://schemas.openxmlformats.org/officeDocument/2006/relationships/hyperlink" Target="mailto:=@if(sum(d729.d730)=0,%22NA%22,SUM(L729:L730)/SUM(D729:D730))" TargetMode="External"/><Relationship Id="rId3607" Type="http://schemas.openxmlformats.org/officeDocument/2006/relationships/hyperlink" Target="mailto:=@if(sum(d729.d730)=0,%22NA%22,SUM(L729:L730)/SUM(D729:D730))" TargetMode="External"/><Relationship Id="rId3814" Type="http://schemas.openxmlformats.org/officeDocument/2006/relationships/hyperlink" Target="mailto:=@if(sum(d729.d730)=0,%22NA%22,SUM(L729:L730)/SUM(D729:D730))" TargetMode="External"/><Relationship Id="rId6013" Type="http://schemas.openxmlformats.org/officeDocument/2006/relationships/hyperlink" Target="mailto:=@if(sum(d729.d730)=0,%22NA%22,SUM(L729:L730)/SUM(D729:D730))" TargetMode="External"/><Relationship Id="rId6220" Type="http://schemas.openxmlformats.org/officeDocument/2006/relationships/hyperlink" Target="mailto:=@if(sum(d729.d730)=0,%22NA%22,SUM(L729:L730)/SUM(D729:D730))" TargetMode="External"/><Relationship Id="rId528" Type="http://schemas.openxmlformats.org/officeDocument/2006/relationships/hyperlink" Target="mailto:=@if(sum(d729.d730)=0,%22NA%22,SUM(L729:L730)/SUM(D729:D730))" TargetMode="External"/><Relationship Id="rId735" Type="http://schemas.openxmlformats.org/officeDocument/2006/relationships/hyperlink" Target="mailto:=@if(sum(d729.d730)=0,%22NA%22,SUM(L729:L730)/SUM(D729:D730))" TargetMode="External"/><Relationship Id="rId942" Type="http://schemas.openxmlformats.org/officeDocument/2006/relationships/hyperlink" Target="mailto:=@if(sum(d729.d730)=0,%22NA%22,SUM(L729:L730)/SUM(D729:D730))" TargetMode="External"/><Relationship Id="rId1158" Type="http://schemas.openxmlformats.org/officeDocument/2006/relationships/hyperlink" Target="mailto:=@if(sum(d729.d730)=0,%22NA%22,SUM(L729:L730)/SUM(D729:D730))" TargetMode="External"/><Relationship Id="rId1365" Type="http://schemas.openxmlformats.org/officeDocument/2006/relationships/hyperlink" Target="mailto:=@if(sum(d729.d730)=0,%22NA%22,SUM(L729:L730)/SUM(D729:D730))" TargetMode="External"/><Relationship Id="rId1572" Type="http://schemas.openxmlformats.org/officeDocument/2006/relationships/hyperlink" Target="mailto:=@if(sum(d729.d730)=0,%22NA%22,SUM(L729:L730)/SUM(D729:D730))" TargetMode="External"/><Relationship Id="rId2209" Type="http://schemas.openxmlformats.org/officeDocument/2006/relationships/hyperlink" Target="mailto:=@if(sum(d729.d730)=0,%22NA%22,SUM(L729:L730)/SUM(D729:D730))" TargetMode="External"/><Relationship Id="rId2416" Type="http://schemas.openxmlformats.org/officeDocument/2006/relationships/hyperlink" Target="mailto:=@if(sum(d729.d730)=0,%22NA%22,SUM(L729:L730)/SUM(D729:D730))" TargetMode="External"/><Relationship Id="rId2623" Type="http://schemas.openxmlformats.org/officeDocument/2006/relationships/hyperlink" Target="mailto:=@if(sum(d729.d730)=0,%22NA%22,SUM(L729:L730)/SUM(D729:D730))" TargetMode="External"/><Relationship Id="rId5779" Type="http://schemas.openxmlformats.org/officeDocument/2006/relationships/hyperlink" Target="mailto:=@if(sum(d729.d730)=0,%22NA%22,SUM(L729:L730)/SUM(D729:D730))" TargetMode="External"/><Relationship Id="rId1018" Type="http://schemas.openxmlformats.org/officeDocument/2006/relationships/hyperlink" Target="mailto:=@if(sum(d729.d730)=0,%22NA%22,SUM(L729:L730)/SUM(D729:D730))" TargetMode="External"/><Relationship Id="rId1225" Type="http://schemas.openxmlformats.org/officeDocument/2006/relationships/hyperlink" Target="mailto:=@if(sum(d729.d730)=0,%22NA%22,SUM(L729:L730)/SUM(D729:D730))" TargetMode="External"/><Relationship Id="rId1432" Type="http://schemas.openxmlformats.org/officeDocument/2006/relationships/hyperlink" Target="mailto:=@if(sum(d729.d730)=0,%22NA%22,SUM(L729:L730)/SUM(D729:D730))" TargetMode="External"/><Relationship Id="rId2830" Type="http://schemas.openxmlformats.org/officeDocument/2006/relationships/hyperlink" Target="mailto:=@if(sum(d729.d730)=0,%22NA%22,SUM(L729:L730)/SUM(D729:D730))" TargetMode="External"/><Relationship Id="rId4588" Type="http://schemas.openxmlformats.org/officeDocument/2006/relationships/hyperlink" Target="mailto:=@if(sum(d729.d730)=0,%22NA%22,SUM(L729:L730)/SUM(D729:D730))" TargetMode="External"/><Relationship Id="rId5639" Type="http://schemas.openxmlformats.org/officeDocument/2006/relationships/hyperlink" Target="mailto:=@if(sum(d729.d730)=0,%22NA%22,SUM(L729:L730)/SUM(D729:D730))" TargetMode="External"/><Relationship Id="rId5986" Type="http://schemas.openxmlformats.org/officeDocument/2006/relationships/hyperlink" Target="mailto:=@if(sum(d729.d730)=0,%22NA%22,SUM(L729:L730)/SUM(D729:D730))" TargetMode="External"/><Relationship Id="rId8045" Type="http://schemas.openxmlformats.org/officeDocument/2006/relationships/hyperlink" Target="mailto:=@if(sum(d729.d730)=0,%22NA%22,SUM(L729:L730)/SUM(D729:D730))" TargetMode="External"/><Relationship Id="rId71" Type="http://schemas.openxmlformats.org/officeDocument/2006/relationships/hyperlink" Target="mailto:=@if(sum(d729.d730)=0,%22NA%22,SUM(L729:L730)/SUM(D729:D730))" TargetMode="External"/><Relationship Id="rId802" Type="http://schemas.openxmlformats.org/officeDocument/2006/relationships/hyperlink" Target="mailto:=@if(sum(d729.d730)=0,%22NA%22,SUM(L729:L730)/SUM(D729:D730))" TargetMode="External"/><Relationship Id="rId3397" Type="http://schemas.openxmlformats.org/officeDocument/2006/relationships/hyperlink" Target="mailto:=@if(sum(d729.d730)=0,%22NA%22,SUM(L729:L730)/SUM(D729:D730))" TargetMode="External"/><Relationship Id="rId4795" Type="http://schemas.openxmlformats.org/officeDocument/2006/relationships/hyperlink" Target="mailto:=@if(sum(d729.d730)=0,%22NA%22,SUM(L729:L730)/SUM(D729:D730))" TargetMode="External"/><Relationship Id="rId5846" Type="http://schemas.openxmlformats.org/officeDocument/2006/relationships/hyperlink" Target="mailto:=@if(sum(d729.d730)=0,%22NA%22,SUM(L729:L730)/SUM(D729:D730))" TargetMode="External"/><Relationship Id="rId7061" Type="http://schemas.openxmlformats.org/officeDocument/2006/relationships/hyperlink" Target="mailto:=@if(sum(d729.d730)=0,%22NA%22,SUM(L729:L730)/SUM(D729:D730))" TargetMode="External"/><Relationship Id="rId8112" Type="http://schemas.openxmlformats.org/officeDocument/2006/relationships/hyperlink" Target="mailto:=@if(sum(d729.d730)=0,%22NA%22,SUM(L729:L730)/SUM(D729:D730))" TargetMode="External"/><Relationship Id="rId4448" Type="http://schemas.openxmlformats.org/officeDocument/2006/relationships/hyperlink" Target="mailto:=@if(sum(d729.d730)=0,%22NA%22,SUM(L729:L730)/SUM(D729:D730))" TargetMode="External"/><Relationship Id="rId4655" Type="http://schemas.openxmlformats.org/officeDocument/2006/relationships/hyperlink" Target="mailto:=@if(sum(d729.d730)=0,%22NA%22,SUM(L729:L730)/SUM(D729:D730))" TargetMode="External"/><Relationship Id="rId4862" Type="http://schemas.openxmlformats.org/officeDocument/2006/relationships/hyperlink" Target="mailto:=@if(sum(d729.d730)=0,%22NA%22,SUM(L729:L730)/SUM(D729:D730))" TargetMode="External"/><Relationship Id="rId5706" Type="http://schemas.openxmlformats.org/officeDocument/2006/relationships/hyperlink" Target="mailto:=@if(sum(d729.d730)=0,%22NA%22,SUM(L729:L730)/SUM(D729:D730))" TargetMode="External"/><Relationship Id="rId5913" Type="http://schemas.openxmlformats.org/officeDocument/2006/relationships/hyperlink" Target="mailto:=@if(sum(d729.d730)=0,%22NA%22,SUM(L729:L730)/SUM(D729:D730))" TargetMode="External"/><Relationship Id="rId178" Type="http://schemas.openxmlformats.org/officeDocument/2006/relationships/hyperlink" Target="mailto:=@if(sum(d729.d730)=0,%22NA%22,SUM(L729:L730)/SUM(D729:D730))" TargetMode="External"/><Relationship Id="rId3257" Type="http://schemas.openxmlformats.org/officeDocument/2006/relationships/hyperlink" Target="mailto:=@if(sum(d729.d730)=0,%22NA%22,SUM(L729:L730)/SUM(D729:D730))" TargetMode="External"/><Relationship Id="rId3464" Type="http://schemas.openxmlformats.org/officeDocument/2006/relationships/hyperlink" Target="mailto:=@if(sum(d729.d730)=0,%22NA%22,SUM(L729:L730)/SUM(D729:D730))" TargetMode="External"/><Relationship Id="rId3671" Type="http://schemas.openxmlformats.org/officeDocument/2006/relationships/hyperlink" Target="mailto:=@if(sum(d729.d730)=0,%22NA%22,SUM(L729:L730)/SUM(D729:D730))" TargetMode="External"/><Relationship Id="rId4308" Type="http://schemas.openxmlformats.org/officeDocument/2006/relationships/hyperlink" Target="mailto:=@if(sum(d729.d730)=0,%22NA%22,SUM(L729:L730)/SUM(D729:D730))" TargetMode="External"/><Relationship Id="rId4515" Type="http://schemas.openxmlformats.org/officeDocument/2006/relationships/hyperlink" Target="mailto:=@if(sum(d729.d730)=0,%22NA%22,SUM(L729:L730)/SUM(D729:D730))" TargetMode="External"/><Relationship Id="rId4722" Type="http://schemas.openxmlformats.org/officeDocument/2006/relationships/hyperlink" Target="mailto:=@if(sum(d729.d730)=0,%22NA%22,SUM(L729:L730)/SUM(D729:D730))" TargetMode="External"/><Relationship Id="rId7878" Type="http://schemas.openxmlformats.org/officeDocument/2006/relationships/hyperlink" Target="mailto:=@if(sum(d729.d730)=0,%22NA%22,SUM(L729:L730)/SUM(D729:D730))" TargetMode="External"/><Relationship Id="rId385" Type="http://schemas.openxmlformats.org/officeDocument/2006/relationships/hyperlink" Target="mailto:=@if(sum(d729.d730)=0,%22NA%22,SUM(L729:L730)/SUM(D729:D730))" TargetMode="External"/><Relationship Id="rId592" Type="http://schemas.openxmlformats.org/officeDocument/2006/relationships/hyperlink" Target="mailto:=@if(sum(d729.d730)=0,%22NA%22,SUM(L729:L730)/SUM(D729:D730))" TargetMode="External"/><Relationship Id="rId2066" Type="http://schemas.openxmlformats.org/officeDocument/2006/relationships/hyperlink" Target="mailto:=@if(sum(d729.d730)=0,%22NA%22,SUM(L729:L730)/SUM(D729:D730))" TargetMode="External"/><Relationship Id="rId2273" Type="http://schemas.openxmlformats.org/officeDocument/2006/relationships/hyperlink" Target="mailto:=@if(sum(d729.d730)=0,%22NA%22,SUM(L729:L730)/SUM(D729:D730))" TargetMode="External"/><Relationship Id="rId2480" Type="http://schemas.openxmlformats.org/officeDocument/2006/relationships/hyperlink" Target="mailto:=@if(sum(d729.d730)=0,%22NA%22,SUM(L729:L730)/SUM(D729:D730))" TargetMode="External"/><Relationship Id="rId3117" Type="http://schemas.openxmlformats.org/officeDocument/2006/relationships/hyperlink" Target="mailto:=@if(sum(d729.d730)=0,%22NA%22,SUM(L729:L730)/SUM(D729:D730))" TargetMode="External"/><Relationship Id="rId3324" Type="http://schemas.openxmlformats.org/officeDocument/2006/relationships/hyperlink" Target="mailto:=@if(sum(d729.d730)=0,%22NA%22,SUM(L729:L730)/SUM(D729:D730))" TargetMode="External"/><Relationship Id="rId3531" Type="http://schemas.openxmlformats.org/officeDocument/2006/relationships/hyperlink" Target="mailto:=@if(sum(d729.d730)=0,%22NA%22,SUM(L729:L730)/SUM(D729:D730))" TargetMode="External"/><Relationship Id="rId6687" Type="http://schemas.openxmlformats.org/officeDocument/2006/relationships/hyperlink" Target="mailto:=@if(sum(d729.d730)=0,%22NA%22,SUM(L729:L730)/SUM(D729:D730))" TargetMode="External"/><Relationship Id="rId6894" Type="http://schemas.openxmlformats.org/officeDocument/2006/relationships/hyperlink" Target="mailto:=@if(sum(d729.d730)=0,%22NA%22,SUM(L729:L730)/SUM(D729:D730))" TargetMode="External"/><Relationship Id="rId7738" Type="http://schemas.openxmlformats.org/officeDocument/2006/relationships/hyperlink" Target="mailto:=@if(sum(d729.d730)=0,%22NA%22,SUM(L729:L730)/SUM(D729:D730))" TargetMode="External"/><Relationship Id="rId7945" Type="http://schemas.openxmlformats.org/officeDocument/2006/relationships/hyperlink" Target="mailto:=@if(sum(d729.d730)=0,%22NA%22,SUM(L729:L730)/SUM(D729:D730))" TargetMode="External"/><Relationship Id="rId245" Type="http://schemas.openxmlformats.org/officeDocument/2006/relationships/hyperlink" Target="mailto:=@if(sum(d729.d730)=0,%22NA%22,SUM(L729:L730)/SUM(D729:D730))" TargetMode="External"/><Relationship Id="rId452" Type="http://schemas.openxmlformats.org/officeDocument/2006/relationships/hyperlink" Target="mailto:=@if(sum(d729.d730)=0,%22NA%22,SUM(L729:L730)/SUM(D729:D730))" TargetMode="External"/><Relationship Id="rId1082" Type="http://schemas.openxmlformats.org/officeDocument/2006/relationships/hyperlink" Target="mailto:=@if(sum(d729.d730)=0,%22NA%22,SUM(L729:L730)/SUM(D729:D730))" TargetMode="External"/><Relationship Id="rId2133" Type="http://schemas.openxmlformats.org/officeDocument/2006/relationships/hyperlink" Target="mailto:=@if(sum(d729.d730)=0,%22NA%22,SUM(L729:L730)/SUM(D729:D730))" TargetMode="External"/><Relationship Id="rId2340" Type="http://schemas.openxmlformats.org/officeDocument/2006/relationships/hyperlink" Target="mailto:=@if(sum(d729.d730)=0,%22NA%22,SUM(L729:L730)/SUM(D729:D730))" TargetMode="External"/><Relationship Id="rId5289" Type="http://schemas.openxmlformats.org/officeDocument/2006/relationships/hyperlink" Target="mailto:=@if(sum(d729.d730)=0,%22NA%22,SUM(L729:L730)/SUM(D729:D730))" TargetMode="External"/><Relationship Id="rId5496" Type="http://schemas.openxmlformats.org/officeDocument/2006/relationships/hyperlink" Target="mailto:=@if(sum(d729.d730)=0,%22NA%22,SUM(L729:L730)/SUM(D729:D730))" TargetMode="External"/><Relationship Id="rId6547" Type="http://schemas.openxmlformats.org/officeDocument/2006/relationships/hyperlink" Target="mailto:=@if(sum(d729.d730)=0,%22NA%22,SUM(L729:L730)/SUM(D729:D730))" TargetMode="External"/><Relationship Id="rId6754" Type="http://schemas.openxmlformats.org/officeDocument/2006/relationships/hyperlink" Target="mailto:=@if(sum(d729.d730)=0,%22NA%22,SUM(L729:L730)/SUM(D729:D730))" TargetMode="External"/><Relationship Id="rId7805" Type="http://schemas.openxmlformats.org/officeDocument/2006/relationships/hyperlink" Target="mailto:=@if(sum(d729.d730)=0,%22NA%22,SUM(L729:L730)/SUM(D729:D730))" TargetMode="External"/><Relationship Id="rId105" Type="http://schemas.openxmlformats.org/officeDocument/2006/relationships/hyperlink" Target="mailto:=@if(sum(d729.d730)=0,%22NA%22,SUM(L729:L730)/SUM(D729:D730))" TargetMode="External"/><Relationship Id="rId312" Type="http://schemas.openxmlformats.org/officeDocument/2006/relationships/hyperlink" Target="mailto:=@if(sum(d729.d730)=0,%22NA%22,SUM(L729:L730)/SUM(D729:D730))" TargetMode="External"/><Relationship Id="rId2200" Type="http://schemas.openxmlformats.org/officeDocument/2006/relationships/hyperlink" Target="mailto:=@if(sum(d729.d730)=0,%22NA%22,SUM(L729:L730)/SUM(D729:D730))" TargetMode="External"/><Relationship Id="rId4098" Type="http://schemas.openxmlformats.org/officeDocument/2006/relationships/hyperlink" Target="mailto:=@if(sum(d729.d730)=0,%22NA%22,SUM(L729:L730)/SUM(D729:D730))" TargetMode="External"/><Relationship Id="rId5149" Type="http://schemas.openxmlformats.org/officeDocument/2006/relationships/hyperlink" Target="mailto:=@if(sum(d729.d730)=0,%22NA%22,SUM(L729:L730)/SUM(D729:D730))" TargetMode="External"/><Relationship Id="rId5356" Type="http://schemas.openxmlformats.org/officeDocument/2006/relationships/hyperlink" Target="mailto:=@if(sum(d729.d730)=0,%22NA%22,SUM(L729:L730)/SUM(D729:D730))" TargetMode="External"/><Relationship Id="rId5563" Type="http://schemas.openxmlformats.org/officeDocument/2006/relationships/hyperlink" Target="mailto:=@if(sum(d729.d730)=0,%22NA%22,SUM(L729:L730)/SUM(D729:D730))" TargetMode="External"/><Relationship Id="rId6407" Type="http://schemas.openxmlformats.org/officeDocument/2006/relationships/hyperlink" Target="mailto:=@if(sum(d729.d730)=0,%22NA%22,SUM(L729:L730)/SUM(D729:D730))" TargetMode="External"/><Relationship Id="rId6961" Type="http://schemas.openxmlformats.org/officeDocument/2006/relationships/hyperlink" Target="mailto:=@if(sum(d729.d730)=0,%22NA%22,SUM(L729:L730)/SUM(D729:D730))" TargetMode="External"/><Relationship Id="rId1899" Type="http://schemas.openxmlformats.org/officeDocument/2006/relationships/hyperlink" Target="mailto:=@if(sum(d729.d730)=0,%22NA%22,SUM(L729:L730)/SUM(D729:D730))" TargetMode="External"/><Relationship Id="rId4165" Type="http://schemas.openxmlformats.org/officeDocument/2006/relationships/hyperlink" Target="mailto:=@if(sum(d729.d730)=0,%22NA%22,SUM(L729:L730)/SUM(D729:D730))" TargetMode="External"/><Relationship Id="rId4372" Type="http://schemas.openxmlformats.org/officeDocument/2006/relationships/hyperlink" Target="mailto:=@if(sum(d729.d730)=0,%22NA%22,SUM(L729:L730)/SUM(D729:D730))" TargetMode="External"/><Relationship Id="rId5009" Type="http://schemas.openxmlformats.org/officeDocument/2006/relationships/hyperlink" Target="mailto:=@if(sum(d729.d730)=0,%22NA%22,SUM(L729:L730)/SUM(D729:D730))" TargetMode="External"/><Relationship Id="rId5216" Type="http://schemas.openxmlformats.org/officeDocument/2006/relationships/hyperlink" Target="mailto:=@if(sum(d729.d730)=0,%22NA%22,SUM(L729:L730)/SUM(D729:D730))" TargetMode="External"/><Relationship Id="rId5770" Type="http://schemas.openxmlformats.org/officeDocument/2006/relationships/hyperlink" Target="mailto:=@if(sum(d729.d730)=0,%22NA%22,SUM(L729:L730)/SUM(D729:D730))" TargetMode="External"/><Relationship Id="rId6614" Type="http://schemas.openxmlformats.org/officeDocument/2006/relationships/hyperlink" Target="mailto:=@if(sum(d729.d730)=0,%22NA%22,SUM(L729:L730)/SUM(D729:D730))" TargetMode="External"/><Relationship Id="rId6821" Type="http://schemas.openxmlformats.org/officeDocument/2006/relationships/hyperlink" Target="mailto:=@if(sum(d729.d730)=0,%22NA%22,SUM(L729:L730)/SUM(D729:D730))" TargetMode="External"/><Relationship Id="rId1759" Type="http://schemas.openxmlformats.org/officeDocument/2006/relationships/hyperlink" Target="mailto:=@if(sum(d729.d730)=0,%22NA%22,SUM(L729:L730)/SUM(D729:D730))" TargetMode="External"/><Relationship Id="rId1966" Type="http://schemas.openxmlformats.org/officeDocument/2006/relationships/hyperlink" Target="mailto:=@if(sum(d729.d730)=0,%22NA%22,SUM(L729:L730)/SUM(D729:D730))" TargetMode="External"/><Relationship Id="rId3181" Type="http://schemas.openxmlformats.org/officeDocument/2006/relationships/hyperlink" Target="mailto:=@if(sum(d729.d730)=0,%22NA%22,SUM(L729:L730)/SUM(D729:D730))" TargetMode="External"/><Relationship Id="rId4025" Type="http://schemas.openxmlformats.org/officeDocument/2006/relationships/hyperlink" Target="mailto:=@if(sum(d729.d730)=0,%22NA%22,SUM(L729:L730)/SUM(D729:D730))" TargetMode="External"/><Relationship Id="rId5423" Type="http://schemas.openxmlformats.org/officeDocument/2006/relationships/hyperlink" Target="mailto:=@if(sum(d729.d730)=0,%22NA%22,SUM(L729:L730)/SUM(D729:D730))" TargetMode="External"/><Relationship Id="rId5630" Type="http://schemas.openxmlformats.org/officeDocument/2006/relationships/hyperlink" Target="mailto:=@if(sum(d729.d730)=0,%22NA%22,SUM(L729:L730)/SUM(D729:D730))" TargetMode="External"/><Relationship Id="rId1619" Type="http://schemas.openxmlformats.org/officeDocument/2006/relationships/hyperlink" Target="mailto:=@if(sum(d729.d730)=0,%22NA%22,SUM(L729:L730)/SUM(D729:D730))" TargetMode="External"/><Relationship Id="rId1826" Type="http://schemas.openxmlformats.org/officeDocument/2006/relationships/hyperlink" Target="mailto:=@if(sum(d729.d730)=0,%22NA%22,SUM(L729:L730)/SUM(D729:D730))" TargetMode="External"/><Relationship Id="rId4232" Type="http://schemas.openxmlformats.org/officeDocument/2006/relationships/hyperlink" Target="mailto:=@if(sum(d729.d730)=0,%22NA%22,SUM(L729:L730)/SUM(D729:D730))" TargetMode="External"/><Relationship Id="rId7388" Type="http://schemas.openxmlformats.org/officeDocument/2006/relationships/hyperlink" Target="mailto:=@if(sum(d729.d730)=0,%22NA%22,SUM(L729:L730)/SUM(D729:D730))" TargetMode="External"/><Relationship Id="rId7595" Type="http://schemas.openxmlformats.org/officeDocument/2006/relationships/hyperlink" Target="mailto:=@if(sum(d729.d730)=0,%22NA%22,SUM(L729:L730)/SUM(D729:D730))" TargetMode="External"/><Relationship Id="rId3041" Type="http://schemas.openxmlformats.org/officeDocument/2006/relationships/hyperlink" Target="mailto:=@if(sum(d729.d730)=0,%22NA%22,SUM(L729:L730)/SUM(D729:D730))" TargetMode="External"/><Relationship Id="rId3998" Type="http://schemas.openxmlformats.org/officeDocument/2006/relationships/hyperlink" Target="mailto:=@if(sum(d729.d730)=0,%22NA%22,SUM(L729:L730)/SUM(D729:D730))" TargetMode="External"/><Relationship Id="rId6197" Type="http://schemas.openxmlformats.org/officeDocument/2006/relationships/hyperlink" Target="mailto:=@if(sum(d729.d730)=0,%22NA%22,SUM(L729:L730)/SUM(D729:D730))" TargetMode="External"/><Relationship Id="rId7248" Type="http://schemas.openxmlformats.org/officeDocument/2006/relationships/hyperlink" Target="mailto:=@if(sum(d729.d730)=0,%22NA%22,SUM(L729:L730)/SUM(D729:D730))" TargetMode="External"/><Relationship Id="rId7455" Type="http://schemas.openxmlformats.org/officeDocument/2006/relationships/hyperlink" Target="mailto:=@if(sum(d729.d730)=0,%22NA%22,SUM(L729:L730)/SUM(D729:D730))" TargetMode="External"/><Relationship Id="rId7662" Type="http://schemas.openxmlformats.org/officeDocument/2006/relationships/hyperlink" Target="mailto:=@if(sum(d729.d730)=0,%22NA%22,SUM(L729:L730)/SUM(D729:D730))" TargetMode="External"/><Relationship Id="rId3858" Type="http://schemas.openxmlformats.org/officeDocument/2006/relationships/hyperlink" Target="mailto:=@if(sum(d729.d730)=0,%22NA%22,SUM(L729:L730)/SUM(D729:D730))" TargetMode="External"/><Relationship Id="rId4909" Type="http://schemas.openxmlformats.org/officeDocument/2006/relationships/hyperlink" Target="mailto:=@if(sum(d729.d730)=0,%22NA%22,SUM(L729:L730)/SUM(D729:D730))" TargetMode="External"/><Relationship Id="rId6057" Type="http://schemas.openxmlformats.org/officeDocument/2006/relationships/hyperlink" Target="mailto:=@if(sum(d729.d730)=0,%22NA%22,SUM(L729:L730)/SUM(D729:D730))" TargetMode="External"/><Relationship Id="rId6264" Type="http://schemas.openxmlformats.org/officeDocument/2006/relationships/hyperlink" Target="mailto:=@if(sum(d729.d730)=0,%22NA%22,SUM(L729:L730)/SUM(D729:D730))" TargetMode="External"/><Relationship Id="rId6471" Type="http://schemas.openxmlformats.org/officeDocument/2006/relationships/hyperlink" Target="mailto:=@if(sum(d729.d730)=0,%22NA%22,SUM(L729:L730)/SUM(D729:D730))" TargetMode="External"/><Relationship Id="rId7108" Type="http://schemas.openxmlformats.org/officeDocument/2006/relationships/hyperlink" Target="mailto:=@if(sum(d729.d730)=0,%22NA%22,SUM(L729:L730)/SUM(D729:D730))" TargetMode="External"/><Relationship Id="rId7315" Type="http://schemas.openxmlformats.org/officeDocument/2006/relationships/hyperlink" Target="mailto:=@if(sum(d729.d730)=0,%22NA%22,SUM(L729:L730)/SUM(D729:D730))" TargetMode="External"/><Relationship Id="rId7522" Type="http://schemas.openxmlformats.org/officeDocument/2006/relationships/hyperlink" Target="mailto:=@if(sum(d729.d730)=0,%22NA%22,SUM(L729:L730)/SUM(D729:D730))" TargetMode="External"/><Relationship Id="rId779" Type="http://schemas.openxmlformats.org/officeDocument/2006/relationships/hyperlink" Target="mailto:=@if(sum(d729.d730)=0,%22NA%22,SUM(L729:L730)/SUM(D729:D730))" TargetMode="External"/><Relationship Id="rId986" Type="http://schemas.openxmlformats.org/officeDocument/2006/relationships/hyperlink" Target="mailto:=@if(sum(d729.d730)=0,%22NA%22,SUM(L729:L730)/SUM(D729:D730))" TargetMode="External"/><Relationship Id="rId2667" Type="http://schemas.openxmlformats.org/officeDocument/2006/relationships/hyperlink" Target="mailto:=@if(sum(d729.d730)=0,%22NA%22,SUM(L729:L730)/SUM(D729:D730))" TargetMode="External"/><Relationship Id="rId3718" Type="http://schemas.openxmlformats.org/officeDocument/2006/relationships/hyperlink" Target="mailto:=@if(sum(d729.d730)=0,%22NA%22,SUM(L729:L730)/SUM(D729:D730))" TargetMode="External"/><Relationship Id="rId5073" Type="http://schemas.openxmlformats.org/officeDocument/2006/relationships/hyperlink" Target="mailto:=@if(sum(d729.d730)=0,%22NA%22,SUM(L729:L730)/SUM(D729:D730))" TargetMode="External"/><Relationship Id="rId5280" Type="http://schemas.openxmlformats.org/officeDocument/2006/relationships/hyperlink" Target="mailto:=@if(sum(d729.d730)=0,%22NA%22,SUM(L729:L730)/SUM(D729:D730))" TargetMode="External"/><Relationship Id="rId6124" Type="http://schemas.openxmlformats.org/officeDocument/2006/relationships/hyperlink" Target="mailto:=@if(sum(d729.d730)=0,%22NA%22,SUM(L729:L730)/SUM(D729:D730))" TargetMode="External"/><Relationship Id="rId6331" Type="http://schemas.openxmlformats.org/officeDocument/2006/relationships/hyperlink" Target="mailto:=@if(sum(d729.d730)=0,%22NA%22,SUM(L729:L730)/SUM(D729:D730))" TargetMode="External"/><Relationship Id="rId639" Type="http://schemas.openxmlformats.org/officeDocument/2006/relationships/hyperlink" Target="mailto:=@if(sum(d729.d730)=0,%22NA%22,SUM(L729:L730)/SUM(D729:D730))" TargetMode="External"/><Relationship Id="rId1269" Type="http://schemas.openxmlformats.org/officeDocument/2006/relationships/hyperlink" Target="mailto:=@if(sum(d729.d730)=0,%22NA%22,SUM(L729:L730)/SUM(D729:D730))" TargetMode="External"/><Relationship Id="rId1476" Type="http://schemas.openxmlformats.org/officeDocument/2006/relationships/hyperlink" Target="mailto:=@if(sum(d729.d730)=0,%22NA%22,SUM(L729:L730)/SUM(D729:D730))" TargetMode="External"/><Relationship Id="rId2874" Type="http://schemas.openxmlformats.org/officeDocument/2006/relationships/hyperlink" Target="mailto:=@if(sum(d729.d730)=0,%22NA%22,SUM(L729:L730)/SUM(D729:D730))" TargetMode="External"/><Relationship Id="rId3925" Type="http://schemas.openxmlformats.org/officeDocument/2006/relationships/hyperlink" Target="mailto:=@if(sum(d729.d730)=0,%22NA%22,SUM(L729:L730)/SUM(D729:D730))" TargetMode="External"/><Relationship Id="rId5140" Type="http://schemas.openxmlformats.org/officeDocument/2006/relationships/hyperlink" Target="mailto:=@if(sum(d729.d730)=0,%22NA%22,SUM(L729:L730)/SUM(D729:D730))" TargetMode="External"/><Relationship Id="rId8089" Type="http://schemas.openxmlformats.org/officeDocument/2006/relationships/hyperlink" Target="mailto:=@if(sum(d729.d730)=0,%22NA%22,SUM(L729:L730)/SUM(D729:D730))" TargetMode="External"/><Relationship Id="rId846" Type="http://schemas.openxmlformats.org/officeDocument/2006/relationships/hyperlink" Target="mailto:=@if(sum(d729.d730)=0,%22NA%22,SUM(L729:L730)/SUM(D729:D730))" TargetMode="External"/><Relationship Id="rId1129" Type="http://schemas.openxmlformats.org/officeDocument/2006/relationships/hyperlink" Target="mailto:=@if(sum(d729.d730)=0,%22NA%22,SUM(L729:L730)/SUM(D729:D730))" TargetMode="External"/><Relationship Id="rId1683" Type="http://schemas.openxmlformats.org/officeDocument/2006/relationships/hyperlink" Target="mailto:=@if(sum(d729.d730)=0,%22NA%22,SUM(L729:L730)/SUM(D729:D730))" TargetMode="External"/><Relationship Id="rId1890" Type="http://schemas.openxmlformats.org/officeDocument/2006/relationships/hyperlink" Target="mailto:=@if(sum(d729.d730)=0,%22NA%22,SUM(L729:L730)/SUM(D729:D730))" TargetMode="External"/><Relationship Id="rId2527" Type="http://schemas.openxmlformats.org/officeDocument/2006/relationships/hyperlink" Target="mailto:=@if(sum(d729.d730)=0,%22NA%22,SUM(L729:L730)/SUM(D729:D730))" TargetMode="External"/><Relationship Id="rId2734" Type="http://schemas.openxmlformats.org/officeDocument/2006/relationships/hyperlink" Target="mailto:=@if(sum(d729.d730)=0,%22NA%22,SUM(L729:L730)/SUM(D729:D730))" TargetMode="External"/><Relationship Id="rId2941" Type="http://schemas.openxmlformats.org/officeDocument/2006/relationships/hyperlink" Target="mailto:=@if(sum(d729.d730)=0,%22NA%22,SUM(L729:L730)/SUM(D729:D730))" TargetMode="External"/><Relationship Id="rId5000" Type="http://schemas.openxmlformats.org/officeDocument/2006/relationships/hyperlink" Target="mailto:=@if(sum(d729.d730)=0,%22NA%22,SUM(L729:L730)/SUM(D729:D730))" TargetMode="External"/><Relationship Id="rId706" Type="http://schemas.openxmlformats.org/officeDocument/2006/relationships/hyperlink" Target="mailto:=@if(sum(d729.d730)=0,%22NA%22,SUM(L729:L730)/SUM(D729:D730))" TargetMode="External"/><Relationship Id="rId913" Type="http://schemas.openxmlformats.org/officeDocument/2006/relationships/hyperlink" Target="mailto:=@if(sum(d729.d730)=0,%22NA%22,SUM(L729:L730)/SUM(D729:D730))" TargetMode="External"/><Relationship Id="rId1336" Type="http://schemas.openxmlformats.org/officeDocument/2006/relationships/hyperlink" Target="mailto:=@if(sum(d729.d730)=0,%22NA%22,SUM(L729:L730)/SUM(D729:D730))" TargetMode="External"/><Relationship Id="rId1543" Type="http://schemas.openxmlformats.org/officeDocument/2006/relationships/hyperlink" Target="mailto:=@if(sum(d729.d730)=0,%22NA%22,SUM(L729:L730)/SUM(D729:D730))" TargetMode="External"/><Relationship Id="rId1750" Type="http://schemas.openxmlformats.org/officeDocument/2006/relationships/hyperlink" Target="mailto:=@if(sum(d729.d730)=0,%22NA%22,SUM(L729:L730)/SUM(D729:D730))" TargetMode="External"/><Relationship Id="rId2801" Type="http://schemas.openxmlformats.org/officeDocument/2006/relationships/hyperlink" Target="mailto:=@if(sum(d729.d730)=0,%22NA%22,SUM(L729:L730)/SUM(D729:D730))" TargetMode="External"/><Relationship Id="rId4699" Type="http://schemas.openxmlformats.org/officeDocument/2006/relationships/hyperlink" Target="mailto:=@if(sum(d729.d730)=0,%22NA%22,SUM(L729:L730)/SUM(D729:D730))" TargetMode="External"/><Relationship Id="rId5957" Type="http://schemas.openxmlformats.org/officeDocument/2006/relationships/hyperlink" Target="mailto:=@if(sum(d729.d730)=0,%22NA%22,SUM(L729:L730)/SUM(D729:D730))" TargetMode="External"/><Relationship Id="rId8016" Type="http://schemas.openxmlformats.org/officeDocument/2006/relationships/hyperlink" Target="mailto:=@if(sum(d729.d730)=0,%22NA%22,SUM(L729:L730)/SUM(D729:D730))" TargetMode="External"/><Relationship Id="rId42" Type="http://schemas.openxmlformats.org/officeDocument/2006/relationships/hyperlink" Target="mailto:=@if(sum(d729.d730)=0,%22NA%22,SUM(L729:L730)/SUM(D729:D730))" TargetMode="External"/><Relationship Id="rId1403" Type="http://schemas.openxmlformats.org/officeDocument/2006/relationships/hyperlink" Target="mailto:=@if(sum(d729.d730)=0,%22NA%22,SUM(L729:L730)/SUM(D729:D730))" TargetMode="External"/><Relationship Id="rId1610" Type="http://schemas.openxmlformats.org/officeDocument/2006/relationships/hyperlink" Target="mailto:=@if(sum(d729.d730)=0,%22NA%22,SUM(L729:L730)/SUM(D729:D730))" TargetMode="External"/><Relationship Id="rId4559" Type="http://schemas.openxmlformats.org/officeDocument/2006/relationships/hyperlink" Target="mailto:=@if(sum(d729.d730)=0,%22NA%22,SUM(L729:L730)/SUM(D729:D730))" TargetMode="External"/><Relationship Id="rId4766" Type="http://schemas.openxmlformats.org/officeDocument/2006/relationships/hyperlink" Target="mailto:=@if(sum(d729.d730)=0,%22NA%22,SUM(L729:L730)/SUM(D729:D730))" TargetMode="External"/><Relationship Id="rId4973" Type="http://schemas.openxmlformats.org/officeDocument/2006/relationships/hyperlink" Target="mailto:=@if(sum(d729.d730)=0,%22NA%22,SUM(L729:L730)/SUM(D729:D730))" TargetMode="External"/><Relationship Id="rId5817" Type="http://schemas.openxmlformats.org/officeDocument/2006/relationships/hyperlink" Target="mailto:=@if(sum(d729.d730)=0,%22NA%22,SUM(L729:L730)/SUM(D729:D730))" TargetMode="External"/><Relationship Id="rId7172" Type="http://schemas.openxmlformats.org/officeDocument/2006/relationships/hyperlink" Target="mailto:=@if(sum(d729.d730)=0,%22NA%22,SUM(L729:L730)/SUM(D729:D730))" TargetMode="External"/><Relationship Id="rId3368" Type="http://schemas.openxmlformats.org/officeDocument/2006/relationships/hyperlink" Target="mailto:=@if(sum(d729.d730)=0,%22NA%22,SUM(L729:L730)/SUM(D729:D730))" TargetMode="External"/><Relationship Id="rId3575" Type="http://schemas.openxmlformats.org/officeDocument/2006/relationships/hyperlink" Target="mailto:=@if(sum(d729.d730)=0,%22NA%22,SUM(L729:L730)/SUM(D729:D730))" TargetMode="External"/><Relationship Id="rId3782" Type="http://schemas.openxmlformats.org/officeDocument/2006/relationships/hyperlink" Target="mailto:=@if(sum(d729.d730)=0,%22NA%22,SUM(L729:L730)/SUM(D729:D730))" TargetMode="External"/><Relationship Id="rId4419" Type="http://schemas.openxmlformats.org/officeDocument/2006/relationships/hyperlink" Target="mailto:=@if(sum(d729.d730)=0,%22NA%22,SUM(L729:L730)/SUM(D729:D730))" TargetMode="External"/><Relationship Id="rId4626" Type="http://schemas.openxmlformats.org/officeDocument/2006/relationships/hyperlink" Target="mailto:=@if(sum(d729.d730)=0,%22NA%22,SUM(L729:L730)/SUM(D729:D730))" TargetMode="External"/><Relationship Id="rId4833" Type="http://schemas.openxmlformats.org/officeDocument/2006/relationships/hyperlink" Target="mailto:=@if(sum(d729.d730)=0,%22NA%22,SUM(L729:L730)/SUM(D729:D730))" TargetMode="External"/><Relationship Id="rId7032" Type="http://schemas.openxmlformats.org/officeDocument/2006/relationships/hyperlink" Target="mailto:=@if(sum(d729.d730)=0,%22NA%22,SUM(L729:L730)/SUM(D729:D730))" TargetMode="External"/><Relationship Id="rId7989" Type="http://schemas.openxmlformats.org/officeDocument/2006/relationships/hyperlink" Target="mailto:=@if(sum(d729.d730)=0,%22NA%22,SUM(L729:L730)/SUM(D729:D730))" TargetMode="External"/><Relationship Id="rId289" Type="http://schemas.openxmlformats.org/officeDocument/2006/relationships/hyperlink" Target="mailto:=@if(sum(d729.d730)=0,%22NA%22,SUM(L729:L730)/SUM(D729:D730))" TargetMode="External"/><Relationship Id="rId496" Type="http://schemas.openxmlformats.org/officeDocument/2006/relationships/hyperlink" Target="mailto:=@if(sum(d729.d730)=0,%22NA%22,SUM(L729:L730)/SUM(D729:D730))" TargetMode="External"/><Relationship Id="rId2177" Type="http://schemas.openxmlformats.org/officeDocument/2006/relationships/hyperlink" Target="mailto:=@if(sum(d729.d730)=0,%22NA%22,SUM(L729:L730)/SUM(D729:D730))" TargetMode="External"/><Relationship Id="rId2384" Type="http://schemas.openxmlformats.org/officeDocument/2006/relationships/hyperlink" Target="mailto:=@if(sum(d729.d730)=0,%22NA%22,SUM(L729:L730)/SUM(D729:D730))" TargetMode="External"/><Relationship Id="rId2591" Type="http://schemas.openxmlformats.org/officeDocument/2006/relationships/hyperlink" Target="mailto:=@if(sum(d729.d730)=0,%22NA%22,SUM(L729:L730)/SUM(D729:D730))" TargetMode="External"/><Relationship Id="rId3228" Type="http://schemas.openxmlformats.org/officeDocument/2006/relationships/hyperlink" Target="mailto:=@if(sum(d729.d730)=0,%22NA%22,SUM(L729:L730)/SUM(D729:D730))" TargetMode="External"/><Relationship Id="rId3435" Type="http://schemas.openxmlformats.org/officeDocument/2006/relationships/hyperlink" Target="mailto:=@if(sum(d729.d730)=0,%22NA%22,SUM(L729:L730)/SUM(D729:D730))" TargetMode="External"/><Relationship Id="rId3642" Type="http://schemas.openxmlformats.org/officeDocument/2006/relationships/hyperlink" Target="mailto:=@if(sum(d729.d730)=0,%22NA%22,SUM(L729:L730)/SUM(D729:D730))" TargetMode="External"/><Relationship Id="rId6798" Type="http://schemas.openxmlformats.org/officeDocument/2006/relationships/hyperlink" Target="mailto:=@if(sum(d729.d730)=0,%22NA%22,SUM(L729:L730)/SUM(D729:D730))" TargetMode="External"/><Relationship Id="rId7849" Type="http://schemas.openxmlformats.org/officeDocument/2006/relationships/hyperlink" Target="mailto:=@if(sum(d729.d730)=0,%22NA%22,SUM(L729:L730)/SUM(D729:D730))" TargetMode="External"/><Relationship Id="rId149" Type="http://schemas.openxmlformats.org/officeDocument/2006/relationships/hyperlink" Target="mailto:=@if(sum(d729.d730)=0,%22NA%22,SUM(L729:L730)/SUM(D729:D730))" TargetMode="External"/><Relationship Id="rId356" Type="http://schemas.openxmlformats.org/officeDocument/2006/relationships/hyperlink" Target="mailto:=@if(sum(d729.d730)=0,%22NA%22,SUM(L729:L730)/SUM(D729:D730))" TargetMode="External"/><Relationship Id="rId563" Type="http://schemas.openxmlformats.org/officeDocument/2006/relationships/hyperlink" Target="mailto:=@if(sum(d729.d730)=0,%22NA%22,SUM(L729:L730)/SUM(D729:D730))" TargetMode="External"/><Relationship Id="rId770" Type="http://schemas.openxmlformats.org/officeDocument/2006/relationships/hyperlink" Target="mailto:=@if(sum(d729.d730)=0,%22NA%22,SUM(L729:L730)/SUM(D729:D730))" TargetMode="External"/><Relationship Id="rId1193" Type="http://schemas.openxmlformats.org/officeDocument/2006/relationships/hyperlink" Target="mailto:=@if(sum(d729.d730)=0,%22NA%22,SUM(L729:L730)/SUM(D729:D730))" TargetMode="External"/><Relationship Id="rId2037" Type="http://schemas.openxmlformats.org/officeDocument/2006/relationships/hyperlink" Target="mailto:=@if(sum(d729.d730)=0,%22NA%22,SUM(L729:L730)/SUM(D729:D730))" TargetMode="External"/><Relationship Id="rId2244" Type="http://schemas.openxmlformats.org/officeDocument/2006/relationships/hyperlink" Target="mailto:=@if(sum(d729.d730)=0,%22NA%22,SUM(L729:L730)/SUM(D729:D730))" TargetMode="External"/><Relationship Id="rId2451" Type="http://schemas.openxmlformats.org/officeDocument/2006/relationships/hyperlink" Target="mailto:=@if(sum(d729.d730)=0,%22NA%22,SUM(L729:L730)/SUM(D729:D730))" TargetMode="External"/><Relationship Id="rId4900" Type="http://schemas.openxmlformats.org/officeDocument/2006/relationships/hyperlink" Target="mailto:=@if(sum(d729.d730)=0,%22NA%22,SUM(L729:L730)/SUM(D729:D730))" TargetMode="External"/><Relationship Id="rId6658" Type="http://schemas.openxmlformats.org/officeDocument/2006/relationships/hyperlink" Target="mailto:=@if(sum(d729.d730)=0,%22NA%22,SUM(L729:L730)/SUM(D729:D730))" TargetMode="External"/><Relationship Id="rId216" Type="http://schemas.openxmlformats.org/officeDocument/2006/relationships/hyperlink" Target="mailto:=@if(sum(d729.d730)=0,%22NA%22,SUM(L729:L730)/SUM(D729:D730))" TargetMode="External"/><Relationship Id="rId423" Type="http://schemas.openxmlformats.org/officeDocument/2006/relationships/hyperlink" Target="mailto:=@if(sum(d729.d730)=0,%22NA%22,SUM(L729:L730)/SUM(D729:D730))" TargetMode="External"/><Relationship Id="rId1053" Type="http://schemas.openxmlformats.org/officeDocument/2006/relationships/hyperlink" Target="mailto:=@if(sum(d729.d730)=0,%22NA%22,SUM(L729:L730)/SUM(D729:D730))" TargetMode="External"/><Relationship Id="rId1260" Type="http://schemas.openxmlformats.org/officeDocument/2006/relationships/hyperlink" Target="mailto:=@if(sum(d729.d730)=0,%22NA%22,SUM(L729:L730)/SUM(D729:D730))" TargetMode="External"/><Relationship Id="rId2104" Type="http://schemas.openxmlformats.org/officeDocument/2006/relationships/hyperlink" Target="mailto:=@if(sum(d729.d730)=0,%22NA%22,SUM(L729:L730)/SUM(D729:D730))" TargetMode="External"/><Relationship Id="rId3502" Type="http://schemas.openxmlformats.org/officeDocument/2006/relationships/hyperlink" Target="mailto:=@if(sum(d729.d730)=0,%22NA%22,SUM(L729:L730)/SUM(D729:D730))" TargetMode="External"/><Relationship Id="rId6865" Type="http://schemas.openxmlformats.org/officeDocument/2006/relationships/hyperlink" Target="mailto:=@if(sum(d729.d730)=0,%22NA%22,SUM(L729:L730)/SUM(D729:D730))" TargetMode="External"/><Relationship Id="rId7709" Type="http://schemas.openxmlformats.org/officeDocument/2006/relationships/hyperlink" Target="mailto:=@if(sum(d729.d730)=0,%22NA%22,SUM(L729:L730)/SUM(D729:D730))" TargetMode="External"/><Relationship Id="rId7916" Type="http://schemas.openxmlformats.org/officeDocument/2006/relationships/hyperlink" Target="mailto:=@if(sum(d729.d730)=0,%22NA%22,SUM(L729:L730)/SUM(D729:D730))" TargetMode="External"/><Relationship Id="rId8080" Type="http://schemas.openxmlformats.org/officeDocument/2006/relationships/hyperlink" Target="mailto:=@if(sum(d729.d730)=0,%22NA%22,SUM(L729:L730)/SUM(D729:D730))" TargetMode="External"/><Relationship Id="rId630" Type="http://schemas.openxmlformats.org/officeDocument/2006/relationships/hyperlink" Target="mailto:=@if(sum(d729.d730)=0,%22NA%22,SUM(L729:L730)/SUM(D729:D730))" TargetMode="External"/><Relationship Id="rId2311" Type="http://schemas.openxmlformats.org/officeDocument/2006/relationships/hyperlink" Target="mailto:=@if(sum(d729.d730)=0,%22NA%22,SUM(L729:L730)/SUM(D729:D730))" TargetMode="External"/><Relationship Id="rId4069" Type="http://schemas.openxmlformats.org/officeDocument/2006/relationships/hyperlink" Target="mailto:=@if(sum(d729.d730)=0,%22NA%22,SUM(L729:L730)/SUM(D729:D730))" TargetMode="External"/><Relationship Id="rId5467" Type="http://schemas.openxmlformats.org/officeDocument/2006/relationships/hyperlink" Target="mailto:=@if(sum(d729.d730)=0,%22NA%22,SUM(L729:L730)/SUM(D729:D730))" TargetMode="External"/><Relationship Id="rId5674" Type="http://schemas.openxmlformats.org/officeDocument/2006/relationships/hyperlink" Target="mailto:=@if(sum(d729.d730)=0,%22NA%22,SUM(L729:L730)/SUM(D729:D730))" TargetMode="External"/><Relationship Id="rId5881" Type="http://schemas.openxmlformats.org/officeDocument/2006/relationships/hyperlink" Target="mailto:=@if(sum(d729.d730)=0,%22NA%22,SUM(L729:L730)/SUM(D729:D730))" TargetMode="External"/><Relationship Id="rId6518" Type="http://schemas.openxmlformats.org/officeDocument/2006/relationships/hyperlink" Target="mailto:=@if(sum(d729.d730)=0,%22NA%22,SUM(L729:L730)/SUM(D729:D730))" TargetMode="External"/><Relationship Id="rId6725" Type="http://schemas.openxmlformats.org/officeDocument/2006/relationships/hyperlink" Target="mailto:=@if(sum(d729.d730)=0,%22NA%22,SUM(L729:L730)/SUM(D729:D730))" TargetMode="External"/><Relationship Id="rId6932" Type="http://schemas.openxmlformats.org/officeDocument/2006/relationships/hyperlink" Target="mailto:=@if(sum(d729.d730)=0,%22NA%22,SUM(L729:L730)/SUM(D729:D730))" TargetMode="External"/><Relationship Id="rId1120" Type="http://schemas.openxmlformats.org/officeDocument/2006/relationships/hyperlink" Target="mailto:=@if(sum(d729.d730)=0,%22NA%22,SUM(L729:L730)/SUM(D729:D730))" TargetMode="External"/><Relationship Id="rId4276" Type="http://schemas.openxmlformats.org/officeDocument/2006/relationships/hyperlink" Target="mailto:=@if(sum(d729.d730)=0,%22NA%22,SUM(L729:L730)/SUM(D729:D730))" TargetMode="External"/><Relationship Id="rId4483" Type="http://schemas.openxmlformats.org/officeDocument/2006/relationships/hyperlink" Target="mailto:=@if(sum(d729.d730)=0,%22NA%22,SUM(L729:L730)/SUM(D729:D730))" TargetMode="External"/><Relationship Id="rId4690" Type="http://schemas.openxmlformats.org/officeDocument/2006/relationships/hyperlink" Target="mailto:=@if(sum(d729.d730)=0,%22NA%22,SUM(L729:L730)/SUM(D729:D730))" TargetMode="External"/><Relationship Id="rId5327" Type="http://schemas.openxmlformats.org/officeDocument/2006/relationships/hyperlink" Target="mailto:=@if(sum(d729.d730)=0,%22NA%22,SUM(L729:L730)/SUM(D729:D730))" TargetMode="External"/><Relationship Id="rId5534" Type="http://schemas.openxmlformats.org/officeDocument/2006/relationships/hyperlink" Target="mailto:=@if(sum(d729.d730)=0,%22NA%22,SUM(L729:L730)/SUM(D729:D730))" TargetMode="External"/><Relationship Id="rId5741" Type="http://schemas.openxmlformats.org/officeDocument/2006/relationships/hyperlink" Target="mailto:=@if(sum(d729.d730)=0,%22NA%22,SUM(L729:L730)/SUM(D729:D730))" TargetMode="External"/><Relationship Id="rId1937" Type="http://schemas.openxmlformats.org/officeDocument/2006/relationships/hyperlink" Target="mailto:=@if(sum(d729.d730)=0,%22NA%22,SUM(L729:L730)/SUM(D729:D730))" TargetMode="External"/><Relationship Id="rId3085" Type="http://schemas.openxmlformats.org/officeDocument/2006/relationships/hyperlink" Target="mailto:=@if(sum(d729.d730)=0,%22NA%22,SUM(L729:L730)/SUM(D729:D730))" TargetMode="External"/><Relationship Id="rId3292" Type="http://schemas.openxmlformats.org/officeDocument/2006/relationships/hyperlink" Target="mailto:=@if(sum(d729.d730)=0,%22NA%22,SUM(L729:L730)/SUM(D729:D730))" TargetMode="External"/><Relationship Id="rId4136" Type="http://schemas.openxmlformats.org/officeDocument/2006/relationships/hyperlink" Target="mailto:=@if(sum(d729.d730)=0,%22NA%22,SUM(L729:L730)/SUM(D729:D730))" TargetMode="External"/><Relationship Id="rId4343" Type="http://schemas.openxmlformats.org/officeDocument/2006/relationships/hyperlink" Target="mailto:=@if(sum(d729.d730)=0,%22NA%22,SUM(L729:L730)/SUM(D729:D730))" TargetMode="External"/><Relationship Id="rId4550" Type="http://schemas.openxmlformats.org/officeDocument/2006/relationships/hyperlink" Target="mailto:=@if(sum(d729.d730)=0,%22NA%22,SUM(L729:L730)/SUM(D729:D730))" TargetMode="External"/><Relationship Id="rId5601" Type="http://schemas.openxmlformats.org/officeDocument/2006/relationships/hyperlink" Target="mailto:=@if(sum(d729.d730)=0,%22NA%22,SUM(L729:L730)/SUM(D729:D730))" TargetMode="External"/><Relationship Id="rId7499" Type="http://schemas.openxmlformats.org/officeDocument/2006/relationships/hyperlink" Target="mailto:=@if(sum(d729.d730)=0,%22NA%22,SUM(L729:L730)/SUM(D729:D730))" TargetMode="External"/><Relationship Id="rId3152" Type="http://schemas.openxmlformats.org/officeDocument/2006/relationships/hyperlink" Target="mailto:=@if(sum(d729.d730)=0,%22NA%22,SUM(L729:L730)/SUM(D729:D730))" TargetMode="External"/><Relationship Id="rId4203" Type="http://schemas.openxmlformats.org/officeDocument/2006/relationships/hyperlink" Target="mailto:=@if(sum(d729.d730)=0,%22NA%22,SUM(L729:L730)/SUM(D729:D730))" TargetMode="External"/><Relationship Id="rId4410" Type="http://schemas.openxmlformats.org/officeDocument/2006/relationships/hyperlink" Target="mailto:=@if(sum(d729.d730)=0,%22NA%22,SUM(L729:L730)/SUM(D729:D730))" TargetMode="External"/><Relationship Id="rId7359" Type="http://schemas.openxmlformats.org/officeDocument/2006/relationships/hyperlink" Target="mailto:=@if(sum(d729.d730)=0,%22NA%22,SUM(L729:L730)/SUM(D729:D730))" TargetMode="External"/><Relationship Id="rId7566" Type="http://schemas.openxmlformats.org/officeDocument/2006/relationships/hyperlink" Target="mailto:=@if(sum(d729.d730)=0,%22NA%22,SUM(L729:L730)/SUM(D729:D730))" TargetMode="External"/><Relationship Id="rId7773" Type="http://schemas.openxmlformats.org/officeDocument/2006/relationships/hyperlink" Target="mailto:=@if(sum(d729.d730)=0,%22NA%22,SUM(L729:L730)/SUM(D729:D730))" TargetMode="External"/><Relationship Id="rId280" Type="http://schemas.openxmlformats.org/officeDocument/2006/relationships/hyperlink" Target="mailto:=@if(sum(d729.d730)=0,%22NA%22,SUM(L729:L730)/SUM(D729:D730))" TargetMode="External"/><Relationship Id="rId3012" Type="http://schemas.openxmlformats.org/officeDocument/2006/relationships/hyperlink" Target="mailto:=@if(sum(d729.d730)=0,%22NA%22,SUM(L729:L730)/SUM(D729:D730))" TargetMode="External"/><Relationship Id="rId6168" Type="http://schemas.openxmlformats.org/officeDocument/2006/relationships/hyperlink" Target="mailto:=@if(sum(d729.d730)=0,%22NA%22,SUM(L729:L730)/SUM(D729:D730))" TargetMode="External"/><Relationship Id="rId6375" Type="http://schemas.openxmlformats.org/officeDocument/2006/relationships/hyperlink" Target="mailto:=@if(sum(d729.d730)=0,%22NA%22,SUM(L729:L730)/SUM(D729:D730))" TargetMode="External"/><Relationship Id="rId6582" Type="http://schemas.openxmlformats.org/officeDocument/2006/relationships/hyperlink" Target="mailto:=@if(sum(d729.d730)=0,%22NA%22,SUM(L729:L730)/SUM(D729:D730))" TargetMode="External"/><Relationship Id="rId7219" Type="http://schemas.openxmlformats.org/officeDocument/2006/relationships/hyperlink" Target="mailto:=@if(sum(d729.d730)=0,%22NA%22,SUM(L729:L730)/SUM(D729:D730))" TargetMode="External"/><Relationship Id="rId7426" Type="http://schemas.openxmlformats.org/officeDocument/2006/relationships/hyperlink" Target="mailto:=@if(sum(d729.d730)=0,%22NA%22,SUM(L729:L730)/SUM(D729:D730))" TargetMode="External"/><Relationship Id="rId7980" Type="http://schemas.openxmlformats.org/officeDocument/2006/relationships/hyperlink" Target="mailto:=@if(sum(d729.d730)=0,%22NA%22,SUM(L729:L730)/SUM(D729:D730))" TargetMode="External"/><Relationship Id="rId140" Type="http://schemas.openxmlformats.org/officeDocument/2006/relationships/hyperlink" Target="mailto:=@if(sum(d729.d730)=0,%22NA%22,SUM(L729:L730)/SUM(D729:D730))" TargetMode="External"/><Relationship Id="rId3969" Type="http://schemas.openxmlformats.org/officeDocument/2006/relationships/hyperlink" Target="mailto:=@if(sum(d729.d730)=0,%22NA%22,SUM(L729:L730)/SUM(D729:D730))" TargetMode="External"/><Relationship Id="rId5184" Type="http://schemas.openxmlformats.org/officeDocument/2006/relationships/hyperlink" Target="mailto:=@if(sum(d729.d730)=0,%22NA%22,SUM(L729:L730)/SUM(D729:D730))" TargetMode="External"/><Relationship Id="rId5391" Type="http://schemas.openxmlformats.org/officeDocument/2006/relationships/hyperlink" Target="mailto:=@if(sum(d729.d730)=0,%22NA%22,SUM(L729:L730)/SUM(D729:D730))" TargetMode="External"/><Relationship Id="rId6028" Type="http://schemas.openxmlformats.org/officeDocument/2006/relationships/hyperlink" Target="mailto:=@if(sum(d729.d730)=0,%22NA%22,SUM(L729:L730)/SUM(D729:D730))" TargetMode="External"/><Relationship Id="rId6235" Type="http://schemas.openxmlformats.org/officeDocument/2006/relationships/hyperlink" Target="mailto:=@if(sum(d729.d730)=0,%22NA%22,SUM(L729:L730)/SUM(D729:D730))" TargetMode="External"/><Relationship Id="rId7633" Type="http://schemas.openxmlformats.org/officeDocument/2006/relationships/hyperlink" Target="mailto:=@if(sum(d729.d730)=0,%22NA%22,SUM(L729:L730)/SUM(D729:D730))" TargetMode="External"/><Relationship Id="rId7840" Type="http://schemas.openxmlformats.org/officeDocument/2006/relationships/hyperlink" Target="mailto:=@if(sum(d729.d730)=0,%22NA%22,SUM(L729:L730)/SUM(D729:D730))" TargetMode="External"/><Relationship Id="rId6" Type="http://schemas.openxmlformats.org/officeDocument/2006/relationships/hyperlink" Target="mailto:=@if(sum(d729.d730)=0,%22NA%22,SUM(L729:L730)/SUM(D729:D730))" TargetMode="External"/><Relationship Id="rId2778" Type="http://schemas.openxmlformats.org/officeDocument/2006/relationships/hyperlink" Target="mailto:=@if(sum(d729.d730)=0,%22NA%22,SUM(L729:L730)/SUM(D729:D730))" TargetMode="External"/><Relationship Id="rId2985" Type="http://schemas.openxmlformats.org/officeDocument/2006/relationships/hyperlink" Target="mailto:=@if(sum(d729.d730)=0,%22NA%22,SUM(L729:L730)/SUM(D729:D730))" TargetMode="External"/><Relationship Id="rId3829" Type="http://schemas.openxmlformats.org/officeDocument/2006/relationships/hyperlink" Target="mailto:=@if(sum(d729.d730)=0,%22NA%22,SUM(L729:L730)/SUM(D729:D730))" TargetMode="External"/><Relationship Id="rId5044" Type="http://schemas.openxmlformats.org/officeDocument/2006/relationships/hyperlink" Target="mailto:=@if(sum(d729.d730)=0,%22NA%22,SUM(L729:L730)/SUM(D729:D730))" TargetMode="External"/><Relationship Id="rId6442" Type="http://schemas.openxmlformats.org/officeDocument/2006/relationships/hyperlink" Target="mailto:=@if(sum(d729.d730)=0,%22NA%22,SUM(L729:L730)/SUM(D729:D730))" TargetMode="External"/><Relationship Id="rId7700" Type="http://schemas.openxmlformats.org/officeDocument/2006/relationships/hyperlink" Target="mailto:=@if(sum(d729.d730)=0,%22NA%22,SUM(L729:L730)/SUM(D729:D730))" TargetMode="External"/><Relationship Id="rId957" Type="http://schemas.openxmlformats.org/officeDocument/2006/relationships/hyperlink" Target="mailto:=@if(sum(d729.d730)=0,%22NA%22,SUM(L729:L730)/SUM(D729:D730))" TargetMode="External"/><Relationship Id="rId1587" Type="http://schemas.openxmlformats.org/officeDocument/2006/relationships/hyperlink" Target="mailto:=@if(sum(d729.d730)=0,%22NA%22,SUM(L729:L730)/SUM(D729:D730))" TargetMode="External"/><Relationship Id="rId1794" Type="http://schemas.openxmlformats.org/officeDocument/2006/relationships/hyperlink" Target="mailto:=@if(sum(d729.d730)=0,%22NA%22,SUM(L729:L730)/SUM(D729:D730))" TargetMode="External"/><Relationship Id="rId2638" Type="http://schemas.openxmlformats.org/officeDocument/2006/relationships/hyperlink" Target="mailto:=@if(sum(d729.d730)=0,%22NA%22,SUM(L729:L730)/SUM(D729:D730))" TargetMode="External"/><Relationship Id="rId2845" Type="http://schemas.openxmlformats.org/officeDocument/2006/relationships/hyperlink" Target="mailto:=@if(sum(d729.d730)=0,%22NA%22,SUM(L729:L730)/SUM(D729:D730))" TargetMode="External"/><Relationship Id="rId5251" Type="http://schemas.openxmlformats.org/officeDocument/2006/relationships/hyperlink" Target="mailto:=@if(sum(d729.d730)=0,%22NA%22,SUM(L729:L730)/SUM(D729:D730))" TargetMode="External"/><Relationship Id="rId6302" Type="http://schemas.openxmlformats.org/officeDocument/2006/relationships/hyperlink" Target="mailto:=@if(sum(d729.d730)=0,%22NA%22,SUM(L729:L730)/SUM(D729:D730))" TargetMode="External"/><Relationship Id="rId86" Type="http://schemas.openxmlformats.org/officeDocument/2006/relationships/hyperlink" Target="mailto:=@if(sum(d729.d730)=0,%22NA%22,SUM(L729:L730)/SUM(D729:D730))" TargetMode="External"/><Relationship Id="rId817" Type="http://schemas.openxmlformats.org/officeDocument/2006/relationships/hyperlink" Target="mailto:=@if(sum(d729.d730)=0,%22NA%22,SUM(L729:L730)/SUM(D729:D730))" TargetMode="External"/><Relationship Id="rId1447" Type="http://schemas.openxmlformats.org/officeDocument/2006/relationships/hyperlink" Target="mailto:=@if(sum(d729.d730)=0,%22NA%22,SUM(L729:L730)/SUM(D729:D730))" TargetMode="External"/><Relationship Id="rId1654" Type="http://schemas.openxmlformats.org/officeDocument/2006/relationships/hyperlink" Target="mailto:=@if(sum(d729.d730)=0,%22NA%22,SUM(L729:L730)/SUM(D729:D730))" TargetMode="External"/><Relationship Id="rId1861" Type="http://schemas.openxmlformats.org/officeDocument/2006/relationships/hyperlink" Target="mailto:=@if(sum(d729.d730)=0,%22NA%22,SUM(L729:L730)/SUM(D729:D730))" TargetMode="External"/><Relationship Id="rId2705" Type="http://schemas.openxmlformats.org/officeDocument/2006/relationships/hyperlink" Target="mailto:=@if(sum(d729.d730)=0,%22NA%22,SUM(L729:L730)/SUM(D729:D730))" TargetMode="External"/><Relationship Id="rId2912" Type="http://schemas.openxmlformats.org/officeDocument/2006/relationships/hyperlink" Target="mailto:=@if(sum(d729.d730)=0,%22NA%22,SUM(L729:L730)/SUM(D729:D730))" TargetMode="External"/><Relationship Id="rId4060" Type="http://schemas.openxmlformats.org/officeDocument/2006/relationships/hyperlink" Target="mailto:=@if(sum(d729.d730)=0,%22NA%22,SUM(L729:L730)/SUM(D729:D730))" TargetMode="External"/><Relationship Id="rId5111" Type="http://schemas.openxmlformats.org/officeDocument/2006/relationships/hyperlink" Target="mailto:=@if(sum(d729.d730)=0,%22NA%22,SUM(L729:L730)/SUM(D729:D730))" TargetMode="External"/><Relationship Id="rId1307" Type="http://schemas.openxmlformats.org/officeDocument/2006/relationships/hyperlink" Target="mailto:=@if(sum(d729.d730)=0,%22NA%22,SUM(L729:L730)/SUM(D729:D730))" TargetMode="External"/><Relationship Id="rId1514" Type="http://schemas.openxmlformats.org/officeDocument/2006/relationships/hyperlink" Target="mailto:=@if(sum(d729.d730)=0,%22NA%22,SUM(L729:L730)/SUM(D729:D730))" TargetMode="External"/><Relationship Id="rId1721" Type="http://schemas.openxmlformats.org/officeDocument/2006/relationships/hyperlink" Target="mailto:=@if(sum(d729.d730)=0,%22NA%22,SUM(L729:L730)/SUM(D729:D730))" TargetMode="External"/><Relationship Id="rId4877" Type="http://schemas.openxmlformats.org/officeDocument/2006/relationships/hyperlink" Target="mailto:=@if(sum(d729.d730)=0,%22NA%22,SUM(L729:L730)/SUM(D729:D730))" TargetMode="External"/><Relationship Id="rId5928" Type="http://schemas.openxmlformats.org/officeDocument/2006/relationships/hyperlink" Target="mailto:=@if(sum(d729.d730)=0,%22NA%22,SUM(L729:L730)/SUM(D729:D730))" TargetMode="External"/><Relationship Id="rId7076" Type="http://schemas.openxmlformats.org/officeDocument/2006/relationships/hyperlink" Target="mailto:=@if(sum(d729.d730)=0,%22NA%22,SUM(L729:L730)/SUM(D729:D730))" TargetMode="External"/><Relationship Id="rId7283" Type="http://schemas.openxmlformats.org/officeDocument/2006/relationships/hyperlink" Target="mailto:=@if(sum(d729.d730)=0,%22NA%22,SUM(L729:L730)/SUM(D729:D730))" TargetMode="External"/><Relationship Id="rId7490" Type="http://schemas.openxmlformats.org/officeDocument/2006/relationships/hyperlink" Target="mailto:=@if(sum(d729.d730)=0,%22NA%22,SUM(L729:L730)/SUM(D729:D730))" TargetMode="External"/><Relationship Id="rId8127" Type="http://schemas.openxmlformats.org/officeDocument/2006/relationships/hyperlink" Target="mailto:=@if(sum(d729.d730)=0,%22NA%22,SUM(L729:L730)/SUM(D729:D730))" TargetMode="External"/><Relationship Id="rId13" Type="http://schemas.openxmlformats.org/officeDocument/2006/relationships/hyperlink" Target="mailto:=@if(sum(d729.d730)=0,%22NA%22,SUM(L729:L730)/SUM(D729:D730))" TargetMode="External"/><Relationship Id="rId3479" Type="http://schemas.openxmlformats.org/officeDocument/2006/relationships/hyperlink" Target="mailto:=@if(sum(d729.d730)=0,%22NA%22,SUM(L729:L730)/SUM(D729:D730))" TargetMode="External"/><Relationship Id="rId3686" Type="http://schemas.openxmlformats.org/officeDocument/2006/relationships/hyperlink" Target="mailto:=@if(sum(d729.d730)=0,%22NA%22,SUM(L729:L730)/SUM(D729:D730))" TargetMode="External"/><Relationship Id="rId6092" Type="http://schemas.openxmlformats.org/officeDocument/2006/relationships/hyperlink" Target="mailto:=@if(sum(d729.d730)=0,%22NA%22,SUM(L729:L730)/SUM(D729:D730))" TargetMode="External"/><Relationship Id="rId7143" Type="http://schemas.openxmlformats.org/officeDocument/2006/relationships/hyperlink" Target="mailto:=@if(sum(d729.d730)=0,%22NA%22,SUM(L729:L730)/SUM(D729:D730))" TargetMode="External"/><Relationship Id="rId7350" Type="http://schemas.openxmlformats.org/officeDocument/2006/relationships/hyperlink" Target="mailto:=@if(sum(d729.d730)=0,%22NA%22,SUM(L729:L730)/SUM(D729:D730))" TargetMode="External"/><Relationship Id="rId2288" Type="http://schemas.openxmlformats.org/officeDocument/2006/relationships/hyperlink" Target="mailto:=@if(sum(d729.d730)=0,%22NA%22,SUM(L729:L730)/SUM(D729:D730))" TargetMode="External"/><Relationship Id="rId2495" Type="http://schemas.openxmlformats.org/officeDocument/2006/relationships/hyperlink" Target="mailto:=@if(sum(d729.d730)=0,%22NA%22,SUM(L729:L730)/SUM(D729:D730))" TargetMode="External"/><Relationship Id="rId3339" Type="http://schemas.openxmlformats.org/officeDocument/2006/relationships/hyperlink" Target="mailto:=@if(sum(d729.d730)=0,%22NA%22,SUM(L729:L730)/SUM(D729:D730))" TargetMode="External"/><Relationship Id="rId3893" Type="http://schemas.openxmlformats.org/officeDocument/2006/relationships/hyperlink" Target="mailto:=@if(sum(d729.d730)=0,%22NA%22,SUM(L729:L730)/SUM(D729:D730))" TargetMode="External"/><Relationship Id="rId4737" Type="http://schemas.openxmlformats.org/officeDocument/2006/relationships/hyperlink" Target="mailto:=@if(sum(d729.d730)=0,%22NA%22,SUM(L729:L730)/SUM(D729:D730))" TargetMode="External"/><Relationship Id="rId4944" Type="http://schemas.openxmlformats.org/officeDocument/2006/relationships/hyperlink" Target="mailto:=@if(sum(d729.d730)=0,%22NA%22,SUM(L729:L730)/SUM(D729:D730))" TargetMode="External"/><Relationship Id="rId7003" Type="http://schemas.openxmlformats.org/officeDocument/2006/relationships/hyperlink" Target="mailto:=@if(sum(d729.d730)=0,%22NA%22,SUM(L729:L730)/SUM(D729:D730))" TargetMode="External"/><Relationship Id="rId7210" Type="http://schemas.openxmlformats.org/officeDocument/2006/relationships/hyperlink" Target="mailto:=@if(sum(d729.d730)=0,%22NA%22,SUM(L729:L730)/SUM(D729:D730))" TargetMode="External"/><Relationship Id="rId467" Type="http://schemas.openxmlformats.org/officeDocument/2006/relationships/hyperlink" Target="mailto:=@if(sum(d729.d730)=0,%22NA%22,SUM(L729:L730)/SUM(D729:D730))" TargetMode="External"/><Relationship Id="rId1097" Type="http://schemas.openxmlformats.org/officeDocument/2006/relationships/hyperlink" Target="mailto:=@if(sum(d729.d730)=0,%22NA%22,SUM(L729:L730)/SUM(D729:D730))" TargetMode="External"/><Relationship Id="rId2148" Type="http://schemas.openxmlformats.org/officeDocument/2006/relationships/hyperlink" Target="mailto:=@if(sum(d729.d730)=0,%22NA%22,SUM(L729:L730)/SUM(D729:D730))" TargetMode="External"/><Relationship Id="rId3546" Type="http://schemas.openxmlformats.org/officeDocument/2006/relationships/hyperlink" Target="mailto:=@if(sum(d729.d730)=0,%22NA%22,SUM(L729:L730)/SUM(D729:D730))" TargetMode="External"/><Relationship Id="rId3753" Type="http://schemas.openxmlformats.org/officeDocument/2006/relationships/hyperlink" Target="mailto:=@if(sum(d729.d730)=0,%22NA%22,SUM(L729:L730)/SUM(D729:D730))" TargetMode="External"/><Relationship Id="rId3960" Type="http://schemas.openxmlformats.org/officeDocument/2006/relationships/hyperlink" Target="mailto:=@if(sum(d729.d730)=0,%22NA%22,SUM(L729:L730)/SUM(D729:D730))" TargetMode="External"/><Relationship Id="rId4804" Type="http://schemas.openxmlformats.org/officeDocument/2006/relationships/hyperlink" Target="mailto:=@if(sum(d729.d730)=0,%22NA%22,SUM(L729:L730)/SUM(D729:D730))" TargetMode="External"/><Relationship Id="rId674" Type="http://schemas.openxmlformats.org/officeDocument/2006/relationships/hyperlink" Target="mailto:=@if(sum(d729.d730)=0,%22NA%22,SUM(L729:L730)/SUM(D729:D730))" TargetMode="External"/><Relationship Id="rId881" Type="http://schemas.openxmlformats.org/officeDocument/2006/relationships/hyperlink" Target="mailto:=@if(sum(d729.d730)=0,%22NA%22,SUM(L729:L730)/SUM(D729:D730))" TargetMode="External"/><Relationship Id="rId2355" Type="http://schemas.openxmlformats.org/officeDocument/2006/relationships/hyperlink" Target="mailto:=@if(sum(d729.d730)=0,%22NA%22,SUM(L729:L730)/SUM(D729:D730))" TargetMode="External"/><Relationship Id="rId2562" Type="http://schemas.openxmlformats.org/officeDocument/2006/relationships/hyperlink" Target="mailto:=@if(sum(d729.d730)=0,%22NA%22,SUM(L729:L730)/SUM(D729:D730))" TargetMode="External"/><Relationship Id="rId3406" Type="http://schemas.openxmlformats.org/officeDocument/2006/relationships/hyperlink" Target="mailto:=@if(sum(d729.d730)=0,%22NA%22,SUM(L729:L730)/SUM(D729:D730))" TargetMode="External"/><Relationship Id="rId3613" Type="http://schemas.openxmlformats.org/officeDocument/2006/relationships/hyperlink" Target="mailto:=@if(sum(d729.d730)=0,%22NA%22,SUM(L729:L730)/SUM(D729:D730))" TargetMode="External"/><Relationship Id="rId3820" Type="http://schemas.openxmlformats.org/officeDocument/2006/relationships/hyperlink" Target="mailto:=@if(sum(d729.d730)=0,%22NA%22,SUM(L729:L730)/SUM(D729:D730))" TargetMode="External"/><Relationship Id="rId6769" Type="http://schemas.openxmlformats.org/officeDocument/2006/relationships/hyperlink" Target="mailto:=@if(sum(d729.d730)=0,%22NA%22,SUM(L729:L730)/SUM(D729:D730))" TargetMode="External"/><Relationship Id="rId6976" Type="http://schemas.openxmlformats.org/officeDocument/2006/relationships/hyperlink" Target="mailto:=@if(sum(d729.d730)=0,%22NA%22,SUM(L729:L730)/SUM(D729:D730))" TargetMode="External"/><Relationship Id="rId327" Type="http://schemas.openxmlformats.org/officeDocument/2006/relationships/hyperlink" Target="mailto:=@if(sum(d729.d730)=0,%22NA%22,SUM(L729:L730)/SUM(D729:D730))" TargetMode="External"/><Relationship Id="rId534" Type="http://schemas.openxmlformats.org/officeDocument/2006/relationships/hyperlink" Target="mailto:=@if(sum(d729.d730)=0,%22NA%22,SUM(L729:L730)/SUM(D729:D730))" TargetMode="External"/><Relationship Id="rId741" Type="http://schemas.openxmlformats.org/officeDocument/2006/relationships/hyperlink" Target="mailto:=@if(sum(d729.d730)=0,%22NA%22,SUM(L729:L730)/SUM(D729:D730))" TargetMode="External"/><Relationship Id="rId1164" Type="http://schemas.openxmlformats.org/officeDocument/2006/relationships/hyperlink" Target="mailto:=@if(sum(d729.d730)=0,%22NA%22,SUM(L729:L730)/SUM(D729:D730))" TargetMode="External"/><Relationship Id="rId1371" Type="http://schemas.openxmlformats.org/officeDocument/2006/relationships/hyperlink" Target="mailto:=@if(sum(d729.d730)=0,%22NA%22,SUM(L729:L730)/SUM(D729:D730))" TargetMode="External"/><Relationship Id="rId2008" Type="http://schemas.openxmlformats.org/officeDocument/2006/relationships/hyperlink" Target="mailto:=@if(sum(d729.d730)=0,%22NA%22,SUM(L729:L730)/SUM(D729:D730))" TargetMode="External"/><Relationship Id="rId2215" Type="http://schemas.openxmlformats.org/officeDocument/2006/relationships/hyperlink" Target="mailto:=@if(sum(d729.d730)=0,%22NA%22,SUM(L729:L730)/SUM(D729:D730))" TargetMode="External"/><Relationship Id="rId2422" Type="http://schemas.openxmlformats.org/officeDocument/2006/relationships/hyperlink" Target="mailto:=@if(sum(d729.d730)=0,%22NA%22,SUM(L729:L730)/SUM(D729:D730))" TargetMode="External"/><Relationship Id="rId5578" Type="http://schemas.openxmlformats.org/officeDocument/2006/relationships/hyperlink" Target="mailto:=@if(sum(d729.d730)=0,%22NA%22,SUM(L729:L730)/SUM(D729:D730))" TargetMode="External"/><Relationship Id="rId5785" Type="http://schemas.openxmlformats.org/officeDocument/2006/relationships/hyperlink" Target="mailto:=@if(sum(d729.d730)=0,%22NA%22,SUM(L729:L730)/SUM(D729:D730))" TargetMode="External"/><Relationship Id="rId5992" Type="http://schemas.openxmlformats.org/officeDocument/2006/relationships/hyperlink" Target="mailto:=@if(sum(d729.d730)=0,%22NA%22,SUM(L729:L730)/SUM(D729:D730))" TargetMode="External"/><Relationship Id="rId6629" Type="http://schemas.openxmlformats.org/officeDocument/2006/relationships/hyperlink" Target="mailto:=@if(sum(d729.d730)=0,%22NA%22,SUM(L729:L730)/SUM(D729:D730))" TargetMode="External"/><Relationship Id="rId6836" Type="http://schemas.openxmlformats.org/officeDocument/2006/relationships/hyperlink" Target="mailto:=@if(sum(d729.d730)=0,%22NA%22,SUM(L729:L730)/SUM(D729:D730))" TargetMode="External"/><Relationship Id="rId601" Type="http://schemas.openxmlformats.org/officeDocument/2006/relationships/hyperlink" Target="mailto:=@if(sum(d729.d730)=0,%22NA%22,SUM(L729:L730)/SUM(D729:D730))" TargetMode="External"/><Relationship Id="rId1024" Type="http://schemas.openxmlformats.org/officeDocument/2006/relationships/hyperlink" Target="mailto:=@if(sum(d729.d730)=0,%22NA%22,SUM(L729:L730)/SUM(D729:D730))" TargetMode="External"/><Relationship Id="rId1231" Type="http://schemas.openxmlformats.org/officeDocument/2006/relationships/hyperlink" Target="mailto:=@if(sum(d729.d730)=0,%22NA%22,SUM(L729:L730)/SUM(D729:D730))" TargetMode="External"/><Relationship Id="rId4387" Type="http://schemas.openxmlformats.org/officeDocument/2006/relationships/hyperlink" Target="mailto:=@if(sum(d729.d730)=0,%22NA%22,SUM(L729:L730)/SUM(D729:D730))" TargetMode="External"/><Relationship Id="rId4594" Type="http://schemas.openxmlformats.org/officeDocument/2006/relationships/hyperlink" Target="mailto:=@if(sum(d729.d730)=0,%22NA%22,SUM(L729:L730)/SUM(D729:D730))" TargetMode="External"/><Relationship Id="rId5438" Type="http://schemas.openxmlformats.org/officeDocument/2006/relationships/hyperlink" Target="mailto:=@if(sum(d729.d730)=0,%22NA%22,SUM(L729:L730)/SUM(D729:D730))" TargetMode="External"/><Relationship Id="rId5645" Type="http://schemas.openxmlformats.org/officeDocument/2006/relationships/hyperlink" Target="mailto:=@if(sum(d729.d730)=0,%22NA%22,SUM(L729:L730)/SUM(D729:D730))" TargetMode="External"/><Relationship Id="rId5852" Type="http://schemas.openxmlformats.org/officeDocument/2006/relationships/hyperlink" Target="mailto:=@if(sum(d729.d730)=0,%22NA%22,SUM(L729:L730)/SUM(D729:D730))" TargetMode="External"/><Relationship Id="rId8051" Type="http://schemas.openxmlformats.org/officeDocument/2006/relationships/hyperlink" Target="mailto:=@if(sum(d729.d730)=0,%22NA%22,SUM(L729:L730)/SUM(D729:D730))" TargetMode="External"/><Relationship Id="rId3196" Type="http://schemas.openxmlformats.org/officeDocument/2006/relationships/hyperlink" Target="mailto:=@if(sum(d729.d730)=0,%22NA%22,SUM(L729:L730)/SUM(D729:D730))" TargetMode="External"/><Relationship Id="rId4247" Type="http://schemas.openxmlformats.org/officeDocument/2006/relationships/hyperlink" Target="mailto:=@if(sum(d729.d730)=0,%22NA%22,SUM(L729:L730)/SUM(D729:D730))" TargetMode="External"/><Relationship Id="rId4454" Type="http://schemas.openxmlformats.org/officeDocument/2006/relationships/hyperlink" Target="mailto:=@if(sum(d729.d730)=0,%22NA%22,SUM(L729:L730)/SUM(D729:D730))" TargetMode="External"/><Relationship Id="rId4661" Type="http://schemas.openxmlformats.org/officeDocument/2006/relationships/hyperlink" Target="mailto:=@if(sum(d729.d730)=0,%22NA%22,SUM(L729:L730)/SUM(D729:D730))" TargetMode="External"/><Relationship Id="rId5505" Type="http://schemas.openxmlformats.org/officeDocument/2006/relationships/hyperlink" Target="mailto:=@if(sum(d729.d730)=0,%22NA%22,SUM(L729:L730)/SUM(D729:D730))" TargetMode="External"/><Relationship Id="rId6903" Type="http://schemas.openxmlformats.org/officeDocument/2006/relationships/hyperlink" Target="mailto:=@if(sum(d729.d730)=0,%22NA%22,SUM(L729:L730)/SUM(D729:D730))" TargetMode="External"/><Relationship Id="rId3056" Type="http://schemas.openxmlformats.org/officeDocument/2006/relationships/hyperlink" Target="mailto:=@if(sum(d729.d730)=0,%22NA%22,SUM(L729:L730)/SUM(D729:D730))" TargetMode="External"/><Relationship Id="rId3263" Type="http://schemas.openxmlformats.org/officeDocument/2006/relationships/hyperlink" Target="mailto:=@if(sum(d729.d730)=0,%22NA%22,SUM(L729:L730)/SUM(D729:D730))" TargetMode="External"/><Relationship Id="rId3470" Type="http://schemas.openxmlformats.org/officeDocument/2006/relationships/hyperlink" Target="mailto:=@if(sum(d729.d730)=0,%22NA%22,SUM(L729:L730)/SUM(D729:D730))" TargetMode="External"/><Relationship Id="rId4107" Type="http://schemas.openxmlformats.org/officeDocument/2006/relationships/hyperlink" Target="mailto:=@if(sum(d729.d730)=0,%22NA%22,SUM(L729:L730)/SUM(D729:D730))" TargetMode="External"/><Relationship Id="rId4314" Type="http://schemas.openxmlformats.org/officeDocument/2006/relationships/hyperlink" Target="mailto:=@if(sum(d729.d730)=0,%22NA%22,SUM(L729:L730)/SUM(D729:D730))" TargetMode="External"/><Relationship Id="rId5712" Type="http://schemas.openxmlformats.org/officeDocument/2006/relationships/hyperlink" Target="mailto:=@if(sum(d729.d730)=0,%22NA%22,SUM(L729:L730)/SUM(D729:D730))" TargetMode="External"/><Relationship Id="rId184" Type="http://schemas.openxmlformats.org/officeDocument/2006/relationships/hyperlink" Target="mailto:=@if(sum(d729.d730)=0,%22NA%22,SUM(L729:L730)/SUM(D729:D730))" TargetMode="External"/><Relationship Id="rId391" Type="http://schemas.openxmlformats.org/officeDocument/2006/relationships/hyperlink" Target="mailto:=@if(sum(d729.d730)=0,%22NA%22,SUM(L729:L730)/SUM(D729:D730))" TargetMode="External"/><Relationship Id="rId1908" Type="http://schemas.openxmlformats.org/officeDocument/2006/relationships/hyperlink" Target="mailto:=@if(sum(d729.d730)=0,%22NA%22,SUM(L729:L730)/SUM(D729:D730))" TargetMode="External"/><Relationship Id="rId2072" Type="http://schemas.openxmlformats.org/officeDocument/2006/relationships/hyperlink" Target="mailto:=@if(sum(d729.d730)=0,%22NA%22,SUM(L729:L730)/SUM(D729:D730))" TargetMode="External"/><Relationship Id="rId3123" Type="http://schemas.openxmlformats.org/officeDocument/2006/relationships/hyperlink" Target="mailto:=@if(sum(d729.d730)=0,%22NA%22,SUM(L729:L730)/SUM(D729:D730))" TargetMode="External"/><Relationship Id="rId4521" Type="http://schemas.openxmlformats.org/officeDocument/2006/relationships/hyperlink" Target="mailto:=@if(sum(d729.d730)=0,%22NA%22,SUM(L729:L730)/SUM(D729:D730))" TargetMode="External"/><Relationship Id="rId6279" Type="http://schemas.openxmlformats.org/officeDocument/2006/relationships/hyperlink" Target="mailto:=@if(sum(d729.d730)=0,%22NA%22,SUM(L729:L730)/SUM(D729:D730))" TargetMode="External"/><Relationship Id="rId7677" Type="http://schemas.openxmlformats.org/officeDocument/2006/relationships/hyperlink" Target="mailto:=@if(sum(d729.d730)=0,%22NA%22,SUM(L729:L730)/SUM(D729:D730))" TargetMode="External"/><Relationship Id="rId7884" Type="http://schemas.openxmlformats.org/officeDocument/2006/relationships/hyperlink" Target="mailto:=@if(sum(d729.d730)=0,%22NA%22,SUM(L729:L730)/SUM(D729:D730))" TargetMode="External"/><Relationship Id="rId251" Type="http://schemas.openxmlformats.org/officeDocument/2006/relationships/hyperlink" Target="mailto:=@if(sum(d729.d730)=0,%22NA%22,SUM(L729:L730)/SUM(D729:D730))" TargetMode="External"/><Relationship Id="rId3330" Type="http://schemas.openxmlformats.org/officeDocument/2006/relationships/hyperlink" Target="mailto:=@if(sum(d729.d730)=0,%22NA%22,SUM(L729:L730)/SUM(D729:D730))" TargetMode="External"/><Relationship Id="rId5088" Type="http://schemas.openxmlformats.org/officeDocument/2006/relationships/hyperlink" Target="mailto:=@if(sum(d729.d730)=0,%22NA%22,SUM(L729:L730)/SUM(D729:D730))" TargetMode="External"/><Relationship Id="rId6139" Type="http://schemas.openxmlformats.org/officeDocument/2006/relationships/hyperlink" Target="mailto:=@if(sum(d729.d730)=0,%22NA%22,SUM(L729:L730)/SUM(D729:D730))" TargetMode="External"/><Relationship Id="rId6486" Type="http://schemas.openxmlformats.org/officeDocument/2006/relationships/hyperlink" Target="mailto:=@if(sum(d729.d730)=0,%22NA%22,SUM(L729:L730)/SUM(D729:D730))" TargetMode="External"/><Relationship Id="rId6693" Type="http://schemas.openxmlformats.org/officeDocument/2006/relationships/hyperlink" Target="mailto:=@if(sum(d729.d730)=0,%22NA%22,SUM(L729:L730)/SUM(D729:D730))" TargetMode="External"/><Relationship Id="rId7537" Type="http://schemas.openxmlformats.org/officeDocument/2006/relationships/hyperlink" Target="mailto:=@if(sum(d729.d730)=0,%22NA%22,SUM(L729:L730)/SUM(D729:D730))" TargetMode="External"/><Relationship Id="rId7744" Type="http://schemas.openxmlformats.org/officeDocument/2006/relationships/hyperlink" Target="mailto:=@if(sum(d729.d730)=0,%22NA%22,SUM(L729:L730)/SUM(D729:D730))" TargetMode="External"/><Relationship Id="rId7951" Type="http://schemas.openxmlformats.org/officeDocument/2006/relationships/hyperlink" Target="mailto:=@if(sum(d729.d730)=0,%22NA%22,SUM(L729:L730)/SUM(D729:D730))" TargetMode="External"/><Relationship Id="rId2889" Type="http://schemas.openxmlformats.org/officeDocument/2006/relationships/hyperlink" Target="mailto:=@if(sum(d729.d730)=0,%22NA%22,SUM(L729:L730)/SUM(D729:D730))" TargetMode="External"/><Relationship Id="rId5295" Type="http://schemas.openxmlformats.org/officeDocument/2006/relationships/hyperlink" Target="mailto:=@if(sum(d729.d730)=0,%22NA%22,SUM(L729:L730)/SUM(D729:D730))" TargetMode="External"/><Relationship Id="rId6346" Type="http://schemas.openxmlformats.org/officeDocument/2006/relationships/hyperlink" Target="mailto:=@if(sum(d729.d730)=0,%22NA%22,SUM(L729:L730)/SUM(D729:D730))" TargetMode="External"/><Relationship Id="rId6553" Type="http://schemas.openxmlformats.org/officeDocument/2006/relationships/hyperlink" Target="mailto:=@if(sum(d729.d730)=0,%22NA%22,SUM(L729:L730)/SUM(D729:D730))" TargetMode="External"/><Relationship Id="rId6760" Type="http://schemas.openxmlformats.org/officeDocument/2006/relationships/hyperlink" Target="mailto:=@if(sum(d729.d730)=0,%22NA%22,SUM(L729:L730)/SUM(D729:D730))" TargetMode="External"/><Relationship Id="rId7604" Type="http://schemas.openxmlformats.org/officeDocument/2006/relationships/hyperlink" Target="mailto:=@if(sum(d729.d730)=0,%22NA%22,SUM(L729:L730)/SUM(D729:D730))" TargetMode="External"/><Relationship Id="rId7811" Type="http://schemas.openxmlformats.org/officeDocument/2006/relationships/hyperlink" Target="mailto:=@if(sum(d729.d730)=0,%22NA%22,SUM(L729:L730)/SUM(D729:D730))" TargetMode="External"/><Relationship Id="rId111" Type="http://schemas.openxmlformats.org/officeDocument/2006/relationships/hyperlink" Target="mailto:=@if(sum(d729.d730)=0,%22NA%22,SUM(L729:L730)/SUM(D729:D730))" TargetMode="External"/><Relationship Id="rId1698" Type="http://schemas.openxmlformats.org/officeDocument/2006/relationships/hyperlink" Target="mailto:=@if(sum(d729.d730)=0,%22NA%22,SUM(L729:L730)/SUM(D729:D730))" TargetMode="External"/><Relationship Id="rId2749" Type="http://schemas.openxmlformats.org/officeDocument/2006/relationships/hyperlink" Target="mailto:=@if(sum(d729.d730)=0,%22NA%22,SUM(L729:L730)/SUM(D729:D730))" TargetMode="External"/><Relationship Id="rId2956" Type="http://schemas.openxmlformats.org/officeDocument/2006/relationships/hyperlink" Target="mailto:=@if(sum(d729.d730)=0,%22NA%22,SUM(L729:L730)/SUM(D729:D730))" TargetMode="External"/><Relationship Id="rId5155" Type="http://schemas.openxmlformats.org/officeDocument/2006/relationships/hyperlink" Target="mailto:=@if(sum(d729.d730)=0,%22NA%22,SUM(L729:L730)/SUM(D729:D730))" TargetMode="External"/><Relationship Id="rId5362" Type="http://schemas.openxmlformats.org/officeDocument/2006/relationships/hyperlink" Target="mailto:=@if(sum(d729.d730)=0,%22NA%22,SUM(L729:L730)/SUM(D729:D730))" TargetMode="External"/><Relationship Id="rId6206" Type="http://schemas.openxmlformats.org/officeDocument/2006/relationships/hyperlink" Target="mailto:=@if(sum(d729.d730)=0,%22NA%22,SUM(L729:L730)/SUM(D729:D730))" TargetMode="External"/><Relationship Id="rId6413" Type="http://schemas.openxmlformats.org/officeDocument/2006/relationships/hyperlink" Target="mailto:=@if(sum(d729.d730)=0,%22NA%22,SUM(L729:L730)/SUM(D729:D730))" TargetMode="External"/><Relationship Id="rId6620" Type="http://schemas.openxmlformats.org/officeDocument/2006/relationships/hyperlink" Target="mailto:=@if(sum(d729.d730)=0,%22NA%22,SUM(L729:L730)/SUM(D729:D730))" TargetMode="External"/><Relationship Id="rId928" Type="http://schemas.openxmlformats.org/officeDocument/2006/relationships/hyperlink" Target="mailto:=@if(sum(d729.d730)=0,%22NA%22,SUM(L729:L730)/SUM(D729:D730))" TargetMode="External"/><Relationship Id="rId1558" Type="http://schemas.openxmlformats.org/officeDocument/2006/relationships/hyperlink" Target="mailto:=@if(sum(d729.d730)=0,%22NA%22,SUM(L729:L730)/SUM(D729:D730))" TargetMode="External"/><Relationship Id="rId1765" Type="http://schemas.openxmlformats.org/officeDocument/2006/relationships/hyperlink" Target="mailto:=@if(sum(d729.d730)=0,%22NA%22,SUM(L729:L730)/SUM(D729:D730))" TargetMode="External"/><Relationship Id="rId2609" Type="http://schemas.openxmlformats.org/officeDocument/2006/relationships/hyperlink" Target="mailto:=@if(sum(d729.d730)=0,%22NA%22,SUM(L729:L730)/SUM(D729:D730))" TargetMode="External"/><Relationship Id="rId4171" Type="http://schemas.openxmlformats.org/officeDocument/2006/relationships/hyperlink" Target="mailto:=@if(sum(d729.d730)=0,%22NA%22,SUM(L729:L730)/SUM(D729:D730))" TargetMode="External"/><Relationship Id="rId5015" Type="http://schemas.openxmlformats.org/officeDocument/2006/relationships/hyperlink" Target="mailto:=@if(sum(d729.d730)=0,%22NA%22,SUM(L729:L730)/SUM(D729:D730))" TargetMode="External"/><Relationship Id="rId5222" Type="http://schemas.openxmlformats.org/officeDocument/2006/relationships/hyperlink" Target="mailto:=@if(sum(d729.d730)=0,%22NA%22,SUM(L729:L730)/SUM(D729:D730))" TargetMode="External"/><Relationship Id="rId57" Type="http://schemas.openxmlformats.org/officeDocument/2006/relationships/hyperlink" Target="mailto:=@if(sum(d729.d730)=0,%22NA%22,SUM(L729:L730)/SUM(D729:D730))" TargetMode="External"/><Relationship Id="rId1418" Type="http://schemas.openxmlformats.org/officeDocument/2006/relationships/hyperlink" Target="mailto:=@if(sum(d729.d730)=0,%22NA%22,SUM(L729:L730)/SUM(D729:D730))" TargetMode="External"/><Relationship Id="rId1972" Type="http://schemas.openxmlformats.org/officeDocument/2006/relationships/hyperlink" Target="mailto:=@if(sum(d729.d730)=0,%22NA%22,SUM(L729:L730)/SUM(D729:D730))" TargetMode="External"/><Relationship Id="rId2816" Type="http://schemas.openxmlformats.org/officeDocument/2006/relationships/hyperlink" Target="mailto:=@if(sum(d729.d730)=0,%22NA%22,SUM(L729:L730)/SUM(D729:D730))" TargetMode="External"/><Relationship Id="rId4031" Type="http://schemas.openxmlformats.org/officeDocument/2006/relationships/hyperlink" Target="mailto:=@if(sum(d729.d730)=0,%22NA%22,SUM(L729:L730)/SUM(D729:D730))" TargetMode="External"/><Relationship Id="rId7187" Type="http://schemas.openxmlformats.org/officeDocument/2006/relationships/hyperlink" Target="mailto:=@if(sum(d729.d730)=0,%22NA%22,SUM(L729:L730)/SUM(D729:D730))" TargetMode="External"/><Relationship Id="rId7394" Type="http://schemas.openxmlformats.org/officeDocument/2006/relationships/hyperlink" Target="mailto:=@if(sum(d729.d730)=0,%22NA%22,SUM(L729:L730)/SUM(D729:D730))" TargetMode="External"/><Relationship Id="rId1625" Type="http://schemas.openxmlformats.org/officeDocument/2006/relationships/hyperlink" Target="mailto:=@if(sum(d729.d730)=0,%22NA%22,SUM(L729:L730)/SUM(D729:D730))" TargetMode="External"/><Relationship Id="rId1832" Type="http://schemas.openxmlformats.org/officeDocument/2006/relationships/hyperlink" Target="mailto:=@if(sum(d729.d730)=0,%22NA%22,SUM(L729:L730)/SUM(D729:D730))" TargetMode="External"/><Relationship Id="rId4988" Type="http://schemas.openxmlformats.org/officeDocument/2006/relationships/hyperlink" Target="mailto:=@if(sum(d729.d730)=0,%22NA%22,SUM(L729:L730)/SUM(D729:D730))" TargetMode="External"/><Relationship Id="rId7047" Type="http://schemas.openxmlformats.org/officeDocument/2006/relationships/hyperlink" Target="mailto:=@if(sum(d729.d730)=0,%22NA%22,SUM(L729:L730)/SUM(D729:D730))" TargetMode="External"/><Relationship Id="rId7254" Type="http://schemas.openxmlformats.org/officeDocument/2006/relationships/hyperlink" Target="mailto:=@if(sum(d729.d730)=0,%22NA%22,SUM(L729:L730)/SUM(D729:D730))" TargetMode="External"/><Relationship Id="rId3797" Type="http://schemas.openxmlformats.org/officeDocument/2006/relationships/hyperlink" Target="mailto:=@if(sum(d729.d730)=0,%22NA%22,SUM(L729:L730)/SUM(D729:D730))" TargetMode="External"/><Relationship Id="rId4848" Type="http://schemas.openxmlformats.org/officeDocument/2006/relationships/hyperlink" Target="mailto:=@if(sum(d729.d730)=0,%22NA%22,SUM(L729:L730)/SUM(D729:D730))" TargetMode="External"/><Relationship Id="rId6063" Type="http://schemas.openxmlformats.org/officeDocument/2006/relationships/hyperlink" Target="mailto:=@if(sum(d729.d730)=0,%22NA%22,SUM(L729:L730)/SUM(D729:D730))" TargetMode="External"/><Relationship Id="rId7461" Type="http://schemas.openxmlformats.org/officeDocument/2006/relationships/hyperlink" Target="mailto:=@if(sum(d729.d730)=0,%22NA%22,SUM(L729:L730)/SUM(D729:D730))" TargetMode="External"/><Relationship Id="rId2399" Type="http://schemas.openxmlformats.org/officeDocument/2006/relationships/hyperlink" Target="mailto:=@if(sum(d729.d730)=0,%22NA%22,SUM(L729:L730)/SUM(D729:D730))" TargetMode="External"/><Relationship Id="rId3657" Type="http://schemas.openxmlformats.org/officeDocument/2006/relationships/hyperlink" Target="mailto:=@if(sum(d729.d730)=0,%22NA%22,SUM(L729:L730)/SUM(D729:D730))" TargetMode="External"/><Relationship Id="rId3864" Type="http://schemas.openxmlformats.org/officeDocument/2006/relationships/hyperlink" Target="mailto:=@if(sum(d729.d730)=0,%22NA%22,SUM(L729:L730)/SUM(D729:D730))" TargetMode="External"/><Relationship Id="rId4708" Type="http://schemas.openxmlformats.org/officeDocument/2006/relationships/hyperlink" Target="mailto:=@if(sum(d729.d730)=0,%22NA%22,SUM(L729:L730)/SUM(D729:D730))" TargetMode="External"/><Relationship Id="rId4915" Type="http://schemas.openxmlformats.org/officeDocument/2006/relationships/hyperlink" Target="mailto:=@if(sum(d729.d730)=0,%22NA%22,SUM(L729:L730)/SUM(D729:D730))" TargetMode="External"/><Relationship Id="rId6270" Type="http://schemas.openxmlformats.org/officeDocument/2006/relationships/hyperlink" Target="mailto:=@if(sum(d729.d730)=0,%22NA%22,SUM(L729:L730)/SUM(D729:D730))" TargetMode="External"/><Relationship Id="rId7114" Type="http://schemas.openxmlformats.org/officeDocument/2006/relationships/hyperlink" Target="mailto:=@if(sum(d729.d730)=0,%22NA%22,SUM(L729:L730)/SUM(D729:D730))" TargetMode="External"/><Relationship Id="rId7321" Type="http://schemas.openxmlformats.org/officeDocument/2006/relationships/hyperlink" Target="mailto:=@if(sum(d729.d730)=0,%22NA%22,SUM(L729:L730)/SUM(D729:D730))" TargetMode="External"/><Relationship Id="rId578" Type="http://schemas.openxmlformats.org/officeDocument/2006/relationships/hyperlink" Target="mailto:=@if(sum(d729.d730)=0,%22NA%22,SUM(L729:L730)/SUM(D729:D730))" TargetMode="External"/><Relationship Id="rId785" Type="http://schemas.openxmlformats.org/officeDocument/2006/relationships/hyperlink" Target="mailto:=@if(sum(d729.d730)=0,%22NA%22,SUM(L729:L730)/SUM(D729:D730))" TargetMode="External"/><Relationship Id="rId992" Type="http://schemas.openxmlformats.org/officeDocument/2006/relationships/hyperlink" Target="mailto:=@if(sum(d729.d730)=0,%22NA%22,SUM(L729:L730)/SUM(D729:D730))" TargetMode="External"/><Relationship Id="rId2259" Type="http://schemas.openxmlformats.org/officeDocument/2006/relationships/hyperlink" Target="mailto:=@if(sum(d729.d730)=0,%22NA%22,SUM(L729:L730)/SUM(D729:D730))" TargetMode="External"/><Relationship Id="rId2466" Type="http://schemas.openxmlformats.org/officeDocument/2006/relationships/hyperlink" Target="mailto:=@if(sum(d729.d730)=0,%22NA%22,SUM(L729:L730)/SUM(D729:D730))" TargetMode="External"/><Relationship Id="rId2673" Type="http://schemas.openxmlformats.org/officeDocument/2006/relationships/hyperlink" Target="mailto:=@if(sum(d729.d730)=0,%22NA%22,SUM(L729:L730)/SUM(D729:D730))" TargetMode="External"/><Relationship Id="rId2880" Type="http://schemas.openxmlformats.org/officeDocument/2006/relationships/hyperlink" Target="mailto:=@if(sum(d729.d730)=0,%22NA%22,SUM(L729:L730)/SUM(D729:D730))" TargetMode="External"/><Relationship Id="rId3517" Type="http://schemas.openxmlformats.org/officeDocument/2006/relationships/hyperlink" Target="mailto:=@if(sum(d729.d730)=0,%22NA%22,SUM(L729:L730)/SUM(D729:D730))" TargetMode="External"/><Relationship Id="rId3724" Type="http://schemas.openxmlformats.org/officeDocument/2006/relationships/hyperlink" Target="mailto:=@if(sum(d729.d730)=0,%22NA%22,SUM(L729:L730)/SUM(D729:D730))" TargetMode="External"/><Relationship Id="rId3931" Type="http://schemas.openxmlformats.org/officeDocument/2006/relationships/hyperlink" Target="mailto:=@if(sum(d729.d730)=0,%22NA%22,SUM(L729:L730)/SUM(D729:D730))" TargetMode="External"/><Relationship Id="rId6130" Type="http://schemas.openxmlformats.org/officeDocument/2006/relationships/hyperlink" Target="mailto:=@if(sum(d729.d730)=0,%22NA%22,SUM(L729:L730)/SUM(D729:D730))" TargetMode="External"/><Relationship Id="rId438" Type="http://schemas.openxmlformats.org/officeDocument/2006/relationships/hyperlink" Target="mailto:=@if(sum(d729.d730)=0,%22NA%22,SUM(L729:L730)/SUM(D729:D730))" TargetMode="External"/><Relationship Id="rId645" Type="http://schemas.openxmlformats.org/officeDocument/2006/relationships/hyperlink" Target="mailto:=@if(sum(d729.d730)=0,%22NA%22,SUM(L729:L730)/SUM(D729:D730))" TargetMode="External"/><Relationship Id="rId852" Type="http://schemas.openxmlformats.org/officeDocument/2006/relationships/hyperlink" Target="mailto:=@if(sum(d729.d730)=0,%22NA%22,SUM(L729:L730)/SUM(D729:D730))" TargetMode="External"/><Relationship Id="rId1068" Type="http://schemas.openxmlformats.org/officeDocument/2006/relationships/hyperlink" Target="mailto:=@if(sum(d729.d730)=0,%22NA%22,SUM(L729:L730)/SUM(D729:D730))" TargetMode="External"/><Relationship Id="rId1275" Type="http://schemas.openxmlformats.org/officeDocument/2006/relationships/hyperlink" Target="mailto:=@if(sum(d729.d730)=0,%22NA%22,SUM(L729:L730)/SUM(D729:D730))" TargetMode="External"/><Relationship Id="rId1482" Type="http://schemas.openxmlformats.org/officeDocument/2006/relationships/hyperlink" Target="mailto:=@if(sum(d729.d730)=0,%22NA%22,SUM(L729:L730)/SUM(D729:D730))" TargetMode="External"/><Relationship Id="rId2119" Type="http://schemas.openxmlformats.org/officeDocument/2006/relationships/hyperlink" Target="mailto:=@if(sum(d729.d730)=0,%22NA%22,SUM(L729:L730)/SUM(D729:D730))" TargetMode="External"/><Relationship Id="rId2326" Type="http://schemas.openxmlformats.org/officeDocument/2006/relationships/hyperlink" Target="mailto:=@if(sum(d729.d730)=0,%22NA%22,SUM(L729:L730)/SUM(D729:D730))" TargetMode="External"/><Relationship Id="rId2533" Type="http://schemas.openxmlformats.org/officeDocument/2006/relationships/hyperlink" Target="mailto:=@if(sum(d729.d730)=0,%22NA%22,SUM(L729:L730)/SUM(D729:D730))" TargetMode="External"/><Relationship Id="rId2740" Type="http://schemas.openxmlformats.org/officeDocument/2006/relationships/hyperlink" Target="mailto:=@if(sum(d729.d730)=0,%22NA%22,SUM(L729:L730)/SUM(D729:D730))" TargetMode="External"/><Relationship Id="rId5689" Type="http://schemas.openxmlformats.org/officeDocument/2006/relationships/hyperlink" Target="mailto:=@if(sum(d729.d730)=0,%22NA%22,SUM(L729:L730)/SUM(D729:D730))" TargetMode="External"/><Relationship Id="rId5896" Type="http://schemas.openxmlformats.org/officeDocument/2006/relationships/hyperlink" Target="mailto:=@if(sum(d729.d730)=0,%22NA%22,SUM(L729:L730)/SUM(D729:D730))" TargetMode="External"/><Relationship Id="rId6947" Type="http://schemas.openxmlformats.org/officeDocument/2006/relationships/hyperlink" Target="mailto:=@if(sum(d729.d730)=0,%22NA%22,SUM(L729:L730)/SUM(D729:D730))" TargetMode="External"/><Relationship Id="rId8095" Type="http://schemas.openxmlformats.org/officeDocument/2006/relationships/hyperlink" Target="mailto:=@if(sum(d729.d730)=0,%22NA%22,SUM(L729:L730)/SUM(D729:D730))" TargetMode="External"/><Relationship Id="rId505" Type="http://schemas.openxmlformats.org/officeDocument/2006/relationships/hyperlink" Target="mailto:=@if(sum(d729.d730)=0,%22NA%22,SUM(L729:L730)/SUM(D729:D730))" TargetMode="External"/><Relationship Id="rId712" Type="http://schemas.openxmlformats.org/officeDocument/2006/relationships/hyperlink" Target="mailto:=@if(sum(d729.d730)=0,%22NA%22,SUM(L729:L730)/SUM(D729:D730))" TargetMode="External"/><Relationship Id="rId1135" Type="http://schemas.openxmlformats.org/officeDocument/2006/relationships/hyperlink" Target="mailto:=@if(sum(d729.d730)=0,%22NA%22,SUM(L729:L730)/SUM(D729:D730))" TargetMode="External"/><Relationship Id="rId1342" Type="http://schemas.openxmlformats.org/officeDocument/2006/relationships/hyperlink" Target="mailto:=@if(sum(d729.d730)=0,%22NA%22,SUM(L729:L730)/SUM(D729:D730))" TargetMode="External"/><Relationship Id="rId4498" Type="http://schemas.openxmlformats.org/officeDocument/2006/relationships/hyperlink" Target="mailto:=@if(sum(d729.d730)=0,%22NA%22,SUM(L729:L730)/SUM(D729:D730))" TargetMode="External"/><Relationship Id="rId5549" Type="http://schemas.openxmlformats.org/officeDocument/2006/relationships/hyperlink" Target="mailto:=@if(sum(d729.d730)=0,%22NA%22,SUM(L729:L730)/SUM(D729:D730))" TargetMode="External"/><Relationship Id="rId1202" Type="http://schemas.openxmlformats.org/officeDocument/2006/relationships/hyperlink" Target="mailto:=@if(sum(d729.d730)=0,%22NA%22,SUM(L729:L730)/SUM(D729:D730))" TargetMode="External"/><Relationship Id="rId2600" Type="http://schemas.openxmlformats.org/officeDocument/2006/relationships/hyperlink" Target="mailto:=@if(sum(d729.d730)=0,%22NA%22,SUM(L729:L730)/SUM(D729:D730))" TargetMode="External"/><Relationship Id="rId4358" Type="http://schemas.openxmlformats.org/officeDocument/2006/relationships/hyperlink" Target="mailto:=@if(sum(d729.d730)=0,%22NA%22,SUM(L729:L730)/SUM(D729:D730))" TargetMode="External"/><Relationship Id="rId5409" Type="http://schemas.openxmlformats.org/officeDocument/2006/relationships/hyperlink" Target="mailto:=@if(sum(d729.d730)=0,%22NA%22,SUM(L729:L730)/SUM(D729:D730))" TargetMode="External"/><Relationship Id="rId5756" Type="http://schemas.openxmlformats.org/officeDocument/2006/relationships/hyperlink" Target="mailto:=@if(sum(d729.d730)=0,%22NA%22,SUM(L729:L730)/SUM(D729:D730))" TargetMode="External"/><Relationship Id="rId5963" Type="http://schemas.openxmlformats.org/officeDocument/2006/relationships/hyperlink" Target="mailto:=@if(sum(d729.d730)=0,%22NA%22,SUM(L729:L730)/SUM(D729:D730))" TargetMode="External"/><Relationship Id="rId6807" Type="http://schemas.openxmlformats.org/officeDocument/2006/relationships/hyperlink" Target="mailto:=@if(sum(d729.d730)=0,%22NA%22,SUM(L729:L730)/SUM(D729:D730))" TargetMode="External"/><Relationship Id="rId8022" Type="http://schemas.openxmlformats.org/officeDocument/2006/relationships/hyperlink" Target="mailto:=@if(sum(d729.d730)=0,%22NA%22,SUM(L729:L730)/SUM(D729:D730))" TargetMode="External"/><Relationship Id="rId3167" Type="http://schemas.openxmlformats.org/officeDocument/2006/relationships/hyperlink" Target="mailto:=@if(sum(d729.d730)=0,%22NA%22,SUM(L729:L730)/SUM(D729:D730))" TargetMode="External"/><Relationship Id="rId4565" Type="http://schemas.openxmlformats.org/officeDocument/2006/relationships/hyperlink" Target="mailto:=@if(sum(d729.d730)=0,%22NA%22,SUM(L729:L730)/SUM(D729:D730))" TargetMode="External"/><Relationship Id="rId4772" Type="http://schemas.openxmlformats.org/officeDocument/2006/relationships/hyperlink" Target="mailto:=@if(sum(d729.d730)=0,%22NA%22,SUM(L729:L730)/SUM(D729:D730))" TargetMode="External"/><Relationship Id="rId5616" Type="http://schemas.openxmlformats.org/officeDocument/2006/relationships/hyperlink" Target="mailto:=@if(sum(d729.d730)=0,%22NA%22,SUM(L729:L730)/SUM(D729:D730))" TargetMode="External"/><Relationship Id="rId5823" Type="http://schemas.openxmlformats.org/officeDocument/2006/relationships/hyperlink" Target="mailto:=@if(sum(d729.d730)=0,%22NA%22,SUM(L729:L730)/SUM(D729:D730))" TargetMode="External"/><Relationship Id="rId295" Type="http://schemas.openxmlformats.org/officeDocument/2006/relationships/hyperlink" Target="mailto:=@if(sum(d729.d730)=0,%22NA%22,SUM(L729:L730)/SUM(D729:D730))" TargetMode="External"/><Relationship Id="rId3374" Type="http://schemas.openxmlformats.org/officeDocument/2006/relationships/hyperlink" Target="mailto:=@if(sum(d729.d730)=0,%22NA%22,SUM(L729:L730)/SUM(D729:D730))" TargetMode="External"/><Relationship Id="rId3581" Type="http://schemas.openxmlformats.org/officeDocument/2006/relationships/hyperlink" Target="mailto:=@if(sum(d729.d730)=0,%22NA%22,SUM(L729:L730)/SUM(D729:D730))" TargetMode="External"/><Relationship Id="rId4218" Type="http://schemas.openxmlformats.org/officeDocument/2006/relationships/hyperlink" Target="mailto:=@if(sum(d729.d730)=0,%22NA%22,SUM(L729:L730)/SUM(D729:D730))" TargetMode="External"/><Relationship Id="rId4425" Type="http://schemas.openxmlformats.org/officeDocument/2006/relationships/hyperlink" Target="mailto:=@if(sum(d729.d730)=0,%22NA%22,SUM(L729:L730)/SUM(D729:D730))" TargetMode="External"/><Relationship Id="rId4632" Type="http://schemas.openxmlformats.org/officeDocument/2006/relationships/hyperlink" Target="mailto:=@if(sum(d729.d730)=0,%22NA%22,SUM(L729:L730)/SUM(D729:D730))" TargetMode="External"/><Relationship Id="rId7788" Type="http://schemas.openxmlformats.org/officeDocument/2006/relationships/hyperlink" Target="mailto:=@if(sum(d729.d730)=0,%22NA%22,SUM(L729:L730)/SUM(D729:D730))" TargetMode="External"/><Relationship Id="rId7995" Type="http://schemas.openxmlformats.org/officeDocument/2006/relationships/hyperlink" Target="mailto:=@if(sum(d729.d730)=0,%22NA%22,SUM(L729:L730)/SUM(D729:D730))" TargetMode="External"/><Relationship Id="rId2183" Type="http://schemas.openxmlformats.org/officeDocument/2006/relationships/hyperlink" Target="mailto:=@if(sum(d729.d730)=0,%22NA%22,SUM(L729:L730)/SUM(D729:D730))" TargetMode="External"/><Relationship Id="rId2390" Type="http://schemas.openxmlformats.org/officeDocument/2006/relationships/hyperlink" Target="mailto:=@if(sum(d729.d730)=0,%22NA%22,SUM(L729:L730)/SUM(D729:D730))" TargetMode="External"/><Relationship Id="rId3027" Type="http://schemas.openxmlformats.org/officeDocument/2006/relationships/hyperlink" Target="mailto:=@if(sum(d729.d730)=0,%22NA%22,SUM(L729:L730)/SUM(D729:D730))" TargetMode="External"/><Relationship Id="rId3234" Type="http://schemas.openxmlformats.org/officeDocument/2006/relationships/hyperlink" Target="mailto:=@if(sum(d729.d730)=0,%22NA%22,SUM(L729:L730)/SUM(D729:D730))" TargetMode="External"/><Relationship Id="rId3441" Type="http://schemas.openxmlformats.org/officeDocument/2006/relationships/hyperlink" Target="mailto:=@if(sum(d729.d730)=0,%22NA%22,SUM(L729:L730)/SUM(D729:D730))" TargetMode="External"/><Relationship Id="rId6597" Type="http://schemas.openxmlformats.org/officeDocument/2006/relationships/hyperlink" Target="mailto:=@if(sum(d729.d730)=0,%22NA%22,SUM(L729:L730)/SUM(D729:D730))" TargetMode="External"/><Relationship Id="rId7648" Type="http://schemas.openxmlformats.org/officeDocument/2006/relationships/hyperlink" Target="mailto:=@if(sum(d729.d730)=0,%22NA%22,SUM(L729:L730)/SUM(D729:D730))" TargetMode="External"/><Relationship Id="rId7855" Type="http://schemas.openxmlformats.org/officeDocument/2006/relationships/hyperlink" Target="mailto:=@if(sum(d729.d730)=0,%22NA%22,SUM(L729:L730)/SUM(D729:D730))" TargetMode="External"/><Relationship Id="rId155" Type="http://schemas.openxmlformats.org/officeDocument/2006/relationships/hyperlink" Target="mailto:=@if(sum(d729.d730)=0,%22NA%22,SUM(L729:L730)/SUM(D729:D730))" TargetMode="External"/><Relationship Id="rId362" Type="http://schemas.openxmlformats.org/officeDocument/2006/relationships/hyperlink" Target="mailto:=@if(sum(d729.d730)=0,%22NA%22,SUM(L729:L730)/SUM(D729:D730))" TargetMode="External"/><Relationship Id="rId2043" Type="http://schemas.openxmlformats.org/officeDocument/2006/relationships/hyperlink" Target="mailto:=@if(sum(d729.d730)=0,%22NA%22,SUM(L729:L730)/SUM(D729:D730))" TargetMode="External"/><Relationship Id="rId2250" Type="http://schemas.openxmlformats.org/officeDocument/2006/relationships/hyperlink" Target="mailto:=@if(sum(d729.d730)=0,%22NA%22,SUM(L729:L730)/SUM(D729:D730))" TargetMode="External"/><Relationship Id="rId3301" Type="http://schemas.openxmlformats.org/officeDocument/2006/relationships/hyperlink" Target="mailto:=@if(sum(d729.d730)=0,%22NA%22,SUM(L729:L730)/SUM(D729:D730))" TargetMode="External"/><Relationship Id="rId5199" Type="http://schemas.openxmlformats.org/officeDocument/2006/relationships/hyperlink" Target="mailto:=@if(sum(d729.d730)=0,%22NA%22,SUM(L729:L730)/SUM(D729:D730))" TargetMode="External"/><Relationship Id="rId6457" Type="http://schemas.openxmlformats.org/officeDocument/2006/relationships/hyperlink" Target="mailto:=@if(sum(d729.d730)=0,%22NA%22,SUM(L729:L730)/SUM(D729:D730))" TargetMode="External"/><Relationship Id="rId6664" Type="http://schemas.openxmlformats.org/officeDocument/2006/relationships/hyperlink" Target="mailto:=@if(sum(d729.d730)=0,%22NA%22,SUM(L729:L730)/SUM(D729:D730))" TargetMode="External"/><Relationship Id="rId6871" Type="http://schemas.openxmlformats.org/officeDocument/2006/relationships/hyperlink" Target="mailto:=@if(sum(d729.d730)=0,%22NA%22,SUM(L729:L730)/SUM(D729:D730))" TargetMode="External"/><Relationship Id="rId7508" Type="http://schemas.openxmlformats.org/officeDocument/2006/relationships/hyperlink" Target="mailto:=@if(sum(d729.d730)=0,%22NA%22,SUM(L729:L730)/SUM(D729:D730))" TargetMode="External"/><Relationship Id="rId7715" Type="http://schemas.openxmlformats.org/officeDocument/2006/relationships/hyperlink" Target="mailto:=@if(sum(d729.d730)=0,%22NA%22,SUM(L729:L730)/SUM(D729:D730))" TargetMode="External"/><Relationship Id="rId222" Type="http://schemas.openxmlformats.org/officeDocument/2006/relationships/hyperlink" Target="mailto:=@if(sum(d729.d730)=0,%22NA%22,SUM(L729:L730)/SUM(D729:D730))" TargetMode="External"/><Relationship Id="rId2110" Type="http://schemas.openxmlformats.org/officeDocument/2006/relationships/hyperlink" Target="mailto:=@if(sum(d729.d730)=0,%22NA%22,SUM(L729:L730)/SUM(D729:D730))" TargetMode="External"/><Relationship Id="rId5059" Type="http://schemas.openxmlformats.org/officeDocument/2006/relationships/hyperlink" Target="mailto:=@if(sum(d729.d730)=0,%22NA%22,SUM(L729:L730)/SUM(D729:D730))" TargetMode="External"/><Relationship Id="rId5266" Type="http://schemas.openxmlformats.org/officeDocument/2006/relationships/hyperlink" Target="mailto:=@if(sum(d729.d730)=0,%22NA%22,SUM(L729:L730)/SUM(D729:D730))" TargetMode="External"/><Relationship Id="rId5473" Type="http://schemas.openxmlformats.org/officeDocument/2006/relationships/hyperlink" Target="mailto:=@if(sum(d729.d730)=0,%22NA%22,SUM(L729:L730)/SUM(D729:D730))" TargetMode="External"/><Relationship Id="rId5680" Type="http://schemas.openxmlformats.org/officeDocument/2006/relationships/hyperlink" Target="mailto:=@if(sum(d729.d730)=0,%22NA%22,SUM(L729:L730)/SUM(D729:D730))" TargetMode="External"/><Relationship Id="rId6317" Type="http://schemas.openxmlformats.org/officeDocument/2006/relationships/hyperlink" Target="mailto:=@if(sum(d729.d730)=0,%22NA%22,SUM(L729:L730)/SUM(D729:D730))" TargetMode="External"/><Relationship Id="rId6524" Type="http://schemas.openxmlformats.org/officeDocument/2006/relationships/hyperlink" Target="mailto:=@if(sum(d729.d730)=0,%22NA%22,SUM(L729:L730)/SUM(D729:D730))" TargetMode="External"/><Relationship Id="rId7922" Type="http://schemas.openxmlformats.org/officeDocument/2006/relationships/hyperlink" Target="mailto:=@if(sum(d729.d730)=0,%22NA%22,SUM(L729:L730)/SUM(D729:D730))" TargetMode="External"/><Relationship Id="rId4075" Type="http://schemas.openxmlformats.org/officeDocument/2006/relationships/hyperlink" Target="mailto:=@if(sum(d729.d730)=0,%22NA%22,SUM(L729:L730)/SUM(D729:D730))" TargetMode="External"/><Relationship Id="rId4282" Type="http://schemas.openxmlformats.org/officeDocument/2006/relationships/hyperlink" Target="mailto:=@if(sum(d729.d730)=0,%22NA%22,SUM(L729:L730)/SUM(D729:D730))" TargetMode="External"/><Relationship Id="rId5126" Type="http://schemas.openxmlformats.org/officeDocument/2006/relationships/hyperlink" Target="mailto:=@if(sum(d729.d730)=0,%22NA%22,SUM(L729:L730)/SUM(D729:D730))" TargetMode="External"/><Relationship Id="rId5333" Type="http://schemas.openxmlformats.org/officeDocument/2006/relationships/hyperlink" Target="mailto:=@if(sum(d729.d730)=0,%22NA%22,SUM(L729:L730)/SUM(D729:D730))" TargetMode="External"/><Relationship Id="rId6731" Type="http://schemas.openxmlformats.org/officeDocument/2006/relationships/hyperlink" Target="mailto:=@if(sum(d729.d730)=0,%22NA%22,SUM(L729:L730)/SUM(D729:D730))" TargetMode="External"/><Relationship Id="rId1669" Type="http://schemas.openxmlformats.org/officeDocument/2006/relationships/hyperlink" Target="mailto:=@if(sum(d729.d730)=0,%22NA%22,SUM(L729:L730)/SUM(D729:D730))" TargetMode="External"/><Relationship Id="rId1876" Type="http://schemas.openxmlformats.org/officeDocument/2006/relationships/hyperlink" Target="mailto:=@if(sum(d729.d730)=0,%22NA%22,SUM(L729:L730)/SUM(D729:D730))" TargetMode="External"/><Relationship Id="rId2927" Type="http://schemas.openxmlformats.org/officeDocument/2006/relationships/hyperlink" Target="mailto:=@if(sum(d729.d730)=0,%22NA%22,SUM(L729:L730)/SUM(D729:D730))" TargetMode="External"/><Relationship Id="rId3091" Type="http://schemas.openxmlformats.org/officeDocument/2006/relationships/hyperlink" Target="mailto:=@if(sum(d729.d730)=0,%22NA%22,SUM(L729:L730)/SUM(D729:D730))" TargetMode="External"/><Relationship Id="rId4142" Type="http://schemas.openxmlformats.org/officeDocument/2006/relationships/hyperlink" Target="mailto:=@if(sum(d729.d730)=0,%22NA%22,SUM(L729:L730)/SUM(D729:D730))" TargetMode="External"/><Relationship Id="rId5540" Type="http://schemas.openxmlformats.org/officeDocument/2006/relationships/hyperlink" Target="mailto:=@if(sum(d729.d730)=0,%22NA%22,SUM(L729:L730)/SUM(D729:D730))" TargetMode="External"/><Relationship Id="rId7298" Type="http://schemas.openxmlformats.org/officeDocument/2006/relationships/hyperlink" Target="mailto:=@if(sum(d729.d730)=0,%22NA%22,SUM(L729:L730)/SUM(D729:D730))" TargetMode="External"/><Relationship Id="rId1529" Type="http://schemas.openxmlformats.org/officeDocument/2006/relationships/hyperlink" Target="mailto:=@if(sum(d729.d730)=0,%22NA%22,SUM(L729:L730)/SUM(D729:D730))" TargetMode="External"/><Relationship Id="rId1736" Type="http://schemas.openxmlformats.org/officeDocument/2006/relationships/hyperlink" Target="mailto:=@if(sum(d729.d730)=0,%22NA%22,SUM(L729:L730)/SUM(D729:D730))" TargetMode="External"/><Relationship Id="rId1943" Type="http://schemas.openxmlformats.org/officeDocument/2006/relationships/hyperlink" Target="mailto:=@if(sum(d729.d730)=0,%22NA%22,SUM(L729:L730)/SUM(D729:D730))" TargetMode="External"/><Relationship Id="rId5400" Type="http://schemas.openxmlformats.org/officeDocument/2006/relationships/hyperlink" Target="mailto:=@if(sum(d729.d730)=0,%22NA%22,SUM(L729:L730)/SUM(D729:D730))" TargetMode="External"/><Relationship Id="rId28" Type="http://schemas.openxmlformats.org/officeDocument/2006/relationships/hyperlink" Target="mailto:=@if(sum(d729.d730)=0,%22NA%22,SUM(L729:L730)/SUM(D729:D730))" TargetMode="External"/><Relationship Id="rId1803" Type="http://schemas.openxmlformats.org/officeDocument/2006/relationships/hyperlink" Target="mailto:=@if(sum(d729.d730)=0,%22NA%22,SUM(L729:L730)/SUM(D729:D730))" TargetMode="External"/><Relationship Id="rId4002" Type="http://schemas.openxmlformats.org/officeDocument/2006/relationships/hyperlink" Target="mailto:=@if(sum(d729.d730)=0,%22NA%22,SUM(L729:L730)/SUM(D729:D730))" TargetMode="External"/><Relationship Id="rId4959" Type="http://schemas.openxmlformats.org/officeDocument/2006/relationships/hyperlink" Target="mailto:=@if(sum(d729.d730)=0,%22NA%22,SUM(L729:L730)/SUM(D729:D730))" TargetMode="External"/><Relationship Id="rId7158" Type="http://schemas.openxmlformats.org/officeDocument/2006/relationships/hyperlink" Target="mailto:=@if(sum(d729.d730)=0,%22NA%22,SUM(L729:L730)/SUM(D729:D730))" TargetMode="External"/><Relationship Id="rId7365" Type="http://schemas.openxmlformats.org/officeDocument/2006/relationships/hyperlink" Target="mailto:=@if(sum(d729.d730)=0,%22NA%22,SUM(L729:L730)/SUM(D729:D730))" TargetMode="External"/><Relationship Id="rId7572" Type="http://schemas.openxmlformats.org/officeDocument/2006/relationships/hyperlink" Target="mailto:=@if(sum(d729.d730)=0,%22NA%22,SUM(L729:L730)/SUM(D729:D730))" TargetMode="External"/><Relationship Id="rId3768" Type="http://schemas.openxmlformats.org/officeDocument/2006/relationships/hyperlink" Target="mailto:=@if(sum(d729.d730)=0,%22NA%22,SUM(L729:L730)/SUM(D729:D730))" TargetMode="External"/><Relationship Id="rId3975" Type="http://schemas.openxmlformats.org/officeDocument/2006/relationships/hyperlink" Target="mailto:=@if(sum(d729.d730)=0,%22NA%22,SUM(L729:L730)/SUM(D729:D730))" TargetMode="External"/><Relationship Id="rId4819" Type="http://schemas.openxmlformats.org/officeDocument/2006/relationships/hyperlink" Target="mailto:=@if(sum(d729.d730)=0,%22NA%22,SUM(L729:L730)/SUM(D729:D730))" TargetMode="External"/><Relationship Id="rId6174" Type="http://schemas.openxmlformats.org/officeDocument/2006/relationships/hyperlink" Target="mailto:=@if(sum(d729.d730)=0,%22NA%22,SUM(L729:L730)/SUM(D729:D730))" TargetMode="External"/><Relationship Id="rId6381" Type="http://schemas.openxmlformats.org/officeDocument/2006/relationships/hyperlink" Target="mailto:=@if(sum(d729.d730)=0,%22NA%22,SUM(L729:L730)/SUM(D729:D730))" TargetMode="External"/><Relationship Id="rId7018" Type="http://schemas.openxmlformats.org/officeDocument/2006/relationships/hyperlink" Target="mailto:=@if(sum(d729.d730)=0,%22NA%22,SUM(L729:L730)/SUM(D729:D730))" TargetMode="External"/><Relationship Id="rId7225" Type="http://schemas.openxmlformats.org/officeDocument/2006/relationships/hyperlink" Target="mailto:=@if(sum(d729.d730)=0,%22NA%22,SUM(L729:L730)/SUM(D729:D730))" TargetMode="External"/><Relationship Id="rId7432" Type="http://schemas.openxmlformats.org/officeDocument/2006/relationships/hyperlink" Target="mailto:=@if(sum(d729.d730)=0,%22NA%22,SUM(L729:L730)/SUM(D729:D730))" TargetMode="External"/><Relationship Id="rId689" Type="http://schemas.openxmlformats.org/officeDocument/2006/relationships/hyperlink" Target="mailto:=@if(sum(d729.d730)=0,%22NA%22,SUM(L729:L730)/SUM(D729:D730))" TargetMode="External"/><Relationship Id="rId896" Type="http://schemas.openxmlformats.org/officeDocument/2006/relationships/hyperlink" Target="mailto:=@if(sum(d729.d730)=0,%22NA%22,SUM(L729:L730)/SUM(D729:D730))" TargetMode="External"/><Relationship Id="rId2577" Type="http://schemas.openxmlformats.org/officeDocument/2006/relationships/hyperlink" Target="mailto:=@if(sum(d729.d730)=0,%22NA%22,SUM(L729:L730)/SUM(D729:D730))" TargetMode="External"/><Relationship Id="rId2784" Type="http://schemas.openxmlformats.org/officeDocument/2006/relationships/hyperlink" Target="mailto:=@if(sum(d729.d730)=0,%22NA%22,SUM(L729:L730)/SUM(D729:D730))" TargetMode="External"/><Relationship Id="rId3628" Type="http://schemas.openxmlformats.org/officeDocument/2006/relationships/hyperlink" Target="mailto:=@if(sum(d729.d730)=0,%22NA%22,SUM(L729:L730)/SUM(D729:D730))" TargetMode="External"/><Relationship Id="rId5190" Type="http://schemas.openxmlformats.org/officeDocument/2006/relationships/hyperlink" Target="mailto:=@if(sum(d729.d730)=0,%22NA%22,SUM(L729:L730)/SUM(D729:D730))" TargetMode="External"/><Relationship Id="rId6034" Type="http://schemas.openxmlformats.org/officeDocument/2006/relationships/hyperlink" Target="mailto:=@if(sum(d729.d730)=0,%22NA%22,SUM(L729:L730)/SUM(D729:D730))" TargetMode="External"/><Relationship Id="rId6241" Type="http://schemas.openxmlformats.org/officeDocument/2006/relationships/hyperlink" Target="mailto:=@if(sum(d729.d730)=0,%22NA%22,SUM(L729:L730)/SUM(D729:D730))" TargetMode="External"/><Relationship Id="rId549" Type="http://schemas.openxmlformats.org/officeDocument/2006/relationships/hyperlink" Target="mailto:=@if(sum(d729.d730)=0,%22NA%22,SUM(L729:L730)/SUM(D729:D730))" TargetMode="External"/><Relationship Id="rId756" Type="http://schemas.openxmlformats.org/officeDocument/2006/relationships/hyperlink" Target="mailto:=@if(sum(d729.d730)=0,%22NA%22,SUM(L729:L730)/SUM(D729:D730))" TargetMode="External"/><Relationship Id="rId1179" Type="http://schemas.openxmlformats.org/officeDocument/2006/relationships/hyperlink" Target="mailto:=@if(sum(d729.d730)=0,%22NA%22,SUM(L729:L730)/SUM(D729:D730))" TargetMode="External"/><Relationship Id="rId1386" Type="http://schemas.openxmlformats.org/officeDocument/2006/relationships/hyperlink" Target="mailto:=@if(sum(d729.d730)=0,%22NA%22,SUM(L729:L730)/SUM(D729:D730))" TargetMode="External"/><Relationship Id="rId1593" Type="http://schemas.openxmlformats.org/officeDocument/2006/relationships/hyperlink" Target="mailto:=@if(sum(d729.d730)=0,%22NA%22,SUM(L729:L730)/SUM(D729:D730))" TargetMode="External"/><Relationship Id="rId2437" Type="http://schemas.openxmlformats.org/officeDocument/2006/relationships/hyperlink" Target="mailto:=@if(sum(d729.d730)=0,%22NA%22,SUM(L729:L730)/SUM(D729:D730))" TargetMode="External"/><Relationship Id="rId2991" Type="http://schemas.openxmlformats.org/officeDocument/2006/relationships/hyperlink" Target="mailto:=@if(sum(d729.d730)=0,%22NA%22,SUM(L729:L730)/SUM(D729:D730))" TargetMode="External"/><Relationship Id="rId3835" Type="http://schemas.openxmlformats.org/officeDocument/2006/relationships/hyperlink" Target="mailto:=@if(sum(d729.d730)=0,%22NA%22,SUM(L729:L730)/SUM(D729:D730))" TargetMode="External"/><Relationship Id="rId5050" Type="http://schemas.openxmlformats.org/officeDocument/2006/relationships/hyperlink" Target="mailto:=@if(sum(d729.d730)=0,%22NA%22,SUM(L729:L730)/SUM(D729:D730))" TargetMode="External"/><Relationship Id="rId6101" Type="http://schemas.openxmlformats.org/officeDocument/2006/relationships/hyperlink" Target="mailto:=@if(sum(d729.d730)=0,%22NA%22,SUM(L729:L730)/SUM(D729:D730))" TargetMode="External"/><Relationship Id="rId409" Type="http://schemas.openxmlformats.org/officeDocument/2006/relationships/hyperlink" Target="mailto:=@if(sum(d729.d730)=0,%22NA%22,SUM(L729:L730)/SUM(D729:D730))" TargetMode="External"/><Relationship Id="rId963" Type="http://schemas.openxmlformats.org/officeDocument/2006/relationships/hyperlink" Target="mailto:=@if(sum(d729.d730)=0,%22NA%22,SUM(L729:L730)/SUM(D729:D730))" TargetMode="External"/><Relationship Id="rId1039" Type="http://schemas.openxmlformats.org/officeDocument/2006/relationships/hyperlink" Target="mailto:=@if(sum(d729.d730)=0,%22NA%22,SUM(L729:L730)/SUM(D729:D730))" TargetMode="External"/><Relationship Id="rId1246" Type="http://schemas.openxmlformats.org/officeDocument/2006/relationships/hyperlink" Target="mailto:=@if(sum(d729.d730)=0,%22NA%22,SUM(L729:L730)/SUM(D729:D730))" TargetMode="External"/><Relationship Id="rId2644" Type="http://schemas.openxmlformats.org/officeDocument/2006/relationships/hyperlink" Target="mailto:=@if(sum(d729.d730)=0,%22NA%22,SUM(L729:L730)/SUM(D729:D730))" TargetMode="External"/><Relationship Id="rId2851" Type="http://schemas.openxmlformats.org/officeDocument/2006/relationships/hyperlink" Target="mailto:=@if(sum(d729.d730)=0,%22NA%22,SUM(L729:L730)/SUM(D729:D730))" TargetMode="External"/><Relationship Id="rId3902" Type="http://schemas.openxmlformats.org/officeDocument/2006/relationships/hyperlink" Target="mailto:=@if(sum(d729.d730)=0,%22NA%22,SUM(L729:L730)/SUM(D729:D730))" TargetMode="External"/><Relationship Id="rId8066" Type="http://schemas.openxmlformats.org/officeDocument/2006/relationships/hyperlink" Target="mailto:=@if(sum(d729.d730)=0,%22NA%22,SUM(L729:L730)/SUM(D729:D730))" TargetMode="External"/><Relationship Id="rId92" Type="http://schemas.openxmlformats.org/officeDocument/2006/relationships/hyperlink" Target="mailto:=@if(sum(d729.d730)=0,%22NA%22,SUM(L729:L730)/SUM(D729:D730))" TargetMode="External"/><Relationship Id="rId616" Type="http://schemas.openxmlformats.org/officeDocument/2006/relationships/hyperlink" Target="mailto:=@if(sum(d729.d730)=0,%22NA%22,SUM(L729:L730)/SUM(D729:D730))" TargetMode="External"/><Relationship Id="rId823" Type="http://schemas.openxmlformats.org/officeDocument/2006/relationships/hyperlink" Target="mailto:=@if(sum(d729.d730)=0,%22NA%22,SUM(L729:L730)/SUM(D729:D730))" TargetMode="External"/><Relationship Id="rId1453" Type="http://schemas.openxmlformats.org/officeDocument/2006/relationships/hyperlink" Target="mailto:=@if(sum(d729.d730)=0,%22NA%22,SUM(L729:L730)/SUM(D729:D730))" TargetMode="External"/><Relationship Id="rId1660" Type="http://schemas.openxmlformats.org/officeDocument/2006/relationships/hyperlink" Target="mailto:=@if(sum(d729.d730)=0,%22NA%22,SUM(L729:L730)/SUM(D729:D730))" TargetMode="External"/><Relationship Id="rId2504" Type="http://schemas.openxmlformats.org/officeDocument/2006/relationships/hyperlink" Target="mailto:=@if(sum(d729.d730)=0,%22NA%22,SUM(L729:L730)/SUM(D729:D730))" TargetMode="External"/><Relationship Id="rId2711" Type="http://schemas.openxmlformats.org/officeDocument/2006/relationships/hyperlink" Target="mailto:=@if(sum(d729.d730)=0,%22NA%22,SUM(L729:L730)/SUM(D729:D730))" TargetMode="External"/><Relationship Id="rId5867" Type="http://schemas.openxmlformats.org/officeDocument/2006/relationships/hyperlink" Target="mailto:=@if(sum(d729.d730)=0,%22NA%22,SUM(L729:L730)/SUM(D729:D730))" TargetMode="External"/><Relationship Id="rId6918" Type="http://schemas.openxmlformats.org/officeDocument/2006/relationships/hyperlink" Target="mailto:=@if(sum(d729.d730)=0,%22NA%22,SUM(L729:L730)/SUM(D729:D730))" TargetMode="External"/><Relationship Id="rId7082" Type="http://schemas.openxmlformats.org/officeDocument/2006/relationships/hyperlink" Target="mailto:=@if(sum(d729.d730)=0,%22NA%22,SUM(L729:L730)/SUM(D729:D730))" TargetMode="External"/><Relationship Id="rId1106" Type="http://schemas.openxmlformats.org/officeDocument/2006/relationships/hyperlink" Target="mailto:=@if(sum(d729.d730)=0,%22NA%22,SUM(L729:L730)/SUM(D729:D730))" TargetMode="External"/><Relationship Id="rId1313" Type="http://schemas.openxmlformats.org/officeDocument/2006/relationships/hyperlink" Target="mailto:=@if(sum(d729.d730)=0,%22NA%22,SUM(L729:L730)/SUM(D729:D730))" TargetMode="External"/><Relationship Id="rId1520" Type="http://schemas.openxmlformats.org/officeDocument/2006/relationships/hyperlink" Target="mailto:=@if(sum(d729.d730)=0,%22NA%22,SUM(L729:L730)/SUM(D729:D730))" TargetMode="External"/><Relationship Id="rId4469" Type="http://schemas.openxmlformats.org/officeDocument/2006/relationships/hyperlink" Target="mailto:=@if(sum(d729.d730)=0,%22NA%22,SUM(L729:L730)/SUM(D729:D730))" TargetMode="External"/><Relationship Id="rId4676" Type="http://schemas.openxmlformats.org/officeDocument/2006/relationships/hyperlink" Target="mailto:=@if(sum(d729.d730)=0,%22NA%22,SUM(L729:L730)/SUM(D729:D730))" TargetMode="External"/><Relationship Id="rId4883" Type="http://schemas.openxmlformats.org/officeDocument/2006/relationships/hyperlink" Target="mailto:=@if(sum(d729.d730)=0,%22NA%22,SUM(L729:L730)/SUM(D729:D730))" TargetMode="External"/><Relationship Id="rId5727" Type="http://schemas.openxmlformats.org/officeDocument/2006/relationships/hyperlink" Target="mailto:=@if(sum(d729.d730)=0,%22NA%22,SUM(L729:L730)/SUM(D729:D730))" TargetMode="External"/><Relationship Id="rId5934" Type="http://schemas.openxmlformats.org/officeDocument/2006/relationships/hyperlink" Target="mailto:=@if(sum(d729.d730)=0,%22NA%22,SUM(L729:L730)/SUM(D729:D730))" TargetMode="External"/><Relationship Id="rId8133" Type="http://schemas.openxmlformats.org/officeDocument/2006/relationships/hyperlink" Target="mailto:=@if(sum(d729.d730)=0,%22NA%22,SUM(L729:L730)/SUM(D729:D730))" TargetMode="External"/><Relationship Id="rId3278" Type="http://schemas.openxmlformats.org/officeDocument/2006/relationships/hyperlink" Target="mailto:=@if(sum(d729.d730)=0,%22NA%22,SUM(L729:L730)/SUM(D729:D730))" TargetMode="External"/><Relationship Id="rId3485" Type="http://schemas.openxmlformats.org/officeDocument/2006/relationships/hyperlink" Target="mailto:=@if(sum(d729.d730)=0,%22NA%22,SUM(L729:L730)/SUM(D729:D730))" TargetMode="External"/><Relationship Id="rId3692" Type="http://schemas.openxmlformats.org/officeDocument/2006/relationships/hyperlink" Target="mailto:=@if(sum(d729.d730)=0,%22NA%22,SUM(L729:L730)/SUM(D729:D730))" TargetMode="External"/><Relationship Id="rId4329" Type="http://schemas.openxmlformats.org/officeDocument/2006/relationships/hyperlink" Target="mailto:=@if(sum(d729.d730)=0,%22NA%22,SUM(L729:L730)/SUM(D729:D730))" TargetMode="External"/><Relationship Id="rId4536" Type="http://schemas.openxmlformats.org/officeDocument/2006/relationships/hyperlink" Target="mailto:=@if(sum(d729.d730)=0,%22NA%22,SUM(L729:L730)/SUM(D729:D730))" TargetMode="External"/><Relationship Id="rId4743" Type="http://schemas.openxmlformats.org/officeDocument/2006/relationships/hyperlink" Target="mailto:=@if(sum(d729.d730)=0,%22NA%22,SUM(L729:L730)/SUM(D729:D730))" TargetMode="External"/><Relationship Id="rId4950" Type="http://schemas.openxmlformats.org/officeDocument/2006/relationships/hyperlink" Target="mailto:=@if(sum(d729.d730)=0,%22NA%22,SUM(L729:L730)/SUM(D729:D730))" TargetMode="External"/><Relationship Id="rId7899" Type="http://schemas.openxmlformats.org/officeDocument/2006/relationships/hyperlink" Target="mailto:=@if(sum(d729.d730)=0,%22NA%22,SUM(L729:L730)/SUM(D729:D730))" TargetMode="External"/><Relationship Id="rId199" Type="http://schemas.openxmlformats.org/officeDocument/2006/relationships/hyperlink" Target="mailto:=@if(sum(d729.d730)=0,%22NA%22,SUM(L729:L730)/SUM(D729:D730))" TargetMode="External"/><Relationship Id="rId2087" Type="http://schemas.openxmlformats.org/officeDocument/2006/relationships/hyperlink" Target="mailto:=@if(sum(d729.d730)=0,%22NA%22,SUM(L729:L730)/SUM(D729:D730))" TargetMode="External"/><Relationship Id="rId2294" Type="http://schemas.openxmlformats.org/officeDocument/2006/relationships/hyperlink" Target="mailto:=@if(sum(d729.d730)=0,%22NA%22,SUM(L729:L730)/SUM(D729:D730))" TargetMode="External"/><Relationship Id="rId3138" Type="http://schemas.openxmlformats.org/officeDocument/2006/relationships/hyperlink" Target="mailto:=@if(sum(d729.d730)=0,%22NA%22,SUM(L729:L730)/SUM(D729:D730))" TargetMode="External"/><Relationship Id="rId3345" Type="http://schemas.openxmlformats.org/officeDocument/2006/relationships/hyperlink" Target="mailto:=@if(sum(d729.d730)=0,%22NA%22,SUM(L729:L730)/SUM(D729:D730))" TargetMode="External"/><Relationship Id="rId3552" Type="http://schemas.openxmlformats.org/officeDocument/2006/relationships/hyperlink" Target="mailto:=@if(sum(d729.d730)=0,%22NA%22,SUM(L729:L730)/SUM(D729:D730))" TargetMode="External"/><Relationship Id="rId4603" Type="http://schemas.openxmlformats.org/officeDocument/2006/relationships/hyperlink" Target="mailto:=@if(sum(d729.d730)=0,%22NA%22,SUM(L729:L730)/SUM(D729:D730))" TargetMode="External"/><Relationship Id="rId7759" Type="http://schemas.openxmlformats.org/officeDocument/2006/relationships/hyperlink" Target="mailto:=@if(sum(d729.d730)=0,%22NA%22,SUM(L729:L730)/SUM(D729:D730))" TargetMode="External"/><Relationship Id="rId266" Type="http://schemas.openxmlformats.org/officeDocument/2006/relationships/hyperlink" Target="mailto:=@if(sum(d729.d730)=0,%22NA%22,SUM(L729:L730)/SUM(D729:D730))" TargetMode="External"/><Relationship Id="rId473" Type="http://schemas.openxmlformats.org/officeDocument/2006/relationships/hyperlink" Target="mailto:=@if(sum(d729.d730)=0,%22NA%22,SUM(L729:L730)/SUM(D729:D730))" TargetMode="External"/><Relationship Id="rId680" Type="http://schemas.openxmlformats.org/officeDocument/2006/relationships/hyperlink" Target="mailto:=@if(sum(d729.d730)=0,%22NA%22,SUM(L729:L730)/SUM(D729:D730))" TargetMode="External"/><Relationship Id="rId2154" Type="http://schemas.openxmlformats.org/officeDocument/2006/relationships/hyperlink" Target="mailto:=@if(sum(d729.d730)=0,%22NA%22,SUM(L729:L730)/SUM(D729:D730))" TargetMode="External"/><Relationship Id="rId2361" Type="http://schemas.openxmlformats.org/officeDocument/2006/relationships/hyperlink" Target="mailto:=@if(sum(d729.d730)=0,%22NA%22,SUM(L729:L730)/SUM(D729:D730))" TargetMode="External"/><Relationship Id="rId3205" Type="http://schemas.openxmlformats.org/officeDocument/2006/relationships/hyperlink" Target="mailto:=@if(sum(d729.d730)=0,%22NA%22,SUM(L729:L730)/SUM(D729:D730))" TargetMode="External"/><Relationship Id="rId3412" Type="http://schemas.openxmlformats.org/officeDocument/2006/relationships/hyperlink" Target="mailto:=@if(sum(d729.d730)=0,%22NA%22,SUM(L729:L730)/SUM(D729:D730))" TargetMode="External"/><Relationship Id="rId4810" Type="http://schemas.openxmlformats.org/officeDocument/2006/relationships/hyperlink" Target="mailto:=@if(sum(d729.d730)=0,%22NA%22,SUM(L729:L730)/SUM(D729:D730))" TargetMode="External"/><Relationship Id="rId6568" Type="http://schemas.openxmlformats.org/officeDocument/2006/relationships/hyperlink" Target="mailto:=@if(sum(d729.d730)=0,%22NA%22,SUM(L729:L730)/SUM(D729:D730))" TargetMode="External"/><Relationship Id="rId7619" Type="http://schemas.openxmlformats.org/officeDocument/2006/relationships/hyperlink" Target="mailto:=@if(sum(d729.d730)=0,%22NA%22,SUM(L729:L730)/SUM(D729:D730))" TargetMode="External"/><Relationship Id="rId7966" Type="http://schemas.openxmlformats.org/officeDocument/2006/relationships/hyperlink" Target="mailto:=@if(sum(d729.d730)=0,%22NA%22,SUM(L729:L730)/SUM(D729:D730))" TargetMode="External"/><Relationship Id="rId126" Type="http://schemas.openxmlformats.org/officeDocument/2006/relationships/hyperlink" Target="mailto:=@if(sum(d729.d730)=0,%22NA%22,SUM(L729:L730)/SUM(D729:D730))" TargetMode="External"/><Relationship Id="rId333" Type="http://schemas.openxmlformats.org/officeDocument/2006/relationships/hyperlink" Target="mailto:=@if(sum(d729.d730)=0,%22NA%22,SUM(L729:L730)/SUM(D729:D730))" TargetMode="External"/><Relationship Id="rId540" Type="http://schemas.openxmlformats.org/officeDocument/2006/relationships/hyperlink" Target="mailto:=@if(sum(d729.d730)=0,%22NA%22,SUM(L729:L730)/SUM(D729:D730))" TargetMode="External"/><Relationship Id="rId1170" Type="http://schemas.openxmlformats.org/officeDocument/2006/relationships/hyperlink" Target="mailto:=@if(sum(d729.d730)=0,%22NA%22,SUM(L729:L730)/SUM(D729:D730))" TargetMode="External"/><Relationship Id="rId2014" Type="http://schemas.openxmlformats.org/officeDocument/2006/relationships/hyperlink" Target="mailto:=@if(sum(d729.d730)=0,%22NA%22,SUM(L729:L730)/SUM(D729:D730))" TargetMode="External"/><Relationship Id="rId2221" Type="http://schemas.openxmlformats.org/officeDocument/2006/relationships/hyperlink" Target="mailto:=@if(sum(d729.d730)=0,%22NA%22,SUM(L729:L730)/SUM(D729:D730))" TargetMode="External"/><Relationship Id="rId5377" Type="http://schemas.openxmlformats.org/officeDocument/2006/relationships/hyperlink" Target="mailto:=@if(sum(d729.d730)=0,%22NA%22,SUM(L729:L730)/SUM(D729:D730))" TargetMode="External"/><Relationship Id="rId6428" Type="http://schemas.openxmlformats.org/officeDocument/2006/relationships/hyperlink" Target="mailto:=@if(sum(d729.d730)=0,%22NA%22,SUM(L729:L730)/SUM(D729:D730))" TargetMode="External"/><Relationship Id="rId6775" Type="http://schemas.openxmlformats.org/officeDocument/2006/relationships/hyperlink" Target="mailto:=@if(sum(d729.d730)=0,%22NA%22,SUM(L729:L730)/SUM(D729:D730))" TargetMode="External"/><Relationship Id="rId6982" Type="http://schemas.openxmlformats.org/officeDocument/2006/relationships/hyperlink" Target="mailto:=@if(sum(d729.d730)=0,%22NA%22,SUM(L729:L730)/SUM(D729:D730))" TargetMode="External"/><Relationship Id="rId7826" Type="http://schemas.openxmlformats.org/officeDocument/2006/relationships/hyperlink" Target="mailto:=@if(sum(d729.d730)=0,%22NA%22,SUM(L729:L730)/SUM(D729:D730))" TargetMode="External"/><Relationship Id="rId1030" Type="http://schemas.openxmlformats.org/officeDocument/2006/relationships/hyperlink" Target="mailto:=@if(sum(d729.d730)=0,%22NA%22,SUM(L729:L730)/SUM(D729:D730))" TargetMode="External"/><Relationship Id="rId4186" Type="http://schemas.openxmlformats.org/officeDocument/2006/relationships/hyperlink" Target="mailto:=@if(sum(d729.d730)=0,%22NA%22,SUM(L729:L730)/SUM(D729:D730))" TargetMode="External"/><Relationship Id="rId5584" Type="http://schemas.openxmlformats.org/officeDocument/2006/relationships/hyperlink" Target="mailto:=@if(sum(d729.d730)=0,%22NA%22,SUM(L729:L730)/SUM(D729:D730))" TargetMode="External"/><Relationship Id="rId5791" Type="http://schemas.openxmlformats.org/officeDocument/2006/relationships/hyperlink" Target="mailto:=@if(sum(d729.d730)=0,%22NA%22,SUM(L729:L730)/SUM(D729:D730))" TargetMode="External"/><Relationship Id="rId6635" Type="http://schemas.openxmlformats.org/officeDocument/2006/relationships/hyperlink" Target="mailto:=@if(sum(d729.d730)=0,%22NA%22,SUM(L729:L730)/SUM(D729:D730))" TargetMode="External"/><Relationship Id="rId6842" Type="http://schemas.openxmlformats.org/officeDocument/2006/relationships/hyperlink" Target="mailto:=@if(sum(d729.d730)=0,%22NA%22,SUM(L729:L730)/SUM(D729:D730))" TargetMode="External"/><Relationship Id="rId400" Type="http://schemas.openxmlformats.org/officeDocument/2006/relationships/hyperlink" Target="mailto:=@if(sum(d729.d730)=0,%22NA%22,SUM(L729:L730)/SUM(D729:D730))" TargetMode="External"/><Relationship Id="rId1987" Type="http://schemas.openxmlformats.org/officeDocument/2006/relationships/hyperlink" Target="mailto:=@if(sum(d729.d730)=0,%22NA%22,SUM(L729:L730)/SUM(D729:D730))" TargetMode="External"/><Relationship Id="rId4393" Type="http://schemas.openxmlformats.org/officeDocument/2006/relationships/hyperlink" Target="mailto:=@if(sum(d729.d730)=0,%22NA%22,SUM(L729:L730)/SUM(D729:D730))" TargetMode="External"/><Relationship Id="rId5237" Type="http://schemas.openxmlformats.org/officeDocument/2006/relationships/hyperlink" Target="mailto:=@if(sum(d729.d730)=0,%22NA%22,SUM(L729:L730)/SUM(D729:D730))" TargetMode="External"/><Relationship Id="rId5444" Type="http://schemas.openxmlformats.org/officeDocument/2006/relationships/hyperlink" Target="mailto:=@if(sum(d729.d730)=0,%22NA%22,SUM(L729:L730)/SUM(D729:D730))" TargetMode="External"/><Relationship Id="rId5651" Type="http://schemas.openxmlformats.org/officeDocument/2006/relationships/hyperlink" Target="mailto:=@if(sum(d729.d730)=0,%22NA%22,SUM(L729:L730)/SUM(D729:D730))" TargetMode="External"/><Relationship Id="rId6702" Type="http://schemas.openxmlformats.org/officeDocument/2006/relationships/hyperlink" Target="mailto:=@if(sum(d729.d730)=0,%22NA%22,SUM(L729:L730)/SUM(D729:D730))" TargetMode="External"/><Relationship Id="rId1847" Type="http://schemas.openxmlformats.org/officeDocument/2006/relationships/hyperlink" Target="mailto:=@if(sum(d729.d730)=0,%22NA%22,SUM(L729:L730)/SUM(D729:D730))" TargetMode="External"/><Relationship Id="rId4046" Type="http://schemas.openxmlformats.org/officeDocument/2006/relationships/hyperlink" Target="mailto:=@if(sum(d729.d730)=0,%22NA%22,SUM(L729:L730)/SUM(D729:D730))" TargetMode="External"/><Relationship Id="rId4253" Type="http://schemas.openxmlformats.org/officeDocument/2006/relationships/hyperlink" Target="mailto:=@if(sum(d729.d730)=0,%22NA%22,SUM(L729:L730)/SUM(D729:D730))" TargetMode="External"/><Relationship Id="rId4460" Type="http://schemas.openxmlformats.org/officeDocument/2006/relationships/hyperlink" Target="mailto:=@if(sum(d729.d730)=0,%22NA%22,SUM(L729:L730)/SUM(D729:D730))" TargetMode="External"/><Relationship Id="rId5304" Type="http://schemas.openxmlformats.org/officeDocument/2006/relationships/hyperlink" Target="mailto:=@if(sum(d729.d730)=0,%22NA%22,SUM(L729:L730)/SUM(D729:D730))" TargetMode="External"/><Relationship Id="rId5511" Type="http://schemas.openxmlformats.org/officeDocument/2006/relationships/hyperlink" Target="mailto:=@if(sum(d729.d730)=0,%22NA%22,SUM(L729:L730)/SUM(D729:D730))" TargetMode="External"/><Relationship Id="rId1707" Type="http://schemas.openxmlformats.org/officeDocument/2006/relationships/hyperlink" Target="mailto:=@if(sum(d729.d730)=0,%22NA%22,SUM(L729:L730)/SUM(D729:D730))" TargetMode="External"/><Relationship Id="rId3062" Type="http://schemas.openxmlformats.org/officeDocument/2006/relationships/hyperlink" Target="mailto:=@if(sum(d729.d730)=0,%22NA%22,SUM(L729:L730)/SUM(D729:D730))" TargetMode="External"/><Relationship Id="rId4113" Type="http://schemas.openxmlformats.org/officeDocument/2006/relationships/hyperlink" Target="mailto:=@if(sum(d729.d730)=0,%22NA%22,SUM(L729:L730)/SUM(D729:D730))" TargetMode="External"/><Relationship Id="rId4320" Type="http://schemas.openxmlformats.org/officeDocument/2006/relationships/hyperlink" Target="mailto:=@if(sum(d729.d730)=0,%22NA%22,SUM(L729:L730)/SUM(D729:D730))" TargetMode="External"/><Relationship Id="rId7269" Type="http://schemas.openxmlformats.org/officeDocument/2006/relationships/hyperlink" Target="mailto:=@if(sum(d729.d730)=0,%22NA%22,SUM(L729:L730)/SUM(D729:D730))" TargetMode="External"/><Relationship Id="rId7476" Type="http://schemas.openxmlformats.org/officeDocument/2006/relationships/hyperlink" Target="mailto:=@if(sum(d729.d730)=0,%22NA%22,SUM(L729:L730)/SUM(D729:D730))" TargetMode="External"/><Relationship Id="rId7683" Type="http://schemas.openxmlformats.org/officeDocument/2006/relationships/hyperlink" Target="mailto:=@if(sum(d729.d730)=0,%22NA%22,SUM(L729:L730)/SUM(D729:D730))" TargetMode="External"/><Relationship Id="rId7890" Type="http://schemas.openxmlformats.org/officeDocument/2006/relationships/hyperlink" Target="mailto:=@if(sum(d729.d730)=0,%22NA%22,SUM(L729:L730)/SUM(D729:D730))" TargetMode="External"/><Relationship Id="rId190" Type="http://schemas.openxmlformats.org/officeDocument/2006/relationships/hyperlink" Target="mailto:=@if(sum(d729.d730)=0,%22NA%22,SUM(L729:L730)/SUM(D729:D730))" TargetMode="External"/><Relationship Id="rId1914" Type="http://schemas.openxmlformats.org/officeDocument/2006/relationships/hyperlink" Target="mailto:=@if(sum(d729.d730)=0,%22NA%22,SUM(L729:L730)/SUM(D729:D730))" TargetMode="External"/><Relationship Id="rId6078" Type="http://schemas.openxmlformats.org/officeDocument/2006/relationships/hyperlink" Target="mailto:=@if(sum(d729.d730)=0,%22NA%22,SUM(L729:L730)/SUM(D729:D730))" TargetMode="External"/><Relationship Id="rId6285" Type="http://schemas.openxmlformats.org/officeDocument/2006/relationships/hyperlink" Target="mailto:=@if(sum(d729.d730)=0,%22NA%22,SUM(L729:L730)/SUM(D729:D730))" TargetMode="External"/><Relationship Id="rId6492" Type="http://schemas.openxmlformats.org/officeDocument/2006/relationships/hyperlink" Target="mailto:=@if(sum(d729.d730)=0,%22NA%22,SUM(L729:L730)/SUM(D729:D730))" TargetMode="External"/><Relationship Id="rId7129" Type="http://schemas.openxmlformats.org/officeDocument/2006/relationships/hyperlink" Target="mailto:=@if(sum(d729.d730)=0,%22NA%22,SUM(L729:L730)/SUM(D729:D730))" TargetMode="External"/><Relationship Id="rId7336" Type="http://schemas.openxmlformats.org/officeDocument/2006/relationships/hyperlink" Target="mailto:=@if(sum(d729.d730)=0,%22NA%22,SUM(L729:L730)/SUM(D729:D730))" TargetMode="External"/><Relationship Id="rId7543" Type="http://schemas.openxmlformats.org/officeDocument/2006/relationships/hyperlink" Target="mailto:=@if(sum(d729.d730)=0,%22NA%22,SUM(L729:L730)/SUM(D729:D730))" TargetMode="External"/><Relationship Id="rId3879" Type="http://schemas.openxmlformats.org/officeDocument/2006/relationships/hyperlink" Target="mailto:=@if(sum(d729.d730)=0,%22NA%22,SUM(L729:L730)/SUM(D729:D730))" TargetMode="External"/><Relationship Id="rId5094" Type="http://schemas.openxmlformats.org/officeDocument/2006/relationships/hyperlink" Target="mailto:=@if(sum(d729.d730)=0,%22NA%22,SUM(L729:L730)/SUM(D729:D730))" TargetMode="External"/><Relationship Id="rId6145" Type="http://schemas.openxmlformats.org/officeDocument/2006/relationships/hyperlink" Target="mailto:=@if(sum(d729.d730)=0,%22NA%22,SUM(L729:L730)/SUM(D729:D730))" TargetMode="External"/><Relationship Id="rId6352" Type="http://schemas.openxmlformats.org/officeDocument/2006/relationships/hyperlink" Target="mailto:=@if(sum(d729.d730)=0,%22NA%22,SUM(L729:L730)/SUM(D729:D730))" TargetMode="External"/><Relationship Id="rId7750" Type="http://schemas.openxmlformats.org/officeDocument/2006/relationships/hyperlink" Target="mailto:=@if(sum(d729.d730)=0,%22NA%22,SUM(L729:L730)/SUM(D729:D730))" TargetMode="External"/><Relationship Id="rId2688" Type="http://schemas.openxmlformats.org/officeDocument/2006/relationships/hyperlink" Target="mailto:=@if(sum(d729.d730)=0,%22NA%22,SUM(L729:L730)/SUM(D729:D730))" TargetMode="External"/><Relationship Id="rId2895" Type="http://schemas.openxmlformats.org/officeDocument/2006/relationships/hyperlink" Target="mailto:=@if(sum(d729.d730)=0,%22NA%22,SUM(L729:L730)/SUM(D729:D730))" TargetMode="External"/><Relationship Id="rId3739" Type="http://schemas.openxmlformats.org/officeDocument/2006/relationships/hyperlink" Target="mailto:=@if(sum(d729.d730)=0,%22NA%22,SUM(L729:L730)/SUM(D729:D730))" TargetMode="External"/><Relationship Id="rId3946" Type="http://schemas.openxmlformats.org/officeDocument/2006/relationships/hyperlink" Target="mailto:=@if(sum(d729.d730)=0,%22NA%22,SUM(L729:L730)/SUM(D729:D730))" TargetMode="External"/><Relationship Id="rId5161" Type="http://schemas.openxmlformats.org/officeDocument/2006/relationships/hyperlink" Target="mailto:=@if(sum(d729.d730)=0,%22NA%22,SUM(L729:L730)/SUM(D729:D730))" TargetMode="External"/><Relationship Id="rId6005" Type="http://schemas.openxmlformats.org/officeDocument/2006/relationships/hyperlink" Target="mailto:=@if(sum(d729.d730)=0,%22NA%22,SUM(L729:L730)/SUM(D729:D730))" TargetMode="External"/><Relationship Id="rId7403" Type="http://schemas.openxmlformats.org/officeDocument/2006/relationships/hyperlink" Target="mailto:=@if(sum(d729.d730)=0,%22NA%22,SUM(L729:L730)/SUM(D729:D730))" TargetMode="External"/><Relationship Id="rId7610" Type="http://schemas.openxmlformats.org/officeDocument/2006/relationships/hyperlink" Target="mailto:=@if(sum(d729.d730)=0,%22NA%22,SUM(L729:L730)/SUM(D729:D730))" TargetMode="External"/><Relationship Id="rId867" Type="http://schemas.openxmlformats.org/officeDocument/2006/relationships/hyperlink" Target="mailto:=@if(sum(d729.d730)=0,%22NA%22,SUM(L729:L730)/SUM(D729:D730))" TargetMode="External"/><Relationship Id="rId1497" Type="http://schemas.openxmlformats.org/officeDocument/2006/relationships/hyperlink" Target="mailto:=@if(sum(d729.d730)=0,%22NA%22,SUM(L729:L730)/SUM(D729:D730))" TargetMode="External"/><Relationship Id="rId2548" Type="http://schemas.openxmlformats.org/officeDocument/2006/relationships/hyperlink" Target="mailto:=@if(sum(d729.d730)=0,%22NA%22,SUM(L729:L730)/SUM(D729:D730))" TargetMode="External"/><Relationship Id="rId2755" Type="http://schemas.openxmlformats.org/officeDocument/2006/relationships/hyperlink" Target="mailto:=@if(sum(d729.d730)=0,%22NA%22,SUM(L729:L730)/SUM(D729:D730))" TargetMode="External"/><Relationship Id="rId2962" Type="http://schemas.openxmlformats.org/officeDocument/2006/relationships/hyperlink" Target="mailto:=@if(sum(d729.d730)=0,%22NA%22,SUM(L729:L730)/SUM(D729:D730))" TargetMode="External"/><Relationship Id="rId3806" Type="http://schemas.openxmlformats.org/officeDocument/2006/relationships/hyperlink" Target="mailto:=@if(sum(d729.d730)=0,%22NA%22,SUM(L729:L730)/SUM(D729:D730))" TargetMode="External"/><Relationship Id="rId6212" Type="http://schemas.openxmlformats.org/officeDocument/2006/relationships/hyperlink" Target="mailto:=@if(sum(d729.d730)=0,%22NA%22,SUM(L729:L730)/SUM(D729:D730))" TargetMode="External"/><Relationship Id="rId727" Type="http://schemas.openxmlformats.org/officeDocument/2006/relationships/hyperlink" Target="mailto:=@if(sum(d729.d730)=0,%22NA%22,SUM(L729:L730)/SUM(D729:D730))" TargetMode="External"/><Relationship Id="rId934" Type="http://schemas.openxmlformats.org/officeDocument/2006/relationships/hyperlink" Target="mailto:=@if(sum(d729.d730)=0,%22NA%22,SUM(L729:L730)/SUM(D729:D730))" TargetMode="External"/><Relationship Id="rId1357" Type="http://schemas.openxmlformats.org/officeDocument/2006/relationships/hyperlink" Target="mailto:=@if(sum(d729.d730)=0,%22NA%22,SUM(L729:L730)/SUM(D729:D730))" TargetMode="External"/><Relationship Id="rId1564" Type="http://schemas.openxmlformats.org/officeDocument/2006/relationships/hyperlink" Target="mailto:=@if(sum(d729.d730)=0,%22NA%22,SUM(L729:L730)/SUM(D729:D730))" TargetMode="External"/><Relationship Id="rId1771" Type="http://schemas.openxmlformats.org/officeDocument/2006/relationships/hyperlink" Target="mailto:=@if(sum(d729.d730)=0,%22NA%22,SUM(L729:L730)/SUM(D729:D730))" TargetMode="External"/><Relationship Id="rId2408" Type="http://schemas.openxmlformats.org/officeDocument/2006/relationships/hyperlink" Target="mailto:=@if(sum(d729.d730)=0,%22NA%22,SUM(L729:L730)/SUM(D729:D730))" TargetMode="External"/><Relationship Id="rId2615" Type="http://schemas.openxmlformats.org/officeDocument/2006/relationships/hyperlink" Target="mailto:=@if(sum(d729.d730)=0,%22NA%22,SUM(L729:L730)/SUM(D729:D730))" TargetMode="External"/><Relationship Id="rId2822" Type="http://schemas.openxmlformats.org/officeDocument/2006/relationships/hyperlink" Target="mailto:=@if(sum(d729.d730)=0,%22NA%22,SUM(L729:L730)/SUM(D729:D730))" TargetMode="External"/><Relationship Id="rId5021" Type="http://schemas.openxmlformats.org/officeDocument/2006/relationships/hyperlink" Target="mailto:=@if(sum(d729.d730)=0,%22NA%22,SUM(L729:L730)/SUM(D729:D730))" TargetMode="External"/><Relationship Id="rId5978" Type="http://schemas.openxmlformats.org/officeDocument/2006/relationships/hyperlink" Target="mailto:=@if(sum(d729.d730)=0,%22NA%22,SUM(L729:L730)/SUM(D729:D730))" TargetMode="External"/><Relationship Id="rId63" Type="http://schemas.openxmlformats.org/officeDocument/2006/relationships/hyperlink" Target="mailto:=@if(sum(d729.d730)=0,%22NA%22,SUM(L729:L730)/SUM(D729:D730))" TargetMode="External"/><Relationship Id="rId1217" Type="http://schemas.openxmlformats.org/officeDocument/2006/relationships/hyperlink" Target="mailto:=@if(sum(d729.d730)=0,%22NA%22,SUM(L729:L730)/SUM(D729:D730))" TargetMode="External"/><Relationship Id="rId1424" Type="http://schemas.openxmlformats.org/officeDocument/2006/relationships/hyperlink" Target="mailto:=@if(sum(d729.d730)=0,%22NA%22,SUM(L729:L730)/SUM(D729:D730))" TargetMode="External"/><Relationship Id="rId1631" Type="http://schemas.openxmlformats.org/officeDocument/2006/relationships/hyperlink" Target="mailto:=@if(sum(d729.d730)=0,%22NA%22,SUM(L729:L730)/SUM(D729:D730))" TargetMode="External"/><Relationship Id="rId4787" Type="http://schemas.openxmlformats.org/officeDocument/2006/relationships/hyperlink" Target="mailto:=@if(sum(d729.d730)=0,%22NA%22,SUM(L729:L730)/SUM(D729:D730))" TargetMode="External"/><Relationship Id="rId4994" Type="http://schemas.openxmlformats.org/officeDocument/2006/relationships/hyperlink" Target="mailto:=@if(sum(d729.d730)=0,%22NA%22,SUM(L729:L730)/SUM(D729:D730))" TargetMode="External"/><Relationship Id="rId5838" Type="http://schemas.openxmlformats.org/officeDocument/2006/relationships/hyperlink" Target="mailto:=@if(sum(d729.d730)=0,%22NA%22,SUM(L729:L730)/SUM(D729:D730))" TargetMode="External"/><Relationship Id="rId7193" Type="http://schemas.openxmlformats.org/officeDocument/2006/relationships/hyperlink" Target="mailto:=@if(sum(d729.d730)=0,%22NA%22,SUM(L729:L730)/SUM(D729:D730))" TargetMode="External"/><Relationship Id="rId8037" Type="http://schemas.openxmlformats.org/officeDocument/2006/relationships/hyperlink" Target="mailto:=@if(sum(d729.d730)=0,%22NA%22,SUM(L729:L730)/SUM(D729:D730))" TargetMode="External"/><Relationship Id="rId3389" Type="http://schemas.openxmlformats.org/officeDocument/2006/relationships/hyperlink" Target="mailto:=@if(sum(d729.d730)=0,%22NA%22,SUM(L729:L730)/SUM(D729:D730))" TargetMode="External"/><Relationship Id="rId3596" Type="http://schemas.openxmlformats.org/officeDocument/2006/relationships/hyperlink" Target="mailto:=@if(sum(d729.d730)=0,%22NA%22,SUM(L729:L730)/SUM(D729:D730))" TargetMode="External"/><Relationship Id="rId4647" Type="http://schemas.openxmlformats.org/officeDocument/2006/relationships/hyperlink" Target="mailto:=@if(sum(d729.d730)=0,%22NA%22,SUM(L729:L730)/SUM(D729:D730))" TargetMode="External"/><Relationship Id="rId7053" Type="http://schemas.openxmlformats.org/officeDocument/2006/relationships/hyperlink" Target="mailto:=@if(sum(d729.d730)=0,%22NA%22,SUM(L729:L730)/SUM(D729:D730))" TargetMode="External"/><Relationship Id="rId7260" Type="http://schemas.openxmlformats.org/officeDocument/2006/relationships/hyperlink" Target="mailto:=@if(sum(d729.d730)=0,%22NA%22,SUM(L729:L730)/SUM(D729:D730))" TargetMode="External"/><Relationship Id="rId8104" Type="http://schemas.openxmlformats.org/officeDocument/2006/relationships/hyperlink" Target="mailto:=@if(sum(d729.d730)=0,%22NA%22,SUM(L729:L730)/SUM(D729:D730))" TargetMode="External"/><Relationship Id="rId2198" Type="http://schemas.openxmlformats.org/officeDocument/2006/relationships/hyperlink" Target="mailto:=@if(sum(d729.d730)=0,%22NA%22,SUM(L729:L730)/SUM(D729:D730))" TargetMode="External"/><Relationship Id="rId3249" Type="http://schemas.openxmlformats.org/officeDocument/2006/relationships/hyperlink" Target="mailto:=@if(sum(d729.d730)=0,%22NA%22,SUM(L729:L730)/SUM(D729:D730))" TargetMode="External"/><Relationship Id="rId3456" Type="http://schemas.openxmlformats.org/officeDocument/2006/relationships/hyperlink" Target="mailto:=@if(sum(d729.d730)=0,%22NA%22,SUM(L729:L730)/SUM(D729:D730))" TargetMode="External"/><Relationship Id="rId4854" Type="http://schemas.openxmlformats.org/officeDocument/2006/relationships/hyperlink" Target="mailto:=@if(sum(d729.d730)=0,%22NA%22,SUM(L729:L730)/SUM(D729:D730))" TargetMode="External"/><Relationship Id="rId5905" Type="http://schemas.openxmlformats.org/officeDocument/2006/relationships/hyperlink" Target="mailto:=@if(sum(d729.d730)=0,%22NA%22,SUM(L729:L730)/SUM(D729:D730))" TargetMode="External"/><Relationship Id="rId7120" Type="http://schemas.openxmlformats.org/officeDocument/2006/relationships/hyperlink" Target="mailto:=@if(sum(d729.d730)=0,%22NA%22,SUM(L729:L730)/SUM(D729:D730))" TargetMode="External"/><Relationship Id="rId377" Type="http://schemas.openxmlformats.org/officeDocument/2006/relationships/hyperlink" Target="mailto:=@if(sum(d729.d730)=0,%22NA%22,SUM(L729:L730)/SUM(D729:D730))" TargetMode="External"/><Relationship Id="rId584" Type="http://schemas.openxmlformats.org/officeDocument/2006/relationships/hyperlink" Target="mailto:=@if(sum(d729.d730)=0,%22NA%22,SUM(L729:L730)/SUM(D729:D730))" TargetMode="External"/><Relationship Id="rId2058" Type="http://schemas.openxmlformats.org/officeDocument/2006/relationships/hyperlink" Target="mailto:=@if(sum(d729.d730)=0,%22NA%22,SUM(L729:L730)/SUM(D729:D730))" TargetMode="External"/><Relationship Id="rId2265" Type="http://schemas.openxmlformats.org/officeDocument/2006/relationships/hyperlink" Target="mailto:=@if(sum(d729.d730)=0,%22NA%22,SUM(L729:L730)/SUM(D729:D730))" TargetMode="External"/><Relationship Id="rId3109" Type="http://schemas.openxmlformats.org/officeDocument/2006/relationships/hyperlink" Target="mailto:=@if(sum(d729.d730)=0,%22NA%22,SUM(L729:L730)/SUM(D729:D730))" TargetMode="External"/><Relationship Id="rId3663" Type="http://schemas.openxmlformats.org/officeDocument/2006/relationships/hyperlink" Target="mailto:=@if(sum(d729.d730)=0,%22NA%22,SUM(L729:L730)/SUM(D729:D730))" TargetMode="External"/><Relationship Id="rId3870" Type="http://schemas.openxmlformats.org/officeDocument/2006/relationships/hyperlink" Target="mailto:=@if(sum(d729.d730)=0,%22NA%22,SUM(L729:L730)/SUM(D729:D730))" TargetMode="External"/><Relationship Id="rId4507" Type="http://schemas.openxmlformats.org/officeDocument/2006/relationships/hyperlink" Target="mailto:=@if(sum(d729.d730)=0,%22NA%22,SUM(L729:L730)/SUM(D729:D730))" TargetMode="External"/><Relationship Id="rId4714" Type="http://schemas.openxmlformats.org/officeDocument/2006/relationships/hyperlink" Target="mailto:=@if(sum(d729.d730)=0,%22NA%22,SUM(L729:L730)/SUM(D729:D730))" TargetMode="External"/><Relationship Id="rId4921" Type="http://schemas.openxmlformats.org/officeDocument/2006/relationships/hyperlink" Target="mailto:=@if(sum(d729.d730)=0,%22NA%22,SUM(L729:L730)/SUM(D729:D730))" TargetMode="External"/><Relationship Id="rId237" Type="http://schemas.openxmlformats.org/officeDocument/2006/relationships/hyperlink" Target="mailto:=@if(sum(d729.d730)=0,%22NA%22,SUM(L729:L730)/SUM(D729:D730))" TargetMode="External"/><Relationship Id="rId791" Type="http://schemas.openxmlformats.org/officeDocument/2006/relationships/hyperlink" Target="mailto:=@if(sum(d729.d730)=0,%22NA%22,SUM(L729:L730)/SUM(D729:D730))" TargetMode="External"/><Relationship Id="rId1074" Type="http://schemas.openxmlformats.org/officeDocument/2006/relationships/hyperlink" Target="mailto:=@if(sum(d729.d730)=0,%22NA%22,SUM(L729:L730)/SUM(D729:D730))" TargetMode="External"/><Relationship Id="rId2472" Type="http://schemas.openxmlformats.org/officeDocument/2006/relationships/hyperlink" Target="mailto:=@if(sum(d729.d730)=0,%22NA%22,SUM(L729:L730)/SUM(D729:D730))" TargetMode="External"/><Relationship Id="rId3316" Type="http://schemas.openxmlformats.org/officeDocument/2006/relationships/hyperlink" Target="mailto:=@if(sum(d729.d730)=0,%22NA%22,SUM(L729:L730)/SUM(D729:D730))" TargetMode="External"/><Relationship Id="rId3523" Type="http://schemas.openxmlformats.org/officeDocument/2006/relationships/hyperlink" Target="mailto:=@if(sum(d729.d730)=0,%22NA%22,SUM(L729:L730)/SUM(D729:D730))" TargetMode="External"/><Relationship Id="rId3730" Type="http://schemas.openxmlformats.org/officeDocument/2006/relationships/hyperlink" Target="mailto:=@if(sum(d729.d730)=0,%22NA%22,SUM(L729:L730)/SUM(D729:D730))" TargetMode="External"/><Relationship Id="rId6679" Type="http://schemas.openxmlformats.org/officeDocument/2006/relationships/hyperlink" Target="mailto:=@if(sum(d729.d730)=0,%22NA%22,SUM(L729:L730)/SUM(D729:D730))" TargetMode="External"/><Relationship Id="rId6886" Type="http://schemas.openxmlformats.org/officeDocument/2006/relationships/hyperlink" Target="mailto:=@if(sum(d729.d730)=0,%22NA%22,SUM(L729:L730)/SUM(D729:D730))" TargetMode="External"/><Relationship Id="rId7937" Type="http://schemas.openxmlformats.org/officeDocument/2006/relationships/hyperlink" Target="mailto:=@if(sum(d729.d730)=0,%22NA%22,SUM(L729:L730)/SUM(D729:D730))" TargetMode="External"/><Relationship Id="rId444" Type="http://schemas.openxmlformats.org/officeDocument/2006/relationships/hyperlink" Target="mailto:=@if(sum(d729.d730)=0,%22NA%22,SUM(L729:L730)/SUM(D729:D730))" TargetMode="External"/><Relationship Id="rId651" Type="http://schemas.openxmlformats.org/officeDocument/2006/relationships/hyperlink" Target="mailto:=@if(sum(d729.d730)=0,%22NA%22,SUM(L729:L730)/SUM(D729:D730))" TargetMode="External"/><Relationship Id="rId1281" Type="http://schemas.openxmlformats.org/officeDocument/2006/relationships/hyperlink" Target="mailto:=@if(sum(d729.d730)=0,%22NA%22,SUM(L729:L730)/SUM(D729:D730))" TargetMode="External"/><Relationship Id="rId2125" Type="http://schemas.openxmlformats.org/officeDocument/2006/relationships/hyperlink" Target="mailto:=@if(sum(d729.d730)=0,%22NA%22,SUM(L729:L730)/SUM(D729:D730))" TargetMode="External"/><Relationship Id="rId2332" Type="http://schemas.openxmlformats.org/officeDocument/2006/relationships/hyperlink" Target="mailto:=@if(sum(d729.d730)=0,%22NA%22,SUM(L729:L730)/SUM(D729:D730))" TargetMode="External"/><Relationship Id="rId5488" Type="http://schemas.openxmlformats.org/officeDocument/2006/relationships/hyperlink" Target="mailto:=@if(sum(d729.d730)=0,%22NA%22,SUM(L729:L730)/SUM(D729:D730))" TargetMode="External"/><Relationship Id="rId5695" Type="http://schemas.openxmlformats.org/officeDocument/2006/relationships/hyperlink" Target="mailto:=@if(sum(d729.d730)=0,%22NA%22,SUM(L729:L730)/SUM(D729:D730))" TargetMode="External"/><Relationship Id="rId6539" Type="http://schemas.openxmlformats.org/officeDocument/2006/relationships/hyperlink" Target="mailto:=@if(sum(d729.d730)=0,%22NA%22,SUM(L729:L730)/SUM(D729:D730))" TargetMode="External"/><Relationship Id="rId6746" Type="http://schemas.openxmlformats.org/officeDocument/2006/relationships/hyperlink" Target="mailto:=@if(sum(d729.d730)=0,%22NA%22,SUM(L729:L730)/SUM(D729:D730))" TargetMode="External"/><Relationship Id="rId6953" Type="http://schemas.openxmlformats.org/officeDocument/2006/relationships/hyperlink" Target="mailto:=@if(sum(d729.d730)=0,%22NA%22,SUM(L729:L730)/SUM(D729:D730))" TargetMode="External"/><Relationship Id="rId304" Type="http://schemas.openxmlformats.org/officeDocument/2006/relationships/hyperlink" Target="mailto:=@if(sum(d729.d730)=0,%22NA%22,SUM(L729:L730)/SUM(D729:D730))" TargetMode="External"/><Relationship Id="rId511" Type="http://schemas.openxmlformats.org/officeDocument/2006/relationships/hyperlink" Target="mailto:=@if(sum(d729.d730)=0,%22NA%22,SUM(L729:L730)/SUM(D729:D730))" TargetMode="External"/><Relationship Id="rId1141" Type="http://schemas.openxmlformats.org/officeDocument/2006/relationships/hyperlink" Target="mailto:=@if(sum(d729.d730)=0,%22NA%22,SUM(L729:L730)/SUM(D729:D730))" TargetMode="External"/><Relationship Id="rId4297" Type="http://schemas.openxmlformats.org/officeDocument/2006/relationships/hyperlink" Target="mailto:=@if(sum(d729.d730)=0,%22NA%22,SUM(L729:L730)/SUM(D729:D730))" TargetMode="External"/><Relationship Id="rId5348" Type="http://schemas.openxmlformats.org/officeDocument/2006/relationships/hyperlink" Target="mailto:=@if(sum(d729.d730)=0,%22NA%22,SUM(L729:L730)/SUM(D729:D730))" TargetMode="External"/><Relationship Id="rId5555" Type="http://schemas.openxmlformats.org/officeDocument/2006/relationships/hyperlink" Target="mailto:=@if(sum(d729.d730)=0,%22NA%22,SUM(L729:L730)/SUM(D729:D730))" TargetMode="External"/><Relationship Id="rId5762" Type="http://schemas.openxmlformats.org/officeDocument/2006/relationships/hyperlink" Target="mailto:=@if(sum(d729.d730)=0,%22NA%22,SUM(L729:L730)/SUM(D729:D730))" TargetMode="External"/><Relationship Id="rId6606" Type="http://schemas.openxmlformats.org/officeDocument/2006/relationships/hyperlink" Target="mailto:=@if(sum(d729.d730)=0,%22NA%22,SUM(L729:L730)/SUM(D729:D730))" TargetMode="External"/><Relationship Id="rId6813" Type="http://schemas.openxmlformats.org/officeDocument/2006/relationships/hyperlink" Target="mailto:=@if(sum(d729.d730)=0,%22NA%22,SUM(L729:L730)/SUM(D729:D730))" TargetMode="External"/><Relationship Id="rId1001" Type="http://schemas.openxmlformats.org/officeDocument/2006/relationships/hyperlink" Target="mailto:=@if(sum(d729.d730)=0,%22NA%22,SUM(L729:L730)/SUM(D729:D730))" TargetMode="External"/><Relationship Id="rId4157" Type="http://schemas.openxmlformats.org/officeDocument/2006/relationships/hyperlink" Target="mailto:=@if(sum(d729.d730)=0,%22NA%22,SUM(L729:L730)/SUM(D729:D730))" TargetMode="External"/><Relationship Id="rId4364" Type="http://schemas.openxmlformats.org/officeDocument/2006/relationships/hyperlink" Target="mailto:=@if(sum(d729.d730)=0,%22NA%22,SUM(L729:L730)/SUM(D729:D730))" TargetMode="External"/><Relationship Id="rId4571" Type="http://schemas.openxmlformats.org/officeDocument/2006/relationships/hyperlink" Target="mailto:=@if(sum(d729.d730)=0,%22NA%22,SUM(L729:L730)/SUM(D729:D730))" TargetMode="External"/><Relationship Id="rId5208" Type="http://schemas.openxmlformats.org/officeDocument/2006/relationships/hyperlink" Target="mailto:=@if(sum(d729.d730)=0,%22NA%22,SUM(L729:L730)/SUM(D729:D730))" TargetMode="External"/><Relationship Id="rId5415" Type="http://schemas.openxmlformats.org/officeDocument/2006/relationships/hyperlink" Target="mailto:=@if(sum(d729.d730)=0,%22NA%22,SUM(L729:L730)/SUM(D729:D730))" TargetMode="External"/><Relationship Id="rId5622" Type="http://schemas.openxmlformats.org/officeDocument/2006/relationships/hyperlink" Target="mailto:=@if(sum(d729.d730)=0,%22NA%22,SUM(L729:L730)/SUM(D729:D730))" TargetMode="External"/><Relationship Id="rId1958" Type="http://schemas.openxmlformats.org/officeDocument/2006/relationships/hyperlink" Target="mailto:=@if(sum(d729.d730)=0,%22NA%22,SUM(L729:L730)/SUM(D729:D730))" TargetMode="External"/><Relationship Id="rId3173" Type="http://schemas.openxmlformats.org/officeDocument/2006/relationships/hyperlink" Target="mailto:=@if(sum(d729.d730)=0,%22NA%22,SUM(L729:L730)/SUM(D729:D730))" TargetMode="External"/><Relationship Id="rId3380" Type="http://schemas.openxmlformats.org/officeDocument/2006/relationships/hyperlink" Target="mailto:=@if(sum(d729.d730)=0,%22NA%22,SUM(L729:L730)/SUM(D729:D730))" TargetMode="External"/><Relationship Id="rId4017" Type="http://schemas.openxmlformats.org/officeDocument/2006/relationships/hyperlink" Target="mailto:=@if(sum(d729.d730)=0,%22NA%22,SUM(L729:L730)/SUM(D729:D730))" TargetMode="External"/><Relationship Id="rId4224" Type="http://schemas.openxmlformats.org/officeDocument/2006/relationships/hyperlink" Target="mailto:=@if(sum(d729.d730)=0,%22NA%22,SUM(L729:L730)/SUM(D729:D730))" TargetMode="External"/><Relationship Id="rId4431" Type="http://schemas.openxmlformats.org/officeDocument/2006/relationships/hyperlink" Target="mailto:=@if(sum(d729.d730)=0,%22NA%22,SUM(L729:L730)/SUM(D729:D730))" TargetMode="External"/><Relationship Id="rId7587" Type="http://schemas.openxmlformats.org/officeDocument/2006/relationships/hyperlink" Target="mailto:=@if(sum(d729.d730)=0,%22NA%22,SUM(L729:L730)/SUM(D729:D730))" TargetMode="External"/><Relationship Id="rId1818" Type="http://schemas.openxmlformats.org/officeDocument/2006/relationships/hyperlink" Target="mailto:=@if(sum(d729.d730)=0,%22NA%22,SUM(L729:L730)/SUM(D729:D730))" TargetMode="External"/><Relationship Id="rId3033" Type="http://schemas.openxmlformats.org/officeDocument/2006/relationships/hyperlink" Target="mailto:=@if(sum(d729.d730)=0,%22NA%22,SUM(L729:L730)/SUM(D729:D730))" TargetMode="External"/><Relationship Id="rId3240" Type="http://schemas.openxmlformats.org/officeDocument/2006/relationships/hyperlink" Target="mailto:=@if(sum(d729.d730)=0,%22NA%22,SUM(L729:L730)/SUM(D729:D730))" TargetMode="External"/><Relationship Id="rId6189" Type="http://schemas.openxmlformats.org/officeDocument/2006/relationships/hyperlink" Target="mailto:=@if(sum(d729.d730)=0,%22NA%22,SUM(L729:L730)/SUM(D729:D730))" TargetMode="External"/><Relationship Id="rId6396" Type="http://schemas.openxmlformats.org/officeDocument/2006/relationships/hyperlink" Target="mailto:=@if(sum(d729.d730)=0,%22NA%22,SUM(L729:L730)/SUM(D729:D730))" TargetMode="External"/><Relationship Id="rId7794" Type="http://schemas.openxmlformats.org/officeDocument/2006/relationships/hyperlink" Target="mailto:=@if(sum(d729.d730)=0,%22NA%22,SUM(L729:L730)/SUM(D729:D730))" TargetMode="External"/><Relationship Id="rId161" Type="http://schemas.openxmlformats.org/officeDocument/2006/relationships/hyperlink" Target="mailto:=@if(sum(d729.d730)=0,%22NA%22,SUM(L729:L730)/SUM(D729:D730))" TargetMode="External"/><Relationship Id="rId6049" Type="http://schemas.openxmlformats.org/officeDocument/2006/relationships/hyperlink" Target="mailto:=@if(sum(d729.d730)=0,%22NA%22,SUM(L729:L730)/SUM(D729:D730))" TargetMode="External"/><Relationship Id="rId7447" Type="http://schemas.openxmlformats.org/officeDocument/2006/relationships/hyperlink" Target="mailto:=@if(sum(d729.d730)=0,%22NA%22,SUM(L729:L730)/SUM(D729:D730))" TargetMode="External"/><Relationship Id="rId7654" Type="http://schemas.openxmlformats.org/officeDocument/2006/relationships/hyperlink" Target="mailto:=@if(sum(d729.d730)=0,%22NA%22,SUM(L729:L730)/SUM(D729:D730))" TargetMode="External"/><Relationship Id="rId7861" Type="http://schemas.openxmlformats.org/officeDocument/2006/relationships/hyperlink" Target="mailto:=@if(sum(d729.d730)=0,%22NA%22,SUM(L729:L730)/SUM(D729:D730))" TargetMode="External"/><Relationship Id="rId2799" Type="http://schemas.openxmlformats.org/officeDocument/2006/relationships/hyperlink" Target="mailto:=@if(sum(d729.d730)=0,%22NA%22,SUM(L729:L730)/SUM(D729:D730))" TargetMode="External"/><Relationship Id="rId3100" Type="http://schemas.openxmlformats.org/officeDocument/2006/relationships/hyperlink" Target="mailto:=@if(sum(d729.d730)=0,%22NA%22,SUM(L729:L730)/SUM(D729:D730))" TargetMode="External"/><Relationship Id="rId6256" Type="http://schemas.openxmlformats.org/officeDocument/2006/relationships/hyperlink" Target="mailto:=@if(sum(d729.d730)=0,%22NA%22,SUM(L729:L730)/SUM(D729:D730))" TargetMode="External"/><Relationship Id="rId6463" Type="http://schemas.openxmlformats.org/officeDocument/2006/relationships/hyperlink" Target="mailto:=@if(sum(d729.d730)=0,%22NA%22,SUM(L729:L730)/SUM(D729:D730))" TargetMode="External"/><Relationship Id="rId6670" Type="http://schemas.openxmlformats.org/officeDocument/2006/relationships/hyperlink" Target="mailto:=@if(sum(d729.d730)=0,%22NA%22,SUM(L729:L730)/SUM(D729:D730))" TargetMode="External"/><Relationship Id="rId7307" Type="http://schemas.openxmlformats.org/officeDocument/2006/relationships/hyperlink" Target="mailto:=@if(sum(d729.d730)=0,%22NA%22,SUM(L729:L730)/SUM(D729:D730))" TargetMode="External"/><Relationship Id="rId7514" Type="http://schemas.openxmlformats.org/officeDocument/2006/relationships/hyperlink" Target="mailto:=@if(sum(d729.d730)=0,%22NA%22,SUM(L729:L730)/SUM(D729:D730))" TargetMode="External"/><Relationship Id="rId7721" Type="http://schemas.openxmlformats.org/officeDocument/2006/relationships/hyperlink" Target="mailto:=@if(sum(d729.d730)=0,%22NA%22,SUM(L729:L730)/SUM(D729:D730))" TargetMode="External"/><Relationship Id="rId978" Type="http://schemas.openxmlformats.org/officeDocument/2006/relationships/hyperlink" Target="mailto:=@if(sum(d729.d730)=0,%22NA%22,SUM(L729:L730)/SUM(D729:D730))" TargetMode="External"/><Relationship Id="rId2659" Type="http://schemas.openxmlformats.org/officeDocument/2006/relationships/hyperlink" Target="mailto:=@if(sum(d729.d730)=0,%22NA%22,SUM(L729:L730)/SUM(D729:D730))" TargetMode="External"/><Relationship Id="rId2866" Type="http://schemas.openxmlformats.org/officeDocument/2006/relationships/hyperlink" Target="mailto:=@if(sum(d729.d730)=0,%22NA%22,SUM(L729:L730)/SUM(D729:D730))" TargetMode="External"/><Relationship Id="rId3917" Type="http://schemas.openxmlformats.org/officeDocument/2006/relationships/hyperlink" Target="mailto:=@if(sum(d729.d730)=0,%22NA%22,SUM(L729:L730)/SUM(D729:D730))" TargetMode="External"/><Relationship Id="rId5065" Type="http://schemas.openxmlformats.org/officeDocument/2006/relationships/hyperlink" Target="mailto:=@if(sum(d729.d730)=0,%22NA%22,SUM(L729:L730)/SUM(D729:D730))" TargetMode="External"/><Relationship Id="rId5272" Type="http://schemas.openxmlformats.org/officeDocument/2006/relationships/hyperlink" Target="mailto:=@if(sum(d729.d730)=0,%22NA%22,SUM(L729:L730)/SUM(D729:D730))" TargetMode="External"/><Relationship Id="rId6116" Type="http://schemas.openxmlformats.org/officeDocument/2006/relationships/hyperlink" Target="mailto:=@if(sum(d729.d730)=0,%22NA%22,SUM(L729:L730)/SUM(D729:D730))" TargetMode="External"/><Relationship Id="rId6323" Type="http://schemas.openxmlformats.org/officeDocument/2006/relationships/hyperlink" Target="mailto:=@if(sum(d729.d730)=0,%22NA%22,SUM(L729:L730)/SUM(D729:D730))" TargetMode="External"/><Relationship Id="rId6530" Type="http://schemas.openxmlformats.org/officeDocument/2006/relationships/hyperlink" Target="mailto:=@if(sum(d729.d730)=0,%22NA%22,SUM(L729:L730)/SUM(D729:D730))" TargetMode="External"/><Relationship Id="rId838" Type="http://schemas.openxmlformats.org/officeDocument/2006/relationships/hyperlink" Target="mailto:=@if(sum(d729.d730)=0,%22NA%22,SUM(L729:L730)/SUM(D729:D730))" TargetMode="External"/><Relationship Id="rId1468" Type="http://schemas.openxmlformats.org/officeDocument/2006/relationships/hyperlink" Target="mailto:=@if(sum(d729.d730)=0,%22NA%22,SUM(L729:L730)/SUM(D729:D730))" TargetMode="External"/><Relationship Id="rId1675" Type="http://schemas.openxmlformats.org/officeDocument/2006/relationships/hyperlink" Target="mailto:=@if(sum(d729.d730)=0,%22NA%22,SUM(L729:L730)/SUM(D729:D730))" TargetMode="External"/><Relationship Id="rId1882" Type="http://schemas.openxmlformats.org/officeDocument/2006/relationships/hyperlink" Target="mailto:=@if(sum(d729.d730)=0,%22NA%22,SUM(L729:L730)/SUM(D729:D730))" TargetMode="External"/><Relationship Id="rId2519" Type="http://schemas.openxmlformats.org/officeDocument/2006/relationships/hyperlink" Target="mailto:=@if(sum(d729.d730)=0,%22NA%22,SUM(L729:L730)/SUM(D729:D730))" TargetMode="External"/><Relationship Id="rId2726" Type="http://schemas.openxmlformats.org/officeDocument/2006/relationships/hyperlink" Target="mailto:=@if(sum(d729.d730)=0,%22NA%22,SUM(L729:L730)/SUM(D729:D730))" TargetMode="External"/><Relationship Id="rId4081" Type="http://schemas.openxmlformats.org/officeDocument/2006/relationships/hyperlink" Target="mailto:=@if(sum(d729.d730)=0,%22NA%22,SUM(L729:L730)/SUM(D729:D730))" TargetMode="External"/><Relationship Id="rId5132" Type="http://schemas.openxmlformats.org/officeDocument/2006/relationships/hyperlink" Target="mailto:=@if(sum(d729.d730)=0,%22NA%22,SUM(L729:L730)/SUM(D729:D730))" TargetMode="External"/><Relationship Id="rId1328" Type="http://schemas.openxmlformats.org/officeDocument/2006/relationships/hyperlink" Target="mailto:=@if(sum(d729.d730)=0,%22NA%22,SUM(L729:L730)/SUM(D729:D730))" TargetMode="External"/><Relationship Id="rId1535" Type="http://schemas.openxmlformats.org/officeDocument/2006/relationships/hyperlink" Target="mailto:=@if(sum(d729.d730)=0,%22NA%22,SUM(L729:L730)/SUM(D729:D730))" TargetMode="External"/><Relationship Id="rId2933" Type="http://schemas.openxmlformats.org/officeDocument/2006/relationships/hyperlink" Target="mailto:=@if(sum(d729.d730)=0,%22NA%22,SUM(L729:L730)/SUM(D729:D730))" TargetMode="External"/><Relationship Id="rId7097" Type="http://schemas.openxmlformats.org/officeDocument/2006/relationships/hyperlink" Target="mailto:=@if(sum(d729.d730)=0,%22NA%22,SUM(L729:L730)/SUM(D729:D730))" TargetMode="External"/><Relationship Id="rId905" Type="http://schemas.openxmlformats.org/officeDocument/2006/relationships/hyperlink" Target="mailto:=@if(sum(d729.d730)=0,%22NA%22,SUM(L729:L730)/SUM(D729:D730))" TargetMode="External"/><Relationship Id="rId1742" Type="http://schemas.openxmlformats.org/officeDocument/2006/relationships/hyperlink" Target="mailto:=@if(sum(d729.d730)=0,%22NA%22,SUM(L729:L730)/SUM(D729:D730))" TargetMode="External"/><Relationship Id="rId4898" Type="http://schemas.openxmlformats.org/officeDocument/2006/relationships/hyperlink" Target="mailto:=@if(sum(d729.d730)=0,%22NA%22,SUM(L729:L730)/SUM(D729:D730))" TargetMode="External"/><Relationship Id="rId5949" Type="http://schemas.openxmlformats.org/officeDocument/2006/relationships/hyperlink" Target="mailto:=@if(sum(d729.d730)=0,%22NA%22,SUM(L729:L730)/SUM(D729:D730))" TargetMode="External"/><Relationship Id="rId7164" Type="http://schemas.openxmlformats.org/officeDocument/2006/relationships/hyperlink" Target="mailto:=@if(sum(d729.d730)=0,%22NA%22,SUM(L729:L730)/SUM(D729:D730))" TargetMode="External"/><Relationship Id="rId7371" Type="http://schemas.openxmlformats.org/officeDocument/2006/relationships/hyperlink" Target="mailto:=@if(sum(d729.d730)=0,%22NA%22,SUM(L729:L730)/SUM(D729:D730))" TargetMode="External"/><Relationship Id="rId8008" Type="http://schemas.openxmlformats.org/officeDocument/2006/relationships/hyperlink" Target="mailto:=@if(sum(d729.d730)=0,%22NA%22,SUM(L729:L730)/SUM(D729:D730))" TargetMode="External"/><Relationship Id="rId34" Type="http://schemas.openxmlformats.org/officeDocument/2006/relationships/hyperlink" Target="mailto:=@if(sum(d729.d730)=0,%22NA%22,SUM(L729:L730)/SUM(D729:D730))" TargetMode="External"/><Relationship Id="rId1602" Type="http://schemas.openxmlformats.org/officeDocument/2006/relationships/hyperlink" Target="mailto:=@if(sum(d729.d730)=0,%22NA%22,SUM(L729:L730)/SUM(D729:D730))" TargetMode="External"/><Relationship Id="rId4758" Type="http://schemas.openxmlformats.org/officeDocument/2006/relationships/hyperlink" Target="mailto:=@if(sum(d729.d730)=0,%22NA%22,SUM(L729:L730)/SUM(D729:D730))" TargetMode="External"/><Relationship Id="rId4965" Type="http://schemas.openxmlformats.org/officeDocument/2006/relationships/hyperlink" Target="mailto:=@if(sum(d729.d730)=0,%22NA%22,SUM(L729:L730)/SUM(D729:D730))" TargetMode="External"/><Relationship Id="rId5809" Type="http://schemas.openxmlformats.org/officeDocument/2006/relationships/hyperlink" Target="mailto:=@if(sum(d729.d730)=0,%22NA%22,SUM(L729:L730)/SUM(D729:D730))" TargetMode="External"/><Relationship Id="rId6180" Type="http://schemas.openxmlformats.org/officeDocument/2006/relationships/hyperlink" Target="mailto:=@if(sum(d729.d730)=0,%22NA%22,SUM(L729:L730)/SUM(D729:D730))" TargetMode="External"/><Relationship Id="rId7024" Type="http://schemas.openxmlformats.org/officeDocument/2006/relationships/hyperlink" Target="mailto:=@if(sum(d729.d730)=0,%22NA%22,SUM(L729:L730)/SUM(D729:D730))" TargetMode="External"/><Relationship Id="rId3567" Type="http://schemas.openxmlformats.org/officeDocument/2006/relationships/hyperlink" Target="mailto:=@if(sum(d729.d730)=0,%22NA%22,SUM(L729:L730)/SUM(D729:D730))" TargetMode="External"/><Relationship Id="rId3774" Type="http://schemas.openxmlformats.org/officeDocument/2006/relationships/hyperlink" Target="mailto:=@if(sum(d729.d730)=0,%22NA%22,SUM(L729:L730)/SUM(D729:D730))" TargetMode="External"/><Relationship Id="rId3981" Type="http://schemas.openxmlformats.org/officeDocument/2006/relationships/hyperlink" Target="mailto:=@if(sum(d729.d730)=0,%22NA%22,SUM(L729:L730)/SUM(D729:D730))" TargetMode="External"/><Relationship Id="rId4618" Type="http://schemas.openxmlformats.org/officeDocument/2006/relationships/hyperlink" Target="mailto:=@if(sum(d729.d730)=0,%22NA%22,SUM(L729:L730)/SUM(D729:D730))" TargetMode="External"/><Relationship Id="rId4825" Type="http://schemas.openxmlformats.org/officeDocument/2006/relationships/hyperlink" Target="mailto:=@if(sum(d729.d730)=0,%22NA%22,SUM(L729:L730)/SUM(D729:D730))" TargetMode="External"/><Relationship Id="rId7231" Type="http://schemas.openxmlformats.org/officeDocument/2006/relationships/hyperlink" Target="mailto:=@if(sum(d729.d730)=0,%22NA%22,SUM(L729:L730)/SUM(D729:D730))" TargetMode="External"/><Relationship Id="rId488" Type="http://schemas.openxmlformats.org/officeDocument/2006/relationships/hyperlink" Target="mailto:=@if(sum(d729.d730)=0,%22NA%22,SUM(L729:L730)/SUM(D729:D730))" TargetMode="External"/><Relationship Id="rId695" Type="http://schemas.openxmlformats.org/officeDocument/2006/relationships/hyperlink" Target="mailto:=@if(sum(d729.d730)=0,%22NA%22,SUM(L729:L730)/SUM(D729:D730))" TargetMode="External"/><Relationship Id="rId2169" Type="http://schemas.openxmlformats.org/officeDocument/2006/relationships/hyperlink" Target="mailto:=@if(sum(d729.d730)=0,%22NA%22,SUM(L729:L730)/SUM(D729:D730))" TargetMode="External"/><Relationship Id="rId2376" Type="http://schemas.openxmlformats.org/officeDocument/2006/relationships/hyperlink" Target="mailto:=@if(sum(d729.d730)=0,%22NA%22,SUM(L729:L730)/SUM(D729:D730))" TargetMode="External"/><Relationship Id="rId2583" Type="http://schemas.openxmlformats.org/officeDocument/2006/relationships/hyperlink" Target="mailto:=@if(sum(d729.d730)=0,%22NA%22,SUM(L729:L730)/SUM(D729:D730))" TargetMode="External"/><Relationship Id="rId2790" Type="http://schemas.openxmlformats.org/officeDocument/2006/relationships/hyperlink" Target="mailto:=@if(sum(d729.d730)=0,%22NA%22,SUM(L729:L730)/SUM(D729:D730))" TargetMode="External"/><Relationship Id="rId3427" Type="http://schemas.openxmlformats.org/officeDocument/2006/relationships/hyperlink" Target="mailto:=@if(sum(d729.d730)=0,%22NA%22,SUM(L729:L730)/SUM(D729:D730))" TargetMode="External"/><Relationship Id="rId3634" Type="http://schemas.openxmlformats.org/officeDocument/2006/relationships/hyperlink" Target="mailto:=@if(sum(d729.d730)=0,%22NA%22,SUM(L729:L730)/SUM(D729:D730))" TargetMode="External"/><Relationship Id="rId3841" Type="http://schemas.openxmlformats.org/officeDocument/2006/relationships/hyperlink" Target="mailto:=@if(sum(d729.d730)=0,%22NA%22,SUM(L729:L730)/SUM(D729:D730))" TargetMode="External"/><Relationship Id="rId6040" Type="http://schemas.openxmlformats.org/officeDocument/2006/relationships/hyperlink" Target="mailto:=@if(sum(d729.d730)=0,%22NA%22,SUM(L729:L730)/SUM(D729:D730))" TargetMode="External"/><Relationship Id="rId6997" Type="http://schemas.openxmlformats.org/officeDocument/2006/relationships/hyperlink" Target="mailto:=@if(sum(d729.d730)=0,%22NA%22,SUM(L729:L730)/SUM(D729:D730))" TargetMode="External"/><Relationship Id="rId348" Type="http://schemas.openxmlformats.org/officeDocument/2006/relationships/hyperlink" Target="mailto:=@if(sum(d729.d730)=0,%22NA%22,SUM(L729:L730)/SUM(D729:D730))" TargetMode="External"/><Relationship Id="rId555" Type="http://schemas.openxmlformats.org/officeDocument/2006/relationships/hyperlink" Target="mailto:=@if(sum(d729.d730)=0,%22NA%22,SUM(L729:L730)/SUM(D729:D730))" TargetMode="External"/><Relationship Id="rId762" Type="http://schemas.openxmlformats.org/officeDocument/2006/relationships/hyperlink" Target="mailto:=@if(sum(d729.d730)=0,%22NA%22,SUM(L729:L730)/SUM(D729:D730))" TargetMode="External"/><Relationship Id="rId1185" Type="http://schemas.openxmlformats.org/officeDocument/2006/relationships/hyperlink" Target="mailto:=@if(sum(d729.d730)=0,%22NA%22,SUM(L729:L730)/SUM(D729:D730))" TargetMode="External"/><Relationship Id="rId1392" Type="http://schemas.openxmlformats.org/officeDocument/2006/relationships/hyperlink" Target="mailto:=@if(sum(d729.d730)=0,%22NA%22,SUM(L729:L730)/SUM(D729:D730))" TargetMode="External"/><Relationship Id="rId2029" Type="http://schemas.openxmlformats.org/officeDocument/2006/relationships/hyperlink" Target="mailto:=@if(sum(d729.d730)=0,%22NA%22,SUM(L729:L730)/SUM(D729:D730))" TargetMode="External"/><Relationship Id="rId2236" Type="http://schemas.openxmlformats.org/officeDocument/2006/relationships/hyperlink" Target="mailto:=@if(sum(d729.d730)=0,%22NA%22,SUM(L729:L730)/SUM(D729:D730))" TargetMode="External"/><Relationship Id="rId2443" Type="http://schemas.openxmlformats.org/officeDocument/2006/relationships/hyperlink" Target="mailto:=@if(sum(d729.d730)=0,%22NA%22,SUM(L729:L730)/SUM(D729:D730))" TargetMode="External"/><Relationship Id="rId2650" Type="http://schemas.openxmlformats.org/officeDocument/2006/relationships/hyperlink" Target="mailto:=@if(sum(d729.d730)=0,%22NA%22,SUM(L729:L730)/SUM(D729:D730))" TargetMode="External"/><Relationship Id="rId3701" Type="http://schemas.openxmlformats.org/officeDocument/2006/relationships/hyperlink" Target="mailto:=@if(sum(d729.d730)=0,%22NA%22,SUM(L729:L730)/SUM(D729:D730))" TargetMode="External"/><Relationship Id="rId5599" Type="http://schemas.openxmlformats.org/officeDocument/2006/relationships/hyperlink" Target="mailto:=@if(sum(d729.d730)=0,%22NA%22,SUM(L729:L730)/SUM(D729:D730))" TargetMode="External"/><Relationship Id="rId6857" Type="http://schemas.openxmlformats.org/officeDocument/2006/relationships/hyperlink" Target="mailto:=@if(sum(d729.d730)=0,%22NA%22,SUM(L729:L730)/SUM(D729:D730))" TargetMode="External"/><Relationship Id="rId7908" Type="http://schemas.openxmlformats.org/officeDocument/2006/relationships/hyperlink" Target="mailto:=@if(sum(d729.d730)=0,%22NA%22,SUM(L729:L730)/SUM(D729:D730))" TargetMode="External"/><Relationship Id="rId208" Type="http://schemas.openxmlformats.org/officeDocument/2006/relationships/hyperlink" Target="mailto:=@if(sum(d729.d730)=0,%22NA%22,SUM(L729:L730)/SUM(D729:D730))" TargetMode="External"/><Relationship Id="rId415" Type="http://schemas.openxmlformats.org/officeDocument/2006/relationships/hyperlink" Target="mailto:=@if(sum(d729.d730)=0,%22NA%22,SUM(L729:L730)/SUM(D729:D730))" TargetMode="External"/><Relationship Id="rId622" Type="http://schemas.openxmlformats.org/officeDocument/2006/relationships/hyperlink" Target="mailto:=@if(sum(d729.d730)=0,%22NA%22,SUM(L729:L730)/SUM(D729:D730))" TargetMode="External"/><Relationship Id="rId1045" Type="http://schemas.openxmlformats.org/officeDocument/2006/relationships/hyperlink" Target="mailto:=@if(sum(d729.d730)=0,%22NA%22,SUM(L729:L730)/SUM(D729:D730))" TargetMode="External"/><Relationship Id="rId1252" Type="http://schemas.openxmlformats.org/officeDocument/2006/relationships/hyperlink" Target="mailto:=@if(sum(d729.d730)=0,%22NA%22,SUM(L729:L730)/SUM(D729:D730))" TargetMode="External"/><Relationship Id="rId2303" Type="http://schemas.openxmlformats.org/officeDocument/2006/relationships/hyperlink" Target="mailto:=@if(sum(d729.d730)=0,%22NA%22,SUM(L729:L730)/SUM(D729:D730))" TargetMode="External"/><Relationship Id="rId2510" Type="http://schemas.openxmlformats.org/officeDocument/2006/relationships/hyperlink" Target="mailto:=@if(sum(d729.d730)=0,%22NA%22,SUM(L729:L730)/SUM(D729:D730))" TargetMode="External"/><Relationship Id="rId5459" Type="http://schemas.openxmlformats.org/officeDocument/2006/relationships/hyperlink" Target="mailto:=@if(sum(d729.d730)=0,%22NA%22,SUM(L729:L730)/SUM(D729:D730))" TargetMode="External"/><Relationship Id="rId5666" Type="http://schemas.openxmlformats.org/officeDocument/2006/relationships/hyperlink" Target="mailto:=@if(sum(d729.d730)=0,%22NA%22,SUM(L729:L730)/SUM(D729:D730))" TargetMode="External"/><Relationship Id="rId8072" Type="http://schemas.openxmlformats.org/officeDocument/2006/relationships/hyperlink" Target="mailto:=@if(sum(d729.d730)=0,%22NA%22,SUM(L729:L730)/SUM(D729:D730))" TargetMode="External"/><Relationship Id="rId1112" Type="http://schemas.openxmlformats.org/officeDocument/2006/relationships/hyperlink" Target="mailto:=@if(sum(d729.d730)=0,%22NA%22,SUM(L729:L730)/SUM(D729:D730))" TargetMode="External"/><Relationship Id="rId4268" Type="http://schemas.openxmlformats.org/officeDocument/2006/relationships/hyperlink" Target="mailto:=@if(sum(d729.d730)=0,%22NA%22,SUM(L729:L730)/SUM(D729:D730))" TargetMode="External"/><Relationship Id="rId4475" Type="http://schemas.openxmlformats.org/officeDocument/2006/relationships/hyperlink" Target="mailto:=@if(sum(d729.d730)=0,%22NA%22,SUM(L729:L730)/SUM(D729:D730))" TargetMode="External"/><Relationship Id="rId5319" Type="http://schemas.openxmlformats.org/officeDocument/2006/relationships/hyperlink" Target="mailto:=@if(sum(d729.d730)=0,%22NA%22,SUM(L729:L730)/SUM(D729:D730))" TargetMode="External"/><Relationship Id="rId5873" Type="http://schemas.openxmlformats.org/officeDocument/2006/relationships/hyperlink" Target="mailto:=@if(sum(d729.d730)=0,%22NA%22,SUM(L729:L730)/SUM(D729:D730))" TargetMode="External"/><Relationship Id="rId6717" Type="http://schemas.openxmlformats.org/officeDocument/2006/relationships/hyperlink" Target="mailto:=@if(sum(d729.d730)=0,%22NA%22,SUM(L729:L730)/SUM(D729:D730))" TargetMode="External"/><Relationship Id="rId6924" Type="http://schemas.openxmlformats.org/officeDocument/2006/relationships/hyperlink" Target="mailto:=@if(sum(d729.d730)=0,%22NA%22,SUM(L729:L730)/SUM(D729:D730))" TargetMode="External"/><Relationship Id="rId3077" Type="http://schemas.openxmlformats.org/officeDocument/2006/relationships/hyperlink" Target="mailto:=@if(sum(d729.d730)=0,%22NA%22,SUM(L729:L730)/SUM(D729:D730))" TargetMode="External"/><Relationship Id="rId3284" Type="http://schemas.openxmlformats.org/officeDocument/2006/relationships/hyperlink" Target="mailto:=@if(sum(d729.d730)=0,%22NA%22,SUM(L729:L730)/SUM(D729:D730))" TargetMode="External"/><Relationship Id="rId4128" Type="http://schemas.openxmlformats.org/officeDocument/2006/relationships/hyperlink" Target="mailto:=@if(sum(d729.d730)=0,%22NA%22,SUM(L729:L730)/SUM(D729:D730))" TargetMode="External"/><Relationship Id="rId4682" Type="http://schemas.openxmlformats.org/officeDocument/2006/relationships/hyperlink" Target="mailto:=@if(sum(d729.d730)=0,%22NA%22,SUM(L729:L730)/SUM(D729:D730))" TargetMode="External"/><Relationship Id="rId5526" Type="http://schemas.openxmlformats.org/officeDocument/2006/relationships/hyperlink" Target="mailto:=@if(sum(d729.d730)=0,%22NA%22,SUM(L729:L730)/SUM(D729:D730))" TargetMode="External"/><Relationship Id="rId5733" Type="http://schemas.openxmlformats.org/officeDocument/2006/relationships/hyperlink" Target="mailto:=@if(sum(d729.d730)=0,%22NA%22,SUM(L729:L730)/SUM(D729:D730))" TargetMode="External"/><Relationship Id="rId5940" Type="http://schemas.openxmlformats.org/officeDocument/2006/relationships/hyperlink" Target="mailto:=@if(sum(d729.d730)=0,%22NA%22,SUM(L729:L730)/SUM(D729:D730))" TargetMode="External"/><Relationship Id="rId1929" Type="http://schemas.openxmlformats.org/officeDocument/2006/relationships/hyperlink" Target="mailto:=@if(sum(d729.d730)=0,%22NA%22,SUM(L729:L730)/SUM(D729:D730))" TargetMode="External"/><Relationship Id="rId2093" Type="http://schemas.openxmlformats.org/officeDocument/2006/relationships/hyperlink" Target="mailto:=@if(sum(d729.d730)=0,%22NA%22,SUM(L729:L730)/SUM(D729:D730))" TargetMode="External"/><Relationship Id="rId3491" Type="http://schemas.openxmlformats.org/officeDocument/2006/relationships/hyperlink" Target="mailto:=@if(sum(d729.d730)=0,%22NA%22,SUM(L729:L730)/SUM(D729:D730))" TargetMode="External"/><Relationship Id="rId4335" Type="http://schemas.openxmlformats.org/officeDocument/2006/relationships/hyperlink" Target="mailto:=@if(sum(d729.d730)=0,%22NA%22,SUM(L729:L730)/SUM(D729:D730))" TargetMode="External"/><Relationship Id="rId4542" Type="http://schemas.openxmlformats.org/officeDocument/2006/relationships/hyperlink" Target="mailto:=@if(sum(d729.d730)=0,%22NA%22,SUM(L729:L730)/SUM(D729:D730))" TargetMode="External"/><Relationship Id="rId5800" Type="http://schemas.openxmlformats.org/officeDocument/2006/relationships/hyperlink" Target="mailto:=@if(sum(d729.d730)=0,%22NA%22,SUM(L729:L730)/SUM(D729:D730))" TargetMode="External"/><Relationship Id="rId7698" Type="http://schemas.openxmlformats.org/officeDocument/2006/relationships/hyperlink" Target="mailto:=@if(sum(d729.d730)=0,%22NA%22,SUM(L729:L730)/SUM(D729:D730))" TargetMode="External"/><Relationship Id="rId3144" Type="http://schemas.openxmlformats.org/officeDocument/2006/relationships/hyperlink" Target="mailto:=@if(sum(d729.d730)=0,%22NA%22,SUM(L729:L730)/SUM(D729:D730))" TargetMode="External"/><Relationship Id="rId3351" Type="http://schemas.openxmlformats.org/officeDocument/2006/relationships/hyperlink" Target="mailto:=@if(sum(d729.d730)=0,%22NA%22,SUM(L729:L730)/SUM(D729:D730))" TargetMode="External"/><Relationship Id="rId4402" Type="http://schemas.openxmlformats.org/officeDocument/2006/relationships/hyperlink" Target="mailto:=@if(sum(d729.d730)=0,%22NA%22,SUM(L729:L730)/SUM(D729:D730))" TargetMode="External"/><Relationship Id="rId7558" Type="http://schemas.openxmlformats.org/officeDocument/2006/relationships/hyperlink" Target="mailto:=@if(sum(d729.d730)=0,%22NA%22,SUM(L729:L730)/SUM(D729:D730))" TargetMode="External"/><Relationship Id="rId7765" Type="http://schemas.openxmlformats.org/officeDocument/2006/relationships/hyperlink" Target="mailto:=@if(sum(d729.d730)=0,%22NA%22,SUM(L729:L730)/SUM(D729:D730))" TargetMode="External"/><Relationship Id="rId7972" Type="http://schemas.openxmlformats.org/officeDocument/2006/relationships/hyperlink" Target="mailto:=@if(sum(d729.d730)=0,%22NA%22,SUM(L729:L730)/SUM(D729:D730))" TargetMode="External"/><Relationship Id="rId272" Type="http://schemas.openxmlformats.org/officeDocument/2006/relationships/hyperlink" Target="mailto:=@if(sum(d729.d730)=0,%22NA%22,SUM(L729:L730)/SUM(D729:D730))" TargetMode="External"/><Relationship Id="rId2160" Type="http://schemas.openxmlformats.org/officeDocument/2006/relationships/hyperlink" Target="mailto:=@if(sum(d729.d730)=0,%22NA%22,SUM(L729:L730)/SUM(D729:D730))" TargetMode="External"/><Relationship Id="rId3004" Type="http://schemas.openxmlformats.org/officeDocument/2006/relationships/hyperlink" Target="mailto:=@if(sum(d729.d730)=0,%22NA%22,SUM(L729:L730)/SUM(D729:D730))" TargetMode="External"/><Relationship Id="rId3211" Type="http://schemas.openxmlformats.org/officeDocument/2006/relationships/hyperlink" Target="mailto:=@if(sum(d729.d730)=0,%22NA%22,SUM(L729:L730)/SUM(D729:D730))" TargetMode="External"/><Relationship Id="rId6367" Type="http://schemas.openxmlformats.org/officeDocument/2006/relationships/hyperlink" Target="mailto:=@if(sum(d729.d730)=0,%22NA%22,SUM(L729:L730)/SUM(D729:D730))" TargetMode="External"/><Relationship Id="rId6574" Type="http://schemas.openxmlformats.org/officeDocument/2006/relationships/hyperlink" Target="mailto:=@if(sum(d729.d730)=0,%22NA%22,SUM(L729:L730)/SUM(D729:D730))" TargetMode="External"/><Relationship Id="rId6781" Type="http://schemas.openxmlformats.org/officeDocument/2006/relationships/hyperlink" Target="mailto:=@if(sum(d729.d730)=0,%22NA%22,SUM(L729:L730)/SUM(D729:D730))" TargetMode="External"/><Relationship Id="rId7418" Type="http://schemas.openxmlformats.org/officeDocument/2006/relationships/hyperlink" Target="mailto:=@if(sum(d729.d730)=0,%22NA%22,SUM(L729:L730)/SUM(D729:D730))" TargetMode="External"/><Relationship Id="rId7625" Type="http://schemas.openxmlformats.org/officeDocument/2006/relationships/hyperlink" Target="mailto:=@if(sum(d729.d730)=0,%22NA%22,SUM(L729:L730)/SUM(D729:D730))" TargetMode="External"/><Relationship Id="rId7832" Type="http://schemas.openxmlformats.org/officeDocument/2006/relationships/hyperlink" Target="mailto:=@if(sum(d729.d730)=0,%22NA%22,SUM(L729:L730)/SUM(D729:D730))" TargetMode="External"/><Relationship Id="rId132" Type="http://schemas.openxmlformats.org/officeDocument/2006/relationships/hyperlink" Target="mailto:=@if(sum(d729.d730)=0,%22NA%22,SUM(L729:L730)/SUM(D729:D730))" TargetMode="External"/><Relationship Id="rId2020" Type="http://schemas.openxmlformats.org/officeDocument/2006/relationships/hyperlink" Target="mailto:=@if(sum(d729.d730)=0,%22NA%22,SUM(L729:L730)/SUM(D729:D730))" TargetMode="External"/><Relationship Id="rId5176" Type="http://schemas.openxmlformats.org/officeDocument/2006/relationships/hyperlink" Target="mailto:=@if(sum(d729.d730)=0,%22NA%22,SUM(L729:L730)/SUM(D729:D730))" TargetMode="External"/><Relationship Id="rId5383" Type="http://schemas.openxmlformats.org/officeDocument/2006/relationships/hyperlink" Target="mailto:=@if(sum(d729.d730)=0,%22NA%22,SUM(L729:L730)/SUM(D729:D730))" TargetMode="External"/><Relationship Id="rId5590" Type="http://schemas.openxmlformats.org/officeDocument/2006/relationships/hyperlink" Target="mailto:=@if(sum(d729.d730)=0,%22NA%22,SUM(L729:L730)/SUM(D729:D730))" TargetMode="External"/><Relationship Id="rId6227" Type="http://schemas.openxmlformats.org/officeDocument/2006/relationships/hyperlink" Target="mailto:=@if(sum(d729.d730)=0,%22NA%22,SUM(L729:L730)/SUM(D729:D730))" TargetMode="External"/><Relationship Id="rId6434" Type="http://schemas.openxmlformats.org/officeDocument/2006/relationships/hyperlink" Target="mailto:=@if(sum(d729.d730)=0,%22NA%22,SUM(L729:L730)/SUM(D729:D730))" TargetMode="External"/><Relationship Id="rId6641" Type="http://schemas.openxmlformats.org/officeDocument/2006/relationships/hyperlink" Target="mailto:=@if(sum(d729.d730)=0,%22NA%22,SUM(L729:L730)/SUM(D729:D730))" TargetMode="External"/><Relationship Id="rId1579" Type="http://schemas.openxmlformats.org/officeDocument/2006/relationships/hyperlink" Target="mailto:=@if(sum(d729.d730)=0,%22NA%22,SUM(L729:L730)/SUM(D729:D730))" TargetMode="External"/><Relationship Id="rId2977" Type="http://schemas.openxmlformats.org/officeDocument/2006/relationships/hyperlink" Target="mailto:=@if(sum(d729.d730)=0,%22NA%22,SUM(L729:L730)/SUM(D729:D730))" TargetMode="External"/><Relationship Id="rId4192" Type="http://schemas.openxmlformats.org/officeDocument/2006/relationships/hyperlink" Target="mailto:=@if(sum(d729.d730)=0,%22NA%22,SUM(L729:L730)/SUM(D729:D730))" TargetMode="External"/><Relationship Id="rId5036" Type="http://schemas.openxmlformats.org/officeDocument/2006/relationships/hyperlink" Target="mailto:=@if(sum(d729.d730)=0,%22NA%22,SUM(L729:L730)/SUM(D729:D730))" TargetMode="External"/><Relationship Id="rId5243" Type="http://schemas.openxmlformats.org/officeDocument/2006/relationships/hyperlink" Target="mailto:=@if(sum(d729.d730)=0,%22NA%22,SUM(L729:L730)/SUM(D729:D730))" TargetMode="External"/><Relationship Id="rId5450" Type="http://schemas.openxmlformats.org/officeDocument/2006/relationships/hyperlink" Target="mailto:=@if(sum(d729.d730)=0,%22NA%22,SUM(L729:L730)/SUM(D729:D730))" TargetMode="External"/><Relationship Id="rId949" Type="http://schemas.openxmlformats.org/officeDocument/2006/relationships/hyperlink" Target="mailto:=@if(sum(d729.d730)=0,%22NA%22,SUM(L729:L730)/SUM(D729:D730))" TargetMode="External"/><Relationship Id="rId1786" Type="http://schemas.openxmlformats.org/officeDocument/2006/relationships/hyperlink" Target="mailto:=@if(sum(d729.d730)=0,%22NA%22,SUM(L729:L730)/SUM(D729:D730))" TargetMode="External"/><Relationship Id="rId1993" Type="http://schemas.openxmlformats.org/officeDocument/2006/relationships/hyperlink" Target="mailto:=@if(sum(d729.d730)=0,%22NA%22,SUM(L729:L730)/SUM(D729:D730))" TargetMode="External"/><Relationship Id="rId2837" Type="http://schemas.openxmlformats.org/officeDocument/2006/relationships/hyperlink" Target="mailto:=@if(sum(d729.d730)=0,%22NA%22,SUM(L729:L730)/SUM(D729:D730))" TargetMode="External"/><Relationship Id="rId4052" Type="http://schemas.openxmlformats.org/officeDocument/2006/relationships/hyperlink" Target="mailto:=@if(sum(d729.d730)=0,%22NA%22,SUM(L729:L730)/SUM(D729:D730))" TargetMode="External"/><Relationship Id="rId5103" Type="http://schemas.openxmlformats.org/officeDocument/2006/relationships/hyperlink" Target="mailto:=@if(sum(d729.d730)=0,%22NA%22,SUM(L729:L730)/SUM(D729:D730))" TargetMode="External"/><Relationship Id="rId6501" Type="http://schemas.openxmlformats.org/officeDocument/2006/relationships/hyperlink" Target="mailto:=@if(sum(d729.d730)=0,%22NA%22,SUM(L729:L730)/SUM(D729:D730))" TargetMode="External"/><Relationship Id="rId78" Type="http://schemas.openxmlformats.org/officeDocument/2006/relationships/hyperlink" Target="mailto:=@if(sum(d729.d730)=0,%22NA%22,SUM(L729:L730)/SUM(D729:D730))" TargetMode="External"/><Relationship Id="rId809" Type="http://schemas.openxmlformats.org/officeDocument/2006/relationships/hyperlink" Target="mailto:=@if(sum(d729.d730)=0,%22NA%22,SUM(L729:L730)/SUM(D729:D730))" TargetMode="External"/><Relationship Id="rId1439" Type="http://schemas.openxmlformats.org/officeDocument/2006/relationships/hyperlink" Target="mailto:=@if(sum(d729.d730)=0,%22NA%22,SUM(L729:L730)/SUM(D729:D730))" TargetMode="External"/><Relationship Id="rId1646" Type="http://schemas.openxmlformats.org/officeDocument/2006/relationships/hyperlink" Target="mailto:=@if(sum(d729.d730)=0,%22NA%22,SUM(L729:L730)/SUM(D729:D730))" TargetMode="External"/><Relationship Id="rId1853" Type="http://schemas.openxmlformats.org/officeDocument/2006/relationships/hyperlink" Target="mailto:=@if(sum(d729.d730)=0,%22NA%22,SUM(L729:L730)/SUM(D729:D730))" TargetMode="External"/><Relationship Id="rId2904" Type="http://schemas.openxmlformats.org/officeDocument/2006/relationships/hyperlink" Target="mailto:=@if(sum(d729.d730)=0,%22NA%22,SUM(L729:L730)/SUM(D729:D730))" TargetMode="External"/><Relationship Id="rId5310" Type="http://schemas.openxmlformats.org/officeDocument/2006/relationships/hyperlink" Target="mailto:=@if(sum(d729.d730)=0,%22NA%22,SUM(L729:L730)/SUM(D729:D730))" TargetMode="External"/><Relationship Id="rId7068" Type="http://schemas.openxmlformats.org/officeDocument/2006/relationships/hyperlink" Target="mailto:=@if(sum(d729.d730)=0,%22NA%22,SUM(L729:L730)/SUM(D729:D730))" TargetMode="External"/><Relationship Id="rId8119" Type="http://schemas.openxmlformats.org/officeDocument/2006/relationships/hyperlink" Target="mailto:=@if(sum(d729.d730)=0,%22NA%22,SUM(L729:L730)/SUM(D729:D730))" TargetMode="External"/><Relationship Id="rId1506" Type="http://schemas.openxmlformats.org/officeDocument/2006/relationships/hyperlink" Target="mailto:=@if(sum(d729.d730)=0,%22NA%22,SUM(L729:L730)/SUM(D729:D730))" TargetMode="External"/><Relationship Id="rId1713" Type="http://schemas.openxmlformats.org/officeDocument/2006/relationships/hyperlink" Target="mailto:=@if(sum(d729.d730)=0,%22NA%22,SUM(L729:L730)/SUM(D729:D730))" TargetMode="External"/><Relationship Id="rId1920" Type="http://schemas.openxmlformats.org/officeDocument/2006/relationships/hyperlink" Target="mailto:=@if(sum(d729.d730)=0,%22NA%22,SUM(L729:L730)/SUM(D729:D730))" TargetMode="External"/><Relationship Id="rId4869" Type="http://schemas.openxmlformats.org/officeDocument/2006/relationships/hyperlink" Target="mailto:=@if(sum(d729.d730)=0,%22NA%22,SUM(L729:L730)/SUM(D729:D730))" TargetMode="External"/><Relationship Id="rId7275" Type="http://schemas.openxmlformats.org/officeDocument/2006/relationships/hyperlink" Target="mailto:=@if(sum(d729.d730)=0,%22NA%22,SUM(L729:L730)/SUM(D729:D730))" TargetMode="External"/><Relationship Id="rId7482" Type="http://schemas.openxmlformats.org/officeDocument/2006/relationships/hyperlink" Target="mailto:=@if(sum(d729.d730)=0,%22NA%22,SUM(L729:L730)/SUM(D729:D730))" TargetMode="External"/><Relationship Id="rId3678" Type="http://schemas.openxmlformats.org/officeDocument/2006/relationships/hyperlink" Target="mailto:=@if(sum(d729.d730)=0,%22NA%22,SUM(L729:L730)/SUM(D729:D730))" TargetMode="External"/><Relationship Id="rId3885" Type="http://schemas.openxmlformats.org/officeDocument/2006/relationships/hyperlink" Target="mailto:=@if(sum(d729.d730)=0,%22NA%22,SUM(L729:L730)/SUM(D729:D730))" TargetMode="External"/><Relationship Id="rId4729" Type="http://schemas.openxmlformats.org/officeDocument/2006/relationships/hyperlink" Target="mailto:=@if(sum(d729.d730)=0,%22NA%22,SUM(L729:L730)/SUM(D729:D730))" TargetMode="External"/><Relationship Id="rId4936" Type="http://schemas.openxmlformats.org/officeDocument/2006/relationships/hyperlink" Target="mailto:=@if(sum(d729.d730)=0,%22NA%22,SUM(L729:L730)/SUM(D729:D730))" TargetMode="External"/><Relationship Id="rId6084" Type="http://schemas.openxmlformats.org/officeDocument/2006/relationships/hyperlink" Target="mailto:=@if(sum(d729.d730)=0,%22NA%22,SUM(L729:L730)/SUM(D729:D730))" TargetMode="External"/><Relationship Id="rId6291" Type="http://schemas.openxmlformats.org/officeDocument/2006/relationships/hyperlink" Target="mailto:=@if(sum(d729.d730)=0,%22NA%22,SUM(L729:L730)/SUM(D729:D730))" TargetMode="External"/><Relationship Id="rId7135" Type="http://schemas.openxmlformats.org/officeDocument/2006/relationships/hyperlink" Target="mailto:=@if(sum(d729.d730)=0,%22NA%22,SUM(L729:L730)/SUM(D729:D730))" TargetMode="External"/><Relationship Id="rId7342" Type="http://schemas.openxmlformats.org/officeDocument/2006/relationships/hyperlink" Target="mailto:=@if(sum(d729.d730)=0,%22NA%22,SUM(L729:L730)/SUM(D729:D730))" TargetMode="External"/><Relationship Id="rId599" Type="http://schemas.openxmlformats.org/officeDocument/2006/relationships/hyperlink" Target="mailto:=@if(sum(d729.d730)=0,%22NA%22,SUM(L729:L730)/SUM(D729:D730))" TargetMode="External"/><Relationship Id="rId2487" Type="http://schemas.openxmlformats.org/officeDocument/2006/relationships/hyperlink" Target="mailto:=@if(sum(d729.d730)=0,%22NA%22,SUM(L729:L730)/SUM(D729:D730))" TargetMode="External"/><Relationship Id="rId2694" Type="http://schemas.openxmlformats.org/officeDocument/2006/relationships/hyperlink" Target="mailto:=@if(sum(d729.d730)=0,%22NA%22,SUM(L729:L730)/SUM(D729:D730))" TargetMode="External"/><Relationship Id="rId3538" Type="http://schemas.openxmlformats.org/officeDocument/2006/relationships/hyperlink" Target="mailto:=@if(sum(d729.d730)=0,%22NA%22,SUM(L729:L730)/SUM(D729:D730))" TargetMode="External"/><Relationship Id="rId3745" Type="http://schemas.openxmlformats.org/officeDocument/2006/relationships/hyperlink" Target="mailto:=@if(sum(d729.d730)=0,%22NA%22,SUM(L729:L730)/SUM(D729:D730))" TargetMode="External"/><Relationship Id="rId6151" Type="http://schemas.openxmlformats.org/officeDocument/2006/relationships/hyperlink" Target="mailto:=@if(sum(d729.d730)=0,%22NA%22,SUM(L729:L730)/SUM(D729:D730))" TargetMode="External"/><Relationship Id="rId7202" Type="http://schemas.openxmlformats.org/officeDocument/2006/relationships/hyperlink" Target="mailto:=@if(sum(d729.d730)=0,%22NA%22,SUM(L729:L730)/SUM(D729:D730))" TargetMode="External"/><Relationship Id="rId459" Type="http://schemas.openxmlformats.org/officeDocument/2006/relationships/hyperlink" Target="mailto:=@if(sum(d729.d730)=0,%22NA%22,SUM(L729:L730)/SUM(D729:D730))" TargetMode="External"/><Relationship Id="rId666" Type="http://schemas.openxmlformats.org/officeDocument/2006/relationships/hyperlink" Target="mailto:=@if(sum(d729.d730)=0,%22NA%22,SUM(L729:L730)/SUM(D729:D730))" TargetMode="External"/><Relationship Id="rId873" Type="http://schemas.openxmlformats.org/officeDocument/2006/relationships/hyperlink" Target="mailto:=@if(sum(d729.d730)=0,%22NA%22,SUM(L729:L730)/SUM(D729:D730))" TargetMode="External"/><Relationship Id="rId1089" Type="http://schemas.openxmlformats.org/officeDocument/2006/relationships/hyperlink" Target="mailto:=@if(sum(d729.d730)=0,%22NA%22,SUM(L729:L730)/SUM(D729:D730))" TargetMode="External"/><Relationship Id="rId1296" Type="http://schemas.openxmlformats.org/officeDocument/2006/relationships/hyperlink" Target="mailto:=@if(sum(d729.d730)=0,%22NA%22,SUM(L729:L730)/SUM(D729:D730))" TargetMode="External"/><Relationship Id="rId2347" Type="http://schemas.openxmlformats.org/officeDocument/2006/relationships/hyperlink" Target="mailto:=@if(sum(d729.d730)=0,%22NA%22,SUM(L729:L730)/SUM(D729:D730))" TargetMode="External"/><Relationship Id="rId2554" Type="http://schemas.openxmlformats.org/officeDocument/2006/relationships/hyperlink" Target="mailto:=@if(sum(d729.d730)=0,%22NA%22,SUM(L729:L730)/SUM(D729:D730))" TargetMode="External"/><Relationship Id="rId3952" Type="http://schemas.openxmlformats.org/officeDocument/2006/relationships/hyperlink" Target="mailto:=@if(sum(d729.d730)=0,%22NA%22,SUM(L729:L730)/SUM(D729:D730))" TargetMode="External"/><Relationship Id="rId6011" Type="http://schemas.openxmlformats.org/officeDocument/2006/relationships/hyperlink" Target="mailto:=@if(sum(d729.d730)=0,%22NA%22,SUM(L729:L730)/SUM(D729:D730))" TargetMode="External"/><Relationship Id="rId319" Type="http://schemas.openxmlformats.org/officeDocument/2006/relationships/hyperlink" Target="mailto:=@if(sum(d729.d730)=0,%22NA%22,SUM(L729:L730)/SUM(D729:D730))" TargetMode="External"/><Relationship Id="rId526" Type="http://schemas.openxmlformats.org/officeDocument/2006/relationships/hyperlink" Target="mailto:=@if(sum(d729.d730)=0,%22NA%22,SUM(L729:L730)/SUM(D729:D730))" TargetMode="External"/><Relationship Id="rId1156" Type="http://schemas.openxmlformats.org/officeDocument/2006/relationships/hyperlink" Target="mailto:=@if(sum(d729.d730)=0,%22NA%22,SUM(L729:L730)/SUM(D729:D730))" TargetMode="External"/><Relationship Id="rId1363" Type="http://schemas.openxmlformats.org/officeDocument/2006/relationships/hyperlink" Target="mailto:=@if(sum(d729.d730)=0,%22NA%22,SUM(L729:L730)/SUM(D729:D730))" TargetMode="External"/><Relationship Id="rId2207" Type="http://schemas.openxmlformats.org/officeDocument/2006/relationships/hyperlink" Target="mailto:=@if(sum(d729.d730)=0,%22NA%22,SUM(L729:L730)/SUM(D729:D730))" TargetMode="External"/><Relationship Id="rId2761" Type="http://schemas.openxmlformats.org/officeDocument/2006/relationships/hyperlink" Target="mailto:=@if(sum(d729.d730)=0,%22NA%22,SUM(L729:L730)/SUM(D729:D730))" TargetMode="External"/><Relationship Id="rId3605" Type="http://schemas.openxmlformats.org/officeDocument/2006/relationships/hyperlink" Target="mailto:=@if(sum(d729.d730)=0,%22NA%22,SUM(L729:L730)/SUM(D729:D730))" TargetMode="External"/><Relationship Id="rId3812" Type="http://schemas.openxmlformats.org/officeDocument/2006/relationships/hyperlink" Target="mailto:=@if(sum(d729.d730)=0,%22NA%22,SUM(L729:L730)/SUM(D729:D730))" TargetMode="External"/><Relationship Id="rId6968" Type="http://schemas.openxmlformats.org/officeDocument/2006/relationships/hyperlink" Target="mailto:=@if(sum(d729.d730)=0,%22NA%22,SUM(L729:L730)/SUM(D729:D730))" TargetMode="External"/><Relationship Id="rId733" Type="http://schemas.openxmlformats.org/officeDocument/2006/relationships/hyperlink" Target="mailto:=@if(sum(d729.d730)=0,%22NA%22,SUM(L729:L730)/SUM(D729:D730))" TargetMode="External"/><Relationship Id="rId940" Type="http://schemas.openxmlformats.org/officeDocument/2006/relationships/hyperlink" Target="mailto:=@if(sum(d729.d730)=0,%22NA%22,SUM(L729:L730)/SUM(D729:D730))" TargetMode="External"/><Relationship Id="rId1016" Type="http://schemas.openxmlformats.org/officeDocument/2006/relationships/hyperlink" Target="mailto:=@if(sum(d729.d730)=0,%22NA%22,SUM(L729:L730)/SUM(D729:D730))" TargetMode="External"/><Relationship Id="rId1570" Type="http://schemas.openxmlformats.org/officeDocument/2006/relationships/hyperlink" Target="mailto:=@if(sum(d729.d730)=0,%22NA%22,SUM(L729:L730)/SUM(D729:D730))" TargetMode="External"/><Relationship Id="rId2414" Type="http://schemas.openxmlformats.org/officeDocument/2006/relationships/hyperlink" Target="mailto:=@if(sum(d729.d730)=0,%22NA%22,SUM(L729:L730)/SUM(D729:D730))" TargetMode="External"/><Relationship Id="rId2621" Type="http://schemas.openxmlformats.org/officeDocument/2006/relationships/hyperlink" Target="mailto:=@if(sum(d729.d730)=0,%22NA%22,SUM(L729:L730)/SUM(D729:D730))" TargetMode="External"/><Relationship Id="rId5777" Type="http://schemas.openxmlformats.org/officeDocument/2006/relationships/hyperlink" Target="mailto:=@if(sum(d729.d730)=0,%22NA%22,SUM(L729:L730)/SUM(D729:D730))" TargetMode="External"/><Relationship Id="rId5984" Type="http://schemas.openxmlformats.org/officeDocument/2006/relationships/hyperlink" Target="mailto:=@if(sum(d729.d730)=0,%22NA%22,SUM(L729:L730)/SUM(D729:D730))" TargetMode="External"/><Relationship Id="rId6828" Type="http://schemas.openxmlformats.org/officeDocument/2006/relationships/hyperlink" Target="mailto:=@if(sum(d729.d730)=0,%22NA%22,SUM(L729:L730)/SUM(D729:D730))" TargetMode="External"/><Relationship Id="rId8043" Type="http://schemas.openxmlformats.org/officeDocument/2006/relationships/hyperlink" Target="mailto:=@if(sum(d729.d730)=0,%22NA%22,SUM(L729:L730)/SUM(D729:D730))" TargetMode="External"/><Relationship Id="rId800" Type="http://schemas.openxmlformats.org/officeDocument/2006/relationships/hyperlink" Target="mailto:=@if(sum(d729.d730)=0,%22NA%22,SUM(L729:L730)/SUM(D729:D730))" TargetMode="External"/><Relationship Id="rId1223" Type="http://schemas.openxmlformats.org/officeDocument/2006/relationships/hyperlink" Target="mailto:=@if(sum(d729.d730)=0,%22NA%22,SUM(L729:L730)/SUM(D729:D730))" TargetMode="External"/><Relationship Id="rId1430" Type="http://schemas.openxmlformats.org/officeDocument/2006/relationships/hyperlink" Target="mailto:=@if(sum(d729.d730)=0,%22NA%22,SUM(L729:L730)/SUM(D729:D730))" TargetMode="External"/><Relationship Id="rId4379" Type="http://schemas.openxmlformats.org/officeDocument/2006/relationships/hyperlink" Target="mailto:=@if(sum(d729.d730)=0,%22NA%22,SUM(L729:L730)/SUM(D729:D730))" TargetMode="External"/><Relationship Id="rId4586" Type="http://schemas.openxmlformats.org/officeDocument/2006/relationships/hyperlink" Target="mailto:=@if(sum(d729.d730)=0,%22NA%22,SUM(L729:L730)/SUM(D729:D730))" TargetMode="External"/><Relationship Id="rId4793" Type="http://schemas.openxmlformats.org/officeDocument/2006/relationships/hyperlink" Target="mailto:=@if(sum(d729.d730)=0,%22NA%22,SUM(L729:L730)/SUM(D729:D730))" TargetMode="External"/><Relationship Id="rId5637" Type="http://schemas.openxmlformats.org/officeDocument/2006/relationships/hyperlink" Target="mailto:=@if(sum(d729.d730)=0,%22NA%22,SUM(L729:L730)/SUM(D729:D730))" TargetMode="External"/><Relationship Id="rId5844" Type="http://schemas.openxmlformats.org/officeDocument/2006/relationships/hyperlink" Target="mailto:=@if(sum(d729.d730)=0,%22NA%22,SUM(L729:L730)/SUM(D729:D730))" TargetMode="External"/><Relationship Id="rId3188" Type="http://schemas.openxmlformats.org/officeDocument/2006/relationships/hyperlink" Target="mailto:=@if(sum(d729.d730)=0,%22NA%22,SUM(L729:L730)/SUM(D729:D730))" TargetMode="External"/><Relationship Id="rId3395" Type="http://schemas.openxmlformats.org/officeDocument/2006/relationships/hyperlink" Target="mailto:=@if(sum(d729.d730)=0,%22NA%22,SUM(L729:L730)/SUM(D729:D730))" TargetMode="External"/><Relationship Id="rId4239" Type="http://schemas.openxmlformats.org/officeDocument/2006/relationships/hyperlink" Target="mailto:=@if(sum(d729.d730)=0,%22NA%22,SUM(L729:L730)/SUM(D729:D730))" TargetMode="External"/><Relationship Id="rId4446" Type="http://schemas.openxmlformats.org/officeDocument/2006/relationships/hyperlink" Target="mailto:=@if(sum(d729.d730)=0,%22NA%22,SUM(L729:L730)/SUM(D729:D730))" TargetMode="External"/><Relationship Id="rId4653" Type="http://schemas.openxmlformats.org/officeDocument/2006/relationships/hyperlink" Target="mailto:=@if(sum(d729.d730)=0,%22NA%22,SUM(L729:L730)/SUM(D729:D730))" TargetMode="External"/><Relationship Id="rId4860" Type="http://schemas.openxmlformats.org/officeDocument/2006/relationships/hyperlink" Target="mailto:=@if(sum(d729.d730)=0,%22NA%22,SUM(L729:L730)/SUM(D729:D730))" TargetMode="External"/><Relationship Id="rId5704" Type="http://schemas.openxmlformats.org/officeDocument/2006/relationships/hyperlink" Target="mailto:=@if(sum(d729.d730)=0,%22NA%22,SUM(L729:L730)/SUM(D729:D730))" TargetMode="External"/><Relationship Id="rId5911" Type="http://schemas.openxmlformats.org/officeDocument/2006/relationships/hyperlink" Target="mailto:=@if(sum(d729.d730)=0,%22NA%22,SUM(L729:L730)/SUM(D729:D730))" TargetMode="External"/><Relationship Id="rId8110" Type="http://schemas.openxmlformats.org/officeDocument/2006/relationships/hyperlink" Target="mailto:=@if(sum(d729.d730)=0,%22NA%22,SUM(L729:L730)/SUM(D729:D730))" TargetMode="External"/><Relationship Id="rId3048" Type="http://schemas.openxmlformats.org/officeDocument/2006/relationships/hyperlink" Target="mailto:=@if(sum(d729.d730)=0,%22NA%22,SUM(L729:L730)/SUM(D729:D730))" TargetMode="External"/><Relationship Id="rId3255" Type="http://schemas.openxmlformats.org/officeDocument/2006/relationships/hyperlink" Target="mailto:=@if(sum(d729.d730)=0,%22NA%22,SUM(L729:L730)/SUM(D729:D730))" TargetMode="External"/><Relationship Id="rId3462" Type="http://schemas.openxmlformats.org/officeDocument/2006/relationships/hyperlink" Target="mailto:=@if(sum(d729.d730)=0,%22NA%22,SUM(L729:L730)/SUM(D729:D730))" TargetMode="External"/><Relationship Id="rId4306" Type="http://schemas.openxmlformats.org/officeDocument/2006/relationships/hyperlink" Target="mailto:=@if(sum(d729.d730)=0,%22NA%22,SUM(L729:L730)/SUM(D729:D730))" TargetMode="External"/><Relationship Id="rId4513" Type="http://schemas.openxmlformats.org/officeDocument/2006/relationships/hyperlink" Target="mailto:=@if(sum(d729.d730)=0,%22NA%22,SUM(L729:L730)/SUM(D729:D730))" TargetMode="External"/><Relationship Id="rId4720" Type="http://schemas.openxmlformats.org/officeDocument/2006/relationships/hyperlink" Target="mailto:=@if(sum(d729.d730)=0,%22NA%22,SUM(L729:L730)/SUM(D729:D730))" TargetMode="External"/><Relationship Id="rId7669" Type="http://schemas.openxmlformats.org/officeDocument/2006/relationships/hyperlink" Target="mailto:=@if(sum(d729.d730)=0,%22NA%22,SUM(L729:L730)/SUM(D729:D730))" TargetMode="External"/><Relationship Id="rId7876" Type="http://schemas.openxmlformats.org/officeDocument/2006/relationships/hyperlink" Target="mailto:=@if(sum(d729.d730)=0,%22NA%22,SUM(L729:L730)/SUM(D729:D730))" TargetMode="External"/><Relationship Id="rId176" Type="http://schemas.openxmlformats.org/officeDocument/2006/relationships/hyperlink" Target="mailto:=@if(sum(d729.d730)=0,%22NA%22,SUM(L729:L730)/SUM(D729:D730))" TargetMode="External"/><Relationship Id="rId383" Type="http://schemas.openxmlformats.org/officeDocument/2006/relationships/hyperlink" Target="mailto:=@if(sum(d729.d730)=0,%22NA%22,SUM(L729:L730)/SUM(D729:D730))" TargetMode="External"/><Relationship Id="rId590" Type="http://schemas.openxmlformats.org/officeDocument/2006/relationships/hyperlink" Target="mailto:=@if(sum(d729.d730)=0,%22NA%22,SUM(L729:L730)/SUM(D729:D730))" TargetMode="External"/><Relationship Id="rId2064" Type="http://schemas.openxmlformats.org/officeDocument/2006/relationships/hyperlink" Target="mailto:=@if(sum(d729.d730)=0,%22NA%22,SUM(L729:L730)/SUM(D729:D730))" TargetMode="External"/><Relationship Id="rId2271" Type="http://schemas.openxmlformats.org/officeDocument/2006/relationships/hyperlink" Target="mailto:=@if(sum(d729.d730)=0,%22NA%22,SUM(L729:L730)/SUM(D729:D730))" TargetMode="External"/><Relationship Id="rId3115" Type="http://schemas.openxmlformats.org/officeDocument/2006/relationships/hyperlink" Target="mailto:=@if(sum(d729.d730)=0,%22NA%22,SUM(L729:L730)/SUM(D729:D730))" TargetMode="External"/><Relationship Id="rId3322" Type="http://schemas.openxmlformats.org/officeDocument/2006/relationships/hyperlink" Target="mailto:=@if(sum(d729.d730)=0,%22NA%22,SUM(L729:L730)/SUM(D729:D730))" TargetMode="External"/><Relationship Id="rId6478" Type="http://schemas.openxmlformats.org/officeDocument/2006/relationships/hyperlink" Target="mailto:=@if(sum(d729.d730)=0,%22NA%22,SUM(L729:L730)/SUM(D729:D730))" TargetMode="External"/><Relationship Id="rId6685" Type="http://schemas.openxmlformats.org/officeDocument/2006/relationships/hyperlink" Target="mailto:=@if(sum(d729.d730)=0,%22NA%22,SUM(L729:L730)/SUM(D729:D730))" TargetMode="External"/><Relationship Id="rId7529" Type="http://schemas.openxmlformats.org/officeDocument/2006/relationships/hyperlink" Target="mailto:=@if(sum(d729.d730)=0,%22NA%22,SUM(L729:L730)/SUM(D729:D730))" TargetMode="External"/><Relationship Id="rId243" Type="http://schemas.openxmlformats.org/officeDocument/2006/relationships/hyperlink" Target="mailto:=@if(sum(d729.d730)=0,%22NA%22,SUM(L729:L730)/SUM(D729:D730))" TargetMode="External"/><Relationship Id="rId450" Type="http://schemas.openxmlformats.org/officeDocument/2006/relationships/hyperlink" Target="mailto:=@if(sum(d729.d730)=0,%22NA%22,SUM(L729:L730)/SUM(D729:D730))" TargetMode="External"/><Relationship Id="rId1080" Type="http://schemas.openxmlformats.org/officeDocument/2006/relationships/hyperlink" Target="mailto:=@if(sum(d729.d730)=0,%22NA%22,SUM(L729:L730)/SUM(D729:D730))" TargetMode="External"/><Relationship Id="rId2131" Type="http://schemas.openxmlformats.org/officeDocument/2006/relationships/hyperlink" Target="mailto:=@if(sum(d729.d730)=0,%22NA%22,SUM(L729:L730)/SUM(D729:D730))" TargetMode="External"/><Relationship Id="rId5287" Type="http://schemas.openxmlformats.org/officeDocument/2006/relationships/hyperlink" Target="mailto:=@if(sum(d729.d730)=0,%22NA%22,SUM(L729:L730)/SUM(D729:D730))" TargetMode="External"/><Relationship Id="rId5494" Type="http://schemas.openxmlformats.org/officeDocument/2006/relationships/hyperlink" Target="mailto:=@if(sum(d729.d730)=0,%22NA%22,SUM(L729:L730)/SUM(D729:D730))" TargetMode="External"/><Relationship Id="rId6338" Type="http://schemas.openxmlformats.org/officeDocument/2006/relationships/hyperlink" Target="mailto:=@if(sum(d729.d730)=0,%22NA%22,SUM(L729:L730)/SUM(D729:D730))" TargetMode="External"/><Relationship Id="rId6892" Type="http://schemas.openxmlformats.org/officeDocument/2006/relationships/hyperlink" Target="mailto:=@if(sum(d729.d730)=0,%22NA%22,SUM(L729:L730)/SUM(D729:D730))" TargetMode="External"/><Relationship Id="rId7736" Type="http://schemas.openxmlformats.org/officeDocument/2006/relationships/hyperlink" Target="mailto:=@if(sum(d729.d730)=0,%22NA%22,SUM(L729:L730)/SUM(D729:D730))" TargetMode="External"/><Relationship Id="rId7943" Type="http://schemas.openxmlformats.org/officeDocument/2006/relationships/hyperlink" Target="mailto:=@if(sum(d729.d730)=0,%22NA%22,SUM(L729:L730)/SUM(D729:D730))" TargetMode="External"/><Relationship Id="rId103" Type="http://schemas.openxmlformats.org/officeDocument/2006/relationships/hyperlink" Target="mailto:=@if(sum(d729.d730)=0,%22NA%22,SUM(L729:L730)/SUM(D729:D730))" TargetMode="External"/><Relationship Id="rId310" Type="http://schemas.openxmlformats.org/officeDocument/2006/relationships/hyperlink" Target="mailto:=@if(sum(d729.d730)=0,%22NA%22,SUM(L729:L730)/SUM(D729:D730))" TargetMode="External"/><Relationship Id="rId4096" Type="http://schemas.openxmlformats.org/officeDocument/2006/relationships/hyperlink" Target="mailto:=@if(sum(d729.d730)=0,%22NA%22,SUM(L729:L730)/SUM(D729:D730))" TargetMode="External"/><Relationship Id="rId5147" Type="http://schemas.openxmlformats.org/officeDocument/2006/relationships/hyperlink" Target="mailto:=@if(sum(d729.d730)=0,%22NA%22,SUM(L729:L730)/SUM(D729:D730))" TargetMode="External"/><Relationship Id="rId6545" Type="http://schemas.openxmlformats.org/officeDocument/2006/relationships/hyperlink" Target="mailto:=@if(sum(d729.d730)=0,%22NA%22,SUM(L729:L730)/SUM(D729:D730))" TargetMode="External"/><Relationship Id="rId6752" Type="http://schemas.openxmlformats.org/officeDocument/2006/relationships/hyperlink" Target="mailto:=@if(sum(d729.d730)=0,%22NA%22,SUM(L729:L730)/SUM(D729:D730))" TargetMode="External"/><Relationship Id="rId7803" Type="http://schemas.openxmlformats.org/officeDocument/2006/relationships/hyperlink" Target="mailto:=@if(sum(d729.d730)=0,%22NA%22,SUM(L729:L730)/SUM(D729:D730))" TargetMode="External"/><Relationship Id="rId1897" Type="http://schemas.openxmlformats.org/officeDocument/2006/relationships/hyperlink" Target="mailto:=@if(sum(d729.d730)=0,%22NA%22,SUM(L729:L730)/SUM(D729:D730))" TargetMode="External"/><Relationship Id="rId2948" Type="http://schemas.openxmlformats.org/officeDocument/2006/relationships/hyperlink" Target="mailto:=@if(sum(d729.d730)=0,%22NA%22,SUM(L729:L730)/SUM(D729:D730))" TargetMode="External"/><Relationship Id="rId5354" Type="http://schemas.openxmlformats.org/officeDocument/2006/relationships/hyperlink" Target="mailto:=@if(sum(d729.d730)=0,%22NA%22,SUM(L729:L730)/SUM(D729:D730))" TargetMode="External"/><Relationship Id="rId5561" Type="http://schemas.openxmlformats.org/officeDocument/2006/relationships/hyperlink" Target="mailto:=@if(sum(d729.d730)=0,%22NA%22,SUM(L729:L730)/SUM(D729:D730))" TargetMode="External"/><Relationship Id="rId6405" Type="http://schemas.openxmlformats.org/officeDocument/2006/relationships/hyperlink" Target="mailto:=@if(sum(d729.d730)=0,%22NA%22,SUM(L729:L730)/SUM(D729:D730))" TargetMode="External"/><Relationship Id="rId6612" Type="http://schemas.openxmlformats.org/officeDocument/2006/relationships/hyperlink" Target="mailto:=@if(sum(d729.d730)=0,%22NA%22,SUM(L729:L730)/SUM(D729:D730))" TargetMode="External"/><Relationship Id="rId1757" Type="http://schemas.openxmlformats.org/officeDocument/2006/relationships/hyperlink" Target="mailto:=@if(sum(d729.d730)=0,%22NA%22,SUM(L729:L730)/SUM(D729:D730))" TargetMode="External"/><Relationship Id="rId1964" Type="http://schemas.openxmlformats.org/officeDocument/2006/relationships/hyperlink" Target="mailto:=@if(sum(d729.d730)=0,%22NA%22,SUM(L729:L730)/SUM(D729:D730))" TargetMode="External"/><Relationship Id="rId2808" Type="http://schemas.openxmlformats.org/officeDocument/2006/relationships/hyperlink" Target="mailto:=@if(sum(d729.d730)=0,%22NA%22,SUM(L729:L730)/SUM(D729:D730))" TargetMode="External"/><Relationship Id="rId4163" Type="http://schemas.openxmlformats.org/officeDocument/2006/relationships/hyperlink" Target="mailto:=@if(sum(d729.d730)=0,%22NA%22,SUM(L729:L730)/SUM(D729:D730))" TargetMode="External"/><Relationship Id="rId4370" Type="http://schemas.openxmlformats.org/officeDocument/2006/relationships/hyperlink" Target="mailto:=@if(sum(d729.d730)=0,%22NA%22,SUM(L729:L730)/SUM(D729:D730))" TargetMode="External"/><Relationship Id="rId5007" Type="http://schemas.openxmlformats.org/officeDocument/2006/relationships/hyperlink" Target="mailto:=@if(sum(d729.d730)=0,%22NA%22,SUM(L729:L730)/SUM(D729:D730))" TargetMode="External"/><Relationship Id="rId5214" Type="http://schemas.openxmlformats.org/officeDocument/2006/relationships/hyperlink" Target="mailto:=@if(sum(d729.d730)=0,%22NA%22,SUM(L729:L730)/SUM(D729:D730))" TargetMode="External"/><Relationship Id="rId5421" Type="http://schemas.openxmlformats.org/officeDocument/2006/relationships/hyperlink" Target="mailto:=@if(sum(d729.d730)=0,%22NA%22,SUM(L729:L730)/SUM(D729:D730))" TargetMode="External"/><Relationship Id="rId49" Type="http://schemas.openxmlformats.org/officeDocument/2006/relationships/hyperlink" Target="mailto:=@if(sum(d729.d730)=0,%22NA%22,SUM(L729:L730)/SUM(D729:D730))" TargetMode="External"/><Relationship Id="rId1617" Type="http://schemas.openxmlformats.org/officeDocument/2006/relationships/hyperlink" Target="mailto:=@if(sum(d729.d730)=0,%22NA%22,SUM(L729:L730)/SUM(D729:D730))" TargetMode="External"/><Relationship Id="rId1824" Type="http://schemas.openxmlformats.org/officeDocument/2006/relationships/hyperlink" Target="mailto:=@if(sum(d729.d730)=0,%22NA%22,SUM(L729:L730)/SUM(D729:D730))" TargetMode="External"/><Relationship Id="rId4023" Type="http://schemas.openxmlformats.org/officeDocument/2006/relationships/hyperlink" Target="mailto:=@if(sum(d729.d730)=0,%22NA%22,SUM(L729:L730)/SUM(D729:D730))" TargetMode="External"/><Relationship Id="rId4230" Type="http://schemas.openxmlformats.org/officeDocument/2006/relationships/hyperlink" Target="mailto:=@if(sum(d729.d730)=0,%22NA%22,SUM(L729:L730)/SUM(D729:D730))" TargetMode="External"/><Relationship Id="rId7179" Type="http://schemas.openxmlformats.org/officeDocument/2006/relationships/hyperlink" Target="mailto:=@if(sum(d729.d730)=0,%22NA%22,SUM(L729:L730)/SUM(D729:D730))" TargetMode="External"/><Relationship Id="rId7386" Type="http://schemas.openxmlformats.org/officeDocument/2006/relationships/hyperlink" Target="mailto:=@if(sum(d729.d730)=0,%22NA%22,SUM(L729:L730)/SUM(D729:D730))" TargetMode="External"/><Relationship Id="rId7593" Type="http://schemas.openxmlformats.org/officeDocument/2006/relationships/hyperlink" Target="mailto:=@if(sum(d729.d730)=0,%22NA%22,SUM(L729:L730)/SUM(D729:D730))" TargetMode="External"/><Relationship Id="rId3789" Type="http://schemas.openxmlformats.org/officeDocument/2006/relationships/hyperlink" Target="mailto:=@if(sum(d729.d730)=0,%22NA%22,SUM(L729:L730)/SUM(D729:D730))" TargetMode="External"/><Relationship Id="rId6195" Type="http://schemas.openxmlformats.org/officeDocument/2006/relationships/hyperlink" Target="mailto:=@if(sum(d729.d730)=0,%22NA%22,SUM(L729:L730)/SUM(D729:D730))" TargetMode="External"/><Relationship Id="rId7039" Type="http://schemas.openxmlformats.org/officeDocument/2006/relationships/hyperlink" Target="mailto:=@if(sum(d729.d730)=0,%22NA%22,SUM(L729:L730)/SUM(D729:D730))" TargetMode="External"/><Relationship Id="rId7246" Type="http://schemas.openxmlformats.org/officeDocument/2006/relationships/hyperlink" Target="mailto:=@if(sum(d729.d730)=0,%22NA%22,SUM(L729:L730)/SUM(D729:D730))" TargetMode="External"/><Relationship Id="rId7453" Type="http://schemas.openxmlformats.org/officeDocument/2006/relationships/hyperlink" Target="mailto:=@if(sum(d729.d730)=0,%22NA%22,SUM(L729:L730)/SUM(D729:D730))" TargetMode="External"/><Relationship Id="rId7660" Type="http://schemas.openxmlformats.org/officeDocument/2006/relationships/hyperlink" Target="mailto:=@if(sum(d729.d730)=0,%22NA%22,SUM(L729:L730)/SUM(D729:D730))" TargetMode="External"/><Relationship Id="rId2598" Type="http://schemas.openxmlformats.org/officeDocument/2006/relationships/hyperlink" Target="mailto:=@if(sum(d729.d730)=0,%22NA%22,SUM(L729:L730)/SUM(D729:D730))" TargetMode="External"/><Relationship Id="rId3996" Type="http://schemas.openxmlformats.org/officeDocument/2006/relationships/hyperlink" Target="mailto:=@if(sum(d729.d730)=0,%22NA%22,SUM(L729:L730)/SUM(D729:D730))" TargetMode="External"/><Relationship Id="rId6055" Type="http://schemas.openxmlformats.org/officeDocument/2006/relationships/hyperlink" Target="mailto:=@if(sum(d729.d730)=0,%22NA%22,SUM(L729:L730)/SUM(D729:D730))" TargetMode="External"/><Relationship Id="rId6262" Type="http://schemas.openxmlformats.org/officeDocument/2006/relationships/hyperlink" Target="mailto:=@if(sum(d729.d730)=0,%22NA%22,SUM(L729:L730)/SUM(D729:D730))" TargetMode="External"/><Relationship Id="rId7106" Type="http://schemas.openxmlformats.org/officeDocument/2006/relationships/hyperlink" Target="mailto:=@if(sum(d729.d730)=0,%22NA%22,SUM(L729:L730)/SUM(D729:D730))" TargetMode="External"/><Relationship Id="rId7313" Type="http://schemas.openxmlformats.org/officeDocument/2006/relationships/hyperlink" Target="mailto:=@if(sum(d729.d730)=0,%22NA%22,SUM(L729:L730)/SUM(D729:D730))" TargetMode="External"/><Relationship Id="rId3649" Type="http://schemas.openxmlformats.org/officeDocument/2006/relationships/hyperlink" Target="mailto:=@if(sum(d729.d730)=0,%22NA%22,SUM(L729:L730)/SUM(D729:D730))" TargetMode="External"/><Relationship Id="rId3856" Type="http://schemas.openxmlformats.org/officeDocument/2006/relationships/hyperlink" Target="mailto:=@if(sum(d729.d730)=0,%22NA%22,SUM(L729:L730)/SUM(D729:D730))" TargetMode="External"/><Relationship Id="rId4907" Type="http://schemas.openxmlformats.org/officeDocument/2006/relationships/hyperlink" Target="mailto:=@if(sum(d729.d730)=0,%22NA%22,SUM(L729:L730)/SUM(D729:D730))" TargetMode="External"/><Relationship Id="rId5071" Type="http://schemas.openxmlformats.org/officeDocument/2006/relationships/hyperlink" Target="mailto:=@if(sum(d729.d730)=0,%22NA%22,SUM(L729:L730)/SUM(D729:D730))" TargetMode="External"/><Relationship Id="rId6122" Type="http://schemas.openxmlformats.org/officeDocument/2006/relationships/hyperlink" Target="mailto:=@if(sum(d729.d730)=0,%22NA%22,SUM(L729:L730)/SUM(D729:D730))" TargetMode="External"/><Relationship Id="rId7520" Type="http://schemas.openxmlformats.org/officeDocument/2006/relationships/hyperlink" Target="mailto:=@if(sum(d729.d730)=0,%22NA%22,SUM(L729:L730)/SUM(D729:D730))" TargetMode="External"/><Relationship Id="rId777" Type="http://schemas.openxmlformats.org/officeDocument/2006/relationships/hyperlink" Target="mailto:=@if(sum(d729.d730)=0,%22NA%22,SUM(L729:L730)/SUM(D729:D730))" TargetMode="External"/><Relationship Id="rId984" Type="http://schemas.openxmlformats.org/officeDocument/2006/relationships/hyperlink" Target="mailto:=@if(sum(d729.d730)=0,%22NA%22,SUM(L729:L730)/SUM(D729:D730))" TargetMode="External"/><Relationship Id="rId2458" Type="http://schemas.openxmlformats.org/officeDocument/2006/relationships/hyperlink" Target="mailto:=@if(sum(d729.d730)=0,%22NA%22,SUM(L729:L730)/SUM(D729:D730))" TargetMode="External"/><Relationship Id="rId2665" Type="http://schemas.openxmlformats.org/officeDocument/2006/relationships/hyperlink" Target="mailto:=@if(sum(d729.d730)=0,%22NA%22,SUM(L729:L730)/SUM(D729:D730))" TargetMode="External"/><Relationship Id="rId2872" Type="http://schemas.openxmlformats.org/officeDocument/2006/relationships/hyperlink" Target="mailto:=@if(sum(d729.d730)=0,%22NA%22,SUM(L729:L730)/SUM(D729:D730))" TargetMode="External"/><Relationship Id="rId3509" Type="http://schemas.openxmlformats.org/officeDocument/2006/relationships/hyperlink" Target="mailto:=@if(sum(d729.d730)=0,%22NA%22,SUM(L729:L730)/SUM(D729:D730))" TargetMode="External"/><Relationship Id="rId3716" Type="http://schemas.openxmlformats.org/officeDocument/2006/relationships/hyperlink" Target="mailto:=@if(sum(d729.d730)=0,%22NA%22,SUM(L729:L730)/SUM(D729:D730))" TargetMode="External"/><Relationship Id="rId3923" Type="http://schemas.openxmlformats.org/officeDocument/2006/relationships/hyperlink" Target="mailto:=@if(sum(d729.d730)=0,%22NA%22,SUM(L729:L730)/SUM(D729:D730))" TargetMode="External"/><Relationship Id="rId8087" Type="http://schemas.openxmlformats.org/officeDocument/2006/relationships/hyperlink" Target="mailto:=@if(sum(d729.d730)=0,%22NA%22,SUM(L729:L730)/SUM(D729:D730))" TargetMode="External"/><Relationship Id="rId637" Type="http://schemas.openxmlformats.org/officeDocument/2006/relationships/hyperlink" Target="mailto:=@if(sum(d729.d730)=0,%22NA%22,SUM(L729:L730)/SUM(D729:D730))" TargetMode="External"/><Relationship Id="rId844" Type="http://schemas.openxmlformats.org/officeDocument/2006/relationships/hyperlink" Target="mailto:=@if(sum(d729.d730)=0,%22NA%22,SUM(L729:L730)/SUM(D729:D730))" TargetMode="External"/><Relationship Id="rId1267" Type="http://schemas.openxmlformats.org/officeDocument/2006/relationships/hyperlink" Target="mailto:=@if(sum(d729.d730)=0,%22NA%22,SUM(L729:L730)/SUM(D729:D730))" TargetMode="External"/><Relationship Id="rId1474" Type="http://schemas.openxmlformats.org/officeDocument/2006/relationships/hyperlink" Target="mailto:=@if(sum(d729.d730)=0,%22NA%22,SUM(L729:L730)/SUM(D729:D730))" TargetMode="External"/><Relationship Id="rId1681" Type="http://schemas.openxmlformats.org/officeDocument/2006/relationships/hyperlink" Target="mailto:=@if(sum(d729.d730)=0,%22NA%22,SUM(L729:L730)/SUM(D729:D730))" TargetMode="External"/><Relationship Id="rId2318" Type="http://schemas.openxmlformats.org/officeDocument/2006/relationships/hyperlink" Target="mailto:=@if(sum(d729.d730)=0,%22NA%22,SUM(L729:L730)/SUM(D729:D730))" TargetMode="External"/><Relationship Id="rId2525" Type="http://schemas.openxmlformats.org/officeDocument/2006/relationships/hyperlink" Target="mailto:=@if(sum(d729.d730)=0,%22NA%22,SUM(L729:L730)/SUM(D729:D730))" TargetMode="External"/><Relationship Id="rId2732" Type="http://schemas.openxmlformats.org/officeDocument/2006/relationships/hyperlink" Target="mailto:=@if(sum(d729.d730)=0,%22NA%22,SUM(L729:L730)/SUM(D729:D730))" TargetMode="External"/><Relationship Id="rId5888" Type="http://schemas.openxmlformats.org/officeDocument/2006/relationships/hyperlink" Target="mailto:=@if(sum(d729.d730)=0,%22NA%22,SUM(L729:L730)/SUM(D729:D730))" TargetMode="External"/><Relationship Id="rId6939" Type="http://schemas.openxmlformats.org/officeDocument/2006/relationships/hyperlink" Target="mailto:=@if(sum(d729.d730)=0,%22NA%22,SUM(L729:L730)/SUM(D729:D730))" TargetMode="External"/><Relationship Id="rId704" Type="http://schemas.openxmlformats.org/officeDocument/2006/relationships/hyperlink" Target="mailto:=@if(sum(d729.d730)=0,%22NA%22,SUM(L729:L730)/SUM(D729:D730))" TargetMode="External"/><Relationship Id="rId911" Type="http://schemas.openxmlformats.org/officeDocument/2006/relationships/hyperlink" Target="mailto:=@if(sum(d729.d730)=0,%22NA%22,SUM(L729:L730)/SUM(D729:D730))" TargetMode="External"/><Relationship Id="rId1127" Type="http://schemas.openxmlformats.org/officeDocument/2006/relationships/hyperlink" Target="mailto:=@if(sum(d729.d730)=0,%22NA%22,SUM(L729:L730)/SUM(D729:D730))" TargetMode="External"/><Relationship Id="rId1334" Type="http://schemas.openxmlformats.org/officeDocument/2006/relationships/hyperlink" Target="mailto:=@if(sum(d729.d730)=0,%22NA%22,SUM(L729:L730)/SUM(D729:D730))" TargetMode="External"/><Relationship Id="rId1541" Type="http://schemas.openxmlformats.org/officeDocument/2006/relationships/hyperlink" Target="mailto:=@if(sum(d729.d730)=0,%22NA%22,SUM(L729:L730)/SUM(D729:D730))" TargetMode="External"/><Relationship Id="rId4697" Type="http://schemas.openxmlformats.org/officeDocument/2006/relationships/hyperlink" Target="mailto:=@if(sum(d729.d730)=0,%22NA%22,SUM(L729:L730)/SUM(D729:D730))" TargetMode="External"/><Relationship Id="rId5748" Type="http://schemas.openxmlformats.org/officeDocument/2006/relationships/hyperlink" Target="mailto:=@if(sum(d729.d730)=0,%22NA%22,SUM(L729:L730)/SUM(D729:D730))" TargetMode="External"/><Relationship Id="rId5955" Type="http://schemas.openxmlformats.org/officeDocument/2006/relationships/hyperlink" Target="mailto:=@if(sum(d729.d730)=0,%22NA%22,SUM(L729:L730)/SUM(D729:D730))" TargetMode="External"/><Relationship Id="rId40" Type="http://schemas.openxmlformats.org/officeDocument/2006/relationships/hyperlink" Target="mailto:=@if(sum(d729.d730)=0,%22NA%22,SUM(L729:L730)/SUM(D729:D730))" TargetMode="External"/><Relationship Id="rId1401" Type="http://schemas.openxmlformats.org/officeDocument/2006/relationships/hyperlink" Target="mailto:=@if(sum(d729.d730)=0,%22NA%22,SUM(L729:L730)/SUM(D729:D730))" TargetMode="External"/><Relationship Id="rId3299" Type="http://schemas.openxmlformats.org/officeDocument/2006/relationships/hyperlink" Target="mailto:=@if(sum(d729.d730)=0,%22NA%22,SUM(L729:L730)/SUM(D729:D730))" TargetMode="External"/><Relationship Id="rId4557" Type="http://schemas.openxmlformats.org/officeDocument/2006/relationships/hyperlink" Target="mailto:=@if(sum(d729.d730)=0,%22NA%22,SUM(L729:L730)/SUM(D729:D730))" TargetMode="External"/><Relationship Id="rId4764" Type="http://schemas.openxmlformats.org/officeDocument/2006/relationships/hyperlink" Target="mailto:=@if(sum(d729.d730)=0,%22NA%22,SUM(L729:L730)/SUM(D729:D730))" TargetMode="External"/><Relationship Id="rId5608" Type="http://schemas.openxmlformats.org/officeDocument/2006/relationships/hyperlink" Target="mailto:=@if(sum(d729.d730)=0,%22NA%22,SUM(L729:L730)/SUM(D729:D730))" TargetMode="External"/><Relationship Id="rId7170" Type="http://schemas.openxmlformats.org/officeDocument/2006/relationships/hyperlink" Target="mailto:=@if(sum(d729.d730)=0,%22NA%22,SUM(L729:L730)/SUM(D729:D730))" TargetMode="External"/><Relationship Id="rId8014" Type="http://schemas.openxmlformats.org/officeDocument/2006/relationships/hyperlink" Target="mailto:=@if(sum(d729.d730)=0,%22NA%22,SUM(L729:L730)/SUM(D729:D730))" TargetMode="External"/><Relationship Id="rId3159" Type="http://schemas.openxmlformats.org/officeDocument/2006/relationships/hyperlink" Target="mailto:=@if(sum(d729.d730)=0,%22NA%22,SUM(L729:L730)/SUM(D729:D730))" TargetMode="External"/><Relationship Id="rId3366" Type="http://schemas.openxmlformats.org/officeDocument/2006/relationships/hyperlink" Target="mailto:=@if(sum(d729.d730)=0,%22NA%22,SUM(L729:L730)/SUM(D729:D730))" TargetMode="External"/><Relationship Id="rId3573" Type="http://schemas.openxmlformats.org/officeDocument/2006/relationships/hyperlink" Target="mailto:=@if(sum(d729.d730)=0,%22NA%22,SUM(L729:L730)/SUM(D729:D730))" TargetMode="External"/><Relationship Id="rId4417" Type="http://schemas.openxmlformats.org/officeDocument/2006/relationships/hyperlink" Target="mailto:=@if(sum(d729.d730)=0,%22NA%22,SUM(L729:L730)/SUM(D729:D730))" TargetMode="External"/><Relationship Id="rId4971" Type="http://schemas.openxmlformats.org/officeDocument/2006/relationships/hyperlink" Target="mailto:=@if(sum(d729.d730)=0,%22NA%22,SUM(L729:L730)/SUM(D729:D730))" TargetMode="External"/><Relationship Id="rId5815" Type="http://schemas.openxmlformats.org/officeDocument/2006/relationships/hyperlink" Target="mailto:=@if(sum(d729.d730)=0,%22NA%22,SUM(L729:L730)/SUM(D729:D730))" TargetMode="External"/><Relationship Id="rId7030" Type="http://schemas.openxmlformats.org/officeDocument/2006/relationships/hyperlink" Target="mailto:=@if(sum(d729.d730)=0,%22NA%22,SUM(L729:L730)/SUM(D729:D730))" TargetMode="External"/><Relationship Id="rId287" Type="http://schemas.openxmlformats.org/officeDocument/2006/relationships/hyperlink" Target="mailto:=@if(sum(d729.d730)=0,%22NA%22,SUM(L729:L730)/SUM(D729:D730))" TargetMode="External"/><Relationship Id="rId494" Type="http://schemas.openxmlformats.org/officeDocument/2006/relationships/hyperlink" Target="mailto:=@if(sum(d729.d730)=0,%22NA%22,SUM(L729:L730)/SUM(D729:D730))" TargetMode="External"/><Relationship Id="rId2175" Type="http://schemas.openxmlformats.org/officeDocument/2006/relationships/hyperlink" Target="mailto:=@if(sum(d729.d730)=0,%22NA%22,SUM(L729:L730)/SUM(D729:D730))" TargetMode="External"/><Relationship Id="rId2382" Type="http://schemas.openxmlformats.org/officeDocument/2006/relationships/hyperlink" Target="mailto:=@if(sum(d729.d730)=0,%22NA%22,SUM(L729:L730)/SUM(D729:D730))" TargetMode="External"/><Relationship Id="rId3019" Type="http://schemas.openxmlformats.org/officeDocument/2006/relationships/hyperlink" Target="mailto:=@if(sum(d729.d730)=0,%22NA%22,SUM(L729:L730)/SUM(D729:D730))" TargetMode="External"/><Relationship Id="rId3226" Type="http://schemas.openxmlformats.org/officeDocument/2006/relationships/hyperlink" Target="mailto:=@if(sum(d729.d730)=0,%22NA%22,SUM(L729:L730)/SUM(D729:D730))" TargetMode="External"/><Relationship Id="rId3780" Type="http://schemas.openxmlformats.org/officeDocument/2006/relationships/hyperlink" Target="mailto:=@if(sum(d729.d730)=0,%22NA%22,SUM(L729:L730)/SUM(D729:D730))" TargetMode="External"/><Relationship Id="rId4624" Type="http://schemas.openxmlformats.org/officeDocument/2006/relationships/hyperlink" Target="mailto:=@if(sum(d729.d730)=0,%22NA%22,SUM(L729:L730)/SUM(D729:D730))" TargetMode="External"/><Relationship Id="rId4831" Type="http://schemas.openxmlformats.org/officeDocument/2006/relationships/hyperlink" Target="mailto:=@if(sum(d729.d730)=0,%22NA%22,SUM(L729:L730)/SUM(D729:D730))" TargetMode="External"/><Relationship Id="rId7987" Type="http://schemas.openxmlformats.org/officeDocument/2006/relationships/hyperlink" Target="mailto:=@if(sum(d729.d730)=0,%22NA%22,SUM(L729:L730)/SUM(D729:D730))" TargetMode="External"/><Relationship Id="rId147" Type="http://schemas.openxmlformats.org/officeDocument/2006/relationships/hyperlink" Target="mailto:=@if(sum(d729.d730)=0,%22NA%22,SUM(L729:L730)/SUM(D729:D730))" TargetMode="External"/><Relationship Id="rId354" Type="http://schemas.openxmlformats.org/officeDocument/2006/relationships/hyperlink" Target="mailto:=@if(sum(d729.d730)=0,%22NA%22,SUM(L729:L730)/SUM(D729:D730))" TargetMode="External"/><Relationship Id="rId1191" Type="http://schemas.openxmlformats.org/officeDocument/2006/relationships/hyperlink" Target="mailto:=@if(sum(d729.d730)=0,%22NA%22,SUM(L729:L730)/SUM(D729:D730))" TargetMode="External"/><Relationship Id="rId2035" Type="http://schemas.openxmlformats.org/officeDocument/2006/relationships/hyperlink" Target="mailto:=@if(sum(d729.d730)=0,%22NA%22,SUM(L729:L730)/SUM(D729:D730))" TargetMode="External"/><Relationship Id="rId3433" Type="http://schemas.openxmlformats.org/officeDocument/2006/relationships/hyperlink" Target="mailto:=@if(sum(d729.d730)=0,%22NA%22,SUM(L729:L730)/SUM(D729:D730))" TargetMode="External"/><Relationship Id="rId3640" Type="http://schemas.openxmlformats.org/officeDocument/2006/relationships/hyperlink" Target="mailto:=@if(sum(d729.d730)=0,%22NA%22,SUM(L729:L730)/SUM(D729:D730))" TargetMode="External"/><Relationship Id="rId6589" Type="http://schemas.openxmlformats.org/officeDocument/2006/relationships/hyperlink" Target="mailto:=@if(sum(d729.d730)=0,%22NA%22,SUM(L729:L730)/SUM(D729:D730))" TargetMode="External"/><Relationship Id="rId6796" Type="http://schemas.openxmlformats.org/officeDocument/2006/relationships/hyperlink" Target="mailto:=@if(sum(d729.d730)=0,%22NA%22,SUM(L729:L730)/SUM(D729:D730))" TargetMode="External"/><Relationship Id="rId7847" Type="http://schemas.openxmlformats.org/officeDocument/2006/relationships/hyperlink" Target="mailto:=@if(sum(d729.d730)=0,%22NA%22,SUM(L729:L730)/SUM(D729:D730))" TargetMode="External"/><Relationship Id="rId561" Type="http://schemas.openxmlformats.org/officeDocument/2006/relationships/hyperlink" Target="mailto:=@if(sum(d729.d730)=0,%22NA%22,SUM(L729:L730)/SUM(D729:D730))" TargetMode="External"/><Relationship Id="rId2242" Type="http://schemas.openxmlformats.org/officeDocument/2006/relationships/hyperlink" Target="mailto:=@if(sum(d729.d730)=0,%22NA%22,SUM(L729:L730)/SUM(D729:D730))" TargetMode="External"/><Relationship Id="rId3500" Type="http://schemas.openxmlformats.org/officeDocument/2006/relationships/hyperlink" Target="mailto:=@if(sum(d729.d730)=0,%22NA%22,SUM(L729:L730)/SUM(D729:D730))" TargetMode="External"/><Relationship Id="rId5398" Type="http://schemas.openxmlformats.org/officeDocument/2006/relationships/hyperlink" Target="mailto:=@if(sum(d729.d730)=0,%22NA%22,SUM(L729:L730)/SUM(D729:D730))" TargetMode="External"/><Relationship Id="rId6449" Type="http://schemas.openxmlformats.org/officeDocument/2006/relationships/hyperlink" Target="mailto:=@if(sum(d729.d730)=0,%22NA%22,SUM(L729:L730)/SUM(D729:D730))" TargetMode="External"/><Relationship Id="rId6656" Type="http://schemas.openxmlformats.org/officeDocument/2006/relationships/hyperlink" Target="mailto:=@if(sum(d729.d730)=0,%22NA%22,SUM(L729:L730)/SUM(D729:D730))" TargetMode="External"/><Relationship Id="rId6863" Type="http://schemas.openxmlformats.org/officeDocument/2006/relationships/hyperlink" Target="mailto:=@if(sum(d729.d730)=0,%22NA%22,SUM(L729:L730)/SUM(D729:D730))" TargetMode="External"/><Relationship Id="rId7707" Type="http://schemas.openxmlformats.org/officeDocument/2006/relationships/hyperlink" Target="mailto:=@if(sum(d729.d730)=0,%22NA%22,SUM(L729:L730)/SUM(D729:D730))" TargetMode="External"/><Relationship Id="rId7914" Type="http://schemas.openxmlformats.org/officeDocument/2006/relationships/hyperlink" Target="mailto:=@if(sum(d729.d730)=0,%22NA%22,SUM(L729:L730)/SUM(D729:D730))" TargetMode="External"/><Relationship Id="rId214" Type="http://schemas.openxmlformats.org/officeDocument/2006/relationships/hyperlink" Target="mailto:=@if(sum(d729.d730)=0,%22NA%22,SUM(L729:L730)/SUM(D729:D730))" TargetMode="External"/><Relationship Id="rId421" Type="http://schemas.openxmlformats.org/officeDocument/2006/relationships/hyperlink" Target="mailto:=@if(sum(d729.d730)=0,%22NA%22,SUM(L729:L730)/SUM(D729:D730))" TargetMode="External"/><Relationship Id="rId1051" Type="http://schemas.openxmlformats.org/officeDocument/2006/relationships/hyperlink" Target="mailto:=@if(sum(d729.d730)=0,%22NA%22,SUM(L729:L730)/SUM(D729:D730))" TargetMode="External"/><Relationship Id="rId2102" Type="http://schemas.openxmlformats.org/officeDocument/2006/relationships/hyperlink" Target="mailto:=@if(sum(d729.d730)=0,%22NA%22,SUM(L729:L730)/SUM(D729:D730))" TargetMode="External"/><Relationship Id="rId5258" Type="http://schemas.openxmlformats.org/officeDocument/2006/relationships/hyperlink" Target="mailto:=@if(sum(d729.d730)=0,%22NA%22,SUM(L729:L730)/SUM(D729:D730))" TargetMode="External"/><Relationship Id="rId5465" Type="http://schemas.openxmlformats.org/officeDocument/2006/relationships/hyperlink" Target="mailto:=@if(sum(d729.d730)=0,%22NA%22,SUM(L729:L730)/SUM(D729:D730))" TargetMode="External"/><Relationship Id="rId5672" Type="http://schemas.openxmlformats.org/officeDocument/2006/relationships/hyperlink" Target="mailto:=@if(sum(d729.d730)=0,%22NA%22,SUM(L729:L730)/SUM(D729:D730))" TargetMode="External"/><Relationship Id="rId6309" Type="http://schemas.openxmlformats.org/officeDocument/2006/relationships/hyperlink" Target="mailto:=@if(sum(d729.d730)=0,%22NA%22,SUM(L729:L730)/SUM(D729:D730))" TargetMode="External"/><Relationship Id="rId6516" Type="http://schemas.openxmlformats.org/officeDocument/2006/relationships/hyperlink" Target="mailto:=@if(sum(d729.d730)=0,%22NA%22,SUM(L729:L730)/SUM(D729:D730))" TargetMode="External"/><Relationship Id="rId6723" Type="http://schemas.openxmlformats.org/officeDocument/2006/relationships/hyperlink" Target="mailto:=@if(sum(d729.d730)=0,%22NA%22,SUM(L729:L730)/SUM(D729:D730))" TargetMode="External"/><Relationship Id="rId6930" Type="http://schemas.openxmlformats.org/officeDocument/2006/relationships/hyperlink" Target="mailto:=@if(sum(d729.d730)=0,%22NA%22,SUM(L729:L730)/SUM(D729:D730))" TargetMode="External"/><Relationship Id="rId1868" Type="http://schemas.openxmlformats.org/officeDocument/2006/relationships/hyperlink" Target="mailto:=@if(sum(d729.d730)=0,%22NA%22,SUM(L729:L730)/SUM(D729:D730))" TargetMode="External"/><Relationship Id="rId4067" Type="http://schemas.openxmlformats.org/officeDocument/2006/relationships/hyperlink" Target="mailto:=@if(sum(d729.d730)=0,%22NA%22,SUM(L729:L730)/SUM(D729:D730))" TargetMode="External"/><Relationship Id="rId4274" Type="http://schemas.openxmlformats.org/officeDocument/2006/relationships/hyperlink" Target="mailto:=@if(sum(d729.d730)=0,%22NA%22,SUM(L729:L730)/SUM(D729:D730))" TargetMode="External"/><Relationship Id="rId4481" Type="http://schemas.openxmlformats.org/officeDocument/2006/relationships/hyperlink" Target="mailto:=@if(sum(d729.d730)=0,%22NA%22,SUM(L729:L730)/SUM(D729:D730))" TargetMode="External"/><Relationship Id="rId5118" Type="http://schemas.openxmlformats.org/officeDocument/2006/relationships/hyperlink" Target="mailto:=@if(sum(d729.d730)=0,%22NA%22,SUM(L729:L730)/SUM(D729:D730))" TargetMode="External"/><Relationship Id="rId5325" Type="http://schemas.openxmlformats.org/officeDocument/2006/relationships/hyperlink" Target="mailto:=@if(sum(d729.d730)=0,%22NA%22,SUM(L729:L730)/SUM(D729:D730))" TargetMode="External"/><Relationship Id="rId5532" Type="http://schemas.openxmlformats.org/officeDocument/2006/relationships/hyperlink" Target="mailto:=@if(sum(d729.d730)=0,%22NA%22,SUM(L729:L730)/SUM(D729:D730))" TargetMode="External"/><Relationship Id="rId2919" Type="http://schemas.openxmlformats.org/officeDocument/2006/relationships/hyperlink" Target="mailto:=@if(sum(d729.d730)=0,%22NA%22,SUM(L729:L730)/SUM(D729:D730))" TargetMode="External"/><Relationship Id="rId3083" Type="http://schemas.openxmlformats.org/officeDocument/2006/relationships/hyperlink" Target="mailto:=@if(sum(d729.d730)=0,%22NA%22,SUM(L729:L730)/SUM(D729:D730))" TargetMode="External"/><Relationship Id="rId3290" Type="http://schemas.openxmlformats.org/officeDocument/2006/relationships/hyperlink" Target="mailto:=@if(sum(d729.d730)=0,%22NA%22,SUM(L729:L730)/SUM(D729:D730))" TargetMode="External"/><Relationship Id="rId4134" Type="http://schemas.openxmlformats.org/officeDocument/2006/relationships/hyperlink" Target="mailto:=@if(sum(d729.d730)=0,%22NA%22,SUM(L729:L730)/SUM(D729:D730))" TargetMode="External"/><Relationship Id="rId4341" Type="http://schemas.openxmlformats.org/officeDocument/2006/relationships/hyperlink" Target="mailto:=@if(sum(d729.d730)=0,%22NA%22,SUM(L729:L730)/SUM(D729:D730))" TargetMode="External"/><Relationship Id="rId7497" Type="http://schemas.openxmlformats.org/officeDocument/2006/relationships/hyperlink" Target="mailto:=@if(sum(d729.d730)=0,%22NA%22,SUM(L729:L730)/SUM(D729:D730))" TargetMode="External"/><Relationship Id="rId1728" Type="http://schemas.openxmlformats.org/officeDocument/2006/relationships/hyperlink" Target="mailto:=@if(sum(d729.d730)=0,%22NA%22,SUM(L729:L730)/SUM(D729:D730))" TargetMode="External"/><Relationship Id="rId1935" Type="http://schemas.openxmlformats.org/officeDocument/2006/relationships/hyperlink" Target="mailto:=@if(sum(d729.d730)=0,%22NA%22,SUM(L729:L730)/SUM(D729:D730))" TargetMode="External"/><Relationship Id="rId3150" Type="http://schemas.openxmlformats.org/officeDocument/2006/relationships/hyperlink" Target="mailto:=@if(sum(d729.d730)=0,%22NA%22,SUM(L729:L730)/SUM(D729:D730))" TargetMode="External"/><Relationship Id="rId4201" Type="http://schemas.openxmlformats.org/officeDocument/2006/relationships/hyperlink" Target="mailto:=@if(sum(d729.d730)=0,%22NA%22,SUM(L729:L730)/SUM(D729:D730))" TargetMode="External"/><Relationship Id="rId6099" Type="http://schemas.openxmlformats.org/officeDocument/2006/relationships/hyperlink" Target="mailto:=@if(sum(d729.d730)=0,%22NA%22,SUM(L729:L730)/SUM(D729:D730))" TargetMode="External"/><Relationship Id="rId7357" Type="http://schemas.openxmlformats.org/officeDocument/2006/relationships/hyperlink" Target="mailto:=@if(sum(d729.d730)=0,%22NA%22,SUM(L729:L730)/SUM(D729:D730))" TargetMode="External"/><Relationship Id="rId3010" Type="http://schemas.openxmlformats.org/officeDocument/2006/relationships/hyperlink" Target="mailto:=@if(sum(d729.d730)=0,%22NA%22,SUM(L729:L730)/SUM(D729:D730))" TargetMode="External"/><Relationship Id="rId6166" Type="http://schemas.openxmlformats.org/officeDocument/2006/relationships/hyperlink" Target="mailto:=@if(sum(d729.d730)=0,%22NA%22,SUM(L729:L730)/SUM(D729:D730))" TargetMode="External"/><Relationship Id="rId7564" Type="http://schemas.openxmlformats.org/officeDocument/2006/relationships/hyperlink" Target="mailto:=@if(sum(d729.d730)=0,%22NA%22,SUM(L729:L730)/SUM(D729:D730))" TargetMode="External"/><Relationship Id="rId7771" Type="http://schemas.openxmlformats.org/officeDocument/2006/relationships/hyperlink" Target="mailto:=@if(sum(d729.d730)=0,%22NA%22,SUM(L729:L730)/SUM(D729:D730))" TargetMode="External"/><Relationship Id="rId3967" Type="http://schemas.openxmlformats.org/officeDocument/2006/relationships/hyperlink" Target="mailto:=@if(sum(d729.d730)=0,%22NA%22,SUM(L729:L730)/SUM(D729:D730))" TargetMode="External"/><Relationship Id="rId6373" Type="http://schemas.openxmlformats.org/officeDocument/2006/relationships/hyperlink" Target="mailto:=@if(sum(d729.d730)=0,%22NA%22,SUM(L729:L730)/SUM(D729:D730))" TargetMode="External"/><Relationship Id="rId6580" Type="http://schemas.openxmlformats.org/officeDocument/2006/relationships/hyperlink" Target="mailto:=@if(sum(d729.d730)=0,%22NA%22,SUM(L729:L730)/SUM(D729:D730))" TargetMode="External"/><Relationship Id="rId7217" Type="http://schemas.openxmlformats.org/officeDocument/2006/relationships/hyperlink" Target="mailto:=@if(sum(d729.d730)=0,%22NA%22,SUM(L729:L730)/SUM(D729:D730))" TargetMode="External"/><Relationship Id="rId7424" Type="http://schemas.openxmlformats.org/officeDocument/2006/relationships/hyperlink" Target="mailto:=@if(sum(d729.d730)=0,%22NA%22,SUM(L729:L730)/SUM(D729:D730))" TargetMode="External"/><Relationship Id="rId7631" Type="http://schemas.openxmlformats.org/officeDocument/2006/relationships/hyperlink" Target="mailto:=@if(sum(d729.d730)=0,%22NA%22,SUM(L729:L730)/SUM(D729:D730))" TargetMode="External"/><Relationship Id="rId4" Type="http://schemas.openxmlformats.org/officeDocument/2006/relationships/hyperlink" Target="mailto:=@if(sum(d729.d730)=0,%22NA%22,SUM(L729:L730)/SUM(D729:D730))" TargetMode="External"/><Relationship Id="rId888" Type="http://schemas.openxmlformats.org/officeDocument/2006/relationships/hyperlink" Target="mailto:=@if(sum(d729.d730)=0,%22NA%22,SUM(L729:L730)/SUM(D729:D730))" TargetMode="External"/><Relationship Id="rId2569" Type="http://schemas.openxmlformats.org/officeDocument/2006/relationships/hyperlink" Target="mailto:=@if(sum(d729.d730)=0,%22NA%22,SUM(L729:L730)/SUM(D729:D730))" TargetMode="External"/><Relationship Id="rId2776" Type="http://schemas.openxmlformats.org/officeDocument/2006/relationships/hyperlink" Target="mailto:=@if(sum(d729.d730)=0,%22NA%22,SUM(L729:L730)/SUM(D729:D730))" TargetMode="External"/><Relationship Id="rId2983" Type="http://schemas.openxmlformats.org/officeDocument/2006/relationships/hyperlink" Target="mailto:=@if(sum(d729.d730)=0,%22NA%22,SUM(L729:L730)/SUM(D729:D730))" TargetMode="External"/><Relationship Id="rId3827" Type="http://schemas.openxmlformats.org/officeDocument/2006/relationships/hyperlink" Target="mailto:=@if(sum(d729.d730)=0,%22NA%22,SUM(L729:L730)/SUM(D729:D730))" TargetMode="External"/><Relationship Id="rId5182" Type="http://schemas.openxmlformats.org/officeDocument/2006/relationships/hyperlink" Target="mailto:=@if(sum(d729.d730)=0,%22NA%22,SUM(L729:L730)/SUM(D729:D730))" TargetMode="External"/><Relationship Id="rId6026" Type="http://schemas.openxmlformats.org/officeDocument/2006/relationships/hyperlink" Target="mailto:=@if(sum(d729.d730)=0,%22NA%22,SUM(L729:L730)/SUM(D729:D730))" TargetMode="External"/><Relationship Id="rId6233" Type="http://schemas.openxmlformats.org/officeDocument/2006/relationships/hyperlink" Target="mailto:=@if(sum(d729.d730)=0,%22NA%22,SUM(L729:L730)/SUM(D729:D730))" TargetMode="External"/><Relationship Id="rId6440" Type="http://schemas.openxmlformats.org/officeDocument/2006/relationships/hyperlink" Target="mailto:=@if(sum(d729.d730)=0,%22NA%22,SUM(L729:L730)/SUM(D729:D730))" TargetMode="External"/><Relationship Id="rId748" Type="http://schemas.openxmlformats.org/officeDocument/2006/relationships/hyperlink" Target="mailto:=@if(sum(d729.d730)=0,%22NA%22,SUM(L729:L730)/SUM(D729:D730))" TargetMode="External"/><Relationship Id="rId955" Type="http://schemas.openxmlformats.org/officeDocument/2006/relationships/hyperlink" Target="mailto:=@if(sum(d729.d730)=0,%22NA%22,SUM(L729:L730)/SUM(D729:D730))" TargetMode="External"/><Relationship Id="rId1378" Type="http://schemas.openxmlformats.org/officeDocument/2006/relationships/hyperlink" Target="mailto:=@if(sum(d729.d730)=0,%22NA%22,SUM(L729:L730)/SUM(D729:D730))" TargetMode="External"/><Relationship Id="rId1585" Type="http://schemas.openxmlformats.org/officeDocument/2006/relationships/hyperlink" Target="mailto:=@if(sum(d729.d730)=0,%22NA%22,SUM(L729:L730)/SUM(D729:D730))" TargetMode="External"/><Relationship Id="rId1792" Type="http://schemas.openxmlformats.org/officeDocument/2006/relationships/hyperlink" Target="mailto:=@if(sum(d729.d730)=0,%22NA%22,SUM(L729:L730)/SUM(D729:D730))" TargetMode="External"/><Relationship Id="rId2429" Type="http://schemas.openxmlformats.org/officeDocument/2006/relationships/hyperlink" Target="mailto:=@if(sum(d729.d730)=0,%22NA%22,SUM(L729:L730)/SUM(D729:D730))" TargetMode="External"/><Relationship Id="rId2636" Type="http://schemas.openxmlformats.org/officeDocument/2006/relationships/hyperlink" Target="mailto:=@if(sum(d729.d730)=0,%22NA%22,SUM(L729:L730)/SUM(D729:D730))" TargetMode="External"/><Relationship Id="rId2843" Type="http://schemas.openxmlformats.org/officeDocument/2006/relationships/hyperlink" Target="mailto:=@if(sum(d729.d730)=0,%22NA%22,SUM(L729:L730)/SUM(D729:D730))" TargetMode="External"/><Relationship Id="rId5042" Type="http://schemas.openxmlformats.org/officeDocument/2006/relationships/hyperlink" Target="mailto:=@if(sum(d729.d730)=0,%22NA%22,SUM(L729:L730)/SUM(D729:D730))" TargetMode="External"/><Relationship Id="rId5999" Type="http://schemas.openxmlformats.org/officeDocument/2006/relationships/hyperlink" Target="mailto:=@if(sum(d729.d730)=0,%22NA%22,SUM(L729:L730)/SUM(D729:D730))" TargetMode="External"/><Relationship Id="rId6300" Type="http://schemas.openxmlformats.org/officeDocument/2006/relationships/hyperlink" Target="mailto:=@if(sum(d729.d730)=0,%22NA%22,SUM(L729:L730)/SUM(D729:D730))" TargetMode="External"/><Relationship Id="rId84" Type="http://schemas.openxmlformats.org/officeDocument/2006/relationships/hyperlink" Target="mailto:=@if(sum(d729.d730)=0,%22NA%22,SUM(L729:L730)/SUM(D729:D730))" TargetMode="External"/><Relationship Id="rId608" Type="http://schemas.openxmlformats.org/officeDocument/2006/relationships/hyperlink" Target="mailto:=@if(sum(d729.d730)=0,%22NA%22,SUM(L729:L730)/SUM(D729:D730))" TargetMode="External"/><Relationship Id="rId815" Type="http://schemas.openxmlformats.org/officeDocument/2006/relationships/hyperlink" Target="mailto:=@if(sum(d729.d730)=0,%22NA%22,SUM(L729:L730)/SUM(D729:D730))" TargetMode="External"/><Relationship Id="rId1238" Type="http://schemas.openxmlformats.org/officeDocument/2006/relationships/hyperlink" Target="mailto:=@if(sum(d729.d730)=0,%22NA%22,SUM(L729:L730)/SUM(D729:D730))" TargetMode="External"/><Relationship Id="rId1445" Type="http://schemas.openxmlformats.org/officeDocument/2006/relationships/hyperlink" Target="mailto:=@if(sum(d729.d730)=0,%22NA%22,SUM(L729:L730)/SUM(D729:D730))" TargetMode="External"/><Relationship Id="rId1652" Type="http://schemas.openxmlformats.org/officeDocument/2006/relationships/hyperlink" Target="mailto:=@if(sum(d729.d730)=0,%22NA%22,SUM(L729:L730)/SUM(D729:D730))" TargetMode="External"/><Relationship Id="rId8058" Type="http://schemas.openxmlformats.org/officeDocument/2006/relationships/hyperlink" Target="mailto:=@if(sum(d729.d730)=0,%22NA%22,SUM(L729:L730)/SUM(D729:D730))" TargetMode="External"/><Relationship Id="rId1305" Type="http://schemas.openxmlformats.org/officeDocument/2006/relationships/hyperlink" Target="mailto:=@if(sum(d729.d730)=0,%22NA%22,SUM(L729:L730)/SUM(D729:D730))" TargetMode="External"/><Relationship Id="rId2703" Type="http://schemas.openxmlformats.org/officeDocument/2006/relationships/hyperlink" Target="mailto:=@if(sum(d729.d730)=0,%22NA%22,SUM(L729:L730)/SUM(D729:D730))" TargetMode="External"/><Relationship Id="rId2910" Type="http://schemas.openxmlformats.org/officeDocument/2006/relationships/hyperlink" Target="mailto:=@if(sum(d729.d730)=0,%22NA%22,SUM(L729:L730)/SUM(D729:D730))" TargetMode="External"/><Relationship Id="rId5859" Type="http://schemas.openxmlformats.org/officeDocument/2006/relationships/hyperlink" Target="mailto:=@if(sum(d729.d730)=0,%22NA%22,SUM(L729:L730)/SUM(D729:D730))" TargetMode="External"/><Relationship Id="rId7074" Type="http://schemas.openxmlformats.org/officeDocument/2006/relationships/hyperlink" Target="mailto:=@if(sum(d729.d730)=0,%22NA%22,SUM(L729:L730)/SUM(D729:D730))" TargetMode="External"/><Relationship Id="rId7281" Type="http://schemas.openxmlformats.org/officeDocument/2006/relationships/hyperlink" Target="mailto:=@if(sum(d729.d730)=0,%22NA%22,SUM(L729:L730)/SUM(D729:D730))" TargetMode="External"/><Relationship Id="rId8125" Type="http://schemas.openxmlformats.org/officeDocument/2006/relationships/hyperlink" Target="mailto:=@if(sum(d729.d730)=0,%22NA%22,SUM(L729:L730)/SUM(D729:D730))" TargetMode="External"/><Relationship Id="rId1512" Type="http://schemas.openxmlformats.org/officeDocument/2006/relationships/hyperlink" Target="mailto:=@if(sum(d729.d730)=0,%22NA%22,SUM(L729:L730)/SUM(D729:D730))" TargetMode="External"/><Relationship Id="rId4668" Type="http://schemas.openxmlformats.org/officeDocument/2006/relationships/hyperlink" Target="mailto:=@if(sum(d729.d730)=0,%22NA%22,SUM(L729:L730)/SUM(D729:D730))" TargetMode="External"/><Relationship Id="rId4875" Type="http://schemas.openxmlformats.org/officeDocument/2006/relationships/hyperlink" Target="mailto:=@if(sum(d729.d730)=0,%22NA%22,SUM(L729:L730)/SUM(D729:D730))" TargetMode="External"/><Relationship Id="rId5719" Type="http://schemas.openxmlformats.org/officeDocument/2006/relationships/hyperlink" Target="mailto:=@if(sum(d729.d730)=0,%22NA%22,SUM(L729:L730)/SUM(D729:D730))" TargetMode="External"/><Relationship Id="rId5926" Type="http://schemas.openxmlformats.org/officeDocument/2006/relationships/hyperlink" Target="mailto:=@if(sum(d729.d730)=0,%22NA%22,SUM(L729:L730)/SUM(D729:D730))" TargetMode="External"/><Relationship Id="rId6090" Type="http://schemas.openxmlformats.org/officeDocument/2006/relationships/hyperlink" Target="mailto:=@if(sum(d729.d730)=0,%22NA%22,SUM(L729:L730)/SUM(D729:D730))" TargetMode="External"/><Relationship Id="rId7141" Type="http://schemas.openxmlformats.org/officeDocument/2006/relationships/hyperlink" Target="mailto:=@if(sum(d729.d730)=0,%22NA%22,SUM(L729:L730)/SUM(D729:D730))" TargetMode="External"/><Relationship Id="rId11" Type="http://schemas.openxmlformats.org/officeDocument/2006/relationships/hyperlink" Target="mailto:=@if(sum(d729.d730)=0,%22NA%22,SUM(L729:L730)/SUM(D729:D730))" TargetMode="External"/><Relationship Id="rId398" Type="http://schemas.openxmlformats.org/officeDocument/2006/relationships/hyperlink" Target="mailto:=@if(sum(d729.d730)=0,%22NA%22,SUM(L729:L730)/SUM(D729:D730))" TargetMode="External"/><Relationship Id="rId2079" Type="http://schemas.openxmlformats.org/officeDocument/2006/relationships/hyperlink" Target="mailto:=@if(sum(d729.d730)=0,%22NA%22,SUM(L729:L730)/SUM(D729:D730))" TargetMode="External"/><Relationship Id="rId3477" Type="http://schemas.openxmlformats.org/officeDocument/2006/relationships/hyperlink" Target="mailto:=@if(sum(d729.d730)=0,%22NA%22,SUM(L729:L730)/SUM(D729:D730))" TargetMode="External"/><Relationship Id="rId3684" Type="http://schemas.openxmlformats.org/officeDocument/2006/relationships/hyperlink" Target="mailto:=@if(sum(d729.d730)=0,%22NA%22,SUM(L729:L730)/SUM(D729:D730))" TargetMode="External"/><Relationship Id="rId3891" Type="http://schemas.openxmlformats.org/officeDocument/2006/relationships/hyperlink" Target="mailto:=@if(sum(d729.d730)=0,%22NA%22,SUM(L729:L730)/SUM(D729:D730))" TargetMode="External"/><Relationship Id="rId4528" Type="http://schemas.openxmlformats.org/officeDocument/2006/relationships/hyperlink" Target="mailto:=@if(sum(d729.d730)=0,%22NA%22,SUM(L729:L730)/SUM(D729:D730))" TargetMode="External"/><Relationship Id="rId4735" Type="http://schemas.openxmlformats.org/officeDocument/2006/relationships/hyperlink" Target="mailto:=@if(sum(d729.d730)=0,%22NA%22,SUM(L729:L730)/SUM(D729:D730))" TargetMode="External"/><Relationship Id="rId4942" Type="http://schemas.openxmlformats.org/officeDocument/2006/relationships/hyperlink" Target="mailto:=@if(sum(d729.d730)=0,%22NA%22,SUM(L729:L730)/SUM(D729:D730))" TargetMode="External"/><Relationship Id="rId2286" Type="http://schemas.openxmlformats.org/officeDocument/2006/relationships/hyperlink" Target="mailto:=@if(sum(d729.d730)=0,%22NA%22,SUM(L729:L730)/SUM(D729:D730))" TargetMode="External"/><Relationship Id="rId2493" Type="http://schemas.openxmlformats.org/officeDocument/2006/relationships/hyperlink" Target="mailto:=@if(sum(d729.d730)=0,%22NA%22,SUM(L729:L730)/SUM(D729:D730))" TargetMode="External"/><Relationship Id="rId3337" Type="http://schemas.openxmlformats.org/officeDocument/2006/relationships/hyperlink" Target="mailto:=@if(sum(d729.d730)=0,%22NA%22,SUM(L729:L730)/SUM(D729:D730))" TargetMode="External"/><Relationship Id="rId3544" Type="http://schemas.openxmlformats.org/officeDocument/2006/relationships/hyperlink" Target="mailto:=@if(sum(d729.d730)=0,%22NA%22,SUM(L729:L730)/SUM(D729:D730))" TargetMode="External"/><Relationship Id="rId3751" Type="http://schemas.openxmlformats.org/officeDocument/2006/relationships/hyperlink" Target="mailto:=@if(sum(d729.d730)=0,%22NA%22,SUM(L729:L730)/SUM(D729:D730))" TargetMode="External"/><Relationship Id="rId4802" Type="http://schemas.openxmlformats.org/officeDocument/2006/relationships/hyperlink" Target="mailto:=@if(sum(d729.d730)=0,%22NA%22,SUM(L729:L730)/SUM(D729:D730))" TargetMode="External"/><Relationship Id="rId7001" Type="http://schemas.openxmlformats.org/officeDocument/2006/relationships/hyperlink" Target="mailto:=@if(sum(d729.d730)=0,%22NA%22,SUM(L729:L730)/SUM(D729:D730))" TargetMode="External"/><Relationship Id="rId7958" Type="http://schemas.openxmlformats.org/officeDocument/2006/relationships/hyperlink" Target="mailto:=@if(sum(d729.d730)=0,%22NA%22,SUM(L729:L730)/SUM(D729:D730))" TargetMode="External"/><Relationship Id="rId258" Type="http://schemas.openxmlformats.org/officeDocument/2006/relationships/hyperlink" Target="mailto:=@if(sum(d729.d730)=0,%22NA%22,SUM(L729:L730)/SUM(D729:D730))" TargetMode="External"/><Relationship Id="rId465" Type="http://schemas.openxmlformats.org/officeDocument/2006/relationships/hyperlink" Target="mailto:=@if(sum(d729.d730)=0,%22NA%22,SUM(L729:L730)/SUM(D729:D730))" TargetMode="External"/><Relationship Id="rId672" Type="http://schemas.openxmlformats.org/officeDocument/2006/relationships/hyperlink" Target="mailto:=@if(sum(d729.d730)=0,%22NA%22,SUM(L729:L730)/SUM(D729:D730))" TargetMode="External"/><Relationship Id="rId1095" Type="http://schemas.openxmlformats.org/officeDocument/2006/relationships/hyperlink" Target="mailto:=@if(sum(d729.d730)=0,%22NA%22,SUM(L729:L730)/SUM(D729:D730))" TargetMode="External"/><Relationship Id="rId2146" Type="http://schemas.openxmlformats.org/officeDocument/2006/relationships/hyperlink" Target="mailto:=@if(sum(d729.d730)=0,%22NA%22,SUM(L729:L730)/SUM(D729:D730))" TargetMode="External"/><Relationship Id="rId2353" Type="http://schemas.openxmlformats.org/officeDocument/2006/relationships/hyperlink" Target="mailto:=@if(sum(d729.d730)=0,%22NA%22,SUM(L729:L730)/SUM(D729:D730))" TargetMode="External"/><Relationship Id="rId2560" Type="http://schemas.openxmlformats.org/officeDocument/2006/relationships/hyperlink" Target="mailto:=@if(sum(d729.d730)=0,%22NA%22,SUM(L729:L730)/SUM(D729:D730))" TargetMode="External"/><Relationship Id="rId3404" Type="http://schemas.openxmlformats.org/officeDocument/2006/relationships/hyperlink" Target="mailto:=@if(sum(d729.d730)=0,%22NA%22,SUM(L729:L730)/SUM(D729:D730))" TargetMode="External"/><Relationship Id="rId3611" Type="http://schemas.openxmlformats.org/officeDocument/2006/relationships/hyperlink" Target="mailto:=@if(sum(d729.d730)=0,%22NA%22,SUM(L729:L730)/SUM(D729:D730))" TargetMode="External"/><Relationship Id="rId6767" Type="http://schemas.openxmlformats.org/officeDocument/2006/relationships/hyperlink" Target="mailto:=@if(sum(d729.d730)=0,%22NA%22,SUM(L729:L730)/SUM(D729:D730))" TargetMode="External"/><Relationship Id="rId6974" Type="http://schemas.openxmlformats.org/officeDocument/2006/relationships/hyperlink" Target="mailto:=@if(sum(d729.d730)=0,%22NA%22,SUM(L729:L730)/SUM(D729:D730))" TargetMode="External"/><Relationship Id="rId7818" Type="http://schemas.openxmlformats.org/officeDocument/2006/relationships/hyperlink" Target="mailto:=@if(sum(d729.d730)=0,%22NA%22,SUM(L729:L730)/SUM(D729:D730))" TargetMode="External"/><Relationship Id="rId118" Type="http://schemas.openxmlformats.org/officeDocument/2006/relationships/hyperlink" Target="mailto:=@if(sum(d729.d730)=0,%22NA%22,SUM(L729:L730)/SUM(D729:D730))" TargetMode="External"/><Relationship Id="rId325" Type="http://schemas.openxmlformats.org/officeDocument/2006/relationships/hyperlink" Target="mailto:=@if(sum(d729.d730)=0,%22NA%22,SUM(L729:L730)/SUM(D729:D730))" TargetMode="External"/><Relationship Id="rId532" Type="http://schemas.openxmlformats.org/officeDocument/2006/relationships/hyperlink" Target="mailto:=@if(sum(d729.d730)=0,%22NA%22,SUM(L729:L730)/SUM(D729:D730))" TargetMode="External"/><Relationship Id="rId1162" Type="http://schemas.openxmlformats.org/officeDocument/2006/relationships/hyperlink" Target="mailto:=@if(sum(d729.d730)=0,%22NA%22,SUM(L729:L730)/SUM(D729:D730))" TargetMode="External"/><Relationship Id="rId2006" Type="http://schemas.openxmlformats.org/officeDocument/2006/relationships/hyperlink" Target="mailto:=@if(sum(d729.d730)=0,%22NA%22,SUM(L729:L730)/SUM(D729:D730))" TargetMode="External"/><Relationship Id="rId2213" Type="http://schemas.openxmlformats.org/officeDocument/2006/relationships/hyperlink" Target="mailto:=@if(sum(d729.d730)=0,%22NA%22,SUM(L729:L730)/SUM(D729:D730))" TargetMode="External"/><Relationship Id="rId2420" Type="http://schemas.openxmlformats.org/officeDocument/2006/relationships/hyperlink" Target="mailto:=@if(sum(d729.d730)=0,%22NA%22,SUM(L729:L730)/SUM(D729:D730))" TargetMode="External"/><Relationship Id="rId5369" Type="http://schemas.openxmlformats.org/officeDocument/2006/relationships/hyperlink" Target="mailto:=@if(sum(d729.d730)=0,%22NA%22,SUM(L729:L730)/SUM(D729:D730))" TargetMode="External"/><Relationship Id="rId5576" Type="http://schemas.openxmlformats.org/officeDocument/2006/relationships/hyperlink" Target="mailto:=@if(sum(d729.d730)=0,%22NA%22,SUM(L729:L730)/SUM(D729:D730))" TargetMode="External"/><Relationship Id="rId5783" Type="http://schemas.openxmlformats.org/officeDocument/2006/relationships/hyperlink" Target="mailto:=@if(sum(d729.d730)=0,%22NA%22,SUM(L729:L730)/SUM(D729:D730))" TargetMode="External"/><Relationship Id="rId6627" Type="http://schemas.openxmlformats.org/officeDocument/2006/relationships/hyperlink" Target="mailto:=@if(sum(d729.d730)=0,%22NA%22,SUM(L729:L730)/SUM(D729:D730))" TargetMode="External"/><Relationship Id="rId1022" Type="http://schemas.openxmlformats.org/officeDocument/2006/relationships/hyperlink" Target="mailto:=@if(sum(d729.d730)=0,%22NA%22,SUM(L729:L730)/SUM(D729:D730))" TargetMode="External"/><Relationship Id="rId4178" Type="http://schemas.openxmlformats.org/officeDocument/2006/relationships/hyperlink" Target="mailto:=@if(sum(d729.d730)=0,%22NA%22,SUM(L729:L730)/SUM(D729:D730))" TargetMode="External"/><Relationship Id="rId4385" Type="http://schemas.openxmlformats.org/officeDocument/2006/relationships/hyperlink" Target="mailto:=@if(sum(d729.d730)=0,%22NA%22,SUM(L729:L730)/SUM(D729:D730))" TargetMode="External"/><Relationship Id="rId4592" Type="http://schemas.openxmlformats.org/officeDocument/2006/relationships/hyperlink" Target="mailto:=@if(sum(d729.d730)=0,%22NA%22,SUM(L729:L730)/SUM(D729:D730))" TargetMode="External"/><Relationship Id="rId5229" Type="http://schemas.openxmlformats.org/officeDocument/2006/relationships/hyperlink" Target="mailto:=@if(sum(d729.d730)=0,%22NA%22,SUM(L729:L730)/SUM(D729:D730))" TargetMode="External"/><Relationship Id="rId5436" Type="http://schemas.openxmlformats.org/officeDocument/2006/relationships/hyperlink" Target="mailto:=@if(sum(d729.d730)=0,%22NA%22,SUM(L729:L730)/SUM(D729:D730))" TargetMode="External"/><Relationship Id="rId5990" Type="http://schemas.openxmlformats.org/officeDocument/2006/relationships/hyperlink" Target="mailto:=@if(sum(d729.d730)=0,%22NA%22,SUM(L729:L730)/SUM(D729:D730))" TargetMode="External"/><Relationship Id="rId6834" Type="http://schemas.openxmlformats.org/officeDocument/2006/relationships/hyperlink" Target="mailto:=@if(sum(d729.d730)=0,%22NA%22,SUM(L729:L730)/SUM(D729:D730))" TargetMode="External"/><Relationship Id="rId1979" Type="http://schemas.openxmlformats.org/officeDocument/2006/relationships/hyperlink" Target="mailto:=@if(sum(d729.d730)=0,%22NA%22,SUM(L729:L730)/SUM(D729:D730))" TargetMode="External"/><Relationship Id="rId3194" Type="http://schemas.openxmlformats.org/officeDocument/2006/relationships/hyperlink" Target="mailto:=@if(sum(d729.d730)=0,%22NA%22,SUM(L729:L730)/SUM(D729:D730))" TargetMode="External"/><Relationship Id="rId4038" Type="http://schemas.openxmlformats.org/officeDocument/2006/relationships/hyperlink" Target="mailto:=@if(sum(d729.d730)=0,%22NA%22,SUM(L729:L730)/SUM(D729:D730))" TargetMode="External"/><Relationship Id="rId4245" Type="http://schemas.openxmlformats.org/officeDocument/2006/relationships/hyperlink" Target="mailto:=@if(sum(d729.d730)=0,%22NA%22,SUM(L729:L730)/SUM(D729:D730))" TargetMode="External"/><Relationship Id="rId5643" Type="http://schemas.openxmlformats.org/officeDocument/2006/relationships/hyperlink" Target="mailto:=@if(sum(d729.d730)=0,%22NA%22,SUM(L729:L730)/SUM(D729:D730))" TargetMode="External"/><Relationship Id="rId5850" Type="http://schemas.openxmlformats.org/officeDocument/2006/relationships/hyperlink" Target="mailto:=@if(sum(d729.d730)=0,%22NA%22,SUM(L729:L730)/SUM(D729:D730))" TargetMode="External"/><Relationship Id="rId6901" Type="http://schemas.openxmlformats.org/officeDocument/2006/relationships/hyperlink" Target="mailto:=@if(sum(d729.d730)=0,%22NA%22,SUM(L729:L730)/SUM(D729:D730))" TargetMode="External"/><Relationship Id="rId1839" Type="http://schemas.openxmlformats.org/officeDocument/2006/relationships/hyperlink" Target="mailto:=@if(sum(d729.d730)=0,%22NA%22,SUM(L729:L730)/SUM(D729:D730))" TargetMode="External"/><Relationship Id="rId3054" Type="http://schemas.openxmlformats.org/officeDocument/2006/relationships/hyperlink" Target="mailto:=@if(sum(d729.d730)=0,%22NA%22,SUM(L729:L730)/SUM(D729:D730))" TargetMode="External"/><Relationship Id="rId4452" Type="http://schemas.openxmlformats.org/officeDocument/2006/relationships/hyperlink" Target="mailto:=@if(sum(d729.d730)=0,%22NA%22,SUM(L729:L730)/SUM(D729:D730))" TargetMode="External"/><Relationship Id="rId5503" Type="http://schemas.openxmlformats.org/officeDocument/2006/relationships/hyperlink" Target="mailto:=@if(sum(d729.d730)=0,%22NA%22,SUM(L729:L730)/SUM(D729:D730))" TargetMode="External"/><Relationship Id="rId5710" Type="http://schemas.openxmlformats.org/officeDocument/2006/relationships/hyperlink" Target="mailto:=@if(sum(d729.d730)=0,%22NA%22,SUM(L729:L730)/SUM(D729:D730))" TargetMode="External"/><Relationship Id="rId182" Type="http://schemas.openxmlformats.org/officeDocument/2006/relationships/hyperlink" Target="mailto:=@if(sum(d729.d730)=0,%22NA%22,SUM(L729:L730)/SUM(D729:D730))" TargetMode="External"/><Relationship Id="rId1906" Type="http://schemas.openxmlformats.org/officeDocument/2006/relationships/hyperlink" Target="mailto:=@if(sum(d729.d730)=0,%22NA%22,SUM(L729:L730)/SUM(D729:D730))" TargetMode="External"/><Relationship Id="rId3261" Type="http://schemas.openxmlformats.org/officeDocument/2006/relationships/hyperlink" Target="mailto:=@if(sum(d729.d730)=0,%22NA%22,SUM(L729:L730)/SUM(D729:D730))" TargetMode="External"/><Relationship Id="rId4105" Type="http://schemas.openxmlformats.org/officeDocument/2006/relationships/hyperlink" Target="mailto:=@if(sum(d729.d730)=0,%22NA%22,SUM(L729:L730)/SUM(D729:D730))" TargetMode="External"/><Relationship Id="rId4312" Type="http://schemas.openxmlformats.org/officeDocument/2006/relationships/hyperlink" Target="mailto:=@if(sum(d729.d730)=0,%22NA%22,SUM(L729:L730)/SUM(D729:D730))" TargetMode="External"/><Relationship Id="rId7468" Type="http://schemas.openxmlformats.org/officeDocument/2006/relationships/hyperlink" Target="mailto:=@if(sum(d729.d730)=0,%22NA%22,SUM(L729:L730)/SUM(D729:D730))" TargetMode="External"/><Relationship Id="rId7675" Type="http://schemas.openxmlformats.org/officeDocument/2006/relationships/hyperlink" Target="mailto:=@if(sum(d729.d730)=0,%22NA%22,SUM(L729:L730)/SUM(D729:D730))" TargetMode="External"/><Relationship Id="rId7882" Type="http://schemas.openxmlformats.org/officeDocument/2006/relationships/hyperlink" Target="mailto:=@if(sum(d729.d730)=0,%22NA%22,SUM(L729:L730)/SUM(D729:D730))" TargetMode="External"/><Relationship Id="rId2070" Type="http://schemas.openxmlformats.org/officeDocument/2006/relationships/hyperlink" Target="mailto:=@if(sum(d729.d730)=0,%22NA%22,SUM(L729:L730)/SUM(D729:D730))" TargetMode="External"/><Relationship Id="rId3121" Type="http://schemas.openxmlformats.org/officeDocument/2006/relationships/hyperlink" Target="mailto:=@if(sum(d729.d730)=0,%22NA%22,SUM(L729:L730)/SUM(D729:D730))" TargetMode="External"/><Relationship Id="rId6277" Type="http://schemas.openxmlformats.org/officeDocument/2006/relationships/hyperlink" Target="mailto:=@if(sum(d729.d730)=0,%22NA%22,SUM(L729:L730)/SUM(D729:D730))" TargetMode="External"/><Relationship Id="rId6484" Type="http://schemas.openxmlformats.org/officeDocument/2006/relationships/hyperlink" Target="mailto:=@if(sum(d729.d730)=0,%22NA%22,SUM(L729:L730)/SUM(D729:D730))" TargetMode="External"/><Relationship Id="rId6691" Type="http://schemas.openxmlformats.org/officeDocument/2006/relationships/hyperlink" Target="mailto:=@if(sum(d729.d730)=0,%22NA%22,SUM(L729:L730)/SUM(D729:D730))" TargetMode="External"/><Relationship Id="rId7328" Type="http://schemas.openxmlformats.org/officeDocument/2006/relationships/hyperlink" Target="mailto:=@if(sum(d729.d730)=0,%22NA%22,SUM(L729:L730)/SUM(D729:D730))" TargetMode="External"/><Relationship Id="rId7535" Type="http://schemas.openxmlformats.org/officeDocument/2006/relationships/hyperlink" Target="mailto:=@if(sum(d729.d730)=0,%22NA%22,SUM(L729:L730)/SUM(D729:D730))" TargetMode="External"/><Relationship Id="rId7742" Type="http://schemas.openxmlformats.org/officeDocument/2006/relationships/hyperlink" Target="mailto:=@if(sum(d729.d730)=0,%22NA%22,SUM(L729:L730)/SUM(D729:D730))" TargetMode="External"/><Relationship Id="rId999" Type="http://schemas.openxmlformats.org/officeDocument/2006/relationships/hyperlink" Target="mailto:=@if(sum(d729.d730)=0,%22NA%22,SUM(L729:L730)/SUM(D729:D730))" TargetMode="External"/><Relationship Id="rId2887" Type="http://schemas.openxmlformats.org/officeDocument/2006/relationships/hyperlink" Target="mailto:=@if(sum(d729.d730)=0,%22NA%22,SUM(L729:L730)/SUM(D729:D730))" TargetMode="External"/><Relationship Id="rId5086" Type="http://schemas.openxmlformats.org/officeDocument/2006/relationships/hyperlink" Target="mailto:=@if(sum(d729.d730)=0,%22NA%22,SUM(L729:L730)/SUM(D729:D730))" TargetMode="External"/><Relationship Id="rId5293" Type="http://schemas.openxmlformats.org/officeDocument/2006/relationships/hyperlink" Target="mailto:=@if(sum(d729.d730)=0,%22NA%22,SUM(L729:L730)/SUM(D729:D730))" TargetMode="External"/><Relationship Id="rId6137" Type="http://schemas.openxmlformats.org/officeDocument/2006/relationships/hyperlink" Target="mailto:=@if(sum(d729.d730)=0,%22NA%22,SUM(L729:L730)/SUM(D729:D730))" TargetMode="External"/><Relationship Id="rId6344" Type="http://schemas.openxmlformats.org/officeDocument/2006/relationships/hyperlink" Target="mailto:=@if(sum(d729.d730)=0,%22NA%22,SUM(L729:L730)/SUM(D729:D730))" TargetMode="External"/><Relationship Id="rId6551" Type="http://schemas.openxmlformats.org/officeDocument/2006/relationships/hyperlink" Target="mailto:=@if(sum(d729.d730)=0,%22NA%22,SUM(L729:L730)/SUM(D729:D730))" TargetMode="External"/><Relationship Id="rId7602" Type="http://schemas.openxmlformats.org/officeDocument/2006/relationships/hyperlink" Target="mailto:=@if(sum(d729.d730)=0,%22NA%22,SUM(L729:L730)/SUM(D729:D730))" TargetMode="External"/><Relationship Id="rId859" Type="http://schemas.openxmlformats.org/officeDocument/2006/relationships/hyperlink" Target="mailto:=@if(sum(d729.d730)=0,%22NA%22,SUM(L729:L730)/SUM(D729:D730))" TargetMode="External"/><Relationship Id="rId1489" Type="http://schemas.openxmlformats.org/officeDocument/2006/relationships/hyperlink" Target="mailto:=@if(sum(d729.d730)=0,%22NA%22,SUM(L729:L730)/SUM(D729:D730))" TargetMode="External"/><Relationship Id="rId1696" Type="http://schemas.openxmlformats.org/officeDocument/2006/relationships/hyperlink" Target="mailto:=@if(sum(d729.d730)=0,%22NA%22,SUM(L729:L730)/SUM(D729:D730))" TargetMode="External"/><Relationship Id="rId3938" Type="http://schemas.openxmlformats.org/officeDocument/2006/relationships/hyperlink" Target="mailto:=@if(sum(d729.d730)=0,%22NA%22,SUM(L729:L730)/SUM(D729:D730))" TargetMode="External"/><Relationship Id="rId5153" Type="http://schemas.openxmlformats.org/officeDocument/2006/relationships/hyperlink" Target="mailto:=@if(sum(d729.d730)=0,%22NA%22,SUM(L729:L730)/SUM(D729:D730))" TargetMode="External"/><Relationship Id="rId5360" Type="http://schemas.openxmlformats.org/officeDocument/2006/relationships/hyperlink" Target="mailto:=@if(sum(d729.d730)=0,%22NA%22,SUM(L729:L730)/SUM(D729:D730))" TargetMode="External"/><Relationship Id="rId6204" Type="http://schemas.openxmlformats.org/officeDocument/2006/relationships/hyperlink" Target="mailto:=@if(sum(d729.d730)=0,%22NA%22,SUM(L729:L730)/SUM(D729:D730))" TargetMode="External"/><Relationship Id="rId6411" Type="http://schemas.openxmlformats.org/officeDocument/2006/relationships/hyperlink" Target="mailto:=@if(sum(d729.d730)=0,%22NA%22,SUM(L729:L730)/SUM(D729:D730))" TargetMode="External"/><Relationship Id="rId1349" Type="http://schemas.openxmlformats.org/officeDocument/2006/relationships/hyperlink" Target="mailto:=@if(sum(d729.d730)=0,%22NA%22,SUM(L729:L730)/SUM(D729:D730))" TargetMode="External"/><Relationship Id="rId2747" Type="http://schemas.openxmlformats.org/officeDocument/2006/relationships/hyperlink" Target="mailto:=@if(sum(d729.d730)=0,%22NA%22,SUM(L729:L730)/SUM(D729:D730))" TargetMode="External"/><Relationship Id="rId2954" Type="http://schemas.openxmlformats.org/officeDocument/2006/relationships/hyperlink" Target="mailto:=@if(sum(d729.d730)=0,%22NA%22,SUM(L729:L730)/SUM(D729:D730))" TargetMode="External"/><Relationship Id="rId5013" Type="http://schemas.openxmlformats.org/officeDocument/2006/relationships/hyperlink" Target="mailto:=@if(sum(d729.d730)=0,%22NA%22,SUM(L729:L730)/SUM(D729:D730))" TargetMode="External"/><Relationship Id="rId5220" Type="http://schemas.openxmlformats.org/officeDocument/2006/relationships/hyperlink" Target="mailto:=@if(sum(d729.d730)=0,%22NA%22,SUM(L729:L730)/SUM(D729:D730))" TargetMode="External"/><Relationship Id="rId719" Type="http://schemas.openxmlformats.org/officeDocument/2006/relationships/hyperlink" Target="mailto:=@if(sum(d729.d730)=0,%22NA%22,SUM(L729:L730)/SUM(D729:D730))" TargetMode="External"/><Relationship Id="rId926" Type="http://schemas.openxmlformats.org/officeDocument/2006/relationships/hyperlink" Target="mailto:=@if(sum(d729.d730)=0,%22NA%22,SUM(L729:L730)/SUM(D729:D730))" TargetMode="External"/><Relationship Id="rId1556" Type="http://schemas.openxmlformats.org/officeDocument/2006/relationships/hyperlink" Target="mailto:=@if(sum(d729.d730)=0,%22NA%22,SUM(L729:L730)/SUM(D729:D730))" TargetMode="External"/><Relationship Id="rId1763" Type="http://schemas.openxmlformats.org/officeDocument/2006/relationships/hyperlink" Target="mailto:=@if(sum(d729.d730)=0,%22NA%22,SUM(L729:L730)/SUM(D729:D730))" TargetMode="External"/><Relationship Id="rId1970" Type="http://schemas.openxmlformats.org/officeDocument/2006/relationships/hyperlink" Target="mailto:=@if(sum(d729.d730)=0,%22NA%22,SUM(L729:L730)/SUM(D729:D730))" TargetMode="External"/><Relationship Id="rId2607" Type="http://schemas.openxmlformats.org/officeDocument/2006/relationships/hyperlink" Target="mailto:=@if(sum(d729.d730)=0,%22NA%22,SUM(L729:L730)/SUM(D729:D730))" TargetMode="External"/><Relationship Id="rId2814" Type="http://schemas.openxmlformats.org/officeDocument/2006/relationships/hyperlink" Target="mailto:=@if(sum(d729.d730)=0,%22NA%22,SUM(L729:L730)/SUM(D729:D730))" TargetMode="External"/><Relationship Id="rId7185" Type="http://schemas.openxmlformats.org/officeDocument/2006/relationships/hyperlink" Target="mailto:=@if(sum(d729.d730)=0,%22NA%22,SUM(L729:L730)/SUM(D729:D730))" TargetMode="External"/><Relationship Id="rId8029" Type="http://schemas.openxmlformats.org/officeDocument/2006/relationships/hyperlink" Target="mailto:=@if(sum(d729.d730)=0,%22NA%22,SUM(L729:L730)/SUM(D729:D730))" TargetMode="External"/><Relationship Id="rId55" Type="http://schemas.openxmlformats.org/officeDocument/2006/relationships/hyperlink" Target="mailto:=@if(sum(d729.d730)=0,%22NA%22,SUM(L729:L730)/SUM(D729:D730))" TargetMode="External"/><Relationship Id="rId1209" Type="http://schemas.openxmlformats.org/officeDocument/2006/relationships/hyperlink" Target="mailto:=@if(sum(d729.d730)=0,%22NA%22,SUM(L729:L730)/SUM(D729:D730))" TargetMode="External"/><Relationship Id="rId1416" Type="http://schemas.openxmlformats.org/officeDocument/2006/relationships/hyperlink" Target="mailto:=@if(sum(d729.d730)=0,%22NA%22,SUM(L729:L730)/SUM(D729:D730))" TargetMode="External"/><Relationship Id="rId1623" Type="http://schemas.openxmlformats.org/officeDocument/2006/relationships/hyperlink" Target="mailto:=@if(sum(d729.d730)=0,%22NA%22,SUM(L729:L730)/SUM(D729:D730))" TargetMode="External"/><Relationship Id="rId1830" Type="http://schemas.openxmlformats.org/officeDocument/2006/relationships/hyperlink" Target="mailto:=@if(sum(d729.d730)=0,%22NA%22,SUM(L729:L730)/SUM(D729:D730))" TargetMode="External"/><Relationship Id="rId4779" Type="http://schemas.openxmlformats.org/officeDocument/2006/relationships/hyperlink" Target="mailto:=@if(sum(d729.d730)=0,%22NA%22,SUM(L729:L730)/SUM(D729:D730))" TargetMode="External"/><Relationship Id="rId4986" Type="http://schemas.openxmlformats.org/officeDocument/2006/relationships/hyperlink" Target="mailto:=@if(sum(d729.d730)=0,%22NA%22,SUM(L729:L730)/SUM(D729:D730))" TargetMode="External"/><Relationship Id="rId7392" Type="http://schemas.openxmlformats.org/officeDocument/2006/relationships/hyperlink" Target="mailto:=@if(sum(d729.d730)=0,%22NA%22,SUM(L729:L730)/SUM(D729:D730))" TargetMode="External"/><Relationship Id="rId3588" Type="http://schemas.openxmlformats.org/officeDocument/2006/relationships/hyperlink" Target="mailto:=@if(sum(d729.d730)=0,%22NA%22,SUM(L729:L730)/SUM(D729:D730))" TargetMode="External"/><Relationship Id="rId3795" Type="http://schemas.openxmlformats.org/officeDocument/2006/relationships/hyperlink" Target="mailto:=@if(sum(d729.d730)=0,%22NA%22,SUM(L729:L730)/SUM(D729:D730))" TargetMode="External"/><Relationship Id="rId4639" Type="http://schemas.openxmlformats.org/officeDocument/2006/relationships/hyperlink" Target="mailto:=@if(sum(d729.d730)=0,%22NA%22,SUM(L729:L730)/SUM(D729:D730))" TargetMode="External"/><Relationship Id="rId4846" Type="http://schemas.openxmlformats.org/officeDocument/2006/relationships/hyperlink" Target="mailto:=@if(sum(d729.d730)=0,%22NA%22,SUM(L729:L730)/SUM(D729:D730))" TargetMode="External"/><Relationship Id="rId7045" Type="http://schemas.openxmlformats.org/officeDocument/2006/relationships/hyperlink" Target="mailto:=@if(sum(d729.d730)=0,%22NA%22,SUM(L729:L730)/SUM(D729:D730))" TargetMode="External"/><Relationship Id="rId7252" Type="http://schemas.openxmlformats.org/officeDocument/2006/relationships/hyperlink" Target="mailto:=@if(sum(d729.d730)=0,%22NA%22,SUM(L729:L730)/SUM(D729:D730))" TargetMode="External"/><Relationship Id="rId2397" Type="http://schemas.openxmlformats.org/officeDocument/2006/relationships/hyperlink" Target="mailto:=@if(sum(d729.d730)=0,%22NA%22,SUM(L729:L730)/SUM(D729:D730))" TargetMode="External"/><Relationship Id="rId3448" Type="http://schemas.openxmlformats.org/officeDocument/2006/relationships/hyperlink" Target="mailto:=@if(sum(d729.d730)=0,%22NA%22,SUM(L729:L730)/SUM(D729:D730))" TargetMode="External"/><Relationship Id="rId3655" Type="http://schemas.openxmlformats.org/officeDocument/2006/relationships/hyperlink" Target="mailto:=@if(sum(d729.d730)=0,%22NA%22,SUM(L729:L730)/SUM(D729:D730))" TargetMode="External"/><Relationship Id="rId3862" Type="http://schemas.openxmlformats.org/officeDocument/2006/relationships/hyperlink" Target="mailto:=@if(sum(d729.d730)=0,%22NA%22,SUM(L729:L730)/SUM(D729:D730))" TargetMode="External"/><Relationship Id="rId4706" Type="http://schemas.openxmlformats.org/officeDocument/2006/relationships/hyperlink" Target="mailto:=@if(sum(d729.d730)=0,%22NA%22,SUM(L729:L730)/SUM(D729:D730))" TargetMode="External"/><Relationship Id="rId6061" Type="http://schemas.openxmlformats.org/officeDocument/2006/relationships/hyperlink" Target="mailto:=@if(sum(d729.d730)=0,%22NA%22,SUM(L729:L730)/SUM(D729:D730))" TargetMode="External"/><Relationship Id="rId7112" Type="http://schemas.openxmlformats.org/officeDocument/2006/relationships/hyperlink" Target="mailto:=@if(sum(d729.d730)=0,%22NA%22,SUM(L729:L730)/SUM(D729:D730))" TargetMode="External"/><Relationship Id="rId369" Type="http://schemas.openxmlformats.org/officeDocument/2006/relationships/hyperlink" Target="mailto:=@if(sum(d729.d730)=0,%22NA%22,SUM(L729:L730)/SUM(D729:D730))" TargetMode="External"/><Relationship Id="rId576" Type="http://schemas.openxmlformats.org/officeDocument/2006/relationships/hyperlink" Target="mailto:=@if(sum(d729.d730)=0,%22NA%22,SUM(L729:L730)/SUM(D729:D730))" TargetMode="External"/><Relationship Id="rId783" Type="http://schemas.openxmlformats.org/officeDocument/2006/relationships/hyperlink" Target="mailto:=@if(sum(d729.d730)=0,%22NA%22,SUM(L729:L730)/SUM(D729:D730))" TargetMode="External"/><Relationship Id="rId990" Type="http://schemas.openxmlformats.org/officeDocument/2006/relationships/hyperlink" Target="mailto:=@if(sum(d729.d730)=0,%22NA%22,SUM(L729:L730)/SUM(D729:D730))" TargetMode="External"/><Relationship Id="rId2257" Type="http://schemas.openxmlformats.org/officeDocument/2006/relationships/hyperlink" Target="mailto:=@if(sum(d729.d730)=0,%22NA%22,SUM(L729:L730)/SUM(D729:D730))" TargetMode="External"/><Relationship Id="rId2464" Type="http://schemas.openxmlformats.org/officeDocument/2006/relationships/hyperlink" Target="mailto:=@if(sum(d729.d730)=0,%22NA%22,SUM(L729:L730)/SUM(D729:D730))" TargetMode="External"/><Relationship Id="rId2671" Type="http://schemas.openxmlformats.org/officeDocument/2006/relationships/hyperlink" Target="mailto:=@if(sum(d729.d730)=0,%22NA%22,SUM(L729:L730)/SUM(D729:D730))" TargetMode="External"/><Relationship Id="rId3308" Type="http://schemas.openxmlformats.org/officeDocument/2006/relationships/hyperlink" Target="mailto:=@if(sum(d729.d730)=0,%22NA%22,SUM(L729:L730)/SUM(D729:D730))" TargetMode="External"/><Relationship Id="rId3515" Type="http://schemas.openxmlformats.org/officeDocument/2006/relationships/hyperlink" Target="mailto:=@if(sum(d729.d730)=0,%22NA%22,SUM(L729:L730)/SUM(D729:D730))" TargetMode="External"/><Relationship Id="rId4913" Type="http://schemas.openxmlformats.org/officeDocument/2006/relationships/hyperlink" Target="mailto:=@if(sum(d729.d730)=0,%22NA%22,SUM(L729:L730)/SUM(D729:D730))" TargetMode="External"/><Relationship Id="rId229" Type="http://schemas.openxmlformats.org/officeDocument/2006/relationships/hyperlink" Target="mailto:=@if(sum(d729.d730)=0,%22NA%22,SUM(L729:L730)/SUM(D729:D730))" TargetMode="External"/><Relationship Id="rId436" Type="http://schemas.openxmlformats.org/officeDocument/2006/relationships/hyperlink" Target="mailto:=@if(sum(d729.d730)=0,%22NA%22,SUM(L729:L730)/SUM(D729:D730))" TargetMode="External"/><Relationship Id="rId643" Type="http://schemas.openxmlformats.org/officeDocument/2006/relationships/hyperlink" Target="mailto:=@if(sum(d729.d730)=0,%22NA%22,SUM(L729:L730)/SUM(D729:D730))" TargetMode="External"/><Relationship Id="rId1066" Type="http://schemas.openxmlformats.org/officeDocument/2006/relationships/hyperlink" Target="mailto:=@if(sum(d729.d730)=0,%22NA%22,SUM(L729:L730)/SUM(D729:D730))" TargetMode="External"/><Relationship Id="rId1273" Type="http://schemas.openxmlformats.org/officeDocument/2006/relationships/hyperlink" Target="mailto:=@if(sum(d729.d730)=0,%22NA%22,SUM(L729:L730)/SUM(D729:D730))" TargetMode="External"/><Relationship Id="rId1480" Type="http://schemas.openxmlformats.org/officeDocument/2006/relationships/hyperlink" Target="mailto:=@if(sum(d729.d730)=0,%22NA%22,SUM(L729:L730)/SUM(D729:D730))" TargetMode="External"/><Relationship Id="rId2117" Type="http://schemas.openxmlformats.org/officeDocument/2006/relationships/hyperlink" Target="mailto:=@if(sum(d729.d730)=0,%22NA%22,SUM(L729:L730)/SUM(D729:D730))" TargetMode="External"/><Relationship Id="rId2324" Type="http://schemas.openxmlformats.org/officeDocument/2006/relationships/hyperlink" Target="mailto:=@if(sum(d729.d730)=0,%22NA%22,SUM(L729:L730)/SUM(D729:D730))" TargetMode="External"/><Relationship Id="rId3722" Type="http://schemas.openxmlformats.org/officeDocument/2006/relationships/hyperlink" Target="mailto:=@if(sum(d729.d730)=0,%22NA%22,SUM(L729:L730)/SUM(D729:D730))" TargetMode="External"/><Relationship Id="rId6878" Type="http://schemas.openxmlformats.org/officeDocument/2006/relationships/hyperlink" Target="mailto:=@if(sum(d729.d730)=0,%22NA%22,SUM(L729:L730)/SUM(D729:D730))" TargetMode="External"/><Relationship Id="rId7929" Type="http://schemas.openxmlformats.org/officeDocument/2006/relationships/hyperlink" Target="mailto:=@if(sum(d729.d730)=0,%22NA%22,SUM(L729:L730)/SUM(D729:D730))" TargetMode="External"/><Relationship Id="rId8093" Type="http://schemas.openxmlformats.org/officeDocument/2006/relationships/hyperlink" Target="mailto:=@if(sum(d729.d730)=0,%22NA%22,SUM(L729:L730)/SUM(D729:D730))" TargetMode="External"/><Relationship Id="rId850" Type="http://schemas.openxmlformats.org/officeDocument/2006/relationships/hyperlink" Target="mailto:=@if(sum(d729.d730)=0,%22NA%22,SUM(L729:L730)/SUM(D729:D730))" TargetMode="External"/><Relationship Id="rId1133" Type="http://schemas.openxmlformats.org/officeDocument/2006/relationships/hyperlink" Target="mailto:=@if(sum(d729.d730)=0,%22NA%22,SUM(L729:L730)/SUM(D729:D730))" TargetMode="External"/><Relationship Id="rId2531" Type="http://schemas.openxmlformats.org/officeDocument/2006/relationships/hyperlink" Target="mailto:=@if(sum(d729.d730)=0,%22NA%22,SUM(L729:L730)/SUM(D729:D730))" TargetMode="External"/><Relationship Id="rId4289" Type="http://schemas.openxmlformats.org/officeDocument/2006/relationships/hyperlink" Target="mailto:=@if(sum(d729.d730)=0,%22NA%22,SUM(L729:L730)/SUM(D729:D730))" TargetMode="External"/><Relationship Id="rId5687" Type="http://schemas.openxmlformats.org/officeDocument/2006/relationships/hyperlink" Target="mailto:=@if(sum(d729.d730)=0,%22NA%22,SUM(L729:L730)/SUM(D729:D730))" TargetMode="External"/><Relationship Id="rId5894" Type="http://schemas.openxmlformats.org/officeDocument/2006/relationships/hyperlink" Target="mailto:=@if(sum(d729.d730)=0,%22NA%22,SUM(L729:L730)/SUM(D729:D730))" TargetMode="External"/><Relationship Id="rId6738" Type="http://schemas.openxmlformats.org/officeDocument/2006/relationships/hyperlink" Target="mailto:=@if(sum(d729.d730)=0,%22NA%22,SUM(L729:L730)/SUM(D729:D730))" TargetMode="External"/><Relationship Id="rId6945" Type="http://schemas.openxmlformats.org/officeDocument/2006/relationships/hyperlink" Target="mailto:=@if(sum(d729.d730)=0,%22NA%22,SUM(L729:L730)/SUM(D729:D730))" TargetMode="External"/><Relationship Id="rId503" Type="http://schemas.openxmlformats.org/officeDocument/2006/relationships/hyperlink" Target="mailto:=@if(sum(d729.d730)=0,%22NA%22,SUM(L729:L730)/SUM(D729:D730))" TargetMode="External"/><Relationship Id="rId710" Type="http://schemas.openxmlformats.org/officeDocument/2006/relationships/hyperlink" Target="mailto:=@if(sum(d729.d730)=0,%22NA%22,SUM(L729:L730)/SUM(D729:D730))" TargetMode="External"/><Relationship Id="rId1340" Type="http://schemas.openxmlformats.org/officeDocument/2006/relationships/hyperlink" Target="mailto:=@if(sum(d729.d730)=0,%22NA%22,SUM(L729:L730)/SUM(D729:D730))" TargetMode="External"/><Relationship Id="rId3098" Type="http://schemas.openxmlformats.org/officeDocument/2006/relationships/hyperlink" Target="mailto:=@if(sum(d729.d730)=0,%22NA%22,SUM(L729:L730)/SUM(D729:D730))" TargetMode="External"/><Relationship Id="rId4496" Type="http://schemas.openxmlformats.org/officeDocument/2006/relationships/hyperlink" Target="mailto:=@if(sum(d729.d730)=0,%22NA%22,SUM(L729:L730)/SUM(D729:D730))" TargetMode="External"/><Relationship Id="rId5547" Type="http://schemas.openxmlformats.org/officeDocument/2006/relationships/hyperlink" Target="mailto:=@if(sum(d729.d730)=0,%22NA%22,SUM(L729:L730)/SUM(D729:D730))" TargetMode="External"/><Relationship Id="rId5754" Type="http://schemas.openxmlformats.org/officeDocument/2006/relationships/hyperlink" Target="mailto:=@if(sum(d729.d730)=0,%22NA%22,SUM(L729:L730)/SUM(D729:D730))" TargetMode="External"/><Relationship Id="rId5961" Type="http://schemas.openxmlformats.org/officeDocument/2006/relationships/hyperlink" Target="mailto:=@if(sum(d729.d730)=0,%22NA%22,SUM(L729:L730)/SUM(D729:D730))" TargetMode="External"/><Relationship Id="rId6805" Type="http://schemas.openxmlformats.org/officeDocument/2006/relationships/hyperlink" Target="mailto:=@if(sum(d729.d730)=0,%22NA%22,SUM(L729:L730)/SUM(D729:D730))" TargetMode="External"/><Relationship Id="rId1200" Type="http://schemas.openxmlformats.org/officeDocument/2006/relationships/hyperlink" Target="mailto:=@if(sum(d729.d730)=0,%22NA%22,SUM(L729:L730)/SUM(D729:D730))" TargetMode="External"/><Relationship Id="rId4149" Type="http://schemas.openxmlformats.org/officeDocument/2006/relationships/hyperlink" Target="mailto:=@if(sum(d729.d730)=0,%22NA%22,SUM(L729:L730)/SUM(D729:D730))" TargetMode="External"/><Relationship Id="rId4356" Type="http://schemas.openxmlformats.org/officeDocument/2006/relationships/hyperlink" Target="mailto:=@if(sum(d729.d730)=0,%22NA%22,SUM(L729:L730)/SUM(D729:D730))" TargetMode="External"/><Relationship Id="rId4563" Type="http://schemas.openxmlformats.org/officeDocument/2006/relationships/hyperlink" Target="mailto:=@if(sum(d729.d730)=0,%22NA%22,SUM(L729:L730)/SUM(D729:D730))" TargetMode="External"/><Relationship Id="rId4770" Type="http://schemas.openxmlformats.org/officeDocument/2006/relationships/hyperlink" Target="mailto:=@if(sum(d729.d730)=0,%22NA%22,SUM(L729:L730)/SUM(D729:D730))" TargetMode="External"/><Relationship Id="rId5407" Type="http://schemas.openxmlformats.org/officeDocument/2006/relationships/hyperlink" Target="mailto:=@if(sum(d729.d730)=0,%22NA%22,SUM(L729:L730)/SUM(D729:D730))" TargetMode="External"/><Relationship Id="rId5614" Type="http://schemas.openxmlformats.org/officeDocument/2006/relationships/hyperlink" Target="mailto:=@if(sum(d729.d730)=0,%22NA%22,SUM(L729:L730)/SUM(D729:D730))" TargetMode="External"/><Relationship Id="rId5821" Type="http://schemas.openxmlformats.org/officeDocument/2006/relationships/hyperlink" Target="mailto:=@if(sum(d729.d730)=0,%22NA%22,SUM(L729:L730)/SUM(D729:D730))" TargetMode="External"/><Relationship Id="rId8020" Type="http://schemas.openxmlformats.org/officeDocument/2006/relationships/hyperlink" Target="mailto:=@if(sum(d729.d730)=0,%22NA%22,SUM(L729:L730)/SUM(D729:D730))" TargetMode="External"/><Relationship Id="rId3165" Type="http://schemas.openxmlformats.org/officeDocument/2006/relationships/hyperlink" Target="mailto:=@if(sum(d729.d730)=0,%22NA%22,SUM(L729:L730)/SUM(D729:D730))" TargetMode="External"/><Relationship Id="rId3372" Type="http://schemas.openxmlformats.org/officeDocument/2006/relationships/hyperlink" Target="mailto:=@if(sum(d729.d730)=0,%22NA%22,SUM(L729:L730)/SUM(D729:D730))" TargetMode="External"/><Relationship Id="rId4009" Type="http://schemas.openxmlformats.org/officeDocument/2006/relationships/hyperlink" Target="mailto:=@if(sum(d729.d730)=0,%22NA%22,SUM(L729:L730)/SUM(D729:D730))" TargetMode="External"/><Relationship Id="rId4216" Type="http://schemas.openxmlformats.org/officeDocument/2006/relationships/hyperlink" Target="mailto:=@if(sum(d729.d730)=0,%22NA%22,SUM(L729:L730)/SUM(D729:D730))" TargetMode="External"/><Relationship Id="rId4423" Type="http://schemas.openxmlformats.org/officeDocument/2006/relationships/hyperlink" Target="mailto:=@if(sum(d729.d730)=0,%22NA%22,SUM(L729:L730)/SUM(D729:D730))" TargetMode="External"/><Relationship Id="rId4630" Type="http://schemas.openxmlformats.org/officeDocument/2006/relationships/hyperlink" Target="mailto:=@if(sum(d729.d730)=0,%22NA%22,SUM(L729:L730)/SUM(D729:D730))" TargetMode="External"/><Relationship Id="rId7579" Type="http://schemas.openxmlformats.org/officeDocument/2006/relationships/hyperlink" Target="mailto:=@if(sum(d729.d730)=0,%22NA%22,SUM(L729:L730)/SUM(D729:D730))" TargetMode="External"/><Relationship Id="rId7786" Type="http://schemas.openxmlformats.org/officeDocument/2006/relationships/hyperlink" Target="mailto:=@if(sum(d729.d730)=0,%22NA%22,SUM(L729:L730)/SUM(D729:D730))" TargetMode="External"/><Relationship Id="rId7993" Type="http://schemas.openxmlformats.org/officeDocument/2006/relationships/hyperlink" Target="mailto:=@if(sum(d729.d730)=0,%22NA%22,SUM(L729:L730)/SUM(D729:D730))" TargetMode="External"/><Relationship Id="rId293" Type="http://schemas.openxmlformats.org/officeDocument/2006/relationships/hyperlink" Target="mailto:=@if(sum(d729.d730)=0,%22NA%22,SUM(L729:L730)/SUM(D729:D730))" TargetMode="External"/><Relationship Id="rId2181" Type="http://schemas.openxmlformats.org/officeDocument/2006/relationships/hyperlink" Target="mailto:=@if(sum(d729.d730)=0,%22NA%22,SUM(L729:L730)/SUM(D729:D730))" TargetMode="External"/><Relationship Id="rId3025" Type="http://schemas.openxmlformats.org/officeDocument/2006/relationships/hyperlink" Target="mailto:=@if(sum(d729.d730)=0,%22NA%22,SUM(L729:L730)/SUM(D729:D730))" TargetMode="External"/><Relationship Id="rId3232" Type="http://schemas.openxmlformats.org/officeDocument/2006/relationships/hyperlink" Target="mailto:=@if(sum(d729.d730)=0,%22NA%22,SUM(L729:L730)/SUM(D729:D730))" TargetMode="External"/><Relationship Id="rId6388" Type="http://schemas.openxmlformats.org/officeDocument/2006/relationships/hyperlink" Target="mailto:=@if(sum(d729.d730)=0,%22NA%22,SUM(L729:L730)/SUM(D729:D730))" TargetMode="External"/><Relationship Id="rId6595" Type="http://schemas.openxmlformats.org/officeDocument/2006/relationships/hyperlink" Target="mailto:=@if(sum(d729.d730)=0,%22NA%22,SUM(L729:L730)/SUM(D729:D730))" TargetMode="External"/><Relationship Id="rId7439" Type="http://schemas.openxmlformats.org/officeDocument/2006/relationships/hyperlink" Target="mailto:=@if(sum(d729.d730)=0,%22NA%22,SUM(L729:L730)/SUM(D729:D730))" TargetMode="External"/><Relationship Id="rId7646" Type="http://schemas.openxmlformats.org/officeDocument/2006/relationships/hyperlink" Target="mailto:=@if(sum(d729.d730)=0,%22NA%22,SUM(L729:L730)/SUM(D729:D730))" TargetMode="External"/><Relationship Id="rId153" Type="http://schemas.openxmlformats.org/officeDocument/2006/relationships/hyperlink" Target="mailto:=@if(sum(d729.d730)=0,%22NA%22,SUM(L729:L730)/SUM(D729:D730))" TargetMode="External"/><Relationship Id="rId360" Type="http://schemas.openxmlformats.org/officeDocument/2006/relationships/hyperlink" Target="mailto:=@if(sum(d729.d730)=0,%22NA%22,SUM(L729:L730)/SUM(D729:D730))" TargetMode="External"/><Relationship Id="rId2041" Type="http://schemas.openxmlformats.org/officeDocument/2006/relationships/hyperlink" Target="mailto:=@if(sum(d729.d730)=0,%22NA%22,SUM(L729:L730)/SUM(D729:D730))" TargetMode="External"/><Relationship Id="rId5197" Type="http://schemas.openxmlformats.org/officeDocument/2006/relationships/hyperlink" Target="mailto:=@if(sum(d729.d730)=0,%22NA%22,SUM(L729:L730)/SUM(D729:D730))" TargetMode="External"/><Relationship Id="rId6248" Type="http://schemas.openxmlformats.org/officeDocument/2006/relationships/hyperlink" Target="mailto:=@if(sum(d729.d730)=0,%22NA%22,SUM(L729:L730)/SUM(D729:D730))" TargetMode="External"/><Relationship Id="rId6455" Type="http://schemas.openxmlformats.org/officeDocument/2006/relationships/hyperlink" Target="mailto:=@if(sum(d729.d730)=0,%22NA%22,SUM(L729:L730)/SUM(D729:D730))" TargetMode="External"/><Relationship Id="rId7853" Type="http://schemas.openxmlformats.org/officeDocument/2006/relationships/hyperlink" Target="mailto:=@if(sum(d729.d730)=0,%22NA%22,SUM(L729:L730)/SUM(D729:D730))" TargetMode="External"/><Relationship Id="rId220" Type="http://schemas.openxmlformats.org/officeDocument/2006/relationships/hyperlink" Target="mailto:=@if(sum(d729.d730)=0,%22NA%22,SUM(L729:L730)/SUM(D729:D730))" TargetMode="External"/><Relationship Id="rId2998" Type="http://schemas.openxmlformats.org/officeDocument/2006/relationships/hyperlink" Target="mailto:=@if(sum(d729.d730)=0,%22NA%22,SUM(L729:L730)/SUM(D729:D730))" TargetMode="External"/><Relationship Id="rId5057" Type="http://schemas.openxmlformats.org/officeDocument/2006/relationships/hyperlink" Target="mailto:=@if(sum(d729.d730)=0,%22NA%22,SUM(L729:L730)/SUM(D729:D730))" TargetMode="External"/><Relationship Id="rId5264" Type="http://schemas.openxmlformats.org/officeDocument/2006/relationships/hyperlink" Target="mailto:=@if(sum(d729.d730)=0,%22NA%22,SUM(L729:L730)/SUM(D729:D730))" TargetMode="External"/><Relationship Id="rId6108" Type="http://schemas.openxmlformats.org/officeDocument/2006/relationships/hyperlink" Target="mailto:=@if(sum(d729.d730)=0,%22NA%22,SUM(L729:L730)/SUM(D729:D730))" TargetMode="External"/><Relationship Id="rId6662" Type="http://schemas.openxmlformats.org/officeDocument/2006/relationships/hyperlink" Target="mailto:=@if(sum(d729.d730)=0,%22NA%22,SUM(L729:L730)/SUM(D729:D730))" TargetMode="External"/><Relationship Id="rId7506" Type="http://schemas.openxmlformats.org/officeDocument/2006/relationships/hyperlink" Target="mailto:=@if(sum(d729.d730)=0,%22NA%22,SUM(L729:L730)/SUM(D729:D730))" TargetMode="External"/><Relationship Id="rId7713" Type="http://schemas.openxmlformats.org/officeDocument/2006/relationships/hyperlink" Target="mailto:=@if(sum(d729.d730)=0,%22NA%22,SUM(L729:L730)/SUM(D729:D730))" TargetMode="External"/><Relationship Id="rId7920" Type="http://schemas.openxmlformats.org/officeDocument/2006/relationships/hyperlink" Target="mailto:=@if(sum(d729.d730)=0,%22NA%22,SUM(L729:L730)/SUM(D729:D730))" TargetMode="External"/><Relationship Id="rId2858" Type="http://schemas.openxmlformats.org/officeDocument/2006/relationships/hyperlink" Target="mailto:=@if(sum(d729.d730)=0,%22NA%22,SUM(L729:L730)/SUM(D729:D730))" TargetMode="External"/><Relationship Id="rId3909" Type="http://schemas.openxmlformats.org/officeDocument/2006/relationships/hyperlink" Target="mailto:=@if(sum(d729.d730)=0,%22NA%22,SUM(L729:L730)/SUM(D729:D730))" TargetMode="External"/><Relationship Id="rId4073" Type="http://schemas.openxmlformats.org/officeDocument/2006/relationships/hyperlink" Target="mailto:=@if(sum(d729.d730)=0,%22NA%22,SUM(L729:L730)/SUM(D729:D730))" TargetMode="External"/><Relationship Id="rId5471" Type="http://schemas.openxmlformats.org/officeDocument/2006/relationships/hyperlink" Target="mailto:=@if(sum(d729.d730)=0,%22NA%22,SUM(L729:L730)/SUM(D729:D730))" TargetMode="External"/><Relationship Id="rId6315" Type="http://schemas.openxmlformats.org/officeDocument/2006/relationships/hyperlink" Target="mailto:=@if(sum(d729.d730)=0,%22NA%22,SUM(L729:L730)/SUM(D729:D730))" TargetMode="External"/><Relationship Id="rId6522" Type="http://schemas.openxmlformats.org/officeDocument/2006/relationships/hyperlink" Target="mailto:=@if(sum(d729.d730)=0,%22NA%22,SUM(L729:L730)/SUM(D729:D730))" TargetMode="External"/><Relationship Id="rId99" Type="http://schemas.openxmlformats.org/officeDocument/2006/relationships/hyperlink" Target="mailto:=@if(sum(d729.d730)=0,%22NA%22,SUM(L729:L730)/SUM(D729:D730))" TargetMode="External"/><Relationship Id="rId1667" Type="http://schemas.openxmlformats.org/officeDocument/2006/relationships/hyperlink" Target="mailto:=@if(sum(d729.d730)=0,%22NA%22,SUM(L729:L730)/SUM(D729:D730))" TargetMode="External"/><Relationship Id="rId1874" Type="http://schemas.openxmlformats.org/officeDocument/2006/relationships/hyperlink" Target="mailto:=@if(sum(d729.d730)=0,%22NA%22,SUM(L729:L730)/SUM(D729:D730))" TargetMode="External"/><Relationship Id="rId2718" Type="http://schemas.openxmlformats.org/officeDocument/2006/relationships/hyperlink" Target="mailto:=@if(sum(d729.d730)=0,%22NA%22,SUM(L729:L730)/SUM(D729:D730))" TargetMode="External"/><Relationship Id="rId2925" Type="http://schemas.openxmlformats.org/officeDocument/2006/relationships/hyperlink" Target="mailto:=@if(sum(d729.d730)=0,%22NA%22,SUM(L729:L730)/SUM(D729:D730))" TargetMode="External"/><Relationship Id="rId4280" Type="http://schemas.openxmlformats.org/officeDocument/2006/relationships/hyperlink" Target="mailto:=@if(sum(d729.d730)=0,%22NA%22,SUM(L729:L730)/SUM(D729:D730))" TargetMode="External"/><Relationship Id="rId5124" Type="http://schemas.openxmlformats.org/officeDocument/2006/relationships/hyperlink" Target="mailto:=@if(sum(d729.d730)=0,%22NA%22,SUM(L729:L730)/SUM(D729:D730))" TargetMode="External"/><Relationship Id="rId5331" Type="http://schemas.openxmlformats.org/officeDocument/2006/relationships/hyperlink" Target="mailto:=@if(sum(d729.d730)=0,%22NA%22,SUM(L729:L730)/SUM(D729:D730))" TargetMode="External"/><Relationship Id="rId1527" Type="http://schemas.openxmlformats.org/officeDocument/2006/relationships/hyperlink" Target="mailto:=@if(sum(d729.d730)=0,%22NA%22,SUM(L729:L730)/SUM(D729:D730))" TargetMode="External"/><Relationship Id="rId1734" Type="http://schemas.openxmlformats.org/officeDocument/2006/relationships/hyperlink" Target="mailto:=@if(sum(d729.d730)=0,%22NA%22,SUM(L729:L730)/SUM(D729:D730))" TargetMode="External"/><Relationship Id="rId1941" Type="http://schemas.openxmlformats.org/officeDocument/2006/relationships/hyperlink" Target="mailto:=@if(sum(d729.d730)=0,%22NA%22,SUM(L729:L730)/SUM(D729:D730))" TargetMode="External"/><Relationship Id="rId4140" Type="http://schemas.openxmlformats.org/officeDocument/2006/relationships/hyperlink" Target="mailto:=@if(sum(d729.d730)=0,%22NA%22,SUM(L729:L730)/SUM(D729:D730))" TargetMode="External"/><Relationship Id="rId7089" Type="http://schemas.openxmlformats.org/officeDocument/2006/relationships/hyperlink" Target="mailto:=@if(sum(d729.d730)=0,%22NA%22,SUM(L729:L730)/SUM(D729:D730))" TargetMode="External"/><Relationship Id="rId7296" Type="http://schemas.openxmlformats.org/officeDocument/2006/relationships/hyperlink" Target="mailto:=@if(sum(d729.d730)=0,%22NA%22,SUM(L729:L730)/SUM(D729:D730))" TargetMode="External"/><Relationship Id="rId26" Type="http://schemas.openxmlformats.org/officeDocument/2006/relationships/hyperlink" Target="mailto:=@if(sum(d729.d730)=0,%22NA%22,SUM(L729:L730)/SUM(D729:D730))" TargetMode="External"/><Relationship Id="rId3699" Type="http://schemas.openxmlformats.org/officeDocument/2006/relationships/hyperlink" Target="mailto:=@if(sum(d729.d730)=0,%22NA%22,SUM(L729:L730)/SUM(D729:D730))" TargetMode="External"/><Relationship Id="rId4000" Type="http://schemas.openxmlformats.org/officeDocument/2006/relationships/hyperlink" Target="mailto:=@if(sum(d729.d730)=0,%22NA%22,SUM(L729:L730)/SUM(D729:D730))" TargetMode="External"/><Relationship Id="rId7156" Type="http://schemas.openxmlformats.org/officeDocument/2006/relationships/hyperlink" Target="mailto:=@if(sum(d729.d730)=0,%22NA%22,SUM(L729:L730)/SUM(D729:D730))" TargetMode="External"/><Relationship Id="rId7363" Type="http://schemas.openxmlformats.org/officeDocument/2006/relationships/hyperlink" Target="mailto:=@if(sum(d729.d730)=0,%22NA%22,SUM(L729:L730)/SUM(D729:D730))" TargetMode="External"/><Relationship Id="rId7570" Type="http://schemas.openxmlformats.org/officeDocument/2006/relationships/hyperlink" Target="mailto:=@if(sum(d729.d730)=0,%22NA%22,SUM(L729:L730)/SUM(D729:D730))" TargetMode="External"/><Relationship Id="rId1801" Type="http://schemas.openxmlformats.org/officeDocument/2006/relationships/hyperlink" Target="mailto:=@if(sum(d729.d730)=0,%22NA%22,SUM(L729:L730)/SUM(D729:D730))" TargetMode="External"/><Relationship Id="rId3559" Type="http://schemas.openxmlformats.org/officeDocument/2006/relationships/hyperlink" Target="mailto:=@if(sum(d729.d730)=0,%22NA%22,SUM(L729:L730)/SUM(D729:D730))" TargetMode="External"/><Relationship Id="rId4957" Type="http://schemas.openxmlformats.org/officeDocument/2006/relationships/hyperlink" Target="mailto:=@if(sum(d729.d730)=0,%22NA%22,SUM(L729:L730)/SUM(D729:D730))" TargetMode="External"/><Relationship Id="rId6172" Type="http://schemas.openxmlformats.org/officeDocument/2006/relationships/hyperlink" Target="mailto:=@if(sum(d729.d730)=0,%22NA%22,SUM(L729:L730)/SUM(D729:D730))" TargetMode="External"/><Relationship Id="rId7016" Type="http://schemas.openxmlformats.org/officeDocument/2006/relationships/hyperlink" Target="mailto:=@if(sum(d729.d730)=0,%22NA%22,SUM(L729:L730)/SUM(D729:D730))" TargetMode="External"/><Relationship Id="rId7223" Type="http://schemas.openxmlformats.org/officeDocument/2006/relationships/hyperlink" Target="mailto:=@if(sum(d729.d730)=0,%22NA%22,SUM(L729:L730)/SUM(D729:D730))" TargetMode="External"/><Relationship Id="rId7430" Type="http://schemas.openxmlformats.org/officeDocument/2006/relationships/hyperlink" Target="mailto:=@if(sum(d729.d730)=0,%22NA%22,SUM(L729:L730)/SUM(D729:D730))" TargetMode="External"/><Relationship Id="rId687" Type="http://schemas.openxmlformats.org/officeDocument/2006/relationships/hyperlink" Target="mailto:=@if(sum(d729.d730)=0,%22NA%22,SUM(L729:L730)/SUM(D729:D730))" TargetMode="External"/><Relationship Id="rId2368" Type="http://schemas.openxmlformats.org/officeDocument/2006/relationships/hyperlink" Target="mailto:=@if(sum(d729.d730)=0,%22NA%22,SUM(L729:L730)/SUM(D729:D730))" TargetMode="External"/><Relationship Id="rId3766" Type="http://schemas.openxmlformats.org/officeDocument/2006/relationships/hyperlink" Target="mailto:=@if(sum(d729.d730)=0,%22NA%22,SUM(L729:L730)/SUM(D729:D730))" TargetMode="External"/><Relationship Id="rId3973" Type="http://schemas.openxmlformats.org/officeDocument/2006/relationships/hyperlink" Target="mailto:=@if(sum(d729.d730)=0,%22NA%22,SUM(L729:L730)/SUM(D729:D730))" TargetMode="External"/><Relationship Id="rId4817" Type="http://schemas.openxmlformats.org/officeDocument/2006/relationships/hyperlink" Target="mailto:=@if(sum(d729.d730)=0,%22NA%22,SUM(L729:L730)/SUM(D729:D730))" TargetMode="External"/><Relationship Id="rId6032" Type="http://schemas.openxmlformats.org/officeDocument/2006/relationships/hyperlink" Target="mailto:=@if(sum(d729.d730)=0,%22NA%22,SUM(L729:L730)/SUM(D729:D730))" TargetMode="External"/><Relationship Id="rId894" Type="http://schemas.openxmlformats.org/officeDocument/2006/relationships/hyperlink" Target="mailto:=@if(sum(d729.d730)=0,%22NA%22,SUM(L729:L730)/SUM(D729:D730))" TargetMode="External"/><Relationship Id="rId1177" Type="http://schemas.openxmlformats.org/officeDocument/2006/relationships/hyperlink" Target="mailto:=@if(sum(d729.d730)=0,%22NA%22,SUM(L729:L730)/SUM(D729:D730))" TargetMode="External"/><Relationship Id="rId2575" Type="http://schemas.openxmlformats.org/officeDocument/2006/relationships/hyperlink" Target="mailto:=@if(sum(d729.d730)=0,%22NA%22,SUM(L729:L730)/SUM(D729:D730))" TargetMode="External"/><Relationship Id="rId2782" Type="http://schemas.openxmlformats.org/officeDocument/2006/relationships/hyperlink" Target="mailto:=@if(sum(d729.d730)=0,%22NA%22,SUM(L729:L730)/SUM(D729:D730))" TargetMode="External"/><Relationship Id="rId3419" Type="http://schemas.openxmlformats.org/officeDocument/2006/relationships/hyperlink" Target="mailto:=@if(sum(d729.d730)=0,%22NA%22,SUM(L729:L730)/SUM(D729:D730))" TargetMode="External"/><Relationship Id="rId3626" Type="http://schemas.openxmlformats.org/officeDocument/2006/relationships/hyperlink" Target="mailto:=@if(sum(d729.d730)=0,%22NA%22,SUM(L729:L730)/SUM(D729:D730))" TargetMode="External"/><Relationship Id="rId3833" Type="http://schemas.openxmlformats.org/officeDocument/2006/relationships/hyperlink" Target="mailto:=@if(sum(d729.d730)=0,%22NA%22,SUM(L729:L730)/SUM(D729:D730))" TargetMode="External"/><Relationship Id="rId6989" Type="http://schemas.openxmlformats.org/officeDocument/2006/relationships/hyperlink" Target="mailto:=@if(sum(d729.d730)=0,%22NA%22,SUM(L729:L730)/SUM(D729:D730))" TargetMode="External"/><Relationship Id="rId547" Type="http://schemas.openxmlformats.org/officeDocument/2006/relationships/hyperlink" Target="mailto:=@if(sum(d729.d730)=0,%22NA%22,SUM(L729:L730)/SUM(D729:D730))" TargetMode="External"/><Relationship Id="rId754" Type="http://schemas.openxmlformats.org/officeDocument/2006/relationships/hyperlink" Target="mailto:=@if(sum(d729.d730)=0,%22NA%22,SUM(L729:L730)/SUM(D729:D730))" TargetMode="External"/><Relationship Id="rId961" Type="http://schemas.openxmlformats.org/officeDocument/2006/relationships/hyperlink" Target="mailto:=@if(sum(d729.d730)=0,%22NA%22,SUM(L729:L730)/SUM(D729:D730))" TargetMode="External"/><Relationship Id="rId1384" Type="http://schemas.openxmlformats.org/officeDocument/2006/relationships/hyperlink" Target="mailto:=@if(sum(d729.d730)=0,%22NA%22,SUM(L729:L730)/SUM(D729:D730))" TargetMode="External"/><Relationship Id="rId1591" Type="http://schemas.openxmlformats.org/officeDocument/2006/relationships/hyperlink" Target="mailto:=@if(sum(d729.d730)=0,%22NA%22,SUM(L729:L730)/SUM(D729:D730))" TargetMode="External"/><Relationship Id="rId2228" Type="http://schemas.openxmlformats.org/officeDocument/2006/relationships/hyperlink" Target="mailto:=@if(sum(d729.d730)=0,%22NA%22,SUM(L729:L730)/SUM(D729:D730))" TargetMode="External"/><Relationship Id="rId2435" Type="http://schemas.openxmlformats.org/officeDocument/2006/relationships/hyperlink" Target="mailto:=@if(sum(d729.d730)=0,%22NA%22,SUM(L729:L730)/SUM(D729:D730))" TargetMode="External"/><Relationship Id="rId2642" Type="http://schemas.openxmlformats.org/officeDocument/2006/relationships/hyperlink" Target="mailto:=@if(sum(d729.d730)=0,%22NA%22,SUM(L729:L730)/SUM(D729:D730))" TargetMode="External"/><Relationship Id="rId3900" Type="http://schemas.openxmlformats.org/officeDocument/2006/relationships/hyperlink" Target="mailto:=@if(sum(d729.d730)=0,%22NA%22,SUM(L729:L730)/SUM(D729:D730))" TargetMode="External"/><Relationship Id="rId5798" Type="http://schemas.openxmlformats.org/officeDocument/2006/relationships/hyperlink" Target="mailto:=@if(sum(d729.d730)=0,%22NA%22,SUM(L729:L730)/SUM(D729:D730))" TargetMode="External"/><Relationship Id="rId6849" Type="http://schemas.openxmlformats.org/officeDocument/2006/relationships/hyperlink" Target="mailto:=@if(sum(d729.d730)=0,%22NA%22,SUM(L729:L730)/SUM(D729:D730))" TargetMode="External"/><Relationship Id="rId90" Type="http://schemas.openxmlformats.org/officeDocument/2006/relationships/hyperlink" Target="mailto:=@if(sum(d729.d730)=0,%22NA%22,SUM(L729:L730)/SUM(D729:D730))" TargetMode="External"/><Relationship Id="rId407" Type="http://schemas.openxmlformats.org/officeDocument/2006/relationships/hyperlink" Target="mailto:=@if(sum(d729.d730)=0,%22NA%22,SUM(L729:L730)/SUM(D729:D730))" TargetMode="External"/><Relationship Id="rId614" Type="http://schemas.openxmlformats.org/officeDocument/2006/relationships/hyperlink" Target="mailto:=@if(sum(d729.d730)=0,%22NA%22,SUM(L729:L730)/SUM(D729:D730))" TargetMode="External"/><Relationship Id="rId821" Type="http://schemas.openxmlformats.org/officeDocument/2006/relationships/hyperlink" Target="mailto:=@if(sum(d729.d730)=0,%22NA%22,SUM(L729:L730)/SUM(D729:D730))" TargetMode="External"/><Relationship Id="rId1037" Type="http://schemas.openxmlformats.org/officeDocument/2006/relationships/hyperlink" Target="mailto:=@if(sum(d729.d730)=0,%22NA%22,SUM(L729:L730)/SUM(D729:D730))" TargetMode="External"/><Relationship Id="rId1244" Type="http://schemas.openxmlformats.org/officeDocument/2006/relationships/hyperlink" Target="mailto:=@if(sum(d729.d730)=0,%22NA%22,SUM(L729:L730)/SUM(D729:D730))" TargetMode="External"/><Relationship Id="rId1451" Type="http://schemas.openxmlformats.org/officeDocument/2006/relationships/hyperlink" Target="mailto:=@if(sum(d729.d730)=0,%22NA%22,SUM(L729:L730)/SUM(D729:D730))" TargetMode="External"/><Relationship Id="rId2502" Type="http://schemas.openxmlformats.org/officeDocument/2006/relationships/hyperlink" Target="mailto:=@if(sum(d729.d730)=0,%22NA%22,SUM(L729:L730)/SUM(D729:D730))" TargetMode="External"/><Relationship Id="rId5658" Type="http://schemas.openxmlformats.org/officeDocument/2006/relationships/hyperlink" Target="mailto:=@if(sum(d729.d730)=0,%22NA%22,SUM(L729:L730)/SUM(D729:D730))" TargetMode="External"/><Relationship Id="rId5865" Type="http://schemas.openxmlformats.org/officeDocument/2006/relationships/hyperlink" Target="mailto:=@if(sum(d729.d730)=0,%22NA%22,SUM(L729:L730)/SUM(D729:D730))" TargetMode="External"/><Relationship Id="rId6709" Type="http://schemas.openxmlformats.org/officeDocument/2006/relationships/hyperlink" Target="mailto:=@if(sum(d729.d730)=0,%22NA%22,SUM(L729:L730)/SUM(D729:D730))" TargetMode="External"/><Relationship Id="rId6916" Type="http://schemas.openxmlformats.org/officeDocument/2006/relationships/hyperlink" Target="mailto:=@if(sum(d729.d730)=0,%22NA%22,SUM(L729:L730)/SUM(D729:D730))" TargetMode="External"/><Relationship Id="rId8064" Type="http://schemas.openxmlformats.org/officeDocument/2006/relationships/hyperlink" Target="mailto:=@if(sum(d729.d730)=0,%22NA%22,SUM(L729:L730)/SUM(D729:D730))" TargetMode="External"/><Relationship Id="rId1104" Type="http://schemas.openxmlformats.org/officeDocument/2006/relationships/hyperlink" Target="mailto:=@if(sum(d729.d730)=0,%22NA%22,SUM(L729:L730)/SUM(D729:D730))" TargetMode="External"/><Relationship Id="rId1311" Type="http://schemas.openxmlformats.org/officeDocument/2006/relationships/hyperlink" Target="mailto:=@if(sum(d729.d730)=0,%22NA%22,SUM(L729:L730)/SUM(D729:D730))" TargetMode="External"/><Relationship Id="rId4467" Type="http://schemas.openxmlformats.org/officeDocument/2006/relationships/hyperlink" Target="mailto:=@if(sum(d729.d730)=0,%22NA%22,SUM(L729:L730)/SUM(D729:D730))" TargetMode="External"/><Relationship Id="rId4674" Type="http://schemas.openxmlformats.org/officeDocument/2006/relationships/hyperlink" Target="mailto:=@if(sum(d729.d730)=0,%22NA%22,SUM(L729:L730)/SUM(D729:D730))" TargetMode="External"/><Relationship Id="rId4881" Type="http://schemas.openxmlformats.org/officeDocument/2006/relationships/hyperlink" Target="mailto:=@if(sum(d729.d730)=0,%22NA%22,SUM(L729:L730)/SUM(D729:D730))" TargetMode="External"/><Relationship Id="rId5518" Type="http://schemas.openxmlformats.org/officeDocument/2006/relationships/hyperlink" Target="mailto:=@if(sum(d729.d730)=0,%22NA%22,SUM(L729:L730)/SUM(D729:D730))" TargetMode="External"/><Relationship Id="rId5725" Type="http://schemas.openxmlformats.org/officeDocument/2006/relationships/hyperlink" Target="mailto:=@if(sum(d729.d730)=0,%22NA%22,SUM(L729:L730)/SUM(D729:D730))" TargetMode="External"/><Relationship Id="rId7080" Type="http://schemas.openxmlformats.org/officeDocument/2006/relationships/hyperlink" Target="mailto:=@if(sum(d729.d730)=0,%22NA%22,SUM(L729:L730)/SUM(D729:D730))" TargetMode="External"/><Relationship Id="rId8131" Type="http://schemas.openxmlformats.org/officeDocument/2006/relationships/hyperlink" Target="mailto:=@if(sum(d729.d730)=0,%22NA%22,SUM(L729:L730)/SUM(D729:D730))" TargetMode="External"/><Relationship Id="rId3069" Type="http://schemas.openxmlformats.org/officeDocument/2006/relationships/hyperlink" Target="mailto:=@if(sum(d729.d730)=0,%22NA%22,SUM(L729:L730)/SUM(D729:D730))" TargetMode="External"/><Relationship Id="rId3276" Type="http://schemas.openxmlformats.org/officeDocument/2006/relationships/hyperlink" Target="mailto:=@if(sum(d729.d730)=0,%22NA%22,SUM(L729:L730)/SUM(D729:D730))" TargetMode="External"/><Relationship Id="rId3483" Type="http://schemas.openxmlformats.org/officeDocument/2006/relationships/hyperlink" Target="mailto:=@if(sum(d729.d730)=0,%22NA%22,SUM(L729:L730)/SUM(D729:D730))" TargetMode="External"/><Relationship Id="rId3690" Type="http://schemas.openxmlformats.org/officeDocument/2006/relationships/hyperlink" Target="mailto:=@if(sum(d729.d730)=0,%22NA%22,SUM(L729:L730)/SUM(D729:D730))" TargetMode="External"/><Relationship Id="rId4327" Type="http://schemas.openxmlformats.org/officeDocument/2006/relationships/hyperlink" Target="mailto:=@if(sum(d729.d730)=0,%22NA%22,SUM(L729:L730)/SUM(D729:D730))" TargetMode="External"/><Relationship Id="rId4534" Type="http://schemas.openxmlformats.org/officeDocument/2006/relationships/hyperlink" Target="mailto:=@if(sum(d729.d730)=0,%22NA%22,SUM(L729:L730)/SUM(D729:D730))" TargetMode="External"/><Relationship Id="rId5932" Type="http://schemas.openxmlformats.org/officeDocument/2006/relationships/hyperlink" Target="mailto:=@if(sum(d729.d730)=0,%22NA%22,SUM(L729:L730)/SUM(D729:D730))" TargetMode="External"/><Relationship Id="rId197" Type="http://schemas.openxmlformats.org/officeDocument/2006/relationships/hyperlink" Target="mailto:=@if(sum(d729.d730)=0,%22NA%22,SUM(L729:L730)/SUM(D729:D730))" TargetMode="External"/><Relationship Id="rId2085" Type="http://schemas.openxmlformats.org/officeDocument/2006/relationships/hyperlink" Target="mailto:=@if(sum(d729.d730)=0,%22NA%22,SUM(L729:L730)/SUM(D729:D730))" TargetMode="External"/><Relationship Id="rId2292" Type="http://schemas.openxmlformats.org/officeDocument/2006/relationships/hyperlink" Target="mailto:=@if(sum(d729.d730)=0,%22NA%22,SUM(L729:L730)/SUM(D729:D730))" TargetMode="External"/><Relationship Id="rId3136" Type="http://schemas.openxmlformats.org/officeDocument/2006/relationships/hyperlink" Target="mailto:=@if(sum(d729.d730)=0,%22NA%22,SUM(L729:L730)/SUM(D729:D730))" TargetMode="External"/><Relationship Id="rId3343" Type="http://schemas.openxmlformats.org/officeDocument/2006/relationships/hyperlink" Target="mailto:=@if(sum(d729.d730)=0,%22NA%22,SUM(L729:L730)/SUM(D729:D730))" TargetMode="External"/><Relationship Id="rId4741" Type="http://schemas.openxmlformats.org/officeDocument/2006/relationships/hyperlink" Target="mailto:=@if(sum(d729.d730)=0,%22NA%22,SUM(L729:L730)/SUM(D729:D730))" TargetMode="External"/><Relationship Id="rId6499" Type="http://schemas.openxmlformats.org/officeDocument/2006/relationships/hyperlink" Target="mailto:=@if(sum(d729.d730)=0,%22NA%22,SUM(L729:L730)/SUM(D729:D730))" TargetMode="External"/><Relationship Id="rId7897" Type="http://schemas.openxmlformats.org/officeDocument/2006/relationships/hyperlink" Target="mailto:=@if(sum(d729.d730)=0,%22NA%22,SUM(L729:L730)/SUM(D729:D730))" TargetMode="External"/><Relationship Id="rId264" Type="http://schemas.openxmlformats.org/officeDocument/2006/relationships/hyperlink" Target="mailto:=@if(sum(d729.d730)=0,%22NA%22,SUM(L729:L730)/SUM(D729:D730))" TargetMode="External"/><Relationship Id="rId471" Type="http://schemas.openxmlformats.org/officeDocument/2006/relationships/hyperlink" Target="mailto:=@if(sum(d729.d730)=0,%22NA%22,SUM(L729:L730)/SUM(D729:D730))" TargetMode="External"/><Relationship Id="rId2152" Type="http://schemas.openxmlformats.org/officeDocument/2006/relationships/hyperlink" Target="mailto:=@if(sum(d729.d730)=0,%22NA%22,SUM(L729:L730)/SUM(D729:D730))" TargetMode="External"/><Relationship Id="rId3550" Type="http://schemas.openxmlformats.org/officeDocument/2006/relationships/hyperlink" Target="mailto:=@if(sum(d729.d730)=0,%22NA%22,SUM(L729:L730)/SUM(D729:D730))" TargetMode="External"/><Relationship Id="rId4601" Type="http://schemas.openxmlformats.org/officeDocument/2006/relationships/hyperlink" Target="mailto:=@if(sum(d729.d730)=0,%22NA%22,SUM(L729:L730)/SUM(D729:D730))" TargetMode="External"/><Relationship Id="rId7757" Type="http://schemas.openxmlformats.org/officeDocument/2006/relationships/hyperlink" Target="mailto:=@if(sum(d729.d730)=0,%22NA%22,SUM(L729:L730)/SUM(D729:D730))" TargetMode="External"/><Relationship Id="rId7964" Type="http://schemas.openxmlformats.org/officeDocument/2006/relationships/hyperlink" Target="mailto:=@if(sum(d729.d730)=0,%22NA%22,SUM(L729:L730)/SUM(D729:D730))" TargetMode="External"/><Relationship Id="rId124" Type="http://schemas.openxmlformats.org/officeDocument/2006/relationships/hyperlink" Target="mailto:=@if(sum(d729.d730)=0,%22NA%22,SUM(L729:L730)/SUM(D729:D730))" TargetMode="External"/><Relationship Id="rId3203" Type="http://schemas.openxmlformats.org/officeDocument/2006/relationships/hyperlink" Target="mailto:=@if(sum(d729.d730)=0,%22NA%22,SUM(L729:L730)/SUM(D729:D730))" TargetMode="External"/><Relationship Id="rId3410" Type="http://schemas.openxmlformats.org/officeDocument/2006/relationships/hyperlink" Target="mailto:=@if(sum(d729.d730)=0,%22NA%22,SUM(L729:L730)/SUM(D729:D730))" TargetMode="External"/><Relationship Id="rId6359" Type="http://schemas.openxmlformats.org/officeDocument/2006/relationships/hyperlink" Target="mailto:=@if(sum(d729.d730)=0,%22NA%22,SUM(L729:L730)/SUM(D729:D730))" TargetMode="External"/><Relationship Id="rId6566" Type="http://schemas.openxmlformats.org/officeDocument/2006/relationships/hyperlink" Target="mailto:=@if(sum(d729.d730)=0,%22NA%22,SUM(L729:L730)/SUM(D729:D730))" TargetMode="External"/><Relationship Id="rId6773" Type="http://schemas.openxmlformats.org/officeDocument/2006/relationships/hyperlink" Target="mailto:=@if(sum(d729.d730)=0,%22NA%22,SUM(L729:L730)/SUM(D729:D730))" TargetMode="External"/><Relationship Id="rId6980" Type="http://schemas.openxmlformats.org/officeDocument/2006/relationships/hyperlink" Target="mailto:=@if(sum(d729.d730)=0,%22NA%22,SUM(L729:L730)/SUM(D729:D730))" TargetMode="External"/><Relationship Id="rId7617" Type="http://schemas.openxmlformats.org/officeDocument/2006/relationships/hyperlink" Target="mailto:=@if(sum(d729.d730)=0,%22NA%22,SUM(L729:L730)/SUM(D729:D730))" TargetMode="External"/><Relationship Id="rId7824" Type="http://schemas.openxmlformats.org/officeDocument/2006/relationships/hyperlink" Target="mailto:=@if(sum(d729.d730)=0,%22NA%22,SUM(L729:L730)/SUM(D729:D730))" TargetMode="External"/><Relationship Id="rId331" Type="http://schemas.openxmlformats.org/officeDocument/2006/relationships/hyperlink" Target="mailto:=@if(sum(d729.d730)=0,%22NA%22,SUM(L729:L730)/SUM(D729:D730))" TargetMode="External"/><Relationship Id="rId2012" Type="http://schemas.openxmlformats.org/officeDocument/2006/relationships/hyperlink" Target="mailto:=@if(sum(d729.d730)=0,%22NA%22,SUM(L729:L730)/SUM(D729:D730))" TargetMode="External"/><Relationship Id="rId2969" Type="http://schemas.openxmlformats.org/officeDocument/2006/relationships/hyperlink" Target="mailto:=@if(sum(d729.d730)=0,%22NA%22,SUM(L729:L730)/SUM(D729:D730))" TargetMode="External"/><Relationship Id="rId5168" Type="http://schemas.openxmlformats.org/officeDocument/2006/relationships/hyperlink" Target="mailto:=@if(sum(d729.d730)=0,%22NA%22,SUM(L729:L730)/SUM(D729:D730))" TargetMode="External"/><Relationship Id="rId5375" Type="http://schemas.openxmlformats.org/officeDocument/2006/relationships/hyperlink" Target="mailto:=@if(sum(d729.d730)=0,%22NA%22,SUM(L729:L730)/SUM(D729:D730))" TargetMode="External"/><Relationship Id="rId5582" Type="http://schemas.openxmlformats.org/officeDocument/2006/relationships/hyperlink" Target="mailto:=@if(sum(d729.d730)=0,%22NA%22,SUM(L729:L730)/SUM(D729:D730))" TargetMode="External"/><Relationship Id="rId6219" Type="http://schemas.openxmlformats.org/officeDocument/2006/relationships/hyperlink" Target="mailto:=@if(sum(d729.d730)=0,%22NA%22,SUM(L729:L730)/SUM(D729:D730))" TargetMode="External"/><Relationship Id="rId6426" Type="http://schemas.openxmlformats.org/officeDocument/2006/relationships/hyperlink" Target="mailto:=@if(sum(d729.d730)=0,%22NA%22,SUM(L729:L730)/SUM(D729:D730))" TargetMode="External"/><Relationship Id="rId6633" Type="http://schemas.openxmlformats.org/officeDocument/2006/relationships/hyperlink" Target="mailto:=@if(sum(d729.d730)=0,%22NA%22,SUM(L729:L730)/SUM(D729:D730))" TargetMode="External"/><Relationship Id="rId6840" Type="http://schemas.openxmlformats.org/officeDocument/2006/relationships/hyperlink" Target="mailto:=@if(sum(d729.d730)=0,%22NA%22,SUM(L729:L730)/SUM(D729:D730))" TargetMode="External"/><Relationship Id="rId1778" Type="http://schemas.openxmlformats.org/officeDocument/2006/relationships/hyperlink" Target="mailto:=@if(sum(d729.d730)=0,%22NA%22,SUM(L729:L730)/SUM(D729:D730))" TargetMode="External"/><Relationship Id="rId1985" Type="http://schemas.openxmlformats.org/officeDocument/2006/relationships/hyperlink" Target="mailto:=@if(sum(d729.d730)=0,%22NA%22,SUM(L729:L730)/SUM(D729:D730))" TargetMode="External"/><Relationship Id="rId2829" Type="http://schemas.openxmlformats.org/officeDocument/2006/relationships/hyperlink" Target="mailto:=@if(sum(d729.d730)=0,%22NA%22,SUM(L729:L730)/SUM(D729:D730))" TargetMode="External"/><Relationship Id="rId4184" Type="http://schemas.openxmlformats.org/officeDocument/2006/relationships/hyperlink" Target="mailto:=@if(sum(d729.d730)=0,%22NA%22,SUM(L729:L730)/SUM(D729:D730))" TargetMode="External"/><Relationship Id="rId4391" Type="http://schemas.openxmlformats.org/officeDocument/2006/relationships/hyperlink" Target="mailto:=@if(sum(d729.d730)=0,%22NA%22,SUM(L729:L730)/SUM(D729:D730))" TargetMode="External"/><Relationship Id="rId5028" Type="http://schemas.openxmlformats.org/officeDocument/2006/relationships/hyperlink" Target="mailto:=@if(sum(d729.d730)=0,%22NA%22,SUM(L729:L730)/SUM(D729:D730))" TargetMode="External"/><Relationship Id="rId5235" Type="http://schemas.openxmlformats.org/officeDocument/2006/relationships/hyperlink" Target="mailto:=@if(sum(d729.d730)=0,%22NA%22,SUM(L729:L730)/SUM(D729:D730))" TargetMode="External"/><Relationship Id="rId5442" Type="http://schemas.openxmlformats.org/officeDocument/2006/relationships/hyperlink" Target="mailto:=@if(sum(d729.d730)=0,%22NA%22,SUM(L729:L730)/SUM(D729:D730))" TargetMode="External"/><Relationship Id="rId6700" Type="http://schemas.openxmlformats.org/officeDocument/2006/relationships/hyperlink" Target="mailto:=@if(sum(d729.d730)=0,%22NA%22,SUM(L729:L730)/SUM(D729:D730))" TargetMode="External"/><Relationship Id="rId1638" Type="http://schemas.openxmlformats.org/officeDocument/2006/relationships/hyperlink" Target="mailto:=@if(sum(d729.d730)=0,%22NA%22,SUM(L729:L730)/SUM(D729:D730))" TargetMode="External"/><Relationship Id="rId4044" Type="http://schemas.openxmlformats.org/officeDocument/2006/relationships/hyperlink" Target="mailto:=@if(sum(d729.d730)=0,%22NA%22,SUM(L729:L730)/SUM(D729:D730))" TargetMode="External"/><Relationship Id="rId4251" Type="http://schemas.openxmlformats.org/officeDocument/2006/relationships/hyperlink" Target="mailto:=@if(sum(d729.d730)=0,%22NA%22,SUM(L729:L730)/SUM(D729:D730))" TargetMode="External"/><Relationship Id="rId5302" Type="http://schemas.openxmlformats.org/officeDocument/2006/relationships/hyperlink" Target="mailto:=@if(sum(d729.d730)=0,%22NA%22,SUM(L729:L730)/SUM(D729:D730))" TargetMode="External"/><Relationship Id="rId1845" Type="http://schemas.openxmlformats.org/officeDocument/2006/relationships/hyperlink" Target="mailto:=@if(sum(d729.d730)=0,%22NA%22,SUM(L729:L730)/SUM(D729:D730))" TargetMode="External"/><Relationship Id="rId3060" Type="http://schemas.openxmlformats.org/officeDocument/2006/relationships/hyperlink" Target="mailto:=@if(sum(d729.d730)=0,%22NA%22,SUM(L729:L730)/SUM(D729:D730))" TargetMode="External"/><Relationship Id="rId4111" Type="http://schemas.openxmlformats.org/officeDocument/2006/relationships/hyperlink" Target="mailto:=@if(sum(d729.d730)=0,%22NA%22,SUM(L729:L730)/SUM(D729:D730))" TargetMode="External"/><Relationship Id="rId7267" Type="http://schemas.openxmlformats.org/officeDocument/2006/relationships/hyperlink" Target="mailto:=@if(sum(d729.d730)=0,%22NA%22,SUM(L729:L730)/SUM(D729:D730))" TargetMode="External"/><Relationship Id="rId7474" Type="http://schemas.openxmlformats.org/officeDocument/2006/relationships/hyperlink" Target="mailto:=@if(sum(d729.d730)=0,%22NA%22,SUM(L729:L730)/SUM(D729:D730))" TargetMode="External"/><Relationship Id="rId1705" Type="http://schemas.openxmlformats.org/officeDocument/2006/relationships/hyperlink" Target="mailto:=@if(sum(d729.d730)=0,%22NA%22,SUM(L729:L730)/SUM(D729:D730))" TargetMode="External"/><Relationship Id="rId1912" Type="http://schemas.openxmlformats.org/officeDocument/2006/relationships/hyperlink" Target="mailto:=@if(sum(d729.d730)=0,%22NA%22,SUM(L729:L730)/SUM(D729:D730))" TargetMode="External"/><Relationship Id="rId6076" Type="http://schemas.openxmlformats.org/officeDocument/2006/relationships/hyperlink" Target="mailto:=@if(sum(d729.d730)=0,%22NA%22,SUM(L729:L730)/SUM(D729:D730))" TargetMode="External"/><Relationship Id="rId6283" Type="http://schemas.openxmlformats.org/officeDocument/2006/relationships/hyperlink" Target="mailto:=@if(sum(d729.d730)=0,%22NA%22,SUM(L729:L730)/SUM(D729:D730))" TargetMode="External"/><Relationship Id="rId7127" Type="http://schemas.openxmlformats.org/officeDocument/2006/relationships/hyperlink" Target="mailto:=@if(sum(d729.d730)=0,%22NA%22,SUM(L729:L730)/SUM(D729:D730))" TargetMode="External"/><Relationship Id="rId7681" Type="http://schemas.openxmlformats.org/officeDocument/2006/relationships/hyperlink" Target="mailto:=@if(sum(d729.d730)=0,%22NA%22,SUM(L729:L730)/SUM(D729:D730))" TargetMode="External"/><Relationship Id="rId3877" Type="http://schemas.openxmlformats.org/officeDocument/2006/relationships/hyperlink" Target="mailto:=@if(sum(d729.d730)=0,%22NA%22,SUM(L729:L730)/SUM(D729:D730))" TargetMode="External"/><Relationship Id="rId4928" Type="http://schemas.openxmlformats.org/officeDocument/2006/relationships/hyperlink" Target="mailto:=@if(sum(d729.d730)=0,%22NA%22,SUM(L729:L730)/SUM(D729:D730))" TargetMode="External"/><Relationship Id="rId5092" Type="http://schemas.openxmlformats.org/officeDocument/2006/relationships/hyperlink" Target="mailto:=@if(sum(d729.d730)=0,%22NA%22,SUM(L729:L730)/SUM(D729:D730))" TargetMode="External"/><Relationship Id="rId6490" Type="http://schemas.openxmlformats.org/officeDocument/2006/relationships/hyperlink" Target="mailto:=@if(sum(d729.d730)=0,%22NA%22,SUM(L729:L730)/SUM(D729:D730))" TargetMode="External"/><Relationship Id="rId7334" Type="http://schemas.openxmlformats.org/officeDocument/2006/relationships/hyperlink" Target="mailto:=@if(sum(d729.d730)=0,%22NA%22,SUM(L729:L730)/SUM(D729:D730))" TargetMode="External"/><Relationship Id="rId7541" Type="http://schemas.openxmlformats.org/officeDocument/2006/relationships/hyperlink" Target="mailto:=@if(sum(d729.d730)=0,%22NA%22,SUM(L729:L730)/SUM(D729:D730))" TargetMode="External"/><Relationship Id="rId798" Type="http://schemas.openxmlformats.org/officeDocument/2006/relationships/hyperlink" Target="mailto:=@if(sum(d729.d730)=0,%22NA%22,SUM(L729:L730)/SUM(D729:D730))" TargetMode="External"/><Relationship Id="rId2479" Type="http://schemas.openxmlformats.org/officeDocument/2006/relationships/hyperlink" Target="mailto:=@if(sum(d729.d730)=0,%22NA%22,SUM(L729:L730)/SUM(D729:D730))" TargetMode="External"/><Relationship Id="rId2686" Type="http://schemas.openxmlformats.org/officeDocument/2006/relationships/hyperlink" Target="mailto:=@if(sum(d729.d730)=0,%22NA%22,SUM(L729:L730)/SUM(D729:D730))" TargetMode="External"/><Relationship Id="rId2893" Type="http://schemas.openxmlformats.org/officeDocument/2006/relationships/hyperlink" Target="mailto:=@if(sum(d729.d730)=0,%22NA%22,SUM(L729:L730)/SUM(D729:D730))" TargetMode="External"/><Relationship Id="rId3737" Type="http://schemas.openxmlformats.org/officeDocument/2006/relationships/hyperlink" Target="mailto:=@if(sum(d729.d730)=0,%22NA%22,SUM(L729:L730)/SUM(D729:D730))" TargetMode="External"/><Relationship Id="rId3944" Type="http://schemas.openxmlformats.org/officeDocument/2006/relationships/hyperlink" Target="mailto:=@if(sum(d729.d730)=0,%22NA%22,SUM(L729:L730)/SUM(D729:D730))" TargetMode="External"/><Relationship Id="rId6143" Type="http://schemas.openxmlformats.org/officeDocument/2006/relationships/hyperlink" Target="mailto:=@if(sum(d729.d730)=0,%22NA%22,SUM(L729:L730)/SUM(D729:D730))" TargetMode="External"/><Relationship Id="rId6350" Type="http://schemas.openxmlformats.org/officeDocument/2006/relationships/hyperlink" Target="mailto:=@if(sum(d729.d730)=0,%22NA%22,SUM(L729:L730)/SUM(D729:D730))" TargetMode="External"/><Relationship Id="rId7401" Type="http://schemas.openxmlformats.org/officeDocument/2006/relationships/hyperlink" Target="mailto:=@if(sum(d729.d730)=0,%22NA%22,SUM(L729:L730)/SUM(D729:D730))" TargetMode="External"/><Relationship Id="rId658" Type="http://schemas.openxmlformats.org/officeDocument/2006/relationships/hyperlink" Target="mailto:=@if(sum(d729.d730)=0,%22NA%22,SUM(L729:L730)/SUM(D729:D730))" TargetMode="External"/><Relationship Id="rId865" Type="http://schemas.openxmlformats.org/officeDocument/2006/relationships/hyperlink" Target="mailto:=@if(sum(d729.d730)=0,%22NA%22,SUM(L729:L730)/SUM(D729:D730))" TargetMode="External"/><Relationship Id="rId1288" Type="http://schemas.openxmlformats.org/officeDocument/2006/relationships/hyperlink" Target="mailto:=@if(sum(d729.d730)=0,%22NA%22,SUM(L729:L730)/SUM(D729:D730))" TargetMode="External"/><Relationship Id="rId1495" Type="http://schemas.openxmlformats.org/officeDocument/2006/relationships/hyperlink" Target="mailto:=@if(sum(d729.d730)=0,%22NA%22,SUM(L729:L730)/SUM(D729:D730))" TargetMode="External"/><Relationship Id="rId2339" Type="http://schemas.openxmlformats.org/officeDocument/2006/relationships/hyperlink" Target="mailto:=@if(sum(d729.d730)=0,%22NA%22,SUM(L729:L730)/SUM(D729:D730))" TargetMode="External"/><Relationship Id="rId2546" Type="http://schemas.openxmlformats.org/officeDocument/2006/relationships/hyperlink" Target="mailto:=@if(sum(d729.d730)=0,%22NA%22,SUM(L729:L730)/SUM(D729:D730))" TargetMode="External"/><Relationship Id="rId2753" Type="http://schemas.openxmlformats.org/officeDocument/2006/relationships/hyperlink" Target="mailto:=@if(sum(d729.d730)=0,%22NA%22,SUM(L729:L730)/SUM(D729:D730))" TargetMode="External"/><Relationship Id="rId2960" Type="http://schemas.openxmlformats.org/officeDocument/2006/relationships/hyperlink" Target="mailto:=@if(sum(d729.d730)=0,%22NA%22,SUM(L729:L730)/SUM(D729:D730))" TargetMode="External"/><Relationship Id="rId3804" Type="http://schemas.openxmlformats.org/officeDocument/2006/relationships/hyperlink" Target="mailto:=@if(sum(d729.d730)=0,%22NA%22,SUM(L729:L730)/SUM(D729:D730))" TargetMode="External"/><Relationship Id="rId6003" Type="http://schemas.openxmlformats.org/officeDocument/2006/relationships/hyperlink" Target="mailto:=@if(sum(d729.d730)=0,%22NA%22,SUM(L729:L730)/SUM(D729:D730))" TargetMode="External"/><Relationship Id="rId6210" Type="http://schemas.openxmlformats.org/officeDocument/2006/relationships/hyperlink" Target="mailto:=@if(sum(d729.d730)=0,%22NA%22,SUM(L729:L730)/SUM(D729:D730))" TargetMode="External"/><Relationship Id="rId518" Type="http://schemas.openxmlformats.org/officeDocument/2006/relationships/hyperlink" Target="mailto:=@if(sum(d729.d730)=0,%22NA%22,SUM(L729:L730)/SUM(D729:D730))" TargetMode="External"/><Relationship Id="rId725" Type="http://schemas.openxmlformats.org/officeDocument/2006/relationships/hyperlink" Target="mailto:=@if(sum(d729.d730)=0,%22NA%22,SUM(L729:L730)/SUM(D729:D730))" TargetMode="External"/><Relationship Id="rId932" Type="http://schemas.openxmlformats.org/officeDocument/2006/relationships/hyperlink" Target="mailto:=@if(sum(d729.d730)=0,%22NA%22,SUM(L729:L730)/SUM(D729:D730))" TargetMode="External"/><Relationship Id="rId1148" Type="http://schemas.openxmlformats.org/officeDocument/2006/relationships/hyperlink" Target="mailto:=@if(sum(d729.d730)=0,%22NA%22,SUM(L729:L730)/SUM(D729:D730))" TargetMode="External"/><Relationship Id="rId1355" Type="http://schemas.openxmlformats.org/officeDocument/2006/relationships/hyperlink" Target="mailto:=@if(sum(d729.d730)=0,%22NA%22,SUM(L729:L730)/SUM(D729:D730))" TargetMode="External"/><Relationship Id="rId1562" Type="http://schemas.openxmlformats.org/officeDocument/2006/relationships/hyperlink" Target="mailto:=@if(sum(d729.d730)=0,%22NA%22,SUM(L729:L730)/SUM(D729:D730))" TargetMode="External"/><Relationship Id="rId2406" Type="http://schemas.openxmlformats.org/officeDocument/2006/relationships/hyperlink" Target="mailto:=@if(sum(d729.d730)=0,%22NA%22,SUM(L729:L730)/SUM(D729:D730))" TargetMode="External"/><Relationship Id="rId2613" Type="http://schemas.openxmlformats.org/officeDocument/2006/relationships/hyperlink" Target="mailto:=@if(sum(d729.d730)=0,%22NA%22,SUM(L729:L730)/SUM(D729:D730))" TargetMode="External"/><Relationship Id="rId5769" Type="http://schemas.openxmlformats.org/officeDocument/2006/relationships/hyperlink" Target="mailto:=@if(sum(d729.d730)=0,%22NA%22,SUM(L729:L730)/SUM(D729:D730))" TargetMode="External"/><Relationship Id="rId1008" Type="http://schemas.openxmlformats.org/officeDocument/2006/relationships/hyperlink" Target="mailto:=@if(sum(d729.d730)=0,%22NA%22,SUM(L729:L730)/SUM(D729:D730))" TargetMode="External"/><Relationship Id="rId1215" Type="http://schemas.openxmlformats.org/officeDocument/2006/relationships/hyperlink" Target="mailto:=@if(sum(d729.d730)=0,%22NA%22,SUM(L729:L730)/SUM(D729:D730))" TargetMode="External"/><Relationship Id="rId1422" Type="http://schemas.openxmlformats.org/officeDocument/2006/relationships/hyperlink" Target="mailto:=@if(sum(d729.d730)=0,%22NA%22,SUM(L729:L730)/SUM(D729:D730))" TargetMode="External"/><Relationship Id="rId2820" Type="http://schemas.openxmlformats.org/officeDocument/2006/relationships/hyperlink" Target="mailto:=@if(sum(d729.d730)=0,%22NA%22,SUM(L729:L730)/SUM(D729:D730))" TargetMode="External"/><Relationship Id="rId4578" Type="http://schemas.openxmlformats.org/officeDocument/2006/relationships/hyperlink" Target="mailto:=@if(sum(d729.d730)=0,%22NA%22,SUM(L729:L730)/SUM(D729:D730))" TargetMode="External"/><Relationship Id="rId5976" Type="http://schemas.openxmlformats.org/officeDocument/2006/relationships/hyperlink" Target="mailto:=@if(sum(d729.d730)=0,%22NA%22,SUM(L729:L730)/SUM(D729:D730))" TargetMode="External"/><Relationship Id="rId7191" Type="http://schemas.openxmlformats.org/officeDocument/2006/relationships/hyperlink" Target="mailto:=@if(sum(d729.d730)=0,%22NA%22,SUM(L729:L730)/SUM(D729:D730))" TargetMode="External"/><Relationship Id="rId8035" Type="http://schemas.openxmlformats.org/officeDocument/2006/relationships/hyperlink" Target="mailto:=@if(sum(d729.d730)=0,%22NA%22,SUM(L729:L730)/SUM(D729:D730))" TargetMode="External"/><Relationship Id="rId61" Type="http://schemas.openxmlformats.org/officeDocument/2006/relationships/hyperlink" Target="mailto:=@if(sum(d729.d730)=0,%22NA%22,SUM(L729:L730)/SUM(D729:D730))" TargetMode="External"/><Relationship Id="rId3387" Type="http://schemas.openxmlformats.org/officeDocument/2006/relationships/hyperlink" Target="mailto:=@if(sum(d729.d730)=0,%22NA%22,SUM(L729:L730)/SUM(D729:D730))" TargetMode="External"/><Relationship Id="rId4785" Type="http://schemas.openxmlformats.org/officeDocument/2006/relationships/hyperlink" Target="mailto:=@if(sum(d729.d730)=0,%22NA%22,SUM(L729:L730)/SUM(D729:D730))" TargetMode="External"/><Relationship Id="rId4992" Type="http://schemas.openxmlformats.org/officeDocument/2006/relationships/hyperlink" Target="mailto:=@if(sum(d729.d730)=0,%22NA%22,SUM(L729:L730)/SUM(D729:D730))" TargetMode="External"/><Relationship Id="rId5629" Type="http://schemas.openxmlformats.org/officeDocument/2006/relationships/hyperlink" Target="mailto:=@if(sum(d729.d730)=0,%22NA%22,SUM(L729:L730)/SUM(D729:D730))" TargetMode="External"/><Relationship Id="rId5836" Type="http://schemas.openxmlformats.org/officeDocument/2006/relationships/hyperlink" Target="mailto:=@if(sum(d729.d730)=0,%22NA%22,SUM(L729:L730)/SUM(D729:D730))" TargetMode="External"/><Relationship Id="rId7051" Type="http://schemas.openxmlformats.org/officeDocument/2006/relationships/hyperlink" Target="mailto:=@if(sum(d729.d730)=0,%22NA%22,SUM(L729:L730)/SUM(D729:D730))" TargetMode="External"/><Relationship Id="rId8102" Type="http://schemas.openxmlformats.org/officeDocument/2006/relationships/hyperlink" Target="mailto:=@if(sum(d729.d730)=0,%22NA%22,SUM(L729:L730)/SUM(D729:D730))" TargetMode="External"/><Relationship Id="rId2196" Type="http://schemas.openxmlformats.org/officeDocument/2006/relationships/hyperlink" Target="mailto:=@if(sum(d729.d730)=0,%22NA%22,SUM(L729:L730)/SUM(D729:D730))" TargetMode="External"/><Relationship Id="rId3594" Type="http://schemas.openxmlformats.org/officeDocument/2006/relationships/hyperlink" Target="mailto:=@if(sum(d729.d730)=0,%22NA%22,SUM(L729:L730)/SUM(D729:D730))" TargetMode="External"/><Relationship Id="rId4438" Type="http://schemas.openxmlformats.org/officeDocument/2006/relationships/hyperlink" Target="mailto:=@if(sum(d729.d730)=0,%22NA%22,SUM(L729:L730)/SUM(D729:D730))" TargetMode="External"/><Relationship Id="rId4645" Type="http://schemas.openxmlformats.org/officeDocument/2006/relationships/hyperlink" Target="mailto:=@if(sum(d729.d730)=0,%22NA%22,SUM(L729:L730)/SUM(D729:D730))" TargetMode="External"/><Relationship Id="rId4852" Type="http://schemas.openxmlformats.org/officeDocument/2006/relationships/hyperlink" Target="mailto:=@if(sum(d729.d730)=0,%22NA%22,SUM(L729:L730)/SUM(D729:D730))" TargetMode="External"/><Relationship Id="rId5903" Type="http://schemas.openxmlformats.org/officeDocument/2006/relationships/hyperlink" Target="mailto:=@if(sum(d729.d730)=0,%22NA%22,SUM(L729:L730)/SUM(D729:D730))" TargetMode="External"/><Relationship Id="rId168" Type="http://schemas.openxmlformats.org/officeDocument/2006/relationships/hyperlink" Target="mailto:=@if(sum(d729.d730)=0,%22NA%22,SUM(L729:L730)/SUM(D729:D730))" TargetMode="External"/><Relationship Id="rId3247" Type="http://schemas.openxmlformats.org/officeDocument/2006/relationships/hyperlink" Target="mailto:=@if(sum(d729.d730)=0,%22NA%22,SUM(L729:L730)/SUM(D729:D730))" TargetMode="External"/><Relationship Id="rId3454" Type="http://schemas.openxmlformats.org/officeDocument/2006/relationships/hyperlink" Target="mailto:=@if(sum(d729.d730)=0,%22NA%22,SUM(L729:L730)/SUM(D729:D730))" TargetMode="External"/><Relationship Id="rId3661" Type="http://schemas.openxmlformats.org/officeDocument/2006/relationships/hyperlink" Target="mailto:=@if(sum(d729.d730)=0,%22NA%22,SUM(L729:L730)/SUM(D729:D730))" TargetMode="External"/><Relationship Id="rId4505" Type="http://schemas.openxmlformats.org/officeDocument/2006/relationships/hyperlink" Target="mailto:=@if(sum(d729.d730)=0,%22NA%22,SUM(L729:L730)/SUM(D729:D730))" TargetMode="External"/><Relationship Id="rId4712" Type="http://schemas.openxmlformats.org/officeDocument/2006/relationships/hyperlink" Target="mailto:=@if(sum(d729.d730)=0,%22NA%22,SUM(L729:L730)/SUM(D729:D730))" TargetMode="External"/><Relationship Id="rId7868" Type="http://schemas.openxmlformats.org/officeDocument/2006/relationships/hyperlink" Target="mailto:=@if(sum(d729.d730)=0,%22NA%22,SUM(L729:L730)/SUM(D729:D730))" TargetMode="External"/><Relationship Id="rId375" Type="http://schemas.openxmlformats.org/officeDocument/2006/relationships/hyperlink" Target="mailto:=@if(sum(d729.d730)=0,%22NA%22,SUM(L729:L730)/SUM(D729:D730))" TargetMode="External"/><Relationship Id="rId582" Type="http://schemas.openxmlformats.org/officeDocument/2006/relationships/hyperlink" Target="mailto:=@if(sum(d729.d730)=0,%22NA%22,SUM(L729:L730)/SUM(D729:D730))" TargetMode="External"/><Relationship Id="rId2056" Type="http://schemas.openxmlformats.org/officeDocument/2006/relationships/hyperlink" Target="mailto:=@if(sum(d729.d730)=0,%22NA%22,SUM(L729:L730)/SUM(D729:D730))" TargetMode="External"/><Relationship Id="rId2263" Type="http://schemas.openxmlformats.org/officeDocument/2006/relationships/hyperlink" Target="mailto:=@if(sum(d729.d730)=0,%22NA%22,SUM(L729:L730)/SUM(D729:D730))" TargetMode="External"/><Relationship Id="rId2470" Type="http://schemas.openxmlformats.org/officeDocument/2006/relationships/hyperlink" Target="mailto:=@if(sum(d729.d730)=0,%22NA%22,SUM(L729:L730)/SUM(D729:D730))" TargetMode="External"/><Relationship Id="rId3107" Type="http://schemas.openxmlformats.org/officeDocument/2006/relationships/hyperlink" Target="mailto:=@if(sum(d729.d730)=0,%22NA%22,SUM(L729:L730)/SUM(D729:D730))" TargetMode="External"/><Relationship Id="rId3314" Type="http://schemas.openxmlformats.org/officeDocument/2006/relationships/hyperlink" Target="mailto:=@if(sum(d729.d730)=0,%22NA%22,SUM(L729:L730)/SUM(D729:D730))" TargetMode="External"/><Relationship Id="rId3521" Type="http://schemas.openxmlformats.org/officeDocument/2006/relationships/hyperlink" Target="mailto:=@if(sum(d729.d730)=0,%22NA%22,SUM(L729:L730)/SUM(D729:D730))" TargetMode="External"/><Relationship Id="rId6677" Type="http://schemas.openxmlformats.org/officeDocument/2006/relationships/hyperlink" Target="mailto:=@if(sum(d729.d730)=0,%22NA%22,SUM(L729:L730)/SUM(D729:D730))" TargetMode="External"/><Relationship Id="rId6884" Type="http://schemas.openxmlformats.org/officeDocument/2006/relationships/hyperlink" Target="mailto:=@if(sum(d729.d730)=0,%22NA%22,SUM(L729:L730)/SUM(D729:D730))" TargetMode="External"/><Relationship Id="rId7728" Type="http://schemas.openxmlformats.org/officeDocument/2006/relationships/hyperlink" Target="mailto:=@if(sum(d729.d730)=0,%22NA%22,SUM(L729:L730)/SUM(D729:D730))" TargetMode="External"/><Relationship Id="rId7935" Type="http://schemas.openxmlformats.org/officeDocument/2006/relationships/hyperlink" Target="mailto:=@if(sum(d729.d730)=0,%22NA%22,SUM(L729:L730)/SUM(D729:D730))" TargetMode="External"/><Relationship Id="rId235" Type="http://schemas.openxmlformats.org/officeDocument/2006/relationships/hyperlink" Target="mailto:=@if(sum(d729.d730)=0,%22NA%22,SUM(L729:L730)/SUM(D729:D730))" TargetMode="External"/><Relationship Id="rId442" Type="http://schemas.openxmlformats.org/officeDocument/2006/relationships/hyperlink" Target="mailto:=@if(sum(d729.d730)=0,%22NA%22,SUM(L729:L730)/SUM(D729:D730))" TargetMode="External"/><Relationship Id="rId1072" Type="http://schemas.openxmlformats.org/officeDocument/2006/relationships/hyperlink" Target="mailto:=@if(sum(d729.d730)=0,%22NA%22,SUM(L729:L730)/SUM(D729:D730))" TargetMode="External"/><Relationship Id="rId2123" Type="http://schemas.openxmlformats.org/officeDocument/2006/relationships/hyperlink" Target="mailto:=@if(sum(d729.d730)=0,%22NA%22,SUM(L729:L730)/SUM(D729:D730))" TargetMode="External"/><Relationship Id="rId2330" Type="http://schemas.openxmlformats.org/officeDocument/2006/relationships/hyperlink" Target="mailto:=@if(sum(d729.d730)=0,%22NA%22,SUM(L729:L730)/SUM(D729:D730))" TargetMode="External"/><Relationship Id="rId5279" Type="http://schemas.openxmlformats.org/officeDocument/2006/relationships/hyperlink" Target="mailto:=@if(sum(d729.d730)=0,%22NA%22,SUM(L729:L730)/SUM(D729:D730))" TargetMode="External"/><Relationship Id="rId5486" Type="http://schemas.openxmlformats.org/officeDocument/2006/relationships/hyperlink" Target="mailto:=@if(sum(d729.d730)=0,%22NA%22,SUM(L729:L730)/SUM(D729:D730))" TargetMode="External"/><Relationship Id="rId5693" Type="http://schemas.openxmlformats.org/officeDocument/2006/relationships/hyperlink" Target="mailto:=@if(sum(d729.d730)=0,%22NA%22,SUM(L729:L730)/SUM(D729:D730))" TargetMode="External"/><Relationship Id="rId6537" Type="http://schemas.openxmlformats.org/officeDocument/2006/relationships/hyperlink" Target="mailto:=@if(sum(d729.d730)=0,%22NA%22,SUM(L729:L730)/SUM(D729:D730))" TargetMode="External"/><Relationship Id="rId6744" Type="http://schemas.openxmlformats.org/officeDocument/2006/relationships/hyperlink" Target="mailto:=@if(sum(d729.d730)=0,%22NA%22,SUM(L729:L730)/SUM(D729:D730))" TargetMode="External"/><Relationship Id="rId302" Type="http://schemas.openxmlformats.org/officeDocument/2006/relationships/hyperlink" Target="mailto:=@if(sum(d729.d730)=0,%22NA%22,SUM(L729:L730)/SUM(D729:D730))" TargetMode="External"/><Relationship Id="rId4088" Type="http://schemas.openxmlformats.org/officeDocument/2006/relationships/hyperlink" Target="mailto:=@if(sum(d729.d730)=0,%22NA%22,SUM(L729:L730)/SUM(D729:D730))" TargetMode="External"/><Relationship Id="rId4295" Type="http://schemas.openxmlformats.org/officeDocument/2006/relationships/hyperlink" Target="mailto:=@if(sum(d729.d730)=0,%22NA%22,SUM(L729:L730)/SUM(D729:D730))" TargetMode="External"/><Relationship Id="rId5139" Type="http://schemas.openxmlformats.org/officeDocument/2006/relationships/hyperlink" Target="mailto:=@if(sum(d729.d730)=0,%22NA%22,SUM(L729:L730)/SUM(D729:D730))" TargetMode="External"/><Relationship Id="rId5346" Type="http://schemas.openxmlformats.org/officeDocument/2006/relationships/hyperlink" Target="mailto:=@if(sum(d729.d730)=0,%22NA%22,SUM(L729:L730)/SUM(D729:D730))" TargetMode="External"/><Relationship Id="rId5553" Type="http://schemas.openxmlformats.org/officeDocument/2006/relationships/hyperlink" Target="mailto:=@if(sum(d729.d730)=0,%22NA%22,SUM(L729:L730)/SUM(D729:D730))" TargetMode="External"/><Relationship Id="rId6951" Type="http://schemas.openxmlformats.org/officeDocument/2006/relationships/hyperlink" Target="mailto:=@if(sum(d729.d730)=0,%22NA%22,SUM(L729:L730)/SUM(D729:D730))" TargetMode="External"/><Relationship Id="rId1889" Type="http://schemas.openxmlformats.org/officeDocument/2006/relationships/hyperlink" Target="mailto:=@if(sum(d729.d730)=0,%22NA%22,SUM(L729:L730)/SUM(D729:D730))" TargetMode="External"/><Relationship Id="rId4155" Type="http://schemas.openxmlformats.org/officeDocument/2006/relationships/hyperlink" Target="mailto:=@if(sum(d729.d730)=0,%22NA%22,SUM(L729:L730)/SUM(D729:D730))" TargetMode="External"/><Relationship Id="rId4362" Type="http://schemas.openxmlformats.org/officeDocument/2006/relationships/hyperlink" Target="mailto:=@if(sum(d729.d730)=0,%22NA%22,SUM(L729:L730)/SUM(D729:D730))" TargetMode="External"/><Relationship Id="rId5206" Type="http://schemas.openxmlformats.org/officeDocument/2006/relationships/hyperlink" Target="mailto:=@if(sum(d729.d730)=0,%22NA%22,SUM(L729:L730)/SUM(D729:D730))" TargetMode="External"/><Relationship Id="rId5760" Type="http://schemas.openxmlformats.org/officeDocument/2006/relationships/hyperlink" Target="mailto:=@if(sum(d729.d730)=0,%22NA%22,SUM(L729:L730)/SUM(D729:D730))" TargetMode="External"/><Relationship Id="rId6604" Type="http://schemas.openxmlformats.org/officeDocument/2006/relationships/hyperlink" Target="mailto:=@if(sum(d729.d730)=0,%22NA%22,SUM(L729:L730)/SUM(D729:D730))" TargetMode="External"/><Relationship Id="rId6811" Type="http://schemas.openxmlformats.org/officeDocument/2006/relationships/hyperlink" Target="mailto:=@if(sum(d729.d730)=0,%22NA%22,SUM(L729:L730)/SUM(D729:D730))" TargetMode="External"/><Relationship Id="rId1749" Type="http://schemas.openxmlformats.org/officeDocument/2006/relationships/hyperlink" Target="mailto:=@if(sum(d729.d730)=0,%22NA%22,SUM(L729:L730)/SUM(D729:D730))" TargetMode="External"/><Relationship Id="rId1956" Type="http://schemas.openxmlformats.org/officeDocument/2006/relationships/hyperlink" Target="mailto:=@if(sum(d729.d730)=0,%22NA%22,SUM(L729:L730)/SUM(D729:D730))" TargetMode="External"/><Relationship Id="rId3171" Type="http://schemas.openxmlformats.org/officeDocument/2006/relationships/hyperlink" Target="mailto:=@if(sum(d729.d730)=0,%22NA%22,SUM(L729:L730)/SUM(D729:D730))" TargetMode="External"/><Relationship Id="rId4015" Type="http://schemas.openxmlformats.org/officeDocument/2006/relationships/hyperlink" Target="mailto:=@if(sum(d729.d730)=0,%22NA%22,SUM(L729:L730)/SUM(D729:D730))" TargetMode="External"/><Relationship Id="rId5413" Type="http://schemas.openxmlformats.org/officeDocument/2006/relationships/hyperlink" Target="mailto:=@if(sum(d729.d730)=0,%22NA%22,SUM(L729:L730)/SUM(D729:D730))" TargetMode="External"/><Relationship Id="rId5620" Type="http://schemas.openxmlformats.org/officeDocument/2006/relationships/hyperlink" Target="mailto:=@if(sum(d729.d730)=0,%22NA%22,SUM(L729:L730)/SUM(D729:D730))" TargetMode="External"/><Relationship Id="rId1609" Type="http://schemas.openxmlformats.org/officeDocument/2006/relationships/hyperlink" Target="mailto:=@if(sum(d729.d730)=0,%22NA%22,SUM(L729:L730)/SUM(D729:D730))" TargetMode="External"/><Relationship Id="rId1816" Type="http://schemas.openxmlformats.org/officeDocument/2006/relationships/hyperlink" Target="mailto:=@if(sum(d729.d730)=0,%22NA%22,SUM(L729:L730)/SUM(D729:D730))" TargetMode="External"/><Relationship Id="rId4222" Type="http://schemas.openxmlformats.org/officeDocument/2006/relationships/hyperlink" Target="mailto:=@if(sum(d729.d730)=0,%22NA%22,SUM(L729:L730)/SUM(D729:D730))" TargetMode="External"/><Relationship Id="rId7378" Type="http://schemas.openxmlformats.org/officeDocument/2006/relationships/hyperlink" Target="mailto:=@if(sum(d729.d730)=0,%22NA%22,SUM(L729:L730)/SUM(D729:D730))" TargetMode="External"/><Relationship Id="rId7585" Type="http://schemas.openxmlformats.org/officeDocument/2006/relationships/hyperlink" Target="mailto:=@if(sum(d729.d730)=0,%22NA%22,SUM(L729:L730)/SUM(D729:D730))" TargetMode="External"/><Relationship Id="rId7792" Type="http://schemas.openxmlformats.org/officeDocument/2006/relationships/hyperlink" Target="mailto:=@if(sum(d729.d730)=0,%22NA%22,SUM(L729:L730)/SUM(D729:D730))" TargetMode="External"/><Relationship Id="rId3031" Type="http://schemas.openxmlformats.org/officeDocument/2006/relationships/hyperlink" Target="mailto:=@if(sum(d729.d730)=0,%22NA%22,SUM(L729:L730)/SUM(D729:D730))" TargetMode="External"/><Relationship Id="rId3988" Type="http://schemas.openxmlformats.org/officeDocument/2006/relationships/hyperlink" Target="mailto:=@if(sum(d729.d730)=0,%22NA%22,SUM(L729:L730)/SUM(D729:D730))" TargetMode="External"/><Relationship Id="rId6187" Type="http://schemas.openxmlformats.org/officeDocument/2006/relationships/hyperlink" Target="mailto:=@if(sum(d729.d730)=0,%22NA%22,SUM(L729:L730)/SUM(D729:D730))" TargetMode="External"/><Relationship Id="rId6394" Type="http://schemas.openxmlformats.org/officeDocument/2006/relationships/hyperlink" Target="mailto:=@if(sum(d729.d730)=0,%22NA%22,SUM(L729:L730)/SUM(D729:D730))" TargetMode="External"/><Relationship Id="rId7238" Type="http://schemas.openxmlformats.org/officeDocument/2006/relationships/hyperlink" Target="mailto:=@if(sum(d729.d730)=0,%22NA%22,SUM(L729:L730)/SUM(D729:D730))" TargetMode="External"/><Relationship Id="rId7445" Type="http://schemas.openxmlformats.org/officeDocument/2006/relationships/hyperlink" Target="mailto:=@if(sum(d729.d730)=0,%22NA%22,SUM(L729:L730)/SUM(D729:D730))" TargetMode="External"/><Relationship Id="rId7652" Type="http://schemas.openxmlformats.org/officeDocument/2006/relationships/hyperlink" Target="mailto:=@if(sum(d729.d730)=0,%22NA%22,SUM(L729:L730)/SUM(D729:D730))" TargetMode="External"/><Relationship Id="rId2797" Type="http://schemas.openxmlformats.org/officeDocument/2006/relationships/hyperlink" Target="mailto:=@if(sum(d729.d730)=0,%22NA%22,SUM(L729:L730)/SUM(D729:D730))" TargetMode="External"/><Relationship Id="rId3848" Type="http://schemas.openxmlformats.org/officeDocument/2006/relationships/hyperlink" Target="mailto:=@if(sum(d729.d730)=0,%22NA%22,SUM(L729:L730)/SUM(D729:D730))" TargetMode="External"/><Relationship Id="rId6047" Type="http://schemas.openxmlformats.org/officeDocument/2006/relationships/hyperlink" Target="mailto:=@if(sum(d729.d730)=0,%22NA%22,SUM(L729:L730)/SUM(D729:D730))" TargetMode="External"/><Relationship Id="rId6254" Type="http://schemas.openxmlformats.org/officeDocument/2006/relationships/hyperlink" Target="mailto:=@if(sum(d729.d730)=0,%22NA%22,SUM(L729:L730)/SUM(D729:D730))" TargetMode="External"/><Relationship Id="rId6461" Type="http://schemas.openxmlformats.org/officeDocument/2006/relationships/hyperlink" Target="mailto:=@if(sum(d729.d730)=0,%22NA%22,SUM(L729:L730)/SUM(D729:D730))" TargetMode="External"/><Relationship Id="rId7305" Type="http://schemas.openxmlformats.org/officeDocument/2006/relationships/hyperlink" Target="mailto:=@if(sum(d729.d730)=0,%22NA%22,SUM(L729:L730)/SUM(D729:D730))" TargetMode="External"/><Relationship Id="rId7512" Type="http://schemas.openxmlformats.org/officeDocument/2006/relationships/hyperlink" Target="mailto:=@if(sum(d729.d730)=0,%22NA%22,SUM(L729:L730)/SUM(D729:D730))" TargetMode="External"/><Relationship Id="rId769" Type="http://schemas.openxmlformats.org/officeDocument/2006/relationships/hyperlink" Target="mailto:=@if(sum(d729.d730)=0,%22NA%22,SUM(L729:L730)/SUM(D729:D730))" TargetMode="External"/><Relationship Id="rId976" Type="http://schemas.openxmlformats.org/officeDocument/2006/relationships/hyperlink" Target="mailto:=@if(sum(d729.d730)=0,%22NA%22,SUM(L729:L730)/SUM(D729:D730))" TargetMode="External"/><Relationship Id="rId1399" Type="http://schemas.openxmlformats.org/officeDocument/2006/relationships/hyperlink" Target="mailto:=@if(sum(d729.d730)=0,%22NA%22,SUM(L729:L730)/SUM(D729:D730))" TargetMode="External"/><Relationship Id="rId2657" Type="http://schemas.openxmlformats.org/officeDocument/2006/relationships/hyperlink" Target="mailto:=@if(sum(d729.d730)=0,%22NA%22,SUM(L729:L730)/SUM(D729:D730))" TargetMode="External"/><Relationship Id="rId5063" Type="http://schemas.openxmlformats.org/officeDocument/2006/relationships/hyperlink" Target="mailto:=@if(sum(d729.d730)=0,%22NA%22,SUM(L729:L730)/SUM(D729:D730))" TargetMode="External"/><Relationship Id="rId5270" Type="http://schemas.openxmlformats.org/officeDocument/2006/relationships/hyperlink" Target="mailto:=@if(sum(d729.d730)=0,%22NA%22,SUM(L729:L730)/SUM(D729:D730))" TargetMode="External"/><Relationship Id="rId6114" Type="http://schemas.openxmlformats.org/officeDocument/2006/relationships/hyperlink" Target="mailto:=@if(sum(d729.d730)=0,%22NA%22,SUM(L729:L730)/SUM(D729:D730))" TargetMode="External"/><Relationship Id="rId6321" Type="http://schemas.openxmlformats.org/officeDocument/2006/relationships/hyperlink" Target="mailto:=@if(sum(d729.d730)=0,%22NA%22,SUM(L729:L730)/SUM(D729:D730))" TargetMode="External"/><Relationship Id="rId629" Type="http://schemas.openxmlformats.org/officeDocument/2006/relationships/hyperlink" Target="mailto:=@if(sum(d729.d730)=0,%22NA%22,SUM(L729:L730)/SUM(D729:D730))" TargetMode="External"/><Relationship Id="rId1259" Type="http://schemas.openxmlformats.org/officeDocument/2006/relationships/hyperlink" Target="mailto:=@if(sum(d729.d730)=0,%22NA%22,SUM(L729:L730)/SUM(D729:D730))" TargetMode="External"/><Relationship Id="rId1466" Type="http://schemas.openxmlformats.org/officeDocument/2006/relationships/hyperlink" Target="mailto:=@if(sum(d729.d730)=0,%22NA%22,SUM(L729:L730)/SUM(D729:D730))" TargetMode="External"/><Relationship Id="rId2864" Type="http://schemas.openxmlformats.org/officeDocument/2006/relationships/hyperlink" Target="mailto:=@if(sum(d729.d730)=0,%22NA%22,SUM(L729:L730)/SUM(D729:D730))" TargetMode="External"/><Relationship Id="rId3708" Type="http://schemas.openxmlformats.org/officeDocument/2006/relationships/hyperlink" Target="mailto:=@if(sum(d729.d730)=0,%22NA%22,SUM(L729:L730)/SUM(D729:D730))" TargetMode="External"/><Relationship Id="rId3915" Type="http://schemas.openxmlformats.org/officeDocument/2006/relationships/hyperlink" Target="mailto:=@if(sum(d729.d730)=0,%22NA%22,SUM(L729:L730)/SUM(D729:D730))" TargetMode="External"/><Relationship Id="rId5130" Type="http://schemas.openxmlformats.org/officeDocument/2006/relationships/hyperlink" Target="mailto:=@if(sum(d729.d730)=0,%22NA%22,SUM(L729:L730)/SUM(D729:D730))" TargetMode="External"/><Relationship Id="rId8079" Type="http://schemas.openxmlformats.org/officeDocument/2006/relationships/hyperlink" Target="mailto:=@if(sum(d729.d730)=0,%22NA%22,SUM(L729:L730)/SUM(D729:D730))" TargetMode="External"/><Relationship Id="rId836" Type="http://schemas.openxmlformats.org/officeDocument/2006/relationships/hyperlink" Target="mailto:=@if(sum(d729.d730)=0,%22NA%22,SUM(L729:L730)/SUM(D729:D730))" TargetMode="External"/><Relationship Id="rId1119" Type="http://schemas.openxmlformats.org/officeDocument/2006/relationships/hyperlink" Target="mailto:=@if(sum(d729.d730)=0,%22NA%22,SUM(L729:L730)/SUM(D729:D730))" TargetMode="External"/><Relationship Id="rId1673" Type="http://schemas.openxmlformats.org/officeDocument/2006/relationships/hyperlink" Target="mailto:=@if(sum(d729.d730)=0,%22NA%22,SUM(L729:L730)/SUM(D729:D730))" TargetMode="External"/><Relationship Id="rId1880" Type="http://schemas.openxmlformats.org/officeDocument/2006/relationships/hyperlink" Target="mailto:=@if(sum(d729.d730)=0,%22NA%22,SUM(L729:L730)/SUM(D729:D730))" TargetMode="External"/><Relationship Id="rId2517" Type="http://schemas.openxmlformats.org/officeDocument/2006/relationships/hyperlink" Target="mailto:=@if(sum(d729.d730)=0,%22NA%22,SUM(L729:L730)/SUM(D729:D730))" TargetMode="External"/><Relationship Id="rId2724" Type="http://schemas.openxmlformats.org/officeDocument/2006/relationships/hyperlink" Target="mailto:=@if(sum(d729.d730)=0,%22NA%22,SUM(L729:L730)/SUM(D729:D730))" TargetMode="External"/><Relationship Id="rId2931" Type="http://schemas.openxmlformats.org/officeDocument/2006/relationships/hyperlink" Target="mailto:=@if(sum(d729.d730)=0,%22NA%22,SUM(L729:L730)/SUM(D729:D730))" TargetMode="External"/><Relationship Id="rId7095" Type="http://schemas.openxmlformats.org/officeDocument/2006/relationships/hyperlink" Target="mailto:=@if(sum(d729.d730)=0,%22NA%22,SUM(L729:L730)/SUM(D729:D730))" TargetMode="External"/><Relationship Id="rId8146" Type="http://schemas.openxmlformats.org/officeDocument/2006/relationships/hyperlink" Target="mailto:=@if(sum(d729.d730)=0,%22NA%22,SUM(L729:L730)/SUM(D729:D730))" TargetMode="External"/><Relationship Id="rId903" Type="http://schemas.openxmlformats.org/officeDocument/2006/relationships/hyperlink" Target="mailto:=@if(sum(d729.d730)=0,%22NA%22,SUM(L729:L730)/SUM(D729:D730))" TargetMode="External"/><Relationship Id="rId1326" Type="http://schemas.openxmlformats.org/officeDocument/2006/relationships/hyperlink" Target="mailto:=@if(sum(d729.d730)=0,%22NA%22,SUM(L729:L730)/SUM(D729:D730))" TargetMode="External"/><Relationship Id="rId1533" Type="http://schemas.openxmlformats.org/officeDocument/2006/relationships/hyperlink" Target="mailto:=@if(sum(d729.d730)=0,%22NA%22,SUM(L729:L730)/SUM(D729:D730))" TargetMode="External"/><Relationship Id="rId1740" Type="http://schemas.openxmlformats.org/officeDocument/2006/relationships/hyperlink" Target="mailto:=@if(sum(d729.d730)=0,%22NA%22,SUM(L729:L730)/SUM(D729:D730))" TargetMode="External"/><Relationship Id="rId4689" Type="http://schemas.openxmlformats.org/officeDocument/2006/relationships/hyperlink" Target="mailto:=@if(sum(d729.d730)=0,%22NA%22,SUM(L729:L730)/SUM(D729:D730))" TargetMode="External"/><Relationship Id="rId4896" Type="http://schemas.openxmlformats.org/officeDocument/2006/relationships/hyperlink" Target="mailto:=@if(sum(d729.d730)=0,%22NA%22,SUM(L729:L730)/SUM(D729:D730))" TargetMode="External"/><Relationship Id="rId5947" Type="http://schemas.openxmlformats.org/officeDocument/2006/relationships/hyperlink" Target="mailto:=@if(sum(d729.d730)=0,%22NA%22,SUM(L729:L730)/SUM(D729:D730))" TargetMode="External"/><Relationship Id="rId32" Type="http://schemas.openxmlformats.org/officeDocument/2006/relationships/hyperlink" Target="mailto:=@if(sum(d729.d730)=0,%22NA%22,SUM(L729:L730)/SUM(D729:D730))" TargetMode="External"/><Relationship Id="rId1600" Type="http://schemas.openxmlformats.org/officeDocument/2006/relationships/hyperlink" Target="mailto:=@if(sum(d729.d730)=0,%22NA%22,SUM(L729:L730)/SUM(D729:D730))" TargetMode="External"/><Relationship Id="rId3498" Type="http://schemas.openxmlformats.org/officeDocument/2006/relationships/hyperlink" Target="mailto:=@if(sum(d729.d730)=0,%22NA%22,SUM(L729:L730)/SUM(D729:D730))" TargetMode="External"/><Relationship Id="rId4549" Type="http://schemas.openxmlformats.org/officeDocument/2006/relationships/hyperlink" Target="mailto:=@if(sum(d729.d730)=0,%22NA%22,SUM(L729:L730)/SUM(D729:D730))" TargetMode="External"/><Relationship Id="rId4756" Type="http://schemas.openxmlformats.org/officeDocument/2006/relationships/hyperlink" Target="mailto:=@if(sum(d729.d730)=0,%22NA%22,SUM(L729:L730)/SUM(D729:D730))" TargetMode="External"/><Relationship Id="rId4963" Type="http://schemas.openxmlformats.org/officeDocument/2006/relationships/hyperlink" Target="mailto:=@if(sum(d729.d730)=0,%22NA%22,SUM(L729:L730)/SUM(D729:D730))" TargetMode="External"/><Relationship Id="rId5807" Type="http://schemas.openxmlformats.org/officeDocument/2006/relationships/hyperlink" Target="mailto:=@if(sum(d729.d730)=0,%22NA%22,SUM(L729:L730)/SUM(D729:D730))" TargetMode="External"/><Relationship Id="rId7162" Type="http://schemas.openxmlformats.org/officeDocument/2006/relationships/hyperlink" Target="mailto:=@if(sum(d729.d730)=0,%22NA%22,SUM(L729:L730)/SUM(D729:D730))" TargetMode="External"/><Relationship Id="rId8006" Type="http://schemas.openxmlformats.org/officeDocument/2006/relationships/hyperlink" Target="mailto:=@if(sum(d729.d730)=0,%22NA%22,SUM(L729:L730)/SUM(D729:D730))" TargetMode="External"/><Relationship Id="rId3358" Type="http://schemas.openxmlformats.org/officeDocument/2006/relationships/hyperlink" Target="mailto:=@if(sum(d729.d730)=0,%22NA%22,SUM(L729:L730)/SUM(D729:D730))" TargetMode="External"/><Relationship Id="rId3565" Type="http://schemas.openxmlformats.org/officeDocument/2006/relationships/hyperlink" Target="mailto:=@if(sum(d729.d730)=0,%22NA%22,SUM(L729:L730)/SUM(D729:D730))" TargetMode="External"/><Relationship Id="rId3772" Type="http://schemas.openxmlformats.org/officeDocument/2006/relationships/hyperlink" Target="mailto:=@if(sum(d729.d730)=0,%22NA%22,SUM(L729:L730)/SUM(D729:D730))" TargetMode="External"/><Relationship Id="rId4409" Type="http://schemas.openxmlformats.org/officeDocument/2006/relationships/hyperlink" Target="mailto:=@if(sum(d729.d730)=0,%22NA%22,SUM(L729:L730)/SUM(D729:D730))" TargetMode="External"/><Relationship Id="rId4616" Type="http://schemas.openxmlformats.org/officeDocument/2006/relationships/hyperlink" Target="mailto:=@if(sum(d729.d730)=0,%22NA%22,SUM(L729:L730)/SUM(D729:D730))" TargetMode="External"/><Relationship Id="rId4823" Type="http://schemas.openxmlformats.org/officeDocument/2006/relationships/hyperlink" Target="mailto:=@if(sum(d729.d730)=0,%22NA%22,SUM(L729:L730)/SUM(D729:D730))" TargetMode="External"/><Relationship Id="rId7022" Type="http://schemas.openxmlformats.org/officeDocument/2006/relationships/hyperlink" Target="mailto:=@if(sum(d729.d730)=0,%22NA%22,SUM(L729:L730)/SUM(D729:D730))" TargetMode="External"/><Relationship Id="rId7979" Type="http://schemas.openxmlformats.org/officeDocument/2006/relationships/hyperlink" Target="mailto:=@if(sum(d729.d730)=0,%22NA%22,SUM(L729:L730)/SUM(D729:D730))" TargetMode="External"/><Relationship Id="rId279" Type="http://schemas.openxmlformats.org/officeDocument/2006/relationships/hyperlink" Target="mailto:=@if(sum(d729.d730)=0,%22NA%22,SUM(L729:L730)/SUM(D729:D730))" TargetMode="External"/><Relationship Id="rId486" Type="http://schemas.openxmlformats.org/officeDocument/2006/relationships/hyperlink" Target="mailto:=@if(sum(d729.d730)=0,%22NA%22,SUM(L729:L730)/SUM(D729:D730))" TargetMode="External"/><Relationship Id="rId693" Type="http://schemas.openxmlformats.org/officeDocument/2006/relationships/hyperlink" Target="mailto:=@if(sum(d729.d730)=0,%22NA%22,SUM(L729:L730)/SUM(D729:D730))" TargetMode="External"/><Relationship Id="rId2167" Type="http://schemas.openxmlformats.org/officeDocument/2006/relationships/hyperlink" Target="mailto:=@if(sum(d729.d730)=0,%22NA%22,SUM(L729:L730)/SUM(D729:D730))" TargetMode="External"/><Relationship Id="rId2374" Type="http://schemas.openxmlformats.org/officeDocument/2006/relationships/hyperlink" Target="mailto:=@if(sum(d729.d730)=0,%22NA%22,SUM(L729:L730)/SUM(D729:D730))" TargetMode="External"/><Relationship Id="rId2581" Type="http://schemas.openxmlformats.org/officeDocument/2006/relationships/hyperlink" Target="mailto:=@if(sum(d729.d730)=0,%22NA%22,SUM(L729:L730)/SUM(D729:D730))" TargetMode="External"/><Relationship Id="rId3218" Type="http://schemas.openxmlformats.org/officeDocument/2006/relationships/hyperlink" Target="mailto:=@if(sum(d729.d730)=0,%22NA%22,SUM(L729:L730)/SUM(D729:D730))" TargetMode="External"/><Relationship Id="rId3425" Type="http://schemas.openxmlformats.org/officeDocument/2006/relationships/hyperlink" Target="mailto:=@if(sum(d729.d730)=0,%22NA%22,SUM(L729:L730)/SUM(D729:D730))" TargetMode="External"/><Relationship Id="rId3632" Type="http://schemas.openxmlformats.org/officeDocument/2006/relationships/hyperlink" Target="mailto:=@if(sum(d729.d730)=0,%22NA%22,SUM(L729:L730)/SUM(D729:D730))" TargetMode="External"/><Relationship Id="rId6788" Type="http://schemas.openxmlformats.org/officeDocument/2006/relationships/hyperlink" Target="mailto:=@if(sum(d729.d730)=0,%22NA%22,SUM(L729:L730)/SUM(D729:D730))" TargetMode="External"/><Relationship Id="rId139" Type="http://schemas.openxmlformats.org/officeDocument/2006/relationships/hyperlink" Target="mailto:=@if(sum(d729.d730)=0,%22NA%22,SUM(L729:L730)/SUM(D729:D730))" TargetMode="External"/><Relationship Id="rId346" Type="http://schemas.openxmlformats.org/officeDocument/2006/relationships/hyperlink" Target="mailto:=@if(sum(d729.d730)=0,%22NA%22,SUM(L729:L730)/SUM(D729:D730))" TargetMode="External"/><Relationship Id="rId553" Type="http://schemas.openxmlformats.org/officeDocument/2006/relationships/hyperlink" Target="mailto:=@if(sum(d729.d730)=0,%22NA%22,SUM(L729:L730)/SUM(D729:D730))" TargetMode="External"/><Relationship Id="rId760" Type="http://schemas.openxmlformats.org/officeDocument/2006/relationships/hyperlink" Target="mailto:=@if(sum(d729.d730)=0,%22NA%22,SUM(L729:L730)/SUM(D729:D730))" TargetMode="External"/><Relationship Id="rId1183" Type="http://schemas.openxmlformats.org/officeDocument/2006/relationships/hyperlink" Target="mailto:=@if(sum(d729.d730)=0,%22NA%22,SUM(L729:L730)/SUM(D729:D730))" TargetMode="External"/><Relationship Id="rId1390" Type="http://schemas.openxmlformats.org/officeDocument/2006/relationships/hyperlink" Target="mailto:=@if(sum(d729.d730)=0,%22NA%22,SUM(L729:L730)/SUM(D729:D730))" TargetMode="External"/><Relationship Id="rId2027" Type="http://schemas.openxmlformats.org/officeDocument/2006/relationships/hyperlink" Target="mailto:=@if(sum(d729.d730)=0,%22NA%22,SUM(L729:L730)/SUM(D729:D730))" TargetMode="External"/><Relationship Id="rId2234" Type="http://schemas.openxmlformats.org/officeDocument/2006/relationships/hyperlink" Target="mailto:=@if(sum(d729.d730)=0,%22NA%22,SUM(L729:L730)/SUM(D729:D730))" TargetMode="External"/><Relationship Id="rId2441" Type="http://schemas.openxmlformats.org/officeDocument/2006/relationships/hyperlink" Target="mailto:=@if(sum(d729.d730)=0,%22NA%22,SUM(L729:L730)/SUM(D729:D730))" TargetMode="External"/><Relationship Id="rId5597" Type="http://schemas.openxmlformats.org/officeDocument/2006/relationships/hyperlink" Target="mailto:=@if(sum(d729.d730)=0,%22NA%22,SUM(L729:L730)/SUM(D729:D730))" TargetMode="External"/><Relationship Id="rId6995" Type="http://schemas.openxmlformats.org/officeDocument/2006/relationships/hyperlink" Target="mailto:=@if(sum(d729.d730)=0,%22NA%22,SUM(L729:L730)/SUM(D729:D730))" TargetMode="External"/><Relationship Id="rId7839" Type="http://schemas.openxmlformats.org/officeDocument/2006/relationships/hyperlink" Target="mailto:=@if(sum(d729.d730)=0,%22NA%22,SUM(L729:L730)/SUM(D729:D730))" TargetMode="External"/><Relationship Id="rId206" Type="http://schemas.openxmlformats.org/officeDocument/2006/relationships/hyperlink" Target="mailto:=@if(sum(d729.d730)=0,%22NA%22,SUM(L729:L730)/SUM(D729:D730))" TargetMode="External"/><Relationship Id="rId413" Type="http://schemas.openxmlformats.org/officeDocument/2006/relationships/hyperlink" Target="mailto:=@if(sum(d729.d730)=0,%22NA%22,SUM(L729:L730)/SUM(D729:D730))" TargetMode="External"/><Relationship Id="rId1043" Type="http://schemas.openxmlformats.org/officeDocument/2006/relationships/hyperlink" Target="mailto:=@if(sum(d729.d730)=0,%22NA%22,SUM(L729:L730)/SUM(D729:D730))" TargetMode="External"/><Relationship Id="rId4199" Type="http://schemas.openxmlformats.org/officeDocument/2006/relationships/hyperlink" Target="mailto:=@if(sum(d729.d730)=0,%22NA%22,SUM(L729:L730)/SUM(D729:D730))" TargetMode="External"/><Relationship Id="rId6648" Type="http://schemas.openxmlformats.org/officeDocument/2006/relationships/hyperlink" Target="mailto:=@if(sum(d729.d730)=0,%22NA%22,SUM(L729:L730)/SUM(D729:D730))" TargetMode="External"/><Relationship Id="rId6855" Type="http://schemas.openxmlformats.org/officeDocument/2006/relationships/hyperlink" Target="mailto:=@if(sum(d729.d730)=0,%22NA%22,SUM(L729:L730)/SUM(D729:D730))" TargetMode="External"/><Relationship Id="rId7906" Type="http://schemas.openxmlformats.org/officeDocument/2006/relationships/hyperlink" Target="mailto:=@if(sum(d729.d730)=0,%22NA%22,SUM(L729:L730)/SUM(D729:D730))" TargetMode="External"/><Relationship Id="rId8070" Type="http://schemas.openxmlformats.org/officeDocument/2006/relationships/hyperlink" Target="mailto:=@if(sum(d729.d730)=0,%22NA%22,SUM(L729:L730)/SUM(D729:D730))" TargetMode="External"/><Relationship Id="rId620" Type="http://schemas.openxmlformats.org/officeDocument/2006/relationships/hyperlink" Target="mailto:=@if(sum(d729.d730)=0,%22NA%22,SUM(L729:L730)/SUM(D729:D730))" TargetMode="External"/><Relationship Id="rId1250" Type="http://schemas.openxmlformats.org/officeDocument/2006/relationships/hyperlink" Target="mailto:=@if(sum(d729.d730)=0,%22NA%22,SUM(L729:L730)/SUM(D729:D730))" TargetMode="External"/><Relationship Id="rId2301" Type="http://schemas.openxmlformats.org/officeDocument/2006/relationships/hyperlink" Target="mailto:=@if(sum(d729.d730)=0,%22NA%22,SUM(L729:L730)/SUM(D729:D730))" TargetMode="External"/><Relationship Id="rId4059" Type="http://schemas.openxmlformats.org/officeDocument/2006/relationships/hyperlink" Target="mailto:=@if(sum(d729.d730)=0,%22NA%22,SUM(L729:L730)/SUM(D729:D730))" TargetMode="External"/><Relationship Id="rId5457" Type="http://schemas.openxmlformats.org/officeDocument/2006/relationships/hyperlink" Target="mailto:=@if(sum(d729.d730)=0,%22NA%22,SUM(L729:L730)/SUM(D729:D730))" TargetMode="External"/><Relationship Id="rId5664" Type="http://schemas.openxmlformats.org/officeDocument/2006/relationships/hyperlink" Target="mailto:=@if(sum(d729.d730)=0,%22NA%22,SUM(L729:L730)/SUM(D729:D730))" TargetMode="External"/><Relationship Id="rId5871" Type="http://schemas.openxmlformats.org/officeDocument/2006/relationships/hyperlink" Target="mailto:=@if(sum(d729.d730)=0,%22NA%22,SUM(L729:L730)/SUM(D729:D730))" TargetMode="External"/><Relationship Id="rId6508" Type="http://schemas.openxmlformats.org/officeDocument/2006/relationships/hyperlink" Target="mailto:=@if(sum(d729.d730)=0,%22NA%22,SUM(L729:L730)/SUM(D729:D730))" TargetMode="External"/><Relationship Id="rId6715" Type="http://schemas.openxmlformats.org/officeDocument/2006/relationships/hyperlink" Target="mailto:=@if(sum(d729.d730)=0,%22NA%22,SUM(L729:L730)/SUM(D729:D730))" TargetMode="External"/><Relationship Id="rId6922" Type="http://schemas.openxmlformats.org/officeDocument/2006/relationships/hyperlink" Target="mailto:=@if(sum(d729.d730)=0,%22NA%22,SUM(L729:L730)/SUM(D729:D730))" TargetMode="External"/><Relationship Id="rId1110" Type="http://schemas.openxmlformats.org/officeDocument/2006/relationships/hyperlink" Target="mailto:=@if(sum(d729.d730)=0,%22NA%22,SUM(L729:L730)/SUM(D729:D730))" TargetMode="External"/><Relationship Id="rId4266" Type="http://schemas.openxmlformats.org/officeDocument/2006/relationships/hyperlink" Target="mailto:=@if(sum(d729.d730)=0,%22NA%22,SUM(L729:L730)/SUM(D729:D730))" TargetMode="External"/><Relationship Id="rId4473" Type="http://schemas.openxmlformats.org/officeDocument/2006/relationships/hyperlink" Target="mailto:=@if(sum(d729.d730)=0,%22NA%22,SUM(L729:L730)/SUM(D729:D730))" TargetMode="External"/><Relationship Id="rId4680" Type="http://schemas.openxmlformats.org/officeDocument/2006/relationships/hyperlink" Target="mailto:=@if(sum(d729.d730)=0,%22NA%22,SUM(L729:L730)/SUM(D729:D730))" TargetMode="External"/><Relationship Id="rId5317" Type="http://schemas.openxmlformats.org/officeDocument/2006/relationships/hyperlink" Target="mailto:=@if(sum(d729.d730)=0,%22NA%22,SUM(L729:L730)/SUM(D729:D730))" TargetMode="External"/><Relationship Id="rId5524" Type="http://schemas.openxmlformats.org/officeDocument/2006/relationships/hyperlink" Target="mailto:=@if(sum(d729.d730)=0,%22NA%22,SUM(L729:L730)/SUM(D729:D730))" TargetMode="External"/><Relationship Id="rId5731" Type="http://schemas.openxmlformats.org/officeDocument/2006/relationships/hyperlink" Target="mailto:=@if(sum(d729.d730)=0,%22NA%22,SUM(L729:L730)/SUM(D729:D730))" TargetMode="External"/><Relationship Id="rId1927" Type="http://schemas.openxmlformats.org/officeDocument/2006/relationships/hyperlink" Target="mailto:=@if(sum(d729.d730)=0,%22NA%22,SUM(L729:L730)/SUM(D729:D730))" TargetMode="External"/><Relationship Id="rId3075" Type="http://schemas.openxmlformats.org/officeDocument/2006/relationships/hyperlink" Target="mailto:=@if(sum(d729.d730)=0,%22NA%22,SUM(L729:L730)/SUM(D729:D730))" TargetMode="External"/><Relationship Id="rId3282" Type="http://schemas.openxmlformats.org/officeDocument/2006/relationships/hyperlink" Target="mailto:=@if(sum(d729.d730)=0,%22NA%22,SUM(L729:L730)/SUM(D729:D730))" TargetMode="External"/><Relationship Id="rId4126" Type="http://schemas.openxmlformats.org/officeDocument/2006/relationships/hyperlink" Target="mailto:=@if(sum(d729.d730)=0,%22NA%22,SUM(L729:L730)/SUM(D729:D730))" TargetMode="External"/><Relationship Id="rId4333" Type="http://schemas.openxmlformats.org/officeDocument/2006/relationships/hyperlink" Target="mailto:=@if(sum(d729.d730)=0,%22NA%22,SUM(L729:L730)/SUM(D729:D730))" TargetMode="External"/><Relationship Id="rId4540" Type="http://schemas.openxmlformats.org/officeDocument/2006/relationships/hyperlink" Target="mailto:=@if(sum(d729.d730)=0,%22NA%22,SUM(L729:L730)/SUM(D729:D730))" TargetMode="External"/><Relationship Id="rId7489" Type="http://schemas.openxmlformats.org/officeDocument/2006/relationships/hyperlink" Target="mailto:=@if(sum(d729.d730)=0,%22NA%22,SUM(L729:L730)/SUM(D729:D730))" TargetMode="External"/><Relationship Id="rId7696" Type="http://schemas.openxmlformats.org/officeDocument/2006/relationships/hyperlink" Target="mailto:=@if(sum(d729.d730)=0,%22NA%22,SUM(L729:L730)/SUM(D729:D730))" TargetMode="External"/><Relationship Id="rId2091" Type="http://schemas.openxmlformats.org/officeDocument/2006/relationships/hyperlink" Target="mailto:=@if(sum(d729.d730)=0,%22NA%22,SUM(L729:L730)/SUM(D729:D730))" TargetMode="External"/><Relationship Id="rId3142" Type="http://schemas.openxmlformats.org/officeDocument/2006/relationships/hyperlink" Target="mailto:=@if(sum(d729.d730)=0,%22NA%22,SUM(L729:L730)/SUM(D729:D730))" TargetMode="External"/><Relationship Id="rId4400" Type="http://schemas.openxmlformats.org/officeDocument/2006/relationships/hyperlink" Target="mailto:=@if(sum(d729.d730)=0,%22NA%22,SUM(L729:L730)/SUM(D729:D730))" TargetMode="External"/><Relationship Id="rId6298" Type="http://schemas.openxmlformats.org/officeDocument/2006/relationships/hyperlink" Target="mailto:=@if(sum(d729.d730)=0,%22NA%22,SUM(L729:L730)/SUM(D729:D730))" TargetMode="External"/><Relationship Id="rId7349" Type="http://schemas.openxmlformats.org/officeDocument/2006/relationships/hyperlink" Target="mailto:=@if(sum(d729.d730)=0,%22NA%22,SUM(L729:L730)/SUM(D729:D730))" TargetMode="External"/><Relationship Id="rId7556" Type="http://schemas.openxmlformats.org/officeDocument/2006/relationships/hyperlink" Target="mailto:=@if(sum(d729.d730)=0,%22NA%22,SUM(L729:L730)/SUM(D729:D730))" TargetMode="External"/><Relationship Id="rId7763" Type="http://schemas.openxmlformats.org/officeDocument/2006/relationships/hyperlink" Target="mailto:=@if(sum(d729.d730)=0,%22NA%22,SUM(L729:L730)/SUM(D729:D730))" TargetMode="External"/><Relationship Id="rId270" Type="http://schemas.openxmlformats.org/officeDocument/2006/relationships/hyperlink" Target="mailto:=@if(sum(d729.d730)=0,%22NA%22,SUM(L729:L730)/SUM(D729:D730))" TargetMode="External"/><Relationship Id="rId3002" Type="http://schemas.openxmlformats.org/officeDocument/2006/relationships/hyperlink" Target="mailto:=@if(sum(d729.d730)=0,%22NA%22,SUM(L729:L730)/SUM(D729:D730))" TargetMode="External"/><Relationship Id="rId6158" Type="http://schemas.openxmlformats.org/officeDocument/2006/relationships/hyperlink" Target="mailto:=@if(sum(d729.d730)=0,%22NA%22,SUM(L729:L730)/SUM(D729:D730))" TargetMode="External"/><Relationship Id="rId6365" Type="http://schemas.openxmlformats.org/officeDocument/2006/relationships/hyperlink" Target="mailto:=@if(sum(d729.d730)=0,%22NA%22,SUM(L729:L730)/SUM(D729:D730))" TargetMode="External"/><Relationship Id="rId6572" Type="http://schemas.openxmlformats.org/officeDocument/2006/relationships/hyperlink" Target="mailto:=@if(sum(d729.d730)=0,%22NA%22,SUM(L729:L730)/SUM(D729:D730))" TargetMode="External"/><Relationship Id="rId7209" Type="http://schemas.openxmlformats.org/officeDocument/2006/relationships/hyperlink" Target="mailto:=@if(sum(d729.d730)=0,%22NA%22,SUM(L729:L730)/SUM(D729:D730))" TargetMode="External"/><Relationship Id="rId7416" Type="http://schemas.openxmlformats.org/officeDocument/2006/relationships/hyperlink" Target="mailto:=@if(sum(d729.d730)=0,%22NA%22,SUM(L729:L730)/SUM(D729:D730))" TargetMode="External"/><Relationship Id="rId7970" Type="http://schemas.openxmlformats.org/officeDocument/2006/relationships/hyperlink" Target="mailto:=@if(sum(d729.d730)=0,%22NA%22,SUM(L729:L730)/SUM(D729:D730))" TargetMode="External"/><Relationship Id="rId130" Type="http://schemas.openxmlformats.org/officeDocument/2006/relationships/hyperlink" Target="mailto:=@if(sum(d729.d730)=0,%22NA%22,SUM(L729:L730)/SUM(D729:D730))" TargetMode="External"/><Relationship Id="rId3959" Type="http://schemas.openxmlformats.org/officeDocument/2006/relationships/hyperlink" Target="mailto:=@if(sum(d729.d730)=0,%22NA%22,SUM(L729:L730)/SUM(D729:D730))" TargetMode="External"/><Relationship Id="rId5174" Type="http://schemas.openxmlformats.org/officeDocument/2006/relationships/hyperlink" Target="mailto:=@if(sum(d729.d730)=0,%22NA%22,SUM(L729:L730)/SUM(D729:D730))" TargetMode="External"/><Relationship Id="rId5381" Type="http://schemas.openxmlformats.org/officeDocument/2006/relationships/hyperlink" Target="mailto:=@if(sum(d729.d730)=0,%22NA%22,SUM(L729:L730)/SUM(D729:D730))" TargetMode="External"/><Relationship Id="rId6018" Type="http://schemas.openxmlformats.org/officeDocument/2006/relationships/hyperlink" Target="mailto:=@if(sum(d729.d730)=0,%22NA%22,SUM(L729:L730)/SUM(D729:D730))" TargetMode="External"/><Relationship Id="rId6225" Type="http://schemas.openxmlformats.org/officeDocument/2006/relationships/hyperlink" Target="mailto:=@if(sum(d729.d730)=0,%22NA%22,SUM(L729:L730)/SUM(D729:D730))" TargetMode="External"/><Relationship Id="rId7623" Type="http://schemas.openxmlformats.org/officeDocument/2006/relationships/hyperlink" Target="mailto:=@if(sum(d729.d730)=0,%22NA%22,SUM(L729:L730)/SUM(D729:D730))" TargetMode="External"/><Relationship Id="rId7830" Type="http://schemas.openxmlformats.org/officeDocument/2006/relationships/hyperlink" Target="mailto:=@if(sum(d729.d730)=0,%22NA%22,SUM(L729:L730)/SUM(D729:D730))" TargetMode="External"/><Relationship Id="rId2768" Type="http://schemas.openxmlformats.org/officeDocument/2006/relationships/hyperlink" Target="mailto:=@if(sum(d729.d730)=0,%22NA%22,SUM(L729:L730)/SUM(D729:D730))" TargetMode="External"/><Relationship Id="rId2975" Type="http://schemas.openxmlformats.org/officeDocument/2006/relationships/hyperlink" Target="mailto:=@if(sum(d729.d730)=0,%22NA%22,SUM(L729:L730)/SUM(D729:D730))" TargetMode="External"/><Relationship Id="rId3819" Type="http://schemas.openxmlformats.org/officeDocument/2006/relationships/hyperlink" Target="mailto:=@if(sum(d729.d730)=0,%22NA%22,SUM(L729:L730)/SUM(D729:D730))" TargetMode="External"/><Relationship Id="rId5034" Type="http://schemas.openxmlformats.org/officeDocument/2006/relationships/hyperlink" Target="mailto:=@if(sum(d729.d730)=0,%22NA%22,SUM(L729:L730)/SUM(D729:D730))" TargetMode="External"/><Relationship Id="rId6432" Type="http://schemas.openxmlformats.org/officeDocument/2006/relationships/hyperlink" Target="mailto:=@if(sum(d729.d730)=0,%22NA%22,SUM(L729:L730)/SUM(D729:D730))" TargetMode="External"/><Relationship Id="rId947" Type="http://schemas.openxmlformats.org/officeDocument/2006/relationships/hyperlink" Target="mailto:=@if(sum(d729.d730)=0,%22NA%22,SUM(L729:L730)/SUM(D729:D730))" TargetMode="External"/><Relationship Id="rId1577" Type="http://schemas.openxmlformats.org/officeDocument/2006/relationships/hyperlink" Target="mailto:=@if(sum(d729.d730)=0,%22NA%22,SUM(L729:L730)/SUM(D729:D730))" TargetMode="External"/><Relationship Id="rId1784" Type="http://schemas.openxmlformats.org/officeDocument/2006/relationships/hyperlink" Target="mailto:=@if(sum(d729.d730)=0,%22NA%22,SUM(L729:L730)/SUM(D729:D730))" TargetMode="External"/><Relationship Id="rId1991" Type="http://schemas.openxmlformats.org/officeDocument/2006/relationships/hyperlink" Target="mailto:=@if(sum(d729.d730)=0,%22NA%22,SUM(L729:L730)/SUM(D729:D730))" TargetMode="External"/><Relationship Id="rId2628" Type="http://schemas.openxmlformats.org/officeDocument/2006/relationships/hyperlink" Target="mailto:=@if(sum(d729.d730)=0,%22NA%22,SUM(L729:L730)/SUM(D729:D730))" TargetMode="External"/><Relationship Id="rId2835" Type="http://schemas.openxmlformats.org/officeDocument/2006/relationships/hyperlink" Target="mailto:=@if(sum(d729.d730)=0,%22NA%22,SUM(L729:L730)/SUM(D729:D730))" TargetMode="External"/><Relationship Id="rId4190" Type="http://schemas.openxmlformats.org/officeDocument/2006/relationships/hyperlink" Target="mailto:=@if(sum(d729.d730)=0,%22NA%22,SUM(L729:L730)/SUM(D729:D730))" TargetMode="External"/><Relationship Id="rId5241" Type="http://schemas.openxmlformats.org/officeDocument/2006/relationships/hyperlink" Target="mailto:=@if(sum(d729.d730)=0,%22NA%22,SUM(L729:L730)/SUM(D729:D730))" TargetMode="External"/><Relationship Id="rId76" Type="http://schemas.openxmlformats.org/officeDocument/2006/relationships/hyperlink" Target="mailto:=@if(sum(d729.d730)=0,%22NA%22,SUM(L729:L730)/SUM(D729:D730))" TargetMode="External"/><Relationship Id="rId807" Type="http://schemas.openxmlformats.org/officeDocument/2006/relationships/hyperlink" Target="mailto:=@if(sum(d729.d730)=0,%22NA%22,SUM(L729:L730)/SUM(D729:D730))" TargetMode="External"/><Relationship Id="rId1437" Type="http://schemas.openxmlformats.org/officeDocument/2006/relationships/hyperlink" Target="mailto:=@if(sum(d729.d730)=0,%22NA%22,SUM(L729:L730)/SUM(D729:D730))" TargetMode="External"/><Relationship Id="rId1644" Type="http://schemas.openxmlformats.org/officeDocument/2006/relationships/hyperlink" Target="mailto:=@if(sum(d729.d730)=0,%22NA%22,SUM(L729:L730)/SUM(D729:D730))" TargetMode="External"/><Relationship Id="rId1851" Type="http://schemas.openxmlformats.org/officeDocument/2006/relationships/hyperlink" Target="mailto:=@if(sum(d729.d730)=0,%22NA%22,SUM(L729:L730)/SUM(D729:D730))" TargetMode="External"/><Relationship Id="rId2902" Type="http://schemas.openxmlformats.org/officeDocument/2006/relationships/hyperlink" Target="mailto:=@if(sum(d729.d730)=0,%22NA%22,SUM(L729:L730)/SUM(D729:D730))" TargetMode="External"/><Relationship Id="rId4050" Type="http://schemas.openxmlformats.org/officeDocument/2006/relationships/hyperlink" Target="mailto:=@if(sum(d729.d730)=0,%22NA%22,SUM(L729:L730)/SUM(D729:D730))" TargetMode="External"/><Relationship Id="rId5101" Type="http://schemas.openxmlformats.org/officeDocument/2006/relationships/hyperlink" Target="mailto:=@if(sum(d729.d730)=0,%22NA%22,SUM(L729:L730)/SUM(D729:D730))" TargetMode="External"/><Relationship Id="rId1504" Type="http://schemas.openxmlformats.org/officeDocument/2006/relationships/hyperlink" Target="mailto:=@if(sum(d729.d730)=0,%22NA%22,SUM(L729:L730)/SUM(D729:D730))" TargetMode="External"/><Relationship Id="rId1711" Type="http://schemas.openxmlformats.org/officeDocument/2006/relationships/hyperlink" Target="mailto:=@if(sum(d729.d730)=0,%22NA%22,SUM(L729:L730)/SUM(D729:D730))" TargetMode="External"/><Relationship Id="rId4867" Type="http://schemas.openxmlformats.org/officeDocument/2006/relationships/hyperlink" Target="mailto:=@if(sum(d729.d730)=0,%22NA%22,SUM(L729:L730)/SUM(D729:D730))" TargetMode="External"/><Relationship Id="rId7066" Type="http://schemas.openxmlformats.org/officeDocument/2006/relationships/hyperlink" Target="mailto:=@if(sum(d729.d730)=0,%22NA%22,SUM(L729:L730)/SUM(D729:D730))" TargetMode="External"/><Relationship Id="rId7273" Type="http://schemas.openxmlformats.org/officeDocument/2006/relationships/hyperlink" Target="mailto:=@if(sum(d729.d730)=0,%22NA%22,SUM(L729:L730)/SUM(D729:D730))" TargetMode="External"/><Relationship Id="rId7480" Type="http://schemas.openxmlformats.org/officeDocument/2006/relationships/hyperlink" Target="mailto:=@if(sum(d729.d730)=0,%22NA%22,SUM(L729:L730)/SUM(D729:D730))" TargetMode="External"/><Relationship Id="rId8117" Type="http://schemas.openxmlformats.org/officeDocument/2006/relationships/hyperlink" Target="mailto:=@if(sum(d729.d730)=0,%22NA%22,SUM(L729:L730)/SUM(D729:D730))" TargetMode="External"/><Relationship Id="rId3469" Type="http://schemas.openxmlformats.org/officeDocument/2006/relationships/hyperlink" Target="mailto:=@if(sum(d729.d730)=0,%22NA%22,SUM(L729:L730)/SUM(D729:D730))" TargetMode="External"/><Relationship Id="rId3676" Type="http://schemas.openxmlformats.org/officeDocument/2006/relationships/hyperlink" Target="mailto:=@if(sum(d729.d730)=0,%22NA%22,SUM(L729:L730)/SUM(D729:D730))" TargetMode="External"/><Relationship Id="rId5918" Type="http://schemas.openxmlformats.org/officeDocument/2006/relationships/hyperlink" Target="mailto:=@if(sum(d729.d730)=0,%22NA%22,SUM(L729:L730)/SUM(D729:D730))" TargetMode="External"/><Relationship Id="rId6082" Type="http://schemas.openxmlformats.org/officeDocument/2006/relationships/hyperlink" Target="mailto:=@if(sum(d729.d730)=0,%22NA%22,SUM(L729:L730)/SUM(D729:D730))" TargetMode="External"/><Relationship Id="rId7133" Type="http://schemas.openxmlformats.org/officeDocument/2006/relationships/hyperlink" Target="mailto:=@if(sum(d729.d730)=0,%22NA%22,SUM(L729:L730)/SUM(D729:D730))" TargetMode="External"/><Relationship Id="rId7340" Type="http://schemas.openxmlformats.org/officeDocument/2006/relationships/hyperlink" Target="mailto:=@if(sum(d729.d730)=0,%22NA%22,SUM(L729:L730)/SUM(D729:D730))" TargetMode="External"/><Relationship Id="rId597" Type="http://schemas.openxmlformats.org/officeDocument/2006/relationships/hyperlink" Target="mailto:=@if(sum(d729.d730)=0,%22NA%22,SUM(L729:L730)/SUM(D729:D730))" TargetMode="External"/><Relationship Id="rId2278" Type="http://schemas.openxmlformats.org/officeDocument/2006/relationships/hyperlink" Target="mailto:=@if(sum(d729.d730)=0,%22NA%22,SUM(L729:L730)/SUM(D729:D730))" TargetMode="External"/><Relationship Id="rId2485" Type="http://schemas.openxmlformats.org/officeDocument/2006/relationships/hyperlink" Target="mailto:=@if(sum(d729.d730)=0,%22NA%22,SUM(L729:L730)/SUM(D729:D730))" TargetMode="External"/><Relationship Id="rId3329" Type="http://schemas.openxmlformats.org/officeDocument/2006/relationships/hyperlink" Target="mailto:=@if(sum(d729.d730)=0,%22NA%22,SUM(L729:L730)/SUM(D729:D730))" TargetMode="External"/><Relationship Id="rId3883" Type="http://schemas.openxmlformats.org/officeDocument/2006/relationships/hyperlink" Target="mailto:=@if(sum(d729.d730)=0,%22NA%22,SUM(L729:L730)/SUM(D729:D730))" TargetMode="External"/><Relationship Id="rId4727" Type="http://schemas.openxmlformats.org/officeDocument/2006/relationships/hyperlink" Target="mailto:=@if(sum(d729.d730)=0,%22NA%22,SUM(L729:L730)/SUM(D729:D730))" TargetMode="External"/><Relationship Id="rId4934" Type="http://schemas.openxmlformats.org/officeDocument/2006/relationships/hyperlink" Target="mailto:=@if(sum(d729.d730)=0,%22NA%22,SUM(L729:L730)/SUM(D729:D730))" TargetMode="External"/><Relationship Id="rId7200" Type="http://schemas.openxmlformats.org/officeDocument/2006/relationships/hyperlink" Target="mailto:=@if(sum(d729.d730)=0,%22NA%22,SUM(L729:L730)/SUM(D729:D730))" TargetMode="External"/><Relationship Id="rId457" Type="http://schemas.openxmlformats.org/officeDocument/2006/relationships/hyperlink" Target="mailto:=@if(sum(d729.d730)=0,%22NA%22,SUM(L729:L730)/SUM(D729:D730))" TargetMode="External"/><Relationship Id="rId1087" Type="http://schemas.openxmlformats.org/officeDocument/2006/relationships/hyperlink" Target="mailto:=@if(sum(d729.d730)=0,%22NA%22,SUM(L729:L730)/SUM(D729:D730))" TargetMode="External"/><Relationship Id="rId1294" Type="http://schemas.openxmlformats.org/officeDocument/2006/relationships/hyperlink" Target="mailto:=@if(sum(d729.d730)=0,%22NA%22,SUM(L729:L730)/SUM(D729:D730))" TargetMode="External"/><Relationship Id="rId2138" Type="http://schemas.openxmlformats.org/officeDocument/2006/relationships/hyperlink" Target="mailto:=@if(sum(d729.d730)=0,%22NA%22,SUM(L729:L730)/SUM(D729:D730))" TargetMode="External"/><Relationship Id="rId2692" Type="http://schemas.openxmlformats.org/officeDocument/2006/relationships/hyperlink" Target="mailto:=@if(sum(d729.d730)=0,%22NA%22,SUM(L729:L730)/SUM(D729:D730))" TargetMode="External"/><Relationship Id="rId3536" Type="http://schemas.openxmlformats.org/officeDocument/2006/relationships/hyperlink" Target="mailto:=@if(sum(d729.d730)=0,%22NA%22,SUM(L729:L730)/SUM(D729:D730))" TargetMode="External"/><Relationship Id="rId3743" Type="http://schemas.openxmlformats.org/officeDocument/2006/relationships/hyperlink" Target="mailto:=@if(sum(d729.d730)=0,%22NA%22,SUM(L729:L730)/SUM(D729:D730))" TargetMode="External"/><Relationship Id="rId3950" Type="http://schemas.openxmlformats.org/officeDocument/2006/relationships/hyperlink" Target="mailto:=@if(sum(d729.d730)=0,%22NA%22,SUM(L729:L730)/SUM(D729:D730))" TargetMode="External"/><Relationship Id="rId6899" Type="http://schemas.openxmlformats.org/officeDocument/2006/relationships/hyperlink" Target="mailto:=@if(sum(d729.d730)=0,%22NA%22,SUM(L729:L730)/SUM(D729:D730))" TargetMode="External"/><Relationship Id="rId664" Type="http://schemas.openxmlformats.org/officeDocument/2006/relationships/hyperlink" Target="mailto:=@if(sum(d729.d730)=0,%22NA%22,SUM(L729:L730)/SUM(D729:D730))" TargetMode="External"/><Relationship Id="rId871" Type="http://schemas.openxmlformats.org/officeDocument/2006/relationships/hyperlink" Target="mailto:=@if(sum(d729.d730)=0,%22NA%22,SUM(L729:L730)/SUM(D729:D730))" TargetMode="External"/><Relationship Id="rId2345" Type="http://schemas.openxmlformats.org/officeDocument/2006/relationships/hyperlink" Target="mailto:=@if(sum(d729.d730)=0,%22NA%22,SUM(L729:L730)/SUM(D729:D730))" TargetMode="External"/><Relationship Id="rId2552" Type="http://schemas.openxmlformats.org/officeDocument/2006/relationships/hyperlink" Target="mailto:=@if(sum(d729.d730)=0,%22NA%22,SUM(L729:L730)/SUM(D729:D730))" TargetMode="External"/><Relationship Id="rId3603" Type="http://schemas.openxmlformats.org/officeDocument/2006/relationships/hyperlink" Target="mailto:=@if(sum(d729.d730)=0,%22NA%22,SUM(L729:L730)/SUM(D729:D730))" TargetMode="External"/><Relationship Id="rId3810" Type="http://schemas.openxmlformats.org/officeDocument/2006/relationships/hyperlink" Target="mailto:=@if(sum(d729.d730)=0,%22NA%22,SUM(L729:L730)/SUM(D729:D730))" TargetMode="External"/><Relationship Id="rId6759" Type="http://schemas.openxmlformats.org/officeDocument/2006/relationships/hyperlink" Target="mailto:=@if(sum(d729.d730)=0,%22NA%22,SUM(L729:L730)/SUM(D729:D730))" TargetMode="External"/><Relationship Id="rId6966" Type="http://schemas.openxmlformats.org/officeDocument/2006/relationships/hyperlink" Target="mailto:=@if(sum(d729.d730)=0,%22NA%22,SUM(L729:L730)/SUM(D729:D730))" TargetMode="External"/><Relationship Id="rId317" Type="http://schemas.openxmlformats.org/officeDocument/2006/relationships/hyperlink" Target="mailto:=@if(sum(d729.d730)=0,%22NA%22,SUM(L729:L730)/SUM(D729:D730))" TargetMode="External"/><Relationship Id="rId524" Type="http://schemas.openxmlformats.org/officeDocument/2006/relationships/hyperlink" Target="mailto:=@if(sum(d729.d730)=0,%22NA%22,SUM(L729:L730)/SUM(D729:D730))" TargetMode="External"/><Relationship Id="rId731" Type="http://schemas.openxmlformats.org/officeDocument/2006/relationships/hyperlink" Target="mailto:=@if(sum(d729.d730)=0,%22NA%22,SUM(L729:L730)/SUM(D729:D730))" TargetMode="External"/><Relationship Id="rId1154" Type="http://schemas.openxmlformats.org/officeDocument/2006/relationships/hyperlink" Target="mailto:=@if(sum(d729.d730)=0,%22NA%22,SUM(L729:L730)/SUM(D729:D730))" TargetMode="External"/><Relationship Id="rId1361" Type="http://schemas.openxmlformats.org/officeDocument/2006/relationships/hyperlink" Target="mailto:=@if(sum(d729.d730)=0,%22NA%22,SUM(L729:L730)/SUM(D729:D730))" TargetMode="External"/><Relationship Id="rId2205" Type="http://schemas.openxmlformats.org/officeDocument/2006/relationships/hyperlink" Target="mailto:=@if(sum(d729.d730)=0,%22NA%22,SUM(L729:L730)/SUM(D729:D730))" TargetMode="External"/><Relationship Id="rId2412" Type="http://schemas.openxmlformats.org/officeDocument/2006/relationships/hyperlink" Target="mailto:=@if(sum(d729.d730)=0,%22NA%22,SUM(L729:L730)/SUM(D729:D730))" TargetMode="External"/><Relationship Id="rId5568" Type="http://schemas.openxmlformats.org/officeDocument/2006/relationships/hyperlink" Target="mailto:=@if(sum(d729.d730)=0,%22NA%22,SUM(L729:L730)/SUM(D729:D730))" TargetMode="External"/><Relationship Id="rId5775" Type="http://schemas.openxmlformats.org/officeDocument/2006/relationships/hyperlink" Target="mailto:=@if(sum(d729.d730)=0,%22NA%22,SUM(L729:L730)/SUM(D729:D730))" TargetMode="External"/><Relationship Id="rId5982" Type="http://schemas.openxmlformats.org/officeDocument/2006/relationships/hyperlink" Target="mailto:=@if(sum(d729.d730)=0,%22NA%22,SUM(L729:L730)/SUM(D729:D730))" TargetMode="External"/><Relationship Id="rId6619" Type="http://schemas.openxmlformats.org/officeDocument/2006/relationships/hyperlink" Target="mailto:=@if(sum(d729.d730)=0,%22NA%22,SUM(L729:L730)/SUM(D729:D730))" TargetMode="External"/><Relationship Id="rId6826" Type="http://schemas.openxmlformats.org/officeDocument/2006/relationships/hyperlink" Target="mailto:=@if(sum(d729.d730)=0,%22NA%22,SUM(L729:L730)/SUM(D729:D730))" TargetMode="External"/><Relationship Id="rId1014" Type="http://schemas.openxmlformats.org/officeDocument/2006/relationships/hyperlink" Target="mailto:=@if(sum(d729.d730)=0,%22NA%22,SUM(L729:L730)/SUM(D729:D730))" TargetMode="External"/><Relationship Id="rId1221" Type="http://schemas.openxmlformats.org/officeDocument/2006/relationships/hyperlink" Target="mailto:=@if(sum(d729.d730)=0,%22NA%22,SUM(L729:L730)/SUM(D729:D730))" TargetMode="External"/><Relationship Id="rId4377" Type="http://schemas.openxmlformats.org/officeDocument/2006/relationships/hyperlink" Target="mailto:=@if(sum(d729.d730)=0,%22NA%22,SUM(L729:L730)/SUM(D729:D730))" TargetMode="External"/><Relationship Id="rId4584" Type="http://schemas.openxmlformats.org/officeDocument/2006/relationships/hyperlink" Target="mailto:=@if(sum(d729.d730)=0,%22NA%22,SUM(L729:L730)/SUM(D729:D730))" TargetMode="External"/><Relationship Id="rId4791" Type="http://schemas.openxmlformats.org/officeDocument/2006/relationships/hyperlink" Target="mailto:=@if(sum(d729.d730)=0,%22NA%22,SUM(L729:L730)/SUM(D729:D730))" TargetMode="External"/><Relationship Id="rId5428" Type="http://schemas.openxmlformats.org/officeDocument/2006/relationships/hyperlink" Target="mailto:=@if(sum(d729.d730)=0,%22NA%22,SUM(L729:L730)/SUM(D729:D730))" TargetMode="External"/><Relationship Id="rId5635" Type="http://schemas.openxmlformats.org/officeDocument/2006/relationships/hyperlink" Target="mailto:=@if(sum(d729.d730)=0,%22NA%22,SUM(L729:L730)/SUM(D729:D730))" TargetMode="External"/><Relationship Id="rId5842" Type="http://schemas.openxmlformats.org/officeDocument/2006/relationships/hyperlink" Target="mailto:=@if(sum(d729.d730)=0,%22NA%22,SUM(L729:L730)/SUM(D729:D730))" TargetMode="External"/><Relationship Id="rId8041" Type="http://schemas.openxmlformats.org/officeDocument/2006/relationships/hyperlink" Target="mailto:=@if(sum(d729.d730)=0,%22NA%22,SUM(L729:L730)/SUM(D729:D730))" TargetMode="External"/><Relationship Id="rId3186" Type="http://schemas.openxmlformats.org/officeDocument/2006/relationships/hyperlink" Target="mailto:=@if(sum(d729.d730)=0,%22NA%22,SUM(L729:L730)/SUM(D729:D730))" TargetMode="External"/><Relationship Id="rId3393" Type="http://schemas.openxmlformats.org/officeDocument/2006/relationships/hyperlink" Target="mailto:=@if(sum(d729.d730)=0,%22NA%22,SUM(L729:L730)/SUM(D729:D730))" TargetMode="External"/><Relationship Id="rId4237" Type="http://schemas.openxmlformats.org/officeDocument/2006/relationships/hyperlink" Target="mailto:=@if(sum(d729.d730)=0,%22NA%22,SUM(L729:L730)/SUM(D729:D730))" TargetMode="External"/><Relationship Id="rId4444" Type="http://schemas.openxmlformats.org/officeDocument/2006/relationships/hyperlink" Target="mailto:=@if(sum(d729.d730)=0,%22NA%22,SUM(L729:L730)/SUM(D729:D730))" TargetMode="External"/><Relationship Id="rId4651" Type="http://schemas.openxmlformats.org/officeDocument/2006/relationships/hyperlink" Target="mailto:=@if(sum(d729.d730)=0,%22NA%22,SUM(L729:L730)/SUM(D729:D730))" TargetMode="External"/><Relationship Id="rId3046" Type="http://schemas.openxmlformats.org/officeDocument/2006/relationships/hyperlink" Target="mailto:=@if(sum(d729.d730)=0,%22NA%22,SUM(L729:L730)/SUM(D729:D730))" TargetMode="External"/><Relationship Id="rId3253" Type="http://schemas.openxmlformats.org/officeDocument/2006/relationships/hyperlink" Target="mailto:=@if(sum(d729.d730)=0,%22NA%22,SUM(L729:L730)/SUM(D729:D730))" TargetMode="External"/><Relationship Id="rId3460" Type="http://schemas.openxmlformats.org/officeDocument/2006/relationships/hyperlink" Target="mailto:=@if(sum(d729.d730)=0,%22NA%22,SUM(L729:L730)/SUM(D729:D730))" TargetMode="External"/><Relationship Id="rId4304" Type="http://schemas.openxmlformats.org/officeDocument/2006/relationships/hyperlink" Target="mailto:=@if(sum(d729.d730)=0,%22NA%22,SUM(L729:L730)/SUM(D729:D730))" TargetMode="External"/><Relationship Id="rId5702" Type="http://schemas.openxmlformats.org/officeDocument/2006/relationships/hyperlink" Target="mailto:=@if(sum(d729.d730)=0,%22NA%22,SUM(L729:L730)/SUM(D729:D730))" TargetMode="External"/><Relationship Id="rId174" Type="http://schemas.openxmlformats.org/officeDocument/2006/relationships/hyperlink" Target="mailto:=@if(sum(d729.d730)=0,%22NA%22,SUM(L729:L730)/SUM(D729:D730))" TargetMode="External"/><Relationship Id="rId381" Type="http://schemas.openxmlformats.org/officeDocument/2006/relationships/hyperlink" Target="mailto:=@if(sum(d729.d730)=0,%22NA%22,SUM(L729:L730)/SUM(D729:D730))" TargetMode="External"/><Relationship Id="rId2062" Type="http://schemas.openxmlformats.org/officeDocument/2006/relationships/hyperlink" Target="mailto:=@if(sum(d729.d730)=0,%22NA%22,SUM(L729:L730)/SUM(D729:D730))" TargetMode="External"/><Relationship Id="rId3113" Type="http://schemas.openxmlformats.org/officeDocument/2006/relationships/hyperlink" Target="mailto:=@if(sum(d729.d730)=0,%22NA%22,SUM(L729:L730)/SUM(D729:D730))" TargetMode="External"/><Relationship Id="rId4511" Type="http://schemas.openxmlformats.org/officeDocument/2006/relationships/hyperlink" Target="mailto:=@if(sum(d729.d730)=0,%22NA%22,SUM(L729:L730)/SUM(D729:D730))" TargetMode="External"/><Relationship Id="rId6269" Type="http://schemas.openxmlformats.org/officeDocument/2006/relationships/hyperlink" Target="mailto:=@if(sum(d729.d730)=0,%22NA%22,SUM(L729:L730)/SUM(D729:D730))" TargetMode="External"/><Relationship Id="rId7667" Type="http://schemas.openxmlformats.org/officeDocument/2006/relationships/hyperlink" Target="mailto:=@if(sum(d729.d730)=0,%22NA%22,SUM(L729:L730)/SUM(D729:D730))" TargetMode="External"/><Relationship Id="rId7874" Type="http://schemas.openxmlformats.org/officeDocument/2006/relationships/hyperlink" Target="mailto:=@if(sum(d729.d730)=0,%22NA%22,SUM(L729:L730)/SUM(D729:D730))" TargetMode="External"/><Relationship Id="rId241" Type="http://schemas.openxmlformats.org/officeDocument/2006/relationships/hyperlink" Target="mailto:=@if(sum(d729.d730)=0,%22NA%22,SUM(L729:L730)/SUM(D729:D730))" TargetMode="External"/><Relationship Id="rId3320" Type="http://schemas.openxmlformats.org/officeDocument/2006/relationships/hyperlink" Target="mailto:=@if(sum(d729.d730)=0,%22NA%22,SUM(L729:L730)/SUM(D729:D730))" TargetMode="External"/><Relationship Id="rId5078" Type="http://schemas.openxmlformats.org/officeDocument/2006/relationships/hyperlink" Target="mailto:=@if(sum(d729.d730)=0,%22NA%22,SUM(L729:L730)/SUM(D729:D730))" TargetMode="External"/><Relationship Id="rId6476" Type="http://schemas.openxmlformats.org/officeDocument/2006/relationships/hyperlink" Target="mailto:=@if(sum(d729.d730)=0,%22NA%22,SUM(L729:L730)/SUM(D729:D730))" TargetMode="External"/><Relationship Id="rId6683" Type="http://schemas.openxmlformats.org/officeDocument/2006/relationships/hyperlink" Target="mailto:=@if(sum(d729.d730)=0,%22NA%22,SUM(L729:L730)/SUM(D729:D730))" TargetMode="External"/><Relationship Id="rId6890" Type="http://schemas.openxmlformats.org/officeDocument/2006/relationships/hyperlink" Target="mailto:=@if(sum(d729.d730)=0,%22NA%22,SUM(L729:L730)/SUM(D729:D730))" TargetMode="External"/><Relationship Id="rId7527" Type="http://schemas.openxmlformats.org/officeDocument/2006/relationships/hyperlink" Target="mailto:=@if(sum(d729.d730)=0,%22NA%22,SUM(L729:L730)/SUM(D729:D730))" TargetMode="External"/><Relationship Id="rId7734" Type="http://schemas.openxmlformats.org/officeDocument/2006/relationships/hyperlink" Target="mailto:=@if(sum(d729.d730)=0,%22NA%22,SUM(L729:L730)/SUM(D729:D730))" TargetMode="External"/><Relationship Id="rId7941" Type="http://schemas.openxmlformats.org/officeDocument/2006/relationships/hyperlink" Target="mailto:=@if(sum(d729.d730)=0,%22NA%22,SUM(L729:L730)/SUM(D729:D730))" TargetMode="External"/><Relationship Id="rId2879" Type="http://schemas.openxmlformats.org/officeDocument/2006/relationships/hyperlink" Target="mailto:=@if(sum(d729.d730)=0,%22NA%22,SUM(L729:L730)/SUM(D729:D730))" TargetMode="External"/><Relationship Id="rId5285" Type="http://schemas.openxmlformats.org/officeDocument/2006/relationships/hyperlink" Target="mailto:=@if(sum(d729.d730)=0,%22NA%22,SUM(L729:L730)/SUM(D729:D730))" TargetMode="External"/><Relationship Id="rId5492" Type="http://schemas.openxmlformats.org/officeDocument/2006/relationships/hyperlink" Target="mailto:=@if(sum(d729.d730)=0,%22NA%22,SUM(L729:L730)/SUM(D729:D730))" TargetMode="External"/><Relationship Id="rId6129" Type="http://schemas.openxmlformats.org/officeDocument/2006/relationships/hyperlink" Target="mailto:=@if(sum(d729.d730)=0,%22NA%22,SUM(L729:L730)/SUM(D729:D730))" TargetMode="External"/><Relationship Id="rId6336" Type="http://schemas.openxmlformats.org/officeDocument/2006/relationships/hyperlink" Target="mailto:=@if(sum(d729.d730)=0,%22NA%22,SUM(L729:L730)/SUM(D729:D730))" TargetMode="External"/><Relationship Id="rId6543" Type="http://schemas.openxmlformats.org/officeDocument/2006/relationships/hyperlink" Target="mailto:=@if(sum(d729.d730)=0,%22NA%22,SUM(L729:L730)/SUM(D729:D730))" TargetMode="External"/><Relationship Id="rId6750" Type="http://schemas.openxmlformats.org/officeDocument/2006/relationships/hyperlink" Target="mailto:=@if(sum(d729.d730)=0,%22NA%22,SUM(L729:L730)/SUM(D729:D730))" TargetMode="External"/><Relationship Id="rId7801" Type="http://schemas.openxmlformats.org/officeDocument/2006/relationships/hyperlink" Target="mailto:=@if(sum(d729.d730)=0,%22NA%22,SUM(L729:L730)/SUM(D729:D730))" TargetMode="External"/><Relationship Id="rId101" Type="http://schemas.openxmlformats.org/officeDocument/2006/relationships/hyperlink" Target="mailto:=@if(sum(d729.d730)=0,%22NA%22,SUM(L729:L730)/SUM(D729:D730))" TargetMode="External"/><Relationship Id="rId1688" Type="http://schemas.openxmlformats.org/officeDocument/2006/relationships/hyperlink" Target="mailto:=@if(sum(d729.d730)=0,%22NA%22,SUM(L729:L730)/SUM(D729:D730))" TargetMode="External"/><Relationship Id="rId1895" Type="http://schemas.openxmlformats.org/officeDocument/2006/relationships/hyperlink" Target="mailto:=@if(sum(d729.d730)=0,%22NA%22,SUM(L729:L730)/SUM(D729:D730))" TargetMode="External"/><Relationship Id="rId2739" Type="http://schemas.openxmlformats.org/officeDocument/2006/relationships/hyperlink" Target="mailto:=@if(sum(d729.d730)=0,%22NA%22,SUM(L729:L730)/SUM(D729:D730))" TargetMode="External"/><Relationship Id="rId2946" Type="http://schemas.openxmlformats.org/officeDocument/2006/relationships/hyperlink" Target="mailto:=@if(sum(d729.d730)=0,%22NA%22,SUM(L729:L730)/SUM(D729:D730))" TargetMode="External"/><Relationship Id="rId4094" Type="http://schemas.openxmlformats.org/officeDocument/2006/relationships/hyperlink" Target="mailto:=@if(sum(d729.d730)=0,%22NA%22,SUM(L729:L730)/SUM(D729:D730))" TargetMode="External"/><Relationship Id="rId5145" Type="http://schemas.openxmlformats.org/officeDocument/2006/relationships/hyperlink" Target="mailto:=@if(sum(d729.d730)=0,%22NA%22,SUM(L729:L730)/SUM(D729:D730))" TargetMode="External"/><Relationship Id="rId5352" Type="http://schemas.openxmlformats.org/officeDocument/2006/relationships/hyperlink" Target="mailto:=@if(sum(d729.d730)=0,%22NA%22,SUM(L729:L730)/SUM(D729:D730))" TargetMode="External"/><Relationship Id="rId6403" Type="http://schemas.openxmlformats.org/officeDocument/2006/relationships/hyperlink" Target="mailto:=@if(sum(d729.d730)=0,%22NA%22,SUM(L729:L730)/SUM(D729:D730))" TargetMode="External"/><Relationship Id="rId6610" Type="http://schemas.openxmlformats.org/officeDocument/2006/relationships/hyperlink" Target="mailto:=@if(sum(d729.d730)=0,%22NA%22,SUM(L729:L730)/SUM(D729:D730))" TargetMode="External"/><Relationship Id="rId918" Type="http://schemas.openxmlformats.org/officeDocument/2006/relationships/hyperlink" Target="mailto:=@if(sum(d729.d730)=0,%22NA%22,SUM(L729:L730)/SUM(D729:D730))" TargetMode="External"/><Relationship Id="rId1548" Type="http://schemas.openxmlformats.org/officeDocument/2006/relationships/hyperlink" Target="mailto:=@if(sum(d729.d730)=0,%22NA%22,SUM(L729:L730)/SUM(D729:D730))" TargetMode="External"/><Relationship Id="rId1755" Type="http://schemas.openxmlformats.org/officeDocument/2006/relationships/hyperlink" Target="mailto:=@if(sum(d729.d730)=0,%22NA%22,SUM(L729:L730)/SUM(D729:D730))" TargetMode="External"/><Relationship Id="rId4161" Type="http://schemas.openxmlformats.org/officeDocument/2006/relationships/hyperlink" Target="mailto:=@if(sum(d729.d730)=0,%22NA%22,SUM(L729:L730)/SUM(D729:D730))" TargetMode="External"/><Relationship Id="rId5005" Type="http://schemas.openxmlformats.org/officeDocument/2006/relationships/hyperlink" Target="mailto:=@if(sum(d729.d730)=0,%22NA%22,SUM(L729:L730)/SUM(D729:D730))" TargetMode="External"/><Relationship Id="rId5212" Type="http://schemas.openxmlformats.org/officeDocument/2006/relationships/hyperlink" Target="mailto:=@if(sum(d729.d730)=0,%22NA%22,SUM(L729:L730)/SUM(D729:D730))" TargetMode="External"/><Relationship Id="rId1408" Type="http://schemas.openxmlformats.org/officeDocument/2006/relationships/hyperlink" Target="mailto:=@if(sum(d729.d730)=0,%22NA%22,SUM(L729:L730)/SUM(D729:D730))" TargetMode="External"/><Relationship Id="rId1962" Type="http://schemas.openxmlformats.org/officeDocument/2006/relationships/hyperlink" Target="mailto:=@if(sum(d729.d730)=0,%22NA%22,SUM(L729:L730)/SUM(D729:D730))" TargetMode="External"/><Relationship Id="rId2806" Type="http://schemas.openxmlformats.org/officeDocument/2006/relationships/hyperlink" Target="mailto:=@if(sum(d729.d730)=0,%22NA%22,SUM(L729:L730)/SUM(D729:D730))" TargetMode="External"/><Relationship Id="rId4021" Type="http://schemas.openxmlformats.org/officeDocument/2006/relationships/hyperlink" Target="mailto:=@if(sum(d729.d730)=0,%22NA%22,SUM(L729:L730)/SUM(D729:D730))" TargetMode="External"/><Relationship Id="rId7177" Type="http://schemas.openxmlformats.org/officeDocument/2006/relationships/hyperlink" Target="mailto:=@if(sum(d729.d730)=0,%22NA%22,SUM(L729:L730)/SUM(D729:D730))" TargetMode="External"/><Relationship Id="rId7384" Type="http://schemas.openxmlformats.org/officeDocument/2006/relationships/hyperlink" Target="mailto:=@if(sum(d729.d730)=0,%22NA%22,SUM(L729:L730)/SUM(D729:D730))" TargetMode="External"/><Relationship Id="rId7591" Type="http://schemas.openxmlformats.org/officeDocument/2006/relationships/hyperlink" Target="mailto:=@if(sum(d729.d730)=0,%22NA%22,SUM(L729:L730)/SUM(D729:D730))" TargetMode="External"/><Relationship Id="rId47" Type="http://schemas.openxmlformats.org/officeDocument/2006/relationships/hyperlink" Target="mailto:=@if(sum(d729.d730)=0,%22NA%22,SUM(L729:L730)/SUM(D729:D730))" TargetMode="External"/><Relationship Id="rId1615" Type="http://schemas.openxmlformats.org/officeDocument/2006/relationships/hyperlink" Target="mailto:=@if(sum(d729.d730)=0,%22NA%22,SUM(L729:L730)/SUM(D729:D730))" TargetMode="External"/><Relationship Id="rId1822" Type="http://schemas.openxmlformats.org/officeDocument/2006/relationships/hyperlink" Target="mailto:=@if(sum(d729.d730)=0,%22NA%22,SUM(L729:L730)/SUM(D729:D730))" TargetMode="External"/><Relationship Id="rId4978" Type="http://schemas.openxmlformats.org/officeDocument/2006/relationships/hyperlink" Target="mailto:=@if(sum(d729.d730)=0,%22NA%22,SUM(L729:L730)/SUM(D729:D730))" TargetMode="External"/><Relationship Id="rId6193" Type="http://schemas.openxmlformats.org/officeDocument/2006/relationships/hyperlink" Target="mailto:=@if(sum(d729.d730)=0,%22NA%22,SUM(L729:L730)/SUM(D729:D730))" TargetMode="External"/><Relationship Id="rId7037" Type="http://schemas.openxmlformats.org/officeDocument/2006/relationships/hyperlink" Target="mailto:=@if(sum(d729.d730)=0,%22NA%22,SUM(L729:L730)/SUM(D729:D730))" TargetMode="External"/><Relationship Id="rId7244" Type="http://schemas.openxmlformats.org/officeDocument/2006/relationships/hyperlink" Target="mailto:=@if(sum(d729.d730)=0,%22NA%22,SUM(L729:L730)/SUM(D729:D730))" TargetMode="External"/><Relationship Id="rId3787" Type="http://schemas.openxmlformats.org/officeDocument/2006/relationships/hyperlink" Target="mailto:=@if(sum(d729.d730)=0,%22NA%22,SUM(L729:L730)/SUM(D729:D730))" TargetMode="External"/><Relationship Id="rId3994" Type="http://schemas.openxmlformats.org/officeDocument/2006/relationships/hyperlink" Target="mailto:=@if(sum(d729.d730)=0,%22NA%22,SUM(L729:L730)/SUM(D729:D730))" TargetMode="External"/><Relationship Id="rId4838" Type="http://schemas.openxmlformats.org/officeDocument/2006/relationships/hyperlink" Target="mailto:=@if(sum(d729.d730)=0,%22NA%22,SUM(L729:L730)/SUM(D729:D730))" TargetMode="External"/><Relationship Id="rId6053" Type="http://schemas.openxmlformats.org/officeDocument/2006/relationships/hyperlink" Target="mailto:=@if(sum(d729.d730)=0,%22NA%22,SUM(L729:L730)/SUM(D729:D730))" TargetMode="External"/><Relationship Id="rId7451" Type="http://schemas.openxmlformats.org/officeDocument/2006/relationships/hyperlink" Target="mailto:=@if(sum(d729.d730)=0,%22NA%22,SUM(L729:L730)/SUM(D729:D730))" TargetMode="External"/><Relationship Id="rId2389" Type="http://schemas.openxmlformats.org/officeDocument/2006/relationships/hyperlink" Target="mailto:=@if(sum(d729.d730)=0,%22NA%22,SUM(L729:L730)/SUM(D729:D730))" TargetMode="External"/><Relationship Id="rId2596" Type="http://schemas.openxmlformats.org/officeDocument/2006/relationships/hyperlink" Target="mailto:=@if(sum(d729.d730)=0,%22NA%22,SUM(L729:L730)/SUM(D729:D730))" TargetMode="External"/><Relationship Id="rId3647" Type="http://schemas.openxmlformats.org/officeDocument/2006/relationships/hyperlink" Target="mailto:=@if(sum(d729.d730)=0,%22NA%22,SUM(L729:L730)/SUM(D729:D730))" TargetMode="External"/><Relationship Id="rId3854" Type="http://schemas.openxmlformats.org/officeDocument/2006/relationships/hyperlink" Target="mailto:=@if(sum(d729.d730)=0,%22NA%22,SUM(L729:L730)/SUM(D729:D730))" TargetMode="External"/><Relationship Id="rId4905" Type="http://schemas.openxmlformats.org/officeDocument/2006/relationships/hyperlink" Target="mailto:=@if(sum(d729.d730)=0,%22NA%22,SUM(L729:L730)/SUM(D729:D730))" TargetMode="External"/><Relationship Id="rId6260" Type="http://schemas.openxmlformats.org/officeDocument/2006/relationships/hyperlink" Target="mailto:=@if(sum(d729.d730)=0,%22NA%22,SUM(L729:L730)/SUM(D729:D730))" TargetMode="External"/><Relationship Id="rId7104" Type="http://schemas.openxmlformats.org/officeDocument/2006/relationships/hyperlink" Target="mailto:=@if(sum(d729.d730)=0,%22NA%22,SUM(L729:L730)/SUM(D729:D730))" TargetMode="External"/><Relationship Id="rId7311" Type="http://schemas.openxmlformats.org/officeDocument/2006/relationships/hyperlink" Target="mailto:=@if(sum(d729.d730)=0,%22NA%22,SUM(L729:L730)/SUM(D729:D730))" TargetMode="External"/><Relationship Id="rId568" Type="http://schemas.openxmlformats.org/officeDocument/2006/relationships/hyperlink" Target="mailto:=@if(sum(d729.d730)=0,%22NA%22,SUM(L729:L730)/SUM(D729:D730))" TargetMode="External"/><Relationship Id="rId775" Type="http://schemas.openxmlformats.org/officeDocument/2006/relationships/hyperlink" Target="mailto:=@if(sum(d729.d730)=0,%22NA%22,SUM(L729:L730)/SUM(D729:D730))" TargetMode="External"/><Relationship Id="rId982" Type="http://schemas.openxmlformats.org/officeDocument/2006/relationships/hyperlink" Target="mailto:=@if(sum(d729.d730)=0,%22NA%22,SUM(L729:L730)/SUM(D729:D730))" TargetMode="External"/><Relationship Id="rId1198" Type="http://schemas.openxmlformats.org/officeDocument/2006/relationships/hyperlink" Target="mailto:=@if(sum(d729.d730)=0,%22NA%22,SUM(L729:L730)/SUM(D729:D730))" TargetMode="External"/><Relationship Id="rId2249" Type="http://schemas.openxmlformats.org/officeDocument/2006/relationships/hyperlink" Target="mailto:=@if(sum(d729.d730)=0,%22NA%22,SUM(L729:L730)/SUM(D729:D730))" TargetMode="External"/><Relationship Id="rId2456" Type="http://schemas.openxmlformats.org/officeDocument/2006/relationships/hyperlink" Target="mailto:=@if(sum(d729.d730)=0,%22NA%22,SUM(L729:L730)/SUM(D729:D730))" TargetMode="External"/><Relationship Id="rId2663" Type="http://schemas.openxmlformats.org/officeDocument/2006/relationships/hyperlink" Target="mailto:=@if(sum(d729.d730)=0,%22NA%22,SUM(L729:L730)/SUM(D729:D730))" TargetMode="External"/><Relationship Id="rId2870" Type="http://schemas.openxmlformats.org/officeDocument/2006/relationships/hyperlink" Target="mailto:=@if(sum(d729.d730)=0,%22NA%22,SUM(L729:L730)/SUM(D729:D730))" TargetMode="External"/><Relationship Id="rId3507" Type="http://schemas.openxmlformats.org/officeDocument/2006/relationships/hyperlink" Target="mailto:=@if(sum(d729.d730)=0,%22NA%22,SUM(L729:L730)/SUM(D729:D730))" TargetMode="External"/><Relationship Id="rId3714" Type="http://schemas.openxmlformats.org/officeDocument/2006/relationships/hyperlink" Target="mailto:=@if(sum(d729.d730)=0,%22NA%22,SUM(L729:L730)/SUM(D729:D730))" TargetMode="External"/><Relationship Id="rId3921" Type="http://schemas.openxmlformats.org/officeDocument/2006/relationships/hyperlink" Target="mailto:=@if(sum(d729.d730)=0,%22NA%22,SUM(L729:L730)/SUM(D729:D730))" TargetMode="External"/><Relationship Id="rId6120" Type="http://schemas.openxmlformats.org/officeDocument/2006/relationships/hyperlink" Target="mailto:=@if(sum(d729.d730)=0,%22NA%22,SUM(L729:L730)/SUM(D729:D730))" TargetMode="External"/><Relationship Id="rId428" Type="http://schemas.openxmlformats.org/officeDocument/2006/relationships/hyperlink" Target="mailto:=@if(sum(d729.d730)=0,%22NA%22,SUM(L729:L730)/SUM(D729:D730))" TargetMode="External"/><Relationship Id="rId635" Type="http://schemas.openxmlformats.org/officeDocument/2006/relationships/hyperlink" Target="mailto:=@if(sum(d729.d730)=0,%22NA%22,SUM(L729:L730)/SUM(D729:D730))" TargetMode="External"/><Relationship Id="rId842" Type="http://schemas.openxmlformats.org/officeDocument/2006/relationships/hyperlink" Target="mailto:=@if(sum(d729.d730)=0,%22NA%22,SUM(L729:L730)/SUM(D729:D730))" TargetMode="External"/><Relationship Id="rId1058" Type="http://schemas.openxmlformats.org/officeDocument/2006/relationships/hyperlink" Target="mailto:=@if(sum(d729.d730)=0,%22NA%22,SUM(L729:L730)/SUM(D729:D730))" TargetMode="External"/><Relationship Id="rId1265" Type="http://schemas.openxmlformats.org/officeDocument/2006/relationships/hyperlink" Target="mailto:=@if(sum(d729.d730)=0,%22NA%22,SUM(L729:L730)/SUM(D729:D730))" TargetMode="External"/><Relationship Id="rId1472" Type="http://schemas.openxmlformats.org/officeDocument/2006/relationships/hyperlink" Target="mailto:=@if(sum(d729.d730)=0,%22NA%22,SUM(L729:L730)/SUM(D729:D730))" TargetMode="External"/><Relationship Id="rId2109" Type="http://schemas.openxmlformats.org/officeDocument/2006/relationships/hyperlink" Target="mailto:=@if(sum(d729.d730)=0,%22NA%22,SUM(L729:L730)/SUM(D729:D730))" TargetMode="External"/><Relationship Id="rId2316" Type="http://schemas.openxmlformats.org/officeDocument/2006/relationships/hyperlink" Target="mailto:=@if(sum(d729.d730)=0,%22NA%22,SUM(L729:L730)/SUM(D729:D730))" TargetMode="External"/><Relationship Id="rId2523" Type="http://schemas.openxmlformats.org/officeDocument/2006/relationships/hyperlink" Target="mailto:=@if(sum(d729.d730)=0,%22NA%22,SUM(L729:L730)/SUM(D729:D730))" TargetMode="External"/><Relationship Id="rId2730" Type="http://schemas.openxmlformats.org/officeDocument/2006/relationships/hyperlink" Target="mailto:=@if(sum(d729.d730)=0,%22NA%22,SUM(L729:L730)/SUM(D729:D730))" TargetMode="External"/><Relationship Id="rId5679" Type="http://schemas.openxmlformats.org/officeDocument/2006/relationships/hyperlink" Target="mailto:=@if(sum(d729.d730)=0,%22NA%22,SUM(L729:L730)/SUM(D729:D730))" TargetMode="External"/><Relationship Id="rId5886" Type="http://schemas.openxmlformats.org/officeDocument/2006/relationships/hyperlink" Target="mailto:=@if(sum(d729.d730)=0,%22NA%22,SUM(L729:L730)/SUM(D729:D730))" TargetMode="External"/><Relationship Id="rId8085" Type="http://schemas.openxmlformats.org/officeDocument/2006/relationships/hyperlink" Target="mailto:=@if(sum(d729.d730)=0,%22NA%22,SUM(L729:L730)/SUM(D729:D730))" TargetMode="External"/><Relationship Id="rId702" Type="http://schemas.openxmlformats.org/officeDocument/2006/relationships/hyperlink" Target="mailto:=@if(sum(d729.d730)=0,%22NA%22,SUM(L729:L730)/SUM(D729:D730))" TargetMode="External"/><Relationship Id="rId1125" Type="http://schemas.openxmlformats.org/officeDocument/2006/relationships/hyperlink" Target="mailto:=@if(sum(d729.d730)=0,%22NA%22,SUM(L729:L730)/SUM(D729:D730))" TargetMode="External"/><Relationship Id="rId1332" Type="http://schemas.openxmlformats.org/officeDocument/2006/relationships/hyperlink" Target="mailto:=@if(sum(d729.d730)=0,%22NA%22,SUM(L729:L730)/SUM(D729:D730))" TargetMode="External"/><Relationship Id="rId4488" Type="http://schemas.openxmlformats.org/officeDocument/2006/relationships/hyperlink" Target="mailto:=@if(sum(d729.d730)=0,%22NA%22,SUM(L729:L730)/SUM(D729:D730))" TargetMode="External"/><Relationship Id="rId4695" Type="http://schemas.openxmlformats.org/officeDocument/2006/relationships/hyperlink" Target="mailto:=@if(sum(d729.d730)=0,%22NA%22,SUM(L729:L730)/SUM(D729:D730))" TargetMode="External"/><Relationship Id="rId5539" Type="http://schemas.openxmlformats.org/officeDocument/2006/relationships/hyperlink" Target="mailto:=@if(sum(d729.d730)=0,%22NA%22,SUM(L729:L730)/SUM(D729:D730))" TargetMode="External"/><Relationship Id="rId6937" Type="http://schemas.openxmlformats.org/officeDocument/2006/relationships/hyperlink" Target="mailto:=@if(sum(d729.d730)=0,%22NA%22,SUM(L729:L730)/SUM(D729:D730))" TargetMode="External"/><Relationship Id="rId3297" Type="http://schemas.openxmlformats.org/officeDocument/2006/relationships/hyperlink" Target="mailto:=@if(sum(d729.d730)=0,%22NA%22,SUM(L729:L730)/SUM(D729:D730))" TargetMode="External"/><Relationship Id="rId4348" Type="http://schemas.openxmlformats.org/officeDocument/2006/relationships/hyperlink" Target="mailto:=@if(sum(d729.d730)=0,%22NA%22,SUM(L729:L730)/SUM(D729:D730))" TargetMode="External"/><Relationship Id="rId5746" Type="http://schemas.openxmlformats.org/officeDocument/2006/relationships/hyperlink" Target="mailto:=@if(sum(d729.d730)=0,%22NA%22,SUM(L729:L730)/SUM(D729:D730))" TargetMode="External"/><Relationship Id="rId5953" Type="http://schemas.openxmlformats.org/officeDocument/2006/relationships/hyperlink" Target="mailto:=@if(sum(d729.d730)=0,%22NA%22,SUM(L729:L730)/SUM(D729:D730))" TargetMode="External"/><Relationship Id="rId8012" Type="http://schemas.openxmlformats.org/officeDocument/2006/relationships/hyperlink" Target="mailto:=@if(sum(d729.d730)=0,%22NA%22,SUM(L729:L730)/SUM(D729:D730))" TargetMode="External"/><Relationship Id="rId3157" Type="http://schemas.openxmlformats.org/officeDocument/2006/relationships/hyperlink" Target="mailto:=@if(sum(d729.d730)=0,%22NA%22,SUM(L729:L730)/SUM(D729:D730))" TargetMode="External"/><Relationship Id="rId4555" Type="http://schemas.openxmlformats.org/officeDocument/2006/relationships/hyperlink" Target="mailto:=@if(sum(d729.d730)=0,%22NA%22,SUM(L729:L730)/SUM(D729:D730))" TargetMode="External"/><Relationship Id="rId4762" Type="http://schemas.openxmlformats.org/officeDocument/2006/relationships/hyperlink" Target="mailto:=@if(sum(d729.d730)=0,%22NA%22,SUM(L729:L730)/SUM(D729:D730))" TargetMode="External"/><Relationship Id="rId5606" Type="http://schemas.openxmlformats.org/officeDocument/2006/relationships/hyperlink" Target="mailto:=@if(sum(d729.d730)=0,%22NA%22,SUM(L729:L730)/SUM(D729:D730))" TargetMode="External"/><Relationship Id="rId5813" Type="http://schemas.openxmlformats.org/officeDocument/2006/relationships/hyperlink" Target="mailto:=@if(sum(d729.d730)=0,%22NA%22,SUM(L729:L730)/SUM(D729:D730))" TargetMode="External"/><Relationship Id="rId285" Type="http://schemas.openxmlformats.org/officeDocument/2006/relationships/hyperlink" Target="mailto:=@if(sum(d729.d730)=0,%22NA%22,SUM(L729:L730)/SUM(D729:D730))" TargetMode="External"/><Relationship Id="rId3364" Type="http://schemas.openxmlformats.org/officeDocument/2006/relationships/hyperlink" Target="mailto:=@if(sum(d729.d730)=0,%22NA%22,SUM(L729:L730)/SUM(D729:D730))" TargetMode="External"/><Relationship Id="rId3571" Type="http://schemas.openxmlformats.org/officeDocument/2006/relationships/hyperlink" Target="mailto:=@if(sum(d729.d730)=0,%22NA%22,SUM(L729:L730)/SUM(D729:D730))" TargetMode="External"/><Relationship Id="rId4208" Type="http://schemas.openxmlformats.org/officeDocument/2006/relationships/hyperlink" Target="mailto:=@if(sum(d729.d730)=0,%22NA%22,SUM(L729:L730)/SUM(D729:D730))" TargetMode="External"/><Relationship Id="rId4415" Type="http://schemas.openxmlformats.org/officeDocument/2006/relationships/hyperlink" Target="mailto:=@if(sum(d729.d730)=0,%22NA%22,SUM(L729:L730)/SUM(D729:D730))" TargetMode="External"/><Relationship Id="rId4622" Type="http://schemas.openxmlformats.org/officeDocument/2006/relationships/hyperlink" Target="mailto:=@if(sum(d729.d730)=0,%22NA%22,SUM(L729:L730)/SUM(D729:D730))" TargetMode="External"/><Relationship Id="rId7778" Type="http://schemas.openxmlformats.org/officeDocument/2006/relationships/hyperlink" Target="mailto:=@if(sum(d729.d730)=0,%22NA%22,SUM(L729:L730)/SUM(D729:D730))" TargetMode="External"/><Relationship Id="rId7985" Type="http://schemas.openxmlformats.org/officeDocument/2006/relationships/hyperlink" Target="mailto:=@if(sum(d729.d730)=0,%22NA%22,SUM(L729:L730)/SUM(D729:D730))" TargetMode="External"/><Relationship Id="rId492" Type="http://schemas.openxmlformats.org/officeDocument/2006/relationships/hyperlink" Target="mailto:=@if(sum(d729.d730)=0,%22NA%22,SUM(L729:L730)/SUM(D729:D730))" TargetMode="External"/><Relationship Id="rId2173" Type="http://schemas.openxmlformats.org/officeDocument/2006/relationships/hyperlink" Target="mailto:=@if(sum(d729.d730)=0,%22NA%22,SUM(L729:L730)/SUM(D729:D730))" TargetMode="External"/><Relationship Id="rId2380" Type="http://schemas.openxmlformats.org/officeDocument/2006/relationships/hyperlink" Target="mailto:=@if(sum(d729.d730)=0,%22NA%22,SUM(L729:L730)/SUM(D729:D730))" TargetMode="External"/><Relationship Id="rId3017" Type="http://schemas.openxmlformats.org/officeDocument/2006/relationships/hyperlink" Target="mailto:=@if(sum(d729.d730)=0,%22NA%22,SUM(L729:L730)/SUM(D729:D730))" TargetMode="External"/><Relationship Id="rId3224" Type="http://schemas.openxmlformats.org/officeDocument/2006/relationships/hyperlink" Target="mailto:=@if(sum(d729.d730)=0,%22NA%22,SUM(L729:L730)/SUM(D729:D730))" TargetMode="External"/><Relationship Id="rId3431" Type="http://schemas.openxmlformats.org/officeDocument/2006/relationships/hyperlink" Target="mailto:=@if(sum(d729.d730)=0,%22NA%22,SUM(L729:L730)/SUM(D729:D730))" TargetMode="External"/><Relationship Id="rId6587" Type="http://schemas.openxmlformats.org/officeDocument/2006/relationships/hyperlink" Target="mailto:=@if(sum(d729.d730)=0,%22NA%22,SUM(L729:L730)/SUM(D729:D730))" TargetMode="External"/><Relationship Id="rId6794" Type="http://schemas.openxmlformats.org/officeDocument/2006/relationships/hyperlink" Target="mailto:=@if(sum(d729.d730)=0,%22NA%22,SUM(L729:L730)/SUM(D729:D730))" TargetMode="External"/><Relationship Id="rId7638" Type="http://schemas.openxmlformats.org/officeDocument/2006/relationships/hyperlink" Target="mailto:=@if(sum(d729.d730)=0,%22NA%22,SUM(L729:L730)/SUM(D729:D730))" TargetMode="External"/><Relationship Id="rId7845" Type="http://schemas.openxmlformats.org/officeDocument/2006/relationships/hyperlink" Target="mailto:=@if(sum(d729.d730)=0,%22NA%22,SUM(L729:L730)/SUM(D729:D730))" TargetMode="External"/><Relationship Id="rId145" Type="http://schemas.openxmlformats.org/officeDocument/2006/relationships/hyperlink" Target="mailto:=@if(sum(d729.d730)=0,%22NA%22,SUM(L729:L730)/SUM(D729:D730))" TargetMode="External"/><Relationship Id="rId352" Type="http://schemas.openxmlformats.org/officeDocument/2006/relationships/hyperlink" Target="mailto:=@if(sum(d729.d730)=0,%22NA%22,SUM(L729:L730)/SUM(D729:D730))" TargetMode="External"/><Relationship Id="rId2033" Type="http://schemas.openxmlformats.org/officeDocument/2006/relationships/hyperlink" Target="mailto:=@if(sum(d729.d730)=0,%22NA%22,SUM(L729:L730)/SUM(D729:D730))" TargetMode="External"/><Relationship Id="rId2240" Type="http://schemas.openxmlformats.org/officeDocument/2006/relationships/hyperlink" Target="mailto:=@if(sum(d729.d730)=0,%22NA%22,SUM(L729:L730)/SUM(D729:D730))" TargetMode="External"/><Relationship Id="rId5189" Type="http://schemas.openxmlformats.org/officeDocument/2006/relationships/hyperlink" Target="mailto:=@if(sum(d729.d730)=0,%22NA%22,SUM(L729:L730)/SUM(D729:D730))" TargetMode="External"/><Relationship Id="rId5396" Type="http://schemas.openxmlformats.org/officeDocument/2006/relationships/hyperlink" Target="mailto:=@if(sum(d729.d730)=0,%22NA%22,SUM(L729:L730)/SUM(D729:D730))" TargetMode="External"/><Relationship Id="rId6447" Type="http://schemas.openxmlformats.org/officeDocument/2006/relationships/hyperlink" Target="mailto:=@if(sum(d729.d730)=0,%22NA%22,SUM(L729:L730)/SUM(D729:D730))" TargetMode="External"/><Relationship Id="rId6654" Type="http://schemas.openxmlformats.org/officeDocument/2006/relationships/hyperlink" Target="mailto:=@if(sum(d729.d730)=0,%22NA%22,SUM(L729:L730)/SUM(D729:D730))" TargetMode="External"/><Relationship Id="rId6861" Type="http://schemas.openxmlformats.org/officeDocument/2006/relationships/hyperlink" Target="mailto:=@if(sum(d729.d730)=0,%22NA%22,SUM(L729:L730)/SUM(D729:D730))" TargetMode="External"/><Relationship Id="rId7705" Type="http://schemas.openxmlformats.org/officeDocument/2006/relationships/hyperlink" Target="mailto:=@if(sum(d729.d730)=0,%22NA%22,SUM(L729:L730)/SUM(D729:D730))" TargetMode="External"/><Relationship Id="rId212" Type="http://schemas.openxmlformats.org/officeDocument/2006/relationships/hyperlink" Target="mailto:=@if(sum(d729.d730)=0,%22NA%22,SUM(L729:L730)/SUM(D729:D730))" TargetMode="External"/><Relationship Id="rId1799" Type="http://schemas.openxmlformats.org/officeDocument/2006/relationships/hyperlink" Target="mailto:=@if(sum(d729.d730)=0,%22NA%22,SUM(L729:L730)/SUM(D729:D730))" TargetMode="External"/><Relationship Id="rId2100" Type="http://schemas.openxmlformats.org/officeDocument/2006/relationships/hyperlink" Target="mailto:=@if(sum(d729.d730)=0,%22NA%22,SUM(L729:L730)/SUM(D729:D730))" TargetMode="External"/><Relationship Id="rId5049" Type="http://schemas.openxmlformats.org/officeDocument/2006/relationships/hyperlink" Target="mailto:=@if(sum(d729.d730)=0,%22NA%22,SUM(L729:L730)/SUM(D729:D730))" TargetMode="External"/><Relationship Id="rId5256" Type="http://schemas.openxmlformats.org/officeDocument/2006/relationships/hyperlink" Target="mailto:=@if(sum(d729.d730)=0,%22NA%22,SUM(L729:L730)/SUM(D729:D730))" TargetMode="External"/><Relationship Id="rId5463" Type="http://schemas.openxmlformats.org/officeDocument/2006/relationships/hyperlink" Target="mailto:=@if(sum(d729.d730)=0,%22NA%22,SUM(L729:L730)/SUM(D729:D730))" TargetMode="External"/><Relationship Id="rId5670" Type="http://schemas.openxmlformats.org/officeDocument/2006/relationships/hyperlink" Target="mailto:=@if(sum(d729.d730)=0,%22NA%22,SUM(L729:L730)/SUM(D729:D730))" TargetMode="External"/><Relationship Id="rId6307" Type="http://schemas.openxmlformats.org/officeDocument/2006/relationships/hyperlink" Target="mailto:=@if(sum(d729.d730)=0,%22NA%22,SUM(L729:L730)/SUM(D729:D730))" TargetMode="External"/><Relationship Id="rId6514" Type="http://schemas.openxmlformats.org/officeDocument/2006/relationships/hyperlink" Target="mailto:=@if(sum(d729.d730)=0,%22NA%22,SUM(L729:L730)/SUM(D729:D730))" TargetMode="External"/><Relationship Id="rId7912" Type="http://schemas.openxmlformats.org/officeDocument/2006/relationships/hyperlink" Target="mailto:=@if(sum(d729.d730)=0,%22NA%22,SUM(L729:L730)/SUM(D729:D730))" TargetMode="External"/><Relationship Id="rId4065" Type="http://schemas.openxmlformats.org/officeDocument/2006/relationships/hyperlink" Target="mailto:=@if(sum(d729.d730)=0,%22NA%22,SUM(L729:L730)/SUM(D729:D730))" TargetMode="External"/><Relationship Id="rId4272" Type="http://schemas.openxmlformats.org/officeDocument/2006/relationships/hyperlink" Target="mailto:=@if(sum(d729.d730)=0,%22NA%22,SUM(L729:L730)/SUM(D729:D730))" TargetMode="External"/><Relationship Id="rId5116" Type="http://schemas.openxmlformats.org/officeDocument/2006/relationships/hyperlink" Target="mailto:=@if(sum(d729.d730)=0,%22NA%22,SUM(L729:L730)/SUM(D729:D730))" TargetMode="External"/><Relationship Id="rId5323" Type="http://schemas.openxmlformats.org/officeDocument/2006/relationships/hyperlink" Target="mailto:=@if(sum(d729.d730)=0,%22NA%22,SUM(L729:L730)/SUM(D729:D730))" TargetMode="External"/><Relationship Id="rId6721" Type="http://schemas.openxmlformats.org/officeDocument/2006/relationships/hyperlink" Target="mailto:=@if(sum(d729.d730)=0,%22NA%22,SUM(L729:L730)/SUM(D729:D730))" TargetMode="External"/><Relationship Id="rId1659" Type="http://schemas.openxmlformats.org/officeDocument/2006/relationships/hyperlink" Target="mailto:=@if(sum(d729.d730)=0,%22NA%22,SUM(L729:L730)/SUM(D729:D730))" TargetMode="External"/><Relationship Id="rId1866" Type="http://schemas.openxmlformats.org/officeDocument/2006/relationships/hyperlink" Target="mailto:=@if(sum(d729.d730)=0,%22NA%22,SUM(L729:L730)/SUM(D729:D730))" TargetMode="External"/><Relationship Id="rId2917" Type="http://schemas.openxmlformats.org/officeDocument/2006/relationships/hyperlink" Target="mailto:=@if(sum(d729.d730)=0,%22NA%22,SUM(L729:L730)/SUM(D729:D730))" TargetMode="External"/><Relationship Id="rId3081" Type="http://schemas.openxmlformats.org/officeDocument/2006/relationships/hyperlink" Target="mailto:=@if(sum(d729.d730)=0,%22NA%22,SUM(L729:L730)/SUM(D729:D730))" TargetMode="External"/><Relationship Id="rId4132" Type="http://schemas.openxmlformats.org/officeDocument/2006/relationships/hyperlink" Target="mailto:=@if(sum(d729.d730)=0,%22NA%22,SUM(L729:L730)/SUM(D729:D730))" TargetMode="External"/><Relationship Id="rId5530" Type="http://schemas.openxmlformats.org/officeDocument/2006/relationships/hyperlink" Target="mailto:=@if(sum(d729.d730)=0,%22NA%22,SUM(L729:L730)/SUM(D729:D730))" TargetMode="External"/><Relationship Id="rId7288" Type="http://schemas.openxmlformats.org/officeDocument/2006/relationships/hyperlink" Target="mailto:=@if(sum(d729.d730)=0,%22NA%22,SUM(L729:L730)/SUM(D729:D730))" TargetMode="External"/><Relationship Id="rId1519" Type="http://schemas.openxmlformats.org/officeDocument/2006/relationships/hyperlink" Target="mailto:=@if(sum(d729.d730)=0,%22NA%22,SUM(L729:L730)/SUM(D729:D730))" TargetMode="External"/><Relationship Id="rId1726" Type="http://schemas.openxmlformats.org/officeDocument/2006/relationships/hyperlink" Target="mailto:=@if(sum(d729.d730)=0,%22NA%22,SUM(L729:L730)/SUM(D729:D730))" TargetMode="External"/><Relationship Id="rId1933" Type="http://schemas.openxmlformats.org/officeDocument/2006/relationships/hyperlink" Target="mailto:=@if(sum(d729.d730)=0,%22NA%22,SUM(L729:L730)/SUM(D729:D730))" TargetMode="External"/><Relationship Id="rId6097" Type="http://schemas.openxmlformats.org/officeDocument/2006/relationships/hyperlink" Target="mailto:=@if(sum(d729.d730)=0,%22NA%22,SUM(L729:L730)/SUM(D729:D730))" TargetMode="External"/><Relationship Id="rId7495" Type="http://schemas.openxmlformats.org/officeDocument/2006/relationships/hyperlink" Target="mailto:=@if(sum(d729.d730)=0,%22NA%22,SUM(L729:L730)/SUM(D729:D730))" TargetMode="External"/><Relationship Id="rId18" Type="http://schemas.openxmlformats.org/officeDocument/2006/relationships/hyperlink" Target="mailto:=@if(sum(d729.d730)=0,%22NA%22,SUM(L729:L730)/SUM(D729:D730))" TargetMode="External"/><Relationship Id="rId3898" Type="http://schemas.openxmlformats.org/officeDocument/2006/relationships/hyperlink" Target="mailto:=@if(sum(d729.d730)=0,%22NA%22,SUM(L729:L730)/SUM(D729:D730))" TargetMode="External"/><Relationship Id="rId4949" Type="http://schemas.openxmlformats.org/officeDocument/2006/relationships/hyperlink" Target="mailto:=@if(sum(d729.d730)=0,%22NA%22,SUM(L729:L730)/SUM(D729:D730))" TargetMode="External"/><Relationship Id="rId7148" Type="http://schemas.openxmlformats.org/officeDocument/2006/relationships/hyperlink" Target="mailto:=@if(sum(d729.d730)=0,%22NA%22,SUM(L729:L730)/SUM(D729:D730))" TargetMode="External"/><Relationship Id="rId7355" Type="http://schemas.openxmlformats.org/officeDocument/2006/relationships/hyperlink" Target="mailto:=@if(sum(d729.d730)=0,%22NA%22,SUM(L729:L730)/SUM(D729:D730))" TargetMode="External"/><Relationship Id="rId7562" Type="http://schemas.openxmlformats.org/officeDocument/2006/relationships/hyperlink" Target="mailto:=@if(sum(d729.d730)=0,%22NA%22,SUM(L729:L730)/SUM(D729:D730))" TargetMode="External"/><Relationship Id="rId3758" Type="http://schemas.openxmlformats.org/officeDocument/2006/relationships/hyperlink" Target="mailto:=@if(sum(d729.d730)=0,%22NA%22,SUM(L729:L730)/SUM(D729:D730))" TargetMode="External"/><Relationship Id="rId3965" Type="http://schemas.openxmlformats.org/officeDocument/2006/relationships/hyperlink" Target="mailto:=@if(sum(d729.d730)=0,%22NA%22,SUM(L729:L730)/SUM(D729:D730))" TargetMode="External"/><Relationship Id="rId4809" Type="http://schemas.openxmlformats.org/officeDocument/2006/relationships/hyperlink" Target="mailto:=@if(sum(d729.d730)=0,%22NA%22,SUM(L729:L730)/SUM(D729:D730))" TargetMode="External"/><Relationship Id="rId6164" Type="http://schemas.openxmlformats.org/officeDocument/2006/relationships/hyperlink" Target="mailto:=@if(sum(d729.d730)=0,%22NA%22,SUM(L729:L730)/SUM(D729:D730))" TargetMode="External"/><Relationship Id="rId6371" Type="http://schemas.openxmlformats.org/officeDocument/2006/relationships/hyperlink" Target="mailto:=@if(sum(d729.d730)=0,%22NA%22,SUM(L729:L730)/SUM(D729:D730))" TargetMode="External"/><Relationship Id="rId7008" Type="http://schemas.openxmlformats.org/officeDocument/2006/relationships/hyperlink" Target="mailto:=@if(sum(d729.d730)=0,%22NA%22,SUM(L729:L730)/SUM(D729:D730))" TargetMode="External"/><Relationship Id="rId7215" Type="http://schemas.openxmlformats.org/officeDocument/2006/relationships/hyperlink" Target="mailto:=@if(sum(d729.d730)=0,%22NA%22,SUM(L729:L730)/SUM(D729:D730))" TargetMode="External"/><Relationship Id="rId7422" Type="http://schemas.openxmlformats.org/officeDocument/2006/relationships/hyperlink" Target="mailto:=@if(sum(d729.d730)=0,%22NA%22,SUM(L729:L730)/SUM(D729:D730))" TargetMode="External"/><Relationship Id="rId679" Type="http://schemas.openxmlformats.org/officeDocument/2006/relationships/hyperlink" Target="mailto:=@if(sum(d729.d730)=0,%22NA%22,SUM(L729:L730)/SUM(D729:D730))" TargetMode="External"/><Relationship Id="rId886" Type="http://schemas.openxmlformats.org/officeDocument/2006/relationships/hyperlink" Target="mailto:=@if(sum(d729.d730)=0,%22NA%22,SUM(L729:L730)/SUM(D729:D730))" TargetMode="External"/><Relationship Id="rId2567" Type="http://schemas.openxmlformats.org/officeDocument/2006/relationships/hyperlink" Target="mailto:=@if(sum(d729.d730)=0,%22NA%22,SUM(L729:L730)/SUM(D729:D730))" TargetMode="External"/><Relationship Id="rId2774" Type="http://schemas.openxmlformats.org/officeDocument/2006/relationships/hyperlink" Target="mailto:=@if(sum(d729.d730)=0,%22NA%22,SUM(L729:L730)/SUM(D729:D730))" TargetMode="External"/><Relationship Id="rId3618" Type="http://schemas.openxmlformats.org/officeDocument/2006/relationships/hyperlink" Target="mailto:=@if(sum(d729.d730)=0,%22NA%22,SUM(L729:L730)/SUM(D729:D730))" TargetMode="External"/><Relationship Id="rId5180" Type="http://schemas.openxmlformats.org/officeDocument/2006/relationships/hyperlink" Target="mailto:=@if(sum(d729.d730)=0,%22NA%22,SUM(L729:L730)/SUM(D729:D730))" TargetMode="External"/><Relationship Id="rId6024" Type="http://schemas.openxmlformats.org/officeDocument/2006/relationships/hyperlink" Target="mailto:=@if(sum(d729.d730)=0,%22NA%22,SUM(L729:L730)/SUM(D729:D730))" TargetMode="External"/><Relationship Id="rId6231" Type="http://schemas.openxmlformats.org/officeDocument/2006/relationships/hyperlink" Target="mailto:=@if(sum(d729.d730)=0,%22NA%22,SUM(L729:L730)/SUM(D729:D730))" TargetMode="External"/><Relationship Id="rId2" Type="http://schemas.openxmlformats.org/officeDocument/2006/relationships/hyperlink" Target="mailto:=@if(sum(d729.d730)=0,%22NA%22,SUM(L729:L730)/SUM(D729:D730))" TargetMode="External"/><Relationship Id="rId539" Type="http://schemas.openxmlformats.org/officeDocument/2006/relationships/hyperlink" Target="mailto:=@if(sum(d729.d730)=0,%22NA%22,SUM(L729:L730)/SUM(D729:D730))" TargetMode="External"/><Relationship Id="rId746" Type="http://schemas.openxmlformats.org/officeDocument/2006/relationships/hyperlink" Target="mailto:=@if(sum(d729.d730)=0,%22NA%22,SUM(L729:L730)/SUM(D729:D730))" TargetMode="External"/><Relationship Id="rId1169" Type="http://schemas.openxmlformats.org/officeDocument/2006/relationships/hyperlink" Target="mailto:=@if(sum(d729.d730)=0,%22NA%22,SUM(L729:L730)/SUM(D729:D730))" TargetMode="External"/><Relationship Id="rId1376" Type="http://schemas.openxmlformats.org/officeDocument/2006/relationships/hyperlink" Target="mailto:=@if(sum(d729.d730)=0,%22NA%22,SUM(L729:L730)/SUM(D729:D730))" TargetMode="External"/><Relationship Id="rId1583" Type="http://schemas.openxmlformats.org/officeDocument/2006/relationships/hyperlink" Target="mailto:=@if(sum(d729.d730)=0,%22NA%22,SUM(L729:L730)/SUM(D729:D730))" TargetMode="External"/><Relationship Id="rId2427" Type="http://schemas.openxmlformats.org/officeDocument/2006/relationships/hyperlink" Target="mailto:=@if(sum(d729.d730)=0,%22NA%22,SUM(L729:L730)/SUM(D729:D730))" TargetMode="External"/><Relationship Id="rId2981" Type="http://schemas.openxmlformats.org/officeDocument/2006/relationships/hyperlink" Target="mailto:=@if(sum(d729.d730)=0,%22NA%22,SUM(L729:L730)/SUM(D729:D730))" TargetMode="External"/><Relationship Id="rId3825" Type="http://schemas.openxmlformats.org/officeDocument/2006/relationships/hyperlink" Target="mailto:=@if(sum(d729.d730)=0,%22NA%22,SUM(L729:L730)/SUM(D729:D730))" TargetMode="External"/><Relationship Id="rId5040" Type="http://schemas.openxmlformats.org/officeDocument/2006/relationships/hyperlink" Target="mailto:=@if(sum(d729.d730)=0,%22NA%22,SUM(L729:L730)/SUM(D729:D730))" TargetMode="External"/><Relationship Id="rId953" Type="http://schemas.openxmlformats.org/officeDocument/2006/relationships/hyperlink" Target="mailto:=@if(sum(d729.d730)=0,%22NA%22,SUM(L729:L730)/SUM(D729:D730))" TargetMode="External"/><Relationship Id="rId1029" Type="http://schemas.openxmlformats.org/officeDocument/2006/relationships/hyperlink" Target="mailto:=@if(sum(d729.d730)=0,%22NA%22,SUM(L729:L730)/SUM(D729:D730))" TargetMode="External"/><Relationship Id="rId1236" Type="http://schemas.openxmlformats.org/officeDocument/2006/relationships/hyperlink" Target="mailto:=@if(sum(d729.d730)=0,%22NA%22,SUM(L729:L730)/SUM(D729:D730))" TargetMode="External"/><Relationship Id="rId1790" Type="http://schemas.openxmlformats.org/officeDocument/2006/relationships/hyperlink" Target="mailto:=@if(sum(d729.d730)=0,%22NA%22,SUM(L729:L730)/SUM(D729:D730))" TargetMode="External"/><Relationship Id="rId2634" Type="http://schemas.openxmlformats.org/officeDocument/2006/relationships/hyperlink" Target="mailto:=@if(sum(d729.d730)=0,%22NA%22,SUM(L729:L730)/SUM(D729:D730))" TargetMode="External"/><Relationship Id="rId2841" Type="http://schemas.openxmlformats.org/officeDocument/2006/relationships/hyperlink" Target="mailto:=@if(sum(d729.d730)=0,%22NA%22,SUM(L729:L730)/SUM(D729:D730))" TargetMode="External"/><Relationship Id="rId5997" Type="http://schemas.openxmlformats.org/officeDocument/2006/relationships/hyperlink" Target="mailto:=@if(sum(d729.d730)=0,%22NA%22,SUM(L729:L730)/SUM(D729:D730))" TargetMode="External"/><Relationship Id="rId8056" Type="http://schemas.openxmlformats.org/officeDocument/2006/relationships/hyperlink" Target="mailto:=@if(sum(d729.d730)=0,%22NA%22,SUM(L729:L730)/SUM(D729:D730))" TargetMode="External"/><Relationship Id="rId82" Type="http://schemas.openxmlformats.org/officeDocument/2006/relationships/hyperlink" Target="mailto:=@if(sum(d729.d730)=0,%22NA%22,SUM(L729:L730)/SUM(D729:D730))" TargetMode="External"/><Relationship Id="rId606" Type="http://schemas.openxmlformats.org/officeDocument/2006/relationships/hyperlink" Target="mailto:=@if(sum(d729.d730)=0,%22NA%22,SUM(L729:L730)/SUM(D729:D730))" TargetMode="External"/><Relationship Id="rId813" Type="http://schemas.openxmlformats.org/officeDocument/2006/relationships/hyperlink" Target="mailto:=@if(sum(d729.d730)=0,%22NA%22,SUM(L729:L730)/SUM(D729:D730))" TargetMode="External"/><Relationship Id="rId1443" Type="http://schemas.openxmlformats.org/officeDocument/2006/relationships/hyperlink" Target="mailto:=@if(sum(d729.d730)=0,%22NA%22,SUM(L729:L730)/SUM(D729:D730))" TargetMode="External"/><Relationship Id="rId1650" Type="http://schemas.openxmlformats.org/officeDocument/2006/relationships/hyperlink" Target="mailto:=@if(sum(d729.d730)=0,%22NA%22,SUM(L729:L730)/SUM(D729:D730))" TargetMode="External"/><Relationship Id="rId2701" Type="http://schemas.openxmlformats.org/officeDocument/2006/relationships/hyperlink" Target="mailto:=@if(sum(d729.d730)=0,%22NA%22,SUM(L729:L730)/SUM(D729:D730))" TargetMode="External"/><Relationship Id="rId4599" Type="http://schemas.openxmlformats.org/officeDocument/2006/relationships/hyperlink" Target="mailto:=@if(sum(d729.d730)=0,%22NA%22,SUM(L729:L730)/SUM(D729:D730))" TargetMode="External"/><Relationship Id="rId5857" Type="http://schemas.openxmlformats.org/officeDocument/2006/relationships/hyperlink" Target="mailto:=@if(sum(d729.d730)=0,%22NA%22,SUM(L729:L730)/SUM(D729:D730))" TargetMode="External"/><Relationship Id="rId6908" Type="http://schemas.openxmlformats.org/officeDocument/2006/relationships/hyperlink" Target="mailto:=@if(sum(d729.d730)=0,%22NA%22,SUM(L729:L730)/SUM(D729:D730))" TargetMode="External"/><Relationship Id="rId7072" Type="http://schemas.openxmlformats.org/officeDocument/2006/relationships/hyperlink" Target="mailto:=@if(sum(d729.d730)=0,%22NA%22,SUM(L729:L730)/SUM(D729:D730))" TargetMode="External"/><Relationship Id="rId1303" Type="http://schemas.openxmlformats.org/officeDocument/2006/relationships/hyperlink" Target="mailto:=@if(sum(d729.d730)=0,%22NA%22,SUM(L729:L730)/SUM(D729:D730))" TargetMode="External"/><Relationship Id="rId1510" Type="http://schemas.openxmlformats.org/officeDocument/2006/relationships/hyperlink" Target="mailto:=@if(sum(d729.d730)=0,%22NA%22,SUM(L729:L730)/SUM(D729:D730))" TargetMode="External"/><Relationship Id="rId4459" Type="http://schemas.openxmlformats.org/officeDocument/2006/relationships/hyperlink" Target="mailto:=@if(sum(d729.d730)=0,%22NA%22,SUM(L729:L730)/SUM(D729:D730))" TargetMode="External"/><Relationship Id="rId4666" Type="http://schemas.openxmlformats.org/officeDocument/2006/relationships/hyperlink" Target="mailto:=@if(sum(d729.d730)=0,%22NA%22,SUM(L729:L730)/SUM(D729:D730))" TargetMode="External"/><Relationship Id="rId4873" Type="http://schemas.openxmlformats.org/officeDocument/2006/relationships/hyperlink" Target="mailto:=@if(sum(d729.d730)=0,%22NA%22,SUM(L729:L730)/SUM(D729:D730))" TargetMode="External"/><Relationship Id="rId5717" Type="http://schemas.openxmlformats.org/officeDocument/2006/relationships/hyperlink" Target="mailto:=@if(sum(d729.d730)=0,%22NA%22,SUM(L729:L730)/SUM(D729:D730))" TargetMode="External"/><Relationship Id="rId5924" Type="http://schemas.openxmlformats.org/officeDocument/2006/relationships/hyperlink" Target="mailto:=@if(sum(d729.d730)=0,%22NA%22,SUM(L729:L730)/SUM(D729:D730))" TargetMode="External"/><Relationship Id="rId8123" Type="http://schemas.openxmlformats.org/officeDocument/2006/relationships/hyperlink" Target="mailto:=@if(sum(d729.d730)=0,%22NA%22,SUM(L729:L730)/SUM(D729:D730))" TargetMode="External"/><Relationship Id="rId3268" Type="http://schemas.openxmlformats.org/officeDocument/2006/relationships/hyperlink" Target="mailto:=@if(sum(d729.d730)=0,%22NA%22,SUM(L729:L730)/SUM(D729:D730))" TargetMode="External"/><Relationship Id="rId3475" Type="http://schemas.openxmlformats.org/officeDocument/2006/relationships/hyperlink" Target="mailto:=@if(sum(d729.d730)=0,%22NA%22,SUM(L729:L730)/SUM(D729:D730))" TargetMode="External"/><Relationship Id="rId3682" Type="http://schemas.openxmlformats.org/officeDocument/2006/relationships/hyperlink" Target="mailto:=@if(sum(d729.d730)=0,%22NA%22,SUM(L729:L730)/SUM(D729:D730))" TargetMode="External"/><Relationship Id="rId4319" Type="http://schemas.openxmlformats.org/officeDocument/2006/relationships/hyperlink" Target="mailto:=@if(sum(d729.d730)=0,%22NA%22,SUM(L729:L730)/SUM(D729:D730))" TargetMode="External"/><Relationship Id="rId4526" Type="http://schemas.openxmlformats.org/officeDocument/2006/relationships/hyperlink" Target="mailto:=@if(sum(d729.d730)=0,%22NA%22,SUM(L729:L730)/SUM(D729:D730))" TargetMode="External"/><Relationship Id="rId4733" Type="http://schemas.openxmlformats.org/officeDocument/2006/relationships/hyperlink" Target="mailto:=@if(sum(d729.d730)=0,%22NA%22,SUM(L729:L730)/SUM(D729:D730))" TargetMode="External"/><Relationship Id="rId4940" Type="http://schemas.openxmlformats.org/officeDocument/2006/relationships/hyperlink" Target="mailto:=@if(sum(d729.d730)=0,%22NA%22,SUM(L729:L730)/SUM(D729:D730))" TargetMode="External"/><Relationship Id="rId7889" Type="http://schemas.openxmlformats.org/officeDocument/2006/relationships/hyperlink" Target="mailto:=@if(sum(d729.d730)=0,%22NA%22,SUM(L729:L730)/SUM(D729:D730))" TargetMode="External"/><Relationship Id="rId189" Type="http://schemas.openxmlformats.org/officeDocument/2006/relationships/hyperlink" Target="mailto:=@if(sum(d729.d730)=0,%22NA%22,SUM(L729:L730)/SUM(D729:D730))" TargetMode="External"/><Relationship Id="rId396" Type="http://schemas.openxmlformats.org/officeDocument/2006/relationships/hyperlink" Target="mailto:=@if(sum(d729.d730)=0,%22NA%22,SUM(L729:L730)/SUM(D729:D730))" TargetMode="External"/><Relationship Id="rId2077" Type="http://schemas.openxmlformats.org/officeDocument/2006/relationships/hyperlink" Target="mailto:=@if(sum(d729.d730)=0,%22NA%22,SUM(L729:L730)/SUM(D729:D730))" TargetMode="External"/><Relationship Id="rId2284" Type="http://schemas.openxmlformats.org/officeDocument/2006/relationships/hyperlink" Target="mailto:=@if(sum(d729.d730)=0,%22NA%22,SUM(L729:L730)/SUM(D729:D730))" TargetMode="External"/><Relationship Id="rId2491" Type="http://schemas.openxmlformats.org/officeDocument/2006/relationships/hyperlink" Target="mailto:=@if(sum(d729.d730)=0,%22NA%22,SUM(L729:L730)/SUM(D729:D730))" TargetMode="External"/><Relationship Id="rId3128" Type="http://schemas.openxmlformats.org/officeDocument/2006/relationships/hyperlink" Target="mailto:=@if(sum(d729.d730)=0,%22NA%22,SUM(L729:L730)/SUM(D729:D730))" TargetMode="External"/><Relationship Id="rId3335" Type="http://schemas.openxmlformats.org/officeDocument/2006/relationships/hyperlink" Target="mailto:=@if(sum(d729.d730)=0,%22NA%22,SUM(L729:L730)/SUM(D729:D730))" TargetMode="External"/><Relationship Id="rId3542" Type="http://schemas.openxmlformats.org/officeDocument/2006/relationships/hyperlink" Target="mailto:=@if(sum(d729.d730)=0,%22NA%22,SUM(L729:L730)/SUM(D729:D730))" TargetMode="External"/><Relationship Id="rId6698" Type="http://schemas.openxmlformats.org/officeDocument/2006/relationships/hyperlink" Target="mailto:=@if(sum(d729.d730)=0,%22NA%22,SUM(L729:L730)/SUM(D729:D730))" TargetMode="External"/><Relationship Id="rId7749" Type="http://schemas.openxmlformats.org/officeDocument/2006/relationships/hyperlink" Target="mailto:=@if(sum(d729.d730)=0,%22NA%22,SUM(L729:L730)/SUM(D729:D730))" TargetMode="External"/><Relationship Id="rId256" Type="http://schemas.openxmlformats.org/officeDocument/2006/relationships/hyperlink" Target="mailto:=@if(sum(d729.d730)=0,%22NA%22,SUM(L729:L730)/SUM(D729:D730))" TargetMode="External"/><Relationship Id="rId463" Type="http://schemas.openxmlformats.org/officeDocument/2006/relationships/hyperlink" Target="mailto:=@if(sum(d729.d730)=0,%22NA%22,SUM(L729:L730)/SUM(D729:D730))" TargetMode="External"/><Relationship Id="rId670" Type="http://schemas.openxmlformats.org/officeDocument/2006/relationships/hyperlink" Target="mailto:=@if(sum(d729.d730)=0,%22NA%22,SUM(L729:L730)/SUM(D729:D730))" TargetMode="External"/><Relationship Id="rId1093" Type="http://schemas.openxmlformats.org/officeDocument/2006/relationships/hyperlink" Target="mailto:=@if(sum(d729.d730)=0,%22NA%22,SUM(L729:L730)/SUM(D729:D730))" TargetMode="External"/><Relationship Id="rId2144" Type="http://schemas.openxmlformats.org/officeDocument/2006/relationships/hyperlink" Target="mailto:=@if(sum(d729.d730)=0,%22NA%22,SUM(L729:L730)/SUM(D729:D730))" TargetMode="External"/><Relationship Id="rId2351" Type="http://schemas.openxmlformats.org/officeDocument/2006/relationships/hyperlink" Target="mailto:=@if(sum(d729.d730)=0,%22NA%22,SUM(L729:L730)/SUM(D729:D730))" TargetMode="External"/><Relationship Id="rId3402" Type="http://schemas.openxmlformats.org/officeDocument/2006/relationships/hyperlink" Target="mailto:=@if(sum(d729.d730)=0,%22NA%22,SUM(L729:L730)/SUM(D729:D730))" TargetMode="External"/><Relationship Id="rId4800" Type="http://schemas.openxmlformats.org/officeDocument/2006/relationships/hyperlink" Target="mailto:=@if(sum(d729.d730)=0,%22NA%22,SUM(L729:L730)/SUM(D729:D730))" TargetMode="External"/><Relationship Id="rId6558" Type="http://schemas.openxmlformats.org/officeDocument/2006/relationships/hyperlink" Target="mailto:=@if(sum(d729.d730)=0,%22NA%22,SUM(L729:L730)/SUM(D729:D730))" TargetMode="External"/><Relationship Id="rId7956" Type="http://schemas.openxmlformats.org/officeDocument/2006/relationships/hyperlink" Target="mailto:=@if(sum(d729.d730)=0,%22NA%22,SUM(L729:L730)/SUM(D729:D730))" TargetMode="External"/><Relationship Id="rId116" Type="http://schemas.openxmlformats.org/officeDocument/2006/relationships/hyperlink" Target="mailto:=@if(sum(d729.d730)=0,%22NA%22,SUM(L729:L730)/SUM(D729:D730))" TargetMode="External"/><Relationship Id="rId323" Type="http://schemas.openxmlformats.org/officeDocument/2006/relationships/hyperlink" Target="mailto:=@if(sum(d729.d730)=0,%22NA%22,SUM(L729:L730)/SUM(D729:D730))" TargetMode="External"/><Relationship Id="rId530" Type="http://schemas.openxmlformats.org/officeDocument/2006/relationships/hyperlink" Target="mailto:=@if(sum(d729.d730)=0,%22NA%22,SUM(L729:L730)/SUM(D729:D730))" TargetMode="External"/><Relationship Id="rId1160" Type="http://schemas.openxmlformats.org/officeDocument/2006/relationships/hyperlink" Target="mailto:=@if(sum(d729.d730)=0,%22NA%22,SUM(L729:L730)/SUM(D729:D730))" TargetMode="External"/><Relationship Id="rId2004" Type="http://schemas.openxmlformats.org/officeDocument/2006/relationships/hyperlink" Target="mailto:=@if(sum(d729.d730)=0,%22NA%22,SUM(L729:L730)/SUM(D729:D730))" TargetMode="External"/><Relationship Id="rId2211" Type="http://schemas.openxmlformats.org/officeDocument/2006/relationships/hyperlink" Target="mailto:=@if(sum(d729.d730)=0,%22NA%22,SUM(L729:L730)/SUM(D729:D730))" TargetMode="External"/><Relationship Id="rId5367" Type="http://schemas.openxmlformats.org/officeDocument/2006/relationships/hyperlink" Target="mailto:=@if(sum(d729.d730)=0,%22NA%22,SUM(L729:L730)/SUM(D729:D730))" TargetMode="External"/><Relationship Id="rId6765" Type="http://schemas.openxmlformats.org/officeDocument/2006/relationships/hyperlink" Target="mailto:=@if(sum(d729.d730)=0,%22NA%22,SUM(L729:L730)/SUM(D729:D730))" TargetMode="External"/><Relationship Id="rId6972" Type="http://schemas.openxmlformats.org/officeDocument/2006/relationships/hyperlink" Target="mailto:=@if(sum(d729.d730)=0,%22NA%22,SUM(L729:L730)/SUM(D729:D730))" TargetMode="External"/><Relationship Id="rId7609" Type="http://schemas.openxmlformats.org/officeDocument/2006/relationships/hyperlink" Target="mailto:=@if(sum(d729.d730)=0,%22NA%22,SUM(L729:L730)/SUM(D729:D730))" TargetMode="External"/><Relationship Id="rId7816" Type="http://schemas.openxmlformats.org/officeDocument/2006/relationships/hyperlink" Target="mailto:=@if(sum(d729.d730)=0,%22NA%22,SUM(L729:L730)/SUM(D729:D730))" TargetMode="External"/><Relationship Id="rId4176" Type="http://schemas.openxmlformats.org/officeDocument/2006/relationships/hyperlink" Target="mailto:=@if(sum(d729.d730)=0,%22NA%22,SUM(L729:L730)/SUM(D729:D730))" TargetMode="External"/><Relationship Id="rId5574" Type="http://schemas.openxmlformats.org/officeDocument/2006/relationships/hyperlink" Target="mailto:=@if(sum(d729.d730)=0,%22NA%22,SUM(L729:L730)/SUM(D729:D730))" TargetMode="External"/><Relationship Id="rId5781" Type="http://schemas.openxmlformats.org/officeDocument/2006/relationships/hyperlink" Target="mailto:=@if(sum(d729.d730)=0,%22NA%22,SUM(L729:L730)/SUM(D729:D730))" TargetMode="External"/><Relationship Id="rId6418" Type="http://schemas.openxmlformats.org/officeDocument/2006/relationships/hyperlink" Target="mailto:=@if(sum(d729.d730)=0,%22NA%22,SUM(L729:L730)/SUM(D729:D730))" TargetMode="External"/><Relationship Id="rId6625" Type="http://schemas.openxmlformats.org/officeDocument/2006/relationships/hyperlink" Target="mailto:=@if(sum(d729.d730)=0,%22NA%22,SUM(L729:L730)/SUM(D729:D730))" TargetMode="External"/><Relationship Id="rId6832" Type="http://schemas.openxmlformats.org/officeDocument/2006/relationships/hyperlink" Target="mailto:=@if(sum(d729.d730)=0,%22NA%22,SUM(L729:L730)/SUM(D729:D730))" TargetMode="External"/><Relationship Id="rId1020" Type="http://schemas.openxmlformats.org/officeDocument/2006/relationships/hyperlink" Target="mailto:=@if(sum(d729.d730)=0,%22NA%22,SUM(L729:L730)/SUM(D729:D730))" TargetMode="External"/><Relationship Id="rId1977" Type="http://schemas.openxmlformats.org/officeDocument/2006/relationships/hyperlink" Target="mailto:=@if(sum(d729.d730)=0,%22NA%22,SUM(L729:L730)/SUM(D729:D730))" TargetMode="External"/><Relationship Id="rId4383" Type="http://schemas.openxmlformats.org/officeDocument/2006/relationships/hyperlink" Target="mailto:=@if(sum(d729.d730)=0,%22NA%22,SUM(L729:L730)/SUM(D729:D730))" TargetMode="External"/><Relationship Id="rId4590" Type="http://schemas.openxmlformats.org/officeDocument/2006/relationships/hyperlink" Target="mailto:=@if(sum(d729.d730)=0,%22NA%22,SUM(L729:L730)/SUM(D729:D730))" TargetMode="External"/><Relationship Id="rId5227" Type="http://schemas.openxmlformats.org/officeDocument/2006/relationships/hyperlink" Target="mailto:=@if(sum(d729.d730)=0,%22NA%22,SUM(L729:L730)/SUM(D729:D730))" TargetMode="External"/><Relationship Id="rId5434" Type="http://schemas.openxmlformats.org/officeDocument/2006/relationships/hyperlink" Target="mailto:=@if(sum(d729.d730)=0,%22NA%22,SUM(L729:L730)/SUM(D729:D730))" TargetMode="External"/><Relationship Id="rId5641" Type="http://schemas.openxmlformats.org/officeDocument/2006/relationships/hyperlink" Target="mailto:=@if(sum(d729.d730)=0,%22NA%22,SUM(L729:L730)/SUM(D729:D730))" TargetMode="External"/><Relationship Id="rId1837" Type="http://schemas.openxmlformats.org/officeDocument/2006/relationships/hyperlink" Target="mailto:=@if(sum(d729.d730)=0,%22NA%22,SUM(L729:L730)/SUM(D729:D730))" TargetMode="External"/><Relationship Id="rId3192" Type="http://schemas.openxmlformats.org/officeDocument/2006/relationships/hyperlink" Target="mailto:=@if(sum(d729.d730)=0,%22NA%22,SUM(L729:L730)/SUM(D729:D730))" TargetMode="External"/><Relationship Id="rId4036" Type="http://schemas.openxmlformats.org/officeDocument/2006/relationships/hyperlink" Target="mailto:=@if(sum(d729.d730)=0,%22NA%22,SUM(L729:L730)/SUM(D729:D730))" TargetMode="External"/><Relationship Id="rId4243" Type="http://schemas.openxmlformats.org/officeDocument/2006/relationships/hyperlink" Target="mailto:=@if(sum(d729.d730)=0,%22NA%22,SUM(L729:L730)/SUM(D729:D730))" TargetMode="External"/><Relationship Id="rId4450" Type="http://schemas.openxmlformats.org/officeDocument/2006/relationships/hyperlink" Target="mailto:=@if(sum(d729.d730)=0,%22NA%22,SUM(L729:L730)/SUM(D729:D730))" TargetMode="External"/><Relationship Id="rId5501" Type="http://schemas.openxmlformats.org/officeDocument/2006/relationships/hyperlink" Target="mailto:=@if(sum(d729.d730)=0,%22NA%22,SUM(L729:L730)/SUM(D729:D730))" TargetMode="External"/><Relationship Id="rId7399" Type="http://schemas.openxmlformats.org/officeDocument/2006/relationships/hyperlink" Target="mailto:=@if(sum(d729.d730)=0,%22NA%22,SUM(L729:L730)/SUM(D729:D730))" TargetMode="External"/><Relationship Id="rId3052" Type="http://schemas.openxmlformats.org/officeDocument/2006/relationships/hyperlink" Target="mailto:=@if(sum(d729.d730)=0,%22NA%22,SUM(L729:L730)/SUM(D729:D730))" TargetMode="External"/><Relationship Id="rId4103" Type="http://schemas.openxmlformats.org/officeDocument/2006/relationships/hyperlink" Target="mailto:=@if(sum(d729.d730)=0,%22NA%22,SUM(L729:L730)/SUM(D729:D730))" TargetMode="External"/><Relationship Id="rId4310" Type="http://schemas.openxmlformats.org/officeDocument/2006/relationships/hyperlink" Target="mailto:=@if(sum(d729.d730)=0,%22NA%22,SUM(L729:L730)/SUM(D729:D730))" TargetMode="External"/><Relationship Id="rId7259" Type="http://schemas.openxmlformats.org/officeDocument/2006/relationships/hyperlink" Target="mailto:=@if(sum(d729.d730)=0,%22NA%22,SUM(L729:L730)/SUM(D729:D730))" TargetMode="External"/><Relationship Id="rId7466" Type="http://schemas.openxmlformats.org/officeDocument/2006/relationships/hyperlink" Target="mailto:=@if(sum(d729.d730)=0,%22NA%22,SUM(L729:L730)/SUM(D729:D730))" TargetMode="External"/><Relationship Id="rId7673" Type="http://schemas.openxmlformats.org/officeDocument/2006/relationships/hyperlink" Target="mailto:=@if(sum(d729.d730)=0,%22NA%22,SUM(L729:L730)/SUM(D729:D730))" TargetMode="External"/><Relationship Id="rId7880" Type="http://schemas.openxmlformats.org/officeDocument/2006/relationships/hyperlink" Target="mailto:=@if(sum(d729.d730)=0,%22NA%22,SUM(L729:L730)/SUM(D729:D730))" TargetMode="External"/><Relationship Id="rId180" Type="http://schemas.openxmlformats.org/officeDocument/2006/relationships/hyperlink" Target="mailto:=@if(sum(d729.d730)=0,%22NA%22,SUM(L729:L730)/SUM(D729:D730))" TargetMode="External"/><Relationship Id="rId1904" Type="http://schemas.openxmlformats.org/officeDocument/2006/relationships/hyperlink" Target="mailto:=@if(sum(d729.d730)=0,%22NA%22,SUM(L729:L730)/SUM(D729:D730))" TargetMode="External"/><Relationship Id="rId6068" Type="http://schemas.openxmlformats.org/officeDocument/2006/relationships/hyperlink" Target="mailto:=@if(sum(d729.d730)=0,%22NA%22,SUM(L729:L730)/SUM(D729:D730))" TargetMode="External"/><Relationship Id="rId6275" Type="http://schemas.openxmlformats.org/officeDocument/2006/relationships/hyperlink" Target="mailto:=@if(sum(d729.d730)=0,%22NA%22,SUM(L729:L730)/SUM(D729:D730))" TargetMode="External"/><Relationship Id="rId6482" Type="http://schemas.openxmlformats.org/officeDocument/2006/relationships/hyperlink" Target="mailto:=@if(sum(d729.d730)=0,%22NA%22,SUM(L729:L730)/SUM(D729:D730))" TargetMode="External"/><Relationship Id="rId7119" Type="http://schemas.openxmlformats.org/officeDocument/2006/relationships/hyperlink" Target="mailto:=@if(sum(d729.d730)=0,%22NA%22,SUM(L729:L730)/SUM(D729:D730))" TargetMode="External"/><Relationship Id="rId7326" Type="http://schemas.openxmlformats.org/officeDocument/2006/relationships/hyperlink" Target="mailto:=@if(sum(d729.d730)=0,%22NA%22,SUM(L729:L730)/SUM(D729:D730))" TargetMode="External"/><Relationship Id="rId7533" Type="http://schemas.openxmlformats.org/officeDocument/2006/relationships/hyperlink" Target="mailto:=@if(sum(d729.d730)=0,%22NA%22,SUM(L729:L730)/SUM(D729:D730))" TargetMode="External"/><Relationship Id="rId3869" Type="http://schemas.openxmlformats.org/officeDocument/2006/relationships/hyperlink" Target="mailto:=@if(sum(d729.d730)=0,%22NA%22,SUM(L729:L730)/SUM(D729:D730))" TargetMode="External"/><Relationship Id="rId5084" Type="http://schemas.openxmlformats.org/officeDocument/2006/relationships/hyperlink" Target="mailto:=@if(sum(d729.d730)=0,%22NA%22,SUM(L729:L730)/SUM(D729:D730))" TargetMode="External"/><Relationship Id="rId5291" Type="http://schemas.openxmlformats.org/officeDocument/2006/relationships/hyperlink" Target="mailto:=@if(sum(d729.d730)=0,%22NA%22,SUM(L729:L730)/SUM(D729:D730))" TargetMode="External"/><Relationship Id="rId6135" Type="http://schemas.openxmlformats.org/officeDocument/2006/relationships/hyperlink" Target="mailto:=@if(sum(d729.d730)=0,%22NA%22,SUM(L729:L730)/SUM(D729:D730))" TargetMode="External"/><Relationship Id="rId6342" Type="http://schemas.openxmlformats.org/officeDocument/2006/relationships/hyperlink" Target="mailto:=@if(sum(d729.d730)=0,%22NA%22,SUM(L729:L730)/SUM(D729:D730))" TargetMode="External"/><Relationship Id="rId7740" Type="http://schemas.openxmlformats.org/officeDocument/2006/relationships/hyperlink" Target="mailto:=@if(sum(d729.d730)=0,%22NA%22,SUM(L729:L730)/SUM(D729:D730))" TargetMode="External"/><Relationship Id="rId997" Type="http://schemas.openxmlformats.org/officeDocument/2006/relationships/hyperlink" Target="mailto:=@if(sum(d729.d730)=0,%22NA%22,SUM(L729:L730)/SUM(D729:D730))" TargetMode="External"/><Relationship Id="rId2678" Type="http://schemas.openxmlformats.org/officeDocument/2006/relationships/hyperlink" Target="mailto:=@if(sum(d729.d730)=0,%22NA%22,SUM(L729:L730)/SUM(D729:D730))" TargetMode="External"/><Relationship Id="rId2885" Type="http://schemas.openxmlformats.org/officeDocument/2006/relationships/hyperlink" Target="mailto:=@if(sum(d729.d730)=0,%22NA%22,SUM(L729:L730)/SUM(D729:D730))" TargetMode="External"/><Relationship Id="rId3729" Type="http://schemas.openxmlformats.org/officeDocument/2006/relationships/hyperlink" Target="mailto:=@if(sum(d729.d730)=0,%22NA%22,SUM(L729:L730)/SUM(D729:D730))" TargetMode="External"/><Relationship Id="rId3936" Type="http://schemas.openxmlformats.org/officeDocument/2006/relationships/hyperlink" Target="mailto:=@if(sum(d729.d730)=0,%22NA%22,SUM(L729:L730)/SUM(D729:D730))" TargetMode="External"/><Relationship Id="rId5151" Type="http://schemas.openxmlformats.org/officeDocument/2006/relationships/hyperlink" Target="mailto:=@if(sum(d729.d730)=0,%22NA%22,SUM(L729:L730)/SUM(D729:D730))" TargetMode="External"/><Relationship Id="rId7600" Type="http://schemas.openxmlformats.org/officeDocument/2006/relationships/hyperlink" Target="mailto:=@if(sum(d729.d730)=0,%22NA%22,SUM(L729:L730)/SUM(D729:D730))" TargetMode="External"/><Relationship Id="rId857" Type="http://schemas.openxmlformats.org/officeDocument/2006/relationships/hyperlink" Target="mailto:=@if(sum(d729.d730)=0,%22NA%22,SUM(L729:L730)/SUM(D729:D730))" TargetMode="External"/><Relationship Id="rId1487" Type="http://schemas.openxmlformats.org/officeDocument/2006/relationships/hyperlink" Target="mailto:=@if(sum(d729.d730)=0,%22NA%22,SUM(L729:L730)/SUM(D729:D730))" TargetMode="External"/><Relationship Id="rId1694" Type="http://schemas.openxmlformats.org/officeDocument/2006/relationships/hyperlink" Target="mailto:=@if(sum(d729.d730)=0,%22NA%22,SUM(L729:L730)/SUM(D729:D730))" TargetMode="External"/><Relationship Id="rId2538" Type="http://schemas.openxmlformats.org/officeDocument/2006/relationships/hyperlink" Target="mailto:=@if(sum(d729.d730)=0,%22NA%22,SUM(L729:L730)/SUM(D729:D730))" TargetMode="External"/><Relationship Id="rId2745" Type="http://schemas.openxmlformats.org/officeDocument/2006/relationships/hyperlink" Target="mailto:=@if(sum(d729.d730)=0,%22NA%22,SUM(L729:L730)/SUM(D729:D730))" TargetMode="External"/><Relationship Id="rId2952" Type="http://schemas.openxmlformats.org/officeDocument/2006/relationships/hyperlink" Target="mailto:=@if(sum(d729.d730)=0,%22NA%22,SUM(L729:L730)/SUM(D729:D730))" TargetMode="External"/><Relationship Id="rId6202" Type="http://schemas.openxmlformats.org/officeDocument/2006/relationships/hyperlink" Target="mailto:=@if(sum(d729.d730)=0,%22NA%22,SUM(L729:L730)/SUM(D729:D730))" TargetMode="External"/><Relationship Id="rId717" Type="http://schemas.openxmlformats.org/officeDocument/2006/relationships/hyperlink" Target="mailto:=@if(sum(d729.d730)=0,%22NA%22,SUM(L729:L730)/SUM(D729:D730))" TargetMode="External"/><Relationship Id="rId924" Type="http://schemas.openxmlformats.org/officeDocument/2006/relationships/hyperlink" Target="mailto:=@if(sum(d729.d730)=0,%22NA%22,SUM(L729:L730)/SUM(D729:D730))" TargetMode="External"/><Relationship Id="rId1347" Type="http://schemas.openxmlformats.org/officeDocument/2006/relationships/hyperlink" Target="mailto:=@if(sum(d729.d730)=0,%22NA%22,SUM(L729:L730)/SUM(D729:D730))" TargetMode="External"/><Relationship Id="rId1554" Type="http://schemas.openxmlformats.org/officeDocument/2006/relationships/hyperlink" Target="mailto:=@if(sum(d729.d730)=0,%22NA%22,SUM(L729:L730)/SUM(D729:D730))" TargetMode="External"/><Relationship Id="rId1761" Type="http://schemas.openxmlformats.org/officeDocument/2006/relationships/hyperlink" Target="mailto:=@if(sum(d729.d730)=0,%22NA%22,SUM(L729:L730)/SUM(D729:D730))" TargetMode="External"/><Relationship Id="rId2605" Type="http://schemas.openxmlformats.org/officeDocument/2006/relationships/hyperlink" Target="mailto:=@if(sum(d729.d730)=0,%22NA%22,SUM(L729:L730)/SUM(D729:D730))" TargetMode="External"/><Relationship Id="rId2812" Type="http://schemas.openxmlformats.org/officeDocument/2006/relationships/hyperlink" Target="mailto:=@if(sum(d729.d730)=0,%22NA%22,SUM(L729:L730)/SUM(D729:D730))" TargetMode="External"/><Relationship Id="rId5011" Type="http://schemas.openxmlformats.org/officeDocument/2006/relationships/hyperlink" Target="mailto:=@if(sum(d729.d730)=0,%22NA%22,SUM(L729:L730)/SUM(D729:D730))" TargetMode="External"/><Relationship Id="rId5968" Type="http://schemas.openxmlformats.org/officeDocument/2006/relationships/hyperlink" Target="mailto:=@if(sum(d729.d730)=0,%22NA%22,SUM(L729:L730)/SUM(D729:D730))" TargetMode="External"/><Relationship Id="rId53" Type="http://schemas.openxmlformats.org/officeDocument/2006/relationships/hyperlink" Target="mailto:=@if(sum(d729.d730)=0,%22NA%22,SUM(L729:L730)/SUM(D729:D730))" TargetMode="External"/><Relationship Id="rId1207" Type="http://schemas.openxmlformats.org/officeDocument/2006/relationships/hyperlink" Target="mailto:=@if(sum(d729.d730)=0,%22NA%22,SUM(L729:L730)/SUM(D729:D730))" TargetMode="External"/><Relationship Id="rId1414" Type="http://schemas.openxmlformats.org/officeDocument/2006/relationships/hyperlink" Target="mailto:=@if(sum(d729.d730)=0,%22NA%22,SUM(L729:L730)/SUM(D729:D730))" TargetMode="External"/><Relationship Id="rId1621" Type="http://schemas.openxmlformats.org/officeDocument/2006/relationships/hyperlink" Target="mailto:=@if(sum(d729.d730)=0,%22NA%22,SUM(L729:L730)/SUM(D729:D730))" TargetMode="External"/><Relationship Id="rId4777" Type="http://schemas.openxmlformats.org/officeDocument/2006/relationships/hyperlink" Target="mailto:=@if(sum(d729.d730)=0,%22NA%22,SUM(L729:L730)/SUM(D729:D730))" TargetMode="External"/><Relationship Id="rId4984" Type="http://schemas.openxmlformats.org/officeDocument/2006/relationships/hyperlink" Target="mailto:=@if(sum(d729.d730)=0,%22NA%22,SUM(L729:L730)/SUM(D729:D730))" TargetMode="External"/><Relationship Id="rId5828" Type="http://schemas.openxmlformats.org/officeDocument/2006/relationships/hyperlink" Target="mailto:=@if(sum(d729.d730)=0,%22NA%22,SUM(L729:L730)/SUM(D729:D730))" TargetMode="External"/><Relationship Id="rId7183" Type="http://schemas.openxmlformats.org/officeDocument/2006/relationships/hyperlink" Target="mailto:=@if(sum(d729.d730)=0,%22NA%22,SUM(L729:L730)/SUM(D729:D730))" TargetMode="External"/><Relationship Id="rId7390" Type="http://schemas.openxmlformats.org/officeDocument/2006/relationships/hyperlink" Target="mailto:=@if(sum(d729.d730)=0,%22NA%22,SUM(L729:L730)/SUM(D729:D730))" TargetMode="External"/><Relationship Id="rId8027" Type="http://schemas.openxmlformats.org/officeDocument/2006/relationships/hyperlink" Target="mailto:=@if(sum(d729.d730)=0,%22NA%22,SUM(L729:L730)/SUM(D729:D730))" TargetMode="External"/><Relationship Id="rId3379" Type="http://schemas.openxmlformats.org/officeDocument/2006/relationships/hyperlink" Target="mailto:=@if(sum(d729.d730)=0,%22NA%22,SUM(L729:L730)/SUM(D729:D730))" TargetMode="External"/><Relationship Id="rId3586" Type="http://schemas.openxmlformats.org/officeDocument/2006/relationships/hyperlink" Target="mailto:=@if(sum(d729.d730)=0,%22NA%22,SUM(L729:L730)/SUM(D729:D730))" TargetMode="External"/><Relationship Id="rId3793" Type="http://schemas.openxmlformats.org/officeDocument/2006/relationships/hyperlink" Target="mailto:=@if(sum(d729.d730)=0,%22NA%22,SUM(L729:L730)/SUM(D729:D730))" TargetMode="External"/><Relationship Id="rId4637" Type="http://schemas.openxmlformats.org/officeDocument/2006/relationships/hyperlink" Target="mailto:=@if(sum(d729.d730)=0,%22NA%22,SUM(L729:L730)/SUM(D729:D730))" TargetMode="External"/><Relationship Id="rId7043" Type="http://schemas.openxmlformats.org/officeDocument/2006/relationships/hyperlink" Target="mailto:=@if(sum(d729.d730)=0,%22NA%22,SUM(L729:L730)/SUM(D729:D730))" TargetMode="External"/><Relationship Id="rId7250" Type="http://schemas.openxmlformats.org/officeDocument/2006/relationships/hyperlink" Target="mailto:=@if(sum(d729.d730)=0,%22NA%22,SUM(L729:L730)/SUM(D729:D730))" TargetMode="External"/><Relationship Id="rId2188" Type="http://schemas.openxmlformats.org/officeDocument/2006/relationships/hyperlink" Target="mailto:=@if(sum(d729.d730)=0,%22NA%22,SUM(L729:L730)/SUM(D729:D730))" TargetMode="External"/><Relationship Id="rId2395" Type="http://schemas.openxmlformats.org/officeDocument/2006/relationships/hyperlink" Target="mailto:=@if(sum(d729.d730)=0,%22NA%22,SUM(L729:L730)/SUM(D729:D730))" TargetMode="External"/><Relationship Id="rId3239" Type="http://schemas.openxmlformats.org/officeDocument/2006/relationships/hyperlink" Target="mailto:=@if(sum(d729.d730)=0,%22NA%22,SUM(L729:L730)/SUM(D729:D730))" TargetMode="External"/><Relationship Id="rId3446" Type="http://schemas.openxmlformats.org/officeDocument/2006/relationships/hyperlink" Target="mailto:=@if(sum(d729.d730)=0,%22NA%22,SUM(L729:L730)/SUM(D729:D730))" TargetMode="External"/><Relationship Id="rId4844" Type="http://schemas.openxmlformats.org/officeDocument/2006/relationships/hyperlink" Target="mailto:=@if(sum(d729.d730)=0,%22NA%22,SUM(L729:L730)/SUM(D729:D730))" TargetMode="External"/><Relationship Id="rId7110" Type="http://schemas.openxmlformats.org/officeDocument/2006/relationships/hyperlink" Target="mailto:=@if(sum(d729.d730)=0,%22NA%22,SUM(L729:L730)/SUM(D729:D730))" TargetMode="External"/><Relationship Id="rId367" Type="http://schemas.openxmlformats.org/officeDocument/2006/relationships/hyperlink" Target="mailto:=@if(sum(d729.d730)=0,%22NA%22,SUM(L729:L730)/SUM(D729:D730))" TargetMode="External"/><Relationship Id="rId574" Type="http://schemas.openxmlformats.org/officeDocument/2006/relationships/hyperlink" Target="mailto:=@if(sum(d729.d730)=0,%22NA%22,SUM(L729:L730)/SUM(D729:D730))" TargetMode="External"/><Relationship Id="rId2048" Type="http://schemas.openxmlformats.org/officeDocument/2006/relationships/hyperlink" Target="mailto:=@if(sum(d729.d730)=0,%22NA%22,SUM(L729:L730)/SUM(D729:D730))" TargetMode="External"/><Relationship Id="rId2255" Type="http://schemas.openxmlformats.org/officeDocument/2006/relationships/hyperlink" Target="mailto:=@if(sum(d729.d730)=0,%22NA%22,SUM(L729:L730)/SUM(D729:D730))" TargetMode="External"/><Relationship Id="rId3653" Type="http://schemas.openxmlformats.org/officeDocument/2006/relationships/hyperlink" Target="mailto:=@if(sum(d729.d730)=0,%22NA%22,SUM(L729:L730)/SUM(D729:D730))" TargetMode="External"/><Relationship Id="rId3860" Type="http://schemas.openxmlformats.org/officeDocument/2006/relationships/hyperlink" Target="mailto:=@if(sum(d729.d730)=0,%22NA%22,SUM(L729:L730)/SUM(D729:D730))" TargetMode="External"/><Relationship Id="rId4704" Type="http://schemas.openxmlformats.org/officeDocument/2006/relationships/hyperlink" Target="mailto:=@if(sum(d729.d730)=0,%22NA%22,SUM(L729:L730)/SUM(D729:D730))" TargetMode="External"/><Relationship Id="rId4911" Type="http://schemas.openxmlformats.org/officeDocument/2006/relationships/hyperlink" Target="mailto:=@if(sum(d729.d730)=0,%22NA%22,SUM(L729:L730)/SUM(D729:D730))" TargetMode="External"/><Relationship Id="rId227" Type="http://schemas.openxmlformats.org/officeDocument/2006/relationships/hyperlink" Target="mailto:=@if(sum(d729.d730)=0,%22NA%22,SUM(L729:L730)/SUM(D729:D730))" TargetMode="External"/><Relationship Id="rId781" Type="http://schemas.openxmlformats.org/officeDocument/2006/relationships/hyperlink" Target="mailto:=@if(sum(d729.d730)=0,%22NA%22,SUM(L729:L730)/SUM(D729:D730))" TargetMode="External"/><Relationship Id="rId2462" Type="http://schemas.openxmlformats.org/officeDocument/2006/relationships/hyperlink" Target="mailto:=@if(sum(d729.d730)=0,%22NA%22,SUM(L729:L730)/SUM(D729:D730))" TargetMode="External"/><Relationship Id="rId3306" Type="http://schemas.openxmlformats.org/officeDocument/2006/relationships/hyperlink" Target="mailto:=@if(sum(d729.d730)=0,%22NA%22,SUM(L729:L730)/SUM(D729:D730))" TargetMode="External"/><Relationship Id="rId3513" Type="http://schemas.openxmlformats.org/officeDocument/2006/relationships/hyperlink" Target="mailto:=@if(sum(d729.d730)=0,%22NA%22,SUM(L729:L730)/SUM(D729:D730))" TargetMode="External"/><Relationship Id="rId3720" Type="http://schemas.openxmlformats.org/officeDocument/2006/relationships/hyperlink" Target="mailto:=@if(sum(d729.d730)=0,%22NA%22,SUM(L729:L730)/SUM(D729:D730))" TargetMode="External"/><Relationship Id="rId6669" Type="http://schemas.openxmlformats.org/officeDocument/2006/relationships/hyperlink" Target="mailto:=@if(sum(d729.d730)=0,%22NA%22,SUM(L729:L730)/SUM(D729:D730))" TargetMode="External"/><Relationship Id="rId6876" Type="http://schemas.openxmlformats.org/officeDocument/2006/relationships/hyperlink" Target="mailto:=@if(sum(d729.d730)=0,%22NA%22,SUM(L729:L730)/SUM(D729:D730))" TargetMode="External"/><Relationship Id="rId7927" Type="http://schemas.openxmlformats.org/officeDocument/2006/relationships/hyperlink" Target="mailto:=@if(sum(d729.d730)=0,%22NA%22,SUM(L729:L730)/SUM(D729:D730))" TargetMode="External"/><Relationship Id="rId8091" Type="http://schemas.openxmlformats.org/officeDocument/2006/relationships/hyperlink" Target="mailto:=@if(sum(d729.d730)=0,%22NA%22,SUM(L729:L730)/SUM(D729:D730))" TargetMode="External"/><Relationship Id="rId434" Type="http://schemas.openxmlformats.org/officeDocument/2006/relationships/hyperlink" Target="mailto:=@if(sum(d729.d730)=0,%22NA%22,SUM(L729:L730)/SUM(D729:D730))" TargetMode="External"/><Relationship Id="rId641" Type="http://schemas.openxmlformats.org/officeDocument/2006/relationships/hyperlink" Target="mailto:=@if(sum(d729.d730)=0,%22NA%22,SUM(L729:L730)/SUM(D729:D730))" TargetMode="External"/><Relationship Id="rId1064" Type="http://schemas.openxmlformats.org/officeDocument/2006/relationships/hyperlink" Target="mailto:=@if(sum(d729.d730)=0,%22NA%22,SUM(L729:L730)/SUM(D729:D730))" TargetMode="External"/><Relationship Id="rId1271" Type="http://schemas.openxmlformats.org/officeDocument/2006/relationships/hyperlink" Target="mailto:=@if(sum(d729.d730)=0,%22NA%22,SUM(L729:L730)/SUM(D729:D730))" TargetMode="External"/><Relationship Id="rId2115" Type="http://schemas.openxmlformats.org/officeDocument/2006/relationships/hyperlink" Target="mailto:=@if(sum(d729.d730)=0,%22NA%22,SUM(L729:L730)/SUM(D729:D730))" TargetMode="External"/><Relationship Id="rId2322" Type="http://schemas.openxmlformats.org/officeDocument/2006/relationships/hyperlink" Target="mailto:=@if(sum(d729.d730)=0,%22NA%22,SUM(L729:L730)/SUM(D729:D730))" TargetMode="External"/><Relationship Id="rId5478" Type="http://schemas.openxmlformats.org/officeDocument/2006/relationships/hyperlink" Target="mailto:=@if(sum(d729.d730)=0,%22NA%22,SUM(L729:L730)/SUM(D729:D730))" TargetMode="External"/><Relationship Id="rId5685" Type="http://schemas.openxmlformats.org/officeDocument/2006/relationships/hyperlink" Target="mailto:=@if(sum(d729.d730)=0,%22NA%22,SUM(L729:L730)/SUM(D729:D730))" TargetMode="External"/><Relationship Id="rId5892" Type="http://schemas.openxmlformats.org/officeDocument/2006/relationships/hyperlink" Target="mailto:=@if(sum(d729.d730)=0,%22NA%22,SUM(L729:L730)/SUM(D729:D730))" TargetMode="External"/><Relationship Id="rId6529" Type="http://schemas.openxmlformats.org/officeDocument/2006/relationships/hyperlink" Target="mailto:=@if(sum(d729.d730)=0,%22NA%22,SUM(L729:L730)/SUM(D729:D730))" TargetMode="External"/><Relationship Id="rId6736" Type="http://schemas.openxmlformats.org/officeDocument/2006/relationships/hyperlink" Target="mailto:=@if(sum(d729.d730)=0,%22NA%22,SUM(L729:L730)/SUM(D729:D730))" TargetMode="External"/><Relationship Id="rId6943" Type="http://schemas.openxmlformats.org/officeDocument/2006/relationships/hyperlink" Target="mailto:=@if(sum(d729.d730)=0,%22NA%22,SUM(L729:L730)/SUM(D729:D730))" TargetMode="External"/><Relationship Id="rId501" Type="http://schemas.openxmlformats.org/officeDocument/2006/relationships/hyperlink" Target="mailto:=@if(sum(d729.d730)=0,%22NA%22,SUM(L729:L730)/SUM(D729:D730))" TargetMode="External"/><Relationship Id="rId1131" Type="http://schemas.openxmlformats.org/officeDocument/2006/relationships/hyperlink" Target="mailto:=@if(sum(d729.d730)=0,%22NA%22,SUM(L729:L730)/SUM(D729:D730))" TargetMode="External"/><Relationship Id="rId4287" Type="http://schemas.openxmlformats.org/officeDocument/2006/relationships/hyperlink" Target="mailto:=@if(sum(d729.d730)=0,%22NA%22,SUM(L729:L730)/SUM(D729:D730))" TargetMode="External"/><Relationship Id="rId4494" Type="http://schemas.openxmlformats.org/officeDocument/2006/relationships/hyperlink" Target="mailto:=@if(sum(d729.d730)=0,%22NA%22,SUM(L729:L730)/SUM(D729:D730))" TargetMode="External"/><Relationship Id="rId5338" Type="http://schemas.openxmlformats.org/officeDocument/2006/relationships/hyperlink" Target="mailto:=@if(sum(d729.d730)=0,%22NA%22,SUM(L729:L730)/SUM(D729:D730))" TargetMode="External"/><Relationship Id="rId5545" Type="http://schemas.openxmlformats.org/officeDocument/2006/relationships/hyperlink" Target="mailto:=@if(sum(d729.d730)=0,%22NA%22,SUM(L729:L730)/SUM(D729:D730))" TargetMode="External"/><Relationship Id="rId5752" Type="http://schemas.openxmlformats.org/officeDocument/2006/relationships/hyperlink" Target="mailto:=@if(sum(d729.d730)=0,%22NA%22,SUM(L729:L730)/SUM(D729:D730))" TargetMode="External"/><Relationship Id="rId6803" Type="http://schemas.openxmlformats.org/officeDocument/2006/relationships/hyperlink" Target="mailto:=@if(sum(d729.d730)=0,%22NA%22,SUM(L729:L730)/SUM(D729:D730))" TargetMode="External"/><Relationship Id="rId3096" Type="http://schemas.openxmlformats.org/officeDocument/2006/relationships/hyperlink" Target="mailto:=@if(sum(d729.d730)=0,%22NA%22,SUM(L729:L730)/SUM(D729:D730))" TargetMode="External"/><Relationship Id="rId4147" Type="http://schemas.openxmlformats.org/officeDocument/2006/relationships/hyperlink" Target="mailto:=@if(sum(d729.d730)=0,%22NA%22,SUM(L729:L730)/SUM(D729:D730))" TargetMode="External"/><Relationship Id="rId4354" Type="http://schemas.openxmlformats.org/officeDocument/2006/relationships/hyperlink" Target="mailto:=@if(sum(d729.d730)=0,%22NA%22,SUM(L729:L730)/SUM(D729:D730))" TargetMode="External"/><Relationship Id="rId4561" Type="http://schemas.openxmlformats.org/officeDocument/2006/relationships/hyperlink" Target="mailto:=@if(sum(d729.d730)=0,%22NA%22,SUM(L729:L730)/SUM(D729:D730))" TargetMode="External"/><Relationship Id="rId5405" Type="http://schemas.openxmlformats.org/officeDocument/2006/relationships/hyperlink" Target="mailto:=@if(sum(d729.d730)=0,%22NA%22,SUM(L729:L730)/SUM(D729:D730))" TargetMode="External"/><Relationship Id="rId5612" Type="http://schemas.openxmlformats.org/officeDocument/2006/relationships/hyperlink" Target="mailto:=@if(sum(d729.d730)=0,%22NA%22,SUM(L729:L730)/SUM(D729:D730))" TargetMode="External"/><Relationship Id="rId1948" Type="http://schemas.openxmlformats.org/officeDocument/2006/relationships/hyperlink" Target="mailto:=@if(sum(d729.d730)=0,%22NA%22,SUM(L729:L730)/SUM(D729:D730))" TargetMode="External"/><Relationship Id="rId3163" Type="http://schemas.openxmlformats.org/officeDocument/2006/relationships/hyperlink" Target="mailto:=@if(sum(d729.d730)=0,%22NA%22,SUM(L729:L730)/SUM(D729:D730))" TargetMode="External"/><Relationship Id="rId3370" Type="http://schemas.openxmlformats.org/officeDocument/2006/relationships/hyperlink" Target="mailto:=@if(sum(d729.d730)=0,%22NA%22,SUM(L729:L730)/SUM(D729:D730))" TargetMode="External"/><Relationship Id="rId4007" Type="http://schemas.openxmlformats.org/officeDocument/2006/relationships/hyperlink" Target="mailto:=@if(sum(d729.d730)=0,%22NA%22,SUM(L729:L730)/SUM(D729:D730))" TargetMode="External"/><Relationship Id="rId4214" Type="http://schemas.openxmlformats.org/officeDocument/2006/relationships/hyperlink" Target="mailto:=@if(sum(d729.d730)=0,%22NA%22,SUM(L729:L730)/SUM(D729:D730))" TargetMode="External"/><Relationship Id="rId4421" Type="http://schemas.openxmlformats.org/officeDocument/2006/relationships/hyperlink" Target="mailto:=@if(sum(d729.d730)=0,%22NA%22,SUM(L729:L730)/SUM(D729:D730))" TargetMode="External"/><Relationship Id="rId7577" Type="http://schemas.openxmlformats.org/officeDocument/2006/relationships/hyperlink" Target="mailto:=@if(sum(d729.d730)=0,%22NA%22,SUM(L729:L730)/SUM(D729:D730))" TargetMode="External"/><Relationship Id="rId291" Type="http://schemas.openxmlformats.org/officeDocument/2006/relationships/hyperlink" Target="mailto:=@if(sum(d729.d730)=0,%22NA%22,SUM(L729:L730)/SUM(D729:D730))" TargetMode="External"/><Relationship Id="rId1808" Type="http://schemas.openxmlformats.org/officeDocument/2006/relationships/hyperlink" Target="mailto:=@if(sum(d729.d730)=0,%22NA%22,SUM(L729:L730)/SUM(D729:D730))" TargetMode="External"/><Relationship Id="rId3023" Type="http://schemas.openxmlformats.org/officeDocument/2006/relationships/hyperlink" Target="mailto:=@if(sum(d729.d730)=0,%22NA%22,SUM(L729:L730)/SUM(D729:D730))" TargetMode="External"/><Relationship Id="rId6179" Type="http://schemas.openxmlformats.org/officeDocument/2006/relationships/hyperlink" Target="mailto:=@if(sum(d729.d730)=0,%22NA%22,SUM(L729:L730)/SUM(D729:D730))" TargetMode="External"/><Relationship Id="rId6386" Type="http://schemas.openxmlformats.org/officeDocument/2006/relationships/hyperlink" Target="mailto:=@if(sum(d729.d730)=0,%22NA%22,SUM(L729:L730)/SUM(D729:D730))" TargetMode="External"/><Relationship Id="rId7784" Type="http://schemas.openxmlformats.org/officeDocument/2006/relationships/hyperlink" Target="mailto:=@if(sum(d729.d730)=0,%22NA%22,SUM(L729:L730)/SUM(D729:D730))" TargetMode="External"/><Relationship Id="rId7991" Type="http://schemas.openxmlformats.org/officeDocument/2006/relationships/hyperlink" Target="mailto:=@if(sum(d729.d730)=0,%22NA%22,SUM(L729:L730)/SUM(D729:D730))" TargetMode="External"/><Relationship Id="rId151" Type="http://schemas.openxmlformats.org/officeDocument/2006/relationships/hyperlink" Target="mailto:=@if(sum(d729.d730)=0,%22NA%22,SUM(L729:L730)/SUM(D729:D730))" TargetMode="External"/><Relationship Id="rId3230" Type="http://schemas.openxmlformats.org/officeDocument/2006/relationships/hyperlink" Target="mailto:=@if(sum(d729.d730)=0,%22NA%22,SUM(L729:L730)/SUM(D729:D730))" TargetMode="External"/><Relationship Id="rId5195" Type="http://schemas.openxmlformats.org/officeDocument/2006/relationships/hyperlink" Target="mailto:=@if(sum(d729.d730)=0,%22NA%22,SUM(L729:L730)/SUM(D729:D730))" TargetMode="External"/><Relationship Id="rId6039" Type="http://schemas.openxmlformats.org/officeDocument/2006/relationships/hyperlink" Target="mailto:=@if(sum(d729.d730)=0,%22NA%22,SUM(L729:L730)/SUM(D729:D730))" TargetMode="External"/><Relationship Id="rId6593" Type="http://schemas.openxmlformats.org/officeDocument/2006/relationships/hyperlink" Target="mailto:=@if(sum(d729.d730)=0,%22NA%22,SUM(L729:L730)/SUM(D729:D730))" TargetMode="External"/><Relationship Id="rId7437" Type="http://schemas.openxmlformats.org/officeDocument/2006/relationships/hyperlink" Target="mailto:=@if(sum(d729.d730)=0,%22NA%22,SUM(L729:L730)/SUM(D729:D730))" TargetMode="External"/><Relationship Id="rId7644" Type="http://schemas.openxmlformats.org/officeDocument/2006/relationships/hyperlink" Target="mailto:=@if(sum(d729.d730)=0,%22NA%22,SUM(L729:L730)/SUM(D729:D730))" TargetMode="External"/><Relationship Id="rId7851" Type="http://schemas.openxmlformats.org/officeDocument/2006/relationships/hyperlink" Target="mailto:=@if(sum(d729.d730)=0,%22NA%22,SUM(L729:L730)/SUM(D729:D730))" TargetMode="External"/><Relationship Id="rId2789" Type="http://schemas.openxmlformats.org/officeDocument/2006/relationships/hyperlink" Target="mailto:=@if(sum(d729.d730)=0,%22NA%22,SUM(L729:L730)/SUM(D729:D730))" TargetMode="External"/><Relationship Id="rId2996" Type="http://schemas.openxmlformats.org/officeDocument/2006/relationships/hyperlink" Target="mailto:=@if(sum(d729.d730)=0,%22NA%22,SUM(L729:L730)/SUM(D729:D730))" TargetMode="External"/><Relationship Id="rId6246" Type="http://schemas.openxmlformats.org/officeDocument/2006/relationships/hyperlink" Target="mailto:=@if(sum(d729.d730)=0,%22NA%22,SUM(L729:L730)/SUM(D729:D730))" TargetMode="External"/><Relationship Id="rId6453" Type="http://schemas.openxmlformats.org/officeDocument/2006/relationships/hyperlink" Target="mailto:=@if(sum(d729.d730)=0,%22NA%22,SUM(L729:L730)/SUM(D729:D730))" TargetMode="External"/><Relationship Id="rId6660" Type="http://schemas.openxmlformats.org/officeDocument/2006/relationships/hyperlink" Target="mailto:=@if(sum(d729.d730)=0,%22NA%22,SUM(L729:L730)/SUM(D729:D730))" TargetMode="External"/><Relationship Id="rId7504" Type="http://schemas.openxmlformats.org/officeDocument/2006/relationships/hyperlink" Target="mailto:=@if(sum(d729.d730)=0,%22NA%22,SUM(L729:L730)/SUM(D729:D730))" TargetMode="External"/><Relationship Id="rId7711" Type="http://schemas.openxmlformats.org/officeDocument/2006/relationships/hyperlink" Target="mailto:=@if(sum(d729.d730)=0,%22NA%22,SUM(L729:L730)/SUM(D729:D730))" TargetMode="External"/><Relationship Id="rId968" Type="http://schemas.openxmlformats.org/officeDocument/2006/relationships/hyperlink" Target="mailto:=@if(sum(d729.d730)=0,%22NA%22,SUM(L729:L730)/SUM(D729:D730))" TargetMode="External"/><Relationship Id="rId1598" Type="http://schemas.openxmlformats.org/officeDocument/2006/relationships/hyperlink" Target="mailto:=@if(sum(d729.d730)=0,%22NA%22,SUM(L729:L730)/SUM(D729:D730))" TargetMode="External"/><Relationship Id="rId2649" Type="http://schemas.openxmlformats.org/officeDocument/2006/relationships/hyperlink" Target="mailto:=@if(sum(d729.d730)=0,%22NA%22,SUM(L729:L730)/SUM(D729:D730))" TargetMode="External"/><Relationship Id="rId2856" Type="http://schemas.openxmlformats.org/officeDocument/2006/relationships/hyperlink" Target="mailto:=@if(sum(d729.d730)=0,%22NA%22,SUM(L729:L730)/SUM(D729:D730))" TargetMode="External"/><Relationship Id="rId3907" Type="http://schemas.openxmlformats.org/officeDocument/2006/relationships/hyperlink" Target="mailto:=@if(sum(d729.d730)=0,%22NA%22,SUM(L729:L730)/SUM(D729:D730))" TargetMode="External"/><Relationship Id="rId5055" Type="http://schemas.openxmlformats.org/officeDocument/2006/relationships/hyperlink" Target="mailto:=@if(sum(d729.d730)=0,%22NA%22,SUM(L729:L730)/SUM(D729:D730))" TargetMode="External"/><Relationship Id="rId5262" Type="http://schemas.openxmlformats.org/officeDocument/2006/relationships/hyperlink" Target="mailto:=@if(sum(d729.d730)=0,%22NA%22,SUM(L729:L730)/SUM(D729:D730))" TargetMode="External"/><Relationship Id="rId6106" Type="http://schemas.openxmlformats.org/officeDocument/2006/relationships/hyperlink" Target="mailto:=@if(sum(d729.d730)=0,%22NA%22,SUM(L729:L730)/SUM(D729:D730))" TargetMode="External"/><Relationship Id="rId6313" Type="http://schemas.openxmlformats.org/officeDocument/2006/relationships/hyperlink" Target="mailto:=@if(sum(d729.d730)=0,%22NA%22,SUM(L729:L730)/SUM(D729:D730))" TargetMode="External"/><Relationship Id="rId6520" Type="http://schemas.openxmlformats.org/officeDocument/2006/relationships/hyperlink" Target="mailto:=@if(sum(d729.d730)=0,%22NA%22,SUM(L729:L730)/SUM(D729:D730))" TargetMode="External"/><Relationship Id="rId97" Type="http://schemas.openxmlformats.org/officeDocument/2006/relationships/hyperlink" Target="mailto:=@if(sum(d729.d730)=0,%22NA%22,SUM(L729:L730)/SUM(D729:D730))" TargetMode="External"/><Relationship Id="rId828" Type="http://schemas.openxmlformats.org/officeDocument/2006/relationships/hyperlink" Target="mailto:=@if(sum(d729.d730)=0,%22NA%22,SUM(L729:L730)/SUM(D729:D730))" TargetMode="External"/><Relationship Id="rId1458" Type="http://schemas.openxmlformats.org/officeDocument/2006/relationships/hyperlink" Target="mailto:=@if(sum(d729.d730)=0,%22NA%22,SUM(L729:L730)/SUM(D729:D730))" TargetMode="External"/><Relationship Id="rId1665" Type="http://schemas.openxmlformats.org/officeDocument/2006/relationships/hyperlink" Target="mailto:=@if(sum(d729.d730)=0,%22NA%22,SUM(L729:L730)/SUM(D729:D730))" TargetMode="External"/><Relationship Id="rId1872" Type="http://schemas.openxmlformats.org/officeDocument/2006/relationships/hyperlink" Target="mailto:=@if(sum(d729.d730)=0,%22NA%22,SUM(L729:L730)/SUM(D729:D730))" TargetMode="External"/><Relationship Id="rId2509" Type="http://schemas.openxmlformats.org/officeDocument/2006/relationships/hyperlink" Target="mailto:=@if(sum(d729.d730)=0,%22NA%22,SUM(L729:L730)/SUM(D729:D730))" TargetMode="External"/><Relationship Id="rId2716" Type="http://schemas.openxmlformats.org/officeDocument/2006/relationships/hyperlink" Target="mailto:=@if(sum(d729.d730)=0,%22NA%22,SUM(L729:L730)/SUM(D729:D730))" TargetMode="External"/><Relationship Id="rId4071" Type="http://schemas.openxmlformats.org/officeDocument/2006/relationships/hyperlink" Target="mailto:=@if(sum(d729.d730)=0,%22NA%22,SUM(L729:L730)/SUM(D729:D730))" TargetMode="External"/><Relationship Id="rId5122" Type="http://schemas.openxmlformats.org/officeDocument/2006/relationships/hyperlink" Target="mailto:=@if(sum(d729.d730)=0,%22NA%22,SUM(L729:L730)/SUM(D729:D730))" TargetMode="External"/><Relationship Id="rId1318" Type="http://schemas.openxmlformats.org/officeDocument/2006/relationships/hyperlink" Target="mailto:=@if(sum(d729.d730)=0,%22NA%22,SUM(L729:L730)/SUM(D729:D730))" TargetMode="External"/><Relationship Id="rId1525" Type="http://schemas.openxmlformats.org/officeDocument/2006/relationships/hyperlink" Target="mailto:=@if(sum(d729.d730)=0,%22NA%22,SUM(L729:L730)/SUM(D729:D730))" TargetMode="External"/><Relationship Id="rId2923" Type="http://schemas.openxmlformats.org/officeDocument/2006/relationships/hyperlink" Target="mailto:=@if(sum(d729.d730)=0,%22NA%22,SUM(L729:L730)/SUM(D729:D730))" TargetMode="External"/><Relationship Id="rId7087" Type="http://schemas.openxmlformats.org/officeDocument/2006/relationships/hyperlink" Target="mailto:=@if(sum(d729.d730)=0,%22NA%22,SUM(L729:L730)/SUM(D729:D730))" TargetMode="External"/><Relationship Id="rId7294" Type="http://schemas.openxmlformats.org/officeDocument/2006/relationships/hyperlink" Target="mailto:=@if(sum(d729.d730)=0,%22NA%22,SUM(L729:L730)/SUM(D729:D730))" TargetMode="External"/><Relationship Id="rId8138" Type="http://schemas.openxmlformats.org/officeDocument/2006/relationships/hyperlink" Target="mailto:=@if(sum(d729.d730)=0,%22NA%22,SUM(L729:L730)/SUM(D729:D730))" TargetMode="External"/><Relationship Id="rId1732" Type="http://schemas.openxmlformats.org/officeDocument/2006/relationships/hyperlink" Target="mailto:=@if(sum(d729.d730)=0,%22NA%22,SUM(L729:L730)/SUM(D729:D730))" TargetMode="External"/><Relationship Id="rId4888" Type="http://schemas.openxmlformats.org/officeDocument/2006/relationships/hyperlink" Target="mailto:=@if(sum(d729.d730)=0,%22NA%22,SUM(L729:L730)/SUM(D729:D730))" TargetMode="External"/><Relationship Id="rId5939" Type="http://schemas.openxmlformats.org/officeDocument/2006/relationships/hyperlink" Target="mailto:=@if(sum(d729.d730)=0,%22NA%22,SUM(L729:L730)/SUM(D729:D730))" TargetMode="External"/><Relationship Id="rId7154" Type="http://schemas.openxmlformats.org/officeDocument/2006/relationships/hyperlink" Target="mailto:=@if(sum(d729.d730)=0,%22NA%22,SUM(L729:L730)/SUM(D729:D730))" TargetMode="External"/><Relationship Id="rId7361" Type="http://schemas.openxmlformats.org/officeDocument/2006/relationships/hyperlink" Target="mailto:=@if(sum(d729.d730)=0,%22NA%22,SUM(L729:L730)/SUM(D729:D730))" TargetMode="External"/><Relationship Id="rId24" Type="http://schemas.openxmlformats.org/officeDocument/2006/relationships/hyperlink" Target="mailto:=@if(sum(d729.d730)=0,%22NA%22,SUM(L729:L730)/SUM(D729:D730))" TargetMode="External"/><Relationship Id="rId2299" Type="http://schemas.openxmlformats.org/officeDocument/2006/relationships/hyperlink" Target="mailto:=@if(sum(d729.d730)=0,%22NA%22,SUM(L729:L730)/SUM(D729:D730))" TargetMode="External"/><Relationship Id="rId3697" Type="http://schemas.openxmlformats.org/officeDocument/2006/relationships/hyperlink" Target="mailto:=@if(sum(d729.d730)=0,%22NA%22,SUM(L729:L730)/SUM(D729:D730))" TargetMode="External"/><Relationship Id="rId4748" Type="http://schemas.openxmlformats.org/officeDocument/2006/relationships/hyperlink" Target="mailto:=@if(sum(d729.d730)=0,%22NA%22,SUM(L729:L730)/SUM(D729:D730))" TargetMode="External"/><Relationship Id="rId4955" Type="http://schemas.openxmlformats.org/officeDocument/2006/relationships/hyperlink" Target="mailto:=@if(sum(d729.d730)=0,%22NA%22,SUM(L729:L730)/SUM(D729:D730))" TargetMode="External"/><Relationship Id="rId7014" Type="http://schemas.openxmlformats.org/officeDocument/2006/relationships/hyperlink" Target="mailto:=@if(sum(d729.d730)=0,%22NA%22,SUM(L729:L730)/SUM(D729:D730))" TargetMode="External"/><Relationship Id="rId3557" Type="http://schemas.openxmlformats.org/officeDocument/2006/relationships/hyperlink" Target="mailto:=@if(sum(d729.d730)=0,%22NA%22,SUM(L729:L730)/SUM(D729:D730))" TargetMode="External"/><Relationship Id="rId3764" Type="http://schemas.openxmlformats.org/officeDocument/2006/relationships/hyperlink" Target="mailto:=@if(sum(d729.d730)=0,%22NA%22,SUM(L729:L730)/SUM(D729:D730))" TargetMode="External"/><Relationship Id="rId3971" Type="http://schemas.openxmlformats.org/officeDocument/2006/relationships/hyperlink" Target="mailto:=@if(sum(d729.d730)=0,%22NA%22,SUM(L729:L730)/SUM(D729:D730))" TargetMode="External"/><Relationship Id="rId4608" Type="http://schemas.openxmlformats.org/officeDocument/2006/relationships/hyperlink" Target="mailto:=@if(sum(d729.d730)=0,%22NA%22,SUM(L729:L730)/SUM(D729:D730))" TargetMode="External"/><Relationship Id="rId4815" Type="http://schemas.openxmlformats.org/officeDocument/2006/relationships/hyperlink" Target="mailto:=@if(sum(d729.d730)=0,%22NA%22,SUM(L729:L730)/SUM(D729:D730))" TargetMode="External"/><Relationship Id="rId6170" Type="http://schemas.openxmlformats.org/officeDocument/2006/relationships/hyperlink" Target="mailto:=@if(sum(d729.d730)=0,%22NA%22,SUM(L729:L730)/SUM(D729:D730))" TargetMode="External"/><Relationship Id="rId7221" Type="http://schemas.openxmlformats.org/officeDocument/2006/relationships/hyperlink" Target="mailto:=@if(sum(d729.d730)=0,%22NA%22,SUM(L729:L730)/SUM(D729:D730))" TargetMode="External"/><Relationship Id="rId478" Type="http://schemas.openxmlformats.org/officeDocument/2006/relationships/hyperlink" Target="mailto:=@if(sum(d729.d730)=0,%22NA%22,SUM(L729:L730)/SUM(D729:D730))" TargetMode="External"/><Relationship Id="rId685" Type="http://schemas.openxmlformats.org/officeDocument/2006/relationships/hyperlink" Target="mailto:=@if(sum(d729.d730)=0,%22NA%22,SUM(L729:L730)/SUM(D729:D730))" TargetMode="External"/><Relationship Id="rId892" Type="http://schemas.openxmlformats.org/officeDocument/2006/relationships/hyperlink" Target="mailto:=@if(sum(d729.d730)=0,%22NA%22,SUM(L729:L730)/SUM(D729:D730))" TargetMode="External"/><Relationship Id="rId2159" Type="http://schemas.openxmlformats.org/officeDocument/2006/relationships/hyperlink" Target="mailto:=@if(sum(d729.d730)=0,%22NA%22,SUM(L729:L730)/SUM(D729:D730))" TargetMode="External"/><Relationship Id="rId2366" Type="http://schemas.openxmlformats.org/officeDocument/2006/relationships/hyperlink" Target="mailto:=@if(sum(d729.d730)=0,%22NA%22,SUM(L729:L730)/SUM(D729:D730))" TargetMode="External"/><Relationship Id="rId2573" Type="http://schemas.openxmlformats.org/officeDocument/2006/relationships/hyperlink" Target="mailto:=@if(sum(d729.d730)=0,%22NA%22,SUM(L729:L730)/SUM(D729:D730))" TargetMode="External"/><Relationship Id="rId2780" Type="http://schemas.openxmlformats.org/officeDocument/2006/relationships/hyperlink" Target="mailto:=@if(sum(d729.d730)=0,%22NA%22,SUM(L729:L730)/SUM(D729:D730))" TargetMode="External"/><Relationship Id="rId3417" Type="http://schemas.openxmlformats.org/officeDocument/2006/relationships/hyperlink" Target="mailto:=@if(sum(d729.d730)=0,%22NA%22,SUM(L729:L730)/SUM(D729:D730))" TargetMode="External"/><Relationship Id="rId3624" Type="http://schemas.openxmlformats.org/officeDocument/2006/relationships/hyperlink" Target="mailto:=@if(sum(d729.d730)=0,%22NA%22,SUM(L729:L730)/SUM(D729:D730))" TargetMode="External"/><Relationship Id="rId3831" Type="http://schemas.openxmlformats.org/officeDocument/2006/relationships/hyperlink" Target="mailto:=@if(sum(d729.d730)=0,%22NA%22,SUM(L729:L730)/SUM(D729:D730))" TargetMode="External"/><Relationship Id="rId6030" Type="http://schemas.openxmlformats.org/officeDocument/2006/relationships/hyperlink" Target="mailto:=@if(sum(d729.d730)=0,%22NA%22,SUM(L729:L730)/SUM(D729:D730))" TargetMode="External"/><Relationship Id="rId6987" Type="http://schemas.openxmlformats.org/officeDocument/2006/relationships/hyperlink" Target="mailto:=@if(sum(d729.d730)=0,%22NA%22,SUM(L729:L730)/SUM(D729:D730))" TargetMode="External"/><Relationship Id="rId338" Type="http://schemas.openxmlformats.org/officeDocument/2006/relationships/hyperlink" Target="mailto:=@if(sum(d729.d730)=0,%22NA%22,SUM(L729:L730)/SUM(D729:D730))" TargetMode="External"/><Relationship Id="rId545" Type="http://schemas.openxmlformats.org/officeDocument/2006/relationships/hyperlink" Target="mailto:=@if(sum(d729.d730)=0,%22NA%22,SUM(L729:L730)/SUM(D729:D730))" TargetMode="External"/><Relationship Id="rId752" Type="http://schemas.openxmlformats.org/officeDocument/2006/relationships/hyperlink" Target="mailto:=@if(sum(d729.d730)=0,%22NA%22,SUM(L729:L730)/SUM(D729:D730))" TargetMode="External"/><Relationship Id="rId1175" Type="http://schemas.openxmlformats.org/officeDocument/2006/relationships/hyperlink" Target="mailto:=@if(sum(d729.d730)=0,%22NA%22,SUM(L729:L730)/SUM(D729:D730))" TargetMode="External"/><Relationship Id="rId1382" Type="http://schemas.openxmlformats.org/officeDocument/2006/relationships/hyperlink" Target="mailto:=@if(sum(d729.d730)=0,%22NA%22,SUM(L729:L730)/SUM(D729:D730))" TargetMode="External"/><Relationship Id="rId2019" Type="http://schemas.openxmlformats.org/officeDocument/2006/relationships/hyperlink" Target="mailto:=@if(sum(d729.d730)=0,%22NA%22,SUM(L729:L730)/SUM(D729:D730))" TargetMode="External"/><Relationship Id="rId2226" Type="http://schemas.openxmlformats.org/officeDocument/2006/relationships/hyperlink" Target="mailto:=@if(sum(d729.d730)=0,%22NA%22,SUM(L729:L730)/SUM(D729:D730))" TargetMode="External"/><Relationship Id="rId2433" Type="http://schemas.openxmlformats.org/officeDocument/2006/relationships/hyperlink" Target="mailto:=@if(sum(d729.d730)=0,%22NA%22,SUM(L729:L730)/SUM(D729:D730))" TargetMode="External"/><Relationship Id="rId2640" Type="http://schemas.openxmlformats.org/officeDocument/2006/relationships/hyperlink" Target="mailto:=@if(sum(d729.d730)=0,%22NA%22,SUM(L729:L730)/SUM(D729:D730))" TargetMode="External"/><Relationship Id="rId5589" Type="http://schemas.openxmlformats.org/officeDocument/2006/relationships/hyperlink" Target="mailto:=@if(sum(d729.d730)=0,%22NA%22,SUM(L729:L730)/SUM(D729:D730))" TargetMode="External"/><Relationship Id="rId5796" Type="http://schemas.openxmlformats.org/officeDocument/2006/relationships/hyperlink" Target="mailto:=@if(sum(d729.d730)=0,%22NA%22,SUM(L729:L730)/SUM(D729:D730))" TargetMode="External"/><Relationship Id="rId6847" Type="http://schemas.openxmlformats.org/officeDocument/2006/relationships/hyperlink" Target="mailto:=@if(sum(d729.d730)=0,%22NA%22,SUM(L729:L730)/SUM(D729:D730))" TargetMode="External"/><Relationship Id="rId405" Type="http://schemas.openxmlformats.org/officeDocument/2006/relationships/hyperlink" Target="mailto:=@if(sum(d729.d730)=0,%22NA%22,SUM(L729:L730)/SUM(D729:D730))" TargetMode="External"/><Relationship Id="rId612" Type="http://schemas.openxmlformats.org/officeDocument/2006/relationships/hyperlink" Target="mailto:=@if(sum(d729.d730)=0,%22NA%22,SUM(L729:L730)/SUM(D729:D730))" TargetMode="External"/><Relationship Id="rId1035" Type="http://schemas.openxmlformats.org/officeDocument/2006/relationships/hyperlink" Target="mailto:=@if(sum(d729.d730)=0,%22NA%22,SUM(L729:L730)/SUM(D729:D730))" TargetMode="External"/><Relationship Id="rId1242" Type="http://schemas.openxmlformats.org/officeDocument/2006/relationships/hyperlink" Target="mailto:=@if(sum(d729.d730)=0,%22NA%22,SUM(L729:L730)/SUM(D729:D730))" TargetMode="External"/><Relationship Id="rId2500" Type="http://schemas.openxmlformats.org/officeDocument/2006/relationships/hyperlink" Target="mailto:=@if(sum(d729.d730)=0,%22NA%22,SUM(L729:L730)/SUM(D729:D730))" TargetMode="External"/><Relationship Id="rId4398" Type="http://schemas.openxmlformats.org/officeDocument/2006/relationships/hyperlink" Target="mailto:=@if(sum(d729.d730)=0,%22NA%22,SUM(L729:L730)/SUM(D729:D730))" TargetMode="External"/><Relationship Id="rId5449" Type="http://schemas.openxmlformats.org/officeDocument/2006/relationships/hyperlink" Target="mailto:=@if(sum(d729.d730)=0,%22NA%22,SUM(L729:L730)/SUM(D729:D730))" TargetMode="External"/><Relationship Id="rId5656" Type="http://schemas.openxmlformats.org/officeDocument/2006/relationships/hyperlink" Target="mailto:=@if(sum(d729.d730)=0,%22NA%22,SUM(L729:L730)/SUM(D729:D730))" TargetMode="External"/><Relationship Id="rId8062" Type="http://schemas.openxmlformats.org/officeDocument/2006/relationships/hyperlink" Target="mailto:=@if(sum(d729.d730)=0,%22NA%22,SUM(L729:L730)/SUM(D729:D730))" TargetMode="External"/><Relationship Id="rId1102" Type="http://schemas.openxmlformats.org/officeDocument/2006/relationships/hyperlink" Target="mailto:=@if(sum(d729.d730)=0,%22NA%22,SUM(L729:L730)/SUM(D729:D730))" TargetMode="External"/><Relationship Id="rId4258" Type="http://schemas.openxmlformats.org/officeDocument/2006/relationships/hyperlink" Target="mailto:=@if(sum(d729.d730)=0,%22NA%22,SUM(L729:L730)/SUM(D729:D730))" TargetMode="External"/><Relationship Id="rId4465" Type="http://schemas.openxmlformats.org/officeDocument/2006/relationships/hyperlink" Target="mailto:=@if(sum(d729.d730)=0,%22NA%22,SUM(L729:L730)/SUM(D729:D730))" TargetMode="External"/><Relationship Id="rId5309" Type="http://schemas.openxmlformats.org/officeDocument/2006/relationships/hyperlink" Target="mailto:=@if(sum(d729.d730)=0,%22NA%22,SUM(L729:L730)/SUM(D729:D730))" TargetMode="External"/><Relationship Id="rId5863" Type="http://schemas.openxmlformats.org/officeDocument/2006/relationships/hyperlink" Target="mailto:=@if(sum(d729.d730)=0,%22NA%22,SUM(L729:L730)/SUM(D729:D730))" TargetMode="External"/><Relationship Id="rId6707" Type="http://schemas.openxmlformats.org/officeDocument/2006/relationships/hyperlink" Target="mailto:=@if(sum(d729.d730)=0,%22NA%22,SUM(L729:L730)/SUM(D729:D730))" TargetMode="External"/><Relationship Id="rId6914" Type="http://schemas.openxmlformats.org/officeDocument/2006/relationships/hyperlink" Target="mailto:=@if(sum(d729.d730)=0,%22NA%22,SUM(L729:L730)/SUM(D729:D730))" TargetMode="External"/><Relationship Id="rId3067" Type="http://schemas.openxmlformats.org/officeDocument/2006/relationships/hyperlink" Target="mailto:=@if(sum(d729.d730)=0,%22NA%22,SUM(L729:L730)/SUM(D729:D730))" TargetMode="External"/><Relationship Id="rId3274" Type="http://schemas.openxmlformats.org/officeDocument/2006/relationships/hyperlink" Target="mailto:=@if(sum(d729.d730)=0,%22NA%22,SUM(L729:L730)/SUM(D729:D730))" TargetMode="External"/><Relationship Id="rId4118" Type="http://schemas.openxmlformats.org/officeDocument/2006/relationships/hyperlink" Target="mailto:=@if(sum(d729.d730)=0,%22NA%22,SUM(L729:L730)/SUM(D729:D730))" TargetMode="External"/><Relationship Id="rId4672" Type="http://schemas.openxmlformats.org/officeDocument/2006/relationships/hyperlink" Target="mailto:=@if(sum(d729.d730)=0,%22NA%22,SUM(L729:L730)/SUM(D729:D730))" TargetMode="External"/><Relationship Id="rId5516" Type="http://schemas.openxmlformats.org/officeDocument/2006/relationships/hyperlink" Target="mailto:=@if(sum(d729.d730)=0,%22NA%22,SUM(L729:L730)/SUM(D729:D730))" TargetMode="External"/><Relationship Id="rId5723" Type="http://schemas.openxmlformats.org/officeDocument/2006/relationships/hyperlink" Target="mailto:=@if(sum(d729.d730)=0,%22NA%22,SUM(L729:L730)/SUM(D729:D730))" TargetMode="External"/><Relationship Id="rId5930" Type="http://schemas.openxmlformats.org/officeDocument/2006/relationships/hyperlink" Target="mailto:=@if(sum(d729.d730)=0,%22NA%22,SUM(L729:L730)/SUM(D729:D730))" TargetMode="External"/><Relationship Id="rId195" Type="http://schemas.openxmlformats.org/officeDocument/2006/relationships/hyperlink" Target="mailto:=@if(sum(d729.d730)=0,%22NA%22,SUM(L729:L730)/SUM(D729:D730))" TargetMode="External"/><Relationship Id="rId1919" Type="http://schemas.openxmlformats.org/officeDocument/2006/relationships/hyperlink" Target="mailto:=@if(sum(d729.d730)=0,%22NA%22,SUM(L729:L730)/SUM(D729:D730))" TargetMode="External"/><Relationship Id="rId3481" Type="http://schemas.openxmlformats.org/officeDocument/2006/relationships/hyperlink" Target="mailto:=@if(sum(d729.d730)=0,%22NA%22,SUM(L729:L730)/SUM(D729:D730))" TargetMode="External"/><Relationship Id="rId4325" Type="http://schemas.openxmlformats.org/officeDocument/2006/relationships/hyperlink" Target="mailto:=@if(sum(d729.d730)=0,%22NA%22,SUM(L729:L730)/SUM(D729:D730))" TargetMode="External"/><Relationship Id="rId4532" Type="http://schemas.openxmlformats.org/officeDocument/2006/relationships/hyperlink" Target="mailto:=@if(sum(d729.d730)=0,%22NA%22,SUM(L729:L730)/SUM(D729:D730))" TargetMode="External"/><Relationship Id="rId7688" Type="http://schemas.openxmlformats.org/officeDocument/2006/relationships/hyperlink" Target="mailto:=@if(sum(d729.d730)=0,%22NA%22,SUM(L729:L730)/SUM(D729:D730))" TargetMode="External"/><Relationship Id="rId7895" Type="http://schemas.openxmlformats.org/officeDocument/2006/relationships/hyperlink" Target="mailto:=@if(sum(d729.d730)=0,%22NA%22,SUM(L729:L730)/SUM(D729:D730))" TargetMode="External"/><Relationship Id="rId2083" Type="http://schemas.openxmlformats.org/officeDocument/2006/relationships/hyperlink" Target="mailto:=@if(sum(d729.d730)=0,%22NA%22,SUM(L729:L730)/SUM(D729:D730))" TargetMode="External"/><Relationship Id="rId2290" Type="http://schemas.openxmlformats.org/officeDocument/2006/relationships/hyperlink" Target="mailto:=@if(sum(d729.d730)=0,%22NA%22,SUM(L729:L730)/SUM(D729:D730))" TargetMode="External"/><Relationship Id="rId3134" Type="http://schemas.openxmlformats.org/officeDocument/2006/relationships/hyperlink" Target="mailto:=@if(sum(d729.d730)=0,%22NA%22,SUM(L729:L730)/SUM(D729:D730))" TargetMode="External"/><Relationship Id="rId3341" Type="http://schemas.openxmlformats.org/officeDocument/2006/relationships/hyperlink" Target="mailto:=@if(sum(d729.d730)=0,%22NA%22,SUM(L729:L730)/SUM(D729:D730))" TargetMode="External"/><Relationship Id="rId6497" Type="http://schemas.openxmlformats.org/officeDocument/2006/relationships/hyperlink" Target="mailto:=@if(sum(d729.d730)=0,%22NA%22,SUM(L729:L730)/SUM(D729:D730))" TargetMode="External"/><Relationship Id="rId7548" Type="http://schemas.openxmlformats.org/officeDocument/2006/relationships/hyperlink" Target="mailto:=@if(sum(d729.d730)=0,%22NA%22,SUM(L729:L730)/SUM(D729:D730))" TargetMode="External"/><Relationship Id="rId7755" Type="http://schemas.openxmlformats.org/officeDocument/2006/relationships/hyperlink" Target="mailto:=@if(sum(d729.d730)=0,%22NA%22,SUM(L729:L730)/SUM(D729:D730))" TargetMode="External"/><Relationship Id="rId7962" Type="http://schemas.openxmlformats.org/officeDocument/2006/relationships/hyperlink" Target="mailto:=@if(sum(d729.d730)=0,%22NA%22,SUM(L729:L730)/SUM(D729:D730))" TargetMode="External"/><Relationship Id="rId262" Type="http://schemas.openxmlformats.org/officeDocument/2006/relationships/hyperlink" Target="mailto:=@if(sum(d729.d730)=0,%22NA%22,SUM(L729:L730)/SUM(D729:D730))" TargetMode="External"/><Relationship Id="rId2150" Type="http://schemas.openxmlformats.org/officeDocument/2006/relationships/hyperlink" Target="mailto:=@if(sum(d729.d730)=0,%22NA%22,SUM(L729:L730)/SUM(D729:D730))" TargetMode="External"/><Relationship Id="rId3201" Type="http://schemas.openxmlformats.org/officeDocument/2006/relationships/hyperlink" Target="mailto:=@if(sum(d729.d730)=0,%22NA%22,SUM(L729:L730)/SUM(D729:D730))" TargetMode="External"/><Relationship Id="rId5099" Type="http://schemas.openxmlformats.org/officeDocument/2006/relationships/hyperlink" Target="mailto:=@if(sum(d729.d730)=0,%22NA%22,SUM(L729:L730)/SUM(D729:D730))" TargetMode="External"/><Relationship Id="rId6357" Type="http://schemas.openxmlformats.org/officeDocument/2006/relationships/hyperlink" Target="mailto:=@if(sum(d729.d730)=0,%22NA%22,SUM(L729:L730)/SUM(D729:D730))" TargetMode="External"/><Relationship Id="rId6564" Type="http://schemas.openxmlformats.org/officeDocument/2006/relationships/hyperlink" Target="mailto:=@if(sum(d729.d730)=0,%22NA%22,SUM(L729:L730)/SUM(D729:D730))" TargetMode="External"/><Relationship Id="rId6771" Type="http://schemas.openxmlformats.org/officeDocument/2006/relationships/hyperlink" Target="mailto:=@if(sum(d729.d730)=0,%22NA%22,SUM(L729:L730)/SUM(D729:D730))" TargetMode="External"/><Relationship Id="rId7408" Type="http://schemas.openxmlformats.org/officeDocument/2006/relationships/hyperlink" Target="mailto:=@if(sum(d729.d730)=0,%22NA%22,SUM(L729:L730)/SUM(D729:D730))" TargetMode="External"/><Relationship Id="rId7615" Type="http://schemas.openxmlformats.org/officeDocument/2006/relationships/hyperlink" Target="mailto:=@if(sum(d729.d730)=0,%22NA%22,SUM(L729:L730)/SUM(D729:D730))" TargetMode="External"/><Relationship Id="rId7822" Type="http://schemas.openxmlformats.org/officeDocument/2006/relationships/hyperlink" Target="mailto:=@if(sum(d729.d730)=0,%22NA%22,SUM(L729:L730)/SUM(D729:D730))" TargetMode="External"/><Relationship Id="rId122" Type="http://schemas.openxmlformats.org/officeDocument/2006/relationships/hyperlink" Target="mailto:=@if(sum(d729.d730)=0,%22NA%22,SUM(L729:L730)/SUM(D729:D730))" TargetMode="External"/><Relationship Id="rId2010" Type="http://schemas.openxmlformats.org/officeDocument/2006/relationships/hyperlink" Target="mailto:=@if(sum(d729.d730)=0,%22NA%22,SUM(L729:L730)/SUM(D729:D730))" TargetMode="External"/><Relationship Id="rId5166" Type="http://schemas.openxmlformats.org/officeDocument/2006/relationships/hyperlink" Target="mailto:=@if(sum(d729.d730)=0,%22NA%22,SUM(L729:L730)/SUM(D729:D730))" TargetMode="External"/><Relationship Id="rId5373" Type="http://schemas.openxmlformats.org/officeDocument/2006/relationships/hyperlink" Target="mailto:=@if(sum(d729.d730)=0,%22NA%22,SUM(L729:L730)/SUM(D729:D730))" TargetMode="External"/><Relationship Id="rId5580" Type="http://schemas.openxmlformats.org/officeDocument/2006/relationships/hyperlink" Target="mailto:=@if(sum(d729.d730)=0,%22NA%22,SUM(L729:L730)/SUM(D729:D730))" TargetMode="External"/><Relationship Id="rId6217" Type="http://schemas.openxmlformats.org/officeDocument/2006/relationships/hyperlink" Target="mailto:=@if(sum(d729.d730)=0,%22NA%22,SUM(L729:L730)/SUM(D729:D730))" TargetMode="External"/><Relationship Id="rId6424" Type="http://schemas.openxmlformats.org/officeDocument/2006/relationships/hyperlink" Target="mailto:=@if(sum(d729.d730)=0,%22NA%22,SUM(L729:L730)/SUM(D729:D730))" TargetMode="External"/><Relationship Id="rId6631" Type="http://schemas.openxmlformats.org/officeDocument/2006/relationships/hyperlink" Target="mailto:=@if(sum(d729.d730)=0,%22NA%22,SUM(L729:L730)/SUM(D729:D730))" TargetMode="External"/><Relationship Id="rId1569" Type="http://schemas.openxmlformats.org/officeDocument/2006/relationships/hyperlink" Target="mailto:=@if(sum(d729.d730)=0,%22NA%22,SUM(L729:L730)/SUM(D729:D730))" TargetMode="External"/><Relationship Id="rId2967" Type="http://schemas.openxmlformats.org/officeDocument/2006/relationships/hyperlink" Target="mailto:=@if(sum(d729.d730)=0,%22NA%22,SUM(L729:L730)/SUM(D729:D730))" TargetMode="External"/><Relationship Id="rId4182" Type="http://schemas.openxmlformats.org/officeDocument/2006/relationships/hyperlink" Target="mailto:=@if(sum(d729.d730)=0,%22NA%22,SUM(L729:L730)/SUM(D729:D730))" TargetMode="External"/><Relationship Id="rId5026" Type="http://schemas.openxmlformats.org/officeDocument/2006/relationships/hyperlink" Target="mailto:=@if(sum(d729.d730)=0,%22NA%22,SUM(L729:L730)/SUM(D729:D730))" TargetMode="External"/><Relationship Id="rId5233" Type="http://schemas.openxmlformats.org/officeDocument/2006/relationships/hyperlink" Target="mailto:=@if(sum(d729.d730)=0,%22NA%22,SUM(L729:L730)/SUM(D729:D730))" TargetMode="External"/><Relationship Id="rId5440" Type="http://schemas.openxmlformats.org/officeDocument/2006/relationships/hyperlink" Target="mailto:=@if(sum(d729.d730)=0,%22NA%22,SUM(L729:L730)/SUM(D729:D730))" TargetMode="External"/><Relationship Id="rId939" Type="http://schemas.openxmlformats.org/officeDocument/2006/relationships/hyperlink" Target="mailto:=@if(sum(d729.d730)=0,%22NA%22,SUM(L729:L730)/SUM(D729:D730))" TargetMode="External"/><Relationship Id="rId1776" Type="http://schemas.openxmlformats.org/officeDocument/2006/relationships/hyperlink" Target="mailto:=@if(sum(d729.d730)=0,%22NA%22,SUM(L729:L730)/SUM(D729:D730))" TargetMode="External"/><Relationship Id="rId1983" Type="http://schemas.openxmlformats.org/officeDocument/2006/relationships/hyperlink" Target="mailto:=@if(sum(d729.d730)=0,%22NA%22,SUM(L729:L730)/SUM(D729:D730))" TargetMode="External"/><Relationship Id="rId2827" Type="http://schemas.openxmlformats.org/officeDocument/2006/relationships/hyperlink" Target="mailto:=@if(sum(d729.d730)=0,%22NA%22,SUM(L729:L730)/SUM(D729:D730))" TargetMode="External"/><Relationship Id="rId4042" Type="http://schemas.openxmlformats.org/officeDocument/2006/relationships/hyperlink" Target="mailto:=@if(sum(d729.d730)=0,%22NA%22,SUM(L729:L730)/SUM(D729:D730))" TargetMode="External"/><Relationship Id="rId7198" Type="http://schemas.openxmlformats.org/officeDocument/2006/relationships/hyperlink" Target="mailto:=@if(sum(d729.d730)=0,%22NA%22,SUM(L729:L730)/SUM(D729:D730))" TargetMode="External"/><Relationship Id="rId68" Type="http://schemas.openxmlformats.org/officeDocument/2006/relationships/hyperlink" Target="mailto:=@if(sum(d729.d730)=0,%22NA%22,SUM(L729:L730)/SUM(D729:D730))" TargetMode="External"/><Relationship Id="rId1429" Type="http://schemas.openxmlformats.org/officeDocument/2006/relationships/hyperlink" Target="mailto:=@if(sum(d729.d730)=0,%22NA%22,SUM(L729:L730)/SUM(D729:D730))" TargetMode="External"/><Relationship Id="rId1636" Type="http://schemas.openxmlformats.org/officeDocument/2006/relationships/hyperlink" Target="mailto:=@if(sum(d729.d730)=0,%22NA%22,SUM(L729:L730)/SUM(D729:D730))" TargetMode="External"/><Relationship Id="rId1843" Type="http://schemas.openxmlformats.org/officeDocument/2006/relationships/hyperlink" Target="mailto:=@if(sum(d729.d730)=0,%22NA%22,SUM(L729:L730)/SUM(D729:D730))" TargetMode="External"/><Relationship Id="rId4999" Type="http://schemas.openxmlformats.org/officeDocument/2006/relationships/hyperlink" Target="mailto:=@if(sum(d729.d730)=0,%22NA%22,SUM(L729:L730)/SUM(D729:D730))" TargetMode="External"/><Relationship Id="rId5300" Type="http://schemas.openxmlformats.org/officeDocument/2006/relationships/hyperlink" Target="mailto:=@if(sum(d729.d730)=0,%22NA%22,SUM(L729:L730)/SUM(D729:D730))" TargetMode="External"/><Relationship Id="rId7058" Type="http://schemas.openxmlformats.org/officeDocument/2006/relationships/hyperlink" Target="mailto:=@if(sum(d729.d730)=0,%22NA%22,SUM(L729:L730)/SUM(D729:D730))" TargetMode="External"/><Relationship Id="rId1703" Type="http://schemas.openxmlformats.org/officeDocument/2006/relationships/hyperlink" Target="mailto:=@if(sum(d729.d730)=0,%22NA%22,SUM(L729:L730)/SUM(D729:D730))" TargetMode="External"/><Relationship Id="rId1910" Type="http://schemas.openxmlformats.org/officeDocument/2006/relationships/hyperlink" Target="mailto:=@if(sum(d729.d730)=0,%22NA%22,SUM(L729:L730)/SUM(D729:D730))" TargetMode="External"/><Relationship Id="rId4859" Type="http://schemas.openxmlformats.org/officeDocument/2006/relationships/hyperlink" Target="mailto:=@if(sum(d729.d730)=0,%22NA%22,SUM(L729:L730)/SUM(D729:D730))" TargetMode="External"/><Relationship Id="rId7265" Type="http://schemas.openxmlformats.org/officeDocument/2006/relationships/hyperlink" Target="mailto:=@if(sum(d729.d730)=0,%22NA%22,SUM(L729:L730)/SUM(D729:D730))" TargetMode="External"/><Relationship Id="rId7472" Type="http://schemas.openxmlformats.org/officeDocument/2006/relationships/hyperlink" Target="mailto:=@if(sum(d729.d730)=0,%22NA%22,SUM(L729:L730)/SUM(D729:D730))" TargetMode="External"/><Relationship Id="rId8109" Type="http://schemas.openxmlformats.org/officeDocument/2006/relationships/hyperlink" Target="mailto:=@if(sum(d729.d730)=0,%22NA%22,SUM(L729:L730)/SUM(D729:D730))" TargetMode="External"/><Relationship Id="rId3668" Type="http://schemas.openxmlformats.org/officeDocument/2006/relationships/hyperlink" Target="mailto:=@if(sum(d729.d730)=0,%22NA%22,SUM(L729:L730)/SUM(D729:D730))" TargetMode="External"/><Relationship Id="rId3875" Type="http://schemas.openxmlformats.org/officeDocument/2006/relationships/hyperlink" Target="mailto:=@if(sum(d729.d730)=0,%22NA%22,SUM(L729:L730)/SUM(D729:D730))" TargetMode="External"/><Relationship Id="rId4719" Type="http://schemas.openxmlformats.org/officeDocument/2006/relationships/hyperlink" Target="mailto:=@if(sum(d729.d730)=0,%22NA%22,SUM(L729:L730)/SUM(D729:D730))" TargetMode="External"/><Relationship Id="rId4926" Type="http://schemas.openxmlformats.org/officeDocument/2006/relationships/hyperlink" Target="mailto:=@if(sum(d729.d730)=0,%22NA%22,SUM(L729:L730)/SUM(D729:D730))" TargetMode="External"/><Relationship Id="rId6074" Type="http://schemas.openxmlformats.org/officeDocument/2006/relationships/hyperlink" Target="mailto:=@if(sum(d729.d730)=0,%22NA%22,SUM(L729:L730)/SUM(D729:D730))" TargetMode="External"/><Relationship Id="rId6281" Type="http://schemas.openxmlformats.org/officeDocument/2006/relationships/hyperlink" Target="mailto:=@if(sum(d729.d730)=0,%22NA%22,SUM(L729:L730)/SUM(D729:D730))" TargetMode="External"/><Relationship Id="rId7125" Type="http://schemas.openxmlformats.org/officeDocument/2006/relationships/hyperlink" Target="mailto:=@if(sum(d729.d730)=0,%22NA%22,SUM(L729:L730)/SUM(D729:D730))" TargetMode="External"/><Relationship Id="rId7332" Type="http://schemas.openxmlformats.org/officeDocument/2006/relationships/hyperlink" Target="mailto:=@if(sum(d729.d730)=0,%22NA%22,SUM(L729:L730)/SUM(D729:D730))" TargetMode="External"/><Relationship Id="rId589" Type="http://schemas.openxmlformats.org/officeDocument/2006/relationships/hyperlink" Target="mailto:=@if(sum(d729.d730)=0,%22NA%22,SUM(L729:L730)/SUM(D729:D730))" TargetMode="External"/><Relationship Id="rId796" Type="http://schemas.openxmlformats.org/officeDocument/2006/relationships/hyperlink" Target="mailto:=@if(sum(d729.d730)=0,%22NA%22,SUM(L729:L730)/SUM(D729:D730))" TargetMode="External"/><Relationship Id="rId2477" Type="http://schemas.openxmlformats.org/officeDocument/2006/relationships/hyperlink" Target="mailto:=@if(sum(d729.d730)=0,%22NA%22,SUM(L729:L730)/SUM(D729:D730))" TargetMode="External"/><Relationship Id="rId2684" Type="http://schemas.openxmlformats.org/officeDocument/2006/relationships/hyperlink" Target="mailto:=@if(sum(d729.d730)=0,%22NA%22,SUM(L729:L730)/SUM(D729:D730))" TargetMode="External"/><Relationship Id="rId3528" Type="http://schemas.openxmlformats.org/officeDocument/2006/relationships/hyperlink" Target="mailto:=@if(sum(d729.d730)=0,%22NA%22,SUM(L729:L730)/SUM(D729:D730))" TargetMode="External"/><Relationship Id="rId3735" Type="http://schemas.openxmlformats.org/officeDocument/2006/relationships/hyperlink" Target="mailto:=@if(sum(d729.d730)=0,%22NA%22,SUM(L729:L730)/SUM(D729:D730))" TargetMode="External"/><Relationship Id="rId5090" Type="http://schemas.openxmlformats.org/officeDocument/2006/relationships/hyperlink" Target="mailto:=@if(sum(d729.d730)=0,%22NA%22,SUM(L729:L730)/SUM(D729:D730))" TargetMode="External"/><Relationship Id="rId6141" Type="http://schemas.openxmlformats.org/officeDocument/2006/relationships/hyperlink" Target="mailto:=@if(sum(d729.d730)=0,%22NA%22,SUM(L729:L730)/SUM(D729:D730))" TargetMode="External"/><Relationship Id="rId449" Type="http://schemas.openxmlformats.org/officeDocument/2006/relationships/hyperlink" Target="mailto:=@if(sum(d729.d730)=0,%22NA%22,SUM(L729:L730)/SUM(D729:D730))" TargetMode="External"/><Relationship Id="rId656" Type="http://schemas.openxmlformats.org/officeDocument/2006/relationships/hyperlink" Target="mailto:=@if(sum(d729.d730)=0,%22NA%22,SUM(L729:L730)/SUM(D729:D730))" TargetMode="External"/><Relationship Id="rId863" Type="http://schemas.openxmlformats.org/officeDocument/2006/relationships/hyperlink" Target="mailto:=@if(sum(d729.d730)=0,%22NA%22,SUM(L729:L730)/SUM(D729:D730))" TargetMode="External"/><Relationship Id="rId1079" Type="http://schemas.openxmlformats.org/officeDocument/2006/relationships/hyperlink" Target="mailto:=@if(sum(d729.d730)=0,%22NA%22,SUM(L729:L730)/SUM(D729:D730))" TargetMode="External"/><Relationship Id="rId1286" Type="http://schemas.openxmlformats.org/officeDocument/2006/relationships/hyperlink" Target="mailto:=@if(sum(d729.d730)=0,%22NA%22,SUM(L729:L730)/SUM(D729:D730))" TargetMode="External"/><Relationship Id="rId1493" Type="http://schemas.openxmlformats.org/officeDocument/2006/relationships/hyperlink" Target="mailto:=@if(sum(d729.d730)=0,%22NA%22,SUM(L729:L730)/SUM(D729:D730))" TargetMode="External"/><Relationship Id="rId2337" Type="http://schemas.openxmlformats.org/officeDocument/2006/relationships/hyperlink" Target="mailto:=@if(sum(d729.d730)=0,%22NA%22,SUM(L729:L730)/SUM(D729:D730))" TargetMode="External"/><Relationship Id="rId2544" Type="http://schemas.openxmlformats.org/officeDocument/2006/relationships/hyperlink" Target="mailto:=@if(sum(d729.d730)=0,%22NA%22,SUM(L729:L730)/SUM(D729:D730))" TargetMode="External"/><Relationship Id="rId2891" Type="http://schemas.openxmlformats.org/officeDocument/2006/relationships/hyperlink" Target="mailto:=@if(sum(d729.d730)=0,%22NA%22,SUM(L729:L730)/SUM(D729:D730))" TargetMode="External"/><Relationship Id="rId3942" Type="http://schemas.openxmlformats.org/officeDocument/2006/relationships/hyperlink" Target="mailto:=@if(sum(d729.d730)=0,%22NA%22,SUM(L729:L730)/SUM(D729:D730))" TargetMode="External"/><Relationship Id="rId6001" Type="http://schemas.openxmlformats.org/officeDocument/2006/relationships/hyperlink" Target="mailto:=@if(sum(d729.d730)=0,%22NA%22,SUM(L729:L730)/SUM(D729:D730))" TargetMode="External"/><Relationship Id="rId309" Type="http://schemas.openxmlformats.org/officeDocument/2006/relationships/hyperlink" Target="mailto:=@if(sum(d729.d730)=0,%22NA%22,SUM(L729:L730)/SUM(D729:D730))" TargetMode="External"/><Relationship Id="rId516" Type="http://schemas.openxmlformats.org/officeDocument/2006/relationships/hyperlink" Target="mailto:=@if(sum(d729.d730)=0,%22NA%22,SUM(L729:L730)/SUM(D729:D730))" TargetMode="External"/><Relationship Id="rId1146" Type="http://schemas.openxmlformats.org/officeDocument/2006/relationships/hyperlink" Target="mailto:=@if(sum(d729.d730)=0,%22NA%22,SUM(L729:L730)/SUM(D729:D730))" TargetMode="External"/><Relationship Id="rId2751" Type="http://schemas.openxmlformats.org/officeDocument/2006/relationships/hyperlink" Target="mailto:=@if(sum(d729.d730)=0,%22NA%22,SUM(L729:L730)/SUM(D729:D730))" TargetMode="External"/><Relationship Id="rId3802" Type="http://schemas.openxmlformats.org/officeDocument/2006/relationships/hyperlink" Target="mailto:=@if(sum(d729.d730)=0,%22NA%22,SUM(L729:L730)/SUM(D729:D730))" TargetMode="External"/><Relationship Id="rId6958" Type="http://schemas.openxmlformats.org/officeDocument/2006/relationships/hyperlink" Target="mailto:=@if(sum(d729.d730)=0,%22NA%22,SUM(L729:L730)/SUM(D729:D730))" TargetMode="External"/><Relationship Id="rId723" Type="http://schemas.openxmlformats.org/officeDocument/2006/relationships/hyperlink" Target="mailto:=@if(sum(d729.d730)=0,%22NA%22,SUM(L729:L730)/SUM(D729:D730))" TargetMode="External"/><Relationship Id="rId930" Type="http://schemas.openxmlformats.org/officeDocument/2006/relationships/hyperlink" Target="mailto:=@if(sum(d729.d730)=0,%22NA%22,SUM(L729:L730)/SUM(D729:D730))" TargetMode="External"/><Relationship Id="rId1006" Type="http://schemas.openxmlformats.org/officeDocument/2006/relationships/hyperlink" Target="mailto:=@if(sum(d729.d730)=0,%22NA%22,SUM(L729:L730)/SUM(D729:D730))" TargetMode="External"/><Relationship Id="rId1353" Type="http://schemas.openxmlformats.org/officeDocument/2006/relationships/hyperlink" Target="mailto:=@if(sum(d729.d730)=0,%22NA%22,SUM(L729:L730)/SUM(D729:D730))" TargetMode="External"/><Relationship Id="rId1560" Type="http://schemas.openxmlformats.org/officeDocument/2006/relationships/hyperlink" Target="mailto:=@if(sum(d729.d730)=0,%22NA%22,SUM(L729:L730)/SUM(D729:D730))" TargetMode="External"/><Relationship Id="rId2404" Type="http://schemas.openxmlformats.org/officeDocument/2006/relationships/hyperlink" Target="mailto:=@if(sum(d729.d730)=0,%22NA%22,SUM(L729:L730)/SUM(D729:D730))" TargetMode="External"/><Relationship Id="rId2611" Type="http://schemas.openxmlformats.org/officeDocument/2006/relationships/hyperlink" Target="mailto:=@if(sum(d729.d730)=0,%22NA%22,SUM(L729:L730)/SUM(D729:D730))" TargetMode="External"/><Relationship Id="rId5767" Type="http://schemas.openxmlformats.org/officeDocument/2006/relationships/hyperlink" Target="mailto:=@if(sum(d729.d730)=0,%22NA%22,SUM(L729:L730)/SUM(D729:D730))" TargetMode="External"/><Relationship Id="rId5974" Type="http://schemas.openxmlformats.org/officeDocument/2006/relationships/hyperlink" Target="mailto:=@if(sum(d729.d730)=0,%22NA%22,SUM(L729:L730)/SUM(D729:D730))" TargetMode="External"/><Relationship Id="rId6818" Type="http://schemas.openxmlformats.org/officeDocument/2006/relationships/hyperlink" Target="mailto:=@if(sum(d729.d730)=0,%22NA%22,SUM(L729:L730)/SUM(D729:D730))" TargetMode="External"/><Relationship Id="rId8033" Type="http://schemas.openxmlformats.org/officeDocument/2006/relationships/hyperlink" Target="mailto:=@if(sum(d729.d730)=0,%22NA%22,SUM(L729:L730)/SUM(D729:D730))" TargetMode="External"/><Relationship Id="rId1213" Type="http://schemas.openxmlformats.org/officeDocument/2006/relationships/hyperlink" Target="mailto:=@if(sum(d729.d730)=0,%22NA%22,SUM(L729:L730)/SUM(D729:D730))" TargetMode="External"/><Relationship Id="rId1420" Type="http://schemas.openxmlformats.org/officeDocument/2006/relationships/hyperlink" Target="mailto:=@if(sum(d729.d730)=0,%22NA%22,SUM(L729:L730)/SUM(D729:D730))" TargetMode="External"/><Relationship Id="rId4369" Type="http://schemas.openxmlformats.org/officeDocument/2006/relationships/hyperlink" Target="mailto:=@if(sum(d729.d730)=0,%22NA%22,SUM(L729:L730)/SUM(D729:D730))" TargetMode="External"/><Relationship Id="rId4576" Type="http://schemas.openxmlformats.org/officeDocument/2006/relationships/hyperlink" Target="mailto:=@if(sum(d729.d730)=0,%22NA%22,SUM(L729:L730)/SUM(D729:D730))" TargetMode="External"/><Relationship Id="rId4783" Type="http://schemas.openxmlformats.org/officeDocument/2006/relationships/hyperlink" Target="mailto:=@if(sum(d729.d730)=0,%22NA%22,SUM(L729:L730)/SUM(D729:D730))" TargetMode="External"/><Relationship Id="rId4990" Type="http://schemas.openxmlformats.org/officeDocument/2006/relationships/hyperlink" Target="mailto:=@if(sum(d729.d730)=0,%22NA%22,SUM(L729:L730)/SUM(D729:D730))" TargetMode="External"/><Relationship Id="rId5627" Type="http://schemas.openxmlformats.org/officeDocument/2006/relationships/hyperlink" Target="mailto:=@if(sum(d729.d730)=0,%22NA%22,SUM(L729:L730)/SUM(D729:D730))" TargetMode="External"/><Relationship Id="rId5834" Type="http://schemas.openxmlformats.org/officeDocument/2006/relationships/hyperlink" Target="mailto:=@if(sum(d729.d730)=0,%22NA%22,SUM(L729:L730)/SUM(D729:D730))" TargetMode="External"/><Relationship Id="rId3178" Type="http://schemas.openxmlformats.org/officeDocument/2006/relationships/hyperlink" Target="mailto:=@if(sum(d729.d730)=0,%22NA%22,SUM(L729:L730)/SUM(D729:D730))" TargetMode="External"/><Relationship Id="rId3385" Type="http://schemas.openxmlformats.org/officeDocument/2006/relationships/hyperlink" Target="mailto:=@if(sum(d729.d730)=0,%22NA%22,SUM(L729:L730)/SUM(D729:D730))" TargetMode="External"/><Relationship Id="rId3592" Type="http://schemas.openxmlformats.org/officeDocument/2006/relationships/hyperlink" Target="mailto:=@if(sum(d729.d730)=0,%22NA%22,SUM(L729:L730)/SUM(D729:D730))" TargetMode="External"/><Relationship Id="rId4229" Type="http://schemas.openxmlformats.org/officeDocument/2006/relationships/hyperlink" Target="mailto:=@if(sum(d729.d730)=0,%22NA%22,SUM(L729:L730)/SUM(D729:D730))" TargetMode="External"/><Relationship Id="rId4436" Type="http://schemas.openxmlformats.org/officeDocument/2006/relationships/hyperlink" Target="mailto:=@if(sum(d729.d730)=0,%22NA%22,SUM(L729:L730)/SUM(D729:D730))" TargetMode="External"/><Relationship Id="rId4643" Type="http://schemas.openxmlformats.org/officeDocument/2006/relationships/hyperlink" Target="mailto:=@if(sum(d729.d730)=0,%22NA%22,SUM(L729:L730)/SUM(D729:D730))" TargetMode="External"/><Relationship Id="rId4850" Type="http://schemas.openxmlformats.org/officeDocument/2006/relationships/hyperlink" Target="mailto:=@if(sum(d729.d730)=0,%22NA%22,SUM(L729:L730)/SUM(D729:D730))" TargetMode="External"/><Relationship Id="rId5901" Type="http://schemas.openxmlformats.org/officeDocument/2006/relationships/hyperlink" Target="mailto:=@if(sum(d729.d730)=0,%22NA%22,SUM(L729:L730)/SUM(D729:D730))" TargetMode="External"/><Relationship Id="rId7799" Type="http://schemas.openxmlformats.org/officeDocument/2006/relationships/hyperlink" Target="mailto:=@if(sum(d729.d730)=0,%22NA%22,SUM(L729:L730)/SUM(D729:D730))" TargetMode="External"/><Relationship Id="rId8100" Type="http://schemas.openxmlformats.org/officeDocument/2006/relationships/hyperlink" Target="mailto:=@if(sum(d729.d730)=0,%22NA%22,SUM(L729:L730)/SUM(D729:D730))" TargetMode="External"/><Relationship Id="rId2194" Type="http://schemas.openxmlformats.org/officeDocument/2006/relationships/hyperlink" Target="mailto:=@if(sum(d729.d730)=0,%22NA%22,SUM(L729:L730)/SUM(D729:D730))" TargetMode="External"/><Relationship Id="rId3038" Type="http://schemas.openxmlformats.org/officeDocument/2006/relationships/hyperlink" Target="mailto:=@if(sum(d729.d730)=0,%22NA%22,SUM(L729:L730)/SUM(D729:D730))" TargetMode="External"/><Relationship Id="rId3245" Type="http://schemas.openxmlformats.org/officeDocument/2006/relationships/hyperlink" Target="mailto:=@if(sum(d729.d730)=0,%22NA%22,SUM(L729:L730)/SUM(D729:D730))" TargetMode="External"/><Relationship Id="rId3452" Type="http://schemas.openxmlformats.org/officeDocument/2006/relationships/hyperlink" Target="mailto:=@if(sum(d729.d730)=0,%22NA%22,SUM(L729:L730)/SUM(D729:D730))" TargetMode="External"/><Relationship Id="rId4503" Type="http://schemas.openxmlformats.org/officeDocument/2006/relationships/hyperlink" Target="mailto:=@if(sum(d729.d730)=0,%22NA%22,SUM(L729:L730)/SUM(D729:D730))" TargetMode="External"/><Relationship Id="rId4710" Type="http://schemas.openxmlformats.org/officeDocument/2006/relationships/hyperlink" Target="mailto:=@if(sum(d729.d730)=0,%22NA%22,SUM(L729:L730)/SUM(D729:D730))" TargetMode="External"/><Relationship Id="rId7659" Type="http://schemas.openxmlformats.org/officeDocument/2006/relationships/hyperlink" Target="mailto:=@if(sum(d729.d730)=0,%22NA%22,SUM(L729:L730)/SUM(D729:D730))" TargetMode="External"/><Relationship Id="rId7866" Type="http://schemas.openxmlformats.org/officeDocument/2006/relationships/hyperlink" Target="mailto:=@if(sum(d729.d730)=0,%22NA%22,SUM(L729:L730)/SUM(D729:D730))" TargetMode="External"/><Relationship Id="rId166" Type="http://schemas.openxmlformats.org/officeDocument/2006/relationships/hyperlink" Target="mailto:=@if(sum(d729.d730)=0,%22NA%22,SUM(L729:L730)/SUM(D729:D730))" TargetMode="External"/><Relationship Id="rId373" Type="http://schemas.openxmlformats.org/officeDocument/2006/relationships/hyperlink" Target="mailto:=@if(sum(d729.d730)=0,%22NA%22,SUM(L729:L730)/SUM(D729:D730))" TargetMode="External"/><Relationship Id="rId580" Type="http://schemas.openxmlformats.org/officeDocument/2006/relationships/hyperlink" Target="mailto:=@if(sum(d729.d730)=0,%22NA%22,SUM(L729:L730)/SUM(D729:D730))" TargetMode="External"/><Relationship Id="rId2054" Type="http://schemas.openxmlformats.org/officeDocument/2006/relationships/hyperlink" Target="mailto:=@if(sum(d729.d730)=0,%22NA%22,SUM(L729:L730)/SUM(D729:D730))" TargetMode="External"/><Relationship Id="rId2261" Type="http://schemas.openxmlformats.org/officeDocument/2006/relationships/hyperlink" Target="mailto:=@if(sum(d729.d730)=0,%22NA%22,SUM(L729:L730)/SUM(D729:D730))" TargetMode="External"/><Relationship Id="rId3105" Type="http://schemas.openxmlformats.org/officeDocument/2006/relationships/hyperlink" Target="mailto:=@if(sum(d729.d730)=0,%22NA%22,SUM(L729:L730)/SUM(D729:D730))" TargetMode="External"/><Relationship Id="rId3312" Type="http://schemas.openxmlformats.org/officeDocument/2006/relationships/hyperlink" Target="mailto:=@if(sum(d729.d730)=0,%22NA%22,SUM(L729:L730)/SUM(D729:D730))" TargetMode="External"/><Relationship Id="rId6468" Type="http://schemas.openxmlformats.org/officeDocument/2006/relationships/hyperlink" Target="mailto:=@if(sum(d729.d730)=0,%22NA%22,SUM(L729:L730)/SUM(D729:D730))" TargetMode="External"/><Relationship Id="rId6675" Type="http://schemas.openxmlformats.org/officeDocument/2006/relationships/hyperlink" Target="mailto:=@if(sum(d729.d730)=0,%22NA%22,SUM(L729:L730)/SUM(D729:D730))" TargetMode="External"/><Relationship Id="rId7519" Type="http://schemas.openxmlformats.org/officeDocument/2006/relationships/hyperlink" Target="mailto:=@if(sum(d729.d730)=0,%22NA%22,SUM(L729:L730)/SUM(D729:D730))" TargetMode="External"/><Relationship Id="rId233" Type="http://schemas.openxmlformats.org/officeDocument/2006/relationships/hyperlink" Target="mailto:=@if(sum(d729.d730)=0,%22NA%22,SUM(L729:L730)/SUM(D729:D730))" TargetMode="External"/><Relationship Id="rId440" Type="http://schemas.openxmlformats.org/officeDocument/2006/relationships/hyperlink" Target="mailto:=@if(sum(d729.d730)=0,%22NA%22,SUM(L729:L730)/SUM(D729:D730))" TargetMode="External"/><Relationship Id="rId1070" Type="http://schemas.openxmlformats.org/officeDocument/2006/relationships/hyperlink" Target="mailto:=@if(sum(d729.d730)=0,%22NA%22,SUM(L729:L730)/SUM(D729:D730))" TargetMode="External"/><Relationship Id="rId2121" Type="http://schemas.openxmlformats.org/officeDocument/2006/relationships/hyperlink" Target="mailto:=@if(sum(d729.d730)=0,%22NA%22,SUM(L729:L730)/SUM(D729:D730))" TargetMode="External"/><Relationship Id="rId5277" Type="http://schemas.openxmlformats.org/officeDocument/2006/relationships/hyperlink" Target="mailto:=@if(sum(d729.d730)=0,%22NA%22,SUM(L729:L730)/SUM(D729:D730))" TargetMode="External"/><Relationship Id="rId5484" Type="http://schemas.openxmlformats.org/officeDocument/2006/relationships/hyperlink" Target="mailto:=@if(sum(d729.d730)=0,%22NA%22,SUM(L729:L730)/SUM(D729:D730))" TargetMode="External"/><Relationship Id="rId6328" Type="http://schemas.openxmlformats.org/officeDocument/2006/relationships/hyperlink" Target="mailto:=@if(sum(d729.d730)=0,%22NA%22,SUM(L729:L730)/SUM(D729:D730))" TargetMode="External"/><Relationship Id="rId6882" Type="http://schemas.openxmlformats.org/officeDocument/2006/relationships/hyperlink" Target="mailto:=@if(sum(d729.d730)=0,%22NA%22,SUM(L729:L730)/SUM(D729:D730))" TargetMode="External"/><Relationship Id="rId7726" Type="http://schemas.openxmlformats.org/officeDocument/2006/relationships/hyperlink" Target="mailto:=@if(sum(d729.d730)=0,%22NA%22,SUM(L729:L730)/SUM(D729:D730))" TargetMode="External"/><Relationship Id="rId7933" Type="http://schemas.openxmlformats.org/officeDocument/2006/relationships/hyperlink" Target="mailto:=@if(sum(d729.d730)=0,%22NA%22,SUM(L729:L730)/SUM(D729:D730))" TargetMode="External"/><Relationship Id="rId300" Type="http://schemas.openxmlformats.org/officeDocument/2006/relationships/hyperlink" Target="mailto:=@if(sum(d729.d730)=0,%22NA%22,SUM(L729:L730)/SUM(D729:D730))" TargetMode="External"/><Relationship Id="rId4086" Type="http://schemas.openxmlformats.org/officeDocument/2006/relationships/hyperlink" Target="mailto:=@if(sum(d729.d730)=0,%22NA%22,SUM(L729:L730)/SUM(D729:D730))" TargetMode="External"/><Relationship Id="rId5137" Type="http://schemas.openxmlformats.org/officeDocument/2006/relationships/hyperlink" Target="mailto:=@if(sum(d729.d730)=0,%22NA%22,SUM(L729:L730)/SUM(D729:D730))" TargetMode="External"/><Relationship Id="rId5691" Type="http://schemas.openxmlformats.org/officeDocument/2006/relationships/hyperlink" Target="mailto:=@if(sum(d729.d730)=0,%22NA%22,SUM(L729:L730)/SUM(D729:D730))" TargetMode="External"/><Relationship Id="rId6535" Type="http://schemas.openxmlformats.org/officeDocument/2006/relationships/hyperlink" Target="mailto:=@if(sum(d729.d730)=0,%22NA%22,SUM(L729:L730)/SUM(D729:D730))" TargetMode="External"/><Relationship Id="rId6742" Type="http://schemas.openxmlformats.org/officeDocument/2006/relationships/hyperlink" Target="mailto:=@if(sum(d729.d730)=0,%22NA%22,SUM(L729:L730)/SUM(D729:D730))" TargetMode="External"/><Relationship Id="rId1887" Type="http://schemas.openxmlformats.org/officeDocument/2006/relationships/hyperlink" Target="mailto:=@if(sum(d729.d730)=0,%22NA%22,SUM(L729:L730)/SUM(D729:D730))" TargetMode="External"/><Relationship Id="rId2938" Type="http://schemas.openxmlformats.org/officeDocument/2006/relationships/hyperlink" Target="mailto:=@if(sum(d729.d730)=0,%22NA%22,SUM(L729:L730)/SUM(D729:D730))" TargetMode="External"/><Relationship Id="rId4293" Type="http://schemas.openxmlformats.org/officeDocument/2006/relationships/hyperlink" Target="mailto:=@if(sum(d729.d730)=0,%22NA%22,SUM(L729:L730)/SUM(D729:D730))" TargetMode="External"/><Relationship Id="rId5344" Type="http://schemas.openxmlformats.org/officeDocument/2006/relationships/hyperlink" Target="mailto:=@if(sum(d729.d730)=0,%22NA%22,SUM(L729:L730)/SUM(D729:D730))" TargetMode="External"/><Relationship Id="rId5551" Type="http://schemas.openxmlformats.org/officeDocument/2006/relationships/hyperlink" Target="mailto:=@if(sum(d729.d730)=0,%22NA%22,SUM(L729:L730)/SUM(D729:D730))" TargetMode="External"/><Relationship Id="rId6602" Type="http://schemas.openxmlformats.org/officeDocument/2006/relationships/hyperlink" Target="mailto:=@if(sum(d729.d730)=0,%22NA%22,SUM(L729:L730)/SUM(D729:D730))" TargetMode="External"/><Relationship Id="rId1747" Type="http://schemas.openxmlformats.org/officeDocument/2006/relationships/hyperlink" Target="mailto:=@if(sum(d729.d730)=0,%22NA%22,SUM(L729:L730)/SUM(D729:D730))" TargetMode="External"/><Relationship Id="rId1954" Type="http://schemas.openxmlformats.org/officeDocument/2006/relationships/hyperlink" Target="mailto:=@if(sum(d729.d730)=0,%22NA%22,SUM(L729:L730)/SUM(D729:D730))" TargetMode="External"/><Relationship Id="rId4153" Type="http://schemas.openxmlformats.org/officeDocument/2006/relationships/hyperlink" Target="mailto:=@if(sum(d729.d730)=0,%22NA%22,SUM(L729:L730)/SUM(D729:D730))" TargetMode="External"/><Relationship Id="rId4360" Type="http://schemas.openxmlformats.org/officeDocument/2006/relationships/hyperlink" Target="mailto:=@if(sum(d729.d730)=0,%22NA%22,SUM(L729:L730)/SUM(D729:D730))" TargetMode="External"/><Relationship Id="rId5204" Type="http://schemas.openxmlformats.org/officeDocument/2006/relationships/hyperlink" Target="mailto:=@if(sum(d729.d730)=0,%22NA%22,SUM(L729:L730)/SUM(D729:D730))" TargetMode="External"/><Relationship Id="rId5411" Type="http://schemas.openxmlformats.org/officeDocument/2006/relationships/hyperlink" Target="mailto:=@if(sum(d729.d730)=0,%22NA%22,SUM(L729:L730)/SUM(D729:D730))" TargetMode="External"/><Relationship Id="rId39" Type="http://schemas.openxmlformats.org/officeDocument/2006/relationships/hyperlink" Target="mailto:=@if(sum(d729.d730)=0,%22NA%22,SUM(L729:L730)/SUM(D729:D730))" TargetMode="External"/><Relationship Id="rId1607" Type="http://schemas.openxmlformats.org/officeDocument/2006/relationships/hyperlink" Target="mailto:=@if(sum(d729.d730)=0,%22NA%22,SUM(L729:L730)/SUM(D729:D730))" TargetMode="External"/><Relationship Id="rId1814" Type="http://schemas.openxmlformats.org/officeDocument/2006/relationships/hyperlink" Target="mailto:=@if(sum(d729.d730)=0,%22NA%22,SUM(L729:L730)/SUM(D729:D730))" TargetMode="External"/><Relationship Id="rId4013" Type="http://schemas.openxmlformats.org/officeDocument/2006/relationships/hyperlink" Target="mailto:=@if(sum(d729.d730)=0,%22NA%22,SUM(L729:L730)/SUM(D729:D730))" TargetMode="External"/><Relationship Id="rId4220" Type="http://schemas.openxmlformats.org/officeDocument/2006/relationships/hyperlink" Target="mailto:=@if(sum(d729.d730)=0,%22NA%22,SUM(L729:L730)/SUM(D729:D730))" TargetMode="External"/><Relationship Id="rId7169" Type="http://schemas.openxmlformats.org/officeDocument/2006/relationships/hyperlink" Target="mailto:=@if(sum(d729.d730)=0,%22NA%22,SUM(L729:L730)/SUM(D729:D730))" TargetMode="External"/><Relationship Id="rId7376" Type="http://schemas.openxmlformats.org/officeDocument/2006/relationships/hyperlink" Target="mailto:=@if(sum(d729.d730)=0,%22NA%22,SUM(L729:L730)/SUM(D729:D730))" TargetMode="External"/><Relationship Id="rId7583" Type="http://schemas.openxmlformats.org/officeDocument/2006/relationships/hyperlink" Target="mailto:=@if(sum(d729.d730)=0,%22NA%22,SUM(L729:L730)/SUM(D729:D730))" TargetMode="External"/><Relationship Id="rId7790" Type="http://schemas.openxmlformats.org/officeDocument/2006/relationships/hyperlink" Target="mailto:=@if(sum(d729.d730)=0,%22NA%22,SUM(L729:L730)/SUM(D729:D730))" TargetMode="External"/><Relationship Id="rId3779" Type="http://schemas.openxmlformats.org/officeDocument/2006/relationships/hyperlink" Target="mailto:=@if(sum(d729.d730)=0,%22NA%22,SUM(L729:L730)/SUM(D729:D730))" TargetMode="External"/><Relationship Id="rId6185" Type="http://schemas.openxmlformats.org/officeDocument/2006/relationships/hyperlink" Target="mailto:=@if(sum(d729.d730)=0,%22NA%22,SUM(L729:L730)/SUM(D729:D730))" TargetMode="External"/><Relationship Id="rId6392" Type="http://schemas.openxmlformats.org/officeDocument/2006/relationships/hyperlink" Target="mailto:=@if(sum(d729.d730)=0,%22NA%22,SUM(L729:L730)/SUM(D729:D730))" TargetMode="External"/><Relationship Id="rId7029" Type="http://schemas.openxmlformats.org/officeDocument/2006/relationships/hyperlink" Target="mailto:=@if(sum(d729.d730)=0,%22NA%22,SUM(L729:L730)/SUM(D729:D730))" TargetMode="External"/><Relationship Id="rId7236" Type="http://schemas.openxmlformats.org/officeDocument/2006/relationships/hyperlink" Target="mailto:=@if(sum(d729.d730)=0,%22NA%22,SUM(L729:L730)/SUM(D729:D730))" TargetMode="External"/><Relationship Id="rId7443" Type="http://schemas.openxmlformats.org/officeDocument/2006/relationships/hyperlink" Target="mailto:=@if(sum(d729.d730)=0,%22NA%22,SUM(L729:L730)/SUM(D729:D730))" TargetMode="External"/><Relationship Id="rId7650" Type="http://schemas.openxmlformats.org/officeDocument/2006/relationships/hyperlink" Target="mailto:=@if(sum(d729.d730)=0,%22NA%22,SUM(L729:L730)/SUM(D729:D730))" TargetMode="External"/><Relationship Id="rId2588" Type="http://schemas.openxmlformats.org/officeDocument/2006/relationships/hyperlink" Target="mailto:=@if(sum(d729.d730)=0,%22NA%22,SUM(L729:L730)/SUM(D729:D730))" TargetMode="External"/><Relationship Id="rId3986" Type="http://schemas.openxmlformats.org/officeDocument/2006/relationships/hyperlink" Target="mailto:=@if(sum(d729.d730)=0,%22NA%22,SUM(L729:L730)/SUM(D729:D730))" TargetMode="External"/><Relationship Id="rId6045" Type="http://schemas.openxmlformats.org/officeDocument/2006/relationships/hyperlink" Target="mailto:=@if(sum(d729.d730)=0,%22NA%22,SUM(L729:L730)/SUM(D729:D730))" TargetMode="External"/><Relationship Id="rId6252" Type="http://schemas.openxmlformats.org/officeDocument/2006/relationships/hyperlink" Target="mailto:=@if(sum(d729.d730)=0,%22NA%22,SUM(L729:L730)/SUM(D729:D730))" TargetMode="External"/><Relationship Id="rId7303" Type="http://schemas.openxmlformats.org/officeDocument/2006/relationships/hyperlink" Target="mailto:=@if(sum(d729.d730)=0,%22NA%22,SUM(L729:L730)/SUM(D729:D730))" TargetMode="External"/><Relationship Id="rId1397" Type="http://schemas.openxmlformats.org/officeDocument/2006/relationships/hyperlink" Target="mailto:=@if(sum(d729.d730)=0,%22NA%22,SUM(L729:L730)/SUM(D729:D730))" TargetMode="External"/><Relationship Id="rId2795" Type="http://schemas.openxmlformats.org/officeDocument/2006/relationships/hyperlink" Target="mailto:=@if(sum(d729.d730)=0,%22NA%22,SUM(L729:L730)/SUM(D729:D730))" TargetMode="External"/><Relationship Id="rId3639" Type="http://schemas.openxmlformats.org/officeDocument/2006/relationships/hyperlink" Target="mailto:=@if(sum(d729.d730)=0,%22NA%22,SUM(L729:L730)/SUM(D729:D730))" TargetMode="External"/><Relationship Id="rId3846" Type="http://schemas.openxmlformats.org/officeDocument/2006/relationships/hyperlink" Target="mailto:=@if(sum(d729.d730)=0,%22NA%22,SUM(L729:L730)/SUM(D729:D730))" TargetMode="External"/><Relationship Id="rId5061" Type="http://schemas.openxmlformats.org/officeDocument/2006/relationships/hyperlink" Target="mailto:=@if(sum(d729.d730)=0,%22NA%22,SUM(L729:L730)/SUM(D729:D730))" TargetMode="External"/><Relationship Id="rId6112" Type="http://schemas.openxmlformats.org/officeDocument/2006/relationships/hyperlink" Target="mailto:=@if(sum(d729.d730)=0,%22NA%22,SUM(L729:L730)/SUM(D729:D730))" TargetMode="External"/><Relationship Id="rId7510" Type="http://schemas.openxmlformats.org/officeDocument/2006/relationships/hyperlink" Target="mailto:=@if(sum(d729.d730)=0,%22NA%22,SUM(L729:L730)/SUM(D729:D730))" TargetMode="External"/><Relationship Id="rId767" Type="http://schemas.openxmlformats.org/officeDocument/2006/relationships/hyperlink" Target="mailto:=@if(sum(d729.d730)=0,%22NA%22,SUM(L729:L730)/SUM(D729:D730))" TargetMode="External"/><Relationship Id="rId974" Type="http://schemas.openxmlformats.org/officeDocument/2006/relationships/hyperlink" Target="mailto:=@if(sum(d729.d730)=0,%22NA%22,SUM(L729:L730)/SUM(D729:D730))" TargetMode="External"/><Relationship Id="rId2448" Type="http://schemas.openxmlformats.org/officeDocument/2006/relationships/hyperlink" Target="mailto:=@if(sum(d729.d730)=0,%22NA%22,SUM(L729:L730)/SUM(D729:D730))" TargetMode="External"/><Relationship Id="rId2655" Type="http://schemas.openxmlformats.org/officeDocument/2006/relationships/hyperlink" Target="mailto:=@if(sum(d729.d730)=0,%22NA%22,SUM(L729:L730)/SUM(D729:D730))" TargetMode="External"/><Relationship Id="rId2862" Type="http://schemas.openxmlformats.org/officeDocument/2006/relationships/hyperlink" Target="mailto:=@if(sum(d729.d730)=0,%22NA%22,SUM(L729:L730)/SUM(D729:D730))" TargetMode="External"/><Relationship Id="rId3706" Type="http://schemas.openxmlformats.org/officeDocument/2006/relationships/hyperlink" Target="mailto:=@if(sum(d729.d730)=0,%22NA%22,SUM(L729:L730)/SUM(D729:D730))" TargetMode="External"/><Relationship Id="rId3913" Type="http://schemas.openxmlformats.org/officeDocument/2006/relationships/hyperlink" Target="mailto:=@if(sum(d729.d730)=0,%22NA%22,SUM(L729:L730)/SUM(D729:D730))" TargetMode="External"/><Relationship Id="rId8077" Type="http://schemas.openxmlformats.org/officeDocument/2006/relationships/hyperlink" Target="mailto:=@if(sum(d729.d730)=0,%22NA%22,SUM(L729:L730)/SUM(D729:D730))" TargetMode="External"/><Relationship Id="rId627" Type="http://schemas.openxmlformats.org/officeDocument/2006/relationships/hyperlink" Target="mailto:=@if(sum(d729.d730)=0,%22NA%22,SUM(L729:L730)/SUM(D729:D730))" TargetMode="External"/><Relationship Id="rId834" Type="http://schemas.openxmlformats.org/officeDocument/2006/relationships/hyperlink" Target="mailto:=@if(sum(d729.d730)=0,%22NA%22,SUM(L729:L730)/SUM(D729:D730))" TargetMode="External"/><Relationship Id="rId1257" Type="http://schemas.openxmlformats.org/officeDocument/2006/relationships/hyperlink" Target="mailto:=@if(sum(d729.d730)=0,%22NA%22,SUM(L729:L730)/SUM(D729:D730))" TargetMode="External"/><Relationship Id="rId1464" Type="http://schemas.openxmlformats.org/officeDocument/2006/relationships/hyperlink" Target="mailto:=@if(sum(d729.d730)=0,%22NA%22,SUM(L729:L730)/SUM(D729:D730))" TargetMode="External"/><Relationship Id="rId1671" Type="http://schemas.openxmlformats.org/officeDocument/2006/relationships/hyperlink" Target="mailto:=@if(sum(d729.d730)=0,%22NA%22,SUM(L729:L730)/SUM(D729:D730))" TargetMode="External"/><Relationship Id="rId2308" Type="http://schemas.openxmlformats.org/officeDocument/2006/relationships/hyperlink" Target="mailto:=@if(sum(d729.d730)=0,%22NA%22,SUM(L729:L730)/SUM(D729:D730))" TargetMode="External"/><Relationship Id="rId2515" Type="http://schemas.openxmlformats.org/officeDocument/2006/relationships/hyperlink" Target="mailto:=@if(sum(d729.d730)=0,%22NA%22,SUM(L729:L730)/SUM(D729:D730))" TargetMode="External"/><Relationship Id="rId2722" Type="http://schemas.openxmlformats.org/officeDocument/2006/relationships/hyperlink" Target="mailto:=@if(sum(d729.d730)=0,%22NA%22,SUM(L729:L730)/SUM(D729:D730))" TargetMode="External"/><Relationship Id="rId5878" Type="http://schemas.openxmlformats.org/officeDocument/2006/relationships/hyperlink" Target="mailto:=@if(sum(d729.d730)=0,%22NA%22,SUM(L729:L730)/SUM(D729:D730))" TargetMode="External"/><Relationship Id="rId6929" Type="http://schemas.openxmlformats.org/officeDocument/2006/relationships/hyperlink" Target="mailto:=@if(sum(d729.d730)=0,%22NA%22,SUM(L729:L730)/SUM(D729:D730))" TargetMode="External"/><Relationship Id="rId901" Type="http://schemas.openxmlformats.org/officeDocument/2006/relationships/hyperlink" Target="mailto:=@if(sum(d729.d730)=0,%22NA%22,SUM(L729:L730)/SUM(D729:D730))" TargetMode="External"/><Relationship Id="rId1117" Type="http://schemas.openxmlformats.org/officeDocument/2006/relationships/hyperlink" Target="mailto:=@if(sum(d729.d730)=0,%22NA%22,SUM(L729:L730)/SUM(D729:D730))" TargetMode="External"/><Relationship Id="rId1324" Type="http://schemas.openxmlformats.org/officeDocument/2006/relationships/hyperlink" Target="mailto:=@if(sum(d729.d730)=0,%22NA%22,SUM(L729:L730)/SUM(D729:D730))" TargetMode="External"/><Relationship Id="rId1531" Type="http://schemas.openxmlformats.org/officeDocument/2006/relationships/hyperlink" Target="mailto:=@if(sum(d729.d730)=0,%22NA%22,SUM(L729:L730)/SUM(D729:D730))" TargetMode="External"/><Relationship Id="rId4687" Type="http://schemas.openxmlformats.org/officeDocument/2006/relationships/hyperlink" Target="mailto:=@if(sum(d729.d730)=0,%22NA%22,SUM(L729:L730)/SUM(D729:D730))" TargetMode="External"/><Relationship Id="rId4894" Type="http://schemas.openxmlformats.org/officeDocument/2006/relationships/hyperlink" Target="mailto:=@if(sum(d729.d730)=0,%22NA%22,SUM(L729:L730)/SUM(D729:D730))" TargetMode="External"/><Relationship Id="rId5738" Type="http://schemas.openxmlformats.org/officeDocument/2006/relationships/hyperlink" Target="mailto:=@if(sum(d729.d730)=0,%22NA%22,SUM(L729:L730)/SUM(D729:D730))" TargetMode="External"/><Relationship Id="rId5945" Type="http://schemas.openxmlformats.org/officeDocument/2006/relationships/hyperlink" Target="mailto:=@if(sum(d729.d730)=0,%22NA%22,SUM(L729:L730)/SUM(D729:D730))" TargetMode="External"/><Relationship Id="rId7093" Type="http://schemas.openxmlformats.org/officeDocument/2006/relationships/hyperlink" Target="mailto:=@if(sum(d729.d730)=0,%22NA%22,SUM(L729:L730)/SUM(D729:D730))" TargetMode="External"/><Relationship Id="rId8144" Type="http://schemas.openxmlformats.org/officeDocument/2006/relationships/hyperlink" Target="mailto:=@if(sum(d729.d730)=0,%22NA%22,SUM(L729:L730)/SUM(D729:D730))" TargetMode="External"/><Relationship Id="rId30" Type="http://schemas.openxmlformats.org/officeDocument/2006/relationships/hyperlink" Target="mailto:=@if(sum(d729.d730)=0,%22NA%22,SUM(L729:L730)/SUM(D729:D730))" TargetMode="External"/><Relationship Id="rId3289" Type="http://schemas.openxmlformats.org/officeDocument/2006/relationships/hyperlink" Target="mailto:=@if(sum(d729.d730)=0,%22NA%22,SUM(L729:L730)/SUM(D729:D730))" TargetMode="External"/><Relationship Id="rId3496" Type="http://schemas.openxmlformats.org/officeDocument/2006/relationships/hyperlink" Target="mailto:=@if(sum(d729.d730)=0,%22NA%22,SUM(L729:L730)/SUM(D729:D730))" TargetMode="External"/><Relationship Id="rId4547" Type="http://schemas.openxmlformats.org/officeDocument/2006/relationships/hyperlink" Target="mailto:=@if(sum(d729.d730)=0,%22NA%22,SUM(L729:L730)/SUM(D729:D730))" TargetMode="External"/><Relationship Id="rId4754" Type="http://schemas.openxmlformats.org/officeDocument/2006/relationships/hyperlink" Target="mailto:=@if(sum(d729.d730)=0,%22NA%22,SUM(L729:L730)/SUM(D729:D730))" TargetMode="External"/><Relationship Id="rId7160" Type="http://schemas.openxmlformats.org/officeDocument/2006/relationships/hyperlink" Target="mailto:=@if(sum(d729.d730)=0,%22NA%22,SUM(L729:L730)/SUM(D729:D730))" TargetMode="External"/><Relationship Id="rId8004" Type="http://schemas.openxmlformats.org/officeDocument/2006/relationships/hyperlink" Target="mailto:=@if(sum(d729.d730)=0,%22NA%22,SUM(L729:L730)/SUM(D729:D730))" TargetMode="External"/><Relationship Id="rId2098" Type="http://schemas.openxmlformats.org/officeDocument/2006/relationships/hyperlink" Target="mailto:=@if(sum(d729.d730)=0,%22NA%22,SUM(L729:L730)/SUM(D729:D730))" TargetMode="External"/><Relationship Id="rId3149" Type="http://schemas.openxmlformats.org/officeDocument/2006/relationships/hyperlink" Target="mailto:=@if(sum(d729.d730)=0,%22NA%22,SUM(L729:L730)/SUM(D729:D730))" TargetMode="External"/><Relationship Id="rId3356" Type="http://schemas.openxmlformats.org/officeDocument/2006/relationships/hyperlink" Target="mailto:=@if(sum(d729.d730)=0,%22NA%22,SUM(L729:L730)/SUM(D729:D730))" TargetMode="External"/><Relationship Id="rId3563" Type="http://schemas.openxmlformats.org/officeDocument/2006/relationships/hyperlink" Target="mailto:=@if(sum(d729.d730)=0,%22NA%22,SUM(L729:L730)/SUM(D729:D730))" TargetMode="External"/><Relationship Id="rId4407" Type="http://schemas.openxmlformats.org/officeDocument/2006/relationships/hyperlink" Target="mailto:=@if(sum(d729.d730)=0,%22NA%22,SUM(L729:L730)/SUM(D729:D730))" TargetMode="External"/><Relationship Id="rId4961" Type="http://schemas.openxmlformats.org/officeDocument/2006/relationships/hyperlink" Target="mailto:=@if(sum(d729.d730)=0,%22NA%22,SUM(L729:L730)/SUM(D729:D730))" TargetMode="External"/><Relationship Id="rId5805" Type="http://schemas.openxmlformats.org/officeDocument/2006/relationships/hyperlink" Target="mailto:=@if(sum(d729.d730)=0,%22NA%22,SUM(L729:L730)/SUM(D729:D730))" TargetMode="External"/><Relationship Id="rId7020" Type="http://schemas.openxmlformats.org/officeDocument/2006/relationships/hyperlink" Target="mailto:=@if(sum(d729.d730)=0,%22NA%22,SUM(L729:L730)/SUM(D729:D730))" TargetMode="External"/><Relationship Id="rId277" Type="http://schemas.openxmlformats.org/officeDocument/2006/relationships/hyperlink" Target="mailto:=@if(sum(d729.d730)=0,%22NA%22,SUM(L729:L730)/SUM(D729:D730))" TargetMode="External"/><Relationship Id="rId484" Type="http://schemas.openxmlformats.org/officeDocument/2006/relationships/hyperlink" Target="mailto:=@if(sum(d729.d730)=0,%22NA%22,SUM(L729:L730)/SUM(D729:D730))" TargetMode="External"/><Relationship Id="rId2165" Type="http://schemas.openxmlformats.org/officeDocument/2006/relationships/hyperlink" Target="mailto:=@if(sum(d729.d730)=0,%22NA%22,SUM(L729:L730)/SUM(D729:D730))" TargetMode="External"/><Relationship Id="rId3009" Type="http://schemas.openxmlformats.org/officeDocument/2006/relationships/hyperlink" Target="mailto:=@if(sum(d729.d730)=0,%22NA%22,SUM(L729:L730)/SUM(D729:D730))" TargetMode="External"/><Relationship Id="rId3216" Type="http://schemas.openxmlformats.org/officeDocument/2006/relationships/hyperlink" Target="mailto:=@if(sum(d729.d730)=0,%22NA%22,SUM(L729:L730)/SUM(D729:D730))" TargetMode="External"/><Relationship Id="rId3770" Type="http://schemas.openxmlformats.org/officeDocument/2006/relationships/hyperlink" Target="mailto:=@if(sum(d729.d730)=0,%22NA%22,SUM(L729:L730)/SUM(D729:D730))" TargetMode="External"/><Relationship Id="rId4614" Type="http://schemas.openxmlformats.org/officeDocument/2006/relationships/hyperlink" Target="mailto:=@if(sum(d729.d730)=0,%22NA%22,SUM(L729:L730)/SUM(D729:D730))" TargetMode="External"/><Relationship Id="rId4821" Type="http://schemas.openxmlformats.org/officeDocument/2006/relationships/hyperlink" Target="mailto:=@if(sum(d729.d730)=0,%22NA%22,SUM(L729:L730)/SUM(D729:D730))" TargetMode="External"/><Relationship Id="rId7977" Type="http://schemas.openxmlformats.org/officeDocument/2006/relationships/hyperlink" Target="mailto:=@if(sum(d729.d730)=0,%22NA%22,SUM(L729:L730)/SUM(D729:D730))" TargetMode="External"/><Relationship Id="rId137" Type="http://schemas.openxmlformats.org/officeDocument/2006/relationships/hyperlink" Target="mailto:=@if(sum(d729.d730)=0,%22NA%22,SUM(L729:L730)/SUM(D729:D730))" TargetMode="External"/><Relationship Id="rId344" Type="http://schemas.openxmlformats.org/officeDocument/2006/relationships/hyperlink" Target="mailto:=@if(sum(d729.d730)=0,%22NA%22,SUM(L729:L730)/SUM(D729:D730))" TargetMode="External"/><Relationship Id="rId691" Type="http://schemas.openxmlformats.org/officeDocument/2006/relationships/hyperlink" Target="mailto:=@if(sum(d729.d730)=0,%22NA%22,SUM(L729:L730)/SUM(D729:D730))" TargetMode="External"/><Relationship Id="rId2025" Type="http://schemas.openxmlformats.org/officeDocument/2006/relationships/hyperlink" Target="mailto:=@if(sum(d729.d730)=0,%22NA%22,SUM(L729:L730)/SUM(D729:D730))" TargetMode="External"/><Relationship Id="rId2372" Type="http://schemas.openxmlformats.org/officeDocument/2006/relationships/hyperlink" Target="mailto:=@if(sum(d729.d730)=0,%22NA%22,SUM(L729:L730)/SUM(D729:D730))" TargetMode="External"/><Relationship Id="rId3423" Type="http://schemas.openxmlformats.org/officeDocument/2006/relationships/hyperlink" Target="mailto:=@if(sum(d729.d730)=0,%22NA%22,SUM(L729:L730)/SUM(D729:D730))" TargetMode="External"/><Relationship Id="rId3630" Type="http://schemas.openxmlformats.org/officeDocument/2006/relationships/hyperlink" Target="mailto:=@if(sum(d729.d730)=0,%22NA%22,SUM(L729:L730)/SUM(D729:D730))" TargetMode="External"/><Relationship Id="rId6579" Type="http://schemas.openxmlformats.org/officeDocument/2006/relationships/hyperlink" Target="mailto:=@if(sum(d729.d730)=0,%22NA%22,SUM(L729:L730)/SUM(D729:D730))" TargetMode="External"/><Relationship Id="rId6786" Type="http://schemas.openxmlformats.org/officeDocument/2006/relationships/hyperlink" Target="mailto:=@if(sum(d729.d730)=0,%22NA%22,SUM(L729:L730)/SUM(D729:D730))" TargetMode="External"/><Relationship Id="rId6993" Type="http://schemas.openxmlformats.org/officeDocument/2006/relationships/hyperlink" Target="mailto:=@if(sum(d729.d730)=0,%22NA%22,SUM(L729:L730)/SUM(D729:D730))" TargetMode="External"/><Relationship Id="rId7837" Type="http://schemas.openxmlformats.org/officeDocument/2006/relationships/hyperlink" Target="mailto:=@if(sum(d729.d730)=0,%22NA%22,SUM(L729:L730)/SUM(D729:D730))" TargetMode="External"/><Relationship Id="rId551" Type="http://schemas.openxmlformats.org/officeDocument/2006/relationships/hyperlink" Target="mailto:=@if(sum(d729.d730)=0,%22NA%22,SUM(L729:L730)/SUM(D729:D730))" TargetMode="External"/><Relationship Id="rId1181" Type="http://schemas.openxmlformats.org/officeDocument/2006/relationships/hyperlink" Target="mailto:=@if(sum(d729.d730)=0,%22NA%22,SUM(L729:L730)/SUM(D729:D730))" TargetMode="External"/><Relationship Id="rId2232" Type="http://schemas.openxmlformats.org/officeDocument/2006/relationships/hyperlink" Target="mailto:=@if(sum(d729.d730)=0,%22NA%22,SUM(L729:L730)/SUM(D729:D730))" TargetMode="External"/><Relationship Id="rId5388" Type="http://schemas.openxmlformats.org/officeDocument/2006/relationships/hyperlink" Target="mailto:=@if(sum(d729.d730)=0,%22NA%22,SUM(L729:L730)/SUM(D729:D730))" TargetMode="External"/><Relationship Id="rId5595" Type="http://schemas.openxmlformats.org/officeDocument/2006/relationships/hyperlink" Target="mailto:=@if(sum(d729.d730)=0,%22NA%22,SUM(L729:L730)/SUM(D729:D730))" TargetMode="External"/><Relationship Id="rId6439" Type="http://schemas.openxmlformats.org/officeDocument/2006/relationships/hyperlink" Target="mailto:=@if(sum(d729.d730)=0,%22NA%22,SUM(L729:L730)/SUM(D729:D730))" TargetMode="External"/><Relationship Id="rId6646" Type="http://schemas.openxmlformats.org/officeDocument/2006/relationships/hyperlink" Target="mailto:=@if(sum(d729.d730)=0,%22NA%22,SUM(L729:L730)/SUM(D729:D730))" TargetMode="External"/><Relationship Id="rId6853" Type="http://schemas.openxmlformats.org/officeDocument/2006/relationships/hyperlink" Target="mailto:=@if(sum(d729.d730)=0,%22NA%22,SUM(L729:L730)/SUM(D729:D730))" TargetMode="External"/><Relationship Id="rId7904" Type="http://schemas.openxmlformats.org/officeDocument/2006/relationships/hyperlink" Target="mailto:=@if(sum(d729.d730)=0,%22NA%22,SUM(L729:L730)/SUM(D729:D730))" TargetMode="External"/><Relationship Id="rId204" Type="http://schemas.openxmlformats.org/officeDocument/2006/relationships/hyperlink" Target="mailto:=@if(sum(d729.d730)=0,%22NA%22,SUM(L729:L730)/SUM(D729:D730))" TargetMode="External"/><Relationship Id="rId411" Type="http://schemas.openxmlformats.org/officeDocument/2006/relationships/hyperlink" Target="mailto:=@if(sum(d729.d730)=0,%22NA%22,SUM(L729:L730)/SUM(D729:D730))" TargetMode="External"/><Relationship Id="rId1041" Type="http://schemas.openxmlformats.org/officeDocument/2006/relationships/hyperlink" Target="mailto:=@if(sum(d729.d730)=0,%22NA%22,SUM(L729:L730)/SUM(D729:D730))" TargetMode="External"/><Relationship Id="rId1998" Type="http://schemas.openxmlformats.org/officeDocument/2006/relationships/hyperlink" Target="mailto:=@if(sum(d729.d730)=0,%22NA%22,SUM(L729:L730)/SUM(D729:D730))" TargetMode="External"/><Relationship Id="rId4197" Type="http://schemas.openxmlformats.org/officeDocument/2006/relationships/hyperlink" Target="mailto:=@if(sum(d729.d730)=0,%22NA%22,SUM(L729:L730)/SUM(D729:D730))" TargetMode="External"/><Relationship Id="rId5248" Type="http://schemas.openxmlformats.org/officeDocument/2006/relationships/hyperlink" Target="mailto:=@if(sum(d729.d730)=0,%22NA%22,SUM(L729:L730)/SUM(D729:D730))" TargetMode="External"/><Relationship Id="rId5455" Type="http://schemas.openxmlformats.org/officeDocument/2006/relationships/hyperlink" Target="mailto:=@if(sum(d729.d730)=0,%22NA%22,SUM(L729:L730)/SUM(D729:D730))" TargetMode="External"/><Relationship Id="rId5662" Type="http://schemas.openxmlformats.org/officeDocument/2006/relationships/hyperlink" Target="mailto:=@if(sum(d729.d730)=0,%22NA%22,SUM(L729:L730)/SUM(D729:D730))" TargetMode="External"/><Relationship Id="rId6506" Type="http://schemas.openxmlformats.org/officeDocument/2006/relationships/hyperlink" Target="mailto:=@if(sum(d729.d730)=0,%22NA%22,SUM(L729:L730)/SUM(D729:D730))" TargetMode="External"/><Relationship Id="rId6713" Type="http://schemas.openxmlformats.org/officeDocument/2006/relationships/hyperlink" Target="mailto:=@if(sum(d729.d730)=0,%22NA%22,SUM(L729:L730)/SUM(D729:D730))" TargetMode="External"/><Relationship Id="rId6920" Type="http://schemas.openxmlformats.org/officeDocument/2006/relationships/hyperlink" Target="mailto:=@if(sum(d729.d730)=0,%22NA%22,SUM(L729:L730)/SUM(D729:D730))" TargetMode="External"/><Relationship Id="rId1858" Type="http://schemas.openxmlformats.org/officeDocument/2006/relationships/hyperlink" Target="mailto:=@if(sum(d729.d730)=0,%22NA%22,SUM(L729:L730)/SUM(D729:D730))" TargetMode="External"/><Relationship Id="rId4057" Type="http://schemas.openxmlformats.org/officeDocument/2006/relationships/hyperlink" Target="mailto:=@if(sum(d729.d730)=0,%22NA%22,SUM(L729:L730)/SUM(D729:D730))" TargetMode="External"/><Relationship Id="rId4264" Type="http://schemas.openxmlformats.org/officeDocument/2006/relationships/hyperlink" Target="mailto:=@if(sum(d729.d730)=0,%22NA%22,SUM(L729:L730)/SUM(D729:D730))" TargetMode="External"/><Relationship Id="rId4471" Type="http://schemas.openxmlformats.org/officeDocument/2006/relationships/hyperlink" Target="mailto:=@if(sum(d729.d730)=0,%22NA%22,SUM(L729:L730)/SUM(D729:D730))" TargetMode="External"/><Relationship Id="rId5108" Type="http://schemas.openxmlformats.org/officeDocument/2006/relationships/hyperlink" Target="mailto:=@if(sum(d729.d730)=0,%22NA%22,SUM(L729:L730)/SUM(D729:D730))" TargetMode="External"/><Relationship Id="rId5315" Type="http://schemas.openxmlformats.org/officeDocument/2006/relationships/hyperlink" Target="mailto:=@if(sum(d729.d730)=0,%22NA%22,SUM(L729:L730)/SUM(D729:D730))" TargetMode="External"/><Relationship Id="rId5522" Type="http://schemas.openxmlformats.org/officeDocument/2006/relationships/hyperlink" Target="mailto:=@if(sum(d729.d730)=0,%22NA%22,SUM(L729:L730)/SUM(D729:D730))" TargetMode="External"/><Relationship Id="rId2909" Type="http://schemas.openxmlformats.org/officeDocument/2006/relationships/hyperlink" Target="mailto:=@if(sum(d729.d730)=0,%22NA%22,SUM(L729:L730)/SUM(D729:D730))" TargetMode="External"/><Relationship Id="rId3073" Type="http://schemas.openxmlformats.org/officeDocument/2006/relationships/hyperlink" Target="mailto:=@if(sum(d729.d730)=0,%22NA%22,SUM(L729:L730)/SUM(D729:D730))" TargetMode="External"/><Relationship Id="rId3280" Type="http://schemas.openxmlformats.org/officeDocument/2006/relationships/hyperlink" Target="mailto:=@if(sum(d729.d730)=0,%22NA%22,SUM(L729:L730)/SUM(D729:D730))" TargetMode="External"/><Relationship Id="rId4124" Type="http://schemas.openxmlformats.org/officeDocument/2006/relationships/hyperlink" Target="mailto:=@if(sum(d729.d730)=0,%22NA%22,SUM(L729:L730)/SUM(D729:D730))" TargetMode="External"/><Relationship Id="rId4331" Type="http://schemas.openxmlformats.org/officeDocument/2006/relationships/hyperlink" Target="mailto:=@if(sum(d729.d730)=0,%22NA%22,SUM(L729:L730)/SUM(D729:D730))" TargetMode="External"/><Relationship Id="rId7487" Type="http://schemas.openxmlformats.org/officeDocument/2006/relationships/hyperlink" Target="mailto:=@if(sum(d729.d730)=0,%22NA%22,SUM(L729:L730)/SUM(D729:D730))" TargetMode="External"/><Relationship Id="rId7694" Type="http://schemas.openxmlformats.org/officeDocument/2006/relationships/hyperlink" Target="mailto:=@if(sum(d729.d730)=0,%22NA%22,SUM(L729:L730)/SUM(D729:D730))" TargetMode="External"/><Relationship Id="rId1718" Type="http://schemas.openxmlformats.org/officeDocument/2006/relationships/hyperlink" Target="mailto:=@if(sum(d729.d730)=0,%22NA%22,SUM(L729:L730)/SUM(D729:D730))" TargetMode="External"/><Relationship Id="rId1925" Type="http://schemas.openxmlformats.org/officeDocument/2006/relationships/hyperlink" Target="mailto:=@if(sum(d729.d730)=0,%22NA%22,SUM(L729:L730)/SUM(D729:D730))" TargetMode="External"/><Relationship Id="rId3140" Type="http://schemas.openxmlformats.org/officeDocument/2006/relationships/hyperlink" Target="mailto:=@if(sum(d729.d730)=0,%22NA%22,SUM(L729:L730)/SUM(D729:D730))" TargetMode="External"/><Relationship Id="rId6089" Type="http://schemas.openxmlformats.org/officeDocument/2006/relationships/hyperlink" Target="mailto:=@if(sum(d729.d730)=0,%22NA%22,SUM(L729:L730)/SUM(D729:D730))" TargetMode="External"/><Relationship Id="rId6296" Type="http://schemas.openxmlformats.org/officeDocument/2006/relationships/hyperlink" Target="mailto:=@if(sum(d729.d730)=0,%22NA%22,SUM(L729:L730)/SUM(D729:D730))" TargetMode="External"/><Relationship Id="rId7347" Type="http://schemas.openxmlformats.org/officeDocument/2006/relationships/hyperlink" Target="mailto:=@if(sum(d729.d730)=0,%22NA%22,SUM(L729:L730)/SUM(D729:D730))" TargetMode="External"/><Relationship Id="rId6156" Type="http://schemas.openxmlformats.org/officeDocument/2006/relationships/hyperlink" Target="mailto:=@if(sum(d729.d730)=0,%22NA%22,SUM(L729:L730)/SUM(D729:D730))" TargetMode="External"/><Relationship Id="rId7554" Type="http://schemas.openxmlformats.org/officeDocument/2006/relationships/hyperlink" Target="mailto:=@if(sum(d729.d730)=0,%22NA%22,SUM(L729:L730)/SUM(D729:D730))" TargetMode="External"/><Relationship Id="rId7761" Type="http://schemas.openxmlformats.org/officeDocument/2006/relationships/hyperlink" Target="mailto:=@if(sum(d729.d730)=0,%22NA%22,SUM(L729:L730)/SUM(D729:D730))" TargetMode="External"/><Relationship Id="rId2699" Type="http://schemas.openxmlformats.org/officeDocument/2006/relationships/hyperlink" Target="mailto:=@if(sum(d729.d730)=0,%22NA%22,SUM(L729:L730)/SUM(D729:D730))" TargetMode="External"/><Relationship Id="rId3000" Type="http://schemas.openxmlformats.org/officeDocument/2006/relationships/hyperlink" Target="mailto:=@if(sum(d729.d730)=0,%22NA%22,SUM(L729:L730)/SUM(D729:D730))" TargetMode="External"/><Relationship Id="rId3957" Type="http://schemas.openxmlformats.org/officeDocument/2006/relationships/hyperlink" Target="mailto:=@if(sum(d729.d730)=0,%22NA%22,SUM(L729:L730)/SUM(D729:D730))" TargetMode="External"/><Relationship Id="rId6363" Type="http://schemas.openxmlformats.org/officeDocument/2006/relationships/hyperlink" Target="mailto:=@if(sum(d729.d730)=0,%22NA%22,SUM(L729:L730)/SUM(D729:D730))" TargetMode="External"/><Relationship Id="rId6570" Type="http://schemas.openxmlformats.org/officeDocument/2006/relationships/hyperlink" Target="mailto:=@if(sum(d729.d730)=0,%22NA%22,SUM(L729:L730)/SUM(D729:D730))" TargetMode="External"/><Relationship Id="rId7207" Type="http://schemas.openxmlformats.org/officeDocument/2006/relationships/hyperlink" Target="mailto:=@if(sum(d729.d730)=0,%22NA%22,SUM(L729:L730)/SUM(D729:D730))" TargetMode="External"/><Relationship Id="rId7414" Type="http://schemas.openxmlformats.org/officeDocument/2006/relationships/hyperlink" Target="mailto:=@if(sum(d729.d730)=0,%22NA%22,SUM(L729:L730)/SUM(D729:D730))" TargetMode="External"/><Relationship Id="rId7621" Type="http://schemas.openxmlformats.org/officeDocument/2006/relationships/hyperlink" Target="mailto:=@if(sum(d729.d730)=0,%22NA%22,SUM(L729:L730)/SUM(D729:D730))" TargetMode="External"/><Relationship Id="rId878" Type="http://schemas.openxmlformats.org/officeDocument/2006/relationships/hyperlink" Target="mailto:=@if(sum(d729.d730)=0,%22NA%22,SUM(L729:L730)/SUM(D729:D730))" TargetMode="External"/><Relationship Id="rId2559" Type="http://schemas.openxmlformats.org/officeDocument/2006/relationships/hyperlink" Target="mailto:=@if(sum(d729.d730)=0,%22NA%22,SUM(L729:L730)/SUM(D729:D730))" TargetMode="External"/><Relationship Id="rId2766" Type="http://schemas.openxmlformats.org/officeDocument/2006/relationships/hyperlink" Target="mailto:=@if(sum(d729.d730)=0,%22NA%22,SUM(L729:L730)/SUM(D729:D730))" TargetMode="External"/><Relationship Id="rId2973" Type="http://schemas.openxmlformats.org/officeDocument/2006/relationships/hyperlink" Target="mailto:=@if(sum(d729.d730)=0,%22NA%22,SUM(L729:L730)/SUM(D729:D730))" TargetMode="External"/><Relationship Id="rId3817" Type="http://schemas.openxmlformats.org/officeDocument/2006/relationships/hyperlink" Target="mailto:=@if(sum(d729.d730)=0,%22NA%22,SUM(L729:L730)/SUM(D729:D730))" TargetMode="External"/><Relationship Id="rId5172" Type="http://schemas.openxmlformats.org/officeDocument/2006/relationships/hyperlink" Target="mailto:=@if(sum(d729.d730)=0,%22NA%22,SUM(L729:L730)/SUM(D729:D730))" TargetMode="External"/><Relationship Id="rId6016" Type="http://schemas.openxmlformats.org/officeDocument/2006/relationships/hyperlink" Target="mailto:=@if(sum(d729.d730)=0,%22NA%22,SUM(L729:L730)/SUM(D729:D730))" TargetMode="External"/><Relationship Id="rId6223" Type="http://schemas.openxmlformats.org/officeDocument/2006/relationships/hyperlink" Target="mailto:=@if(sum(d729.d730)=0,%22NA%22,SUM(L729:L730)/SUM(D729:D730))" TargetMode="External"/><Relationship Id="rId6430" Type="http://schemas.openxmlformats.org/officeDocument/2006/relationships/hyperlink" Target="mailto:=@if(sum(d729.d730)=0,%22NA%22,SUM(L729:L730)/SUM(D729:D730))" TargetMode="External"/><Relationship Id="rId738" Type="http://schemas.openxmlformats.org/officeDocument/2006/relationships/hyperlink" Target="mailto:=@if(sum(d729.d730)=0,%22NA%22,SUM(L729:L730)/SUM(D729:D730))" TargetMode="External"/><Relationship Id="rId945" Type="http://schemas.openxmlformats.org/officeDocument/2006/relationships/hyperlink" Target="mailto:=@if(sum(d729.d730)=0,%22NA%22,SUM(L729:L730)/SUM(D729:D730))" TargetMode="External"/><Relationship Id="rId1368" Type="http://schemas.openxmlformats.org/officeDocument/2006/relationships/hyperlink" Target="mailto:=@if(sum(d729.d730)=0,%22NA%22,SUM(L729:L730)/SUM(D729:D730))" TargetMode="External"/><Relationship Id="rId1575" Type="http://schemas.openxmlformats.org/officeDocument/2006/relationships/hyperlink" Target="mailto:=@if(sum(d729.d730)=0,%22NA%22,SUM(L729:L730)/SUM(D729:D730))" TargetMode="External"/><Relationship Id="rId1782" Type="http://schemas.openxmlformats.org/officeDocument/2006/relationships/hyperlink" Target="mailto:=@if(sum(d729.d730)=0,%22NA%22,SUM(L729:L730)/SUM(D729:D730))" TargetMode="External"/><Relationship Id="rId2419" Type="http://schemas.openxmlformats.org/officeDocument/2006/relationships/hyperlink" Target="mailto:=@if(sum(d729.d730)=0,%22NA%22,SUM(L729:L730)/SUM(D729:D730))" TargetMode="External"/><Relationship Id="rId2626" Type="http://schemas.openxmlformats.org/officeDocument/2006/relationships/hyperlink" Target="mailto:=@if(sum(d729.d730)=0,%22NA%22,SUM(L729:L730)/SUM(D729:D730))" TargetMode="External"/><Relationship Id="rId2833" Type="http://schemas.openxmlformats.org/officeDocument/2006/relationships/hyperlink" Target="mailto:=@if(sum(d729.d730)=0,%22NA%22,SUM(L729:L730)/SUM(D729:D730))" TargetMode="External"/><Relationship Id="rId5032" Type="http://schemas.openxmlformats.org/officeDocument/2006/relationships/hyperlink" Target="mailto:=@if(sum(d729.d730)=0,%22NA%22,SUM(L729:L730)/SUM(D729:D730))" TargetMode="External"/><Relationship Id="rId5989" Type="http://schemas.openxmlformats.org/officeDocument/2006/relationships/hyperlink" Target="mailto:=@if(sum(d729.d730)=0,%22NA%22,SUM(L729:L730)/SUM(D729:D730))" TargetMode="External"/><Relationship Id="rId74" Type="http://schemas.openxmlformats.org/officeDocument/2006/relationships/hyperlink" Target="mailto:=@if(sum(d729.d730)=0,%22NA%22,SUM(L729:L730)/SUM(D729:D730))" TargetMode="External"/><Relationship Id="rId805" Type="http://schemas.openxmlformats.org/officeDocument/2006/relationships/hyperlink" Target="mailto:=@if(sum(d729.d730)=0,%22NA%22,SUM(L729:L730)/SUM(D729:D730))" TargetMode="External"/><Relationship Id="rId1228" Type="http://schemas.openxmlformats.org/officeDocument/2006/relationships/hyperlink" Target="mailto:=@if(sum(d729.d730)=0,%22NA%22,SUM(L729:L730)/SUM(D729:D730))" TargetMode="External"/><Relationship Id="rId1435" Type="http://schemas.openxmlformats.org/officeDocument/2006/relationships/hyperlink" Target="mailto:=@if(sum(d729.d730)=0,%22NA%22,SUM(L729:L730)/SUM(D729:D730))" TargetMode="External"/><Relationship Id="rId4798" Type="http://schemas.openxmlformats.org/officeDocument/2006/relationships/hyperlink" Target="mailto:=@if(sum(d729.d730)=0,%22NA%22,SUM(L729:L730)/SUM(D729:D730))" TargetMode="External"/><Relationship Id="rId8048" Type="http://schemas.openxmlformats.org/officeDocument/2006/relationships/hyperlink" Target="mailto:=@if(sum(d729.d730)=0,%22NA%22,SUM(L729:L730)/SUM(D729:D730))" TargetMode="External"/><Relationship Id="rId1642" Type="http://schemas.openxmlformats.org/officeDocument/2006/relationships/hyperlink" Target="mailto:=@if(sum(d729.d730)=0,%22NA%22,SUM(L729:L730)/SUM(D729:D730))" TargetMode="External"/><Relationship Id="rId2900" Type="http://schemas.openxmlformats.org/officeDocument/2006/relationships/hyperlink" Target="mailto:=@if(sum(d729.d730)=0,%22NA%22,SUM(L729:L730)/SUM(D729:D730))" TargetMode="External"/><Relationship Id="rId5849" Type="http://schemas.openxmlformats.org/officeDocument/2006/relationships/hyperlink" Target="mailto:=@if(sum(d729.d730)=0,%22NA%22,SUM(L729:L730)/SUM(D729:D730))" TargetMode="External"/><Relationship Id="rId7064" Type="http://schemas.openxmlformats.org/officeDocument/2006/relationships/hyperlink" Target="mailto:=@if(sum(d729.d730)=0,%22NA%22,SUM(L729:L730)/SUM(D729:D730))" TargetMode="External"/><Relationship Id="rId7271" Type="http://schemas.openxmlformats.org/officeDocument/2006/relationships/hyperlink" Target="mailto:=@if(sum(d729.d730)=0,%22NA%22,SUM(L729:L730)/SUM(D729:D730))" TargetMode="External"/><Relationship Id="rId8115" Type="http://schemas.openxmlformats.org/officeDocument/2006/relationships/hyperlink" Target="mailto:=@if(sum(d729.d730)=0,%22NA%22,SUM(L729:L730)/SUM(D729:D730))" TargetMode="External"/><Relationship Id="rId1502" Type="http://schemas.openxmlformats.org/officeDocument/2006/relationships/hyperlink" Target="mailto:=@if(sum(d729.d730)=0,%22NA%22,SUM(L729:L730)/SUM(D729:D730))" TargetMode="External"/><Relationship Id="rId4658" Type="http://schemas.openxmlformats.org/officeDocument/2006/relationships/hyperlink" Target="mailto:=@if(sum(d729.d730)=0,%22NA%22,SUM(L729:L730)/SUM(D729:D730))" TargetMode="External"/><Relationship Id="rId4865" Type="http://schemas.openxmlformats.org/officeDocument/2006/relationships/hyperlink" Target="mailto:=@if(sum(d729.d730)=0,%22NA%22,SUM(L729:L730)/SUM(D729:D730))" TargetMode="External"/><Relationship Id="rId5709" Type="http://schemas.openxmlformats.org/officeDocument/2006/relationships/hyperlink" Target="mailto:=@if(sum(d729.d730)=0,%22NA%22,SUM(L729:L730)/SUM(D729:D730))" TargetMode="External"/><Relationship Id="rId5916" Type="http://schemas.openxmlformats.org/officeDocument/2006/relationships/hyperlink" Target="mailto:=@if(sum(d729.d730)=0,%22NA%22,SUM(L729:L730)/SUM(D729:D730))" TargetMode="External"/><Relationship Id="rId6080" Type="http://schemas.openxmlformats.org/officeDocument/2006/relationships/hyperlink" Target="mailto:=@if(sum(d729.d730)=0,%22NA%22,SUM(L729:L730)/SUM(D729:D730))" TargetMode="External"/><Relationship Id="rId7131" Type="http://schemas.openxmlformats.org/officeDocument/2006/relationships/hyperlink" Target="mailto:=@if(sum(d729.d730)=0,%22NA%22,SUM(L729:L730)/SUM(D729:D730))" TargetMode="External"/><Relationship Id="rId388" Type="http://schemas.openxmlformats.org/officeDocument/2006/relationships/hyperlink" Target="mailto:=@if(sum(d729.d730)=0,%22NA%22,SUM(L729:L730)/SUM(D729:D730))" TargetMode="External"/><Relationship Id="rId2069" Type="http://schemas.openxmlformats.org/officeDocument/2006/relationships/hyperlink" Target="mailto:=@if(sum(d729.d730)=0,%22NA%22,SUM(L729:L730)/SUM(D729:D730))" TargetMode="External"/><Relationship Id="rId3467" Type="http://schemas.openxmlformats.org/officeDocument/2006/relationships/hyperlink" Target="mailto:=@if(sum(d729.d730)=0,%22NA%22,SUM(L729:L730)/SUM(D729:D730))" TargetMode="External"/><Relationship Id="rId3674" Type="http://schemas.openxmlformats.org/officeDocument/2006/relationships/hyperlink" Target="mailto:=@if(sum(d729.d730)=0,%22NA%22,SUM(L729:L730)/SUM(D729:D730))" TargetMode="External"/><Relationship Id="rId3881" Type="http://schemas.openxmlformats.org/officeDocument/2006/relationships/hyperlink" Target="mailto:=@if(sum(d729.d730)=0,%22NA%22,SUM(L729:L730)/SUM(D729:D730))" TargetMode="External"/><Relationship Id="rId4518" Type="http://schemas.openxmlformats.org/officeDocument/2006/relationships/hyperlink" Target="mailto:=@if(sum(d729.d730)=0,%22NA%22,SUM(L729:L730)/SUM(D729:D730))" TargetMode="External"/><Relationship Id="rId4725" Type="http://schemas.openxmlformats.org/officeDocument/2006/relationships/hyperlink" Target="mailto:=@if(sum(d729.d730)=0,%22NA%22,SUM(L729:L730)/SUM(D729:D730))" TargetMode="External"/><Relationship Id="rId4932" Type="http://schemas.openxmlformats.org/officeDocument/2006/relationships/hyperlink" Target="mailto:=@if(sum(d729.d730)=0,%22NA%22,SUM(L729:L730)/SUM(D729:D730))" TargetMode="External"/><Relationship Id="rId595" Type="http://schemas.openxmlformats.org/officeDocument/2006/relationships/hyperlink" Target="mailto:=@if(sum(d729.d730)=0,%22NA%22,SUM(L729:L730)/SUM(D729:D730))" TargetMode="External"/><Relationship Id="rId2276" Type="http://schemas.openxmlformats.org/officeDocument/2006/relationships/hyperlink" Target="mailto:=@if(sum(d729.d730)=0,%22NA%22,SUM(L729:L730)/SUM(D729:D730))" TargetMode="External"/><Relationship Id="rId2483" Type="http://schemas.openxmlformats.org/officeDocument/2006/relationships/hyperlink" Target="mailto:=@if(sum(d729.d730)=0,%22NA%22,SUM(L729:L730)/SUM(D729:D730))" TargetMode="External"/><Relationship Id="rId2690" Type="http://schemas.openxmlformats.org/officeDocument/2006/relationships/hyperlink" Target="mailto:=@if(sum(d729.d730)=0,%22NA%22,SUM(L729:L730)/SUM(D729:D730))" TargetMode="External"/><Relationship Id="rId3327" Type="http://schemas.openxmlformats.org/officeDocument/2006/relationships/hyperlink" Target="mailto:=@if(sum(d729.d730)=0,%22NA%22,SUM(L729:L730)/SUM(D729:D730))" TargetMode="External"/><Relationship Id="rId3534" Type="http://schemas.openxmlformats.org/officeDocument/2006/relationships/hyperlink" Target="mailto:=@if(sum(d729.d730)=0,%22NA%22,SUM(L729:L730)/SUM(D729:D730))" TargetMode="External"/><Relationship Id="rId3741" Type="http://schemas.openxmlformats.org/officeDocument/2006/relationships/hyperlink" Target="mailto:=@if(sum(d729.d730)=0,%22NA%22,SUM(L729:L730)/SUM(D729:D730))" TargetMode="External"/><Relationship Id="rId6897" Type="http://schemas.openxmlformats.org/officeDocument/2006/relationships/hyperlink" Target="mailto:=@if(sum(d729.d730)=0,%22NA%22,SUM(L729:L730)/SUM(D729:D730))" TargetMode="External"/><Relationship Id="rId7948" Type="http://schemas.openxmlformats.org/officeDocument/2006/relationships/hyperlink" Target="mailto:=@if(sum(d729.d730)=0,%22NA%22,SUM(L729:L730)/SUM(D729:D730))" TargetMode="External"/><Relationship Id="rId248" Type="http://schemas.openxmlformats.org/officeDocument/2006/relationships/hyperlink" Target="mailto:=@if(sum(d729.d730)=0,%22NA%22,SUM(L729:L730)/SUM(D729:D730))" TargetMode="External"/><Relationship Id="rId455" Type="http://schemas.openxmlformats.org/officeDocument/2006/relationships/hyperlink" Target="mailto:=@if(sum(d729.d730)=0,%22NA%22,SUM(L729:L730)/SUM(D729:D730))" TargetMode="External"/><Relationship Id="rId662" Type="http://schemas.openxmlformats.org/officeDocument/2006/relationships/hyperlink" Target="mailto:=@if(sum(d729.d730)=0,%22NA%22,SUM(L729:L730)/SUM(D729:D730))" TargetMode="External"/><Relationship Id="rId1085" Type="http://schemas.openxmlformats.org/officeDocument/2006/relationships/hyperlink" Target="mailto:=@if(sum(d729.d730)=0,%22NA%22,SUM(L729:L730)/SUM(D729:D730))" TargetMode="External"/><Relationship Id="rId1292" Type="http://schemas.openxmlformats.org/officeDocument/2006/relationships/hyperlink" Target="mailto:=@if(sum(d729.d730)=0,%22NA%22,SUM(L729:L730)/SUM(D729:D730))" TargetMode="External"/><Relationship Id="rId2136" Type="http://schemas.openxmlformats.org/officeDocument/2006/relationships/hyperlink" Target="mailto:=@if(sum(d729.d730)=0,%22NA%22,SUM(L729:L730)/SUM(D729:D730))" TargetMode="External"/><Relationship Id="rId2343" Type="http://schemas.openxmlformats.org/officeDocument/2006/relationships/hyperlink" Target="mailto:=@if(sum(d729.d730)=0,%22NA%22,SUM(L729:L730)/SUM(D729:D730))" TargetMode="External"/><Relationship Id="rId2550" Type="http://schemas.openxmlformats.org/officeDocument/2006/relationships/hyperlink" Target="mailto:=@if(sum(d729.d730)=0,%22NA%22,SUM(L729:L730)/SUM(D729:D730))" TargetMode="External"/><Relationship Id="rId3601" Type="http://schemas.openxmlformats.org/officeDocument/2006/relationships/hyperlink" Target="mailto:=@if(sum(d729.d730)=0,%22NA%22,SUM(L729:L730)/SUM(D729:D730))" TargetMode="External"/><Relationship Id="rId5499" Type="http://schemas.openxmlformats.org/officeDocument/2006/relationships/hyperlink" Target="mailto:=@if(sum(d729.d730)=0,%22NA%22,SUM(L729:L730)/SUM(D729:D730))" TargetMode="External"/><Relationship Id="rId6757" Type="http://schemas.openxmlformats.org/officeDocument/2006/relationships/hyperlink" Target="mailto:=@if(sum(d729.d730)=0,%22NA%22,SUM(L729:L730)/SUM(D729:D730))" TargetMode="External"/><Relationship Id="rId6964" Type="http://schemas.openxmlformats.org/officeDocument/2006/relationships/hyperlink" Target="mailto:=@if(sum(d729.d730)=0,%22NA%22,SUM(L729:L730)/SUM(D729:D730))" TargetMode="External"/><Relationship Id="rId7808" Type="http://schemas.openxmlformats.org/officeDocument/2006/relationships/hyperlink" Target="mailto:=@if(sum(d729.d730)=0,%22NA%22,SUM(L729:L730)/SUM(D729:D730))" TargetMode="External"/><Relationship Id="rId108" Type="http://schemas.openxmlformats.org/officeDocument/2006/relationships/hyperlink" Target="mailto:=@if(sum(d729.d730)=0,%22NA%22,SUM(L729:L730)/SUM(D729:D730))" TargetMode="External"/><Relationship Id="rId315" Type="http://schemas.openxmlformats.org/officeDocument/2006/relationships/hyperlink" Target="mailto:=@if(sum(d729.d730)=0,%22NA%22,SUM(L729:L730)/SUM(D729:D730))" TargetMode="External"/><Relationship Id="rId522" Type="http://schemas.openxmlformats.org/officeDocument/2006/relationships/hyperlink" Target="mailto:=@if(sum(d729.d730)=0,%22NA%22,SUM(L729:L730)/SUM(D729:D730))" TargetMode="External"/><Relationship Id="rId1152" Type="http://schemas.openxmlformats.org/officeDocument/2006/relationships/hyperlink" Target="mailto:=@if(sum(d729.d730)=0,%22NA%22,SUM(L729:L730)/SUM(D729:D730))" TargetMode="External"/><Relationship Id="rId2203" Type="http://schemas.openxmlformats.org/officeDocument/2006/relationships/hyperlink" Target="mailto:=@if(sum(d729.d730)=0,%22NA%22,SUM(L729:L730)/SUM(D729:D730))" TargetMode="External"/><Relationship Id="rId2410" Type="http://schemas.openxmlformats.org/officeDocument/2006/relationships/hyperlink" Target="mailto:=@if(sum(d729.d730)=0,%22NA%22,SUM(L729:L730)/SUM(D729:D730))" TargetMode="External"/><Relationship Id="rId5359" Type="http://schemas.openxmlformats.org/officeDocument/2006/relationships/hyperlink" Target="mailto:=@if(sum(d729.d730)=0,%22NA%22,SUM(L729:L730)/SUM(D729:D730))" TargetMode="External"/><Relationship Id="rId5566" Type="http://schemas.openxmlformats.org/officeDocument/2006/relationships/hyperlink" Target="mailto:=@if(sum(d729.d730)=0,%22NA%22,SUM(L729:L730)/SUM(D729:D730))" TargetMode="External"/><Relationship Id="rId5773" Type="http://schemas.openxmlformats.org/officeDocument/2006/relationships/hyperlink" Target="mailto:=@if(sum(d729.d730)=0,%22NA%22,SUM(L729:L730)/SUM(D729:D730))" TargetMode="External"/><Relationship Id="rId6617" Type="http://schemas.openxmlformats.org/officeDocument/2006/relationships/hyperlink" Target="mailto:=@if(sum(d729.d730)=0,%22NA%22,SUM(L729:L730)/SUM(D729:D730))" TargetMode="External"/><Relationship Id="rId1012" Type="http://schemas.openxmlformats.org/officeDocument/2006/relationships/hyperlink" Target="mailto:=@if(sum(d729.d730)=0,%22NA%22,SUM(L729:L730)/SUM(D729:D730))" TargetMode="External"/><Relationship Id="rId4168" Type="http://schemas.openxmlformats.org/officeDocument/2006/relationships/hyperlink" Target="mailto:=@if(sum(d729.d730)=0,%22NA%22,SUM(L729:L730)/SUM(D729:D730))" TargetMode="External"/><Relationship Id="rId4375" Type="http://schemas.openxmlformats.org/officeDocument/2006/relationships/hyperlink" Target="mailto:=@if(sum(d729.d730)=0,%22NA%22,SUM(L729:L730)/SUM(D729:D730))" TargetMode="External"/><Relationship Id="rId5219" Type="http://schemas.openxmlformats.org/officeDocument/2006/relationships/hyperlink" Target="mailto:=@if(sum(d729.d730)=0,%22NA%22,SUM(L729:L730)/SUM(D729:D730))" TargetMode="External"/><Relationship Id="rId5426" Type="http://schemas.openxmlformats.org/officeDocument/2006/relationships/hyperlink" Target="mailto:=@if(sum(d729.d730)=0,%22NA%22,SUM(L729:L730)/SUM(D729:D730))" TargetMode="External"/><Relationship Id="rId5980" Type="http://schemas.openxmlformats.org/officeDocument/2006/relationships/hyperlink" Target="mailto:=@if(sum(d729.d730)=0,%22NA%22,SUM(L729:L730)/SUM(D729:D730))" TargetMode="External"/><Relationship Id="rId6824" Type="http://schemas.openxmlformats.org/officeDocument/2006/relationships/hyperlink" Target="mailto:=@if(sum(d729.d730)=0,%22NA%22,SUM(L729:L730)/SUM(D729:D730))" TargetMode="External"/><Relationship Id="rId1969" Type="http://schemas.openxmlformats.org/officeDocument/2006/relationships/hyperlink" Target="mailto:=@if(sum(d729.d730)=0,%22NA%22,SUM(L729:L730)/SUM(D729:D730))" TargetMode="External"/><Relationship Id="rId3184" Type="http://schemas.openxmlformats.org/officeDocument/2006/relationships/hyperlink" Target="mailto:=@if(sum(d729.d730)=0,%22NA%22,SUM(L729:L730)/SUM(D729:D730))" TargetMode="External"/><Relationship Id="rId4028" Type="http://schemas.openxmlformats.org/officeDocument/2006/relationships/hyperlink" Target="mailto:=@if(sum(d729.d730)=0,%22NA%22,SUM(L729:L730)/SUM(D729:D730))" TargetMode="External"/><Relationship Id="rId4235" Type="http://schemas.openxmlformats.org/officeDocument/2006/relationships/hyperlink" Target="mailto:=@if(sum(d729.d730)=0,%22NA%22,SUM(L729:L730)/SUM(D729:D730))" TargetMode="External"/><Relationship Id="rId4582" Type="http://schemas.openxmlformats.org/officeDocument/2006/relationships/hyperlink" Target="mailto:=@if(sum(d729.d730)=0,%22NA%22,SUM(L729:L730)/SUM(D729:D730))" TargetMode="External"/><Relationship Id="rId5633" Type="http://schemas.openxmlformats.org/officeDocument/2006/relationships/hyperlink" Target="mailto:=@if(sum(d729.d730)=0,%22NA%22,SUM(L729:L730)/SUM(D729:D730))" TargetMode="External"/><Relationship Id="rId5840" Type="http://schemas.openxmlformats.org/officeDocument/2006/relationships/hyperlink" Target="mailto:=@if(sum(d729.d730)=0,%22NA%22,SUM(L729:L730)/SUM(D729:D730))" TargetMode="External"/><Relationship Id="rId1829" Type="http://schemas.openxmlformats.org/officeDocument/2006/relationships/hyperlink" Target="mailto:=@if(sum(d729.d730)=0,%22NA%22,SUM(L729:L730)/SUM(D729:D730))" TargetMode="External"/><Relationship Id="rId3391" Type="http://schemas.openxmlformats.org/officeDocument/2006/relationships/hyperlink" Target="mailto:=@if(sum(d729.d730)=0,%22NA%22,SUM(L729:L730)/SUM(D729:D730))" TargetMode="External"/><Relationship Id="rId4442" Type="http://schemas.openxmlformats.org/officeDocument/2006/relationships/hyperlink" Target="mailto:=@if(sum(d729.d730)=0,%22NA%22,SUM(L729:L730)/SUM(D729:D730))" TargetMode="External"/><Relationship Id="rId5700" Type="http://schemas.openxmlformats.org/officeDocument/2006/relationships/hyperlink" Target="mailto:=@if(sum(d729.d730)=0,%22NA%22,SUM(L729:L730)/SUM(D729:D730))" TargetMode="External"/><Relationship Id="rId7598" Type="http://schemas.openxmlformats.org/officeDocument/2006/relationships/hyperlink" Target="mailto:=@if(sum(d729.d730)=0,%22NA%22,SUM(L729:L730)/SUM(D729:D730))" TargetMode="External"/><Relationship Id="rId3044" Type="http://schemas.openxmlformats.org/officeDocument/2006/relationships/hyperlink" Target="mailto:=@if(sum(d729.d730)=0,%22NA%22,SUM(L729:L730)/SUM(D729:D730))" TargetMode="External"/><Relationship Id="rId3251" Type="http://schemas.openxmlformats.org/officeDocument/2006/relationships/hyperlink" Target="mailto:=@if(sum(d729.d730)=0,%22NA%22,SUM(L729:L730)/SUM(D729:D730))" TargetMode="External"/><Relationship Id="rId4302" Type="http://schemas.openxmlformats.org/officeDocument/2006/relationships/hyperlink" Target="mailto:=@if(sum(d729.d730)=0,%22NA%22,SUM(L729:L730)/SUM(D729:D730))" TargetMode="External"/><Relationship Id="rId7458" Type="http://schemas.openxmlformats.org/officeDocument/2006/relationships/hyperlink" Target="mailto:=@if(sum(d729.d730)=0,%22NA%22,SUM(L729:L730)/SUM(D729:D730))" TargetMode="External"/><Relationship Id="rId7665" Type="http://schemas.openxmlformats.org/officeDocument/2006/relationships/hyperlink" Target="mailto:=@if(sum(d729.d730)=0,%22NA%22,SUM(L729:L730)/SUM(D729:D730))" TargetMode="External"/><Relationship Id="rId7872" Type="http://schemas.openxmlformats.org/officeDocument/2006/relationships/hyperlink" Target="mailto:=@if(sum(d729.d730)=0,%22NA%22,SUM(L729:L730)/SUM(D729:D730))" TargetMode="External"/><Relationship Id="rId172" Type="http://schemas.openxmlformats.org/officeDocument/2006/relationships/hyperlink" Target="mailto:=@if(sum(d729.d730)=0,%22NA%22,SUM(L729:L730)/SUM(D729:D730))" TargetMode="External"/><Relationship Id="rId2060" Type="http://schemas.openxmlformats.org/officeDocument/2006/relationships/hyperlink" Target="mailto:=@if(sum(d729.d730)=0,%22NA%22,SUM(L729:L730)/SUM(D729:D730))" TargetMode="External"/><Relationship Id="rId3111" Type="http://schemas.openxmlformats.org/officeDocument/2006/relationships/hyperlink" Target="mailto:=@if(sum(d729.d730)=0,%22NA%22,SUM(L729:L730)/SUM(D729:D730))" TargetMode="External"/><Relationship Id="rId6267" Type="http://schemas.openxmlformats.org/officeDocument/2006/relationships/hyperlink" Target="mailto:=@if(sum(d729.d730)=0,%22NA%22,SUM(L729:L730)/SUM(D729:D730))" TargetMode="External"/><Relationship Id="rId6474" Type="http://schemas.openxmlformats.org/officeDocument/2006/relationships/hyperlink" Target="mailto:=@if(sum(d729.d730)=0,%22NA%22,SUM(L729:L730)/SUM(D729:D730))" TargetMode="External"/><Relationship Id="rId6681" Type="http://schemas.openxmlformats.org/officeDocument/2006/relationships/hyperlink" Target="mailto:=@if(sum(d729.d730)=0,%22NA%22,SUM(L729:L730)/SUM(D729:D730))" TargetMode="External"/><Relationship Id="rId7318" Type="http://schemas.openxmlformats.org/officeDocument/2006/relationships/hyperlink" Target="mailto:=@if(sum(d729.d730)=0,%22NA%22,SUM(L729:L730)/SUM(D729:D730))" TargetMode="External"/><Relationship Id="rId7525" Type="http://schemas.openxmlformats.org/officeDocument/2006/relationships/hyperlink" Target="mailto:=@if(sum(d729.d730)=0,%22NA%22,SUM(L729:L730)/SUM(D729:D730))" TargetMode="External"/><Relationship Id="rId7732" Type="http://schemas.openxmlformats.org/officeDocument/2006/relationships/hyperlink" Target="mailto:=@if(sum(d729.d730)=0,%22NA%22,SUM(L729:L730)/SUM(D729:D730))" TargetMode="External"/><Relationship Id="rId989" Type="http://schemas.openxmlformats.org/officeDocument/2006/relationships/hyperlink" Target="mailto:=@if(sum(d729.d730)=0,%22NA%22,SUM(L729:L730)/SUM(D729:D730))" TargetMode="External"/><Relationship Id="rId2877" Type="http://schemas.openxmlformats.org/officeDocument/2006/relationships/hyperlink" Target="mailto:=@if(sum(d729.d730)=0,%22NA%22,SUM(L729:L730)/SUM(D729:D730))" TargetMode="External"/><Relationship Id="rId5076" Type="http://schemas.openxmlformats.org/officeDocument/2006/relationships/hyperlink" Target="mailto:=@if(sum(d729.d730)=0,%22NA%22,SUM(L729:L730)/SUM(D729:D730))" TargetMode="External"/><Relationship Id="rId5283" Type="http://schemas.openxmlformats.org/officeDocument/2006/relationships/hyperlink" Target="mailto:=@if(sum(d729.d730)=0,%22NA%22,SUM(L729:L730)/SUM(D729:D730))" TargetMode="External"/><Relationship Id="rId5490" Type="http://schemas.openxmlformats.org/officeDocument/2006/relationships/hyperlink" Target="mailto:=@if(sum(d729.d730)=0,%22NA%22,SUM(L729:L730)/SUM(D729:D730))" TargetMode="External"/><Relationship Id="rId6127" Type="http://schemas.openxmlformats.org/officeDocument/2006/relationships/hyperlink" Target="mailto:=@if(sum(d729.d730)=0,%22NA%22,SUM(L729:L730)/SUM(D729:D730))" TargetMode="External"/><Relationship Id="rId6334" Type="http://schemas.openxmlformats.org/officeDocument/2006/relationships/hyperlink" Target="mailto:=@if(sum(d729.d730)=0,%22NA%22,SUM(L729:L730)/SUM(D729:D730))" TargetMode="External"/><Relationship Id="rId6541" Type="http://schemas.openxmlformats.org/officeDocument/2006/relationships/hyperlink" Target="mailto:=@if(sum(d729.d730)=0,%22NA%22,SUM(L729:L730)/SUM(D729:D730))" TargetMode="External"/><Relationship Id="rId849" Type="http://schemas.openxmlformats.org/officeDocument/2006/relationships/hyperlink" Target="mailto:=@if(sum(d729.d730)=0,%22NA%22,SUM(L729:L730)/SUM(D729:D730))" TargetMode="External"/><Relationship Id="rId1479" Type="http://schemas.openxmlformats.org/officeDocument/2006/relationships/hyperlink" Target="mailto:=@if(sum(d729.d730)=0,%22NA%22,SUM(L729:L730)/SUM(D729:D730))" TargetMode="External"/><Relationship Id="rId1686" Type="http://schemas.openxmlformats.org/officeDocument/2006/relationships/hyperlink" Target="mailto:=@if(sum(d729.d730)=0,%22NA%22,SUM(L729:L730)/SUM(D729:D730))" TargetMode="External"/><Relationship Id="rId3928" Type="http://schemas.openxmlformats.org/officeDocument/2006/relationships/hyperlink" Target="mailto:=@if(sum(d729.d730)=0,%22NA%22,SUM(L729:L730)/SUM(D729:D730))" TargetMode="External"/><Relationship Id="rId4092" Type="http://schemas.openxmlformats.org/officeDocument/2006/relationships/hyperlink" Target="mailto:=@if(sum(d729.d730)=0,%22NA%22,SUM(L729:L730)/SUM(D729:D730))" TargetMode="External"/><Relationship Id="rId5143" Type="http://schemas.openxmlformats.org/officeDocument/2006/relationships/hyperlink" Target="mailto:=@if(sum(d729.d730)=0,%22NA%22,SUM(L729:L730)/SUM(D729:D730))" TargetMode="External"/><Relationship Id="rId5350" Type="http://schemas.openxmlformats.org/officeDocument/2006/relationships/hyperlink" Target="mailto:=@if(sum(d729.d730)=0,%22NA%22,SUM(L729:L730)/SUM(D729:D730))" TargetMode="External"/><Relationship Id="rId6401" Type="http://schemas.openxmlformats.org/officeDocument/2006/relationships/hyperlink" Target="mailto:=@if(sum(d729.d730)=0,%22NA%22,SUM(L729:L730)/SUM(D729:D730))" TargetMode="External"/><Relationship Id="rId1339" Type="http://schemas.openxmlformats.org/officeDocument/2006/relationships/hyperlink" Target="mailto:=@if(sum(d729.d730)=0,%22NA%22,SUM(L729:L730)/SUM(D729:D730))" TargetMode="External"/><Relationship Id="rId1893" Type="http://schemas.openxmlformats.org/officeDocument/2006/relationships/hyperlink" Target="mailto:=@if(sum(d729.d730)=0,%22NA%22,SUM(L729:L730)/SUM(D729:D730))" TargetMode="External"/><Relationship Id="rId2737" Type="http://schemas.openxmlformats.org/officeDocument/2006/relationships/hyperlink" Target="mailto:=@if(sum(d729.d730)=0,%22NA%22,SUM(L729:L730)/SUM(D729:D730))" TargetMode="External"/><Relationship Id="rId2944" Type="http://schemas.openxmlformats.org/officeDocument/2006/relationships/hyperlink" Target="mailto:=@if(sum(d729.d730)=0,%22NA%22,SUM(L729:L730)/SUM(D729:D730))" TargetMode="External"/><Relationship Id="rId5003" Type="http://schemas.openxmlformats.org/officeDocument/2006/relationships/hyperlink" Target="mailto:=@if(sum(d729.d730)=0,%22NA%22,SUM(L729:L730)/SUM(D729:D730))" TargetMode="External"/><Relationship Id="rId5210" Type="http://schemas.openxmlformats.org/officeDocument/2006/relationships/hyperlink" Target="mailto:=@if(sum(d729.d730)=0,%22NA%22,SUM(L729:L730)/SUM(D729:D730))" TargetMode="External"/><Relationship Id="rId709" Type="http://schemas.openxmlformats.org/officeDocument/2006/relationships/hyperlink" Target="mailto:=@if(sum(d729.d730)=0,%22NA%22,SUM(L729:L730)/SUM(D729:D730))" TargetMode="External"/><Relationship Id="rId916" Type="http://schemas.openxmlformats.org/officeDocument/2006/relationships/hyperlink" Target="mailto:=@if(sum(d729.d730)=0,%22NA%22,SUM(L729:L730)/SUM(D729:D730))" TargetMode="External"/><Relationship Id="rId1546" Type="http://schemas.openxmlformats.org/officeDocument/2006/relationships/hyperlink" Target="mailto:=@if(sum(d729.d730)=0,%22NA%22,SUM(L729:L730)/SUM(D729:D730))" TargetMode="External"/><Relationship Id="rId1753" Type="http://schemas.openxmlformats.org/officeDocument/2006/relationships/hyperlink" Target="mailto:=@if(sum(d729.d730)=0,%22NA%22,SUM(L729:L730)/SUM(D729:D730))" TargetMode="External"/><Relationship Id="rId1960" Type="http://schemas.openxmlformats.org/officeDocument/2006/relationships/hyperlink" Target="mailto:=@if(sum(d729.d730)=0,%22NA%22,SUM(L729:L730)/SUM(D729:D730))" TargetMode="External"/><Relationship Id="rId2804" Type="http://schemas.openxmlformats.org/officeDocument/2006/relationships/hyperlink" Target="mailto:=@if(sum(d729.d730)=0,%22NA%22,SUM(L729:L730)/SUM(D729:D730))" TargetMode="External"/><Relationship Id="rId7175" Type="http://schemas.openxmlformats.org/officeDocument/2006/relationships/hyperlink" Target="mailto:=@if(sum(d729.d730)=0,%22NA%22,SUM(L729:L730)/SUM(D729:D730))" TargetMode="External"/><Relationship Id="rId8019" Type="http://schemas.openxmlformats.org/officeDocument/2006/relationships/hyperlink" Target="mailto:=@if(sum(d729.d730)=0,%22NA%22,SUM(L729:L730)/SUM(D729:D730))" TargetMode="External"/><Relationship Id="rId45" Type="http://schemas.openxmlformats.org/officeDocument/2006/relationships/hyperlink" Target="mailto:=@if(sum(d729.d730)=0,%22NA%22,SUM(L729:L730)/SUM(D729:D730))" TargetMode="External"/><Relationship Id="rId1406" Type="http://schemas.openxmlformats.org/officeDocument/2006/relationships/hyperlink" Target="mailto:=@if(sum(d729.d730)=0,%22NA%22,SUM(L729:L730)/SUM(D729:D730))" TargetMode="External"/><Relationship Id="rId1613" Type="http://schemas.openxmlformats.org/officeDocument/2006/relationships/hyperlink" Target="mailto:=@if(sum(d729.d730)=0,%22NA%22,SUM(L729:L730)/SUM(D729:D730))" TargetMode="External"/><Relationship Id="rId1820" Type="http://schemas.openxmlformats.org/officeDocument/2006/relationships/hyperlink" Target="mailto:=@if(sum(d729.d730)=0,%22NA%22,SUM(L729:L730)/SUM(D729:D730))" TargetMode="External"/><Relationship Id="rId4769" Type="http://schemas.openxmlformats.org/officeDocument/2006/relationships/hyperlink" Target="mailto:=@if(sum(d729.d730)=0,%22NA%22,SUM(L729:L730)/SUM(D729:D730))" TargetMode="External"/><Relationship Id="rId4976" Type="http://schemas.openxmlformats.org/officeDocument/2006/relationships/hyperlink" Target="mailto:=@if(sum(d729.d730)=0,%22NA%22,SUM(L729:L730)/SUM(D729:D730))" TargetMode="External"/><Relationship Id="rId7382" Type="http://schemas.openxmlformats.org/officeDocument/2006/relationships/hyperlink" Target="mailto:=@if(sum(d729.d730)=0,%22NA%22,SUM(L729:L730)/SUM(D729:D730))" TargetMode="External"/><Relationship Id="rId3578" Type="http://schemas.openxmlformats.org/officeDocument/2006/relationships/hyperlink" Target="mailto:=@if(sum(d729.d730)=0,%22NA%22,SUM(L729:L730)/SUM(D729:D730))" TargetMode="External"/><Relationship Id="rId3785" Type="http://schemas.openxmlformats.org/officeDocument/2006/relationships/hyperlink" Target="mailto:=@if(sum(d729.d730)=0,%22NA%22,SUM(L729:L730)/SUM(D729:D730))" TargetMode="External"/><Relationship Id="rId3992" Type="http://schemas.openxmlformats.org/officeDocument/2006/relationships/hyperlink" Target="mailto:=@if(sum(d729.d730)=0,%22NA%22,SUM(L729:L730)/SUM(D729:D730))" TargetMode="External"/><Relationship Id="rId4629" Type="http://schemas.openxmlformats.org/officeDocument/2006/relationships/hyperlink" Target="mailto:=@if(sum(d729.d730)=0,%22NA%22,SUM(L729:L730)/SUM(D729:D730))" TargetMode="External"/><Relationship Id="rId4836" Type="http://schemas.openxmlformats.org/officeDocument/2006/relationships/hyperlink" Target="mailto:=@if(sum(d729.d730)=0,%22NA%22,SUM(L729:L730)/SUM(D729:D730))" TargetMode="External"/><Relationship Id="rId6191" Type="http://schemas.openxmlformats.org/officeDocument/2006/relationships/hyperlink" Target="mailto:=@if(sum(d729.d730)=0,%22NA%22,SUM(L729:L730)/SUM(D729:D730))" TargetMode="External"/><Relationship Id="rId7035" Type="http://schemas.openxmlformats.org/officeDocument/2006/relationships/hyperlink" Target="mailto:=@if(sum(d729.d730)=0,%22NA%22,SUM(L729:L730)/SUM(D729:D730))" TargetMode="External"/><Relationship Id="rId7242" Type="http://schemas.openxmlformats.org/officeDocument/2006/relationships/hyperlink" Target="mailto:=@if(sum(d729.d730)=0,%22NA%22,SUM(L729:L730)/SUM(D729:D730))" TargetMode="External"/><Relationship Id="rId499" Type="http://schemas.openxmlformats.org/officeDocument/2006/relationships/hyperlink" Target="mailto:=@if(sum(d729.d730)=0,%22NA%22,SUM(L729:L730)/SUM(D729:D730))" TargetMode="External"/><Relationship Id="rId2387" Type="http://schemas.openxmlformats.org/officeDocument/2006/relationships/hyperlink" Target="mailto:=@if(sum(d729.d730)=0,%22NA%22,SUM(L729:L730)/SUM(D729:D730))" TargetMode="External"/><Relationship Id="rId2594" Type="http://schemas.openxmlformats.org/officeDocument/2006/relationships/hyperlink" Target="mailto:=@if(sum(d729.d730)=0,%22NA%22,SUM(L729:L730)/SUM(D729:D730))" TargetMode="External"/><Relationship Id="rId3438" Type="http://schemas.openxmlformats.org/officeDocument/2006/relationships/hyperlink" Target="mailto:=@if(sum(d729.d730)=0,%22NA%22,SUM(L729:L730)/SUM(D729:D730))" TargetMode="External"/><Relationship Id="rId3645" Type="http://schemas.openxmlformats.org/officeDocument/2006/relationships/hyperlink" Target="mailto:=@if(sum(d729.d730)=0,%22NA%22,SUM(L729:L730)/SUM(D729:D730))" TargetMode="External"/><Relationship Id="rId3852" Type="http://schemas.openxmlformats.org/officeDocument/2006/relationships/hyperlink" Target="mailto:=@if(sum(d729.d730)=0,%22NA%22,SUM(L729:L730)/SUM(D729:D730))" TargetMode="External"/><Relationship Id="rId6051" Type="http://schemas.openxmlformats.org/officeDocument/2006/relationships/hyperlink" Target="mailto:=@if(sum(d729.d730)=0,%22NA%22,SUM(L729:L730)/SUM(D729:D730))" TargetMode="External"/><Relationship Id="rId7102" Type="http://schemas.openxmlformats.org/officeDocument/2006/relationships/hyperlink" Target="mailto:=@if(sum(d729.d730)=0,%22NA%22,SUM(L729:L730)/SUM(D729:D730))" TargetMode="External"/><Relationship Id="rId359" Type="http://schemas.openxmlformats.org/officeDocument/2006/relationships/hyperlink" Target="mailto:=@if(sum(d729.d730)=0,%22NA%22,SUM(L729:L730)/SUM(D729:D730))" TargetMode="External"/><Relationship Id="rId566" Type="http://schemas.openxmlformats.org/officeDocument/2006/relationships/hyperlink" Target="mailto:=@if(sum(d729.d730)=0,%22NA%22,SUM(L729:L730)/SUM(D729:D730))" TargetMode="External"/><Relationship Id="rId773" Type="http://schemas.openxmlformats.org/officeDocument/2006/relationships/hyperlink" Target="mailto:=@if(sum(d729.d730)=0,%22NA%22,SUM(L729:L730)/SUM(D729:D730))" TargetMode="External"/><Relationship Id="rId1196" Type="http://schemas.openxmlformats.org/officeDocument/2006/relationships/hyperlink" Target="mailto:=@if(sum(d729.d730)=0,%22NA%22,SUM(L729:L730)/SUM(D729:D730))" TargetMode="External"/><Relationship Id="rId2247" Type="http://schemas.openxmlformats.org/officeDocument/2006/relationships/hyperlink" Target="mailto:=@if(sum(d729.d730)=0,%22NA%22,SUM(L729:L730)/SUM(D729:D730))" TargetMode="External"/><Relationship Id="rId2454" Type="http://schemas.openxmlformats.org/officeDocument/2006/relationships/hyperlink" Target="mailto:=@if(sum(d729.d730)=0,%22NA%22,SUM(L729:L730)/SUM(D729:D730))" TargetMode="External"/><Relationship Id="rId3505" Type="http://schemas.openxmlformats.org/officeDocument/2006/relationships/hyperlink" Target="mailto:=@if(sum(d729.d730)=0,%22NA%22,SUM(L729:L730)/SUM(D729:D730))" TargetMode="External"/><Relationship Id="rId4903" Type="http://schemas.openxmlformats.org/officeDocument/2006/relationships/hyperlink" Target="mailto:=@if(sum(d729.d730)=0,%22NA%22,SUM(L729:L730)/SUM(D729:D730))" TargetMode="External"/><Relationship Id="rId219" Type="http://schemas.openxmlformats.org/officeDocument/2006/relationships/hyperlink" Target="mailto:=@if(sum(d729.d730)=0,%22NA%22,SUM(L729:L730)/SUM(D729:D730))" TargetMode="External"/><Relationship Id="rId426" Type="http://schemas.openxmlformats.org/officeDocument/2006/relationships/hyperlink" Target="mailto:=@if(sum(d729.d730)=0,%22NA%22,SUM(L729:L730)/SUM(D729:D730))" TargetMode="External"/><Relationship Id="rId633" Type="http://schemas.openxmlformats.org/officeDocument/2006/relationships/hyperlink" Target="mailto:=@if(sum(d729.d730)=0,%22NA%22,SUM(L729:L730)/SUM(D729:D730))" TargetMode="External"/><Relationship Id="rId980" Type="http://schemas.openxmlformats.org/officeDocument/2006/relationships/hyperlink" Target="mailto:=@if(sum(d729.d730)=0,%22NA%22,SUM(L729:L730)/SUM(D729:D730))" TargetMode="External"/><Relationship Id="rId1056" Type="http://schemas.openxmlformats.org/officeDocument/2006/relationships/hyperlink" Target="mailto:=@if(sum(d729.d730)=0,%22NA%22,SUM(L729:L730)/SUM(D729:D730))" TargetMode="External"/><Relationship Id="rId1263" Type="http://schemas.openxmlformats.org/officeDocument/2006/relationships/hyperlink" Target="mailto:=@if(sum(d729.d730)=0,%22NA%22,SUM(L729:L730)/SUM(D729:D730))" TargetMode="External"/><Relationship Id="rId2107" Type="http://schemas.openxmlformats.org/officeDocument/2006/relationships/hyperlink" Target="mailto:=@if(sum(d729.d730)=0,%22NA%22,SUM(L729:L730)/SUM(D729:D730))" TargetMode="External"/><Relationship Id="rId2314" Type="http://schemas.openxmlformats.org/officeDocument/2006/relationships/hyperlink" Target="mailto:=@if(sum(d729.d730)=0,%22NA%22,SUM(L729:L730)/SUM(D729:D730))" TargetMode="External"/><Relationship Id="rId2661" Type="http://schemas.openxmlformats.org/officeDocument/2006/relationships/hyperlink" Target="mailto:=@if(sum(d729.d730)=0,%22NA%22,SUM(L729:L730)/SUM(D729:D730))" TargetMode="External"/><Relationship Id="rId3712" Type="http://schemas.openxmlformats.org/officeDocument/2006/relationships/hyperlink" Target="mailto:=@if(sum(d729.d730)=0,%22NA%22,SUM(L729:L730)/SUM(D729:D730))" TargetMode="External"/><Relationship Id="rId6868" Type="http://schemas.openxmlformats.org/officeDocument/2006/relationships/hyperlink" Target="mailto:=@if(sum(d729.d730)=0,%22NA%22,SUM(L729:L730)/SUM(D729:D730))" TargetMode="External"/><Relationship Id="rId7919" Type="http://schemas.openxmlformats.org/officeDocument/2006/relationships/hyperlink" Target="mailto:=@if(sum(d729.d730)=0,%22NA%22,SUM(L729:L730)/SUM(D729:D730))" TargetMode="External"/><Relationship Id="rId8083" Type="http://schemas.openxmlformats.org/officeDocument/2006/relationships/hyperlink" Target="mailto:=@if(sum(d729.d730)=0,%22NA%22,SUM(L729:L730)/SUM(D729:D730))" TargetMode="External"/><Relationship Id="rId840" Type="http://schemas.openxmlformats.org/officeDocument/2006/relationships/hyperlink" Target="mailto:=@if(sum(d729.d730)=0,%22NA%22,SUM(L729:L730)/SUM(D729:D730))" TargetMode="External"/><Relationship Id="rId1470" Type="http://schemas.openxmlformats.org/officeDocument/2006/relationships/hyperlink" Target="mailto:=@if(sum(d729.d730)=0,%22NA%22,SUM(L729:L730)/SUM(D729:D730))" TargetMode="External"/><Relationship Id="rId2521" Type="http://schemas.openxmlformats.org/officeDocument/2006/relationships/hyperlink" Target="mailto:=@if(sum(d729.d730)=0,%22NA%22,SUM(L729:L730)/SUM(D729:D730))" TargetMode="External"/><Relationship Id="rId4279" Type="http://schemas.openxmlformats.org/officeDocument/2006/relationships/hyperlink" Target="mailto:=@if(sum(d729.d730)=0,%22NA%22,SUM(L729:L730)/SUM(D729:D730))" TargetMode="External"/><Relationship Id="rId5677" Type="http://schemas.openxmlformats.org/officeDocument/2006/relationships/hyperlink" Target="mailto:=@if(sum(d729.d730)=0,%22NA%22,SUM(L729:L730)/SUM(D729:D730))" TargetMode="External"/><Relationship Id="rId5884" Type="http://schemas.openxmlformats.org/officeDocument/2006/relationships/hyperlink" Target="mailto:=@if(sum(d729.d730)=0,%22NA%22,SUM(L729:L730)/SUM(D729:D730))" TargetMode="External"/><Relationship Id="rId6728" Type="http://schemas.openxmlformats.org/officeDocument/2006/relationships/hyperlink" Target="mailto:=@if(sum(d729.d730)=0,%22NA%22,SUM(L729:L730)/SUM(D729:D730))" TargetMode="External"/><Relationship Id="rId6935" Type="http://schemas.openxmlformats.org/officeDocument/2006/relationships/hyperlink" Target="mailto:=@if(sum(d729.d730)=0,%22NA%22,SUM(L729:L730)/SUM(D729:D730))" TargetMode="External"/><Relationship Id="rId700" Type="http://schemas.openxmlformats.org/officeDocument/2006/relationships/hyperlink" Target="mailto:=@if(sum(d729.d730)=0,%22NA%22,SUM(L729:L730)/SUM(D729:D730))" TargetMode="External"/><Relationship Id="rId1123" Type="http://schemas.openxmlformats.org/officeDocument/2006/relationships/hyperlink" Target="mailto:=@if(sum(d729.d730)=0,%22NA%22,SUM(L729:L730)/SUM(D729:D730))" TargetMode="External"/><Relationship Id="rId1330" Type="http://schemas.openxmlformats.org/officeDocument/2006/relationships/hyperlink" Target="mailto:=@if(sum(d729.d730)=0,%22NA%22,SUM(L729:L730)/SUM(D729:D730))" TargetMode="External"/><Relationship Id="rId3088" Type="http://schemas.openxmlformats.org/officeDocument/2006/relationships/hyperlink" Target="mailto:=@if(sum(d729.d730)=0,%22NA%22,SUM(L729:L730)/SUM(D729:D730))" TargetMode="External"/><Relationship Id="rId4486" Type="http://schemas.openxmlformats.org/officeDocument/2006/relationships/hyperlink" Target="mailto:=@if(sum(d729.d730)=0,%22NA%22,SUM(L729:L730)/SUM(D729:D730))" TargetMode="External"/><Relationship Id="rId4693" Type="http://schemas.openxmlformats.org/officeDocument/2006/relationships/hyperlink" Target="mailto:=@if(sum(d729.d730)=0,%22NA%22,SUM(L729:L730)/SUM(D729:D730))" TargetMode="External"/><Relationship Id="rId5537" Type="http://schemas.openxmlformats.org/officeDocument/2006/relationships/hyperlink" Target="mailto:=@if(sum(d729.d730)=0,%22NA%22,SUM(L729:L730)/SUM(D729:D730))" TargetMode="External"/><Relationship Id="rId5744" Type="http://schemas.openxmlformats.org/officeDocument/2006/relationships/hyperlink" Target="mailto:=@if(sum(d729.d730)=0,%22NA%22,SUM(L729:L730)/SUM(D729:D730))" TargetMode="External"/><Relationship Id="rId5951" Type="http://schemas.openxmlformats.org/officeDocument/2006/relationships/hyperlink" Target="mailto:=@if(sum(d729.d730)=0,%22NA%22,SUM(L729:L730)/SUM(D729:D730))" TargetMode="External"/><Relationship Id="rId3295" Type="http://schemas.openxmlformats.org/officeDocument/2006/relationships/hyperlink" Target="mailto:=@if(sum(d729.d730)=0,%22NA%22,SUM(L729:L730)/SUM(D729:D730))" TargetMode="External"/><Relationship Id="rId4139" Type="http://schemas.openxmlformats.org/officeDocument/2006/relationships/hyperlink" Target="mailto:=@if(sum(d729.d730)=0,%22NA%22,SUM(L729:L730)/SUM(D729:D730))" TargetMode="External"/><Relationship Id="rId4346" Type="http://schemas.openxmlformats.org/officeDocument/2006/relationships/hyperlink" Target="mailto:=@if(sum(d729.d730)=0,%22NA%22,SUM(L729:L730)/SUM(D729:D730))" TargetMode="External"/><Relationship Id="rId4553" Type="http://schemas.openxmlformats.org/officeDocument/2006/relationships/hyperlink" Target="mailto:=@if(sum(d729.d730)=0,%22NA%22,SUM(L729:L730)/SUM(D729:D730))" TargetMode="External"/><Relationship Id="rId4760" Type="http://schemas.openxmlformats.org/officeDocument/2006/relationships/hyperlink" Target="mailto:=@if(sum(d729.d730)=0,%22NA%22,SUM(L729:L730)/SUM(D729:D730))" TargetMode="External"/><Relationship Id="rId5604" Type="http://schemas.openxmlformats.org/officeDocument/2006/relationships/hyperlink" Target="mailto:=@if(sum(d729.d730)=0,%22NA%22,SUM(L729:L730)/SUM(D729:D730))" TargetMode="External"/><Relationship Id="rId5811" Type="http://schemas.openxmlformats.org/officeDocument/2006/relationships/hyperlink" Target="mailto:=@if(sum(d729.d730)=0,%22NA%22,SUM(L729:L730)/SUM(D729:D730))" TargetMode="External"/><Relationship Id="rId8010" Type="http://schemas.openxmlformats.org/officeDocument/2006/relationships/hyperlink" Target="mailto:=@if(sum(d729.d730)=0,%22NA%22,SUM(L729:L730)/SUM(D729:D730))" TargetMode="External"/><Relationship Id="rId3155" Type="http://schemas.openxmlformats.org/officeDocument/2006/relationships/hyperlink" Target="mailto:=@if(sum(d729.d730)=0,%22NA%22,SUM(L729:L730)/SUM(D729:D730))" TargetMode="External"/><Relationship Id="rId3362" Type="http://schemas.openxmlformats.org/officeDocument/2006/relationships/hyperlink" Target="mailto:=@if(sum(d729.d730)=0,%22NA%22,SUM(L729:L730)/SUM(D729:D730))" TargetMode="External"/><Relationship Id="rId4206" Type="http://schemas.openxmlformats.org/officeDocument/2006/relationships/hyperlink" Target="mailto:=@if(sum(d729.d730)=0,%22NA%22,SUM(L729:L730)/SUM(D729:D730))" TargetMode="External"/><Relationship Id="rId4413" Type="http://schemas.openxmlformats.org/officeDocument/2006/relationships/hyperlink" Target="mailto:=@if(sum(d729.d730)=0,%22NA%22,SUM(L729:L730)/SUM(D729:D730))" TargetMode="External"/><Relationship Id="rId4620" Type="http://schemas.openxmlformats.org/officeDocument/2006/relationships/hyperlink" Target="mailto:=@if(sum(d729.d730)=0,%22NA%22,SUM(L729:L730)/SUM(D729:D730))" TargetMode="External"/><Relationship Id="rId7569" Type="http://schemas.openxmlformats.org/officeDocument/2006/relationships/hyperlink" Target="mailto:=@if(sum(d729.d730)=0,%22NA%22,SUM(L729:L730)/SUM(D729:D730))" TargetMode="External"/><Relationship Id="rId7776" Type="http://schemas.openxmlformats.org/officeDocument/2006/relationships/hyperlink" Target="mailto:=@if(sum(d729.d730)=0,%22NA%22,SUM(L729:L730)/SUM(D729:D730))" TargetMode="External"/><Relationship Id="rId7983" Type="http://schemas.openxmlformats.org/officeDocument/2006/relationships/hyperlink" Target="mailto:=@if(sum(d729.d730)=0,%22NA%22,SUM(L729:L730)/SUM(D729:D730))" TargetMode="External"/><Relationship Id="rId283" Type="http://schemas.openxmlformats.org/officeDocument/2006/relationships/hyperlink" Target="mailto:=@if(sum(d729.d730)=0,%22NA%22,SUM(L729:L730)/SUM(D729:D730))" TargetMode="External"/><Relationship Id="rId490" Type="http://schemas.openxmlformats.org/officeDocument/2006/relationships/hyperlink" Target="mailto:=@if(sum(d729.d730)=0,%22NA%22,SUM(L729:L730)/SUM(D729:D730))" TargetMode="External"/><Relationship Id="rId2171" Type="http://schemas.openxmlformats.org/officeDocument/2006/relationships/hyperlink" Target="mailto:=@if(sum(d729.d730)=0,%22NA%22,SUM(L729:L730)/SUM(D729:D730))" TargetMode="External"/><Relationship Id="rId3015" Type="http://schemas.openxmlformats.org/officeDocument/2006/relationships/hyperlink" Target="mailto:=@if(sum(d729.d730)=0,%22NA%22,SUM(L729:L730)/SUM(D729:D730))" TargetMode="External"/><Relationship Id="rId3222" Type="http://schemas.openxmlformats.org/officeDocument/2006/relationships/hyperlink" Target="mailto:=@if(sum(d729.d730)=0,%22NA%22,SUM(L729:L730)/SUM(D729:D730))" TargetMode="External"/><Relationship Id="rId6378" Type="http://schemas.openxmlformats.org/officeDocument/2006/relationships/hyperlink" Target="mailto:=@if(sum(d729.d730)=0,%22NA%22,SUM(L729:L730)/SUM(D729:D730))" TargetMode="External"/><Relationship Id="rId6585" Type="http://schemas.openxmlformats.org/officeDocument/2006/relationships/hyperlink" Target="mailto:=@if(sum(d729.d730)=0,%22NA%22,SUM(L729:L730)/SUM(D729:D730))" TargetMode="External"/><Relationship Id="rId7429" Type="http://schemas.openxmlformats.org/officeDocument/2006/relationships/hyperlink" Target="mailto:=@if(sum(d729.d730)=0,%22NA%22,SUM(L729:L730)/SUM(D729:D730))" TargetMode="External"/><Relationship Id="rId7636" Type="http://schemas.openxmlformats.org/officeDocument/2006/relationships/hyperlink" Target="mailto:=@if(sum(d729.d730)=0,%22NA%22,SUM(L729:L730)/SUM(D729:D730))" TargetMode="External"/><Relationship Id="rId143" Type="http://schemas.openxmlformats.org/officeDocument/2006/relationships/hyperlink" Target="mailto:=@if(sum(d729.d730)=0,%22NA%22,SUM(L729:L730)/SUM(D729:D730))" TargetMode="External"/><Relationship Id="rId350" Type="http://schemas.openxmlformats.org/officeDocument/2006/relationships/hyperlink" Target="mailto:=@if(sum(d729.d730)=0,%22NA%22,SUM(L729:L730)/SUM(D729:D730))" TargetMode="External"/><Relationship Id="rId2031" Type="http://schemas.openxmlformats.org/officeDocument/2006/relationships/hyperlink" Target="mailto:=@if(sum(d729.d730)=0,%22NA%22,SUM(L729:L730)/SUM(D729:D730))" TargetMode="External"/><Relationship Id="rId5187" Type="http://schemas.openxmlformats.org/officeDocument/2006/relationships/hyperlink" Target="mailto:=@if(sum(d729.d730)=0,%22NA%22,SUM(L729:L730)/SUM(D729:D730))" TargetMode="External"/><Relationship Id="rId5394" Type="http://schemas.openxmlformats.org/officeDocument/2006/relationships/hyperlink" Target="mailto:=@if(sum(d729.d730)=0,%22NA%22,SUM(L729:L730)/SUM(D729:D730))" TargetMode="External"/><Relationship Id="rId6238" Type="http://schemas.openxmlformats.org/officeDocument/2006/relationships/hyperlink" Target="mailto:=@if(sum(d729.d730)=0,%22NA%22,SUM(L729:L730)/SUM(D729:D730))" TargetMode="External"/><Relationship Id="rId6445" Type="http://schemas.openxmlformats.org/officeDocument/2006/relationships/hyperlink" Target="mailto:=@if(sum(d729.d730)=0,%22NA%22,SUM(L729:L730)/SUM(D729:D730))" TargetMode="External"/><Relationship Id="rId6792" Type="http://schemas.openxmlformats.org/officeDocument/2006/relationships/hyperlink" Target="mailto:=@if(sum(d729.d730)=0,%22NA%22,SUM(L729:L730)/SUM(D729:D730))" TargetMode="External"/><Relationship Id="rId7843" Type="http://schemas.openxmlformats.org/officeDocument/2006/relationships/hyperlink" Target="mailto:=@if(sum(d729.d730)=0,%22NA%22,SUM(L729:L730)/SUM(D729:D730))" TargetMode="External"/><Relationship Id="rId9" Type="http://schemas.openxmlformats.org/officeDocument/2006/relationships/hyperlink" Target="mailto:=@if(sum(d729.d730)=0,%22NA%22,SUM(L729:L730)/SUM(D729:D730))" TargetMode="External"/><Relationship Id="rId210" Type="http://schemas.openxmlformats.org/officeDocument/2006/relationships/hyperlink" Target="mailto:=@if(sum(d729.d730)=0,%22NA%22,SUM(L729:L730)/SUM(D729:D730))" TargetMode="External"/><Relationship Id="rId2988" Type="http://schemas.openxmlformats.org/officeDocument/2006/relationships/hyperlink" Target="mailto:=@if(sum(d729.d730)=0,%22NA%22,SUM(L729:L730)/SUM(D729:D730))" TargetMode="External"/><Relationship Id="rId5047" Type="http://schemas.openxmlformats.org/officeDocument/2006/relationships/hyperlink" Target="mailto:=@if(sum(d729.d730)=0,%22NA%22,SUM(L729:L730)/SUM(D729:D730))" TargetMode="External"/><Relationship Id="rId5254" Type="http://schemas.openxmlformats.org/officeDocument/2006/relationships/hyperlink" Target="mailto:=@if(sum(d729.d730)=0,%22NA%22,SUM(L729:L730)/SUM(D729:D730))" TargetMode="External"/><Relationship Id="rId6652" Type="http://schemas.openxmlformats.org/officeDocument/2006/relationships/hyperlink" Target="mailto:=@if(sum(d729.d730)=0,%22NA%22,SUM(L729:L730)/SUM(D729:D730))" TargetMode="External"/><Relationship Id="rId7703" Type="http://schemas.openxmlformats.org/officeDocument/2006/relationships/hyperlink" Target="mailto:=@if(sum(d729.d730)=0,%22NA%22,SUM(L729:L730)/SUM(D729:D730))" TargetMode="External"/><Relationship Id="rId7910" Type="http://schemas.openxmlformats.org/officeDocument/2006/relationships/hyperlink" Target="mailto:=@if(sum(d729.d730)=0,%22NA%22,SUM(L729:L730)/SUM(D729:D730))" TargetMode="External"/><Relationship Id="rId1797" Type="http://schemas.openxmlformats.org/officeDocument/2006/relationships/hyperlink" Target="mailto:=@if(sum(d729.d730)=0,%22NA%22,SUM(L729:L730)/SUM(D729:D730))" TargetMode="External"/><Relationship Id="rId2848" Type="http://schemas.openxmlformats.org/officeDocument/2006/relationships/hyperlink" Target="mailto:=@if(sum(d729.d730)=0,%22NA%22,SUM(L729:L730)/SUM(D729:D730))" TargetMode="External"/><Relationship Id="rId5461" Type="http://schemas.openxmlformats.org/officeDocument/2006/relationships/hyperlink" Target="mailto:=@if(sum(d729.d730)=0,%22NA%22,SUM(L729:L730)/SUM(D729:D730))" TargetMode="External"/><Relationship Id="rId6305" Type="http://schemas.openxmlformats.org/officeDocument/2006/relationships/hyperlink" Target="mailto:=@if(sum(d729.d730)=0,%22NA%22,SUM(L729:L730)/SUM(D729:D730))" TargetMode="External"/><Relationship Id="rId6512" Type="http://schemas.openxmlformats.org/officeDocument/2006/relationships/hyperlink" Target="mailto:=@if(sum(d729.d730)=0,%22NA%22,SUM(L729:L730)/SUM(D729:D730))" TargetMode="External"/><Relationship Id="rId89" Type="http://schemas.openxmlformats.org/officeDocument/2006/relationships/hyperlink" Target="mailto:=@if(sum(d729.d730)=0,%22NA%22,SUM(L729:L730)/SUM(D729:D730))" TargetMode="External"/><Relationship Id="rId1657" Type="http://schemas.openxmlformats.org/officeDocument/2006/relationships/hyperlink" Target="mailto:=@if(sum(d729.d730)=0,%22NA%22,SUM(L729:L730)/SUM(D729:D730))" TargetMode="External"/><Relationship Id="rId1864" Type="http://schemas.openxmlformats.org/officeDocument/2006/relationships/hyperlink" Target="mailto:=@if(sum(d729.d730)=0,%22NA%22,SUM(L729:L730)/SUM(D729:D730))" TargetMode="External"/><Relationship Id="rId2708" Type="http://schemas.openxmlformats.org/officeDocument/2006/relationships/hyperlink" Target="mailto:=@if(sum(d729.d730)=0,%22NA%22,SUM(L729:L730)/SUM(D729:D730))" TargetMode="External"/><Relationship Id="rId2915" Type="http://schemas.openxmlformats.org/officeDocument/2006/relationships/hyperlink" Target="mailto:=@if(sum(d729.d730)=0,%22NA%22,SUM(L729:L730)/SUM(D729:D730))" TargetMode="External"/><Relationship Id="rId4063" Type="http://schemas.openxmlformats.org/officeDocument/2006/relationships/hyperlink" Target="mailto:=@if(sum(d729.d730)=0,%22NA%22,SUM(L729:L730)/SUM(D729:D730))" TargetMode="External"/><Relationship Id="rId4270" Type="http://schemas.openxmlformats.org/officeDocument/2006/relationships/hyperlink" Target="mailto:=@if(sum(d729.d730)=0,%22NA%22,SUM(L729:L730)/SUM(D729:D730))" TargetMode="External"/><Relationship Id="rId5114" Type="http://schemas.openxmlformats.org/officeDocument/2006/relationships/hyperlink" Target="mailto:=@if(sum(d729.d730)=0,%22NA%22,SUM(L729:L730)/SUM(D729:D730))" TargetMode="External"/><Relationship Id="rId5321" Type="http://schemas.openxmlformats.org/officeDocument/2006/relationships/hyperlink" Target="mailto:=@if(sum(d729.d730)=0,%22NA%22,SUM(L729:L730)/SUM(D729:D730))" TargetMode="External"/><Relationship Id="rId1517" Type="http://schemas.openxmlformats.org/officeDocument/2006/relationships/hyperlink" Target="mailto:=@if(sum(d729.d730)=0,%22NA%22,SUM(L729:L730)/SUM(D729:D730))" TargetMode="External"/><Relationship Id="rId1724" Type="http://schemas.openxmlformats.org/officeDocument/2006/relationships/hyperlink" Target="mailto:=@if(sum(d729.d730)=0,%22NA%22,SUM(L729:L730)/SUM(D729:D730))" TargetMode="External"/><Relationship Id="rId4130" Type="http://schemas.openxmlformats.org/officeDocument/2006/relationships/hyperlink" Target="mailto:=@if(sum(d729.d730)=0,%22NA%22,SUM(L729:L730)/SUM(D729:D730))" TargetMode="External"/><Relationship Id="rId7079" Type="http://schemas.openxmlformats.org/officeDocument/2006/relationships/hyperlink" Target="mailto:=@if(sum(d729.d730)=0,%22NA%22,SUM(L729:L730)/SUM(D729:D730))" TargetMode="External"/><Relationship Id="rId7286" Type="http://schemas.openxmlformats.org/officeDocument/2006/relationships/hyperlink" Target="mailto:=@if(sum(d729.d730)=0,%22NA%22,SUM(L729:L730)/SUM(D729:D730))" TargetMode="External"/><Relationship Id="rId7493" Type="http://schemas.openxmlformats.org/officeDocument/2006/relationships/hyperlink" Target="mailto:=@if(sum(d729.d730)=0,%22NA%22,SUM(L729:L730)/SUM(D729:D730))" TargetMode="External"/><Relationship Id="rId16" Type="http://schemas.openxmlformats.org/officeDocument/2006/relationships/hyperlink" Target="mailto:=@if(sum(d729.d730)=0,%22NA%22,SUM(L729:L730)/SUM(D729:D730))" TargetMode="External"/><Relationship Id="rId1931" Type="http://schemas.openxmlformats.org/officeDocument/2006/relationships/hyperlink" Target="mailto:=@if(sum(d729.d730)=0,%22NA%22,SUM(L729:L730)/SUM(D729:D730))" TargetMode="External"/><Relationship Id="rId3689" Type="http://schemas.openxmlformats.org/officeDocument/2006/relationships/hyperlink" Target="mailto:=@if(sum(d729.d730)=0,%22NA%22,SUM(L729:L730)/SUM(D729:D730))" TargetMode="External"/><Relationship Id="rId3896" Type="http://schemas.openxmlformats.org/officeDocument/2006/relationships/hyperlink" Target="mailto:=@if(sum(d729.d730)=0,%22NA%22,SUM(L729:L730)/SUM(D729:D730))" TargetMode="External"/><Relationship Id="rId6095" Type="http://schemas.openxmlformats.org/officeDocument/2006/relationships/hyperlink" Target="mailto:=@if(sum(d729.d730)=0,%22NA%22,SUM(L729:L730)/SUM(D729:D730))" TargetMode="External"/><Relationship Id="rId7146" Type="http://schemas.openxmlformats.org/officeDocument/2006/relationships/hyperlink" Target="mailto:=@if(sum(d729.d730)=0,%22NA%22,SUM(L729:L730)/SUM(D729:D730))" TargetMode="External"/><Relationship Id="rId7353" Type="http://schemas.openxmlformats.org/officeDocument/2006/relationships/hyperlink" Target="mailto:=@if(sum(d729.d730)=0,%22NA%22,SUM(L729:L730)/SUM(D729:D730))" TargetMode="External"/><Relationship Id="rId7560" Type="http://schemas.openxmlformats.org/officeDocument/2006/relationships/hyperlink" Target="mailto:=@if(sum(d729.d730)=0,%22NA%22,SUM(L729:L730)/SUM(D729:D730))" TargetMode="External"/><Relationship Id="rId2498" Type="http://schemas.openxmlformats.org/officeDocument/2006/relationships/hyperlink" Target="mailto:=@if(sum(d729.d730)=0,%22NA%22,SUM(L729:L730)/SUM(D729:D730))" TargetMode="External"/><Relationship Id="rId3549" Type="http://schemas.openxmlformats.org/officeDocument/2006/relationships/hyperlink" Target="mailto:=@if(sum(d729.d730)=0,%22NA%22,SUM(L729:L730)/SUM(D729:D730))" TargetMode="External"/><Relationship Id="rId4947" Type="http://schemas.openxmlformats.org/officeDocument/2006/relationships/hyperlink" Target="mailto:=@if(sum(d729.d730)=0,%22NA%22,SUM(L729:L730)/SUM(D729:D730))" TargetMode="External"/><Relationship Id="rId6162" Type="http://schemas.openxmlformats.org/officeDocument/2006/relationships/hyperlink" Target="mailto:=@if(sum(d729.d730)=0,%22NA%22,SUM(L729:L730)/SUM(D729:D730))" TargetMode="External"/><Relationship Id="rId7006" Type="http://schemas.openxmlformats.org/officeDocument/2006/relationships/hyperlink" Target="mailto:=@if(sum(d729.d730)=0,%22NA%22,SUM(L729:L730)/SUM(D729:D730))" TargetMode="External"/><Relationship Id="rId7213" Type="http://schemas.openxmlformats.org/officeDocument/2006/relationships/hyperlink" Target="mailto:=@if(sum(d729.d730)=0,%22NA%22,SUM(L729:L730)/SUM(D729:D730))" TargetMode="External"/><Relationship Id="rId7420" Type="http://schemas.openxmlformats.org/officeDocument/2006/relationships/hyperlink" Target="mailto:=@if(sum(d729.d730)=0,%22NA%22,SUM(L729:L730)/SUM(D729:D730))" TargetMode="External"/><Relationship Id="rId677" Type="http://schemas.openxmlformats.org/officeDocument/2006/relationships/hyperlink" Target="mailto:=@if(sum(d729.d730)=0,%22NA%22,SUM(L729:L730)/SUM(D729:D730))" TargetMode="External"/><Relationship Id="rId2358" Type="http://schemas.openxmlformats.org/officeDocument/2006/relationships/hyperlink" Target="mailto:=@if(sum(d729.d730)=0,%22NA%22,SUM(L729:L730)/SUM(D729:D730))" TargetMode="External"/><Relationship Id="rId3756" Type="http://schemas.openxmlformats.org/officeDocument/2006/relationships/hyperlink" Target="mailto:=@if(sum(d729.d730)=0,%22NA%22,SUM(L729:L730)/SUM(D729:D730))" TargetMode="External"/><Relationship Id="rId3963" Type="http://schemas.openxmlformats.org/officeDocument/2006/relationships/hyperlink" Target="mailto:=@if(sum(d729.d730)=0,%22NA%22,SUM(L729:L730)/SUM(D729:D730))" TargetMode="External"/><Relationship Id="rId4807" Type="http://schemas.openxmlformats.org/officeDocument/2006/relationships/hyperlink" Target="mailto:=@if(sum(d729.d730)=0,%22NA%22,SUM(L729:L730)/SUM(D729:D730))" TargetMode="External"/><Relationship Id="rId6022" Type="http://schemas.openxmlformats.org/officeDocument/2006/relationships/hyperlink" Target="mailto:=@if(sum(d729.d730)=0,%22NA%22,SUM(L729:L730)/SUM(D729:D730))" TargetMode="External"/><Relationship Id="rId884" Type="http://schemas.openxmlformats.org/officeDocument/2006/relationships/hyperlink" Target="mailto:=@if(sum(d729.d730)=0,%22NA%22,SUM(L729:L730)/SUM(D729:D730))" TargetMode="External"/><Relationship Id="rId2565" Type="http://schemas.openxmlformats.org/officeDocument/2006/relationships/hyperlink" Target="mailto:=@if(sum(d729.d730)=0,%22NA%22,SUM(L729:L730)/SUM(D729:D730))" TargetMode="External"/><Relationship Id="rId2772" Type="http://schemas.openxmlformats.org/officeDocument/2006/relationships/hyperlink" Target="mailto:=@if(sum(d729.d730)=0,%22NA%22,SUM(L729:L730)/SUM(D729:D730))" TargetMode="External"/><Relationship Id="rId3409" Type="http://schemas.openxmlformats.org/officeDocument/2006/relationships/hyperlink" Target="mailto:=@if(sum(d729.d730)=0,%22NA%22,SUM(L729:L730)/SUM(D729:D730))" TargetMode="External"/><Relationship Id="rId3616" Type="http://schemas.openxmlformats.org/officeDocument/2006/relationships/hyperlink" Target="mailto:=@if(sum(d729.d730)=0,%22NA%22,SUM(L729:L730)/SUM(D729:D730))" TargetMode="External"/><Relationship Id="rId3823" Type="http://schemas.openxmlformats.org/officeDocument/2006/relationships/hyperlink" Target="mailto:=@if(sum(d729.d730)=0,%22NA%22,SUM(L729:L730)/SUM(D729:D730))" TargetMode="External"/><Relationship Id="rId6979" Type="http://schemas.openxmlformats.org/officeDocument/2006/relationships/hyperlink" Target="mailto:=@if(sum(d729.d730)=0,%22NA%22,SUM(L729:L730)/SUM(D729:D730))" TargetMode="External"/><Relationship Id="rId537" Type="http://schemas.openxmlformats.org/officeDocument/2006/relationships/hyperlink" Target="mailto:=@if(sum(d729.d730)=0,%22NA%22,SUM(L729:L730)/SUM(D729:D730))" TargetMode="External"/><Relationship Id="rId744" Type="http://schemas.openxmlformats.org/officeDocument/2006/relationships/hyperlink" Target="mailto:=@if(sum(d729.d730)=0,%22NA%22,SUM(L729:L730)/SUM(D729:D730))" TargetMode="External"/><Relationship Id="rId951" Type="http://schemas.openxmlformats.org/officeDocument/2006/relationships/hyperlink" Target="mailto:=@if(sum(d729.d730)=0,%22NA%22,SUM(L729:L730)/SUM(D729:D730))" TargetMode="External"/><Relationship Id="rId1167" Type="http://schemas.openxmlformats.org/officeDocument/2006/relationships/hyperlink" Target="mailto:=@if(sum(d729.d730)=0,%22NA%22,SUM(L729:L730)/SUM(D729:D730))" TargetMode="External"/><Relationship Id="rId1374" Type="http://schemas.openxmlformats.org/officeDocument/2006/relationships/hyperlink" Target="mailto:=@if(sum(d729.d730)=0,%22NA%22,SUM(L729:L730)/SUM(D729:D730))" TargetMode="External"/><Relationship Id="rId1581" Type="http://schemas.openxmlformats.org/officeDocument/2006/relationships/hyperlink" Target="mailto:=@if(sum(d729.d730)=0,%22NA%22,SUM(L729:L730)/SUM(D729:D730))" TargetMode="External"/><Relationship Id="rId2218" Type="http://schemas.openxmlformats.org/officeDocument/2006/relationships/hyperlink" Target="mailto:=@if(sum(d729.d730)=0,%22NA%22,SUM(L729:L730)/SUM(D729:D730))" TargetMode="External"/><Relationship Id="rId2425" Type="http://schemas.openxmlformats.org/officeDocument/2006/relationships/hyperlink" Target="mailto:=@if(sum(d729.d730)=0,%22NA%22,SUM(L729:L730)/SUM(D729:D730))" TargetMode="External"/><Relationship Id="rId2632" Type="http://schemas.openxmlformats.org/officeDocument/2006/relationships/hyperlink" Target="mailto:=@if(sum(d729.d730)=0,%22NA%22,SUM(L729:L730)/SUM(D729:D730))" TargetMode="External"/><Relationship Id="rId5788" Type="http://schemas.openxmlformats.org/officeDocument/2006/relationships/hyperlink" Target="mailto:=@if(sum(d729.d730)=0,%22NA%22,SUM(L729:L730)/SUM(D729:D730))" TargetMode="External"/><Relationship Id="rId5995" Type="http://schemas.openxmlformats.org/officeDocument/2006/relationships/hyperlink" Target="mailto:=@if(sum(d729.d730)=0,%22NA%22,SUM(L729:L730)/SUM(D729:D730))" TargetMode="External"/><Relationship Id="rId6839" Type="http://schemas.openxmlformats.org/officeDocument/2006/relationships/hyperlink" Target="mailto:=@if(sum(d729.d730)=0,%22NA%22,SUM(L729:L730)/SUM(D729:D730))" TargetMode="External"/><Relationship Id="rId80" Type="http://schemas.openxmlformats.org/officeDocument/2006/relationships/hyperlink" Target="mailto:=@if(sum(d729.d730)=0,%22NA%22,SUM(L729:L730)/SUM(D729:D730))" TargetMode="External"/><Relationship Id="rId604" Type="http://schemas.openxmlformats.org/officeDocument/2006/relationships/hyperlink" Target="mailto:=@if(sum(d729.d730)=0,%22NA%22,SUM(L729:L730)/SUM(D729:D730))" TargetMode="External"/><Relationship Id="rId811" Type="http://schemas.openxmlformats.org/officeDocument/2006/relationships/hyperlink" Target="mailto:=@if(sum(d729.d730)=0,%22NA%22,SUM(L729:L730)/SUM(D729:D730))" TargetMode="External"/><Relationship Id="rId1027" Type="http://schemas.openxmlformats.org/officeDocument/2006/relationships/hyperlink" Target="mailto:=@if(sum(d729.d730)=0,%22NA%22,SUM(L729:L730)/SUM(D729:D730))" TargetMode="External"/><Relationship Id="rId1234" Type="http://schemas.openxmlformats.org/officeDocument/2006/relationships/hyperlink" Target="mailto:=@if(sum(d729.d730)=0,%22NA%22,SUM(L729:L730)/SUM(D729:D730))" TargetMode="External"/><Relationship Id="rId1441" Type="http://schemas.openxmlformats.org/officeDocument/2006/relationships/hyperlink" Target="mailto:=@if(sum(d729.d730)=0,%22NA%22,SUM(L729:L730)/SUM(D729:D730))" TargetMode="External"/><Relationship Id="rId4597" Type="http://schemas.openxmlformats.org/officeDocument/2006/relationships/hyperlink" Target="mailto:=@if(sum(d729.d730)=0,%22NA%22,SUM(L729:L730)/SUM(D729:D730))" TargetMode="External"/><Relationship Id="rId5648" Type="http://schemas.openxmlformats.org/officeDocument/2006/relationships/hyperlink" Target="mailto:=@if(sum(d729.d730)=0,%22NA%22,SUM(L729:L730)/SUM(D729:D730))" TargetMode="External"/><Relationship Id="rId5855" Type="http://schemas.openxmlformats.org/officeDocument/2006/relationships/hyperlink" Target="mailto:=@if(sum(d729.d730)=0,%22NA%22,SUM(L729:L730)/SUM(D729:D730))" TargetMode="External"/><Relationship Id="rId6906" Type="http://schemas.openxmlformats.org/officeDocument/2006/relationships/hyperlink" Target="mailto:=@if(sum(d729.d730)=0,%22NA%22,SUM(L729:L730)/SUM(D729:D730))" TargetMode="External"/><Relationship Id="rId8054" Type="http://schemas.openxmlformats.org/officeDocument/2006/relationships/hyperlink" Target="mailto:=@if(sum(d729.d730)=0,%22NA%22,SUM(L729:L730)/SUM(D729:D730))" TargetMode="External"/><Relationship Id="rId1301" Type="http://schemas.openxmlformats.org/officeDocument/2006/relationships/hyperlink" Target="mailto:=@if(sum(d729.d730)=0,%22NA%22,SUM(L729:L730)/SUM(D729:D730))" TargetMode="External"/><Relationship Id="rId3199" Type="http://schemas.openxmlformats.org/officeDocument/2006/relationships/hyperlink" Target="mailto:=@if(sum(d729.d730)=0,%22NA%22,SUM(L729:L730)/SUM(D729:D730))" TargetMode="External"/><Relationship Id="rId4457" Type="http://schemas.openxmlformats.org/officeDocument/2006/relationships/hyperlink" Target="mailto:=@if(sum(d729.d730)=0,%22NA%22,SUM(L729:L730)/SUM(D729:D730))" TargetMode="External"/><Relationship Id="rId4664" Type="http://schemas.openxmlformats.org/officeDocument/2006/relationships/hyperlink" Target="mailto:=@if(sum(d729.d730)=0,%22NA%22,SUM(L729:L730)/SUM(D729:D730))" TargetMode="External"/><Relationship Id="rId5508" Type="http://schemas.openxmlformats.org/officeDocument/2006/relationships/hyperlink" Target="mailto:=@if(sum(d729.d730)=0,%22NA%22,SUM(L729:L730)/SUM(D729:D730))" TargetMode="External"/><Relationship Id="rId5715" Type="http://schemas.openxmlformats.org/officeDocument/2006/relationships/hyperlink" Target="mailto:=@if(sum(d729.d730)=0,%22NA%22,SUM(L729:L730)/SUM(D729:D730))" TargetMode="External"/><Relationship Id="rId7070" Type="http://schemas.openxmlformats.org/officeDocument/2006/relationships/hyperlink" Target="mailto:=@if(sum(d729.d730)=0,%22NA%22,SUM(L729:L730)/SUM(D729:D730))" TargetMode="External"/><Relationship Id="rId8121" Type="http://schemas.openxmlformats.org/officeDocument/2006/relationships/hyperlink" Target="mailto:=@if(sum(d729.d730)=0,%22NA%22,SUM(L729:L730)/SUM(D729:D730))" TargetMode="External"/><Relationship Id="rId3059" Type="http://schemas.openxmlformats.org/officeDocument/2006/relationships/hyperlink" Target="mailto:=@if(sum(d729.d730)=0,%22NA%22,SUM(L729:L730)/SUM(D729:D730))" TargetMode="External"/><Relationship Id="rId3266" Type="http://schemas.openxmlformats.org/officeDocument/2006/relationships/hyperlink" Target="mailto:=@if(sum(d729.d730)=0,%22NA%22,SUM(L729:L730)/SUM(D729:D730))" TargetMode="External"/><Relationship Id="rId3473" Type="http://schemas.openxmlformats.org/officeDocument/2006/relationships/hyperlink" Target="mailto:=@if(sum(d729.d730)=0,%22NA%22,SUM(L729:L730)/SUM(D729:D730))" TargetMode="External"/><Relationship Id="rId4317" Type="http://schemas.openxmlformats.org/officeDocument/2006/relationships/hyperlink" Target="mailto:=@if(sum(d729.d730)=0,%22NA%22,SUM(L729:L730)/SUM(D729:D730))" TargetMode="External"/><Relationship Id="rId4524" Type="http://schemas.openxmlformats.org/officeDocument/2006/relationships/hyperlink" Target="mailto:=@if(sum(d729.d730)=0,%22NA%22,SUM(L729:L730)/SUM(D729:D730))" TargetMode="External"/><Relationship Id="rId4871" Type="http://schemas.openxmlformats.org/officeDocument/2006/relationships/hyperlink" Target="mailto:=@if(sum(d729.d730)=0,%22NA%22,SUM(L729:L730)/SUM(D729:D730))" TargetMode="External"/><Relationship Id="rId5922" Type="http://schemas.openxmlformats.org/officeDocument/2006/relationships/hyperlink" Target="mailto:=@if(sum(d729.d730)=0,%22NA%22,SUM(L729:L730)/SUM(D729:D730))" TargetMode="External"/><Relationship Id="rId187" Type="http://schemas.openxmlformats.org/officeDocument/2006/relationships/hyperlink" Target="mailto:=@if(sum(d729.d730)=0,%22NA%22,SUM(L729:L730)/SUM(D729:D730))" TargetMode="External"/><Relationship Id="rId394" Type="http://schemas.openxmlformats.org/officeDocument/2006/relationships/hyperlink" Target="mailto:=@if(sum(d729.d730)=0,%22NA%22,SUM(L729:L730)/SUM(D729:D730))" TargetMode="External"/><Relationship Id="rId2075" Type="http://schemas.openxmlformats.org/officeDocument/2006/relationships/hyperlink" Target="mailto:=@if(sum(d729.d730)=0,%22NA%22,SUM(L729:L730)/SUM(D729:D730))" TargetMode="External"/><Relationship Id="rId2282" Type="http://schemas.openxmlformats.org/officeDocument/2006/relationships/hyperlink" Target="mailto:=@if(sum(d729.d730)=0,%22NA%22,SUM(L729:L730)/SUM(D729:D730))" TargetMode="External"/><Relationship Id="rId3126" Type="http://schemas.openxmlformats.org/officeDocument/2006/relationships/hyperlink" Target="mailto:=@if(sum(d729.d730)=0,%22NA%22,SUM(L729:L730)/SUM(D729:D730))" TargetMode="External"/><Relationship Id="rId3680" Type="http://schemas.openxmlformats.org/officeDocument/2006/relationships/hyperlink" Target="mailto:=@if(sum(d729.d730)=0,%22NA%22,SUM(L729:L730)/SUM(D729:D730))" TargetMode="External"/><Relationship Id="rId4731" Type="http://schemas.openxmlformats.org/officeDocument/2006/relationships/hyperlink" Target="mailto:=@if(sum(d729.d730)=0,%22NA%22,SUM(L729:L730)/SUM(D729:D730))" TargetMode="External"/><Relationship Id="rId6489" Type="http://schemas.openxmlformats.org/officeDocument/2006/relationships/hyperlink" Target="mailto:=@if(sum(d729.d730)=0,%22NA%22,SUM(L729:L730)/SUM(D729:D730))" TargetMode="External"/><Relationship Id="rId7887" Type="http://schemas.openxmlformats.org/officeDocument/2006/relationships/hyperlink" Target="mailto:=@if(sum(d729.d730)=0,%22NA%22,SUM(L729:L730)/SUM(D729:D730))" TargetMode="External"/><Relationship Id="rId254" Type="http://schemas.openxmlformats.org/officeDocument/2006/relationships/hyperlink" Target="mailto:=@if(sum(d729.d730)=0,%22NA%22,SUM(L729:L730)/SUM(D729:D730))" TargetMode="External"/><Relationship Id="rId1091" Type="http://schemas.openxmlformats.org/officeDocument/2006/relationships/hyperlink" Target="mailto:=@if(sum(d729.d730)=0,%22NA%22,SUM(L729:L730)/SUM(D729:D730))" TargetMode="External"/><Relationship Id="rId3333" Type="http://schemas.openxmlformats.org/officeDocument/2006/relationships/hyperlink" Target="mailto:=@if(sum(d729.d730)=0,%22NA%22,SUM(L729:L730)/SUM(D729:D730))" TargetMode="External"/><Relationship Id="rId3540" Type="http://schemas.openxmlformats.org/officeDocument/2006/relationships/hyperlink" Target="mailto:=@if(sum(d729.d730)=0,%22NA%22,SUM(L729:L730)/SUM(D729:D730))" TargetMode="External"/><Relationship Id="rId5298" Type="http://schemas.openxmlformats.org/officeDocument/2006/relationships/hyperlink" Target="mailto:=@if(sum(d729.d730)=0,%22NA%22,SUM(L729:L730)/SUM(D729:D730))" TargetMode="External"/><Relationship Id="rId6696" Type="http://schemas.openxmlformats.org/officeDocument/2006/relationships/hyperlink" Target="mailto:=@if(sum(d729.d730)=0,%22NA%22,SUM(L729:L730)/SUM(D729:D730))" TargetMode="External"/><Relationship Id="rId7747" Type="http://schemas.openxmlformats.org/officeDocument/2006/relationships/hyperlink" Target="mailto:=@if(sum(d729.d730)=0,%22NA%22,SUM(L729:L730)/SUM(D729:D730))" TargetMode="External"/><Relationship Id="rId7954" Type="http://schemas.openxmlformats.org/officeDocument/2006/relationships/hyperlink" Target="mailto:=@if(sum(d729.d730)=0,%22NA%22,SUM(L729:L730)/SUM(D729:D730))" TargetMode="External"/><Relationship Id="rId114" Type="http://schemas.openxmlformats.org/officeDocument/2006/relationships/hyperlink" Target="mailto:=@if(sum(d729.d730)=0,%22NA%22,SUM(L729:L730)/SUM(D729:D730))" TargetMode="External"/><Relationship Id="rId461" Type="http://schemas.openxmlformats.org/officeDocument/2006/relationships/hyperlink" Target="mailto:=@if(sum(d729.d730)=0,%22NA%22,SUM(L729:L730)/SUM(D729:D730))" TargetMode="External"/><Relationship Id="rId2142" Type="http://schemas.openxmlformats.org/officeDocument/2006/relationships/hyperlink" Target="mailto:=@if(sum(d729.d730)=0,%22NA%22,SUM(L729:L730)/SUM(D729:D730))" TargetMode="External"/><Relationship Id="rId3400" Type="http://schemas.openxmlformats.org/officeDocument/2006/relationships/hyperlink" Target="mailto:=@if(sum(d729.d730)=0,%22NA%22,SUM(L729:L730)/SUM(D729:D730))" TargetMode="External"/><Relationship Id="rId6349" Type="http://schemas.openxmlformats.org/officeDocument/2006/relationships/hyperlink" Target="mailto:=@if(sum(d729.d730)=0,%22NA%22,SUM(L729:L730)/SUM(D729:D730))" TargetMode="External"/><Relationship Id="rId6556" Type="http://schemas.openxmlformats.org/officeDocument/2006/relationships/hyperlink" Target="mailto:=@if(sum(d729.d730)=0,%22NA%22,SUM(L729:L730)/SUM(D729:D730))" TargetMode="External"/><Relationship Id="rId6763" Type="http://schemas.openxmlformats.org/officeDocument/2006/relationships/hyperlink" Target="mailto:=@if(sum(d729.d730)=0,%22NA%22,SUM(L729:L730)/SUM(D729:D730))" TargetMode="External"/><Relationship Id="rId6970" Type="http://schemas.openxmlformats.org/officeDocument/2006/relationships/hyperlink" Target="mailto:=@if(sum(d729.d730)=0,%22NA%22,SUM(L729:L730)/SUM(D729:D730))" TargetMode="External"/><Relationship Id="rId7607" Type="http://schemas.openxmlformats.org/officeDocument/2006/relationships/hyperlink" Target="mailto:=@if(sum(d729.d730)=0,%22NA%22,SUM(L729:L730)/SUM(D729:D730))" TargetMode="External"/><Relationship Id="rId7814" Type="http://schemas.openxmlformats.org/officeDocument/2006/relationships/hyperlink" Target="mailto:=@if(sum(d729.d730)=0,%22NA%22,SUM(L729:L730)/SUM(D729:D730))" TargetMode="External"/><Relationship Id="rId321" Type="http://schemas.openxmlformats.org/officeDocument/2006/relationships/hyperlink" Target="mailto:=@if(sum(d729.d730)=0,%22NA%22,SUM(L729:L730)/SUM(D729:D730))" TargetMode="External"/><Relationship Id="rId2002" Type="http://schemas.openxmlformats.org/officeDocument/2006/relationships/hyperlink" Target="mailto:=@if(sum(d729.d730)=0,%22NA%22,SUM(L729:L730)/SUM(D729:D730))" TargetMode="External"/><Relationship Id="rId2959" Type="http://schemas.openxmlformats.org/officeDocument/2006/relationships/hyperlink" Target="mailto:=@if(sum(d729.d730)=0,%22NA%22,SUM(L729:L730)/SUM(D729:D730))" TargetMode="External"/><Relationship Id="rId5158" Type="http://schemas.openxmlformats.org/officeDocument/2006/relationships/hyperlink" Target="mailto:=@if(sum(d729.d730)=0,%22NA%22,SUM(L729:L730)/SUM(D729:D730))" TargetMode="External"/><Relationship Id="rId5365" Type="http://schemas.openxmlformats.org/officeDocument/2006/relationships/hyperlink" Target="mailto:=@if(sum(d729.d730)=0,%22NA%22,SUM(L729:L730)/SUM(D729:D730))" TargetMode="External"/><Relationship Id="rId5572" Type="http://schemas.openxmlformats.org/officeDocument/2006/relationships/hyperlink" Target="mailto:=@if(sum(d729.d730)=0,%22NA%22,SUM(L729:L730)/SUM(D729:D730))" TargetMode="External"/><Relationship Id="rId6209" Type="http://schemas.openxmlformats.org/officeDocument/2006/relationships/hyperlink" Target="mailto:=@if(sum(d729.d730)=0,%22NA%22,SUM(L729:L730)/SUM(D729:D730))" TargetMode="External"/><Relationship Id="rId6416" Type="http://schemas.openxmlformats.org/officeDocument/2006/relationships/hyperlink" Target="mailto:=@if(sum(d729.d730)=0,%22NA%22,SUM(L729:L730)/SUM(D729:D730))" TargetMode="External"/><Relationship Id="rId6623" Type="http://schemas.openxmlformats.org/officeDocument/2006/relationships/hyperlink" Target="mailto:=@if(sum(d729.d730)=0,%22NA%22,SUM(L729:L730)/SUM(D729:D730))" TargetMode="External"/><Relationship Id="rId6830" Type="http://schemas.openxmlformats.org/officeDocument/2006/relationships/hyperlink" Target="mailto:=@if(sum(d729.d730)=0,%22NA%22,SUM(L729:L730)/SUM(D729:D730))" TargetMode="External"/><Relationship Id="rId1768" Type="http://schemas.openxmlformats.org/officeDocument/2006/relationships/hyperlink" Target="mailto:=@if(sum(d729.d730)=0,%22NA%22,SUM(L729:L730)/SUM(D729:D730))" TargetMode="External"/><Relationship Id="rId2819" Type="http://schemas.openxmlformats.org/officeDocument/2006/relationships/hyperlink" Target="mailto:=@if(sum(d729.d730)=0,%22NA%22,SUM(L729:L730)/SUM(D729:D730))" TargetMode="External"/><Relationship Id="rId4174" Type="http://schemas.openxmlformats.org/officeDocument/2006/relationships/hyperlink" Target="mailto:=@if(sum(d729.d730)=0,%22NA%22,SUM(L729:L730)/SUM(D729:D730))" TargetMode="External"/><Relationship Id="rId4381" Type="http://schemas.openxmlformats.org/officeDocument/2006/relationships/hyperlink" Target="mailto:=@if(sum(d729.d730)=0,%22NA%22,SUM(L729:L730)/SUM(D729:D730))" TargetMode="External"/><Relationship Id="rId5018" Type="http://schemas.openxmlformats.org/officeDocument/2006/relationships/hyperlink" Target="mailto:=@if(sum(d729.d730)=0,%22NA%22,SUM(L729:L730)/SUM(D729:D730))" TargetMode="External"/><Relationship Id="rId5225" Type="http://schemas.openxmlformats.org/officeDocument/2006/relationships/hyperlink" Target="mailto:=@if(sum(d729.d730)=0,%22NA%22,SUM(L729:L730)/SUM(D729:D730))" TargetMode="External"/><Relationship Id="rId5432" Type="http://schemas.openxmlformats.org/officeDocument/2006/relationships/hyperlink" Target="mailto:=@if(sum(d729.d730)=0,%22NA%22,SUM(L729:L730)/SUM(D729:D730))" TargetMode="External"/><Relationship Id="rId1628" Type="http://schemas.openxmlformats.org/officeDocument/2006/relationships/hyperlink" Target="mailto:=@if(sum(d729.d730)=0,%22NA%22,SUM(L729:L730)/SUM(D729:D730))" TargetMode="External"/><Relationship Id="rId1975" Type="http://schemas.openxmlformats.org/officeDocument/2006/relationships/hyperlink" Target="mailto:=@if(sum(d729.d730)=0,%22NA%22,SUM(L729:L730)/SUM(D729:D730))" TargetMode="External"/><Relationship Id="rId3190" Type="http://schemas.openxmlformats.org/officeDocument/2006/relationships/hyperlink" Target="mailto:=@if(sum(d729.d730)=0,%22NA%22,SUM(L729:L730)/SUM(D729:D730))" TargetMode="External"/><Relationship Id="rId4034" Type="http://schemas.openxmlformats.org/officeDocument/2006/relationships/hyperlink" Target="mailto:=@if(sum(d729.d730)=0,%22NA%22,SUM(L729:L730)/SUM(D729:D730))" TargetMode="External"/><Relationship Id="rId4241" Type="http://schemas.openxmlformats.org/officeDocument/2006/relationships/hyperlink" Target="mailto:=@if(sum(d729.d730)=0,%22NA%22,SUM(L729:L730)/SUM(D729:D730))" TargetMode="External"/><Relationship Id="rId7397" Type="http://schemas.openxmlformats.org/officeDocument/2006/relationships/hyperlink" Target="mailto:=@if(sum(d729.d730)=0,%22NA%22,SUM(L729:L730)/SUM(D729:D730))" TargetMode="External"/><Relationship Id="rId1835" Type="http://schemas.openxmlformats.org/officeDocument/2006/relationships/hyperlink" Target="mailto:=@if(sum(d729.d730)=0,%22NA%22,SUM(L729:L730)/SUM(D729:D730))" TargetMode="External"/><Relationship Id="rId3050" Type="http://schemas.openxmlformats.org/officeDocument/2006/relationships/hyperlink" Target="mailto:=@if(sum(d729.d730)=0,%22NA%22,SUM(L729:L730)/SUM(D729:D730))" TargetMode="External"/><Relationship Id="rId4101" Type="http://schemas.openxmlformats.org/officeDocument/2006/relationships/hyperlink" Target="mailto:=@if(sum(d729.d730)=0,%22NA%22,SUM(L729:L730)/SUM(D729:D730))" TargetMode="External"/><Relationship Id="rId7257" Type="http://schemas.openxmlformats.org/officeDocument/2006/relationships/hyperlink" Target="mailto:=@if(sum(d729.d730)=0,%22NA%22,SUM(L729:L730)/SUM(D729:D730))" TargetMode="External"/><Relationship Id="rId7464" Type="http://schemas.openxmlformats.org/officeDocument/2006/relationships/hyperlink" Target="mailto:=@if(sum(d729.d730)=0,%22NA%22,SUM(L729:L730)/SUM(D729:D730))" TargetMode="External"/><Relationship Id="rId1902" Type="http://schemas.openxmlformats.org/officeDocument/2006/relationships/hyperlink" Target="mailto:=@if(sum(d729.d730)=0,%22NA%22,SUM(L729:L730)/SUM(D729:D730))" TargetMode="External"/><Relationship Id="rId6066" Type="http://schemas.openxmlformats.org/officeDocument/2006/relationships/hyperlink" Target="mailto:=@if(sum(d729.d730)=0,%22NA%22,SUM(L729:L730)/SUM(D729:D730))" TargetMode="External"/><Relationship Id="rId7117" Type="http://schemas.openxmlformats.org/officeDocument/2006/relationships/hyperlink" Target="mailto:=@if(sum(d729.d730)=0,%22NA%22,SUM(L729:L730)/SUM(D729:D730))" TargetMode="External"/><Relationship Id="rId7671" Type="http://schemas.openxmlformats.org/officeDocument/2006/relationships/hyperlink" Target="mailto:=@if(sum(d729.d730)=0,%22NA%22,SUM(L729:L730)/SUM(D729:D730))" TargetMode="External"/><Relationship Id="rId3867" Type="http://schemas.openxmlformats.org/officeDocument/2006/relationships/hyperlink" Target="mailto:=@if(sum(d729.d730)=0,%22NA%22,SUM(L729:L730)/SUM(D729:D730))" TargetMode="External"/><Relationship Id="rId4918" Type="http://schemas.openxmlformats.org/officeDocument/2006/relationships/hyperlink" Target="mailto:=@if(sum(d729.d730)=0,%22NA%22,SUM(L729:L730)/SUM(D729:D730))" TargetMode="External"/><Relationship Id="rId6273" Type="http://schemas.openxmlformats.org/officeDocument/2006/relationships/hyperlink" Target="mailto:=@if(sum(d729.d730)=0,%22NA%22,SUM(L729:L730)/SUM(D729:D730))" TargetMode="External"/><Relationship Id="rId6480" Type="http://schemas.openxmlformats.org/officeDocument/2006/relationships/hyperlink" Target="mailto:=@if(sum(d729.d730)=0,%22NA%22,SUM(L729:L730)/SUM(D729:D730))" TargetMode="External"/><Relationship Id="rId7324" Type="http://schemas.openxmlformats.org/officeDocument/2006/relationships/hyperlink" Target="mailto:=@if(sum(d729.d730)=0,%22NA%22,SUM(L729:L730)/SUM(D729:D730))" TargetMode="External"/><Relationship Id="rId7531" Type="http://schemas.openxmlformats.org/officeDocument/2006/relationships/hyperlink" Target="mailto:=@if(sum(d729.d730)=0,%22NA%22,SUM(L729:L730)/SUM(D729:D730))" TargetMode="External"/><Relationship Id="rId788" Type="http://schemas.openxmlformats.org/officeDocument/2006/relationships/hyperlink" Target="mailto:=@if(sum(d729.d730)=0,%22NA%22,SUM(L729:L730)/SUM(D729:D730))" TargetMode="External"/><Relationship Id="rId995" Type="http://schemas.openxmlformats.org/officeDocument/2006/relationships/hyperlink" Target="mailto:=@if(sum(d729.d730)=0,%22NA%22,SUM(L729:L730)/SUM(D729:D730))" TargetMode="External"/><Relationship Id="rId2469" Type="http://schemas.openxmlformats.org/officeDocument/2006/relationships/hyperlink" Target="mailto:=@if(sum(d729.d730)=0,%22NA%22,SUM(L729:L730)/SUM(D729:D730))" TargetMode="External"/><Relationship Id="rId2676" Type="http://schemas.openxmlformats.org/officeDocument/2006/relationships/hyperlink" Target="mailto:=@if(sum(d729.d730)=0,%22NA%22,SUM(L729:L730)/SUM(D729:D730))" TargetMode="External"/><Relationship Id="rId2883" Type="http://schemas.openxmlformats.org/officeDocument/2006/relationships/hyperlink" Target="mailto:=@if(sum(d729.d730)=0,%22NA%22,SUM(L729:L730)/SUM(D729:D730))" TargetMode="External"/><Relationship Id="rId3727" Type="http://schemas.openxmlformats.org/officeDocument/2006/relationships/hyperlink" Target="mailto:=@if(sum(d729.d730)=0,%22NA%22,SUM(L729:L730)/SUM(D729:D730))" TargetMode="External"/><Relationship Id="rId3934" Type="http://schemas.openxmlformats.org/officeDocument/2006/relationships/hyperlink" Target="mailto:=@if(sum(d729.d730)=0,%22NA%22,SUM(L729:L730)/SUM(D729:D730))" TargetMode="External"/><Relationship Id="rId5082" Type="http://schemas.openxmlformats.org/officeDocument/2006/relationships/hyperlink" Target="mailto:=@if(sum(d729.d730)=0,%22NA%22,SUM(L729:L730)/SUM(D729:D730))" TargetMode="External"/><Relationship Id="rId6133" Type="http://schemas.openxmlformats.org/officeDocument/2006/relationships/hyperlink" Target="mailto:=@if(sum(d729.d730)=0,%22NA%22,SUM(L729:L730)/SUM(D729:D730))" TargetMode="External"/><Relationship Id="rId6340" Type="http://schemas.openxmlformats.org/officeDocument/2006/relationships/hyperlink" Target="mailto:=@if(sum(d729.d730)=0,%22NA%22,SUM(L729:L730)/SUM(D729:D730))" TargetMode="External"/><Relationship Id="rId648" Type="http://schemas.openxmlformats.org/officeDocument/2006/relationships/hyperlink" Target="mailto:=@if(sum(d729.d730)=0,%22NA%22,SUM(L729:L730)/SUM(D729:D730))" TargetMode="External"/><Relationship Id="rId855" Type="http://schemas.openxmlformats.org/officeDocument/2006/relationships/hyperlink" Target="mailto:=@if(sum(d729.d730)=0,%22NA%22,SUM(L729:L730)/SUM(D729:D730))" TargetMode="External"/><Relationship Id="rId1278" Type="http://schemas.openxmlformats.org/officeDocument/2006/relationships/hyperlink" Target="mailto:=@if(sum(d729.d730)=0,%22NA%22,SUM(L729:L730)/SUM(D729:D730))" TargetMode="External"/><Relationship Id="rId1485" Type="http://schemas.openxmlformats.org/officeDocument/2006/relationships/hyperlink" Target="mailto:=@if(sum(d729.d730)=0,%22NA%22,SUM(L729:L730)/SUM(D729:D730))" TargetMode="External"/><Relationship Id="rId1692" Type="http://schemas.openxmlformats.org/officeDocument/2006/relationships/hyperlink" Target="mailto:=@if(sum(d729.d730)=0,%22NA%22,SUM(L729:L730)/SUM(D729:D730))" TargetMode="External"/><Relationship Id="rId2329" Type="http://schemas.openxmlformats.org/officeDocument/2006/relationships/hyperlink" Target="mailto:=@if(sum(d729.d730)=0,%22NA%22,SUM(L729:L730)/SUM(D729:D730))" TargetMode="External"/><Relationship Id="rId2536" Type="http://schemas.openxmlformats.org/officeDocument/2006/relationships/hyperlink" Target="mailto:=@if(sum(d729.d730)=0,%22NA%22,SUM(L729:L730)/SUM(D729:D730))" TargetMode="External"/><Relationship Id="rId2743" Type="http://schemas.openxmlformats.org/officeDocument/2006/relationships/hyperlink" Target="mailto:=@if(sum(d729.d730)=0,%22NA%22,SUM(L729:L730)/SUM(D729:D730))" TargetMode="External"/><Relationship Id="rId5899" Type="http://schemas.openxmlformats.org/officeDocument/2006/relationships/hyperlink" Target="mailto:=@if(sum(d729.d730)=0,%22NA%22,SUM(L729:L730)/SUM(D729:D730))" TargetMode="External"/><Relationship Id="rId6200" Type="http://schemas.openxmlformats.org/officeDocument/2006/relationships/hyperlink" Target="mailto:=@if(sum(d729.d730)=0,%22NA%22,SUM(L729:L730)/SUM(D729:D730))" TargetMode="External"/><Relationship Id="rId8098" Type="http://schemas.openxmlformats.org/officeDocument/2006/relationships/hyperlink" Target="mailto:=@if(sum(d729.d730)=0,%22NA%22,SUM(L729:L730)/SUM(D729:D730))" TargetMode="External"/><Relationship Id="rId508" Type="http://schemas.openxmlformats.org/officeDocument/2006/relationships/hyperlink" Target="mailto:=@if(sum(d729.d730)=0,%22NA%22,SUM(L729:L730)/SUM(D729:D730))" TargetMode="External"/><Relationship Id="rId715" Type="http://schemas.openxmlformats.org/officeDocument/2006/relationships/hyperlink" Target="mailto:=@if(sum(d729.d730)=0,%22NA%22,SUM(L729:L730)/SUM(D729:D730))" TargetMode="External"/><Relationship Id="rId922" Type="http://schemas.openxmlformats.org/officeDocument/2006/relationships/hyperlink" Target="mailto:=@if(sum(d729.d730)=0,%22NA%22,SUM(L729:L730)/SUM(D729:D730))" TargetMode="External"/><Relationship Id="rId1138" Type="http://schemas.openxmlformats.org/officeDocument/2006/relationships/hyperlink" Target="mailto:=@if(sum(d729.d730)=0,%22NA%22,SUM(L729:L730)/SUM(D729:D730))" TargetMode="External"/><Relationship Id="rId1345" Type="http://schemas.openxmlformats.org/officeDocument/2006/relationships/hyperlink" Target="mailto:=@if(sum(d729.d730)=0,%22NA%22,SUM(L729:L730)/SUM(D729:D730))" TargetMode="External"/><Relationship Id="rId1552" Type="http://schemas.openxmlformats.org/officeDocument/2006/relationships/hyperlink" Target="mailto:=@if(sum(d729.d730)=0,%22NA%22,SUM(L729:L730)/SUM(D729:D730))" TargetMode="External"/><Relationship Id="rId2603" Type="http://schemas.openxmlformats.org/officeDocument/2006/relationships/hyperlink" Target="mailto:=@if(sum(d729.d730)=0,%22NA%22,SUM(L729:L730)/SUM(D729:D730))" TargetMode="External"/><Relationship Id="rId2950" Type="http://schemas.openxmlformats.org/officeDocument/2006/relationships/hyperlink" Target="mailto:=@if(sum(d729.d730)=0,%22NA%22,SUM(L729:L730)/SUM(D729:D730))" TargetMode="External"/><Relationship Id="rId5759" Type="http://schemas.openxmlformats.org/officeDocument/2006/relationships/hyperlink" Target="mailto:=@if(sum(d729.d730)=0,%22NA%22,SUM(L729:L730)/SUM(D729:D730))" TargetMode="External"/><Relationship Id="rId1205" Type="http://schemas.openxmlformats.org/officeDocument/2006/relationships/hyperlink" Target="mailto:=@if(sum(d729.d730)=0,%22NA%22,SUM(L729:L730)/SUM(D729:D730))" TargetMode="External"/><Relationship Id="rId2810" Type="http://schemas.openxmlformats.org/officeDocument/2006/relationships/hyperlink" Target="mailto:=@if(sum(d729.d730)=0,%22NA%22,SUM(L729:L730)/SUM(D729:D730))" TargetMode="External"/><Relationship Id="rId4568" Type="http://schemas.openxmlformats.org/officeDocument/2006/relationships/hyperlink" Target="mailto:=@if(sum(d729.d730)=0,%22NA%22,SUM(L729:L730)/SUM(D729:D730))" TargetMode="External"/><Relationship Id="rId5966" Type="http://schemas.openxmlformats.org/officeDocument/2006/relationships/hyperlink" Target="mailto:=@if(sum(d729.d730)=0,%22NA%22,SUM(L729:L730)/SUM(D729:D730))" TargetMode="External"/><Relationship Id="rId7181" Type="http://schemas.openxmlformats.org/officeDocument/2006/relationships/hyperlink" Target="mailto:=@if(sum(d729.d730)=0,%22NA%22,SUM(L729:L730)/SUM(D729:D730))" TargetMode="External"/><Relationship Id="rId8025" Type="http://schemas.openxmlformats.org/officeDocument/2006/relationships/hyperlink" Target="mailto:=@if(sum(d729.d730)=0,%22NA%22,SUM(L729:L730)/SUM(D729:D730))" TargetMode="External"/><Relationship Id="rId51" Type="http://schemas.openxmlformats.org/officeDocument/2006/relationships/hyperlink" Target="mailto:=@if(sum(d729.d730)=0,%22NA%22,SUM(L729:L730)/SUM(D729:D730))" TargetMode="External"/><Relationship Id="rId1412" Type="http://schemas.openxmlformats.org/officeDocument/2006/relationships/hyperlink" Target="mailto:=@if(sum(d729.d730)=0,%22NA%22,SUM(L729:L730)/SUM(D729:D730))" TargetMode="External"/><Relationship Id="rId3377" Type="http://schemas.openxmlformats.org/officeDocument/2006/relationships/hyperlink" Target="mailto:=@if(sum(d729.d730)=0,%22NA%22,SUM(L729:L730)/SUM(D729:D730))" TargetMode="External"/><Relationship Id="rId4775" Type="http://schemas.openxmlformats.org/officeDocument/2006/relationships/hyperlink" Target="mailto:=@if(sum(d729.d730)=0,%22NA%22,SUM(L729:L730)/SUM(D729:D730))" TargetMode="External"/><Relationship Id="rId4982" Type="http://schemas.openxmlformats.org/officeDocument/2006/relationships/hyperlink" Target="mailto:=@if(sum(d729.d730)=0,%22NA%22,SUM(L729:L730)/SUM(D729:D730))" TargetMode="External"/><Relationship Id="rId5619" Type="http://schemas.openxmlformats.org/officeDocument/2006/relationships/hyperlink" Target="mailto:=@if(sum(d729.d730)=0,%22NA%22,SUM(L729:L730)/SUM(D729:D730))" TargetMode="External"/><Relationship Id="rId5826" Type="http://schemas.openxmlformats.org/officeDocument/2006/relationships/hyperlink" Target="mailto:=@if(sum(d729.d730)=0,%22NA%22,SUM(L729:L730)/SUM(D729:D730))" TargetMode="External"/><Relationship Id="rId7041" Type="http://schemas.openxmlformats.org/officeDocument/2006/relationships/hyperlink" Target="mailto:=@if(sum(d729.d730)=0,%22NA%22,SUM(L729:L730)/SUM(D729:D730))" TargetMode="External"/><Relationship Id="rId298" Type="http://schemas.openxmlformats.org/officeDocument/2006/relationships/hyperlink" Target="mailto:=@if(sum(d729.d730)=0,%22NA%22,SUM(L729:L730)/SUM(D729:D730))" TargetMode="External"/><Relationship Id="rId3584" Type="http://schemas.openxmlformats.org/officeDocument/2006/relationships/hyperlink" Target="mailto:=@if(sum(d729.d730)=0,%22NA%22,SUM(L729:L730)/SUM(D729:D730))" TargetMode="External"/><Relationship Id="rId3791" Type="http://schemas.openxmlformats.org/officeDocument/2006/relationships/hyperlink" Target="mailto:=@if(sum(d729.d730)=0,%22NA%22,SUM(L729:L730)/SUM(D729:D730))" TargetMode="External"/><Relationship Id="rId4428" Type="http://schemas.openxmlformats.org/officeDocument/2006/relationships/hyperlink" Target="mailto:=@if(sum(d729.d730)=0,%22NA%22,SUM(L729:L730)/SUM(D729:D730))" TargetMode="External"/><Relationship Id="rId4635" Type="http://schemas.openxmlformats.org/officeDocument/2006/relationships/hyperlink" Target="mailto:=@if(sum(d729.d730)=0,%22NA%22,SUM(L729:L730)/SUM(D729:D730))" TargetMode="External"/><Relationship Id="rId4842" Type="http://schemas.openxmlformats.org/officeDocument/2006/relationships/hyperlink" Target="mailto:=@if(sum(d729.d730)=0,%22NA%22,SUM(L729:L730)/SUM(D729:D730))" TargetMode="External"/><Relationship Id="rId7998" Type="http://schemas.openxmlformats.org/officeDocument/2006/relationships/hyperlink" Target="mailto:=@if(sum(d729.d730)=0,%22NA%22,SUM(L729:L730)/SUM(D729:D730))" TargetMode="External"/><Relationship Id="rId158" Type="http://schemas.openxmlformats.org/officeDocument/2006/relationships/hyperlink" Target="mailto:=@if(sum(d729.d730)=0,%22NA%22,SUM(L729:L730)/SUM(D729:D730))" TargetMode="External"/><Relationship Id="rId2186" Type="http://schemas.openxmlformats.org/officeDocument/2006/relationships/hyperlink" Target="mailto:=@if(sum(d729.d730)=0,%22NA%22,SUM(L729:L730)/SUM(D729:D730))" TargetMode="External"/><Relationship Id="rId2393" Type="http://schemas.openxmlformats.org/officeDocument/2006/relationships/hyperlink" Target="mailto:=@if(sum(d729.d730)=0,%22NA%22,SUM(L729:L730)/SUM(D729:D730))" TargetMode="External"/><Relationship Id="rId3237" Type="http://schemas.openxmlformats.org/officeDocument/2006/relationships/hyperlink" Target="mailto:=@if(sum(d729.d730)=0,%22NA%22,SUM(L729:L730)/SUM(D729:D730))" TargetMode="External"/><Relationship Id="rId3444" Type="http://schemas.openxmlformats.org/officeDocument/2006/relationships/hyperlink" Target="mailto:=@if(sum(d729.d730)=0,%22NA%22,SUM(L729:L730)/SUM(D729:D730))" TargetMode="External"/><Relationship Id="rId3651" Type="http://schemas.openxmlformats.org/officeDocument/2006/relationships/hyperlink" Target="mailto:=@if(sum(d729.d730)=0,%22NA%22,SUM(L729:L730)/SUM(D729:D730))" TargetMode="External"/><Relationship Id="rId4702" Type="http://schemas.openxmlformats.org/officeDocument/2006/relationships/hyperlink" Target="mailto:=@if(sum(d729.d730)=0,%22NA%22,SUM(L729:L730)/SUM(D729:D730))" TargetMode="External"/><Relationship Id="rId7858" Type="http://schemas.openxmlformats.org/officeDocument/2006/relationships/hyperlink" Target="mailto:=@if(sum(d729.d730)=0,%22NA%22,SUM(L729:L730)/SUM(D729:D730))" TargetMode="External"/><Relationship Id="rId365" Type="http://schemas.openxmlformats.org/officeDocument/2006/relationships/hyperlink" Target="mailto:=@if(sum(d729.d730)=0,%22NA%22,SUM(L729:L730)/SUM(D729:D730))" TargetMode="External"/><Relationship Id="rId572" Type="http://schemas.openxmlformats.org/officeDocument/2006/relationships/hyperlink" Target="mailto:=@if(sum(d729.d730)=0,%22NA%22,SUM(L729:L730)/SUM(D729:D730))" TargetMode="External"/><Relationship Id="rId2046" Type="http://schemas.openxmlformats.org/officeDocument/2006/relationships/hyperlink" Target="mailto:=@if(sum(d729.d730)=0,%22NA%22,SUM(L729:L730)/SUM(D729:D730))" TargetMode="External"/><Relationship Id="rId2253" Type="http://schemas.openxmlformats.org/officeDocument/2006/relationships/hyperlink" Target="mailto:=@if(sum(d729.d730)=0,%22NA%22,SUM(L729:L730)/SUM(D729:D730))" TargetMode="External"/><Relationship Id="rId2460" Type="http://schemas.openxmlformats.org/officeDocument/2006/relationships/hyperlink" Target="mailto:=@if(sum(d729.d730)=0,%22NA%22,SUM(L729:L730)/SUM(D729:D730))" TargetMode="External"/><Relationship Id="rId3304" Type="http://schemas.openxmlformats.org/officeDocument/2006/relationships/hyperlink" Target="mailto:=@if(sum(d729.d730)=0,%22NA%22,SUM(L729:L730)/SUM(D729:D730))" TargetMode="External"/><Relationship Id="rId3511" Type="http://schemas.openxmlformats.org/officeDocument/2006/relationships/hyperlink" Target="mailto:=@if(sum(d729.d730)=0,%22NA%22,SUM(L729:L730)/SUM(D729:D730))" TargetMode="External"/><Relationship Id="rId6667" Type="http://schemas.openxmlformats.org/officeDocument/2006/relationships/hyperlink" Target="mailto:=@if(sum(d729.d730)=0,%22NA%22,SUM(L729:L730)/SUM(D729:D730))" TargetMode="External"/><Relationship Id="rId6874" Type="http://schemas.openxmlformats.org/officeDocument/2006/relationships/hyperlink" Target="mailto:=@if(sum(d729.d730)=0,%22NA%22,SUM(L729:L730)/SUM(D729:D730))" TargetMode="External"/><Relationship Id="rId7718" Type="http://schemas.openxmlformats.org/officeDocument/2006/relationships/hyperlink" Target="mailto:=@if(sum(d729.d730)=0,%22NA%22,SUM(L729:L730)/SUM(D729:D730))" TargetMode="External"/><Relationship Id="rId7925" Type="http://schemas.openxmlformats.org/officeDocument/2006/relationships/hyperlink" Target="mailto:=@if(sum(d729.d730)=0,%22NA%22,SUM(L729:L730)/SUM(D729:D730))" TargetMode="External"/><Relationship Id="rId225" Type="http://schemas.openxmlformats.org/officeDocument/2006/relationships/hyperlink" Target="mailto:=@if(sum(d729.d730)=0,%22NA%22,SUM(L729:L730)/SUM(D729:D730))" TargetMode="External"/><Relationship Id="rId432" Type="http://schemas.openxmlformats.org/officeDocument/2006/relationships/hyperlink" Target="mailto:=@if(sum(d729.d730)=0,%22NA%22,SUM(L729:L730)/SUM(D729:D730))" TargetMode="External"/><Relationship Id="rId1062" Type="http://schemas.openxmlformats.org/officeDocument/2006/relationships/hyperlink" Target="mailto:=@if(sum(d729.d730)=0,%22NA%22,SUM(L729:L730)/SUM(D729:D730))" TargetMode="External"/><Relationship Id="rId2113" Type="http://schemas.openxmlformats.org/officeDocument/2006/relationships/hyperlink" Target="mailto:=@if(sum(d729.d730)=0,%22NA%22,SUM(L729:L730)/SUM(D729:D730))" TargetMode="External"/><Relationship Id="rId2320" Type="http://schemas.openxmlformats.org/officeDocument/2006/relationships/hyperlink" Target="mailto:=@if(sum(d729.d730)=0,%22NA%22,SUM(L729:L730)/SUM(D729:D730))" TargetMode="External"/><Relationship Id="rId5269" Type="http://schemas.openxmlformats.org/officeDocument/2006/relationships/hyperlink" Target="mailto:=@if(sum(d729.d730)=0,%22NA%22,SUM(L729:L730)/SUM(D729:D730))" TargetMode="External"/><Relationship Id="rId5476" Type="http://schemas.openxmlformats.org/officeDocument/2006/relationships/hyperlink" Target="mailto:=@if(sum(d729.d730)=0,%22NA%22,SUM(L729:L730)/SUM(D729:D730))" TargetMode="External"/><Relationship Id="rId5683" Type="http://schemas.openxmlformats.org/officeDocument/2006/relationships/hyperlink" Target="mailto:=@if(sum(d729.d730)=0,%22NA%22,SUM(L729:L730)/SUM(D729:D730))" TargetMode="External"/><Relationship Id="rId6527" Type="http://schemas.openxmlformats.org/officeDocument/2006/relationships/hyperlink" Target="mailto:=@if(sum(d729.d730)=0,%22NA%22,SUM(L729:L730)/SUM(D729:D730))" TargetMode="External"/><Relationship Id="rId6734" Type="http://schemas.openxmlformats.org/officeDocument/2006/relationships/hyperlink" Target="mailto:=@if(sum(d729.d730)=0,%22NA%22,SUM(L729:L730)/SUM(D729:D730))" TargetMode="External"/><Relationship Id="rId4078" Type="http://schemas.openxmlformats.org/officeDocument/2006/relationships/hyperlink" Target="mailto:=@if(sum(d729.d730)=0,%22NA%22,SUM(L729:L730)/SUM(D729:D730))" TargetMode="External"/><Relationship Id="rId4285" Type="http://schemas.openxmlformats.org/officeDocument/2006/relationships/hyperlink" Target="mailto:=@if(sum(d729.d730)=0,%22NA%22,SUM(L729:L730)/SUM(D729:D730))" TargetMode="External"/><Relationship Id="rId4492" Type="http://schemas.openxmlformats.org/officeDocument/2006/relationships/hyperlink" Target="mailto:=@if(sum(d729.d730)=0,%22NA%22,SUM(L729:L730)/SUM(D729:D730))" TargetMode="External"/><Relationship Id="rId5129" Type="http://schemas.openxmlformats.org/officeDocument/2006/relationships/hyperlink" Target="mailto:=@if(sum(d729.d730)=0,%22NA%22,SUM(L729:L730)/SUM(D729:D730))" TargetMode="External"/><Relationship Id="rId5336" Type="http://schemas.openxmlformats.org/officeDocument/2006/relationships/hyperlink" Target="mailto:=@if(sum(d729.d730)=0,%22NA%22,SUM(L729:L730)/SUM(D729:D730))" TargetMode="External"/><Relationship Id="rId5543" Type="http://schemas.openxmlformats.org/officeDocument/2006/relationships/hyperlink" Target="mailto:=@if(sum(d729.d730)=0,%22NA%22,SUM(L729:L730)/SUM(D729:D730))" TargetMode="External"/><Relationship Id="rId5890" Type="http://schemas.openxmlformats.org/officeDocument/2006/relationships/hyperlink" Target="mailto:=@if(sum(d729.d730)=0,%22NA%22,SUM(L729:L730)/SUM(D729:D730))" TargetMode="External"/><Relationship Id="rId6941" Type="http://schemas.openxmlformats.org/officeDocument/2006/relationships/hyperlink" Target="mailto:=@if(sum(d729.d730)=0,%22NA%22,SUM(L729:L730)/SUM(D729:D730))" TargetMode="External"/><Relationship Id="rId1879" Type="http://schemas.openxmlformats.org/officeDocument/2006/relationships/hyperlink" Target="mailto:=@if(sum(d729.d730)=0,%22NA%22,SUM(L729:L730)/SUM(D729:D730))" TargetMode="External"/><Relationship Id="rId3094" Type="http://schemas.openxmlformats.org/officeDocument/2006/relationships/hyperlink" Target="mailto:=@if(sum(d729.d730)=0,%22NA%22,SUM(L729:L730)/SUM(D729:D730))" TargetMode="External"/><Relationship Id="rId4145" Type="http://schemas.openxmlformats.org/officeDocument/2006/relationships/hyperlink" Target="mailto:=@if(sum(d729.d730)=0,%22NA%22,SUM(L729:L730)/SUM(D729:D730))" TargetMode="External"/><Relationship Id="rId5750" Type="http://schemas.openxmlformats.org/officeDocument/2006/relationships/hyperlink" Target="mailto:=@if(sum(d729.d730)=0,%22NA%22,SUM(L729:L730)/SUM(D729:D730))" TargetMode="External"/><Relationship Id="rId6801" Type="http://schemas.openxmlformats.org/officeDocument/2006/relationships/hyperlink" Target="mailto:=@if(sum(d729.d730)=0,%22NA%22,SUM(L729:L730)/SUM(D729:D730))" TargetMode="External"/><Relationship Id="rId1739" Type="http://schemas.openxmlformats.org/officeDocument/2006/relationships/hyperlink" Target="mailto:=@if(sum(d729.d730)=0,%22NA%22,SUM(L729:L730)/SUM(D729:D730))" TargetMode="External"/><Relationship Id="rId1946" Type="http://schemas.openxmlformats.org/officeDocument/2006/relationships/hyperlink" Target="mailto:=@if(sum(d729.d730)=0,%22NA%22,SUM(L729:L730)/SUM(D729:D730))" TargetMode="External"/><Relationship Id="rId4005" Type="http://schemas.openxmlformats.org/officeDocument/2006/relationships/hyperlink" Target="mailto:=@if(sum(d729.d730)=0,%22NA%22,SUM(L729:L730)/SUM(D729:D730))" TargetMode="External"/><Relationship Id="rId4352" Type="http://schemas.openxmlformats.org/officeDocument/2006/relationships/hyperlink" Target="mailto:=@if(sum(d729.d730)=0,%22NA%22,SUM(L729:L730)/SUM(D729:D730))" TargetMode="External"/><Relationship Id="rId5403" Type="http://schemas.openxmlformats.org/officeDocument/2006/relationships/hyperlink" Target="mailto:=@if(sum(d729.d730)=0,%22NA%22,SUM(L729:L730)/SUM(D729:D730))" TargetMode="External"/><Relationship Id="rId5610" Type="http://schemas.openxmlformats.org/officeDocument/2006/relationships/hyperlink" Target="mailto:=@if(sum(d729.d730)=0,%22NA%22,SUM(L729:L730)/SUM(D729:D730))" TargetMode="External"/><Relationship Id="rId1806" Type="http://schemas.openxmlformats.org/officeDocument/2006/relationships/hyperlink" Target="mailto:=@if(sum(d729.d730)=0,%22NA%22,SUM(L729:L730)/SUM(D729:D730))" TargetMode="External"/><Relationship Id="rId3161" Type="http://schemas.openxmlformats.org/officeDocument/2006/relationships/hyperlink" Target="mailto:=@if(sum(d729.d730)=0,%22NA%22,SUM(L729:L730)/SUM(D729:D730))" TargetMode="External"/><Relationship Id="rId4212" Type="http://schemas.openxmlformats.org/officeDocument/2006/relationships/hyperlink" Target="mailto:=@if(sum(d729.d730)=0,%22NA%22,SUM(L729:L730)/SUM(D729:D730))" TargetMode="External"/><Relationship Id="rId7368" Type="http://schemas.openxmlformats.org/officeDocument/2006/relationships/hyperlink" Target="mailto:=@if(sum(d729.d730)=0,%22NA%22,SUM(L729:L730)/SUM(D729:D730))" TargetMode="External"/><Relationship Id="rId7575" Type="http://schemas.openxmlformats.org/officeDocument/2006/relationships/hyperlink" Target="mailto:=@if(sum(d729.d730)=0,%22NA%22,SUM(L729:L730)/SUM(D729:D730))" TargetMode="External"/><Relationship Id="rId7782" Type="http://schemas.openxmlformats.org/officeDocument/2006/relationships/hyperlink" Target="mailto:=@if(sum(d729.d730)=0,%22NA%22,SUM(L729:L730)/SUM(D729:D730))" TargetMode="External"/><Relationship Id="rId3021" Type="http://schemas.openxmlformats.org/officeDocument/2006/relationships/hyperlink" Target="mailto:=@if(sum(d729.d730)=0,%22NA%22,SUM(L729:L730)/SUM(D729:D730))" TargetMode="External"/><Relationship Id="rId3978" Type="http://schemas.openxmlformats.org/officeDocument/2006/relationships/hyperlink" Target="mailto:=@if(sum(d729.d730)=0,%22NA%22,SUM(L729:L730)/SUM(D729:D730))" TargetMode="External"/><Relationship Id="rId6177" Type="http://schemas.openxmlformats.org/officeDocument/2006/relationships/hyperlink" Target="mailto:=@if(sum(d729.d730)=0,%22NA%22,SUM(L729:L730)/SUM(D729:D730))" TargetMode="External"/><Relationship Id="rId6384" Type="http://schemas.openxmlformats.org/officeDocument/2006/relationships/hyperlink" Target="mailto:=@if(sum(d729.d730)=0,%22NA%22,SUM(L729:L730)/SUM(D729:D730))" TargetMode="External"/><Relationship Id="rId6591" Type="http://schemas.openxmlformats.org/officeDocument/2006/relationships/hyperlink" Target="mailto:=@if(sum(d729.d730)=0,%22NA%22,SUM(L729:L730)/SUM(D729:D730))" TargetMode="External"/><Relationship Id="rId7228" Type="http://schemas.openxmlformats.org/officeDocument/2006/relationships/hyperlink" Target="mailto:=@if(sum(d729.d730)=0,%22NA%22,SUM(L729:L730)/SUM(D729:D730))" TargetMode="External"/><Relationship Id="rId7435" Type="http://schemas.openxmlformats.org/officeDocument/2006/relationships/hyperlink" Target="mailto:=@if(sum(d729.d730)=0,%22NA%22,SUM(L729:L730)/SUM(D729:D730))" TargetMode="External"/><Relationship Id="rId7642" Type="http://schemas.openxmlformats.org/officeDocument/2006/relationships/hyperlink" Target="mailto:=@if(sum(d729.d730)=0,%22NA%22,SUM(L729:L730)/SUM(D729:D730))" TargetMode="External"/><Relationship Id="rId899" Type="http://schemas.openxmlformats.org/officeDocument/2006/relationships/hyperlink" Target="mailto:=@if(sum(d729.d730)=0,%22NA%22,SUM(L729:L730)/SUM(D729:D730))" TargetMode="External"/><Relationship Id="rId2787" Type="http://schemas.openxmlformats.org/officeDocument/2006/relationships/hyperlink" Target="mailto:=@if(sum(d729.d730)=0,%22NA%22,SUM(L729:L730)/SUM(D729:D730))" TargetMode="External"/><Relationship Id="rId3838" Type="http://schemas.openxmlformats.org/officeDocument/2006/relationships/hyperlink" Target="mailto:=@if(sum(d729.d730)=0,%22NA%22,SUM(L729:L730)/SUM(D729:D730))" TargetMode="External"/><Relationship Id="rId5193" Type="http://schemas.openxmlformats.org/officeDocument/2006/relationships/hyperlink" Target="mailto:=@if(sum(d729.d730)=0,%22NA%22,SUM(L729:L730)/SUM(D729:D730))" TargetMode="External"/><Relationship Id="rId6037" Type="http://schemas.openxmlformats.org/officeDocument/2006/relationships/hyperlink" Target="mailto:=@if(sum(d729.d730)=0,%22NA%22,SUM(L729:L730)/SUM(D729:D730))" TargetMode="External"/><Relationship Id="rId6244" Type="http://schemas.openxmlformats.org/officeDocument/2006/relationships/hyperlink" Target="mailto:=@if(sum(d729.d730)=0,%22NA%22,SUM(L729:L730)/SUM(D729:D730))" TargetMode="External"/><Relationship Id="rId6451" Type="http://schemas.openxmlformats.org/officeDocument/2006/relationships/hyperlink" Target="mailto:=@if(sum(d729.d730)=0,%22NA%22,SUM(L729:L730)/SUM(D729:D730))" TargetMode="External"/><Relationship Id="rId7502" Type="http://schemas.openxmlformats.org/officeDocument/2006/relationships/hyperlink" Target="mailto:=@if(sum(d729.d730)=0,%22NA%22,SUM(L729:L730)/SUM(D729:D730))" TargetMode="External"/><Relationship Id="rId759" Type="http://schemas.openxmlformats.org/officeDocument/2006/relationships/hyperlink" Target="mailto:=@if(sum(d729.d730)=0,%22NA%22,SUM(L729:L730)/SUM(D729:D730))" TargetMode="External"/><Relationship Id="rId966" Type="http://schemas.openxmlformats.org/officeDocument/2006/relationships/hyperlink" Target="mailto:=@if(sum(d729.d730)=0,%22NA%22,SUM(L729:L730)/SUM(D729:D730))" TargetMode="External"/><Relationship Id="rId1389" Type="http://schemas.openxmlformats.org/officeDocument/2006/relationships/hyperlink" Target="mailto:=@if(sum(d729.d730)=0,%22NA%22,SUM(L729:L730)/SUM(D729:D730))" TargetMode="External"/><Relationship Id="rId1596" Type="http://schemas.openxmlformats.org/officeDocument/2006/relationships/hyperlink" Target="mailto:=@if(sum(d729.d730)=0,%22NA%22,SUM(L729:L730)/SUM(D729:D730))" TargetMode="External"/><Relationship Id="rId2647" Type="http://schemas.openxmlformats.org/officeDocument/2006/relationships/hyperlink" Target="mailto:=@if(sum(d729.d730)=0,%22NA%22,SUM(L729:L730)/SUM(D729:D730))" TargetMode="External"/><Relationship Id="rId2994" Type="http://schemas.openxmlformats.org/officeDocument/2006/relationships/hyperlink" Target="mailto:=@if(sum(d729.d730)=0,%22NA%22,SUM(L729:L730)/SUM(D729:D730))" TargetMode="External"/><Relationship Id="rId5053" Type="http://schemas.openxmlformats.org/officeDocument/2006/relationships/hyperlink" Target="mailto:=@if(sum(d729.d730)=0,%22NA%22,SUM(L729:L730)/SUM(D729:D730))" TargetMode="External"/><Relationship Id="rId5260" Type="http://schemas.openxmlformats.org/officeDocument/2006/relationships/hyperlink" Target="mailto:=@if(sum(d729.d730)=0,%22NA%22,SUM(L729:L730)/SUM(D729:D730))" TargetMode="External"/><Relationship Id="rId6104" Type="http://schemas.openxmlformats.org/officeDocument/2006/relationships/hyperlink" Target="mailto:=@if(sum(d729.d730)=0,%22NA%22,SUM(L729:L730)/SUM(D729:D730))" TargetMode="External"/><Relationship Id="rId6311" Type="http://schemas.openxmlformats.org/officeDocument/2006/relationships/hyperlink" Target="mailto:=@if(sum(d729.d730)=0,%22NA%22,SUM(L729:L730)/SUM(D729:D730))" TargetMode="External"/><Relationship Id="rId619" Type="http://schemas.openxmlformats.org/officeDocument/2006/relationships/hyperlink" Target="mailto:=@if(sum(d729.d730)=0,%22NA%22,SUM(L729:L730)/SUM(D729:D730))" TargetMode="External"/><Relationship Id="rId1249" Type="http://schemas.openxmlformats.org/officeDocument/2006/relationships/hyperlink" Target="mailto:=@if(sum(d729.d730)=0,%22NA%22,SUM(L729:L730)/SUM(D729:D730))" TargetMode="External"/><Relationship Id="rId2854" Type="http://schemas.openxmlformats.org/officeDocument/2006/relationships/hyperlink" Target="mailto:=@if(sum(d729.d730)=0,%22NA%22,SUM(L729:L730)/SUM(D729:D730))" TargetMode="External"/><Relationship Id="rId3905" Type="http://schemas.openxmlformats.org/officeDocument/2006/relationships/hyperlink" Target="mailto:=@if(sum(d729.d730)=0,%22NA%22,SUM(L729:L730)/SUM(D729:D730))" TargetMode="External"/><Relationship Id="rId5120" Type="http://schemas.openxmlformats.org/officeDocument/2006/relationships/hyperlink" Target="mailto:=@if(sum(d729.d730)=0,%22NA%22,SUM(L729:L730)/SUM(D729:D730))" TargetMode="External"/><Relationship Id="rId8069" Type="http://schemas.openxmlformats.org/officeDocument/2006/relationships/hyperlink" Target="mailto:=@if(sum(d729.d730)=0,%22NA%22,SUM(L729:L730)/SUM(D729:D730))" TargetMode="External"/><Relationship Id="rId95" Type="http://schemas.openxmlformats.org/officeDocument/2006/relationships/hyperlink" Target="mailto:=@if(sum(d729.d730)=0,%22NA%22,SUM(L729:L730)/SUM(D729:D730))" TargetMode="External"/><Relationship Id="rId826" Type="http://schemas.openxmlformats.org/officeDocument/2006/relationships/hyperlink" Target="mailto:=@if(sum(d729.d730)=0,%22NA%22,SUM(L729:L730)/SUM(D729:D730))" TargetMode="External"/><Relationship Id="rId1109" Type="http://schemas.openxmlformats.org/officeDocument/2006/relationships/hyperlink" Target="mailto:=@if(sum(d729.d730)=0,%22NA%22,SUM(L729:L730)/SUM(D729:D730))" TargetMode="External"/><Relationship Id="rId1456" Type="http://schemas.openxmlformats.org/officeDocument/2006/relationships/hyperlink" Target="mailto:=@if(sum(d729.d730)=0,%22NA%22,SUM(L729:L730)/SUM(D729:D730))" TargetMode="External"/><Relationship Id="rId1663" Type="http://schemas.openxmlformats.org/officeDocument/2006/relationships/hyperlink" Target="mailto:=@if(sum(d729.d730)=0,%22NA%22,SUM(L729:L730)/SUM(D729:D730))" TargetMode="External"/><Relationship Id="rId1870" Type="http://schemas.openxmlformats.org/officeDocument/2006/relationships/hyperlink" Target="mailto:=@if(sum(d729.d730)=0,%22NA%22,SUM(L729:L730)/SUM(D729:D730))" TargetMode="External"/><Relationship Id="rId2507" Type="http://schemas.openxmlformats.org/officeDocument/2006/relationships/hyperlink" Target="mailto:=@if(sum(d729.d730)=0,%22NA%22,SUM(L729:L730)/SUM(D729:D730))" TargetMode="External"/><Relationship Id="rId2714" Type="http://schemas.openxmlformats.org/officeDocument/2006/relationships/hyperlink" Target="mailto:=@if(sum(d729.d730)=0,%22NA%22,SUM(L729:L730)/SUM(D729:D730))" TargetMode="External"/><Relationship Id="rId2921" Type="http://schemas.openxmlformats.org/officeDocument/2006/relationships/hyperlink" Target="mailto:=@if(sum(d729.d730)=0,%22NA%22,SUM(L729:L730)/SUM(D729:D730))" TargetMode="External"/><Relationship Id="rId7085" Type="http://schemas.openxmlformats.org/officeDocument/2006/relationships/hyperlink" Target="mailto:=@if(sum(d729.d730)=0,%22NA%22,SUM(L729:L730)/SUM(D729:D730))" TargetMode="External"/><Relationship Id="rId8136" Type="http://schemas.openxmlformats.org/officeDocument/2006/relationships/hyperlink" Target="mailto:=@if(sum(d729.d730)=0,%22NA%22,SUM(L729:L730)/SUM(D729:D730))" TargetMode="External"/><Relationship Id="rId1316" Type="http://schemas.openxmlformats.org/officeDocument/2006/relationships/hyperlink" Target="mailto:=@if(sum(d729.d730)=0,%22NA%22,SUM(L729:L730)/SUM(D729:D730))" TargetMode="External"/><Relationship Id="rId1523" Type="http://schemas.openxmlformats.org/officeDocument/2006/relationships/hyperlink" Target="mailto:=@if(sum(d729.d730)=0,%22NA%22,SUM(L729:L730)/SUM(D729:D730))" TargetMode="External"/><Relationship Id="rId1730" Type="http://schemas.openxmlformats.org/officeDocument/2006/relationships/hyperlink" Target="mailto:=@if(sum(d729.d730)=0,%22NA%22,SUM(L729:L730)/SUM(D729:D730))" TargetMode="External"/><Relationship Id="rId4679" Type="http://schemas.openxmlformats.org/officeDocument/2006/relationships/hyperlink" Target="mailto:=@if(sum(d729.d730)=0,%22NA%22,SUM(L729:L730)/SUM(D729:D730))" TargetMode="External"/><Relationship Id="rId4886" Type="http://schemas.openxmlformats.org/officeDocument/2006/relationships/hyperlink" Target="mailto:=@if(sum(d729.d730)=0,%22NA%22,SUM(L729:L730)/SUM(D729:D730))" TargetMode="External"/><Relationship Id="rId5937" Type="http://schemas.openxmlformats.org/officeDocument/2006/relationships/hyperlink" Target="mailto:=@if(sum(d729.d730)=0,%22NA%22,SUM(L729:L730)/SUM(D729:D730))" TargetMode="External"/><Relationship Id="rId7292" Type="http://schemas.openxmlformats.org/officeDocument/2006/relationships/hyperlink" Target="mailto:=@if(sum(d729.d730)=0,%22NA%22,SUM(L729:L730)/SUM(D729:D730))" TargetMode="External"/><Relationship Id="rId22" Type="http://schemas.openxmlformats.org/officeDocument/2006/relationships/hyperlink" Target="mailto:=@if(sum(d729.d730)=0,%22NA%22,SUM(L729:L730)/SUM(D729:D730))" TargetMode="External"/><Relationship Id="rId3488" Type="http://schemas.openxmlformats.org/officeDocument/2006/relationships/hyperlink" Target="mailto:=@if(sum(d729.d730)=0,%22NA%22,SUM(L729:L730)/SUM(D729:D730))" TargetMode="External"/><Relationship Id="rId3695" Type="http://schemas.openxmlformats.org/officeDocument/2006/relationships/hyperlink" Target="mailto:=@if(sum(d729.d730)=0,%22NA%22,SUM(L729:L730)/SUM(D729:D730))" TargetMode="External"/><Relationship Id="rId4539" Type="http://schemas.openxmlformats.org/officeDocument/2006/relationships/hyperlink" Target="mailto:=@if(sum(d729.d730)=0,%22NA%22,SUM(L729:L730)/SUM(D729:D730))" TargetMode="External"/><Relationship Id="rId4746" Type="http://schemas.openxmlformats.org/officeDocument/2006/relationships/hyperlink" Target="mailto:=@if(sum(d729.d730)=0,%22NA%22,SUM(L729:L730)/SUM(D729:D730))" TargetMode="External"/><Relationship Id="rId4953" Type="http://schemas.openxmlformats.org/officeDocument/2006/relationships/hyperlink" Target="mailto:=@if(sum(d729.d730)=0,%22NA%22,SUM(L729:L730)/SUM(D729:D730))" TargetMode="External"/><Relationship Id="rId7152" Type="http://schemas.openxmlformats.org/officeDocument/2006/relationships/hyperlink" Target="mailto:=@if(sum(d729.d730)=0,%22NA%22,SUM(L729:L730)/SUM(D729:D730))" TargetMode="External"/><Relationship Id="rId2297" Type="http://schemas.openxmlformats.org/officeDocument/2006/relationships/hyperlink" Target="mailto:=@if(sum(d729.d730)=0,%22NA%22,SUM(L729:L730)/SUM(D729:D730))" TargetMode="External"/><Relationship Id="rId3348" Type="http://schemas.openxmlformats.org/officeDocument/2006/relationships/hyperlink" Target="mailto:=@if(sum(d729.d730)=0,%22NA%22,SUM(L729:L730)/SUM(D729:D730))" TargetMode="External"/><Relationship Id="rId3555" Type="http://schemas.openxmlformats.org/officeDocument/2006/relationships/hyperlink" Target="mailto:=@if(sum(d729.d730)=0,%22NA%22,SUM(L729:L730)/SUM(D729:D730))" TargetMode="External"/><Relationship Id="rId3762" Type="http://schemas.openxmlformats.org/officeDocument/2006/relationships/hyperlink" Target="mailto:=@if(sum(d729.d730)=0,%22NA%22,SUM(L729:L730)/SUM(D729:D730))" TargetMode="External"/><Relationship Id="rId4606" Type="http://schemas.openxmlformats.org/officeDocument/2006/relationships/hyperlink" Target="mailto:=@if(sum(d729.d730)=0,%22NA%22,SUM(L729:L730)/SUM(D729:D730))" TargetMode="External"/><Relationship Id="rId4813" Type="http://schemas.openxmlformats.org/officeDocument/2006/relationships/hyperlink" Target="mailto:=@if(sum(d729.d730)=0,%22NA%22,SUM(L729:L730)/SUM(D729:D730))" TargetMode="External"/><Relationship Id="rId7012" Type="http://schemas.openxmlformats.org/officeDocument/2006/relationships/hyperlink" Target="mailto:=@if(sum(d729.d730)=0,%22NA%22,SUM(L729:L730)/SUM(D729:D730))" TargetMode="External"/><Relationship Id="rId7969" Type="http://schemas.openxmlformats.org/officeDocument/2006/relationships/hyperlink" Target="mailto:=@if(sum(d729.d730)=0,%22NA%22,SUM(L729:L730)/SUM(D729:D730))" TargetMode="External"/><Relationship Id="rId269" Type="http://schemas.openxmlformats.org/officeDocument/2006/relationships/hyperlink" Target="mailto:=@if(sum(d729.d730)=0,%22NA%22,SUM(L729:L730)/SUM(D729:D730))" TargetMode="External"/><Relationship Id="rId476" Type="http://schemas.openxmlformats.org/officeDocument/2006/relationships/hyperlink" Target="mailto:=@if(sum(d729.d730)=0,%22NA%22,SUM(L729:L730)/SUM(D729:D730))" TargetMode="External"/><Relationship Id="rId683" Type="http://schemas.openxmlformats.org/officeDocument/2006/relationships/hyperlink" Target="mailto:=@if(sum(d729.d730)=0,%22NA%22,SUM(L729:L730)/SUM(D729:D730))" TargetMode="External"/><Relationship Id="rId890" Type="http://schemas.openxmlformats.org/officeDocument/2006/relationships/hyperlink" Target="mailto:=@if(sum(d729.d730)=0,%22NA%22,SUM(L729:L730)/SUM(D729:D730))" TargetMode="External"/><Relationship Id="rId2157" Type="http://schemas.openxmlformats.org/officeDocument/2006/relationships/hyperlink" Target="mailto:=@if(sum(d729.d730)=0,%22NA%22,SUM(L729:L730)/SUM(D729:D730))" TargetMode="External"/><Relationship Id="rId2364" Type="http://schemas.openxmlformats.org/officeDocument/2006/relationships/hyperlink" Target="mailto:=@if(sum(d729.d730)=0,%22NA%22,SUM(L729:L730)/SUM(D729:D730))" TargetMode="External"/><Relationship Id="rId2571" Type="http://schemas.openxmlformats.org/officeDocument/2006/relationships/hyperlink" Target="mailto:=@if(sum(d729.d730)=0,%22NA%22,SUM(L729:L730)/SUM(D729:D730))" TargetMode="External"/><Relationship Id="rId3208" Type="http://schemas.openxmlformats.org/officeDocument/2006/relationships/hyperlink" Target="mailto:=@if(sum(d729.d730)=0,%22NA%22,SUM(L729:L730)/SUM(D729:D730))" TargetMode="External"/><Relationship Id="rId3415" Type="http://schemas.openxmlformats.org/officeDocument/2006/relationships/hyperlink" Target="mailto:=@if(sum(d729.d730)=0,%22NA%22,SUM(L729:L730)/SUM(D729:D730))" TargetMode="External"/><Relationship Id="rId6778" Type="http://schemas.openxmlformats.org/officeDocument/2006/relationships/hyperlink" Target="mailto:=@if(sum(d729.d730)=0,%22NA%22,SUM(L729:L730)/SUM(D729:D730))" TargetMode="External"/><Relationship Id="rId129" Type="http://schemas.openxmlformats.org/officeDocument/2006/relationships/hyperlink" Target="mailto:=@if(sum(d729.d730)=0,%22NA%22,SUM(L729:L730)/SUM(D729:D730))" TargetMode="External"/><Relationship Id="rId336" Type="http://schemas.openxmlformats.org/officeDocument/2006/relationships/hyperlink" Target="mailto:=@if(sum(d729.d730)=0,%22NA%22,SUM(L729:L730)/SUM(D729:D730))" TargetMode="External"/><Relationship Id="rId543" Type="http://schemas.openxmlformats.org/officeDocument/2006/relationships/hyperlink" Target="mailto:=@if(sum(d729.d730)=0,%22NA%22,SUM(L729:L730)/SUM(D729:D730))" TargetMode="External"/><Relationship Id="rId1173" Type="http://schemas.openxmlformats.org/officeDocument/2006/relationships/hyperlink" Target="mailto:=@if(sum(d729.d730)=0,%22NA%22,SUM(L729:L730)/SUM(D729:D730))" TargetMode="External"/><Relationship Id="rId1380" Type="http://schemas.openxmlformats.org/officeDocument/2006/relationships/hyperlink" Target="mailto:=@if(sum(d729.d730)=0,%22NA%22,SUM(L729:L730)/SUM(D729:D730))" TargetMode="External"/><Relationship Id="rId2017" Type="http://schemas.openxmlformats.org/officeDocument/2006/relationships/hyperlink" Target="mailto:=@if(sum(d729.d730)=0,%22NA%22,SUM(L729:L730)/SUM(D729:D730))" TargetMode="External"/><Relationship Id="rId2224" Type="http://schemas.openxmlformats.org/officeDocument/2006/relationships/hyperlink" Target="mailto:=@if(sum(d729.d730)=0,%22NA%22,SUM(L729:L730)/SUM(D729:D730))" TargetMode="External"/><Relationship Id="rId3622" Type="http://schemas.openxmlformats.org/officeDocument/2006/relationships/hyperlink" Target="mailto:=@if(sum(d729.d730)=0,%22NA%22,SUM(L729:L730)/SUM(D729:D730))" TargetMode="External"/><Relationship Id="rId5587" Type="http://schemas.openxmlformats.org/officeDocument/2006/relationships/hyperlink" Target="mailto:=@if(sum(d729.d730)=0,%22NA%22,SUM(L729:L730)/SUM(D729:D730))" TargetMode="External"/><Relationship Id="rId6985" Type="http://schemas.openxmlformats.org/officeDocument/2006/relationships/hyperlink" Target="mailto:=@if(sum(d729.d730)=0,%22NA%22,SUM(L729:L730)/SUM(D729:D730))" TargetMode="External"/><Relationship Id="rId7829" Type="http://schemas.openxmlformats.org/officeDocument/2006/relationships/hyperlink" Target="mailto:=@if(sum(d729.d730)=0,%22NA%22,SUM(L729:L730)/SUM(D729:D730))" TargetMode="External"/><Relationship Id="rId403" Type="http://schemas.openxmlformats.org/officeDocument/2006/relationships/hyperlink" Target="mailto:=@if(sum(d729.d730)=0,%22NA%22,SUM(L729:L730)/SUM(D729:D730))" TargetMode="External"/><Relationship Id="rId750" Type="http://schemas.openxmlformats.org/officeDocument/2006/relationships/hyperlink" Target="mailto:=@if(sum(d729.d730)=0,%22NA%22,SUM(L729:L730)/SUM(D729:D730))" TargetMode="External"/><Relationship Id="rId1033" Type="http://schemas.openxmlformats.org/officeDocument/2006/relationships/hyperlink" Target="mailto:=@if(sum(d729.d730)=0,%22NA%22,SUM(L729:L730)/SUM(D729:D730))" TargetMode="External"/><Relationship Id="rId2431" Type="http://schemas.openxmlformats.org/officeDocument/2006/relationships/hyperlink" Target="mailto:=@if(sum(d729.d730)=0,%22NA%22,SUM(L729:L730)/SUM(D729:D730))" TargetMode="External"/><Relationship Id="rId4189" Type="http://schemas.openxmlformats.org/officeDocument/2006/relationships/hyperlink" Target="mailto:=@if(sum(d729.d730)=0,%22NA%22,SUM(L729:L730)/SUM(D729:D730))" TargetMode="External"/><Relationship Id="rId5794" Type="http://schemas.openxmlformats.org/officeDocument/2006/relationships/hyperlink" Target="mailto:=@if(sum(d729.d730)=0,%22NA%22,SUM(L729:L730)/SUM(D729:D730))" TargetMode="External"/><Relationship Id="rId6638" Type="http://schemas.openxmlformats.org/officeDocument/2006/relationships/hyperlink" Target="mailto:=@if(sum(d729.d730)=0,%22NA%22,SUM(L729:L730)/SUM(D729:D730))" TargetMode="External"/><Relationship Id="rId6845" Type="http://schemas.openxmlformats.org/officeDocument/2006/relationships/hyperlink" Target="mailto:=@if(sum(d729.d730)=0,%22NA%22,SUM(L729:L730)/SUM(D729:D730))" TargetMode="External"/><Relationship Id="rId8060" Type="http://schemas.openxmlformats.org/officeDocument/2006/relationships/hyperlink" Target="mailto:=@if(sum(d729.d730)=0,%22NA%22,SUM(L729:L730)/SUM(D729:D730))" TargetMode="External"/><Relationship Id="rId610" Type="http://schemas.openxmlformats.org/officeDocument/2006/relationships/hyperlink" Target="mailto:=@if(sum(d729.d730)=0,%22NA%22,SUM(L729:L730)/SUM(D729:D730))" TargetMode="External"/><Relationship Id="rId1240" Type="http://schemas.openxmlformats.org/officeDocument/2006/relationships/hyperlink" Target="mailto:=@if(sum(d729.d730)=0,%22NA%22,SUM(L729:L730)/SUM(D729:D730))" TargetMode="External"/><Relationship Id="rId4049" Type="http://schemas.openxmlformats.org/officeDocument/2006/relationships/hyperlink" Target="mailto:=@if(sum(d729.d730)=0,%22NA%22,SUM(L729:L730)/SUM(D729:D730))" TargetMode="External"/><Relationship Id="rId4396" Type="http://schemas.openxmlformats.org/officeDocument/2006/relationships/hyperlink" Target="mailto:=@if(sum(d729.d730)=0,%22NA%22,SUM(L729:L730)/SUM(D729:D730))" TargetMode="External"/><Relationship Id="rId5447" Type="http://schemas.openxmlformats.org/officeDocument/2006/relationships/hyperlink" Target="mailto:=@if(sum(d729.d730)=0,%22NA%22,SUM(L729:L730)/SUM(D729:D730))" TargetMode="External"/><Relationship Id="rId5654" Type="http://schemas.openxmlformats.org/officeDocument/2006/relationships/hyperlink" Target="mailto:=@if(sum(d729.d730)=0,%22NA%22,SUM(L729:L730)/SUM(D729:D730))" TargetMode="External"/><Relationship Id="rId5861" Type="http://schemas.openxmlformats.org/officeDocument/2006/relationships/hyperlink" Target="mailto:=@if(sum(d729.d730)=0,%22NA%22,SUM(L729:L730)/SUM(D729:D730))" TargetMode="External"/><Relationship Id="rId6705" Type="http://schemas.openxmlformats.org/officeDocument/2006/relationships/hyperlink" Target="mailto:=@if(sum(d729.d730)=0,%22NA%22,SUM(L729:L730)/SUM(D729:D730))" TargetMode="External"/><Relationship Id="rId6912" Type="http://schemas.openxmlformats.org/officeDocument/2006/relationships/hyperlink" Target="mailto:=@if(sum(d729.d730)=0,%22NA%22,SUM(L729:L730)/SUM(D729:D730))" TargetMode="External"/><Relationship Id="rId1100" Type="http://schemas.openxmlformats.org/officeDocument/2006/relationships/hyperlink" Target="mailto:=@if(sum(d729.d730)=0,%22NA%22,SUM(L729:L730)/SUM(D729:D730))" TargetMode="External"/><Relationship Id="rId4256" Type="http://schemas.openxmlformats.org/officeDocument/2006/relationships/hyperlink" Target="mailto:=@if(sum(d729.d730)=0,%22NA%22,SUM(L729:L730)/SUM(D729:D730))" TargetMode="External"/><Relationship Id="rId4463" Type="http://schemas.openxmlformats.org/officeDocument/2006/relationships/hyperlink" Target="mailto:=@if(sum(d729.d730)=0,%22NA%22,SUM(L729:L730)/SUM(D729:D730))" TargetMode="External"/><Relationship Id="rId4670" Type="http://schemas.openxmlformats.org/officeDocument/2006/relationships/hyperlink" Target="mailto:=@if(sum(d729.d730)=0,%22NA%22,SUM(L729:L730)/SUM(D729:D730))" TargetMode="External"/><Relationship Id="rId5307" Type="http://schemas.openxmlformats.org/officeDocument/2006/relationships/hyperlink" Target="mailto:=@if(sum(d729.d730)=0,%22NA%22,SUM(L729:L730)/SUM(D729:D730))" TargetMode="External"/><Relationship Id="rId5514" Type="http://schemas.openxmlformats.org/officeDocument/2006/relationships/hyperlink" Target="mailto:=@if(sum(d729.d730)=0,%22NA%22,SUM(L729:L730)/SUM(D729:D730))" TargetMode="External"/><Relationship Id="rId5721" Type="http://schemas.openxmlformats.org/officeDocument/2006/relationships/hyperlink" Target="mailto:=@if(sum(d729.d730)=0,%22NA%22,SUM(L729:L730)/SUM(D729:D730))" TargetMode="External"/><Relationship Id="rId1917" Type="http://schemas.openxmlformats.org/officeDocument/2006/relationships/hyperlink" Target="mailto:=@if(sum(d729.d730)=0,%22NA%22,SUM(L729:L730)/SUM(D729:D730))" TargetMode="External"/><Relationship Id="rId3065" Type="http://schemas.openxmlformats.org/officeDocument/2006/relationships/hyperlink" Target="mailto:=@if(sum(d729.d730)=0,%22NA%22,SUM(L729:L730)/SUM(D729:D730))" TargetMode="External"/><Relationship Id="rId3272" Type="http://schemas.openxmlformats.org/officeDocument/2006/relationships/hyperlink" Target="mailto:=@if(sum(d729.d730)=0,%22NA%22,SUM(L729:L730)/SUM(D729:D730))" TargetMode="External"/><Relationship Id="rId4116" Type="http://schemas.openxmlformats.org/officeDocument/2006/relationships/hyperlink" Target="mailto:=@if(sum(d729.d730)=0,%22NA%22,SUM(L729:L730)/SUM(D729:D730))" TargetMode="External"/><Relationship Id="rId4323" Type="http://schemas.openxmlformats.org/officeDocument/2006/relationships/hyperlink" Target="mailto:=@if(sum(d729.d730)=0,%22NA%22,SUM(L729:L730)/SUM(D729:D730))" TargetMode="External"/><Relationship Id="rId4530" Type="http://schemas.openxmlformats.org/officeDocument/2006/relationships/hyperlink" Target="mailto:=@if(sum(d729.d730)=0,%22NA%22,SUM(L729:L730)/SUM(D729:D730))" TargetMode="External"/><Relationship Id="rId7479" Type="http://schemas.openxmlformats.org/officeDocument/2006/relationships/hyperlink" Target="mailto:=@if(sum(d729.d730)=0,%22NA%22,SUM(L729:L730)/SUM(D729:D730))" TargetMode="External"/><Relationship Id="rId7686" Type="http://schemas.openxmlformats.org/officeDocument/2006/relationships/hyperlink" Target="mailto:=@if(sum(d729.d730)=0,%22NA%22,SUM(L729:L730)/SUM(D729:D730))" TargetMode="External"/><Relationship Id="rId7893" Type="http://schemas.openxmlformats.org/officeDocument/2006/relationships/hyperlink" Target="mailto:=@if(sum(d729.d730)=0,%22NA%22,SUM(L729:L730)/SUM(D729:D730))" TargetMode="External"/><Relationship Id="rId193" Type="http://schemas.openxmlformats.org/officeDocument/2006/relationships/hyperlink" Target="mailto:=@if(sum(d729.d730)=0,%22NA%22,SUM(L729:L730)/SUM(D729:D730))" TargetMode="External"/><Relationship Id="rId2081" Type="http://schemas.openxmlformats.org/officeDocument/2006/relationships/hyperlink" Target="mailto:=@if(sum(d729.d730)=0,%22NA%22,SUM(L729:L730)/SUM(D729:D730))" TargetMode="External"/><Relationship Id="rId3132" Type="http://schemas.openxmlformats.org/officeDocument/2006/relationships/hyperlink" Target="mailto:=@if(sum(d729.d730)=0,%22NA%22,SUM(L729:L730)/SUM(D729:D730))" TargetMode="External"/><Relationship Id="rId6288" Type="http://schemas.openxmlformats.org/officeDocument/2006/relationships/hyperlink" Target="mailto:=@if(sum(d729.d730)=0,%22NA%22,SUM(L729:L730)/SUM(D729:D730))" TargetMode="External"/><Relationship Id="rId6495" Type="http://schemas.openxmlformats.org/officeDocument/2006/relationships/hyperlink" Target="mailto:=@if(sum(d729.d730)=0,%22NA%22,SUM(L729:L730)/SUM(D729:D730))" TargetMode="External"/><Relationship Id="rId7339" Type="http://schemas.openxmlformats.org/officeDocument/2006/relationships/hyperlink" Target="mailto:=@if(sum(d729.d730)=0,%22NA%22,SUM(L729:L730)/SUM(D729:D730))" TargetMode="External"/><Relationship Id="rId7546" Type="http://schemas.openxmlformats.org/officeDocument/2006/relationships/hyperlink" Target="mailto:=@if(sum(d729.d730)=0,%22NA%22,SUM(L729:L730)/SUM(D729:D730))" TargetMode="External"/><Relationship Id="rId7753" Type="http://schemas.openxmlformats.org/officeDocument/2006/relationships/hyperlink" Target="mailto:=@if(sum(d729.d730)=0,%22NA%22,SUM(L729:L730)/SUM(D729:D730))" TargetMode="External"/><Relationship Id="rId260" Type="http://schemas.openxmlformats.org/officeDocument/2006/relationships/hyperlink" Target="mailto:=@if(sum(d729.d730)=0,%22NA%22,SUM(L729:L730)/SUM(D729:D730))" TargetMode="External"/><Relationship Id="rId5097" Type="http://schemas.openxmlformats.org/officeDocument/2006/relationships/hyperlink" Target="mailto:=@if(sum(d729.d730)=0,%22NA%22,SUM(L729:L730)/SUM(D729:D730))" TargetMode="External"/><Relationship Id="rId6148" Type="http://schemas.openxmlformats.org/officeDocument/2006/relationships/hyperlink" Target="mailto:=@if(sum(d729.d730)=0,%22NA%22,SUM(L729:L730)/SUM(D729:D730))" TargetMode="External"/><Relationship Id="rId6355" Type="http://schemas.openxmlformats.org/officeDocument/2006/relationships/hyperlink" Target="mailto:=@if(sum(d729.d730)=0,%22NA%22,SUM(L729:L730)/SUM(D729:D730))" TargetMode="External"/><Relationship Id="rId7406" Type="http://schemas.openxmlformats.org/officeDocument/2006/relationships/hyperlink" Target="mailto:=@if(sum(d729.d730)=0,%22NA%22,SUM(L729:L730)/SUM(D729:D730))" TargetMode="External"/><Relationship Id="rId7960" Type="http://schemas.openxmlformats.org/officeDocument/2006/relationships/hyperlink" Target="mailto:=@if(sum(d729.d730)=0,%22NA%22,SUM(L729:L730)/SUM(D729:D730))" TargetMode="External"/><Relationship Id="rId120" Type="http://schemas.openxmlformats.org/officeDocument/2006/relationships/hyperlink" Target="mailto:=@if(sum(d729.d730)=0,%22NA%22,SUM(L729:L730)/SUM(D729:D730))" TargetMode="External"/><Relationship Id="rId2898" Type="http://schemas.openxmlformats.org/officeDocument/2006/relationships/hyperlink" Target="mailto:=@if(sum(d729.d730)=0,%22NA%22,SUM(L729:L730)/SUM(D729:D730))" TargetMode="External"/><Relationship Id="rId3949" Type="http://schemas.openxmlformats.org/officeDocument/2006/relationships/hyperlink" Target="mailto:=@if(sum(d729.d730)=0,%22NA%22,SUM(L729:L730)/SUM(D729:D730))" TargetMode="External"/><Relationship Id="rId5164" Type="http://schemas.openxmlformats.org/officeDocument/2006/relationships/hyperlink" Target="mailto:=@if(sum(d729.d730)=0,%22NA%22,SUM(L729:L730)/SUM(D729:D730))" TargetMode="External"/><Relationship Id="rId6008" Type="http://schemas.openxmlformats.org/officeDocument/2006/relationships/hyperlink" Target="mailto:=@if(sum(d729.d730)=0,%22NA%22,SUM(L729:L730)/SUM(D729:D730))" TargetMode="External"/><Relationship Id="rId6215" Type="http://schemas.openxmlformats.org/officeDocument/2006/relationships/hyperlink" Target="mailto:=@if(sum(d729.d730)=0,%22NA%22,SUM(L729:L730)/SUM(D729:D730))" TargetMode="External"/><Relationship Id="rId6562" Type="http://schemas.openxmlformats.org/officeDocument/2006/relationships/hyperlink" Target="mailto:=@if(sum(d729.d730)=0,%22NA%22,SUM(L729:L730)/SUM(D729:D730))" TargetMode="External"/><Relationship Id="rId7613" Type="http://schemas.openxmlformats.org/officeDocument/2006/relationships/hyperlink" Target="mailto:=@if(sum(d729.d730)=0,%22NA%22,SUM(L729:L730)/SUM(D729:D730))" TargetMode="External"/><Relationship Id="rId7820" Type="http://schemas.openxmlformats.org/officeDocument/2006/relationships/hyperlink" Target="mailto:=@if(sum(d729.d730)=0,%22NA%22,SUM(L729:L730)/SUM(D729:D730))" TargetMode="External"/><Relationship Id="rId2758" Type="http://schemas.openxmlformats.org/officeDocument/2006/relationships/hyperlink" Target="mailto:=@if(sum(d729.d730)=0,%22NA%22,SUM(L729:L730)/SUM(D729:D730))" TargetMode="External"/><Relationship Id="rId2965" Type="http://schemas.openxmlformats.org/officeDocument/2006/relationships/hyperlink" Target="mailto:=@if(sum(d729.d730)=0,%22NA%22,SUM(L729:L730)/SUM(D729:D730))" TargetMode="External"/><Relationship Id="rId3809" Type="http://schemas.openxmlformats.org/officeDocument/2006/relationships/hyperlink" Target="mailto:=@if(sum(d729.d730)=0,%22NA%22,SUM(L729:L730)/SUM(D729:D730))" TargetMode="External"/><Relationship Id="rId5024" Type="http://schemas.openxmlformats.org/officeDocument/2006/relationships/hyperlink" Target="mailto:=@if(sum(d729.d730)=0,%22NA%22,SUM(L729:L730)/SUM(D729:D730))" TargetMode="External"/><Relationship Id="rId5371" Type="http://schemas.openxmlformats.org/officeDocument/2006/relationships/hyperlink" Target="mailto:=@if(sum(d729.d730)=0,%22NA%22,SUM(L729:L730)/SUM(D729:D730))" TargetMode="External"/><Relationship Id="rId6422" Type="http://schemas.openxmlformats.org/officeDocument/2006/relationships/hyperlink" Target="mailto:=@if(sum(d729.d730)=0,%22NA%22,SUM(L729:L730)/SUM(D729:D730))" TargetMode="External"/><Relationship Id="rId937" Type="http://schemas.openxmlformats.org/officeDocument/2006/relationships/hyperlink" Target="mailto:=@if(sum(d729.d730)=0,%22NA%22,SUM(L729:L730)/SUM(D729:D730))" TargetMode="External"/><Relationship Id="rId1567" Type="http://schemas.openxmlformats.org/officeDocument/2006/relationships/hyperlink" Target="mailto:=@if(sum(d729.d730)=0,%22NA%22,SUM(L729:L730)/SUM(D729:D730))" TargetMode="External"/><Relationship Id="rId1774" Type="http://schemas.openxmlformats.org/officeDocument/2006/relationships/hyperlink" Target="mailto:=@if(sum(d729.d730)=0,%22NA%22,SUM(L729:L730)/SUM(D729:D730))" TargetMode="External"/><Relationship Id="rId1981" Type="http://schemas.openxmlformats.org/officeDocument/2006/relationships/hyperlink" Target="mailto:=@if(sum(d729.d730)=0,%22NA%22,SUM(L729:L730)/SUM(D729:D730))" TargetMode="External"/><Relationship Id="rId2618" Type="http://schemas.openxmlformats.org/officeDocument/2006/relationships/hyperlink" Target="mailto:=@if(sum(d729.d730)=0,%22NA%22,SUM(L729:L730)/SUM(D729:D730))" TargetMode="External"/><Relationship Id="rId2825" Type="http://schemas.openxmlformats.org/officeDocument/2006/relationships/hyperlink" Target="mailto:=@if(sum(d729.d730)=0,%22NA%22,SUM(L729:L730)/SUM(D729:D730))" TargetMode="External"/><Relationship Id="rId4180" Type="http://schemas.openxmlformats.org/officeDocument/2006/relationships/hyperlink" Target="mailto:=@if(sum(d729.d730)=0,%22NA%22,SUM(L729:L730)/SUM(D729:D730))" TargetMode="External"/><Relationship Id="rId5231" Type="http://schemas.openxmlformats.org/officeDocument/2006/relationships/hyperlink" Target="mailto:=@if(sum(d729.d730)=0,%22NA%22,SUM(L729:L730)/SUM(D729:D730))" TargetMode="External"/><Relationship Id="rId66" Type="http://schemas.openxmlformats.org/officeDocument/2006/relationships/hyperlink" Target="mailto:=@if(sum(d729.d730)=0,%22NA%22,SUM(L729:L730)/SUM(D729:D730))" TargetMode="External"/><Relationship Id="rId1427" Type="http://schemas.openxmlformats.org/officeDocument/2006/relationships/hyperlink" Target="mailto:=@if(sum(d729.d730)=0,%22NA%22,SUM(L729:L730)/SUM(D729:D730))" TargetMode="External"/><Relationship Id="rId1634" Type="http://schemas.openxmlformats.org/officeDocument/2006/relationships/hyperlink" Target="mailto:=@if(sum(d729.d730)=0,%22NA%22,SUM(L729:L730)/SUM(D729:D730))" TargetMode="External"/><Relationship Id="rId1841" Type="http://schemas.openxmlformats.org/officeDocument/2006/relationships/hyperlink" Target="mailto:=@if(sum(d729.d730)=0,%22NA%22,SUM(L729:L730)/SUM(D729:D730))" TargetMode="External"/><Relationship Id="rId4040" Type="http://schemas.openxmlformats.org/officeDocument/2006/relationships/hyperlink" Target="mailto:=@if(sum(d729.d730)=0,%22NA%22,SUM(L729:L730)/SUM(D729:D730))" TargetMode="External"/><Relationship Id="rId4997" Type="http://schemas.openxmlformats.org/officeDocument/2006/relationships/hyperlink" Target="mailto:=@if(sum(d729.d730)=0,%22NA%22,SUM(L729:L730)/SUM(D729:D730))" TargetMode="External"/><Relationship Id="rId7196" Type="http://schemas.openxmlformats.org/officeDocument/2006/relationships/hyperlink" Target="mailto:=@if(sum(d729.d730)=0,%22NA%22,SUM(L729:L730)/SUM(D729:D730))" TargetMode="External"/><Relationship Id="rId3599" Type="http://schemas.openxmlformats.org/officeDocument/2006/relationships/hyperlink" Target="mailto:=@if(sum(d729.d730)=0,%22NA%22,SUM(L729:L730)/SUM(D729:D730))" TargetMode="External"/><Relationship Id="rId4857" Type="http://schemas.openxmlformats.org/officeDocument/2006/relationships/hyperlink" Target="mailto:=@if(sum(d729.d730)=0,%22NA%22,SUM(L729:L730)/SUM(D729:D730))" TargetMode="External"/><Relationship Id="rId7056" Type="http://schemas.openxmlformats.org/officeDocument/2006/relationships/hyperlink" Target="mailto:=@if(sum(d729.d730)=0,%22NA%22,SUM(L729:L730)/SUM(D729:D730))" TargetMode="External"/><Relationship Id="rId7263" Type="http://schemas.openxmlformats.org/officeDocument/2006/relationships/hyperlink" Target="mailto:=@if(sum(d729.d730)=0,%22NA%22,SUM(L729:L730)/SUM(D729:D730))" TargetMode="External"/><Relationship Id="rId7470" Type="http://schemas.openxmlformats.org/officeDocument/2006/relationships/hyperlink" Target="mailto:=@if(sum(d729.d730)=0,%22NA%22,SUM(L729:L730)/SUM(D729:D730))" TargetMode="External"/><Relationship Id="rId8107" Type="http://schemas.openxmlformats.org/officeDocument/2006/relationships/hyperlink" Target="mailto:=@if(sum(d729.d730)=0,%22NA%22,SUM(L729:L730)/SUM(D729:D730))" TargetMode="External"/><Relationship Id="rId1701" Type="http://schemas.openxmlformats.org/officeDocument/2006/relationships/hyperlink" Target="mailto:=@if(sum(d729.d730)=0,%22NA%22,SUM(L729:L730)/SUM(D729:D730))" TargetMode="External"/><Relationship Id="rId3459" Type="http://schemas.openxmlformats.org/officeDocument/2006/relationships/hyperlink" Target="mailto:=@if(sum(d729.d730)=0,%22NA%22,SUM(L729:L730)/SUM(D729:D730))" TargetMode="External"/><Relationship Id="rId3666" Type="http://schemas.openxmlformats.org/officeDocument/2006/relationships/hyperlink" Target="mailto:=@if(sum(d729.d730)=0,%22NA%22,SUM(L729:L730)/SUM(D729:D730))" TargetMode="External"/><Relationship Id="rId5908" Type="http://schemas.openxmlformats.org/officeDocument/2006/relationships/hyperlink" Target="mailto:=@if(sum(d729.d730)=0,%22NA%22,SUM(L729:L730)/SUM(D729:D730))" TargetMode="External"/><Relationship Id="rId6072" Type="http://schemas.openxmlformats.org/officeDocument/2006/relationships/hyperlink" Target="mailto:=@if(sum(d729.d730)=0,%22NA%22,SUM(L729:L730)/SUM(D729:D730))" TargetMode="External"/><Relationship Id="rId7123" Type="http://schemas.openxmlformats.org/officeDocument/2006/relationships/hyperlink" Target="mailto:=@if(sum(d729.d730)=0,%22NA%22,SUM(L729:L730)/SUM(D729:D730))" TargetMode="External"/><Relationship Id="rId7330" Type="http://schemas.openxmlformats.org/officeDocument/2006/relationships/hyperlink" Target="mailto:=@if(sum(d729.d730)=0,%22NA%22,SUM(L729:L730)/SUM(D729:D730))" TargetMode="External"/><Relationship Id="rId587" Type="http://schemas.openxmlformats.org/officeDocument/2006/relationships/hyperlink" Target="mailto:=@if(sum(d729.d730)=0,%22NA%22,SUM(L729:L730)/SUM(D729:D730))" TargetMode="External"/><Relationship Id="rId2268" Type="http://schemas.openxmlformats.org/officeDocument/2006/relationships/hyperlink" Target="mailto:=@if(sum(d729.d730)=0,%22NA%22,SUM(L729:L730)/SUM(D729:D730))" TargetMode="External"/><Relationship Id="rId3319" Type="http://schemas.openxmlformats.org/officeDocument/2006/relationships/hyperlink" Target="mailto:=@if(sum(d729.d730)=0,%22NA%22,SUM(L729:L730)/SUM(D729:D730))" TargetMode="External"/><Relationship Id="rId3873" Type="http://schemas.openxmlformats.org/officeDocument/2006/relationships/hyperlink" Target="mailto:=@if(sum(d729.d730)=0,%22NA%22,SUM(L729:L730)/SUM(D729:D730))" TargetMode="External"/><Relationship Id="rId4717" Type="http://schemas.openxmlformats.org/officeDocument/2006/relationships/hyperlink" Target="mailto:=@if(sum(d729.d730)=0,%22NA%22,SUM(L729:L730)/SUM(D729:D730))" TargetMode="External"/><Relationship Id="rId4924" Type="http://schemas.openxmlformats.org/officeDocument/2006/relationships/hyperlink" Target="mailto:=@if(sum(d729.d730)=0,%22NA%22,SUM(L729:L730)/SUM(D729:D730))" TargetMode="External"/><Relationship Id="rId447" Type="http://schemas.openxmlformats.org/officeDocument/2006/relationships/hyperlink" Target="mailto:=@if(sum(d729.d730)=0,%22NA%22,SUM(L729:L730)/SUM(D729:D730))" TargetMode="External"/><Relationship Id="rId794" Type="http://schemas.openxmlformats.org/officeDocument/2006/relationships/hyperlink" Target="mailto:=@if(sum(d729.d730)=0,%22NA%22,SUM(L729:L730)/SUM(D729:D730))" TargetMode="External"/><Relationship Id="rId1077" Type="http://schemas.openxmlformats.org/officeDocument/2006/relationships/hyperlink" Target="mailto:=@if(sum(d729.d730)=0,%22NA%22,SUM(L729:L730)/SUM(D729:D730))" TargetMode="External"/><Relationship Id="rId2128" Type="http://schemas.openxmlformats.org/officeDocument/2006/relationships/hyperlink" Target="mailto:=@if(sum(d729.d730)=0,%22NA%22,SUM(L729:L730)/SUM(D729:D730))" TargetMode="External"/><Relationship Id="rId2475" Type="http://schemas.openxmlformats.org/officeDocument/2006/relationships/hyperlink" Target="mailto:=@if(sum(d729.d730)=0,%22NA%22,SUM(L729:L730)/SUM(D729:D730))" TargetMode="External"/><Relationship Id="rId2682" Type="http://schemas.openxmlformats.org/officeDocument/2006/relationships/hyperlink" Target="mailto:=@if(sum(d729.d730)=0,%22NA%22,SUM(L729:L730)/SUM(D729:D730))" TargetMode="External"/><Relationship Id="rId3526" Type="http://schemas.openxmlformats.org/officeDocument/2006/relationships/hyperlink" Target="mailto:=@if(sum(d729.d730)=0,%22NA%22,SUM(L729:L730)/SUM(D729:D730))" TargetMode="External"/><Relationship Id="rId3733" Type="http://schemas.openxmlformats.org/officeDocument/2006/relationships/hyperlink" Target="mailto:=@if(sum(d729.d730)=0,%22NA%22,SUM(L729:L730)/SUM(D729:D730))" TargetMode="External"/><Relationship Id="rId3940" Type="http://schemas.openxmlformats.org/officeDocument/2006/relationships/hyperlink" Target="mailto:=@if(sum(d729.d730)=0,%22NA%22,SUM(L729:L730)/SUM(D729:D730))" TargetMode="External"/><Relationship Id="rId6889" Type="http://schemas.openxmlformats.org/officeDocument/2006/relationships/hyperlink" Target="mailto:=@if(sum(d729.d730)=0,%22NA%22,SUM(L729:L730)/SUM(D729:D730))" TargetMode="External"/><Relationship Id="rId654" Type="http://schemas.openxmlformats.org/officeDocument/2006/relationships/hyperlink" Target="mailto:=@if(sum(d729.d730)=0,%22NA%22,SUM(L729:L730)/SUM(D729:D730))" TargetMode="External"/><Relationship Id="rId861" Type="http://schemas.openxmlformats.org/officeDocument/2006/relationships/hyperlink" Target="mailto:=@if(sum(d729.d730)=0,%22NA%22,SUM(L729:L730)/SUM(D729:D730))" TargetMode="External"/><Relationship Id="rId1284" Type="http://schemas.openxmlformats.org/officeDocument/2006/relationships/hyperlink" Target="mailto:=@if(sum(d729.d730)=0,%22NA%22,SUM(L729:L730)/SUM(D729:D730))" TargetMode="External"/><Relationship Id="rId1491" Type="http://schemas.openxmlformats.org/officeDocument/2006/relationships/hyperlink" Target="mailto:=@if(sum(d729.d730)=0,%22NA%22,SUM(L729:L730)/SUM(D729:D730))" TargetMode="External"/><Relationship Id="rId2335" Type="http://schemas.openxmlformats.org/officeDocument/2006/relationships/hyperlink" Target="mailto:=@if(sum(d729.d730)=0,%22NA%22,SUM(L729:L730)/SUM(D729:D730))" TargetMode="External"/><Relationship Id="rId2542" Type="http://schemas.openxmlformats.org/officeDocument/2006/relationships/hyperlink" Target="mailto:=@if(sum(d729.d730)=0,%22NA%22,SUM(L729:L730)/SUM(D729:D730))" TargetMode="External"/><Relationship Id="rId3800" Type="http://schemas.openxmlformats.org/officeDocument/2006/relationships/hyperlink" Target="mailto:=@if(sum(d729.d730)=0,%22NA%22,SUM(L729:L730)/SUM(D729:D730))" TargetMode="External"/><Relationship Id="rId5698" Type="http://schemas.openxmlformats.org/officeDocument/2006/relationships/hyperlink" Target="mailto:=@if(sum(d729.d730)=0,%22NA%22,SUM(L729:L730)/SUM(D729:D730))" TargetMode="External"/><Relationship Id="rId6749" Type="http://schemas.openxmlformats.org/officeDocument/2006/relationships/hyperlink" Target="mailto:=@if(sum(d729.d730)=0,%22NA%22,SUM(L729:L730)/SUM(D729:D730))" TargetMode="External"/><Relationship Id="rId6956" Type="http://schemas.openxmlformats.org/officeDocument/2006/relationships/hyperlink" Target="mailto:=@if(sum(d729.d730)=0,%22NA%22,SUM(L729:L730)/SUM(D729:D730))" TargetMode="External"/><Relationship Id="rId307" Type="http://schemas.openxmlformats.org/officeDocument/2006/relationships/hyperlink" Target="mailto:=@if(sum(d729.d730)=0,%22NA%22,SUM(L729:L730)/SUM(D729:D730))" TargetMode="External"/><Relationship Id="rId514" Type="http://schemas.openxmlformats.org/officeDocument/2006/relationships/hyperlink" Target="mailto:=@if(sum(d729.d730)=0,%22NA%22,SUM(L729:L730)/SUM(D729:D730))" TargetMode="External"/><Relationship Id="rId721" Type="http://schemas.openxmlformats.org/officeDocument/2006/relationships/hyperlink" Target="mailto:=@if(sum(d729.d730)=0,%22NA%22,SUM(L729:L730)/SUM(D729:D730))" TargetMode="External"/><Relationship Id="rId1144" Type="http://schemas.openxmlformats.org/officeDocument/2006/relationships/hyperlink" Target="mailto:=@if(sum(d729.d730)=0,%22NA%22,SUM(L729:L730)/SUM(D729:D730))" TargetMode="External"/><Relationship Id="rId1351" Type="http://schemas.openxmlformats.org/officeDocument/2006/relationships/hyperlink" Target="mailto:=@if(sum(d729.d730)=0,%22NA%22,SUM(L729:L730)/SUM(D729:D730))" TargetMode="External"/><Relationship Id="rId2402" Type="http://schemas.openxmlformats.org/officeDocument/2006/relationships/hyperlink" Target="mailto:=@if(sum(d729.d730)=0,%22NA%22,SUM(L729:L730)/SUM(D729:D730))" TargetMode="External"/><Relationship Id="rId5558" Type="http://schemas.openxmlformats.org/officeDocument/2006/relationships/hyperlink" Target="mailto:=@if(sum(d729.d730)=0,%22NA%22,SUM(L729:L730)/SUM(D729:D730))" TargetMode="External"/><Relationship Id="rId5765" Type="http://schemas.openxmlformats.org/officeDocument/2006/relationships/hyperlink" Target="mailto:=@if(sum(d729.d730)=0,%22NA%22,SUM(L729:L730)/SUM(D729:D730))" TargetMode="External"/><Relationship Id="rId5972" Type="http://schemas.openxmlformats.org/officeDocument/2006/relationships/hyperlink" Target="mailto:=@if(sum(d729.d730)=0,%22NA%22,SUM(L729:L730)/SUM(D729:D730))" TargetMode="External"/><Relationship Id="rId6609" Type="http://schemas.openxmlformats.org/officeDocument/2006/relationships/hyperlink" Target="mailto:=@if(sum(d729.d730)=0,%22NA%22,SUM(L729:L730)/SUM(D729:D730))" TargetMode="External"/><Relationship Id="rId6816" Type="http://schemas.openxmlformats.org/officeDocument/2006/relationships/hyperlink" Target="mailto:=@if(sum(d729.d730)=0,%22NA%22,SUM(L729:L730)/SUM(D729:D730))" TargetMode="External"/><Relationship Id="rId1004" Type="http://schemas.openxmlformats.org/officeDocument/2006/relationships/hyperlink" Target="mailto:=@if(sum(d729.d730)=0,%22NA%22,SUM(L729:L730)/SUM(D729:D730))" TargetMode="External"/><Relationship Id="rId1211" Type="http://schemas.openxmlformats.org/officeDocument/2006/relationships/hyperlink" Target="mailto:=@if(sum(d729.d730)=0,%22NA%22,SUM(L729:L730)/SUM(D729:D730))" TargetMode="External"/><Relationship Id="rId4367" Type="http://schemas.openxmlformats.org/officeDocument/2006/relationships/hyperlink" Target="mailto:=@if(sum(d729.d730)=0,%22NA%22,SUM(L729:L730)/SUM(D729:D730))" TargetMode="External"/><Relationship Id="rId4574" Type="http://schemas.openxmlformats.org/officeDocument/2006/relationships/hyperlink" Target="mailto:=@if(sum(d729.d730)=0,%22NA%22,SUM(L729:L730)/SUM(D729:D730))" TargetMode="External"/><Relationship Id="rId4781" Type="http://schemas.openxmlformats.org/officeDocument/2006/relationships/hyperlink" Target="mailto:=@if(sum(d729.d730)=0,%22NA%22,SUM(L729:L730)/SUM(D729:D730))" TargetMode="External"/><Relationship Id="rId5418" Type="http://schemas.openxmlformats.org/officeDocument/2006/relationships/hyperlink" Target="mailto:=@if(sum(d729.d730)=0,%22NA%22,SUM(L729:L730)/SUM(D729:D730))" TargetMode="External"/><Relationship Id="rId5625" Type="http://schemas.openxmlformats.org/officeDocument/2006/relationships/hyperlink" Target="mailto:=@if(sum(d729.d730)=0,%22NA%22,SUM(L729:L730)/SUM(D729:D730))" TargetMode="External"/><Relationship Id="rId5832" Type="http://schemas.openxmlformats.org/officeDocument/2006/relationships/hyperlink" Target="mailto:=@if(sum(d729.d730)=0,%22NA%22,SUM(L729:L730)/SUM(D729:D730))" TargetMode="External"/><Relationship Id="rId8031" Type="http://schemas.openxmlformats.org/officeDocument/2006/relationships/hyperlink" Target="mailto:=@if(sum(d729.d730)=0,%22NA%22,SUM(L729:L730)/SUM(D729:D730))" TargetMode="External"/><Relationship Id="rId3176" Type="http://schemas.openxmlformats.org/officeDocument/2006/relationships/hyperlink" Target="mailto:=@if(sum(d729.d730)=0,%22NA%22,SUM(L729:L730)/SUM(D729:D730))" TargetMode="External"/><Relationship Id="rId3383" Type="http://schemas.openxmlformats.org/officeDocument/2006/relationships/hyperlink" Target="mailto:=@if(sum(d729.d730)=0,%22NA%22,SUM(L729:L730)/SUM(D729:D730))" TargetMode="External"/><Relationship Id="rId3590" Type="http://schemas.openxmlformats.org/officeDocument/2006/relationships/hyperlink" Target="mailto:=@if(sum(d729.d730)=0,%22NA%22,SUM(L729:L730)/SUM(D729:D730))" TargetMode="External"/><Relationship Id="rId4227" Type="http://schemas.openxmlformats.org/officeDocument/2006/relationships/hyperlink" Target="mailto:=@if(sum(d729.d730)=0,%22NA%22,SUM(L729:L730)/SUM(D729:D730))" TargetMode="External"/><Relationship Id="rId4434" Type="http://schemas.openxmlformats.org/officeDocument/2006/relationships/hyperlink" Target="mailto:=@if(sum(d729.d730)=0,%22NA%22,SUM(L729:L730)/SUM(D729:D730))" TargetMode="External"/><Relationship Id="rId7797" Type="http://schemas.openxmlformats.org/officeDocument/2006/relationships/hyperlink" Target="mailto:=@if(sum(d729.d730)=0,%22NA%22,SUM(L729:L730)/SUM(D729:D730))" TargetMode="External"/><Relationship Id="rId2192" Type="http://schemas.openxmlformats.org/officeDocument/2006/relationships/hyperlink" Target="mailto:=@if(sum(d729.d730)=0,%22NA%22,SUM(L729:L730)/SUM(D729:D730))" TargetMode="External"/><Relationship Id="rId3036" Type="http://schemas.openxmlformats.org/officeDocument/2006/relationships/hyperlink" Target="mailto:=@if(sum(d729.d730)=0,%22NA%22,SUM(L729:L730)/SUM(D729:D730))" TargetMode="External"/><Relationship Id="rId3243" Type="http://schemas.openxmlformats.org/officeDocument/2006/relationships/hyperlink" Target="mailto:=@if(sum(d729.d730)=0,%22NA%22,SUM(L729:L730)/SUM(D729:D730))" TargetMode="External"/><Relationship Id="rId4641" Type="http://schemas.openxmlformats.org/officeDocument/2006/relationships/hyperlink" Target="mailto:=@if(sum(d729.d730)=0,%22NA%22,SUM(L729:L730)/SUM(D729:D730))" TargetMode="External"/><Relationship Id="rId6399" Type="http://schemas.openxmlformats.org/officeDocument/2006/relationships/hyperlink" Target="mailto:=@if(sum(d729.d730)=0,%22NA%22,SUM(L729:L730)/SUM(D729:D730))" TargetMode="External"/><Relationship Id="rId164" Type="http://schemas.openxmlformats.org/officeDocument/2006/relationships/hyperlink" Target="mailto:=@if(sum(d729.d730)=0,%22NA%22,SUM(L729:L730)/SUM(D729:D730))" TargetMode="External"/><Relationship Id="rId371" Type="http://schemas.openxmlformats.org/officeDocument/2006/relationships/hyperlink" Target="mailto:=@if(sum(d729.d730)=0,%22NA%22,SUM(L729:L730)/SUM(D729:D730))" TargetMode="External"/><Relationship Id="rId2052" Type="http://schemas.openxmlformats.org/officeDocument/2006/relationships/hyperlink" Target="mailto:=@if(sum(d729.d730)=0,%22NA%22,SUM(L729:L730)/SUM(D729:D730))" TargetMode="External"/><Relationship Id="rId3450" Type="http://schemas.openxmlformats.org/officeDocument/2006/relationships/hyperlink" Target="mailto:=@if(sum(d729.d730)=0,%22NA%22,SUM(L729:L730)/SUM(D729:D730))" TargetMode="External"/><Relationship Id="rId4501" Type="http://schemas.openxmlformats.org/officeDocument/2006/relationships/hyperlink" Target="mailto:=@if(sum(d729.d730)=0,%22NA%22,SUM(L729:L730)/SUM(D729:D730))" TargetMode="External"/><Relationship Id="rId6259" Type="http://schemas.openxmlformats.org/officeDocument/2006/relationships/hyperlink" Target="mailto:=@if(sum(d729.d730)=0,%22NA%22,SUM(L729:L730)/SUM(D729:D730))" TargetMode="External"/><Relationship Id="rId7657" Type="http://schemas.openxmlformats.org/officeDocument/2006/relationships/hyperlink" Target="mailto:=@if(sum(d729.d730)=0,%22NA%22,SUM(L729:L730)/SUM(D729:D730))" TargetMode="External"/><Relationship Id="rId7864" Type="http://schemas.openxmlformats.org/officeDocument/2006/relationships/hyperlink" Target="mailto:=@if(sum(d729.d730)=0,%22NA%22,SUM(L729:L730)/SUM(D729:D730))" TargetMode="External"/><Relationship Id="rId3103" Type="http://schemas.openxmlformats.org/officeDocument/2006/relationships/hyperlink" Target="mailto:=@if(sum(d729.d730)=0,%22NA%22,SUM(L729:L730)/SUM(D729:D730))" TargetMode="External"/><Relationship Id="rId3310" Type="http://schemas.openxmlformats.org/officeDocument/2006/relationships/hyperlink" Target="mailto:=@if(sum(d729.d730)=0,%22NA%22,SUM(L729:L730)/SUM(D729:D730))" TargetMode="External"/><Relationship Id="rId5068" Type="http://schemas.openxmlformats.org/officeDocument/2006/relationships/hyperlink" Target="mailto:=@if(sum(d729.d730)=0,%22NA%22,SUM(L729:L730)/SUM(D729:D730))" TargetMode="External"/><Relationship Id="rId6466" Type="http://schemas.openxmlformats.org/officeDocument/2006/relationships/hyperlink" Target="mailto:=@if(sum(d729.d730)=0,%22NA%22,SUM(L729:L730)/SUM(D729:D730))" TargetMode="External"/><Relationship Id="rId6673" Type="http://schemas.openxmlformats.org/officeDocument/2006/relationships/hyperlink" Target="mailto:=@if(sum(d729.d730)=0,%22NA%22,SUM(L729:L730)/SUM(D729:D730))" TargetMode="External"/><Relationship Id="rId6880" Type="http://schemas.openxmlformats.org/officeDocument/2006/relationships/hyperlink" Target="mailto:=@if(sum(d729.d730)=0,%22NA%22,SUM(L729:L730)/SUM(D729:D730))" TargetMode="External"/><Relationship Id="rId7517" Type="http://schemas.openxmlformats.org/officeDocument/2006/relationships/hyperlink" Target="mailto:=@if(sum(d729.d730)=0,%22NA%22,SUM(L729:L730)/SUM(D729:D730))" TargetMode="External"/><Relationship Id="rId7724" Type="http://schemas.openxmlformats.org/officeDocument/2006/relationships/hyperlink" Target="mailto:=@if(sum(d729.d730)=0,%22NA%22,SUM(L729:L730)/SUM(D729:D730))" TargetMode="External"/><Relationship Id="rId7931" Type="http://schemas.openxmlformats.org/officeDocument/2006/relationships/hyperlink" Target="mailto:=@if(sum(d729.d730)=0,%22NA%22,SUM(L729:L730)/SUM(D729:D730))" TargetMode="External"/><Relationship Id="rId231" Type="http://schemas.openxmlformats.org/officeDocument/2006/relationships/hyperlink" Target="mailto:=@if(sum(d729.d730)=0,%22NA%22,SUM(L729:L730)/SUM(D729:D730))" TargetMode="External"/><Relationship Id="rId2869" Type="http://schemas.openxmlformats.org/officeDocument/2006/relationships/hyperlink" Target="mailto:=@if(sum(d729.d730)=0,%22NA%22,SUM(L729:L730)/SUM(D729:D730))" TargetMode="External"/><Relationship Id="rId5275" Type="http://schemas.openxmlformats.org/officeDocument/2006/relationships/hyperlink" Target="mailto:=@if(sum(d729.d730)=0,%22NA%22,SUM(L729:L730)/SUM(D729:D730))" TargetMode="External"/><Relationship Id="rId5482" Type="http://schemas.openxmlformats.org/officeDocument/2006/relationships/hyperlink" Target="mailto:=@if(sum(d729.d730)=0,%22NA%22,SUM(L729:L730)/SUM(D729:D730))" TargetMode="External"/><Relationship Id="rId6119" Type="http://schemas.openxmlformats.org/officeDocument/2006/relationships/hyperlink" Target="mailto:=@if(sum(d729.d730)=0,%22NA%22,SUM(L729:L730)/SUM(D729:D730))" TargetMode="External"/><Relationship Id="rId6326" Type="http://schemas.openxmlformats.org/officeDocument/2006/relationships/hyperlink" Target="mailto:=@if(sum(d729.d730)=0,%22NA%22,SUM(L729:L730)/SUM(D729:D730))" TargetMode="External"/><Relationship Id="rId6533" Type="http://schemas.openxmlformats.org/officeDocument/2006/relationships/hyperlink" Target="mailto:=@if(sum(d729.d730)=0,%22NA%22,SUM(L729:L730)/SUM(D729:D730))" TargetMode="External"/><Relationship Id="rId6740" Type="http://schemas.openxmlformats.org/officeDocument/2006/relationships/hyperlink" Target="mailto:=@if(sum(d729.d730)=0,%22NA%22,SUM(L729:L730)/SUM(D729:D730))" TargetMode="External"/><Relationship Id="rId1678" Type="http://schemas.openxmlformats.org/officeDocument/2006/relationships/hyperlink" Target="mailto:=@if(sum(d729.d730)=0,%22NA%22,SUM(L729:L730)/SUM(D729:D730))" TargetMode="External"/><Relationship Id="rId1885" Type="http://schemas.openxmlformats.org/officeDocument/2006/relationships/hyperlink" Target="mailto:=@if(sum(d729.d730)=0,%22NA%22,SUM(L729:L730)/SUM(D729:D730))" TargetMode="External"/><Relationship Id="rId2729" Type="http://schemas.openxmlformats.org/officeDocument/2006/relationships/hyperlink" Target="mailto:=@if(sum(d729.d730)=0,%22NA%22,SUM(L729:L730)/SUM(D729:D730))" TargetMode="External"/><Relationship Id="rId2936" Type="http://schemas.openxmlformats.org/officeDocument/2006/relationships/hyperlink" Target="mailto:=@if(sum(d729.d730)=0,%22NA%22,SUM(L729:L730)/SUM(D729:D730))" TargetMode="External"/><Relationship Id="rId4084" Type="http://schemas.openxmlformats.org/officeDocument/2006/relationships/hyperlink" Target="mailto:=@if(sum(d729.d730)=0,%22NA%22,SUM(L729:L730)/SUM(D729:D730))" TargetMode="External"/><Relationship Id="rId4291" Type="http://schemas.openxmlformats.org/officeDocument/2006/relationships/hyperlink" Target="mailto:=@if(sum(d729.d730)=0,%22NA%22,SUM(L729:L730)/SUM(D729:D730))" TargetMode="External"/><Relationship Id="rId5135" Type="http://schemas.openxmlformats.org/officeDocument/2006/relationships/hyperlink" Target="mailto:=@if(sum(d729.d730)=0,%22NA%22,SUM(L729:L730)/SUM(D729:D730))" TargetMode="External"/><Relationship Id="rId5342" Type="http://schemas.openxmlformats.org/officeDocument/2006/relationships/hyperlink" Target="mailto:=@if(sum(d729.d730)=0,%22NA%22,SUM(L729:L730)/SUM(D729:D730))" TargetMode="External"/><Relationship Id="rId6600" Type="http://schemas.openxmlformats.org/officeDocument/2006/relationships/hyperlink" Target="mailto:=@if(sum(d729.d730)=0,%22NA%22,SUM(L729:L730)/SUM(D729:D730))" TargetMode="External"/><Relationship Id="rId908" Type="http://schemas.openxmlformats.org/officeDocument/2006/relationships/hyperlink" Target="mailto:=@if(sum(d729.d730)=0,%22NA%22,SUM(L729:L730)/SUM(D729:D730))" TargetMode="External"/><Relationship Id="rId1538" Type="http://schemas.openxmlformats.org/officeDocument/2006/relationships/hyperlink" Target="mailto:=@if(sum(d729.d730)=0,%22NA%22,SUM(L729:L730)/SUM(D729:D730))" TargetMode="External"/><Relationship Id="rId4151" Type="http://schemas.openxmlformats.org/officeDocument/2006/relationships/hyperlink" Target="mailto:=@if(sum(d729.d730)=0,%22NA%22,SUM(L729:L730)/SUM(D729:D730))" TargetMode="External"/><Relationship Id="rId5202" Type="http://schemas.openxmlformats.org/officeDocument/2006/relationships/hyperlink" Target="mailto:=@if(sum(d729.d730)=0,%22NA%22,SUM(L729:L730)/SUM(D729:D730))" TargetMode="External"/><Relationship Id="rId1745" Type="http://schemas.openxmlformats.org/officeDocument/2006/relationships/hyperlink" Target="mailto:=@if(sum(d729.d730)=0,%22NA%22,SUM(L729:L730)/SUM(D729:D730))" TargetMode="External"/><Relationship Id="rId1952" Type="http://schemas.openxmlformats.org/officeDocument/2006/relationships/hyperlink" Target="mailto:=@if(sum(d729.d730)=0,%22NA%22,SUM(L729:L730)/SUM(D729:D730))" TargetMode="External"/><Relationship Id="rId4011" Type="http://schemas.openxmlformats.org/officeDocument/2006/relationships/hyperlink" Target="mailto:=@if(sum(d729.d730)=0,%22NA%22,SUM(L729:L730)/SUM(D729:D730))" TargetMode="External"/><Relationship Id="rId7167" Type="http://schemas.openxmlformats.org/officeDocument/2006/relationships/hyperlink" Target="mailto:=@if(sum(d729.d730)=0,%22NA%22,SUM(L729:L730)/SUM(D729:D730))" TargetMode="External"/><Relationship Id="rId7374" Type="http://schemas.openxmlformats.org/officeDocument/2006/relationships/hyperlink" Target="mailto:=@if(sum(d729.d730)=0,%22NA%22,SUM(L729:L730)/SUM(D729:D730))" TargetMode="External"/><Relationship Id="rId37" Type="http://schemas.openxmlformats.org/officeDocument/2006/relationships/hyperlink" Target="mailto:=@if(sum(d729.d730)=0,%22NA%22,SUM(L729:L730)/SUM(D729:D730))" TargetMode="External"/><Relationship Id="rId1605" Type="http://schemas.openxmlformats.org/officeDocument/2006/relationships/hyperlink" Target="mailto:=@if(sum(d729.d730)=0,%22NA%22,SUM(L729:L730)/SUM(D729:D730))" TargetMode="External"/><Relationship Id="rId1812" Type="http://schemas.openxmlformats.org/officeDocument/2006/relationships/hyperlink" Target="mailto:=@if(sum(d729.d730)=0,%22NA%22,SUM(L729:L730)/SUM(D729:D730))" TargetMode="External"/><Relationship Id="rId4968" Type="http://schemas.openxmlformats.org/officeDocument/2006/relationships/hyperlink" Target="mailto:=@if(sum(d729.d730)=0,%22NA%22,SUM(L729:L730)/SUM(D729:D730))" TargetMode="External"/><Relationship Id="rId6183" Type="http://schemas.openxmlformats.org/officeDocument/2006/relationships/hyperlink" Target="mailto:=@if(sum(d729.d730)=0,%22NA%22,SUM(L729:L730)/SUM(D729:D730))" TargetMode="External"/><Relationship Id="rId7027" Type="http://schemas.openxmlformats.org/officeDocument/2006/relationships/hyperlink" Target="mailto:=@if(sum(d729.d730)=0,%22NA%22,SUM(L729:L730)/SUM(D729:D730))" TargetMode="External"/><Relationship Id="rId7234" Type="http://schemas.openxmlformats.org/officeDocument/2006/relationships/hyperlink" Target="mailto:=@if(sum(d729.d730)=0,%22NA%22,SUM(L729:L730)/SUM(D729:D730))" TargetMode="External"/><Relationship Id="rId7581" Type="http://schemas.openxmlformats.org/officeDocument/2006/relationships/hyperlink" Target="mailto:=@if(sum(d729.d730)=0,%22NA%22,SUM(L729:L730)/SUM(D729:D730))" TargetMode="External"/><Relationship Id="rId3777" Type="http://schemas.openxmlformats.org/officeDocument/2006/relationships/hyperlink" Target="mailto:=@if(sum(d729.d730)=0,%22NA%22,SUM(L729:L730)/SUM(D729:D730))" TargetMode="External"/><Relationship Id="rId3984" Type="http://schemas.openxmlformats.org/officeDocument/2006/relationships/hyperlink" Target="mailto:=@if(sum(d729.d730)=0,%22NA%22,SUM(L729:L730)/SUM(D729:D730))" TargetMode="External"/><Relationship Id="rId4828" Type="http://schemas.openxmlformats.org/officeDocument/2006/relationships/hyperlink" Target="mailto:=@if(sum(d729.d730)=0,%22NA%22,SUM(L729:L730)/SUM(D729:D730))" TargetMode="External"/><Relationship Id="rId6390" Type="http://schemas.openxmlformats.org/officeDocument/2006/relationships/hyperlink" Target="mailto:=@if(sum(d729.d730)=0,%22NA%22,SUM(L729:L730)/SUM(D729:D730))" TargetMode="External"/><Relationship Id="rId7441" Type="http://schemas.openxmlformats.org/officeDocument/2006/relationships/hyperlink" Target="mailto:=@if(sum(d729.d730)=0,%22NA%22,SUM(L729:L730)/SUM(D729:D730))" TargetMode="External"/><Relationship Id="rId698" Type="http://schemas.openxmlformats.org/officeDocument/2006/relationships/hyperlink" Target="mailto:=@if(sum(d729.d730)=0,%22NA%22,SUM(L729:L730)/SUM(D729:D730))" TargetMode="External"/><Relationship Id="rId2379" Type="http://schemas.openxmlformats.org/officeDocument/2006/relationships/hyperlink" Target="mailto:=@if(sum(d729.d730)=0,%22NA%22,SUM(L729:L730)/SUM(D729:D730))" TargetMode="External"/><Relationship Id="rId2586" Type="http://schemas.openxmlformats.org/officeDocument/2006/relationships/hyperlink" Target="mailto:=@if(sum(d729.d730)=0,%22NA%22,SUM(L729:L730)/SUM(D729:D730))" TargetMode="External"/><Relationship Id="rId2793" Type="http://schemas.openxmlformats.org/officeDocument/2006/relationships/hyperlink" Target="mailto:=@if(sum(d729.d730)=0,%22NA%22,SUM(L729:L730)/SUM(D729:D730))" TargetMode="External"/><Relationship Id="rId3637" Type="http://schemas.openxmlformats.org/officeDocument/2006/relationships/hyperlink" Target="mailto:=@if(sum(d729.d730)=0,%22NA%22,SUM(L729:L730)/SUM(D729:D730))" TargetMode="External"/><Relationship Id="rId3844" Type="http://schemas.openxmlformats.org/officeDocument/2006/relationships/hyperlink" Target="mailto:=@if(sum(d729.d730)=0,%22NA%22,SUM(L729:L730)/SUM(D729:D730))" TargetMode="External"/><Relationship Id="rId6043" Type="http://schemas.openxmlformats.org/officeDocument/2006/relationships/hyperlink" Target="mailto:=@if(sum(d729.d730)=0,%22NA%22,SUM(L729:L730)/SUM(D729:D730))" TargetMode="External"/><Relationship Id="rId6250" Type="http://schemas.openxmlformats.org/officeDocument/2006/relationships/hyperlink" Target="mailto:=@if(sum(d729.d730)=0,%22NA%22,SUM(L729:L730)/SUM(D729:D730))" TargetMode="External"/><Relationship Id="rId7301" Type="http://schemas.openxmlformats.org/officeDocument/2006/relationships/hyperlink" Target="mailto:=@if(sum(d729.d730)=0,%22NA%22,SUM(L729:L730)/SUM(D729:D730))" TargetMode="External"/><Relationship Id="rId558" Type="http://schemas.openxmlformats.org/officeDocument/2006/relationships/hyperlink" Target="mailto:=@if(sum(d729.d730)=0,%22NA%22,SUM(L729:L730)/SUM(D729:D730))" TargetMode="External"/><Relationship Id="rId765" Type="http://schemas.openxmlformats.org/officeDocument/2006/relationships/hyperlink" Target="mailto:=@if(sum(d729.d730)=0,%22NA%22,SUM(L729:L730)/SUM(D729:D730))" TargetMode="External"/><Relationship Id="rId972" Type="http://schemas.openxmlformats.org/officeDocument/2006/relationships/hyperlink" Target="mailto:=@if(sum(d729.d730)=0,%22NA%22,SUM(L729:L730)/SUM(D729:D730))" TargetMode="External"/><Relationship Id="rId1188" Type="http://schemas.openxmlformats.org/officeDocument/2006/relationships/hyperlink" Target="mailto:=@if(sum(d729.d730)=0,%22NA%22,SUM(L729:L730)/SUM(D729:D730))" TargetMode="External"/><Relationship Id="rId1395" Type="http://schemas.openxmlformats.org/officeDocument/2006/relationships/hyperlink" Target="mailto:=@if(sum(d729.d730)=0,%22NA%22,SUM(L729:L730)/SUM(D729:D730))" TargetMode="External"/><Relationship Id="rId2239" Type="http://schemas.openxmlformats.org/officeDocument/2006/relationships/hyperlink" Target="mailto:=@if(sum(d729.d730)=0,%22NA%22,SUM(L729:L730)/SUM(D729:D730))" TargetMode="External"/><Relationship Id="rId2446" Type="http://schemas.openxmlformats.org/officeDocument/2006/relationships/hyperlink" Target="mailto:=@if(sum(d729.d730)=0,%22NA%22,SUM(L729:L730)/SUM(D729:D730))" TargetMode="External"/><Relationship Id="rId2653" Type="http://schemas.openxmlformats.org/officeDocument/2006/relationships/hyperlink" Target="mailto:=@if(sum(d729.d730)=0,%22NA%22,SUM(L729:L730)/SUM(D729:D730))" TargetMode="External"/><Relationship Id="rId2860" Type="http://schemas.openxmlformats.org/officeDocument/2006/relationships/hyperlink" Target="mailto:=@if(sum(d729.d730)=0,%22NA%22,SUM(L729:L730)/SUM(D729:D730))" TargetMode="External"/><Relationship Id="rId3704" Type="http://schemas.openxmlformats.org/officeDocument/2006/relationships/hyperlink" Target="mailto:=@if(sum(d729.d730)=0,%22NA%22,SUM(L729:L730)/SUM(D729:D730))" TargetMode="External"/><Relationship Id="rId6110" Type="http://schemas.openxmlformats.org/officeDocument/2006/relationships/hyperlink" Target="mailto:=@if(sum(d729.d730)=0,%22NA%22,SUM(L729:L730)/SUM(D729:D730))" TargetMode="External"/><Relationship Id="rId418" Type="http://schemas.openxmlformats.org/officeDocument/2006/relationships/hyperlink" Target="mailto:=@if(sum(d729.d730)=0,%22NA%22,SUM(L729:L730)/SUM(D729:D730))" TargetMode="External"/><Relationship Id="rId625" Type="http://schemas.openxmlformats.org/officeDocument/2006/relationships/hyperlink" Target="mailto:=@if(sum(d729.d730)=0,%22NA%22,SUM(L729:L730)/SUM(D729:D730))" TargetMode="External"/><Relationship Id="rId832" Type="http://schemas.openxmlformats.org/officeDocument/2006/relationships/hyperlink" Target="mailto:=@if(sum(d729.d730)=0,%22NA%22,SUM(L729:L730)/SUM(D729:D730))" TargetMode="External"/><Relationship Id="rId1048" Type="http://schemas.openxmlformats.org/officeDocument/2006/relationships/hyperlink" Target="mailto:=@if(sum(d729.d730)=0,%22NA%22,SUM(L729:L730)/SUM(D729:D730))" TargetMode="External"/><Relationship Id="rId1255" Type="http://schemas.openxmlformats.org/officeDocument/2006/relationships/hyperlink" Target="mailto:=@if(sum(d729.d730)=0,%22NA%22,SUM(L729:L730)/SUM(D729:D730))" TargetMode="External"/><Relationship Id="rId1462" Type="http://schemas.openxmlformats.org/officeDocument/2006/relationships/hyperlink" Target="mailto:=@if(sum(d729.d730)=0,%22NA%22,SUM(L729:L730)/SUM(D729:D730))" TargetMode="External"/><Relationship Id="rId2306" Type="http://schemas.openxmlformats.org/officeDocument/2006/relationships/hyperlink" Target="mailto:=@if(sum(d729.d730)=0,%22NA%22,SUM(L729:L730)/SUM(D729:D730))" TargetMode="External"/><Relationship Id="rId2513" Type="http://schemas.openxmlformats.org/officeDocument/2006/relationships/hyperlink" Target="mailto:=@if(sum(d729.d730)=0,%22NA%22,SUM(L729:L730)/SUM(D729:D730))" TargetMode="External"/><Relationship Id="rId3911" Type="http://schemas.openxmlformats.org/officeDocument/2006/relationships/hyperlink" Target="mailto:=@if(sum(d729.d730)=0,%22NA%22,SUM(L729:L730)/SUM(D729:D730))" TargetMode="External"/><Relationship Id="rId5669" Type="http://schemas.openxmlformats.org/officeDocument/2006/relationships/hyperlink" Target="mailto:=@if(sum(d729.d730)=0,%22NA%22,SUM(L729:L730)/SUM(D729:D730))" TargetMode="External"/><Relationship Id="rId5876" Type="http://schemas.openxmlformats.org/officeDocument/2006/relationships/hyperlink" Target="mailto:=@if(sum(d729.d730)=0,%22NA%22,SUM(L729:L730)/SUM(D729:D730))" TargetMode="External"/><Relationship Id="rId8075" Type="http://schemas.openxmlformats.org/officeDocument/2006/relationships/hyperlink" Target="mailto:=@if(sum(d729.d730)=0,%22NA%22,SUM(L729:L730)/SUM(D729:D730))" TargetMode="External"/><Relationship Id="rId1115" Type="http://schemas.openxmlformats.org/officeDocument/2006/relationships/hyperlink" Target="mailto:=@if(sum(d729.d730)=0,%22NA%22,SUM(L729:L730)/SUM(D729:D730))" TargetMode="External"/><Relationship Id="rId1322" Type="http://schemas.openxmlformats.org/officeDocument/2006/relationships/hyperlink" Target="mailto:=@if(sum(d729.d730)=0,%22NA%22,SUM(L729:L730)/SUM(D729:D730))" TargetMode="External"/><Relationship Id="rId2720" Type="http://schemas.openxmlformats.org/officeDocument/2006/relationships/hyperlink" Target="mailto:=@if(sum(d729.d730)=0,%22NA%22,SUM(L729:L730)/SUM(D729:D730))" TargetMode="External"/><Relationship Id="rId4478" Type="http://schemas.openxmlformats.org/officeDocument/2006/relationships/hyperlink" Target="mailto:=@if(sum(d729.d730)=0,%22NA%22,SUM(L729:L730)/SUM(D729:D730))" TargetMode="External"/><Relationship Id="rId5529" Type="http://schemas.openxmlformats.org/officeDocument/2006/relationships/hyperlink" Target="mailto:=@if(sum(d729.d730)=0,%22NA%22,SUM(L729:L730)/SUM(D729:D730))" TargetMode="External"/><Relationship Id="rId6927" Type="http://schemas.openxmlformats.org/officeDocument/2006/relationships/hyperlink" Target="mailto:=@if(sum(d729.d730)=0,%22NA%22,SUM(L729:L730)/SUM(D729:D730))" TargetMode="External"/><Relationship Id="rId7091" Type="http://schemas.openxmlformats.org/officeDocument/2006/relationships/hyperlink" Target="mailto:=@if(sum(d729.d730)=0,%22NA%22,SUM(L729:L730)/SUM(D729:D730))" TargetMode="External"/><Relationship Id="rId8142" Type="http://schemas.openxmlformats.org/officeDocument/2006/relationships/hyperlink" Target="mailto:=@if(sum(d729.d730)=0,%22NA%22,SUM(L729:L730)/SUM(D729:D730))" TargetMode="External"/><Relationship Id="rId3287" Type="http://schemas.openxmlformats.org/officeDocument/2006/relationships/hyperlink" Target="mailto:=@if(sum(d729.d730)=0,%22NA%22,SUM(L729:L730)/SUM(D729:D730))" TargetMode="External"/><Relationship Id="rId4338" Type="http://schemas.openxmlformats.org/officeDocument/2006/relationships/hyperlink" Target="mailto:=@if(sum(d729.d730)=0,%22NA%22,SUM(L729:L730)/SUM(D729:D730))" TargetMode="External"/><Relationship Id="rId4685" Type="http://schemas.openxmlformats.org/officeDocument/2006/relationships/hyperlink" Target="mailto:=@if(sum(d729.d730)=0,%22NA%22,SUM(L729:L730)/SUM(D729:D730))" TargetMode="External"/><Relationship Id="rId4892" Type="http://schemas.openxmlformats.org/officeDocument/2006/relationships/hyperlink" Target="mailto:=@if(sum(d729.d730)=0,%22NA%22,SUM(L729:L730)/SUM(D729:D730))" TargetMode="External"/><Relationship Id="rId5736" Type="http://schemas.openxmlformats.org/officeDocument/2006/relationships/hyperlink" Target="mailto:=@if(sum(d729.d730)=0,%22NA%22,SUM(L729:L730)/SUM(D729:D730))" TargetMode="External"/><Relationship Id="rId5943" Type="http://schemas.openxmlformats.org/officeDocument/2006/relationships/hyperlink" Target="mailto:=@if(sum(d729.d730)=0,%22NA%22,SUM(L729:L730)/SUM(D729:D730))" TargetMode="External"/><Relationship Id="rId8002" Type="http://schemas.openxmlformats.org/officeDocument/2006/relationships/hyperlink" Target="mailto:=@if(sum(d729.d730)=0,%22NA%22,SUM(L729:L730)/SUM(D729:D730))" TargetMode="External"/><Relationship Id="rId2096" Type="http://schemas.openxmlformats.org/officeDocument/2006/relationships/hyperlink" Target="mailto:=@if(sum(d729.d730)=0,%22NA%22,SUM(L729:L730)/SUM(D729:D730))" TargetMode="External"/><Relationship Id="rId3494" Type="http://schemas.openxmlformats.org/officeDocument/2006/relationships/hyperlink" Target="mailto:=@if(sum(d729.d730)=0,%22NA%22,SUM(L729:L730)/SUM(D729:D730))" TargetMode="External"/><Relationship Id="rId4545" Type="http://schemas.openxmlformats.org/officeDocument/2006/relationships/hyperlink" Target="mailto:=@if(sum(d729.d730)=0,%22NA%22,SUM(L729:L730)/SUM(D729:D730))" TargetMode="External"/><Relationship Id="rId4752" Type="http://schemas.openxmlformats.org/officeDocument/2006/relationships/hyperlink" Target="mailto:=@if(sum(d729.d730)=0,%22NA%22,SUM(L729:L730)/SUM(D729:D730))" TargetMode="External"/><Relationship Id="rId5803" Type="http://schemas.openxmlformats.org/officeDocument/2006/relationships/hyperlink" Target="mailto:=@if(sum(d729.d730)=0,%22NA%22,SUM(L729:L730)/SUM(D729:D730))" TargetMode="External"/><Relationship Id="rId3147" Type="http://schemas.openxmlformats.org/officeDocument/2006/relationships/hyperlink" Target="mailto:=@if(sum(d729.d730)=0,%22NA%22,SUM(L729:L730)/SUM(D729:D730))" TargetMode="External"/><Relationship Id="rId3354" Type="http://schemas.openxmlformats.org/officeDocument/2006/relationships/hyperlink" Target="mailto:=@if(sum(d729.d730)=0,%22NA%22,SUM(L729:L730)/SUM(D729:D730))" TargetMode="External"/><Relationship Id="rId3561" Type="http://schemas.openxmlformats.org/officeDocument/2006/relationships/hyperlink" Target="mailto:=@if(sum(d729.d730)=0,%22NA%22,SUM(L729:L730)/SUM(D729:D730))" TargetMode="External"/><Relationship Id="rId4405" Type="http://schemas.openxmlformats.org/officeDocument/2006/relationships/hyperlink" Target="mailto:=@if(sum(d729.d730)=0,%22NA%22,SUM(L729:L730)/SUM(D729:D730))" TargetMode="External"/><Relationship Id="rId4612" Type="http://schemas.openxmlformats.org/officeDocument/2006/relationships/hyperlink" Target="mailto:=@if(sum(d729.d730)=0,%22NA%22,SUM(L729:L730)/SUM(D729:D730))" TargetMode="External"/><Relationship Id="rId7768" Type="http://schemas.openxmlformats.org/officeDocument/2006/relationships/hyperlink" Target="mailto:=@if(sum(d729.d730)=0,%22NA%22,SUM(L729:L730)/SUM(D729:D730))" TargetMode="External"/><Relationship Id="rId7975" Type="http://schemas.openxmlformats.org/officeDocument/2006/relationships/hyperlink" Target="mailto:=@if(sum(d729.d730)=0,%22NA%22,SUM(L729:L730)/SUM(D729:D730))" TargetMode="External"/><Relationship Id="rId275" Type="http://schemas.openxmlformats.org/officeDocument/2006/relationships/hyperlink" Target="mailto:=@if(sum(d729.d730)=0,%22NA%22,SUM(L729:L730)/SUM(D729:D730))" TargetMode="External"/><Relationship Id="rId482" Type="http://schemas.openxmlformats.org/officeDocument/2006/relationships/hyperlink" Target="mailto:=@if(sum(d729.d730)=0,%22NA%22,SUM(L729:L730)/SUM(D729:D730))" TargetMode="External"/><Relationship Id="rId2163" Type="http://schemas.openxmlformats.org/officeDocument/2006/relationships/hyperlink" Target="mailto:=@if(sum(d729.d730)=0,%22NA%22,SUM(L729:L730)/SUM(D729:D730))" TargetMode="External"/><Relationship Id="rId2370" Type="http://schemas.openxmlformats.org/officeDocument/2006/relationships/hyperlink" Target="mailto:=@if(sum(d729.d730)=0,%22NA%22,SUM(L729:L730)/SUM(D729:D730))" TargetMode="External"/><Relationship Id="rId3007" Type="http://schemas.openxmlformats.org/officeDocument/2006/relationships/hyperlink" Target="mailto:=@if(sum(d729.d730)=0,%22NA%22,SUM(L729:L730)/SUM(D729:D730))" TargetMode="External"/><Relationship Id="rId3214" Type="http://schemas.openxmlformats.org/officeDocument/2006/relationships/hyperlink" Target="mailto:=@if(sum(d729.d730)=0,%22NA%22,SUM(L729:L730)/SUM(D729:D730))" TargetMode="External"/><Relationship Id="rId3421" Type="http://schemas.openxmlformats.org/officeDocument/2006/relationships/hyperlink" Target="mailto:=@if(sum(d729.d730)=0,%22NA%22,SUM(L729:L730)/SUM(D729:D730))" TargetMode="External"/><Relationship Id="rId6577" Type="http://schemas.openxmlformats.org/officeDocument/2006/relationships/hyperlink" Target="mailto:=@if(sum(d729.d730)=0,%22NA%22,SUM(L729:L730)/SUM(D729:D730))" TargetMode="External"/><Relationship Id="rId6784" Type="http://schemas.openxmlformats.org/officeDocument/2006/relationships/hyperlink" Target="mailto:=@if(sum(d729.d730)=0,%22NA%22,SUM(L729:L730)/SUM(D729:D730))" TargetMode="External"/><Relationship Id="rId6991" Type="http://schemas.openxmlformats.org/officeDocument/2006/relationships/hyperlink" Target="mailto:=@if(sum(d729.d730)=0,%22NA%22,SUM(L729:L730)/SUM(D729:D730))" TargetMode="External"/><Relationship Id="rId7628" Type="http://schemas.openxmlformats.org/officeDocument/2006/relationships/hyperlink" Target="mailto:=@if(sum(d729.d730)=0,%22NA%22,SUM(L729:L730)/SUM(D729:D730))" TargetMode="External"/><Relationship Id="rId7835" Type="http://schemas.openxmlformats.org/officeDocument/2006/relationships/hyperlink" Target="mailto:=@if(sum(d729.d730)=0,%22NA%22,SUM(L729:L730)/SUM(D729:D730))" TargetMode="External"/><Relationship Id="rId135" Type="http://schemas.openxmlformats.org/officeDocument/2006/relationships/hyperlink" Target="mailto:=@if(sum(d729.d730)=0,%22NA%22,SUM(L729:L730)/SUM(D729:D730))" TargetMode="External"/><Relationship Id="rId342" Type="http://schemas.openxmlformats.org/officeDocument/2006/relationships/hyperlink" Target="mailto:=@if(sum(d729.d730)=0,%22NA%22,SUM(L729:L730)/SUM(D729:D730))" TargetMode="External"/><Relationship Id="rId2023" Type="http://schemas.openxmlformats.org/officeDocument/2006/relationships/hyperlink" Target="mailto:=@if(sum(d729.d730)=0,%22NA%22,SUM(L729:L730)/SUM(D729:D730))" TargetMode="External"/><Relationship Id="rId2230" Type="http://schemas.openxmlformats.org/officeDocument/2006/relationships/hyperlink" Target="mailto:=@if(sum(d729.d730)=0,%22NA%22,SUM(L729:L730)/SUM(D729:D730))" TargetMode="External"/><Relationship Id="rId5179" Type="http://schemas.openxmlformats.org/officeDocument/2006/relationships/hyperlink" Target="mailto:=@if(sum(d729.d730)=0,%22NA%22,SUM(L729:L730)/SUM(D729:D730))" TargetMode="External"/><Relationship Id="rId5386" Type="http://schemas.openxmlformats.org/officeDocument/2006/relationships/hyperlink" Target="mailto:=@if(sum(d729.d730)=0,%22NA%22,SUM(L729:L730)/SUM(D729:D730))" TargetMode="External"/><Relationship Id="rId5593" Type="http://schemas.openxmlformats.org/officeDocument/2006/relationships/hyperlink" Target="mailto:=@if(sum(d729.d730)=0,%22NA%22,SUM(L729:L730)/SUM(D729:D730))" TargetMode="External"/><Relationship Id="rId6437" Type="http://schemas.openxmlformats.org/officeDocument/2006/relationships/hyperlink" Target="mailto:=@if(sum(d729.d730)=0,%22NA%22,SUM(L729:L730)/SUM(D729:D730))" TargetMode="External"/><Relationship Id="rId6644" Type="http://schemas.openxmlformats.org/officeDocument/2006/relationships/hyperlink" Target="mailto:=@if(sum(d729.d730)=0,%22NA%22,SUM(L729:L730)/SUM(D729:D730))" TargetMode="External"/><Relationship Id="rId202" Type="http://schemas.openxmlformats.org/officeDocument/2006/relationships/hyperlink" Target="mailto:=@if(sum(d729.d730)=0,%22NA%22,SUM(L729:L730)/SUM(D729:D730))" TargetMode="External"/><Relationship Id="rId4195" Type="http://schemas.openxmlformats.org/officeDocument/2006/relationships/hyperlink" Target="mailto:=@if(sum(d729.d730)=0,%22NA%22,SUM(L729:L730)/SUM(D729:D730))" TargetMode="External"/><Relationship Id="rId5039" Type="http://schemas.openxmlformats.org/officeDocument/2006/relationships/hyperlink" Target="mailto:=@if(sum(d729.d730)=0,%22NA%22,SUM(L729:L730)/SUM(D729:D730))" TargetMode="External"/><Relationship Id="rId5246" Type="http://schemas.openxmlformats.org/officeDocument/2006/relationships/hyperlink" Target="mailto:=@if(sum(d729.d730)=0,%22NA%22,SUM(L729:L730)/SUM(D729:D730))" TargetMode="External"/><Relationship Id="rId5453" Type="http://schemas.openxmlformats.org/officeDocument/2006/relationships/hyperlink" Target="mailto:=@if(sum(d729.d730)=0,%22NA%22,SUM(L729:L730)/SUM(D729:D730))" TargetMode="External"/><Relationship Id="rId6504" Type="http://schemas.openxmlformats.org/officeDocument/2006/relationships/hyperlink" Target="mailto:=@if(sum(d729.d730)=0,%22NA%22,SUM(L729:L730)/SUM(D729:D730))" TargetMode="External"/><Relationship Id="rId6851" Type="http://schemas.openxmlformats.org/officeDocument/2006/relationships/hyperlink" Target="mailto:=@if(sum(d729.d730)=0,%22NA%22,SUM(L729:L730)/SUM(D729:D730))" TargetMode="External"/><Relationship Id="rId7902" Type="http://schemas.openxmlformats.org/officeDocument/2006/relationships/hyperlink" Target="mailto:=@if(sum(d729.d730)=0,%22NA%22,SUM(L729:L730)/SUM(D729:D730))" TargetMode="External"/><Relationship Id="rId1789" Type="http://schemas.openxmlformats.org/officeDocument/2006/relationships/hyperlink" Target="mailto:=@if(sum(d729.d730)=0,%22NA%22,SUM(L729:L730)/SUM(D729:D730))" TargetMode="External"/><Relationship Id="rId1996" Type="http://schemas.openxmlformats.org/officeDocument/2006/relationships/hyperlink" Target="mailto:=@if(sum(d729.d730)=0,%22NA%22,SUM(L729:L730)/SUM(D729:D730))" TargetMode="External"/><Relationship Id="rId4055" Type="http://schemas.openxmlformats.org/officeDocument/2006/relationships/hyperlink" Target="mailto:=@if(sum(d729.d730)=0,%22NA%22,SUM(L729:L730)/SUM(D729:D730))" TargetMode="External"/><Relationship Id="rId4262" Type="http://schemas.openxmlformats.org/officeDocument/2006/relationships/hyperlink" Target="mailto:=@if(sum(d729.d730)=0,%22NA%22,SUM(L729:L730)/SUM(D729:D730))" TargetMode="External"/><Relationship Id="rId5106" Type="http://schemas.openxmlformats.org/officeDocument/2006/relationships/hyperlink" Target="mailto:=@if(sum(d729.d730)=0,%22NA%22,SUM(L729:L730)/SUM(D729:D730))" TargetMode="External"/><Relationship Id="rId5660" Type="http://schemas.openxmlformats.org/officeDocument/2006/relationships/hyperlink" Target="mailto:=@if(sum(d729.d730)=0,%22NA%22,SUM(L729:L730)/SUM(D729:D730))" TargetMode="External"/><Relationship Id="rId6711" Type="http://schemas.openxmlformats.org/officeDocument/2006/relationships/hyperlink" Target="mailto:=@if(sum(d729.d730)=0,%22NA%22,SUM(L729:L730)/SUM(D729:D730))" TargetMode="External"/><Relationship Id="rId1649" Type="http://schemas.openxmlformats.org/officeDocument/2006/relationships/hyperlink" Target="mailto:=@if(sum(d729.d730)=0,%22NA%22,SUM(L729:L730)/SUM(D729:D730))" TargetMode="External"/><Relationship Id="rId1856" Type="http://schemas.openxmlformats.org/officeDocument/2006/relationships/hyperlink" Target="mailto:=@if(sum(d729.d730)=0,%22NA%22,SUM(L729:L730)/SUM(D729:D730))" TargetMode="External"/><Relationship Id="rId2907" Type="http://schemas.openxmlformats.org/officeDocument/2006/relationships/hyperlink" Target="mailto:=@if(sum(d729.d730)=0,%22NA%22,SUM(L729:L730)/SUM(D729:D730))" TargetMode="External"/><Relationship Id="rId3071" Type="http://schemas.openxmlformats.org/officeDocument/2006/relationships/hyperlink" Target="mailto:=@if(sum(d729.d730)=0,%22NA%22,SUM(L729:L730)/SUM(D729:D730))" TargetMode="External"/><Relationship Id="rId5313" Type="http://schemas.openxmlformats.org/officeDocument/2006/relationships/hyperlink" Target="mailto:=@if(sum(d729.d730)=0,%22NA%22,SUM(L729:L730)/SUM(D729:D730))" TargetMode="External"/><Relationship Id="rId5520" Type="http://schemas.openxmlformats.org/officeDocument/2006/relationships/hyperlink" Target="mailto:=@if(sum(d729.d730)=0,%22NA%22,SUM(L729:L730)/SUM(D729:D730))" TargetMode="External"/><Relationship Id="rId7278" Type="http://schemas.openxmlformats.org/officeDocument/2006/relationships/hyperlink" Target="mailto:=@if(sum(d729.d730)=0,%22NA%22,SUM(L729:L730)/SUM(D729:D730))" TargetMode="External"/><Relationship Id="rId1509" Type="http://schemas.openxmlformats.org/officeDocument/2006/relationships/hyperlink" Target="mailto:=@if(sum(d729.d730)=0,%22NA%22,SUM(L729:L730)/SUM(D729:D730))" TargetMode="External"/><Relationship Id="rId1716" Type="http://schemas.openxmlformats.org/officeDocument/2006/relationships/hyperlink" Target="mailto:=@if(sum(d729.d730)=0,%22NA%22,SUM(L729:L730)/SUM(D729:D730))" TargetMode="External"/><Relationship Id="rId1923" Type="http://schemas.openxmlformats.org/officeDocument/2006/relationships/hyperlink" Target="mailto:=@if(sum(d729.d730)=0,%22NA%22,SUM(L729:L730)/SUM(D729:D730))" TargetMode="External"/><Relationship Id="rId4122" Type="http://schemas.openxmlformats.org/officeDocument/2006/relationships/hyperlink" Target="mailto:=@if(sum(d729.d730)=0,%22NA%22,SUM(L729:L730)/SUM(D729:D730))" TargetMode="External"/><Relationship Id="rId7485" Type="http://schemas.openxmlformats.org/officeDocument/2006/relationships/hyperlink" Target="mailto:=@if(sum(d729.d730)=0,%22NA%22,SUM(L729:L730)/SUM(D729:D730))" TargetMode="External"/><Relationship Id="rId7692" Type="http://schemas.openxmlformats.org/officeDocument/2006/relationships/hyperlink" Target="mailto:=@if(sum(d729.d730)=0,%22NA%22,SUM(L729:L730)/SUM(D729:D730))" TargetMode="External"/><Relationship Id="rId3888" Type="http://schemas.openxmlformats.org/officeDocument/2006/relationships/hyperlink" Target="mailto:=@if(sum(d729.d730)=0,%22NA%22,SUM(L729:L730)/SUM(D729:D730))" TargetMode="External"/><Relationship Id="rId4939" Type="http://schemas.openxmlformats.org/officeDocument/2006/relationships/hyperlink" Target="mailto:=@if(sum(d729.d730)=0,%22NA%22,SUM(L729:L730)/SUM(D729:D730))" TargetMode="External"/><Relationship Id="rId6087" Type="http://schemas.openxmlformats.org/officeDocument/2006/relationships/hyperlink" Target="mailto:=@if(sum(d729.d730)=0,%22NA%22,SUM(L729:L730)/SUM(D729:D730))" TargetMode="External"/><Relationship Id="rId6294" Type="http://schemas.openxmlformats.org/officeDocument/2006/relationships/hyperlink" Target="mailto:=@if(sum(d729.d730)=0,%22NA%22,SUM(L729:L730)/SUM(D729:D730))" TargetMode="External"/><Relationship Id="rId7138" Type="http://schemas.openxmlformats.org/officeDocument/2006/relationships/hyperlink" Target="mailto:=@if(sum(d729.d730)=0,%22NA%22,SUM(L729:L730)/SUM(D729:D730))" TargetMode="External"/><Relationship Id="rId7345" Type="http://schemas.openxmlformats.org/officeDocument/2006/relationships/hyperlink" Target="mailto:=@if(sum(d729.d730)=0,%22NA%22,SUM(L729:L730)/SUM(D729:D730))" TargetMode="External"/><Relationship Id="rId7552" Type="http://schemas.openxmlformats.org/officeDocument/2006/relationships/hyperlink" Target="mailto:=@if(sum(d729.d730)=0,%22NA%22,SUM(L729:L730)/SUM(D729:D730))" TargetMode="External"/><Relationship Id="rId2697" Type="http://schemas.openxmlformats.org/officeDocument/2006/relationships/hyperlink" Target="mailto:=@if(sum(d729.d730)=0,%22NA%22,SUM(L729:L730)/SUM(D729:D730))" TargetMode="External"/><Relationship Id="rId3748" Type="http://schemas.openxmlformats.org/officeDocument/2006/relationships/hyperlink" Target="mailto:=@if(sum(d729.d730)=0,%22NA%22,SUM(L729:L730)/SUM(D729:D730))" TargetMode="External"/><Relationship Id="rId6154" Type="http://schemas.openxmlformats.org/officeDocument/2006/relationships/hyperlink" Target="mailto:=@if(sum(d729.d730)=0,%22NA%22,SUM(L729:L730)/SUM(D729:D730))" TargetMode="External"/><Relationship Id="rId6361" Type="http://schemas.openxmlformats.org/officeDocument/2006/relationships/hyperlink" Target="mailto:=@if(sum(d729.d730)=0,%22NA%22,SUM(L729:L730)/SUM(D729:D730))" TargetMode="External"/><Relationship Id="rId7205" Type="http://schemas.openxmlformats.org/officeDocument/2006/relationships/hyperlink" Target="mailto:=@if(sum(d729.d730)=0,%22NA%22,SUM(L729:L730)/SUM(D729:D730))" TargetMode="External"/><Relationship Id="rId7412" Type="http://schemas.openxmlformats.org/officeDocument/2006/relationships/hyperlink" Target="mailto:=@if(sum(d729.d730)=0,%22NA%22,SUM(L729:L730)/SUM(D729:D730))" TargetMode="External"/><Relationship Id="rId669" Type="http://schemas.openxmlformats.org/officeDocument/2006/relationships/hyperlink" Target="mailto:=@if(sum(d729.d730)=0,%22NA%22,SUM(L729:L730)/SUM(D729:D730))" TargetMode="External"/><Relationship Id="rId876" Type="http://schemas.openxmlformats.org/officeDocument/2006/relationships/hyperlink" Target="mailto:=@if(sum(d729.d730)=0,%22NA%22,SUM(L729:L730)/SUM(D729:D730))" TargetMode="External"/><Relationship Id="rId1299" Type="http://schemas.openxmlformats.org/officeDocument/2006/relationships/hyperlink" Target="mailto:=@if(sum(d729.d730)=0,%22NA%22,SUM(L729:L730)/SUM(D729:D730))" TargetMode="External"/><Relationship Id="rId2557" Type="http://schemas.openxmlformats.org/officeDocument/2006/relationships/hyperlink" Target="mailto:=@if(sum(d729.d730)=0,%22NA%22,SUM(L729:L730)/SUM(D729:D730))" TargetMode="External"/><Relationship Id="rId3608" Type="http://schemas.openxmlformats.org/officeDocument/2006/relationships/hyperlink" Target="mailto:=@if(sum(d729.d730)=0,%22NA%22,SUM(L729:L730)/SUM(D729:D730))" TargetMode="External"/><Relationship Id="rId3955" Type="http://schemas.openxmlformats.org/officeDocument/2006/relationships/hyperlink" Target="mailto:=@if(sum(d729.d730)=0,%22NA%22,SUM(L729:L730)/SUM(D729:D730))" TargetMode="External"/><Relationship Id="rId5170" Type="http://schemas.openxmlformats.org/officeDocument/2006/relationships/hyperlink" Target="mailto:=@if(sum(d729.d730)=0,%22NA%22,SUM(L729:L730)/SUM(D729:D730))" TargetMode="External"/><Relationship Id="rId6014" Type="http://schemas.openxmlformats.org/officeDocument/2006/relationships/hyperlink" Target="mailto:=@if(sum(d729.d730)=0,%22NA%22,SUM(L729:L730)/SUM(D729:D730))" TargetMode="External"/><Relationship Id="rId6221" Type="http://schemas.openxmlformats.org/officeDocument/2006/relationships/hyperlink" Target="mailto:=@if(sum(d729.d730)=0,%22NA%22,SUM(L729:L730)/SUM(D729:D730))" TargetMode="External"/><Relationship Id="rId529" Type="http://schemas.openxmlformats.org/officeDocument/2006/relationships/hyperlink" Target="mailto:=@if(sum(d729.d730)=0,%22NA%22,SUM(L729:L730)/SUM(D729:D730))" TargetMode="External"/><Relationship Id="rId736" Type="http://schemas.openxmlformats.org/officeDocument/2006/relationships/hyperlink" Target="mailto:=@if(sum(d729.d730)=0,%22NA%22,SUM(L729:L730)/SUM(D729:D730))" TargetMode="External"/><Relationship Id="rId1159" Type="http://schemas.openxmlformats.org/officeDocument/2006/relationships/hyperlink" Target="mailto:=@if(sum(d729.d730)=0,%22NA%22,SUM(L729:L730)/SUM(D729:D730))" TargetMode="External"/><Relationship Id="rId1366" Type="http://schemas.openxmlformats.org/officeDocument/2006/relationships/hyperlink" Target="mailto:=@if(sum(d729.d730)=0,%22NA%22,SUM(L729:L730)/SUM(D729:D730))" TargetMode="External"/><Relationship Id="rId2417" Type="http://schemas.openxmlformats.org/officeDocument/2006/relationships/hyperlink" Target="mailto:=@if(sum(d729.d730)=0,%22NA%22,SUM(L729:L730)/SUM(D729:D730))" TargetMode="External"/><Relationship Id="rId2764" Type="http://schemas.openxmlformats.org/officeDocument/2006/relationships/hyperlink" Target="mailto:=@if(sum(d729.d730)=0,%22NA%22,SUM(L729:L730)/SUM(D729:D730))" TargetMode="External"/><Relationship Id="rId2971" Type="http://schemas.openxmlformats.org/officeDocument/2006/relationships/hyperlink" Target="mailto:=@if(sum(d729.d730)=0,%22NA%22,SUM(L729:L730)/SUM(D729:D730))" TargetMode="External"/><Relationship Id="rId3815" Type="http://schemas.openxmlformats.org/officeDocument/2006/relationships/hyperlink" Target="mailto:=@if(sum(d729.d730)=0,%22NA%22,SUM(L729:L730)/SUM(D729:D730))" TargetMode="External"/><Relationship Id="rId5030" Type="http://schemas.openxmlformats.org/officeDocument/2006/relationships/hyperlink" Target="mailto:=@if(sum(d729.d730)=0,%22NA%22,SUM(L729:L730)/SUM(D729:D730))" TargetMode="External"/><Relationship Id="rId943" Type="http://schemas.openxmlformats.org/officeDocument/2006/relationships/hyperlink" Target="mailto:=@if(sum(d729.d730)=0,%22NA%22,SUM(L729:L730)/SUM(D729:D730))" TargetMode="External"/><Relationship Id="rId1019" Type="http://schemas.openxmlformats.org/officeDocument/2006/relationships/hyperlink" Target="mailto:=@if(sum(d729.d730)=0,%22NA%22,SUM(L729:L730)/SUM(D729:D730))" TargetMode="External"/><Relationship Id="rId1573" Type="http://schemas.openxmlformats.org/officeDocument/2006/relationships/hyperlink" Target="mailto:=@if(sum(d729.d730)=0,%22NA%22,SUM(L729:L730)/SUM(D729:D730))" TargetMode="External"/><Relationship Id="rId1780" Type="http://schemas.openxmlformats.org/officeDocument/2006/relationships/hyperlink" Target="mailto:=@if(sum(d729.d730)=0,%22NA%22,SUM(L729:L730)/SUM(D729:D730))" TargetMode="External"/><Relationship Id="rId2624" Type="http://schemas.openxmlformats.org/officeDocument/2006/relationships/hyperlink" Target="mailto:=@if(sum(d729.d730)=0,%22NA%22,SUM(L729:L730)/SUM(D729:D730))" TargetMode="External"/><Relationship Id="rId2831" Type="http://schemas.openxmlformats.org/officeDocument/2006/relationships/hyperlink" Target="mailto:=@if(sum(d729.d730)=0,%22NA%22,SUM(L729:L730)/SUM(D729:D730))" TargetMode="External"/><Relationship Id="rId5987" Type="http://schemas.openxmlformats.org/officeDocument/2006/relationships/hyperlink" Target="mailto:=@if(sum(d729.d730)=0,%22NA%22,SUM(L729:L730)/SUM(D729:D730))" TargetMode="External"/><Relationship Id="rId8046" Type="http://schemas.openxmlformats.org/officeDocument/2006/relationships/hyperlink" Target="mailto:=@if(sum(d729.d730)=0,%22NA%22,SUM(L729:L730)/SUM(D729:D730))" TargetMode="External"/><Relationship Id="rId72" Type="http://schemas.openxmlformats.org/officeDocument/2006/relationships/hyperlink" Target="mailto:=@if(sum(d729.d730)=0,%22NA%22,SUM(L729:L730)/SUM(D729:D730))" TargetMode="External"/><Relationship Id="rId803" Type="http://schemas.openxmlformats.org/officeDocument/2006/relationships/hyperlink" Target="mailto:=@if(sum(d729.d730)=0,%22NA%22,SUM(L729:L730)/SUM(D729:D730))" TargetMode="External"/><Relationship Id="rId1226" Type="http://schemas.openxmlformats.org/officeDocument/2006/relationships/hyperlink" Target="mailto:=@if(sum(d729.d730)=0,%22NA%22,SUM(L729:L730)/SUM(D729:D730))" TargetMode="External"/><Relationship Id="rId1433" Type="http://schemas.openxmlformats.org/officeDocument/2006/relationships/hyperlink" Target="mailto:=@if(sum(d729.d730)=0,%22NA%22,SUM(L729:L730)/SUM(D729:D730))" TargetMode="External"/><Relationship Id="rId1640" Type="http://schemas.openxmlformats.org/officeDocument/2006/relationships/hyperlink" Target="mailto:=@if(sum(d729.d730)=0,%22NA%22,SUM(L729:L730)/SUM(D729:D730))" TargetMode="External"/><Relationship Id="rId4589" Type="http://schemas.openxmlformats.org/officeDocument/2006/relationships/hyperlink" Target="mailto:=@if(sum(d729.d730)=0,%22NA%22,SUM(L729:L730)/SUM(D729:D730))" TargetMode="External"/><Relationship Id="rId4796" Type="http://schemas.openxmlformats.org/officeDocument/2006/relationships/hyperlink" Target="mailto:=@if(sum(d729.d730)=0,%22NA%22,SUM(L729:L730)/SUM(D729:D730))" TargetMode="External"/><Relationship Id="rId5847" Type="http://schemas.openxmlformats.org/officeDocument/2006/relationships/hyperlink" Target="mailto:=@if(sum(d729.d730)=0,%22NA%22,SUM(L729:L730)/SUM(D729:D730))" TargetMode="External"/><Relationship Id="rId1500" Type="http://schemas.openxmlformats.org/officeDocument/2006/relationships/hyperlink" Target="mailto:=@if(sum(d729.d730)=0,%22NA%22,SUM(L729:L730)/SUM(D729:D730))" TargetMode="External"/><Relationship Id="rId3398" Type="http://schemas.openxmlformats.org/officeDocument/2006/relationships/hyperlink" Target="mailto:=@if(sum(d729.d730)=0,%22NA%22,SUM(L729:L730)/SUM(D729:D730))" TargetMode="External"/><Relationship Id="rId4449" Type="http://schemas.openxmlformats.org/officeDocument/2006/relationships/hyperlink" Target="mailto:=@if(sum(d729.d730)=0,%22NA%22,SUM(L729:L730)/SUM(D729:D730))" TargetMode="External"/><Relationship Id="rId4656" Type="http://schemas.openxmlformats.org/officeDocument/2006/relationships/hyperlink" Target="mailto:=@if(sum(d729.d730)=0,%22NA%22,SUM(L729:L730)/SUM(D729:D730))" TargetMode="External"/><Relationship Id="rId4863" Type="http://schemas.openxmlformats.org/officeDocument/2006/relationships/hyperlink" Target="mailto:=@if(sum(d729.d730)=0,%22NA%22,SUM(L729:L730)/SUM(D729:D730))" TargetMode="External"/><Relationship Id="rId5707" Type="http://schemas.openxmlformats.org/officeDocument/2006/relationships/hyperlink" Target="mailto:=@if(sum(d729.d730)=0,%22NA%22,SUM(L729:L730)/SUM(D729:D730))" TargetMode="External"/><Relationship Id="rId5914" Type="http://schemas.openxmlformats.org/officeDocument/2006/relationships/hyperlink" Target="mailto:=@if(sum(d729.d730)=0,%22NA%22,SUM(L729:L730)/SUM(D729:D730))" TargetMode="External"/><Relationship Id="rId7062" Type="http://schemas.openxmlformats.org/officeDocument/2006/relationships/hyperlink" Target="mailto:=@if(sum(d729.d730)=0,%22NA%22,SUM(L729:L730)/SUM(D729:D730))" TargetMode="External"/><Relationship Id="rId8113" Type="http://schemas.openxmlformats.org/officeDocument/2006/relationships/hyperlink" Target="mailto:=@if(sum(d729.d730)=0,%22NA%22,SUM(L729:L730)/SUM(D729:D730))" TargetMode="External"/><Relationship Id="rId3258" Type="http://schemas.openxmlformats.org/officeDocument/2006/relationships/hyperlink" Target="mailto:=@if(sum(d729.d730)=0,%22NA%22,SUM(L729:L730)/SUM(D729:D730))" TargetMode="External"/><Relationship Id="rId3465" Type="http://schemas.openxmlformats.org/officeDocument/2006/relationships/hyperlink" Target="mailto:=@if(sum(d729.d730)=0,%22NA%22,SUM(L729:L730)/SUM(D729:D730))" TargetMode="External"/><Relationship Id="rId3672" Type="http://schemas.openxmlformats.org/officeDocument/2006/relationships/hyperlink" Target="mailto:=@if(sum(d729.d730)=0,%22NA%22,SUM(L729:L730)/SUM(D729:D730))" TargetMode="External"/><Relationship Id="rId4309" Type="http://schemas.openxmlformats.org/officeDocument/2006/relationships/hyperlink" Target="mailto:=@if(sum(d729.d730)=0,%22NA%22,SUM(L729:L730)/SUM(D729:D730))" TargetMode="External"/><Relationship Id="rId4516" Type="http://schemas.openxmlformats.org/officeDocument/2006/relationships/hyperlink" Target="mailto:=@if(sum(d729.d730)=0,%22NA%22,SUM(L729:L730)/SUM(D729:D730))" TargetMode="External"/><Relationship Id="rId4723" Type="http://schemas.openxmlformats.org/officeDocument/2006/relationships/hyperlink" Target="mailto:=@if(sum(d729.d730)=0,%22NA%22,SUM(L729:L730)/SUM(D729:D730))" TargetMode="External"/><Relationship Id="rId7879" Type="http://schemas.openxmlformats.org/officeDocument/2006/relationships/hyperlink" Target="mailto:=@if(sum(d729.d730)=0,%22NA%22,SUM(L729:L730)/SUM(D729:D730))" TargetMode="External"/><Relationship Id="rId179" Type="http://schemas.openxmlformats.org/officeDocument/2006/relationships/hyperlink" Target="mailto:=@if(sum(d729.d730)=0,%22NA%22,SUM(L729:L730)/SUM(D729:D730))" TargetMode="External"/><Relationship Id="rId386" Type="http://schemas.openxmlformats.org/officeDocument/2006/relationships/hyperlink" Target="mailto:=@if(sum(d729.d730)=0,%22NA%22,SUM(L729:L730)/SUM(D729:D730))" TargetMode="External"/><Relationship Id="rId593" Type="http://schemas.openxmlformats.org/officeDocument/2006/relationships/hyperlink" Target="mailto:=@if(sum(d729.d730)=0,%22NA%22,SUM(L729:L730)/SUM(D729:D730))" TargetMode="External"/><Relationship Id="rId2067" Type="http://schemas.openxmlformats.org/officeDocument/2006/relationships/hyperlink" Target="mailto:=@if(sum(d729.d730)=0,%22NA%22,SUM(L729:L730)/SUM(D729:D730))" TargetMode="External"/><Relationship Id="rId2274" Type="http://schemas.openxmlformats.org/officeDocument/2006/relationships/hyperlink" Target="mailto:=@if(sum(d729.d730)=0,%22NA%22,SUM(L729:L730)/SUM(D729:D730))" TargetMode="External"/><Relationship Id="rId2481" Type="http://schemas.openxmlformats.org/officeDocument/2006/relationships/hyperlink" Target="mailto:=@if(sum(d729.d730)=0,%22NA%22,SUM(L729:L730)/SUM(D729:D730))" TargetMode="External"/><Relationship Id="rId3118" Type="http://schemas.openxmlformats.org/officeDocument/2006/relationships/hyperlink" Target="mailto:=@if(sum(d729.d730)=0,%22NA%22,SUM(L729:L730)/SUM(D729:D730))" TargetMode="External"/><Relationship Id="rId3325" Type="http://schemas.openxmlformats.org/officeDocument/2006/relationships/hyperlink" Target="mailto:=@if(sum(d729.d730)=0,%22NA%22,SUM(L729:L730)/SUM(D729:D730))" TargetMode="External"/><Relationship Id="rId3532" Type="http://schemas.openxmlformats.org/officeDocument/2006/relationships/hyperlink" Target="mailto:=@if(sum(d729.d730)=0,%22NA%22,SUM(L729:L730)/SUM(D729:D730))" TargetMode="External"/><Relationship Id="rId4930" Type="http://schemas.openxmlformats.org/officeDocument/2006/relationships/hyperlink" Target="mailto:=@if(sum(d729.d730)=0,%22NA%22,SUM(L729:L730)/SUM(D729:D730))" TargetMode="External"/><Relationship Id="rId6688" Type="http://schemas.openxmlformats.org/officeDocument/2006/relationships/hyperlink" Target="mailto:=@if(sum(d729.d730)=0,%22NA%22,SUM(L729:L730)/SUM(D729:D730))" TargetMode="External"/><Relationship Id="rId7739" Type="http://schemas.openxmlformats.org/officeDocument/2006/relationships/hyperlink" Target="mailto:=@if(sum(d729.d730)=0,%22NA%22,SUM(L729:L730)/SUM(D729:D730))" TargetMode="External"/><Relationship Id="rId246" Type="http://schemas.openxmlformats.org/officeDocument/2006/relationships/hyperlink" Target="mailto:=@if(sum(d729.d730)=0,%22NA%22,SUM(L729:L730)/SUM(D729:D730))" TargetMode="External"/><Relationship Id="rId453" Type="http://schemas.openxmlformats.org/officeDocument/2006/relationships/hyperlink" Target="mailto:=@if(sum(d729.d730)=0,%22NA%22,SUM(L729:L730)/SUM(D729:D730))" TargetMode="External"/><Relationship Id="rId660" Type="http://schemas.openxmlformats.org/officeDocument/2006/relationships/hyperlink" Target="mailto:=@if(sum(d729.d730)=0,%22NA%22,SUM(L729:L730)/SUM(D729:D730))" TargetMode="External"/><Relationship Id="rId1083" Type="http://schemas.openxmlformats.org/officeDocument/2006/relationships/hyperlink" Target="mailto:=@if(sum(d729.d730)=0,%22NA%22,SUM(L729:L730)/SUM(D729:D730))" TargetMode="External"/><Relationship Id="rId1290" Type="http://schemas.openxmlformats.org/officeDocument/2006/relationships/hyperlink" Target="mailto:=@if(sum(d729.d730)=0,%22NA%22,SUM(L729:L730)/SUM(D729:D730))" TargetMode="External"/><Relationship Id="rId2134" Type="http://schemas.openxmlformats.org/officeDocument/2006/relationships/hyperlink" Target="mailto:=@if(sum(d729.d730)=0,%22NA%22,SUM(L729:L730)/SUM(D729:D730))" TargetMode="External"/><Relationship Id="rId2341" Type="http://schemas.openxmlformats.org/officeDocument/2006/relationships/hyperlink" Target="mailto:=@if(sum(d729.d730)=0,%22NA%22,SUM(L729:L730)/SUM(D729:D730))" TargetMode="External"/><Relationship Id="rId5497" Type="http://schemas.openxmlformats.org/officeDocument/2006/relationships/hyperlink" Target="mailto:=@if(sum(d729.d730)=0,%22NA%22,SUM(L729:L730)/SUM(D729:D730))" TargetMode="External"/><Relationship Id="rId6548" Type="http://schemas.openxmlformats.org/officeDocument/2006/relationships/hyperlink" Target="mailto:=@if(sum(d729.d730)=0,%22NA%22,SUM(L729:L730)/SUM(D729:D730))" TargetMode="External"/><Relationship Id="rId6895" Type="http://schemas.openxmlformats.org/officeDocument/2006/relationships/hyperlink" Target="mailto:=@if(sum(d729.d730)=0,%22NA%22,SUM(L729:L730)/SUM(D729:D730))" TargetMode="External"/><Relationship Id="rId7946" Type="http://schemas.openxmlformats.org/officeDocument/2006/relationships/hyperlink" Target="mailto:=@if(sum(d729.d730)=0,%22NA%22,SUM(L729:L730)/SUM(D729:D730))" TargetMode="External"/><Relationship Id="rId106" Type="http://schemas.openxmlformats.org/officeDocument/2006/relationships/hyperlink" Target="mailto:=@if(sum(d729.d730)=0,%22NA%22,SUM(L729:L730)/SUM(D729:D730))" TargetMode="External"/><Relationship Id="rId313" Type="http://schemas.openxmlformats.org/officeDocument/2006/relationships/hyperlink" Target="mailto:=@if(sum(d729.d730)=0,%22NA%22,SUM(L729:L730)/SUM(D729:D730))" TargetMode="External"/><Relationship Id="rId1150" Type="http://schemas.openxmlformats.org/officeDocument/2006/relationships/hyperlink" Target="mailto:=@if(sum(d729.d730)=0,%22NA%22,SUM(L729:L730)/SUM(D729:D730))" TargetMode="External"/><Relationship Id="rId4099" Type="http://schemas.openxmlformats.org/officeDocument/2006/relationships/hyperlink" Target="mailto:=@if(sum(d729.d730)=0,%22NA%22,SUM(L729:L730)/SUM(D729:D730))" TargetMode="External"/><Relationship Id="rId5357" Type="http://schemas.openxmlformats.org/officeDocument/2006/relationships/hyperlink" Target="mailto:=@if(sum(d729.d730)=0,%22NA%22,SUM(L729:L730)/SUM(D729:D730))" TargetMode="External"/><Relationship Id="rId6755" Type="http://schemas.openxmlformats.org/officeDocument/2006/relationships/hyperlink" Target="mailto:=@if(sum(d729.d730)=0,%22NA%22,SUM(L729:L730)/SUM(D729:D730))" TargetMode="External"/><Relationship Id="rId6962" Type="http://schemas.openxmlformats.org/officeDocument/2006/relationships/hyperlink" Target="mailto:=@if(sum(d729.d730)=0,%22NA%22,SUM(L729:L730)/SUM(D729:D730))" TargetMode="External"/><Relationship Id="rId7806" Type="http://schemas.openxmlformats.org/officeDocument/2006/relationships/hyperlink" Target="mailto:=@if(sum(d729.d730)=0,%22NA%22,SUM(L729:L730)/SUM(D729:D730))" TargetMode="External"/><Relationship Id="rId520" Type="http://schemas.openxmlformats.org/officeDocument/2006/relationships/hyperlink" Target="mailto:=@if(sum(d729.d730)=0,%22NA%22,SUM(L729:L730)/SUM(D729:D730))" TargetMode="External"/><Relationship Id="rId2201" Type="http://schemas.openxmlformats.org/officeDocument/2006/relationships/hyperlink" Target="mailto:=@if(sum(d729.d730)=0,%22NA%22,SUM(L729:L730)/SUM(D729:D730))" TargetMode="External"/><Relationship Id="rId5564" Type="http://schemas.openxmlformats.org/officeDocument/2006/relationships/hyperlink" Target="mailto:=@if(sum(d729.d730)=0,%22NA%22,SUM(L729:L730)/SUM(D729:D730))" TargetMode="External"/><Relationship Id="rId5771" Type="http://schemas.openxmlformats.org/officeDocument/2006/relationships/hyperlink" Target="mailto:=@if(sum(d729.d730)=0,%22NA%22,SUM(L729:L730)/SUM(D729:D730))" TargetMode="External"/><Relationship Id="rId6408" Type="http://schemas.openxmlformats.org/officeDocument/2006/relationships/hyperlink" Target="mailto:=@if(sum(d729.d730)=0,%22NA%22,SUM(L729:L730)/SUM(D729:D730))" TargetMode="External"/><Relationship Id="rId6615" Type="http://schemas.openxmlformats.org/officeDocument/2006/relationships/hyperlink" Target="mailto:=@if(sum(d729.d730)=0,%22NA%22,SUM(L729:L730)/SUM(D729:D730))" TargetMode="External"/><Relationship Id="rId6822" Type="http://schemas.openxmlformats.org/officeDocument/2006/relationships/hyperlink" Target="mailto:=@if(sum(d729.d730)=0,%22NA%22,SUM(L729:L730)/SUM(D729:D730))" TargetMode="External"/><Relationship Id="rId1010" Type="http://schemas.openxmlformats.org/officeDocument/2006/relationships/hyperlink" Target="mailto:=@if(sum(d729.d730)=0,%22NA%22,SUM(L729:L730)/SUM(D729:D730))" TargetMode="External"/><Relationship Id="rId1967" Type="http://schemas.openxmlformats.org/officeDocument/2006/relationships/hyperlink" Target="mailto:=@if(sum(d729.d730)=0,%22NA%22,SUM(L729:L730)/SUM(D729:D730))" TargetMode="External"/><Relationship Id="rId4166" Type="http://schemas.openxmlformats.org/officeDocument/2006/relationships/hyperlink" Target="mailto:=@if(sum(d729.d730)=0,%22NA%22,SUM(L729:L730)/SUM(D729:D730))" TargetMode="External"/><Relationship Id="rId4373" Type="http://schemas.openxmlformats.org/officeDocument/2006/relationships/hyperlink" Target="mailto:=@if(sum(d729.d730)=0,%22NA%22,SUM(L729:L730)/SUM(D729:D730))" TargetMode="External"/><Relationship Id="rId4580" Type="http://schemas.openxmlformats.org/officeDocument/2006/relationships/hyperlink" Target="mailto:=@if(sum(d729.d730)=0,%22NA%22,SUM(L729:L730)/SUM(D729:D730))" TargetMode="External"/><Relationship Id="rId5217" Type="http://schemas.openxmlformats.org/officeDocument/2006/relationships/hyperlink" Target="mailto:=@if(sum(d729.d730)=0,%22NA%22,SUM(L729:L730)/SUM(D729:D730))" TargetMode="External"/><Relationship Id="rId5424" Type="http://schemas.openxmlformats.org/officeDocument/2006/relationships/hyperlink" Target="mailto:=@if(sum(d729.d730)=0,%22NA%22,SUM(L729:L730)/SUM(D729:D730))" TargetMode="External"/><Relationship Id="rId5631" Type="http://schemas.openxmlformats.org/officeDocument/2006/relationships/hyperlink" Target="mailto:=@if(sum(d729.d730)=0,%22NA%22,SUM(L729:L730)/SUM(D729:D730))" TargetMode="External"/><Relationship Id="rId4026" Type="http://schemas.openxmlformats.org/officeDocument/2006/relationships/hyperlink" Target="mailto:=@if(sum(d729.d730)=0,%22NA%22,SUM(L729:L730)/SUM(D729:D730))" TargetMode="External"/><Relationship Id="rId4440" Type="http://schemas.openxmlformats.org/officeDocument/2006/relationships/hyperlink" Target="mailto:=@if(sum(d729.d730)=0,%22NA%22,SUM(L729:L730)/SUM(D729:D730))" TargetMode="External"/><Relationship Id="rId7596" Type="http://schemas.openxmlformats.org/officeDocument/2006/relationships/hyperlink" Target="mailto:=@if(sum(d729.d730)=0,%22NA%22,SUM(L729:L730)/SUM(D729:D730))" TargetMode="External"/><Relationship Id="rId3042" Type="http://schemas.openxmlformats.org/officeDocument/2006/relationships/hyperlink" Target="mailto:=@if(sum(d729.d730)=0,%22NA%22,SUM(L729:L730)/SUM(D729:D730))" TargetMode="External"/><Relationship Id="rId6198" Type="http://schemas.openxmlformats.org/officeDocument/2006/relationships/hyperlink" Target="mailto:=@if(sum(d729.d730)=0,%22NA%22,SUM(L729:L730)/SUM(D729:D730))" TargetMode="External"/><Relationship Id="rId7249" Type="http://schemas.openxmlformats.org/officeDocument/2006/relationships/hyperlink" Target="mailto:=@if(sum(d729.d730)=0,%22NA%22,SUM(L729:L730)/SUM(D729:D730))" TargetMode="External"/><Relationship Id="rId7663" Type="http://schemas.openxmlformats.org/officeDocument/2006/relationships/hyperlink" Target="mailto:=@if(sum(d729.d730)=0,%22NA%22,SUM(L729:L730)/SUM(D729:D730))" TargetMode="External"/><Relationship Id="rId6265" Type="http://schemas.openxmlformats.org/officeDocument/2006/relationships/hyperlink" Target="mailto:=@if(sum(d729.d730)=0,%22NA%22,SUM(L729:L730)/SUM(D729:D730))" TargetMode="External"/><Relationship Id="rId7316" Type="http://schemas.openxmlformats.org/officeDocument/2006/relationships/hyperlink" Target="mailto:=@if(sum(d729.d730)=0,%22NA%22,SUM(L729:L730)/SUM(D729:D730))" TargetMode="External"/><Relationship Id="rId3859" Type="http://schemas.openxmlformats.org/officeDocument/2006/relationships/hyperlink" Target="mailto:=@if(sum(d729.d730)=0,%22NA%22,SUM(L729:L730)/SUM(D729:D730))" TargetMode="External"/><Relationship Id="rId5281" Type="http://schemas.openxmlformats.org/officeDocument/2006/relationships/hyperlink" Target="mailto:=@if(sum(d729.d730)=0,%22NA%22,SUM(L729:L730)/SUM(D729:D730))" TargetMode="External"/><Relationship Id="rId7730" Type="http://schemas.openxmlformats.org/officeDocument/2006/relationships/hyperlink" Target="mailto:=@if(sum(d729.d730)=0,%22NA%22,SUM(L729:L730)/SUM(D729:D730))" TargetMode="External"/><Relationship Id="rId2875" Type="http://schemas.openxmlformats.org/officeDocument/2006/relationships/hyperlink" Target="mailto:=@if(sum(d729.d730)=0,%22NA%22,SUM(L729:L730)/SUM(D729:D730))" TargetMode="External"/><Relationship Id="rId3926" Type="http://schemas.openxmlformats.org/officeDocument/2006/relationships/hyperlink" Target="mailto:=@if(sum(d729.d730)=0,%22NA%22,SUM(L729:L730)/SUM(D729:D730))" TargetMode="External"/><Relationship Id="rId6332" Type="http://schemas.openxmlformats.org/officeDocument/2006/relationships/hyperlink" Target="mailto:=@if(sum(d729.d730)=0,%22NA%22,SUM(L729:L730)/SUM(D729:D730))" TargetMode="External"/><Relationship Id="rId847" Type="http://schemas.openxmlformats.org/officeDocument/2006/relationships/hyperlink" Target="mailto:=@if(sum(d729.d730)=0,%22NA%22,SUM(L729:L730)/SUM(D729:D730))" TargetMode="External"/><Relationship Id="rId1477" Type="http://schemas.openxmlformats.org/officeDocument/2006/relationships/hyperlink" Target="mailto:=@if(sum(d729.d730)=0,%22NA%22,SUM(L729:L730)/SUM(D729:D730))" TargetMode="External"/><Relationship Id="rId1891" Type="http://schemas.openxmlformats.org/officeDocument/2006/relationships/hyperlink" Target="mailto:=@if(sum(d729.d730)=0,%22NA%22,SUM(L729:L730)/SUM(D729:D730))" TargetMode="External"/><Relationship Id="rId2528" Type="http://schemas.openxmlformats.org/officeDocument/2006/relationships/hyperlink" Target="mailto:=@if(sum(d729.d730)=0,%22NA%22,SUM(L729:L730)/SUM(D729:D730))" TargetMode="External"/><Relationship Id="rId2942" Type="http://schemas.openxmlformats.org/officeDocument/2006/relationships/hyperlink" Target="mailto:=@if(sum(d729.d730)=0,%22NA%22,SUM(L729:L730)/SUM(D729:D730))" TargetMode="External"/><Relationship Id="rId914" Type="http://schemas.openxmlformats.org/officeDocument/2006/relationships/hyperlink" Target="mailto:=@if(sum(d729.d730)=0,%22NA%22,SUM(L729:L730)/SUM(D729:D730))" TargetMode="External"/><Relationship Id="rId1544" Type="http://schemas.openxmlformats.org/officeDocument/2006/relationships/hyperlink" Target="mailto:=@if(sum(d729.d730)=0,%22NA%22,SUM(L729:L730)/SUM(D729:D730))" TargetMode="External"/><Relationship Id="rId5001" Type="http://schemas.openxmlformats.org/officeDocument/2006/relationships/hyperlink" Target="mailto:=@if(sum(d729.d730)=0,%22NA%22,SUM(L729:L730)/SUM(D729:D730))" TargetMode="External"/><Relationship Id="rId1611" Type="http://schemas.openxmlformats.org/officeDocument/2006/relationships/hyperlink" Target="mailto:=@if(sum(d729.d730)=0,%22NA%22,SUM(L729:L730)/SUM(D729:D730))" TargetMode="External"/><Relationship Id="rId4767" Type="http://schemas.openxmlformats.org/officeDocument/2006/relationships/hyperlink" Target="mailto:=@if(sum(d729.d730)=0,%22NA%22,SUM(L729:L730)/SUM(D729:D730))" TargetMode="External"/><Relationship Id="rId5818" Type="http://schemas.openxmlformats.org/officeDocument/2006/relationships/hyperlink" Target="mailto:=@if(sum(d729.d730)=0,%22NA%22,SUM(L729:L730)/SUM(D729:D730))" TargetMode="External"/><Relationship Id="rId7173" Type="http://schemas.openxmlformats.org/officeDocument/2006/relationships/hyperlink" Target="mailto:=@if(sum(d729.d730)=0,%22NA%22,SUM(L729:L730)/SUM(D729:D730))" TargetMode="External"/><Relationship Id="rId3369" Type="http://schemas.openxmlformats.org/officeDocument/2006/relationships/hyperlink" Target="mailto:=@if(sum(d729.d730)=0,%22NA%22,SUM(L729:L730)/SUM(D729:D730))" TargetMode="External"/><Relationship Id="rId7240" Type="http://schemas.openxmlformats.org/officeDocument/2006/relationships/hyperlink" Target="mailto:=@if(sum(d729.d730)=0,%22NA%22,SUM(L729:L730)/SUM(D729:D730))" TargetMode="External"/><Relationship Id="rId2385" Type="http://schemas.openxmlformats.org/officeDocument/2006/relationships/hyperlink" Target="mailto:=@if(sum(d729.d730)=0,%22NA%22,SUM(L729:L730)/SUM(D729:D730))" TargetMode="External"/><Relationship Id="rId3783" Type="http://schemas.openxmlformats.org/officeDocument/2006/relationships/hyperlink" Target="mailto:=@if(sum(d729.d730)=0,%22NA%22,SUM(L729:L730)/SUM(D729:D730))" TargetMode="External"/><Relationship Id="rId4834" Type="http://schemas.openxmlformats.org/officeDocument/2006/relationships/hyperlink" Target="mailto:=@if(sum(d729.d730)=0,%22NA%22,SUM(L729:L730)/SUM(D729:D730))" TargetMode="External"/><Relationship Id="rId357" Type="http://schemas.openxmlformats.org/officeDocument/2006/relationships/hyperlink" Target="mailto:=@if(sum(d729.d730)=0,%22NA%22,SUM(L729:L730)/SUM(D729:D730))" TargetMode="External"/><Relationship Id="rId2038" Type="http://schemas.openxmlformats.org/officeDocument/2006/relationships/hyperlink" Target="mailto:=@if(sum(d729.d730)=0,%22NA%22,SUM(L729:L730)/SUM(D729:D730))" TargetMode="External"/><Relationship Id="rId3436" Type="http://schemas.openxmlformats.org/officeDocument/2006/relationships/hyperlink" Target="mailto:=@if(sum(d729.d730)=0,%22NA%22,SUM(L729:L730)/SUM(D729:D730))" TargetMode="External"/><Relationship Id="rId3850" Type="http://schemas.openxmlformats.org/officeDocument/2006/relationships/hyperlink" Target="mailto:=@if(sum(d729.d730)=0,%22NA%22,SUM(L729:L730)/SUM(D729:D730))" TargetMode="External"/><Relationship Id="rId4901" Type="http://schemas.openxmlformats.org/officeDocument/2006/relationships/hyperlink" Target="mailto:=@if(sum(d729.d730)=0,%22NA%22,SUM(L729:L730)/SUM(D729:D730))" TargetMode="External"/><Relationship Id="rId771" Type="http://schemas.openxmlformats.org/officeDocument/2006/relationships/hyperlink" Target="mailto:=@if(sum(d729.d730)=0,%22NA%22,SUM(L729:L730)/SUM(D729:D730))" TargetMode="External"/><Relationship Id="rId2452" Type="http://schemas.openxmlformats.org/officeDocument/2006/relationships/hyperlink" Target="mailto:=@if(sum(d729.d730)=0,%22NA%22,SUM(L729:L730)/SUM(D729:D730))" TargetMode="External"/><Relationship Id="rId3503" Type="http://schemas.openxmlformats.org/officeDocument/2006/relationships/hyperlink" Target="mailto:=@if(sum(d729.d730)=0,%22NA%22,SUM(L729:L730)/SUM(D729:D730))" TargetMode="External"/><Relationship Id="rId6659" Type="http://schemas.openxmlformats.org/officeDocument/2006/relationships/hyperlink" Target="mailto:=@if(sum(d729.d730)=0,%22NA%22,SUM(L729:L730)/SUM(D729:D730))" TargetMode="External"/><Relationship Id="rId424" Type="http://schemas.openxmlformats.org/officeDocument/2006/relationships/hyperlink" Target="mailto:=@if(sum(d729.d730)=0,%22NA%22,SUM(L729:L730)/SUM(D729:D730))" TargetMode="External"/><Relationship Id="rId1054" Type="http://schemas.openxmlformats.org/officeDocument/2006/relationships/hyperlink" Target="mailto:=@if(sum(d729.d730)=0,%22NA%22,SUM(L729:L730)/SUM(D729:D730))" TargetMode="External"/><Relationship Id="rId2105" Type="http://schemas.openxmlformats.org/officeDocument/2006/relationships/hyperlink" Target="mailto:=@if(sum(d729.d730)=0,%22NA%22,SUM(L729:L730)/SUM(D729:D730))" TargetMode="External"/><Relationship Id="rId5675" Type="http://schemas.openxmlformats.org/officeDocument/2006/relationships/hyperlink" Target="mailto:=@if(sum(d729.d730)=0,%22NA%22,SUM(L729:L730)/SUM(D729:D730))" TargetMode="External"/><Relationship Id="rId6726" Type="http://schemas.openxmlformats.org/officeDocument/2006/relationships/hyperlink" Target="mailto:=@if(sum(d729.d730)=0,%22NA%22,SUM(L729:L730)/SUM(D729:D730))" TargetMode="External"/><Relationship Id="rId8081" Type="http://schemas.openxmlformats.org/officeDocument/2006/relationships/hyperlink" Target="mailto:=@if(sum(d729.d730)=0,%22NA%22,SUM(L729:L730)/SUM(D729:D730))" TargetMode="External"/><Relationship Id="rId1121" Type="http://schemas.openxmlformats.org/officeDocument/2006/relationships/hyperlink" Target="mailto:=@if(sum(d729.d730)=0,%22NA%22,SUM(L729:L730)/SUM(D729:D730))" TargetMode="External"/><Relationship Id="rId4277" Type="http://schemas.openxmlformats.org/officeDocument/2006/relationships/hyperlink" Target="mailto:=@if(sum(d729.d730)=0,%22NA%22,SUM(L729:L730)/SUM(D729:D730))" TargetMode="External"/><Relationship Id="rId4691" Type="http://schemas.openxmlformats.org/officeDocument/2006/relationships/hyperlink" Target="mailto:=@if(sum(d729.d730)=0,%22NA%22,SUM(L729:L730)/SUM(D729:D730))" TargetMode="External"/><Relationship Id="rId5328" Type="http://schemas.openxmlformats.org/officeDocument/2006/relationships/hyperlink" Target="mailto:=@if(sum(d729.d730)=0,%22NA%22,SUM(L729:L730)/SUM(D729:D730))" TargetMode="External"/><Relationship Id="rId5742" Type="http://schemas.openxmlformats.org/officeDocument/2006/relationships/hyperlink" Target="mailto:=@if(sum(d729.d730)=0,%22NA%22,SUM(L729:L730)/SUM(D729:D730))" TargetMode="External"/><Relationship Id="rId3293" Type="http://schemas.openxmlformats.org/officeDocument/2006/relationships/hyperlink" Target="mailto:=@if(sum(d729.d730)=0,%22NA%22,SUM(L729:L730)/SUM(D729:D730))" TargetMode="External"/><Relationship Id="rId4344" Type="http://schemas.openxmlformats.org/officeDocument/2006/relationships/hyperlink" Target="mailto:=@if(sum(d729.d730)=0,%22NA%22,SUM(L729:L730)/SUM(D729:D730))" TargetMode="External"/><Relationship Id="rId1938" Type="http://schemas.openxmlformats.org/officeDocument/2006/relationships/hyperlink" Target="mailto:=@if(sum(d729.d730)=0,%22NA%22,SUM(L729:L730)/SUM(D729:D730))" TargetMode="External"/><Relationship Id="rId3360" Type="http://schemas.openxmlformats.org/officeDocument/2006/relationships/hyperlink" Target="mailto:=@if(sum(d729.d730)=0,%22NA%22,SUM(L729:L730)/SUM(D729:D730))" TargetMode="External"/><Relationship Id="rId7567" Type="http://schemas.openxmlformats.org/officeDocument/2006/relationships/hyperlink" Target="mailto:=@if(sum(d729.d730)=0,%22NA%22,SUM(L729:L730)/SUM(D729:D730))" TargetMode="External"/><Relationship Id="rId281" Type="http://schemas.openxmlformats.org/officeDocument/2006/relationships/hyperlink" Target="mailto:=@if(sum(d729.d730)=0,%22NA%22,SUM(L729:L730)/SUM(D729:D730))" TargetMode="External"/><Relationship Id="rId3013" Type="http://schemas.openxmlformats.org/officeDocument/2006/relationships/hyperlink" Target="mailto:=@if(sum(d729.d730)=0,%22NA%22,SUM(L729:L730)/SUM(D729:D730))" TargetMode="External"/><Relationship Id="rId4411" Type="http://schemas.openxmlformats.org/officeDocument/2006/relationships/hyperlink" Target="mailto:=@if(sum(d729.d730)=0,%22NA%22,SUM(L729:L730)/SUM(D729:D730))" TargetMode="External"/><Relationship Id="rId6169" Type="http://schemas.openxmlformats.org/officeDocument/2006/relationships/hyperlink" Target="mailto:=@if(sum(d729.d730)=0,%22NA%22,SUM(L729:L730)/SUM(D729:D730))" TargetMode="External"/><Relationship Id="rId7981" Type="http://schemas.openxmlformats.org/officeDocument/2006/relationships/hyperlink" Target="mailto:=@if(sum(d729.d730)=0,%22NA%22,SUM(L729:L730)/SUM(D729:D730))" TargetMode="External"/><Relationship Id="rId6583" Type="http://schemas.openxmlformats.org/officeDocument/2006/relationships/hyperlink" Target="mailto:=@if(sum(d729.d730)=0,%22NA%22,SUM(L729:L730)/SUM(D729:D730))" TargetMode="External"/><Relationship Id="rId7634" Type="http://schemas.openxmlformats.org/officeDocument/2006/relationships/hyperlink" Target="mailto:=@if(sum(d729.d730)=0,%22NA%22,SUM(L729:L730)/SUM(D729:D730))" TargetMode="External"/><Relationship Id="rId2779" Type="http://schemas.openxmlformats.org/officeDocument/2006/relationships/hyperlink" Target="mailto:=@if(sum(d729.d730)=0,%22NA%22,SUM(L729:L730)/SUM(D729:D730))" TargetMode="External"/><Relationship Id="rId5185" Type="http://schemas.openxmlformats.org/officeDocument/2006/relationships/hyperlink" Target="mailto:=@if(sum(d729.d730)=0,%22NA%22,SUM(L729:L730)/SUM(D729:D730))" TargetMode="External"/><Relationship Id="rId6236" Type="http://schemas.openxmlformats.org/officeDocument/2006/relationships/hyperlink" Target="mailto:=@if(sum(d729.d730)=0,%22NA%22,SUM(L729:L730)/SUM(D729:D730))" TargetMode="External"/><Relationship Id="rId6650" Type="http://schemas.openxmlformats.org/officeDocument/2006/relationships/hyperlink" Target="mailto:=@if(sum(d729.d730)=0,%22NA%22,SUM(L729:L730)/SUM(D729:D730))" TargetMode="External"/><Relationship Id="rId7701" Type="http://schemas.openxmlformats.org/officeDocument/2006/relationships/hyperlink" Target="mailto:=@if(sum(d729.d730)=0,%22NA%22,SUM(L729:L730)/SUM(D729:D730))" TargetMode="External"/><Relationship Id="rId1795" Type="http://schemas.openxmlformats.org/officeDocument/2006/relationships/hyperlink" Target="mailto:=@if(sum(d729.d730)=0,%22NA%22,SUM(L729:L730)/SUM(D729:D730))" TargetMode="External"/><Relationship Id="rId2846" Type="http://schemas.openxmlformats.org/officeDocument/2006/relationships/hyperlink" Target="mailto:=@if(sum(d729.d730)=0,%22NA%22,SUM(L729:L730)/SUM(D729:D730))" TargetMode="External"/><Relationship Id="rId5252" Type="http://schemas.openxmlformats.org/officeDocument/2006/relationships/hyperlink" Target="mailto:=@if(sum(d729.d730)=0,%22NA%22,SUM(L729:L730)/SUM(D729:D730))" TargetMode="External"/><Relationship Id="rId6303" Type="http://schemas.openxmlformats.org/officeDocument/2006/relationships/hyperlink" Target="mailto:=@if(sum(d729.d730)=0,%22NA%22,SUM(L729:L730)/SUM(D729:D730))" TargetMode="External"/><Relationship Id="rId87" Type="http://schemas.openxmlformats.org/officeDocument/2006/relationships/hyperlink" Target="mailto:=@if(sum(d729.d730)=0,%22NA%22,SUM(L729:L730)/SUM(D729:D730))" TargetMode="External"/><Relationship Id="rId818" Type="http://schemas.openxmlformats.org/officeDocument/2006/relationships/hyperlink" Target="mailto:=@if(sum(d729.d730)=0,%22NA%22,SUM(L729:L730)/SUM(D729:D730))" TargetMode="External"/><Relationship Id="rId1448" Type="http://schemas.openxmlformats.org/officeDocument/2006/relationships/hyperlink" Target="mailto:=@if(sum(d729.d730)=0,%22NA%22,SUM(L729:L730)/SUM(D729:D730))" TargetMode="External"/><Relationship Id="rId1862" Type="http://schemas.openxmlformats.org/officeDocument/2006/relationships/hyperlink" Target="mailto:=@if(sum(d729.d730)=0,%22NA%22,SUM(L729:L730)/SUM(D729:D730))" TargetMode="External"/><Relationship Id="rId2913" Type="http://schemas.openxmlformats.org/officeDocument/2006/relationships/hyperlink" Target="mailto:=@if(sum(d729.d730)=0,%22NA%22,SUM(L729:L730)/SUM(D729:D730))" TargetMode="External"/><Relationship Id="rId7077" Type="http://schemas.openxmlformats.org/officeDocument/2006/relationships/hyperlink" Target="mailto:=@if(sum(d729.d730)=0,%22NA%22,SUM(L729:L730)/SUM(D729:D730))" TargetMode="External"/><Relationship Id="rId7491" Type="http://schemas.openxmlformats.org/officeDocument/2006/relationships/hyperlink" Target="mailto:=@if(sum(d729.d730)=0,%22NA%22,SUM(L729:L730)/SUM(D729:D730))" TargetMode="External"/><Relationship Id="rId8128" Type="http://schemas.openxmlformats.org/officeDocument/2006/relationships/hyperlink" Target="mailto:=@if(sum(d729.d730)=0,%22NA%22,SUM(L729:L730)/SUM(D729:D730))" TargetMode="External"/><Relationship Id="rId1515" Type="http://schemas.openxmlformats.org/officeDocument/2006/relationships/hyperlink" Target="mailto:=@if(sum(d729.d730)=0,%22NA%22,SUM(L729:L730)/SUM(D729:D730))" TargetMode="External"/><Relationship Id="rId6093" Type="http://schemas.openxmlformats.org/officeDocument/2006/relationships/hyperlink" Target="mailto:=@if(sum(d729.d730)=0,%22NA%22,SUM(L729:L730)/SUM(D729:D730))" TargetMode="External"/><Relationship Id="rId7144" Type="http://schemas.openxmlformats.org/officeDocument/2006/relationships/hyperlink" Target="mailto:=@if(sum(d729.d730)=0,%22NA%22,SUM(L729:L730)/SUM(D729:D730))" TargetMode="External"/><Relationship Id="rId3687" Type="http://schemas.openxmlformats.org/officeDocument/2006/relationships/hyperlink" Target="mailto:=@if(sum(d729.d730)=0,%22NA%22,SUM(L729:L730)/SUM(D729:D730))" TargetMode="External"/><Relationship Id="rId4738" Type="http://schemas.openxmlformats.org/officeDocument/2006/relationships/hyperlink" Target="mailto:=@if(sum(d729.d730)=0,%22NA%22,SUM(L729:L730)/SUM(D729:D730))" TargetMode="External"/><Relationship Id="rId2289" Type="http://schemas.openxmlformats.org/officeDocument/2006/relationships/hyperlink" Target="mailto:=@if(sum(d729.d730)=0,%22NA%22,SUM(L729:L730)/SUM(D729:D730))" TargetMode="External"/><Relationship Id="rId3754" Type="http://schemas.openxmlformats.org/officeDocument/2006/relationships/hyperlink" Target="mailto:=@if(sum(d729.d730)=0,%22NA%22,SUM(L729:L730)/SUM(D729:D730))" TargetMode="External"/><Relationship Id="rId4805" Type="http://schemas.openxmlformats.org/officeDocument/2006/relationships/hyperlink" Target="mailto:=@if(sum(d729.d730)=0,%22NA%22,SUM(L729:L730)/SUM(D729:D730))" TargetMode="External"/><Relationship Id="rId6160" Type="http://schemas.openxmlformats.org/officeDocument/2006/relationships/hyperlink" Target="mailto:=@if(sum(d729.d730)=0,%22NA%22,SUM(L729:L730)/SUM(D729:D730))" TargetMode="External"/><Relationship Id="rId7211" Type="http://schemas.openxmlformats.org/officeDocument/2006/relationships/hyperlink" Target="mailto:=@if(sum(d729.d730)=0,%22NA%22,SUM(L729:L730)/SUM(D729:D730))" TargetMode="External"/><Relationship Id="rId675" Type="http://schemas.openxmlformats.org/officeDocument/2006/relationships/hyperlink" Target="mailto:=@if(sum(d729.d730)=0,%22NA%22,SUM(L729:L730)/SUM(D729:D730))" TargetMode="External"/><Relationship Id="rId2356" Type="http://schemas.openxmlformats.org/officeDocument/2006/relationships/hyperlink" Target="mailto:=@if(sum(d729.d730)=0,%22NA%22,SUM(L729:L730)/SUM(D729:D730))" TargetMode="External"/><Relationship Id="rId2770" Type="http://schemas.openxmlformats.org/officeDocument/2006/relationships/hyperlink" Target="mailto:=@if(sum(d729.d730)=0,%22NA%22,SUM(L729:L730)/SUM(D729:D730))" TargetMode="External"/><Relationship Id="rId3407" Type="http://schemas.openxmlformats.org/officeDocument/2006/relationships/hyperlink" Target="mailto:=@if(sum(d729.d730)=0,%22NA%22,SUM(L729:L730)/SUM(D729:D730))" TargetMode="External"/><Relationship Id="rId3821" Type="http://schemas.openxmlformats.org/officeDocument/2006/relationships/hyperlink" Target="mailto:=@if(sum(d729.d730)=0,%22NA%22,SUM(L729:L730)/SUM(D729:D730))" TargetMode="External"/><Relationship Id="rId6977" Type="http://schemas.openxmlformats.org/officeDocument/2006/relationships/hyperlink" Target="mailto:=@if(sum(d729.d730)=0,%22NA%22,SUM(L729:L730)/SUM(D729:D730))" TargetMode="External"/><Relationship Id="rId328" Type="http://schemas.openxmlformats.org/officeDocument/2006/relationships/hyperlink" Target="mailto:=@if(sum(d729.d730)=0,%22NA%22,SUM(L729:L730)/SUM(D729:D730))" TargetMode="External"/><Relationship Id="rId742" Type="http://schemas.openxmlformats.org/officeDocument/2006/relationships/hyperlink" Target="mailto:=@if(sum(d729.d730)=0,%22NA%22,SUM(L729:L730)/SUM(D729:D730))" TargetMode="External"/><Relationship Id="rId1372" Type="http://schemas.openxmlformats.org/officeDocument/2006/relationships/hyperlink" Target="mailto:=@if(sum(d729.d730)=0,%22NA%22,SUM(L729:L730)/SUM(D729:D730))" TargetMode="External"/><Relationship Id="rId2009" Type="http://schemas.openxmlformats.org/officeDocument/2006/relationships/hyperlink" Target="mailto:=@if(sum(d729.d730)=0,%22NA%22,SUM(L729:L730)/SUM(D729:D730))" TargetMode="External"/><Relationship Id="rId2423" Type="http://schemas.openxmlformats.org/officeDocument/2006/relationships/hyperlink" Target="mailto:=@if(sum(d729.d730)=0,%22NA%22,SUM(L729:L730)/SUM(D729:D730))" TargetMode="External"/><Relationship Id="rId5579" Type="http://schemas.openxmlformats.org/officeDocument/2006/relationships/hyperlink" Target="mailto:=@if(sum(d729.d730)=0,%22NA%22,SUM(L729:L730)/SUM(D729:D730))" TargetMode="External"/><Relationship Id="rId1025" Type="http://schemas.openxmlformats.org/officeDocument/2006/relationships/hyperlink" Target="mailto:=@if(sum(d729.d730)=0,%22NA%22,SUM(L729:L730)/SUM(D729:D730))" TargetMode="External"/><Relationship Id="rId4595" Type="http://schemas.openxmlformats.org/officeDocument/2006/relationships/hyperlink" Target="mailto:=@if(sum(d729.d730)=0,%22NA%22,SUM(L729:L730)/SUM(D729:D730))" TargetMode="External"/><Relationship Id="rId5646" Type="http://schemas.openxmlformats.org/officeDocument/2006/relationships/hyperlink" Target="mailto:=@if(sum(d729.d730)=0,%22NA%22,SUM(L729:L730)/SUM(D729:D730))" TargetMode="External"/><Relationship Id="rId5993" Type="http://schemas.openxmlformats.org/officeDocument/2006/relationships/hyperlink" Target="mailto:=@if(sum(d729.d730)=0,%22NA%22,SUM(L729:L730)/SUM(D729:D730))" TargetMode="External"/><Relationship Id="rId8052" Type="http://schemas.openxmlformats.org/officeDocument/2006/relationships/hyperlink" Target="mailto:=@if(sum(d729.d730)=0,%22NA%22,SUM(L729:L730)/SUM(D729:D730))" TargetMode="External"/><Relationship Id="rId3197" Type="http://schemas.openxmlformats.org/officeDocument/2006/relationships/hyperlink" Target="mailto:=@if(sum(d729.d730)=0,%22NA%22,SUM(L729:L730)/SUM(D729:D730))" TargetMode="External"/><Relationship Id="rId4248" Type="http://schemas.openxmlformats.org/officeDocument/2006/relationships/hyperlink" Target="mailto:=@if(sum(d729.d730)=0,%22NA%22,SUM(L729:L730)/SUM(D729:D730))" TargetMode="External"/><Relationship Id="rId4662" Type="http://schemas.openxmlformats.org/officeDocument/2006/relationships/hyperlink" Target="mailto:=@if(sum(d729.d730)=0,%22NA%22,SUM(L729:L730)/SUM(D729:D730))" TargetMode="External"/><Relationship Id="rId5713" Type="http://schemas.openxmlformats.org/officeDocument/2006/relationships/hyperlink" Target="mailto:=@if(sum(d729.d730)=0,%22NA%22,SUM(L729:L730)/SUM(D729:D730))" TargetMode="External"/><Relationship Id="rId185" Type="http://schemas.openxmlformats.org/officeDocument/2006/relationships/hyperlink" Target="mailto:=@if(sum(d729.d730)=0,%22NA%22,SUM(L729:L730)/SUM(D729:D730))" TargetMode="External"/><Relationship Id="rId1909" Type="http://schemas.openxmlformats.org/officeDocument/2006/relationships/hyperlink" Target="mailto:=@if(sum(d729.d730)=0,%22NA%22,SUM(L729:L730)/SUM(D729:D730))" TargetMode="External"/><Relationship Id="rId3264" Type="http://schemas.openxmlformats.org/officeDocument/2006/relationships/hyperlink" Target="mailto:=@if(sum(d729.d730)=0,%22NA%22,SUM(L729:L730)/SUM(D729:D730))" TargetMode="External"/><Relationship Id="rId4315" Type="http://schemas.openxmlformats.org/officeDocument/2006/relationships/hyperlink" Target="mailto:=@if(sum(d729.d730)=0,%22NA%22,SUM(L729:L730)/SUM(D729:D730))" TargetMode="External"/><Relationship Id="rId7885" Type="http://schemas.openxmlformats.org/officeDocument/2006/relationships/hyperlink" Target="mailto:=@if(sum(d729.d730)=0,%22NA%22,SUM(L729:L730)/SUM(D729:D730))" TargetMode="External"/><Relationship Id="rId2280" Type="http://schemas.openxmlformats.org/officeDocument/2006/relationships/hyperlink" Target="mailto:=@if(sum(d729.d730)=0,%22NA%22,SUM(L729:L730)/SUM(D729:D730))" TargetMode="External"/><Relationship Id="rId3331" Type="http://schemas.openxmlformats.org/officeDocument/2006/relationships/hyperlink" Target="mailto:=@if(sum(d729.d730)=0,%22NA%22,SUM(L729:L730)/SUM(D729:D730))" TargetMode="External"/><Relationship Id="rId6487" Type="http://schemas.openxmlformats.org/officeDocument/2006/relationships/hyperlink" Target="mailto:=@if(sum(d729.d730)=0,%22NA%22,SUM(L729:L730)/SUM(D729:D730))" TargetMode="External"/><Relationship Id="rId7538" Type="http://schemas.openxmlformats.org/officeDocument/2006/relationships/hyperlink" Target="mailto:=@if(sum(d729.d730)=0,%22NA%22,SUM(L729:L730)/SUM(D729:D730))" TargetMode="External"/><Relationship Id="rId7952" Type="http://schemas.openxmlformats.org/officeDocument/2006/relationships/hyperlink" Target="mailto:=@if(sum(d729.d730)=0,%22NA%22,SUM(L729:L730)/SUM(D729:D730))" TargetMode="External"/><Relationship Id="rId252" Type="http://schemas.openxmlformats.org/officeDocument/2006/relationships/hyperlink" Target="mailto:=@if(sum(d729.d730)=0,%22NA%22,SUM(L729:L730)/SUM(D729:D730))" TargetMode="External"/><Relationship Id="rId5089" Type="http://schemas.openxmlformats.org/officeDocument/2006/relationships/hyperlink" Target="mailto:=@if(sum(d729.d730)=0,%22NA%22,SUM(L729:L730)/SUM(D729:D730))" TargetMode="External"/><Relationship Id="rId6554" Type="http://schemas.openxmlformats.org/officeDocument/2006/relationships/hyperlink" Target="mailto:=@if(sum(d729.d730)=0,%22NA%22,SUM(L729:L730)/SUM(D729:D730))" TargetMode="External"/><Relationship Id="rId7605" Type="http://schemas.openxmlformats.org/officeDocument/2006/relationships/hyperlink" Target="mailto:=@if(sum(d729.d730)=0,%22NA%22,SUM(L729:L730)/SUM(D729:D730))" TargetMode="External"/><Relationship Id="rId1699" Type="http://schemas.openxmlformats.org/officeDocument/2006/relationships/hyperlink" Target="mailto:=@if(sum(d729.d730)=0,%22NA%22,SUM(L729:L730)/SUM(D729:D730))" TargetMode="External"/><Relationship Id="rId2000" Type="http://schemas.openxmlformats.org/officeDocument/2006/relationships/hyperlink" Target="mailto:=@if(sum(d729.d730)=0,%22NA%22,SUM(L729:L730)/SUM(D729:D730))" TargetMode="External"/><Relationship Id="rId5156" Type="http://schemas.openxmlformats.org/officeDocument/2006/relationships/hyperlink" Target="mailto:=@if(sum(d729.d730)=0,%22NA%22,SUM(L729:L730)/SUM(D729:D730))" TargetMode="External"/><Relationship Id="rId5570" Type="http://schemas.openxmlformats.org/officeDocument/2006/relationships/hyperlink" Target="mailto:=@if(sum(d729.d730)=0,%22NA%22,SUM(L729:L730)/SUM(D729:D730))" TargetMode="External"/><Relationship Id="rId6207" Type="http://schemas.openxmlformats.org/officeDocument/2006/relationships/hyperlink" Target="mailto:=@if(sum(d729.d730)=0,%22NA%22,SUM(L729:L730)/SUM(D729:D730))" TargetMode="External"/><Relationship Id="rId4172" Type="http://schemas.openxmlformats.org/officeDocument/2006/relationships/hyperlink" Target="mailto:=@if(sum(d729.d730)=0,%22NA%22,SUM(L729:L730)/SUM(D729:D730))" TargetMode="External"/><Relationship Id="rId5223" Type="http://schemas.openxmlformats.org/officeDocument/2006/relationships/hyperlink" Target="mailto:=@if(sum(d729.d730)=0,%22NA%22,SUM(L729:L730)/SUM(D729:D730))" TargetMode="External"/><Relationship Id="rId6621" Type="http://schemas.openxmlformats.org/officeDocument/2006/relationships/hyperlink" Target="mailto:=@if(sum(d729.d730)=0,%22NA%22,SUM(L729:L730)/SUM(D729:D730))" TargetMode="External"/><Relationship Id="rId1766" Type="http://schemas.openxmlformats.org/officeDocument/2006/relationships/hyperlink" Target="mailto:=@if(sum(d729.d730)=0,%22NA%22,SUM(L729:L730)/SUM(D729:D730))" TargetMode="External"/><Relationship Id="rId2817" Type="http://schemas.openxmlformats.org/officeDocument/2006/relationships/hyperlink" Target="mailto:=@if(sum(d729.d730)=0,%22NA%22,SUM(L729:L730)/SUM(D729:D730))" TargetMode="External"/><Relationship Id="rId58" Type="http://schemas.openxmlformats.org/officeDocument/2006/relationships/hyperlink" Target="mailto:=@if(sum(d729.d730)=0,%22NA%22,SUM(L729:L730)/SUM(D729:D730))" TargetMode="External"/><Relationship Id="rId1419" Type="http://schemas.openxmlformats.org/officeDocument/2006/relationships/hyperlink" Target="mailto:=@if(sum(d729.d730)=0,%22NA%22,SUM(L729:L730)/SUM(D729:D730))" TargetMode="External"/><Relationship Id="rId1833" Type="http://schemas.openxmlformats.org/officeDocument/2006/relationships/hyperlink" Target="mailto:=@if(sum(d729.d730)=0,%22NA%22,SUM(L729:L730)/SUM(D729:D730))" TargetMode="External"/><Relationship Id="rId4989" Type="http://schemas.openxmlformats.org/officeDocument/2006/relationships/hyperlink" Target="mailto:=@if(sum(d729.d730)=0,%22NA%22,SUM(L729:L730)/SUM(D729:D730))" TargetMode="External"/><Relationship Id="rId7048" Type="http://schemas.openxmlformats.org/officeDocument/2006/relationships/hyperlink" Target="mailto:=@if(sum(d729.d730)=0,%22NA%22,SUM(L729:L730)/SUM(D729:D730))" TargetMode="External"/><Relationship Id="rId7395" Type="http://schemas.openxmlformats.org/officeDocument/2006/relationships/hyperlink" Target="mailto:=@if(sum(d729.d730)=0,%22NA%22,SUM(L729:L730)/SUM(D729:D730))" TargetMode="External"/><Relationship Id="rId1900" Type="http://schemas.openxmlformats.org/officeDocument/2006/relationships/hyperlink" Target="mailto:=@if(sum(d729.d730)=0,%22NA%22,SUM(L729:L730)/SUM(D729:D730))" TargetMode="External"/><Relationship Id="rId7462" Type="http://schemas.openxmlformats.org/officeDocument/2006/relationships/hyperlink" Target="mailto:=@if(sum(d729.d730)=0,%22NA%22,SUM(L729:L730)/SUM(D729:D730))" TargetMode="External"/><Relationship Id="rId3658" Type="http://schemas.openxmlformats.org/officeDocument/2006/relationships/hyperlink" Target="mailto:=@if(sum(d729.d730)=0,%22NA%22,SUM(L729:L730)/SUM(D729:D730))" TargetMode="External"/><Relationship Id="rId4709" Type="http://schemas.openxmlformats.org/officeDocument/2006/relationships/hyperlink" Target="mailto:=@if(sum(d729.d730)=0,%22NA%22,SUM(L729:L730)/SUM(D729:D730))" TargetMode="External"/><Relationship Id="rId6064" Type="http://schemas.openxmlformats.org/officeDocument/2006/relationships/hyperlink" Target="mailto:=@if(sum(d729.d730)=0,%22NA%22,SUM(L729:L730)/SUM(D729:D730))" TargetMode="External"/><Relationship Id="rId7115" Type="http://schemas.openxmlformats.org/officeDocument/2006/relationships/hyperlink" Target="mailto:=@if(sum(d729.d730)=0,%22NA%22,SUM(L729:L730)/SUM(D729:D730))" TargetMode="External"/><Relationship Id="rId579" Type="http://schemas.openxmlformats.org/officeDocument/2006/relationships/hyperlink" Target="mailto:=@if(sum(d729.d730)=0,%22NA%22,SUM(L729:L730)/SUM(D729:D730))" TargetMode="External"/><Relationship Id="rId993" Type="http://schemas.openxmlformats.org/officeDocument/2006/relationships/hyperlink" Target="mailto:=@if(sum(d729.d730)=0,%22NA%22,SUM(L729:L730)/SUM(D729:D730))" TargetMode="External"/><Relationship Id="rId2674" Type="http://schemas.openxmlformats.org/officeDocument/2006/relationships/hyperlink" Target="mailto:=@if(sum(d729.d730)=0,%22NA%22,SUM(L729:L730)/SUM(D729:D730))" TargetMode="External"/><Relationship Id="rId5080" Type="http://schemas.openxmlformats.org/officeDocument/2006/relationships/hyperlink" Target="mailto:=@if(sum(d729.d730)=0,%22NA%22,SUM(L729:L730)/SUM(D729:D730))" TargetMode="External"/><Relationship Id="rId6131" Type="http://schemas.openxmlformats.org/officeDocument/2006/relationships/hyperlink" Target="mailto:=@if(sum(d729.d730)=0,%22NA%22,SUM(L729:L730)/SUM(D729:D730))" TargetMode="External"/><Relationship Id="rId646" Type="http://schemas.openxmlformats.org/officeDocument/2006/relationships/hyperlink" Target="mailto:=@if(sum(d729.d730)=0,%22NA%22,SUM(L729:L730)/SUM(D729:D730))" TargetMode="External"/><Relationship Id="rId1276" Type="http://schemas.openxmlformats.org/officeDocument/2006/relationships/hyperlink" Target="mailto:=@if(sum(d729.d730)=0,%22NA%22,SUM(L729:L730)/SUM(D729:D730))" TargetMode="External"/><Relationship Id="rId2327" Type="http://schemas.openxmlformats.org/officeDocument/2006/relationships/hyperlink" Target="mailto:=@if(sum(d729.d730)=0,%22NA%22,SUM(L729:L730)/SUM(D729:D730))" TargetMode="External"/><Relationship Id="rId3725" Type="http://schemas.openxmlformats.org/officeDocument/2006/relationships/hyperlink" Target="mailto:=@if(sum(d729.d730)=0,%22NA%22,SUM(L729:L730)/SUM(D729:D730))" TargetMode="External"/><Relationship Id="rId1690" Type="http://schemas.openxmlformats.org/officeDocument/2006/relationships/hyperlink" Target="mailto:=@if(sum(d729.d730)=0,%22NA%22,SUM(L729:L730)/SUM(D729:D730))" TargetMode="External"/><Relationship Id="rId2741" Type="http://schemas.openxmlformats.org/officeDocument/2006/relationships/hyperlink" Target="mailto:=@if(sum(d729.d730)=0,%22NA%22,SUM(L729:L730)/SUM(D729:D730))" TargetMode="External"/><Relationship Id="rId5897" Type="http://schemas.openxmlformats.org/officeDocument/2006/relationships/hyperlink" Target="mailto:=@if(sum(d729.d730)=0,%22NA%22,SUM(L729:L730)/SUM(D729:D730))" TargetMode="External"/><Relationship Id="rId6948" Type="http://schemas.openxmlformats.org/officeDocument/2006/relationships/hyperlink" Target="mailto:=@if(sum(d729.d730)=0,%22NA%22,SUM(L729:L730)/SUM(D729:D730))" TargetMode="External"/><Relationship Id="rId713" Type="http://schemas.openxmlformats.org/officeDocument/2006/relationships/hyperlink" Target="mailto:=@if(sum(d729.d730)=0,%22NA%22,SUM(L729:L730)/SUM(D729:D730))" TargetMode="External"/><Relationship Id="rId1343" Type="http://schemas.openxmlformats.org/officeDocument/2006/relationships/hyperlink" Target="mailto:=@if(sum(d729.d730)=0,%22NA%22,SUM(L729:L730)/SUM(D729:D730))" TargetMode="External"/><Relationship Id="rId4499" Type="http://schemas.openxmlformats.org/officeDocument/2006/relationships/hyperlink" Target="mailto:=@if(sum(d729.d730)=0,%22NA%22,SUM(L729:L730)/SUM(D729:D730))" TargetMode="External"/><Relationship Id="rId5964" Type="http://schemas.openxmlformats.org/officeDocument/2006/relationships/hyperlink" Target="mailto:=@if(sum(d729.d730)=0,%22NA%22,SUM(L729:L730)/SUM(D729:D730))" TargetMode="External"/><Relationship Id="rId1410" Type="http://schemas.openxmlformats.org/officeDocument/2006/relationships/hyperlink" Target="mailto:=@if(sum(d729.d730)=0,%22NA%22,SUM(L729:L730)/SUM(D729:D730))" TargetMode="External"/><Relationship Id="rId4566" Type="http://schemas.openxmlformats.org/officeDocument/2006/relationships/hyperlink" Target="mailto:=@if(sum(d729.d730)=0,%22NA%22,SUM(L729:L730)/SUM(D729:D730))" TargetMode="External"/><Relationship Id="rId4980" Type="http://schemas.openxmlformats.org/officeDocument/2006/relationships/hyperlink" Target="mailto:=@if(sum(d729.d730)=0,%22NA%22,SUM(L729:L730)/SUM(D729:D730))" TargetMode="External"/><Relationship Id="rId5617" Type="http://schemas.openxmlformats.org/officeDocument/2006/relationships/hyperlink" Target="mailto:=@if(sum(d729.d730)=0,%22NA%22,SUM(L729:L730)/SUM(D729:D730))" TargetMode="External"/><Relationship Id="rId8023" Type="http://schemas.openxmlformats.org/officeDocument/2006/relationships/hyperlink" Target="mailto:=@if(sum(d729.d730)=0,%22NA%22,SUM(L729:L730)/SUM(D729:D730))" TargetMode="External"/><Relationship Id="rId3168" Type="http://schemas.openxmlformats.org/officeDocument/2006/relationships/hyperlink" Target="mailto:=@if(sum(d729.d730)=0,%22NA%22,SUM(L729:L730)/SUM(D729:D730))" TargetMode="External"/><Relationship Id="rId3582" Type="http://schemas.openxmlformats.org/officeDocument/2006/relationships/hyperlink" Target="mailto:=@if(sum(d729.d730)=0,%22NA%22,SUM(L729:L730)/SUM(D729:D730))" TargetMode="External"/><Relationship Id="rId4219" Type="http://schemas.openxmlformats.org/officeDocument/2006/relationships/hyperlink" Target="mailto:=@if(sum(d729.d730)=0,%22NA%22,SUM(L729:L730)/SUM(D729:D730))" TargetMode="External"/><Relationship Id="rId4633" Type="http://schemas.openxmlformats.org/officeDocument/2006/relationships/hyperlink" Target="mailto:=@if(sum(d729.d730)=0,%22NA%22,SUM(L729:L730)/SUM(D729:D730))" TargetMode="External"/><Relationship Id="rId7789" Type="http://schemas.openxmlformats.org/officeDocument/2006/relationships/hyperlink" Target="mailto:=@if(sum(d729.d730)=0,%22NA%22,SUM(L729:L730)/SUM(D729:D730))" TargetMode="External"/><Relationship Id="rId2184" Type="http://schemas.openxmlformats.org/officeDocument/2006/relationships/hyperlink" Target="mailto:=@if(sum(d729.d730)=0,%22NA%22,SUM(L729:L730)/SUM(D729:D730))" TargetMode="External"/><Relationship Id="rId3235" Type="http://schemas.openxmlformats.org/officeDocument/2006/relationships/hyperlink" Target="mailto:=@if(sum(d729.d730)=0,%22NA%22,SUM(L729:L730)/SUM(D729:D730))" TargetMode="External"/><Relationship Id="rId7856" Type="http://schemas.openxmlformats.org/officeDocument/2006/relationships/hyperlink" Target="mailto:=@if(sum(d729.d730)=0,%22NA%22,SUM(L729:L730)/SUM(D729:D730))" TargetMode="External"/><Relationship Id="rId156" Type="http://schemas.openxmlformats.org/officeDocument/2006/relationships/hyperlink" Target="mailto:=@if(sum(d729.d730)=0,%22NA%22,SUM(L729:L730)/SUM(D729:D730))" TargetMode="External"/><Relationship Id="rId570" Type="http://schemas.openxmlformats.org/officeDocument/2006/relationships/hyperlink" Target="mailto:=@if(sum(d729.d730)=0,%22NA%22,SUM(L729:L730)/SUM(D729:D730))" TargetMode="External"/><Relationship Id="rId2251" Type="http://schemas.openxmlformats.org/officeDocument/2006/relationships/hyperlink" Target="mailto:=@if(sum(d729.d730)=0,%22NA%22,SUM(L729:L730)/SUM(D729:D730))" TargetMode="External"/><Relationship Id="rId3302" Type="http://schemas.openxmlformats.org/officeDocument/2006/relationships/hyperlink" Target="mailto:=@if(sum(d729.d730)=0,%22NA%22,SUM(L729:L730)/SUM(D729:D730))" TargetMode="External"/><Relationship Id="rId4700" Type="http://schemas.openxmlformats.org/officeDocument/2006/relationships/hyperlink" Target="mailto:=@if(sum(d729.d730)=0,%22NA%22,SUM(L729:L730)/SUM(D729:D730))" TargetMode="External"/><Relationship Id="rId6458" Type="http://schemas.openxmlformats.org/officeDocument/2006/relationships/hyperlink" Target="mailto:=@if(sum(d729.d730)=0,%22NA%22,SUM(L729:L730)/SUM(D729:D730))" TargetMode="External"/><Relationship Id="rId7509" Type="http://schemas.openxmlformats.org/officeDocument/2006/relationships/hyperlink" Target="mailto:=@if(sum(d729.d730)=0,%22NA%22,SUM(L729:L730)/SUM(D729:D730))" TargetMode="External"/><Relationship Id="rId223" Type="http://schemas.openxmlformats.org/officeDocument/2006/relationships/hyperlink" Target="mailto:=@if(sum(d729.d730)=0,%22NA%22,SUM(L729:L730)/SUM(D729:D730))" TargetMode="External"/><Relationship Id="rId6872" Type="http://schemas.openxmlformats.org/officeDocument/2006/relationships/hyperlink" Target="mailto:=@if(sum(d729.d730)=0,%22NA%22,SUM(L729:L730)/SUM(D729:D730))" TargetMode="External"/><Relationship Id="rId7923" Type="http://schemas.openxmlformats.org/officeDocument/2006/relationships/hyperlink" Target="mailto:=@if(sum(d729.d730)=0,%22NA%22,SUM(L729:L730)/SUM(D729:D730))" TargetMode="External"/><Relationship Id="rId4076" Type="http://schemas.openxmlformats.org/officeDocument/2006/relationships/hyperlink" Target="mailto:=@if(sum(d729.d730)=0,%22NA%22,SUM(L729:L730)/SUM(D729:D730))" TargetMode="External"/><Relationship Id="rId5474" Type="http://schemas.openxmlformats.org/officeDocument/2006/relationships/hyperlink" Target="mailto:=@if(sum(d729.d730)=0,%22NA%22,SUM(L729:L730)/SUM(D729:D730))" TargetMode="External"/><Relationship Id="rId6525" Type="http://schemas.openxmlformats.org/officeDocument/2006/relationships/hyperlink" Target="mailto:=@if(sum(d729.d730)=0,%22NA%22,SUM(L729:L730)/SUM(D729:D730))" TargetMode="External"/><Relationship Id="rId4490" Type="http://schemas.openxmlformats.org/officeDocument/2006/relationships/hyperlink" Target="mailto:=@if(sum(d729.d730)=0,%22NA%22,SUM(L729:L730)/SUM(D729:D730))" TargetMode="External"/><Relationship Id="rId5127" Type="http://schemas.openxmlformats.org/officeDocument/2006/relationships/hyperlink" Target="mailto:=@if(sum(d729.d730)=0,%22NA%22,SUM(L729:L730)/SUM(D729:D730))" TargetMode="External"/><Relationship Id="rId5541" Type="http://schemas.openxmlformats.org/officeDocument/2006/relationships/hyperlink" Target="mailto:=@if(sum(d729.d730)=0,%22NA%22,SUM(L729:L730)/SUM(D729:D730))" TargetMode="External"/><Relationship Id="rId1737" Type="http://schemas.openxmlformats.org/officeDocument/2006/relationships/hyperlink" Target="mailto:=@if(sum(d729.d730)=0,%22NA%22,SUM(L729:L730)/SUM(D729:D730))" TargetMode="External"/><Relationship Id="rId3092" Type="http://schemas.openxmlformats.org/officeDocument/2006/relationships/hyperlink" Target="mailto:=@if(sum(d729.d730)=0,%22NA%22,SUM(L729:L730)/SUM(D729:D730))" TargetMode="External"/><Relationship Id="rId4143" Type="http://schemas.openxmlformats.org/officeDocument/2006/relationships/hyperlink" Target="mailto:=@if(sum(d729.d730)=0,%22NA%22,SUM(L729:L730)/SUM(D729:D730))" TargetMode="External"/><Relationship Id="rId7299" Type="http://schemas.openxmlformats.org/officeDocument/2006/relationships/hyperlink" Target="mailto:=@if(sum(d729.d730)=0,%22NA%22,SUM(L729:L730)/SUM(D729:D730))" TargetMode="External"/><Relationship Id="rId29" Type="http://schemas.openxmlformats.org/officeDocument/2006/relationships/hyperlink" Target="mailto:=@if(sum(d729.d730)=0,%22NA%22,SUM(L729:L730)/SUM(D729:D730))" TargetMode="External"/><Relationship Id="rId4210" Type="http://schemas.openxmlformats.org/officeDocument/2006/relationships/hyperlink" Target="mailto:=@if(sum(d729.d730)=0,%22NA%22,SUM(L729:L730)/SUM(D729:D730))" TargetMode="External"/><Relationship Id="rId7366" Type="http://schemas.openxmlformats.org/officeDocument/2006/relationships/hyperlink" Target="mailto:=@if(sum(d729.d730)=0,%22NA%22,SUM(L729:L730)/SUM(D729:D730))" TargetMode="External"/><Relationship Id="rId7780" Type="http://schemas.openxmlformats.org/officeDocument/2006/relationships/hyperlink" Target="mailto:=@if(sum(d729.d730)=0,%22NA%22,SUM(L729:L730)/SUM(D729:D730))" TargetMode="External"/><Relationship Id="rId1804" Type="http://schemas.openxmlformats.org/officeDocument/2006/relationships/hyperlink" Target="mailto:=@if(sum(d729.d730)=0,%22NA%22,SUM(L729:L730)/SUM(D729:D730))" TargetMode="External"/><Relationship Id="rId6382" Type="http://schemas.openxmlformats.org/officeDocument/2006/relationships/hyperlink" Target="mailto:=@if(sum(d729.d730)=0,%22NA%22,SUM(L729:L730)/SUM(D729:D730))" TargetMode="External"/><Relationship Id="rId7019" Type="http://schemas.openxmlformats.org/officeDocument/2006/relationships/hyperlink" Target="mailto:=@if(sum(d729.d730)=0,%22NA%22,SUM(L729:L730)/SUM(D729:D730))" TargetMode="External"/><Relationship Id="rId7433" Type="http://schemas.openxmlformats.org/officeDocument/2006/relationships/hyperlink" Target="mailto:=@if(sum(d729.d730)=0,%22NA%22,SUM(L729:L730)/SUM(D729:D730))" TargetMode="External"/><Relationship Id="rId3976" Type="http://schemas.openxmlformats.org/officeDocument/2006/relationships/hyperlink" Target="mailto:=@if(sum(d729.d730)=0,%22NA%22,SUM(L729:L730)/SUM(D729:D730))" TargetMode="External"/><Relationship Id="rId6035" Type="http://schemas.openxmlformats.org/officeDocument/2006/relationships/hyperlink" Target="mailto:=@if(sum(d729.d730)=0,%22NA%22,SUM(L729:L730)/SUM(D729:D730))" TargetMode="External"/><Relationship Id="rId897" Type="http://schemas.openxmlformats.org/officeDocument/2006/relationships/hyperlink" Target="mailto:=@if(sum(d729.d730)=0,%22NA%22,SUM(L729:L730)/SUM(D729:D730))" TargetMode="External"/><Relationship Id="rId2578" Type="http://schemas.openxmlformats.org/officeDocument/2006/relationships/hyperlink" Target="mailto:=@if(sum(d729.d730)=0,%22NA%22,SUM(L729:L730)/SUM(D729:D730))" TargetMode="External"/><Relationship Id="rId2992" Type="http://schemas.openxmlformats.org/officeDocument/2006/relationships/hyperlink" Target="mailto:=@if(sum(d729.d730)=0,%22NA%22,SUM(L729:L730)/SUM(D729:D730))" TargetMode="External"/><Relationship Id="rId3629" Type="http://schemas.openxmlformats.org/officeDocument/2006/relationships/hyperlink" Target="mailto:=@if(sum(d729.d730)=0,%22NA%22,SUM(L729:L730)/SUM(D729:D730))" TargetMode="External"/><Relationship Id="rId5051" Type="http://schemas.openxmlformats.org/officeDocument/2006/relationships/hyperlink" Target="mailto:=@if(sum(d729.d730)=0,%22NA%22,SUM(L729:L730)/SUM(D729:D730))" TargetMode="External"/><Relationship Id="rId7500" Type="http://schemas.openxmlformats.org/officeDocument/2006/relationships/hyperlink" Target="mailto:=@if(sum(d729.d730)=0,%22NA%22,SUM(L729:L730)/SUM(D729:D730))" TargetMode="External"/><Relationship Id="rId964" Type="http://schemas.openxmlformats.org/officeDocument/2006/relationships/hyperlink" Target="mailto:=@if(sum(d729.d730)=0,%22NA%22,SUM(L729:L730)/SUM(D729:D730))" TargetMode="External"/><Relationship Id="rId1594" Type="http://schemas.openxmlformats.org/officeDocument/2006/relationships/hyperlink" Target="mailto:=@if(sum(d729.d730)=0,%22NA%22,SUM(L729:L730)/SUM(D729:D730))" TargetMode="External"/><Relationship Id="rId2645" Type="http://schemas.openxmlformats.org/officeDocument/2006/relationships/hyperlink" Target="mailto:=@if(sum(d729.d730)=0,%22NA%22,SUM(L729:L730)/SUM(D729:D730))" TargetMode="External"/><Relationship Id="rId6102" Type="http://schemas.openxmlformats.org/officeDocument/2006/relationships/hyperlink" Target="mailto:=@if(sum(d729.d730)=0,%22NA%22,SUM(L729:L730)/SUM(D729:D730))" TargetMode="External"/><Relationship Id="rId617" Type="http://schemas.openxmlformats.org/officeDocument/2006/relationships/hyperlink" Target="mailto:=@if(sum(d729.d730)=0,%22NA%22,SUM(L729:L730)/SUM(D729:D730))" TargetMode="External"/><Relationship Id="rId1247" Type="http://schemas.openxmlformats.org/officeDocument/2006/relationships/hyperlink" Target="mailto:=@if(sum(d729.d730)=0,%22NA%22,SUM(L729:L730)/SUM(D729:D730))" TargetMode="External"/><Relationship Id="rId1661" Type="http://schemas.openxmlformats.org/officeDocument/2006/relationships/hyperlink" Target="mailto:=@if(sum(d729.d730)=0,%22NA%22,SUM(L729:L730)/SUM(D729:D730))" TargetMode="External"/><Relationship Id="rId2712" Type="http://schemas.openxmlformats.org/officeDocument/2006/relationships/hyperlink" Target="mailto:=@if(sum(d729.d730)=0,%22NA%22,SUM(L729:L730)/SUM(D729:D730))" TargetMode="External"/><Relationship Id="rId5868" Type="http://schemas.openxmlformats.org/officeDocument/2006/relationships/hyperlink" Target="mailto:=@if(sum(d729.d730)=0,%22NA%22,SUM(L729:L730)/SUM(D729:D730))" TargetMode="External"/><Relationship Id="rId6919" Type="http://schemas.openxmlformats.org/officeDocument/2006/relationships/hyperlink" Target="mailto:=@if(sum(d729.d730)=0,%22NA%22,SUM(L729:L730)/SUM(D729:D730))" TargetMode="External"/><Relationship Id="rId1314" Type="http://schemas.openxmlformats.org/officeDocument/2006/relationships/hyperlink" Target="mailto:=@if(sum(d729.d730)=0,%22NA%22,SUM(L729:L730)/SUM(D729:D730))" TargetMode="External"/><Relationship Id="rId4884" Type="http://schemas.openxmlformats.org/officeDocument/2006/relationships/hyperlink" Target="mailto:=@if(sum(d729.d730)=0,%22NA%22,SUM(L729:L730)/SUM(D729:D730))" TargetMode="External"/><Relationship Id="rId5935" Type="http://schemas.openxmlformats.org/officeDocument/2006/relationships/hyperlink" Target="mailto:=@if(sum(d729.d730)=0,%22NA%22,SUM(L729:L730)/SUM(D729:D730))" TargetMode="External"/><Relationship Id="rId7290" Type="http://schemas.openxmlformats.org/officeDocument/2006/relationships/hyperlink" Target="mailto:=@if(sum(d729.d730)=0,%22NA%22,SUM(L729:L730)/SUM(D729:D730))" TargetMode="External"/><Relationship Id="rId3486" Type="http://schemas.openxmlformats.org/officeDocument/2006/relationships/hyperlink" Target="mailto:=@if(sum(d729.d730)=0,%22NA%22,SUM(L729:L730)/SUM(D729:D730))" TargetMode="External"/><Relationship Id="rId4537" Type="http://schemas.openxmlformats.org/officeDocument/2006/relationships/hyperlink" Target="mailto:=@if(sum(d729.d730)=0,%22NA%22,SUM(L729:L730)/SUM(D729:D730))" TargetMode="External"/><Relationship Id="rId20" Type="http://schemas.openxmlformats.org/officeDocument/2006/relationships/hyperlink" Target="mailto:=@if(sum(d729.d730)=0,%22NA%22,SUM(L729:L730)/SUM(D729:D730))" TargetMode="External"/><Relationship Id="rId2088" Type="http://schemas.openxmlformats.org/officeDocument/2006/relationships/hyperlink" Target="mailto:=@if(sum(d729.d730)=0,%22NA%22,SUM(L729:L730)/SUM(D729:D730))" TargetMode="External"/><Relationship Id="rId3139" Type="http://schemas.openxmlformats.org/officeDocument/2006/relationships/hyperlink" Target="mailto:=@if(sum(d729.d730)=0,%22NA%22,SUM(L729:L730)/SUM(D729:D730))" TargetMode="External"/><Relationship Id="rId4951" Type="http://schemas.openxmlformats.org/officeDocument/2006/relationships/hyperlink" Target="mailto:=@if(sum(d729.d730)=0,%22NA%22,SUM(L729:L730)/SUM(D729:D730))" TargetMode="External"/><Relationship Id="rId7010" Type="http://schemas.openxmlformats.org/officeDocument/2006/relationships/hyperlink" Target="mailto:=@if(sum(d729.d730)=0,%22NA%22,SUM(L729:L730)/SUM(D729:D730))" TargetMode="External"/><Relationship Id="rId474" Type="http://schemas.openxmlformats.org/officeDocument/2006/relationships/hyperlink" Target="mailto:=@if(sum(d729.d730)=0,%22NA%22,SUM(L729:L730)/SUM(D729:D730))" TargetMode="External"/><Relationship Id="rId2155" Type="http://schemas.openxmlformats.org/officeDocument/2006/relationships/hyperlink" Target="mailto:=@if(sum(d729.d730)=0,%22NA%22,SUM(L729:L730)/SUM(D729:D730))" TargetMode="External"/><Relationship Id="rId3553" Type="http://schemas.openxmlformats.org/officeDocument/2006/relationships/hyperlink" Target="mailto:=@if(sum(d729.d730)=0,%22NA%22,SUM(L729:L730)/SUM(D729:D730))" TargetMode="External"/><Relationship Id="rId4604" Type="http://schemas.openxmlformats.org/officeDocument/2006/relationships/hyperlink" Target="mailto:=@if(sum(d729.d730)=0,%22NA%22,SUM(L729:L730)/SUM(D729:D730))" TargetMode="External"/><Relationship Id="rId127" Type="http://schemas.openxmlformats.org/officeDocument/2006/relationships/hyperlink" Target="mailto:=@if(sum(d729.d730)=0,%22NA%22,SUM(L729:L730)/SUM(D729:D730))" TargetMode="External"/><Relationship Id="rId3206" Type="http://schemas.openxmlformats.org/officeDocument/2006/relationships/hyperlink" Target="mailto:=@if(sum(d729.d730)=0,%22NA%22,SUM(L729:L730)/SUM(D729:D730))" TargetMode="External"/><Relationship Id="rId3620" Type="http://schemas.openxmlformats.org/officeDocument/2006/relationships/hyperlink" Target="mailto:=@if(sum(d729.d730)=0,%22NA%22,SUM(L729:L730)/SUM(D729:D730))" TargetMode="External"/><Relationship Id="rId6776" Type="http://schemas.openxmlformats.org/officeDocument/2006/relationships/hyperlink" Target="mailto:=@if(sum(d729.d730)=0,%22NA%22,SUM(L729:L730)/SUM(D729:D730))" TargetMode="External"/><Relationship Id="rId7827" Type="http://schemas.openxmlformats.org/officeDocument/2006/relationships/hyperlink" Target="mailto:=@if(sum(d729.d730)=0,%22NA%22,SUM(L729:L730)/SUM(D729:D730))" TargetMode="External"/><Relationship Id="rId541" Type="http://schemas.openxmlformats.org/officeDocument/2006/relationships/hyperlink" Target="mailto:=@if(sum(d729.d730)=0,%22NA%22,SUM(L729:L730)/SUM(D729:D730))" TargetMode="External"/><Relationship Id="rId1171" Type="http://schemas.openxmlformats.org/officeDocument/2006/relationships/hyperlink" Target="mailto:=@if(sum(d729.d730)=0,%22NA%22,SUM(L729:L730)/SUM(D729:D730))" TargetMode="External"/><Relationship Id="rId2222" Type="http://schemas.openxmlformats.org/officeDocument/2006/relationships/hyperlink" Target="mailto:=@if(sum(d729.d730)=0,%22NA%22,SUM(L729:L730)/SUM(D729:D730))" TargetMode="External"/><Relationship Id="rId5378" Type="http://schemas.openxmlformats.org/officeDocument/2006/relationships/hyperlink" Target="mailto:=@if(sum(d729.d730)=0,%22NA%22,SUM(L729:L730)/SUM(D729:D730))" TargetMode="External"/><Relationship Id="rId5792" Type="http://schemas.openxmlformats.org/officeDocument/2006/relationships/hyperlink" Target="mailto:=@if(sum(d729.d730)=0,%22NA%22,SUM(L729:L730)/SUM(D729:D730))" TargetMode="External"/><Relationship Id="rId6429" Type="http://schemas.openxmlformats.org/officeDocument/2006/relationships/hyperlink" Target="mailto:=@if(sum(d729.d730)=0,%22NA%22,SUM(L729:L730)/SUM(D729:D730))" TargetMode="External"/><Relationship Id="rId6843" Type="http://schemas.openxmlformats.org/officeDocument/2006/relationships/hyperlink" Target="mailto:=@if(sum(d729.d730)=0,%22NA%22,SUM(L729:L730)/SUM(D729:D730))" TargetMode="External"/><Relationship Id="rId1988" Type="http://schemas.openxmlformats.org/officeDocument/2006/relationships/hyperlink" Target="mailto:=@if(sum(d729.d730)=0,%22NA%22,SUM(L729:L730)/SUM(D729:D730))" TargetMode="External"/><Relationship Id="rId4394" Type="http://schemas.openxmlformats.org/officeDocument/2006/relationships/hyperlink" Target="mailto:=@if(sum(d729.d730)=0,%22NA%22,SUM(L729:L730)/SUM(D729:D730))" TargetMode="External"/><Relationship Id="rId5445" Type="http://schemas.openxmlformats.org/officeDocument/2006/relationships/hyperlink" Target="mailto:=@if(sum(d729.d730)=0,%22NA%22,SUM(L729:L730)/SUM(D729:D730))" TargetMode="External"/><Relationship Id="rId4047" Type="http://schemas.openxmlformats.org/officeDocument/2006/relationships/hyperlink" Target="mailto:=@if(sum(d729.d730)=0,%22NA%22,SUM(L729:L730)/SUM(D729:D730))" TargetMode="External"/><Relationship Id="rId4461" Type="http://schemas.openxmlformats.org/officeDocument/2006/relationships/hyperlink" Target="mailto:=@if(sum(d729.d730)=0,%22NA%22,SUM(L729:L730)/SUM(D729:D730))" TargetMode="External"/><Relationship Id="rId5512" Type="http://schemas.openxmlformats.org/officeDocument/2006/relationships/hyperlink" Target="mailto:=@if(sum(d729.d730)=0,%22NA%22,SUM(L729:L730)/SUM(D729:D730))" TargetMode="External"/><Relationship Id="rId6910" Type="http://schemas.openxmlformats.org/officeDocument/2006/relationships/hyperlink" Target="mailto:=@if(sum(d729.d730)=0,%22NA%22,SUM(L729:L730)/SUM(D729:D730))" TargetMode="External"/><Relationship Id="rId3063" Type="http://schemas.openxmlformats.org/officeDocument/2006/relationships/hyperlink" Target="mailto:=@if(sum(d729.d730)=0,%22NA%22,SUM(L729:L730)/SUM(D729:D730))" TargetMode="External"/><Relationship Id="rId4114" Type="http://schemas.openxmlformats.org/officeDocument/2006/relationships/hyperlink" Target="mailto:=@if(sum(d729.d730)=0,%22NA%22,SUM(L729:L730)/SUM(D729:D730))" TargetMode="External"/><Relationship Id="rId1708" Type="http://schemas.openxmlformats.org/officeDocument/2006/relationships/hyperlink" Target="mailto:=@if(sum(d729.d730)=0,%22NA%22,SUM(L729:L730)/SUM(D729:D730))" TargetMode="External"/><Relationship Id="rId3130" Type="http://schemas.openxmlformats.org/officeDocument/2006/relationships/hyperlink" Target="mailto:=@if(sum(d729.d730)=0,%22NA%22,SUM(L729:L730)/SUM(D729:D730))" TargetMode="External"/><Relationship Id="rId6286" Type="http://schemas.openxmlformats.org/officeDocument/2006/relationships/hyperlink" Target="mailto:=@if(sum(d729.d730)=0,%22NA%22,SUM(L729:L730)/SUM(D729:D730))" TargetMode="External"/><Relationship Id="rId7337" Type="http://schemas.openxmlformats.org/officeDocument/2006/relationships/hyperlink" Target="mailto:=@if(sum(d729.d730)=0,%22NA%22,SUM(L729:L730)/SUM(D729:D730))" TargetMode="External"/><Relationship Id="rId7684" Type="http://schemas.openxmlformats.org/officeDocument/2006/relationships/hyperlink" Target="mailto:=@if(sum(d729.d730)=0,%22NA%22,SUM(L729:L730)/SUM(D729:D730))" TargetMode="External"/><Relationship Id="rId7751" Type="http://schemas.openxmlformats.org/officeDocument/2006/relationships/hyperlink" Target="mailto:=@if(sum(d729.d730)=0,%22NA%22,SUM(L729:L730)/SUM(D729:D730))" TargetMode="External"/><Relationship Id="rId2896" Type="http://schemas.openxmlformats.org/officeDocument/2006/relationships/hyperlink" Target="mailto:=@if(sum(d729.d730)=0,%22NA%22,SUM(L729:L730)/SUM(D729:D730))" TargetMode="External"/><Relationship Id="rId3947" Type="http://schemas.openxmlformats.org/officeDocument/2006/relationships/hyperlink" Target="mailto:=@if(sum(d729.d730)=0,%22NA%22,SUM(L729:L730)/SUM(D729:D730))" TargetMode="External"/><Relationship Id="rId6353" Type="http://schemas.openxmlformats.org/officeDocument/2006/relationships/hyperlink" Target="mailto:=@if(sum(d729.d730)=0,%22NA%22,SUM(L729:L730)/SUM(D729:D730))" TargetMode="External"/><Relationship Id="rId7404" Type="http://schemas.openxmlformats.org/officeDocument/2006/relationships/hyperlink" Target="mailto:=@if(sum(d729.d730)=0,%22NA%22,SUM(L729:L730)/SUM(D729:D730))" TargetMode="External"/><Relationship Id="rId868" Type="http://schemas.openxmlformats.org/officeDocument/2006/relationships/hyperlink" Target="mailto:=@if(sum(d729.d730)=0,%22NA%22,SUM(L729:L730)/SUM(D729:D730))" TargetMode="External"/><Relationship Id="rId1498" Type="http://schemas.openxmlformats.org/officeDocument/2006/relationships/hyperlink" Target="mailto:=@if(sum(d729.d730)=0,%22NA%22,SUM(L729:L730)/SUM(D729:D730))" TargetMode="External"/><Relationship Id="rId2549" Type="http://schemas.openxmlformats.org/officeDocument/2006/relationships/hyperlink" Target="mailto:=@if(sum(d729.d730)=0,%22NA%22,SUM(L729:L730)/SUM(D729:D730))" TargetMode="External"/><Relationship Id="rId2963" Type="http://schemas.openxmlformats.org/officeDocument/2006/relationships/hyperlink" Target="mailto:=@if(sum(d729.d730)=0,%22NA%22,SUM(L729:L730)/SUM(D729:D730))" TargetMode="External"/><Relationship Id="rId6006" Type="http://schemas.openxmlformats.org/officeDocument/2006/relationships/hyperlink" Target="mailto:=@if(sum(d729.d730)=0,%22NA%22,SUM(L729:L730)/SUM(D729:D730))" TargetMode="External"/><Relationship Id="rId6420" Type="http://schemas.openxmlformats.org/officeDocument/2006/relationships/hyperlink" Target="mailto:=@if(sum(d729.d730)=0,%22NA%22,SUM(L729:L730)/SUM(D729:D730))" TargetMode="External"/><Relationship Id="rId935" Type="http://schemas.openxmlformats.org/officeDocument/2006/relationships/hyperlink" Target="mailto:=@if(sum(d729.d730)=0,%22NA%22,SUM(L729:L730)/SUM(D729:D730))" TargetMode="External"/><Relationship Id="rId1565" Type="http://schemas.openxmlformats.org/officeDocument/2006/relationships/hyperlink" Target="mailto:=@if(sum(d729.d730)=0,%22NA%22,SUM(L729:L730)/SUM(D729:D730))" TargetMode="External"/><Relationship Id="rId2616" Type="http://schemas.openxmlformats.org/officeDocument/2006/relationships/hyperlink" Target="mailto:=@if(sum(d729.d730)=0,%22NA%22,SUM(L729:L730)/SUM(D729:D730))" TargetMode="External"/><Relationship Id="rId5022" Type="http://schemas.openxmlformats.org/officeDocument/2006/relationships/hyperlink" Target="mailto:=@if(sum(d729.d730)=0,%22NA%22,SUM(L729:L730)/SUM(D729:D730))" TargetMode="External"/><Relationship Id="rId1218" Type="http://schemas.openxmlformats.org/officeDocument/2006/relationships/hyperlink" Target="mailto:=@if(sum(d729.d730)=0,%22NA%22,SUM(L729:L730)/SUM(D729:D730))" TargetMode="External"/><Relationship Id="rId7194" Type="http://schemas.openxmlformats.org/officeDocument/2006/relationships/hyperlink" Target="mailto:=@if(sum(d729.d730)=0,%22NA%22,SUM(L729:L730)/SUM(D729:D730))" TargetMode="External"/><Relationship Id="rId1632" Type="http://schemas.openxmlformats.org/officeDocument/2006/relationships/hyperlink" Target="mailto:=@if(sum(d729.d730)=0,%22NA%22,SUM(L729:L730)/SUM(D729:D730))" TargetMode="External"/><Relationship Id="rId4788" Type="http://schemas.openxmlformats.org/officeDocument/2006/relationships/hyperlink" Target="mailto:=@if(sum(d729.d730)=0,%22NA%22,SUM(L729:L730)/SUM(D729:D730))" TargetMode="External"/><Relationship Id="rId5839" Type="http://schemas.openxmlformats.org/officeDocument/2006/relationships/hyperlink" Target="mailto:=@if(sum(d729.d730)=0,%22NA%22,SUM(L729:L730)/SUM(D729:D730))" TargetMode="External"/><Relationship Id="rId7261" Type="http://schemas.openxmlformats.org/officeDocument/2006/relationships/hyperlink" Target="mailto:=@if(sum(d729.d730)=0,%22NA%22,SUM(L729:L730)/SUM(D729:D730))" TargetMode="External"/><Relationship Id="rId4855" Type="http://schemas.openxmlformats.org/officeDocument/2006/relationships/hyperlink" Target="mailto:=@if(sum(d729.d730)=0,%22NA%22,SUM(L729:L730)/SUM(D729:D730))" TargetMode="External"/><Relationship Id="rId5906" Type="http://schemas.openxmlformats.org/officeDocument/2006/relationships/hyperlink" Target="mailto:=@if(sum(d729.d730)=0,%22NA%22,SUM(L729:L730)/SUM(D729:D730))" TargetMode="External"/><Relationship Id="rId3457" Type="http://schemas.openxmlformats.org/officeDocument/2006/relationships/hyperlink" Target="mailto:=@if(sum(d729.d730)=0,%22NA%22,SUM(L729:L730)/SUM(D729:D730))" TargetMode="External"/><Relationship Id="rId3871" Type="http://schemas.openxmlformats.org/officeDocument/2006/relationships/hyperlink" Target="mailto:=@if(sum(d729.d730)=0,%22NA%22,SUM(L729:L730)/SUM(D729:D730))" TargetMode="External"/><Relationship Id="rId4508" Type="http://schemas.openxmlformats.org/officeDocument/2006/relationships/hyperlink" Target="mailto:=@if(sum(d729.d730)=0,%22NA%22,SUM(L729:L730)/SUM(D729:D730))" TargetMode="External"/><Relationship Id="rId4922" Type="http://schemas.openxmlformats.org/officeDocument/2006/relationships/hyperlink" Target="mailto:=@if(sum(d729.d730)=0,%22NA%22,SUM(L729:L730)/SUM(D729:D730))" TargetMode="External"/><Relationship Id="rId378" Type="http://schemas.openxmlformats.org/officeDocument/2006/relationships/hyperlink" Target="mailto:=@if(sum(d729.d730)=0,%22NA%22,SUM(L729:L730)/SUM(D729:D730))" TargetMode="External"/><Relationship Id="rId792" Type="http://schemas.openxmlformats.org/officeDocument/2006/relationships/hyperlink" Target="mailto:=@if(sum(d729.d730)=0,%22NA%22,SUM(L729:L730)/SUM(D729:D730))" TargetMode="External"/><Relationship Id="rId2059" Type="http://schemas.openxmlformats.org/officeDocument/2006/relationships/hyperlink" Target="mailto:=@if(sum(d729.d730)=0,%22NA%22,SUM(L729:L730)/SUM(D729:D730))" TargetMode="External"/><Relationship Id="rId2473" Type="http://schemas.openxmlformats.org/officeDocument/2006/relationships/hyperlink" Target="mailto:=@if(sum(d729.d730)=0,%22NA%22,SUM(L729:L730)/SUM(D729:D730))" TargetMode="External"/><Relationship Id="rId3524" Type="http://schemas.openxmlformats.org/officeDocument/2006/relationships/hyperlink" Target="mailto:=@if(sum(d729.d730)=0,%22NA%22,SUM(L729:L730)/SUM(D729:D730))" TargetMode="External"/><Relationship Id="rId445" Type="http://schemas.openxmlformats.org/officeDocument/2006/relationships/hyperlink" Target="mailto:=@if(sum(d729.d730)=0,%22NA%22,SUM(L729:L730)/SUM(D729:D730))" TargetMode="External"/><Relationship Id="rId1075" Type="http://schemas.openxmlformats.org/officeDocument/2006/relationships/hyperlink" Target="mailto:=@if(sum(d729.d730)=0,%22NA%22,SUM(L729:L730)/SUM(D729:D730))" TargetMode="External"/><Relationship Id="rId2126" Type="http://schemas.openxmlformats.org/officeDocument/2006/relationships/hyperlink" Target="mailto:=@if(sum(d729.d730)=0,%22NA%22,SUM(L729:L730)/SUM(D729:D730))" TargetMode="External"/><Relationship Id="rId2540" Type="http://schemas.openxmlformats.org/officeDocument/2006/relationships/hyperlink" Target="mailto:=@if(sum(d729.d730)=0,%22NA%22,SUM(L729:L730)/SUM(D729:D730))" TargetMode="External"/><Relationship Id="rId5696" Type="http://schemas.openxmlformats.org/officeDocument/2006/relationships/hyperlink" Target="mailto:=@if(sum(d729.d730)=0,%22NA%22,SUM(L729:L730)/SUM(D729:D730))" TargetMode="External"/><Relationship Id="rId6747" Type="http://schemas.openxmlformats.org/officeDocument/2006/relationships/hyperlink" Target="mailto:=@if(sum(d729.d730)=0,%22NA%22,SUM(L729:L730)/SUM(D729:D730))" TargetMode="External"/><Relationship Id="rId512" Type="http://schemas.openxmlformats.org/officeDocument/2006/relationships/hyperlink" Target="mailto:=@if(sum(d729.d730)=0,%22NA%22,SUM(L729:L730)/SUM(D729:D730))" TargetMode="External"/><Relationship Id="rId1142" Type="http://schemas.openxmlformats.org/officeDocument/2006/relationships/hyperlink" Target="mailto:=@if(sum(d729.d730)=0,%22NA%22,SUM(L729:L730)/SUM(D729:D730))" TargetMode="External"/><Relationship Id="rId4298" Type="http://schemas.openxmlformats.org/officeDocument/2006/relationships/hyperlink" Target="mailto:=@if(sum(d729.d730)=0,%22NA%22,SUM(L729:L730)/SUM(D729:D730))" TargetMode="External"/><Relationship Id="rId5349" Type="http://schemas.openxmlformats.org/officeDocument/2006/relationships/hyperlink" Target="mailto:=@if(sum(d729.d730)=0,%22NA%22,SUM(L729:L730)/SUM(D729:D730))" TargetMode="External"/><Relationship Id="rId4365" Type="http://schemas.openxmlformats.org/officeDocument/2006/relationships/hyperlink" Target="mailto:=@if(sum(d729.d730)=0,%22NA%22,SUM(L729:L730)/SUM(D729:D730))" TargetMode="External"/><Relationship Id="rId5763" Type="http://schemas.openxmlformats.org/officeDocument/2006/relationships/hyperlink" Target="mailto:=@if(sum(d729.d730)=0,%22NA%22,SUM(L729:L730)/SUM(D729:D730))" TargetMode="External"/><Relationship Id="rId6814" Type="http://schemas.openxmlformats.org/officeDocument/2006/relationships/hyperlink" Target="mailto:=@if(sum(d729.d730)=0,%22NA%22,SUM(L729:L730)/SUM(D729:D730))" TargetMode="External"/><Relationship Id="rId1959" Type="http://schemas.openxmlformats.org/officeDocument/2006/relationships/hyperlink" Target="mailto:=@if(sum(d729.d730)=0,%22NA%22,SUM(L729:L730)/SUM(D729:D730))" TargetMode="External"/><Relationship Id="rId4018" Type="http://schemas.openxmlformats.org/officeDocument/2006/relationships/hyperlink" Target="mailto:=@if(sum(d729.d730)=0,%22NA%22,SUM(L729:L730)/SUM(D729:D730))" TargetMode="External"/><Relationship Id="rId5416" Type="http://schemas.openxmlformats.org/officeDocument/2006/relationships/hyperlink" Target="mailto:=@if(sum(d729.d730)=0,%22NA%22,SUM(L729:L730)/SUM(D729:D730))" TargetMode="External"/><Relationship Id="rId5830" Type="http://schemas.openxmlformats.org/officeDocument/2006/relationships/hyperlink" Target="mailto:=@if(sum(d729.d730)=0,%22NA%22,SUM(L729:L730)/SUM(D729:D730))" TargetMode="External"/><Relationship Id="rId3381" Type="http://schemas.openxmlformats.org/officeDocument/2006/relationships/hyperlink" Target="mailto:=@if(sum(d729.d730)=0,%22NA%22,SUM(L729:L730)/SUM(D729:D730))" TargetMode="External"/><Relationship Id="rId4432" Type="http://schemas.openxmlformats.org/officeDocument/2006/relationships/hyperlink" Target="mailto:=@if(sum(d729.d730)=0,%22NA%22,SUM(L729:L730)/SUM(D729:D730))" TargetMode="External"/><Relationship Id="rId7588" Type="http://schemas.openxmlformats.org/officeDocument/2006/relationships/hyperlink" Target="mailto:=@if(sum(d729.d730)=0,%22NA%22,SUM(L729:L730)/SUM(D729:D730))" TargetMode="External"/><Relationship Id="rId3034" Type="http://schemas.openxmlformats.org/officeDocument/2006/relationships/hyperlink" Target="mailto:=@if(sum(d729.d730)=0,%22NA%22,SUM(L729:L730)/SUM(D729:D730))" TargetMode="External"/><Relationship Id="rId7655" Type="http://schemas.openxmlformats.org/officeDocument/2006/relationships/hyperlink" Target="mailto:=@if(sum(d729.d730)=0,%22NA%22,SUM(L729:L730)/SUM(D729:D730))" TargetMode="External"/><Relationship Id="rId2050" Type="http://schemas.openxmlformats.org/officeDocument/2006/relationships/hyperlink" Target="mailto:=@if(sum(d729.d730)=0,%22NA%22,SUM(L729:L730)/SUM(D729:D730))" TargetMode="External"/><Relationship Id="rId3101" Type="http://schemas.openxmlformats.org/officeDocument/2006/relationships/hyperlink" Target="mailto:=@if(sum(d729.d730)=0,%22NA%22,SUM(L729:L730)/SUM(D729:D730))" TargetMode="External"/><Relationship Id="rId6257" Type="http://schemas.openxmlformats.org/officeDocument/2006/relationships/hyperlink" Target="mailto:=@if(sum(d729.d730)=0,%22NA%22,SUM(L729:L730)/SUM(D729:D730))" TargetMode="External"/><Relationship Id="rId6671" Type="http://schemas.openxmlformats.org/officeDocument/2006/relationships/hyperlink" Target="mailto:=@if(sum(d729.d730)=0,%22NA%22,SUM(L729:L730)/SUM(D729:D730))" TargetMode="External"/><Relationship Id="rId7308" Type="http://schemas.openxmlformats.org/officeDocument/2006/relationships/hyperlink" Target="mailto:=@if(sum(d729.d730)=0,%22NA%22,SUM(L729:L730)/SUM(D729:D730))" TargetMode="External"/><Relationship Id="rId7722" Type="http://schemas.openxmlformats.org/officeDocument/2006/relationships/hyperlink" Target="mailto:=@if(sum(d729.d730)=0,%22NA%22,SUM(L729:L730)/SUM(D729:D730))" TargetMode="External"/><Relationship Id="rId5273" Type="http://schemas.openxmlformats.org/officeDocument/2006/relationships/hyperlink" Target="mailto:=@if(sum(d729.d730)=0,%22NA%22,SUM(L729:L730)/SUM(D729:D730))" TargetMode="External"/><Relationship Id="rId6324" Type="http://schemas.openxmlformats.org/officeDocument/2006/relationships/hyperlink" Target="mailto:=@if(sum(d729.d730)=0,%22NA%22,SUM(L729:L730)/SUM(D729:D730))" TargetMode="External"/><Relationship Id="rId839" Type="http://schemas.openxmlformats.org/officeDocument/2006/relationships/hyperlink" Target="mailto:=@if(sum(d729.d730)=0,%22NA%22,SUM(L729:L730)/SUM(D729:D730))" TargetMode="External"/><Relationship Id="rId1469" Type="http://schemas.openxmlformats.org/officeDocument/2006/relationships/hyperlink" Target="mailto:=@if(sum(d729.d730)=0,%22NA%22,SUM(L729:L730)/SUM(D729:D730))" TargetMode="External"/><Relationship Id="rId2867" Type="http://schemas.openxmlformats.org/officeDocument/2006/relationships/hyperlink" Target="mailto:=@if(sum(d729.d730)=0,%22NA%22,SUM(L729:L730)/SUM(D729:D730))" TargetMode="External"/><Relationship Id="rId3918" Type="http://schemas.openxmlformats.org/officeDocument/2006/relationships/hyperlink" Target="mailto:=@if(sum(d729.d730)=0,%22NA%22,SUM(L729:L730)/SUM(D729:D730))" TargetMode="External"/><Relationship Id="rId5340" Type="http://schemas.openxmlformats.org/officeDocument/2006/relationships/hyperlink" Target="mailto:=@if(sum(d729.d730)=0,%22NA%22,SUM(L729:L730)/SUM(D729:D730))" TargetMode="External"/><Relationship Id="rId1883" Type="http://schemas.openxmlformats.org/officeDocument/2006/relationships/hyperlink" Target="mailto:=@if(sum(d729.d730)=0,%22NA%22,SUM(L729:L730)/SUM(D729:D730))" TargetMode="External"/><Relationship Id="rId2934" Type="http://schemas.openxmlformats.org/officeDocument/2006/relationships/hyperlink" Target="mailto:=@if(sum(d729.d730)=0,%22NA%22,SUM(L729:L730)/SUM(D729:D730))" TargetMode="External"/><Relationship Id="rId7098" Type="http://schemas.openxmlformats.org/officeDocument/2006/relationships/hyperlink" Target="mailto:=@if(sum(d729.d730)=0,%22NA%22,SUM(L729:L730)/SUM(D729:D730))" TargetMode="External"/><Relationship Id="rId906" Type="http://schemas.openxmlformats.org/officeDocument/2006/relationships/hyperlink" Target="mailto:=@if(sum(d729.d730)=0,%22NA%22,SUM(L729:L730)/SUM(D729:D730))" TargetMode="External"/><Relationship Id="rId1536" Type="http://schemas.openxmlformats.org/officeDocument/2006/relationships/hyperlink" Target="mailto:=@if(sum(d729.d730)=0,%22NA%22,SUM(L729:L730)/SUM(D729:D730))" TargetMode="External"/><Relationship Id="rId1950" Type="http://schemas.openxmlformats.org/officeDocument/2006/relationships/hyperlink" Target="mailto:=@if(sum(d729.d730)=0,%22NA%22,SUM(L729:L730)/SUM(D729:D730))" TargetMode="External"/><Relationship Id="rId1603" Type="http://schemas.openxmlformats.org/officeDocument/2006/relationships/hyperlink" Target="mailto:=@if(sum(d729.d730)=0,%22NA%22,SUM(L729:L730)/SUM(D729:D730))" TargetMode="External"/><Relationship Id="rId4759" Type="http://schemas.openxmlformats.org/officeDocument/2006/relationships/hyperlink" Target="mailto:=@if(sum(d729.d730)=0,%22NA%22,SUM(L729:L730)/SUM(D729:D730))" TargetMode="External"/><Relationship Id="rId7165" Type="http://schemas.openxmlformats.org/officeDocument/2006/relationships/hyperlink" Target="mailto:=@if(sum(d729.d730)=0,%22NA%22,SUM(L729:L730)/SUM(D729:D730))" TargetMode="External"/><Relationship Id="rId3775" Type="http://schemas.openxmlformats.org/officeDocument/2006/relationships/hyperlink" Target="mailto:=@if(sum(d729.d730)=0,%22NA%22,SUM(L729:L730)/SUM(D729:D730))" TargetMode="External"/><Relationship Id="rId4826" Type="http://schemas.openxmlformats.org/officeDocument/2006/relationships/hyperlink" Target="mailto:=@if(sum(d729.d730)=0,%22NA%22,SUM(L729:L730)/SUM(D729:D730))" TargetMode="External"/><Relationship Id="rId6181" Type="http://schemas.openxmlformats.org/officeDocument/2006/relationships/hyperlink" Target="mailto:=@if(sum(d729.d730)=0,%22NA%22,SUM(L729:L730)/SUM(D729:D730))" TargetMode="External"/><Relationship Id="rId7232" Type="http://schemas.openxmlformats.org/officeDocument/2006/relationships/hyperlink" Target="mailto:=@if(sum(d729.d730)=0,%22NA%22,SUM(L729:L730)/SUM(D729:D730))" TargetMode="External"/><Relationship Id="rId696" Type="http://schemas.openxmlformats.org/officeDocument/2006/relationships/hyperlink" Target="mailto:=@if(sum(d729.d730)=0,%22NA%22,SUM(L729:L730)/SUM(D729:D730))" TargetMode="External"/><Relationship Id="rId2377" Type="http://schemas.openxmlformats.org/officeDocument/2006/relationships/hyperlink" Target="mailto:=@if(sum(d729.d730)=0,%22NA%22,SUM(L729:L730)/SUM(D729:D730))" TargetMode="External"/><Relationship Id="rId2791" Type="http://schemas.openxmlformats.org/officeDocument/2006/relationships/hyperlink" Target="mailto:=@if(sum(d729.d730)=0,%22NA%22,SUM(L729:L730)/SUM(D729:D730))" TargetMode="External"/><Relationship Id="rId3428" Type="http://schemas.openxmlformats.org/officeDocument/2006/relationships/hyperlink" Target="mailto:=@if(sum(d729.d730)=0,%22NA%22,SUM(L729:L730)/SUM(D729:D730))" TargetMode="External"/><Relationship Id="rId349" Type="http://schemas.openxmlformats.org/officeDocument/2006/relationships/hyperlink" Target="mailto:=@if(sum(d729.d730)=0,%22NA%22,SUM(L729:L730)/SUM(D729:D730))" TargetMode="External"/><Relationship Id="rId763" Type="http://schemas.openxmlformats.org/officeDocument/2006/relationships/hyperlink" Target="mailto:=@if(sum(d729.d730)=0,%22NA%22,SUM(L729:L730)/SUM(D729:D730))" TargetMode="External"/><Relationship Id="rId1393" Type="http://schemas.openxmlformats.org/officeDocument/2006/relationships/hyperlink" Target="mailto:=@if(sum(d729.d730)=0,%22NA%22,SUM(L729:L730)/SUM(D729:D730))" TargetMode="External"/><Relationship Id="rId2444" Type="http://schemas.openxmlformats.org/officeDocument/2006/relationships/hyperlink" Target="mailto:=@if(sum(d729.d730)=0,%22NA%22,SUM(L729:L730)/SUM(D729:D730))" TargetMode="External"/><Relationship Id="rId3842" Type="http://schemas.openxmlformats.org/officeDocument/2006/relationships/hyperlink" Target="mailto:=@if(sum(d729.d730)=0,%22NA%22,SUM(L729:L730)/SUM(D729:D730))" TargetMode="External"/><Relationship Id="rId6998" Type="http://schemas.openxmlformats.org/officeDocument/2006/relationships/hyperlink" Target="mailto:=@if(sum(d729.d730)=0,%22NA%22,SUM(L729:L730)/SUM(D729:D730))" TargetMode="External"/><Relationship Id="rId416" Type="http://schemas.openxmlformats.org/officeDocument/2006/relationships/hyperlink" Target="mailto:=@if(sum(d729.d730)=0,%22NA%22,SUM(L729:L730)/SUM(D729:D730))" TargetMode="External"/><Relationship Id="rId1046" Type="http://schemas.openxmlformats.org/officeDocument/2006/relationships/hyperlink" Target="mailto:=@if(sum(d729.d730)=0,%22NA%22,SUM(L729:L730)/SUM(D729:D730))" TargetMode="External"/><Relationship Id="rId8073" Type="http://schemas.openxmlformats.org/officeDocument/2006/relationships/hyperlink" Target="mailto:=@if(sum(d729.d730)=0,%22NA%22,SUM(L729:L730)/SUM(D729:D730))" TargetMode="External"/><Relationship Id="rId830" Type="http://schemas.openxmlformats.org/officeDocument/2006/relationships/hyperlink" Target="mailto:=@if(sum(d729.d730)=0,%22NA%22,SUM(L729:L730)/SUM(D729:D730))" TargetMode="External"/><Relationship Id="rId1460" Type="http://schemas.openxmlformats.org/officeDocument/2006/relationships/hyperlink" Target="mailto:=@if(sum(d729.d730)=0,%22NA%22,SUM(L729:L730)/SUM(D729:D730))" TargetMode="External"/><Relationship Id="rId2511" Type="http://schemas.openxmlformats.org/officeDocument/2006/relationships/hyperlink" Target="mailto:=@if(sum(d729.d730)=0,%22NA%22,SUM(L729:L730)/SUM(D729:D730))" TargetMode="External"/><Relationship Id="rId5667" Type="http://schemas.openxmlformats.org/officeDocument/2006/relationships/hyperlink" Target="mailto:=@if(sum(d729.d730)=0,%22NA%22,SUM(L729:L730)/SUM(D729:D730))" TargetMode="External"/><Relationship Id="rId6718" Type="http://schemas.openxmlformats.org/officeDocument/2006/relationships/hyperlink" Target="mailto:=@if(sum(d729.d730)=0,%22NA%22,SUM(L729:L730)/SUM(D729:D730))" TargetMode="External"/><Relationship Id="rId1113" Type="http://schemas.openxmlformats.org/officeDocument/2006/relationships/hyperlink" Target="mailto:=@if(sum(d729.d730)=0,%22NA%22,SUM(L729:L730)/SUM(D729:D730))" TargetMode="External"/><Relationship Id="rId4269" Type="http://schemas.openxmlformats.org/officeDocument/2006/relationships/hyperlink" Target="mailto:=@if(sum(d729.d730)=0,%22NA%22,SUM(L729:L730)/SUM(D729:D730))" TargetMode="External"/><Relationship Id="rId4683" Type="http://schemas.openxmlformats.org/officeDocument/2006/relationships/hyperlink" Target="mailto:=@if(sum(d729.d730)=0,%22NA%22,SUM(L729:L730)/SUM(D729:D730))" TargetMode="External"/><Relationship Id="rId5734" Type="http://schemas.openxmlformats.org/officeDocument/2006/relationships/hyperlink" Target="mailto:=@if(sum(d729.d730)=0,%22NA%22,SUM(L729:L730)/SUM(D729:D730))" TargetMode="External"/><Relationship Id="rId8140" Type="http://schemas.openxmlformats.org/officeDocument/2006/relationships/hyperlink" Target="mailto:=@if(sum(d729.d730)=0,%22NA%22,SUM(L729:L730)/SUM(D729:D730))" TargetMode="External"/><Relationship Id="rId3285" Type="http://schemas.openxmlformats.org/officeDocument/2006/relationships/hyperlink" Target="mailto:=@if(sum(d729.d730)=0,%22NA%22,SUM(L729:L730)/SUM(D729:D730))" TargetMode="External"/><Relationship Id="rId4336" Type="http://schemas.openxmlformats.org/officeDocument/2006/relationships/hyperlink" Target="mailto:=@if(sum(d729.d730)=0,%22NA%22,SUM(L729:L730)/SUM(D729:D730))" TargetMode="External"/><Relationship Id="rId4750" Type="http://schemas.openxmlformats.org/officeDocument/2006/relationships/hyperlink" Target="mailto:=@if(sum(d729.d730)=0,%22NA%22,SUM(L729:L730)/SUM(D729:D730))" TargetMode="External"/><Relationship Id="rId5801" Type="http://schemas.openxmlformats.org/officeDocument/2006/relationships/hyperlink" Target="mailto:=@if(sum(d729.d730)=0,%22NA%22,SUM(L729:L730)/SUM(D729:D730))" TargetMode="External"/><Relationship Id="rId3352" Type="http://schemas.openxmlformats.org/officeDocument/2006/relationships/hyperlink" Target="mailto:=@if(sum(d729.d730)=0,%22NA%22,SUM(L729:L730)/SUM(D729:D730))" TargetMode="External"/><Relationship Id="rId4403" Type="http://schemas.openxmlformats.org/officeDocument/2006/relationships/hyperlink" Target="mailto:=@if(sum(d729.d730)=0,%22NA%22,SUM(L729:L730)/SUM(D729:D730))" TargetMode="External"/><Relationship Id="rId7559" Type="http://schemas.openxmlformats.org/officeDocument/2006/relationships/hyperlink" Target="mailto:=@if(sum(d729.d730)=0,%22NA%22,SUM(L729:L730)/SUM(D729:D730))" TargetMode="External"/><Relationship Id="rId273" Type="http://schemas.openxmlformats.org/officeDocument/2006/relationships/hyperlink" Target="mailto:=@if(sum(d729.d730)=0,%22NA%22,SUM(L729:L730)/SUM(D729:D730))" TargetMode="External"/><Relationship Id="rId3005" Type="http://schemas.openxmlformats.org/officeDocument/2006/relationships/hyperlink" Target="mailto:=@if(sum(d729.d730)=0,%22NA%22,SUM(L729:L730)/SUM(D729:D730))" TargetMode="External"/><Relationship Id="rId6575" Type="http://schemas.openxmlformats.org/officeDocument/2006/relationships/hyperlink" Target="mailto:=@if(sum(d729.d730)=0,%22NA%22,SUM(L729:L730)/SUM(D729:D730))" TargetMode="External"/><Relationship Id="rId7626" Type="http://schemas.openxmlformats.org/officeDocument/2006/relationships/hyperlink" Target="mailto:=@if(sum(d729.d730)=0,%22NA%22,SUM(L729:L730)/SUM(D729:D730))" TargetMode="External"/><Relationship Id="rId7973" Type="http://schemas.openxmlformats.org/officeDocument/2006/relationships/hyperlink" Target="mailto:=@if(sum(d729.d730)=0,%22NA%22,SUM(L729:L730)/SUM(D729:D730))" TargetMode="External"/><Relationship Id="rId340" Type="http://schemas.openxmlformats.org/officeDocument/2006/relationships/hyperlink" Target="mailto:=@if(sum(d729.d730)=0,%22NA%22,SUM(L729:L730)/SUM(D729:D730))" TargetMode="External"/><Relationship Id="rId2021" Type="http://schemas.openxmlformats.org/officeDocument/2006/relationships/hyperlink" Target="mailto:=@if(sum(d729.d730)=0,%22NA%22,SUM(L729:L730)/SUM(D729:D730))" TargetMode="External"/><Relationship Id="rId5177" Type="http://schemas.openxmlformats.org/officeDocument/2006/relationships/hyperlink" Target="mailto:=@if(sum(d729.d730)=0,%22NA%22,SUM(L729:L730)/SUM(D729:D730))" TargetMode="External"/><Relationship Id="rId6228" Type="http://schemas.openxmlformats.org/officeDocument/2006/relationships/hyperlink" Target="mailto:=@if(sum(d729.d730)=0,%22NA%22,SUM(L729:L730)/SUM(D729:D730))" TargetMode="External"/><Relationship Id="rId4193" Type="http://schemas.openxmlformats.org/officeDocument/2006/relationships/hyperlink" Target="mailto:=@if(sum(d729.d730)=0,%22NA%22,SUM(L729:L730)/SUM(D729:D730))" TargetMode="External"/><Relationship Id="rId5591" Type="http://schemas.openxmlformats.org/officeDocument/2006/relationships/hyperlink" Target="mailto:=@if(sum(d729.d730)=0,%22NA%22,SUM(L729:L730)/SUM(D729:D730))" TargetMode="External"/><Relationship Id="rId6642" Type="http://schemas.openxmlformats.org/officeDocument/2006/relationships/hyperlink" Target="mailto:=@if(sum(d729.d730)=0,%22NA%22,SUM(L729:L730)/SUM(D729:D730))" TargetMode="External"/><Relationship Id="rId1787" Type="http://schemas.openxmlformats.org/officeDocument/2006/relationships/hyperlink" Target="mailto:=@if(sum(d729.d730)=0,%22NA%22,SUM(L729:L730)/SUM(D729:D730))" TargetMode="External"/><Relationship Id="rId2838" Type="http://schemas.openxmlformats.org/officeDocument/2006/relationships/hyperlink" Target="mailto:=@if(sum(d729.d730)=0,%22NA%22,SUM(L729:L730)/SUM(D729:D730))" TargetMode="External"/><Relationship Id="rId5244" Type="http://schemas.openxmlformats.org/officeDocument/2006/relationships/hyperlink" Target="mailto:=@if(sum(d729.d730)=0,%22NA%22,SUM(L729:L730)/SUM(D729:D730))" TargetMode="External"/><Relationship Id="rId79" Type="http://schemas.openxmlformats.org/officeDocument/2006/relationships/hyperlink" Target="mailto:=@if(sum(d729.d730)=0,%22NA%22,SUM(L729:L730)/SUM(D729:D730))" TargetMode="External"/><Relationship Id="rId1854" Type="http://schemas.openxmlformats.org/officeDocument/2006/relationships/hyperlink" Target="mailto:=@if(sum(d729.d730)=0,%22NA%22,SUM(L729:L730)/SUM(D729:D730))" TargetMode="External"/><Relationship Id="rId2905" Type="http://schemas.openxmlformats.org/officeDocument/2006/relationships/hyperlink" Target="mailto:=@if(sum(d729.d730)=0,%22NA%22,SUM(L729:L730)/SUM(D729:D730))" TargetMode="External"/><Relationship Id="rId4260" Type="http://schemas.openxmlformats.org/officeDocument/2006/relationships/hyperlink" Target="mailto:=@if(sum(d729.d730)=0,%22NA%22,SUM(L729:L730)/SUM(D729:D730))" TargetMode="External"/><Relationship Id="rId5311" Type="http://schemas.openxmlformats.org/officeDocument/2006/relationships/hyperlink" Target="mailto:=@if(sum(d729.d730)=0,%22NA%22,SUM(L729:L730)/SUM(D729:D730))" TargetMode="External"/><Relationship Id="rId1507" Type="http://schemas.openxmlformats.org/officeDocument/2006/relationships/hyperlink" Target="mailto:=@if(sum(d729.d730)=0,%22NA%22,SUM(L729:L730)/SUM(D729:D730))" TargetMode="External"/><Relationship Id="rId7069" Type="http://schemas.openxmlformats.org/officeDocument/2006/relationships/hyperlink" Target="mailto:=@if(sum(d729.d730)=0,%22NA%22,SUM(L729:L730)/SUM(D729:D730))" TargetMode="External"/><Relationship Id="rId7483" Type="http://schemas.openxmlformats.org/officeDocument/2006/relationships/hyperlink" Target="mailto:=@if(sum(d729.d730)=0,%22NA%22,SUM(L729:L730)/SUM(D729:D730))" TargetMode="External"/><Relationship Id="rId1921" Type="http://schemas.openxmlformats.org/officeDocument/2006/relationships/hyperlink" Target="mailto:=@if(sum(d729.d730)=0,%22NA%22,SUM(L729:L730)/SUM(D729:D730))" TargetMode="External"/><Relationship Id="rId3679" Type="http://schemas.openxmlformats.org/officeDocument/2006/relationships/hyperlink" Target="mailto:=@if(sum(d729.d730)=0,%22NA%22,SUM(L729:L730)/SUM(D729:D730))" TargetMode="External"/><Relationship Id="rId6085" Type="http://schemas.openxmlformats.org/officeDocument/2006/relationships/hyperlink" Target="mailto:=@if(sum(d729.d730)=0,%22NA%22,SUM(L729:L730)/SUM(D729:D730))" TargetMode="External"/><Relationship Id="rId7136" Type="http://schemas.openxmlformats.org/officeDocument/2006/relationships/hyperlink" Target="mailto:=@if(sum(d729.d730)=0,%22NA%22,SUM(L729:L730)/SUM(D729:D730))" TargetMode="External"/><Relationship Id="rId7550" Type="http://schemas.openxmlformats.org/officeDocument/2006/relationships/hyperlink" Target="mailto:=@if(sum(d729.d730)=0,%22NA%22,SUM(L729:L730)/SUM(D729:D730))" TargetMode="External"/><Relationship Id="rId6152" Type="http://schemas.openxmlformats.org/officeDocument/2006/relationships/hyperlink" Target="mailto:=@if(sum(d729.d730)=0,%22NA%22,SUM(L729:L730)/SUM(D729:D730))" TargetMode="External"/><Relationship Id="rId7203" Type="http://schemas.openxmlformats.org/officeDocument/2006/relationships/hyperlink" Target="mailto:=@if(sum(d729.d730)=0,%22NA%22,SUM(L729:L730)/SUM(D729:D730))" TargetMode="External"/><Relationship Id="rId1297" Type="http://schemas.openxmlformats.org/officeDocument/2006/relationships/hyperlink" Target="mailto:=@if(sum(d729.d730)=0,%22NA%22,SUM(L729:L730)/SUM(D729:D730))" TargetMode="External"/><Relationship Id="rId2695" Type="http://schemas.openxmlformats.org/officeDocument/2006/relationships/hyperlink" Target="mailto:=@if(sum(d729.d730)=0,%22NA%22,SUM(L729:L730)/SUM(D729:D730))" TargetMode="External"/><Relationship Id="rId3746" Type="http://schemas.openxmlformats.org/officeDocument/2006/relationships/hyperlink" Target="mailto:=@if(sum(d729.d730)=0,%22NA%22,SUM(L729:L730)/SUM(D729:D730))" TargetMode="External"/><Relationship Id="rId667" Type="http://schemas.openxmlformats.org/officeDocument/2006/relationships/hyperlink" Target="mailto:=@if(sum(d729.d730)=0,%22NA%22,SUM(L729:L730)/SUM(D729:D730))" TargetMode="External"/><Relationship Id="rId2348" Type="http://schemas.openxmlformats.org/officeDocument/2006/relationships/hyperlink" Target="mailto:=@if(sum(d729.d730)=0,%22NA%22,SUM(L729:L730)/SUM(D729:D730))" TargetMode="External"/><Relationship Id="rId2762" Type="http://schemas.openxmlformats.org/officeDocument/2006/relationships/hyperlink" Target="mailto:=@if(sum(d729.d730)=0,%22NA%22,SUM(L729:L730)/SUM(D729:D730))" TargetMode="External"/><Relationship Id="rId3813" Type="http://schemas.openxmlformats.org/officeDocument/2006/relationships/hyperlink" Target="mailto:=@if(sum(d729.d730)=0,%22NA%22,SUM(L729:L730)/SUM(D729:D730))" TargetMode="External"/><Relationship Id="rId6969" Type="http://schemas.openxmlformats.org/officeDocument/2006/relationships/hyperlink" Target="mailto:=@if(sum(d729.d730)=0,%22NA%22,SUM(L729:L730)/SUM(D729:D730))" TargetMode="External"/><Relationship Id="rId734" Type="http://schemas.openxmlformats.org/officeDocument/2006/relationships/hyperlink" Target="mailto:=@if(sum(d729.d730)=0,%22NA%22,SUM(L729:L730)/SUM(D729:D730))" TargetMode="External"/><Relationship Id="rId1364" Type="http://schemas.openxmlformats.org/officeDocument/2006/relationships/hyperlink" Target="mailto:=@if(sum(d729.d730)=0,%22NA%22,SUM(L729:L730)/SUM(D729:D730))" TargetMode="External"/><Relationship Id="rId2415" Type="http://schemas.openxmlformats.org/officeDocument/2006/relationships/hyperlink" Target="mailto:=@if(sum(d729.d730)=0,%22NA%22,SUM(L729:L730)/SUM(D729:D730))" TargetMode="External"/><Relationship Id="rId5985" Type="http://schemas.openxmlformats.org/officeDocument/2006/relationships/hyperlink" Target="mailto:=@if(sum(d729.d730)=0,%22NA%22,SUM(L729:L730)/SUM(D729:D730))" TargetMode="External"/><Relationship Id="rId70" Type="http://schemas.openxmlformats.org/officeDocument/2006/relationships/hyperlink" Target="mailto:=@if(sum(d729.d730)=0,%22NA%22,SUM(L729:L730)/SUM(D729:D730))" TargetMode="External"/><Relationship Id="rId801" Type="http://schemas.openxmlformats.org/officeDocument/2006/relationships/hyperlink" Target="mailto:=@if(sum(d729.d730)=0,%22NA%22,SUM(L729:L730)/SUM(D729:D730))" TargetMode="External"/><Relationship Id="rId1017" Type="http://schemas.openxmlformats.org/officeDocument/2006/relationships/hyperlink" Target="mailto:=@if(sum(d729.d730)=0,%22NA%22,SUM(L729:L730)/SUM(D729:D730))" TargetMode="External"/><Relationship Id="rId1431" Type="http://schemas.openxmlformats.org/officeDocument/2006/relationships/hyperlink" Target="mailto:=@if(sum(d729.d730)=0,%22NA%22,SUM(L729:L730)/SUM(D729:D730))" TargetMode="External"/><Relationship Id="rId4587" Type="http://schemas.openxmlformats.org/officeDocument/2006/relationships/hyperlink" Target="mailto:=@if(sum(d729.d730)=0,%22NA%22,SUM(L729:L730)/SUM(D729:D730))" TargetMode="External"/><Relationship Id="rId5638" Type="http://schemas.openxmlformats.org/officeDocument/2006/relationships/hyperlink" Target="mailto:=@if(sum(d729.d730)=0,%22NA%22,SUM(L729:L730)/SUM(D729:D730))" TargetMode="External"/><Relationship Id="rId8044" Type="http://schemas.openxmlformats.org/officeDocument/2006/relationships/hyperlink" Target="mailto:=@if(sum(d729.d730)=0,%22NA%22,SUM(L729:L730)/SUM(D729:D730))" TargetMode="External"/><Relationship Id="rId3189" Type="http://schemas.openxmlformats.org/officeDocument/2006/relationships/hyperlink" Target="mailto:=@if(sum(d729.d730)=0,%22NA%22,SUM(L729:L730)/SUM(D729:D730))" TargetMode="External"/><Relationship Id="rId4654" Type="http://schemas.openxmlformats.org/officeDocument/2006/relationships/hyperlink" Target="mailto:=@if(sum(d729.d730)=0,%22NA%22,SUM(L729:L730)/SUM(D729:D730))" TargetMode="External"/><Relationship Id="rId7060" Type="http://schemas.openxmlformats.org/officeDocument/2006/relationships/hyperlink" Target="mailto:=@if(sum(d729.d730)=0,%22NA%22,SUM(L729:L730)/SUM(D729:D730))" TargetMode="External"/><Relationship Id="rId8111" Type="http://schemas.openxmlformats.org/officeDocument/2006/relationships/hyperlink" Target="mailto:=@if(sum(d729.d730)=0,%22NA%22,SUM(L729:L730)/SUM(D729:D730))" TargetMode="External"/><Relationship Id="rId3256" Type="http://schemas.openxmlformats.org/officeDocument/2006/relationships/hyperlink" Target="mailto:=@if(sum(d729.d730)=0,%22NA%22,SUM(L729:L730)/SUM(D729:D730))" TargetMode="External"/><Relationship Id="rId4307" Type="http://schemas.openxmlformats.org/officeDocument/2006/relationships/hyperlink" Target="mailto:=@if(sum(d729.d730)=0,%22NA%22,SUM(L729:L730)/SUM(D729:D730))" TargetMode="External"/><Relationship Id="rId5705" Type="http://schemas.openxmlformats.org/officeDocument/2006/relationships/hyperlink" Target="mailto:=@if(sum(d729.d730)=0,%22NA%22,SUM(L729:L730)/SUM(D729:D730))" TargetMode="External"/><Relationship Id="rId177" Type="http://schemas.openxmlformats.org/officeDocument/2006/relationships/hyperlink" Target="mailto:=@if(sum(d729.d730)=0,%22NA%22,SUM(L729:L730)/SUM(D729:D730))" TargetMode="External"/><Relationship Id="rId591" Type="http://schemas.openxmlformats.org/officeDocument/2006/relationships/hyperlink" Target="mailto:=@if(sum(d729.d730)=0,%22NA%22,SUM(L729:L730)/SUM(D729:D730))" TargetMode="External"/><Relationship Id="rId2272" Type="http://schemas.openxmlformats.org/officeDocument/2006/relationships/hyperlink" Target="mailto:=@if(sum(d729.d730)=0,%22NA%22,SUM(L729:L730)/SUM(D729:D730))" TargetMode="External"/><Relationship Id="rId3670" Type="http://schemas.openxmlformats.org/officeDocument/2006/relationships/hyperlink" Target="mailto:=@if(sum(d729.d730)=0,%22NA%22,SUM(L729:L730)/SUM(D729:D730))" TargetMode="External"/><Relationship Id="rId4721" Type="http://schemas.openxmlformats.org/officeDocument/2006/relationships/hyperlink" Target="mailto:=@if(sum(d729.d730)=0,%22NA%22,SUM(L729:L730)/SUM(D729:D730))" TargetMode="External"/><Relationship Id="rId7877" Type="http://schemas.openxmlformats.org/officeDocument/2006/relationships/hyperlink" Target="mailto:=@if(sum(d729.d730)=0,%22NA%22,SUM(L729:L730)/SUM(D729:D730))" TargetMode="External"/><Relationship Id="rId244" Type="http://schemas.openxmlformats.org/officeDocument/2006/relationships/hyperlink" Target="mailto:=@if(sum(d729.d730)=0,%22NA%22,SUM(L729:L730)/SUM(D729:D730))" TargetMode="External"/><Relationship Id="rId3323" Type="http://schemas.openxmlformats.org/officeDocument/2006/relationships/hyperlink" Target="mailto:=@if(sum(d729.d730)=0,%22NA%22,SUM(L729:L730)/SUM(D729:D730))" TargetMode="External"/><Relationship Id="rId6479" Type="http://schemas.openxmlformats.org/officeDocument/2006/relationships/hyperlink" Target="mailto:=@if(sum(d729.d730)=0,%22NA%22,SUM(L729:L730)/SUM(D729:D730))" TargetMode="External"/><Relationship Id="rId6893" Type="http://schemas.openxmlformats.org/officeDocument/2006/relationships/hyperlink" Target="mailto:=@if(sum(d729.d730)=0,%22NA%22,SUM(L729:L730)/SUM(D729:D730))" TargetMode="External"/><Relationship Id="rId7944" Type="http://schemas.openxmlformats.org/officeDocument/2006/relationships/hyperlink" Target="mailto:=@if(sum(d729.d730)=0,%22NA%22,SUM(L729:L730)/SUM(D729:D730))" TargetMode="External"/><Relationship Id="rId5495" Type="http://schemas.openxmlformats.org/officeDocument/2006/relationships/hyperlink" Target="mailto:=@if(sum(d729.d730)=0,%22NA%22,SUM(L729:L730)/SUM(D729:D730))" TargetMode="External"/><Relationship Id="rId6546" Type="http://schemas.openxmlformats.org/officeDocument/2006/relationships/hyperlink" Target="mailto:=@if(sum(d729.d730)=0,%22NA%22,SUM(L729:L730)/SUM(D729:D730))" TargetMode="External"/><Relationship Id="rId6960" Type="http://schemas.openxmlformats.org/officeDocument/2006/relationships/hyperlink" Target="mailto:=@if(sum(d729.d730)=0,%22NA%22,SUM(L729:L730)/SUM(D729:D730))" TargetMode="External"/><Relationship Id="rId311" Type="http://schemas.openxmlformats.org/officeDocument/2006/relationships/hyperlink" Target="mailto:=@if(sum(d729.d730)=0,%22NA%22,SUM(L729:L730)/SUM(D729:D730))" TargetMode="External"/><Relationship Id="rId4097" Type="http://schemas.openxmlformats.org/officeDocument/2006/relationships/hyperlink" Target="mailto:=@if(sum(d729.d730)=0,%22NA%22,SUM(L729:L730)/SUM(D729:D730))" TargetMode="External"/><Relationship Id="rId5148" Type="http://schemas.openxmlformats.org/officeDocument/2006/relationships/hyperlink" Target="mailto:=@if(sum(d729.d730)=0,%22NA%22,SUM(L729:L730)/SUM(D729:D730))" TargetMode="External"/><Relationship Id="rId5562" Type="http://schemas.openxmlformats.org/officeDocument/2006/relationships/hyperlink" Target="mailto:=@if(sum(d729.d730)=0,%22NA%22,SUM(L729:L730)/SUM(D729:D730))" TargetMode="External"/><Relationship Id="rId6613" Type="http://schemas.openxmlformats.org/officeDocument/2006/relationships/hyperlink" Target="mailto:=@if(sum(d729.d730)=0,%22NA%22,SUM(L729:L730)/SUM(D729:D730))" TargetMode="External"/><Relationship Id="rId1758" Type="http://schemas.openxmlformats.org/officeDocument/2006/relationships/hyperlink" Target="mailto:=@if(sum(d729.d730)=0,%22NA%22,SUM(L729:L730)/SUM(D729:D730))" TargetMode="External"/><Relationship Id="rId2809" Type="http://schemas.openxmlformats.org/officeDocument/2006/relationships/hyperlink" Target="mailto:=@if(sum(d729.d730)=0,%22NA%22,SUM(L729:L730)/SUM(D729:D730))" TargetMode="External"/><Relationship Id="rId4164" Type="http://schemas.openxmlformats.org/officeDocument/2006/relationships/hyperlink" Target="mailto:=@if(sum(d729.d730)=0,%22NA%22,SUM(L729:L730)/SUM(D729:D730))" TargetMode="External"/><Relationship Id="rId5215" Type="http://schemas.openxmlformats.org/officeDocument/2006/relationships/hyperlink" Target="mailto:=@if(sum(d729.d730)=0,%22NA%22,SUM(L729:L730)/SUM(D729:D730))" TargetMode="External"/><Relationship Id="rId3180" Type="http://schemas.openxmlformats.org/officeDocument/2006/relationships/hyperlink" Target="mailto:=@if(sum(d729.d730)=0,%22NA%22,SUM(L729:L730)/SUM(D729:D730))" TargetMode="External"/><Relationship Id="rId4231" Type="http://schemas.openxmlformats.org/officeDocument/2006/relationships/hyperlink" Target="mailto:=@if(sum(d729.d730)=0,%22NA%22,SUM(L729:L730)/SUM(D729:D730))" TargetMode="External"/><Relationship Id="rId7387" Type="http://schemas.openxmlformats.org/officeDocument/2006/relationships/hyperlink" Target="mailto:=@if(sum(d729.d730)=0,%22NA%22,SUM(L729:L730)/SUM(D729:D730))" TargetMode="External"/><Relationship Id="rId1825" Type="http://schemas.openxmlformats.org/officeDocument/2006/relationships/hyperlink" Target="mailto:=@if(sum(d729.d730)=0,%22NA%22,SUM(L729:L730)/SUM(D729:D730))" TargetMode="External"/><Relationship Id="rId3997" Type="http://schemas.openxmlformats.org/officeDocument/2006/relationships/hyperlink" Target="mailto:=@if(sum(d729.d730)=0,%22NA%22,SUM(L729:L730)/SUM(D729:D730))" TargetMode="External"/><Relationship Id="rId6056" Type="http://schemas.openxmlformats.org/officeDocument/2006/relationships/hyperlink" Target="mailto:=@if(sum(d729.d730)=0,%22NA%22,SUM(L729:L730)/SUM(D729:D730))" TargetMode="External"/><Relationship Id="rId7454" Type="http://schemas.openxmlformats.org/officeDocument/2006/relationships/hyperlink" Target="mailto:=@if(sum(d729.d730)=0,%22NA%22,SUM(L729:L730)/SUM(D729:D730))" TargetMode="External"/><Relationship Id="rId2599" Type="http://schemas.openxmlformats.org/officeDocument/2006/relationships/hyperlink" Target="mailto:=@if(sum(d729.d730)=0,%22NA%22,SUM(L729:L730)/SUM(D729:D730))" TargetMode="External"/><Relationship Id="rId6470" Type="http://schemas.openxmlformats.org/officeDocument/2006/relationships/hyperlink" Target="mailto:=@if(sum(d729.d730)=0,%22NA%22,SUM(L729:L730)/SUM(D729:D730))" TargetMode="External"/><Relationship Id="rId7107" Type="http://schemas.openxmlformats.org/officeDocument/2006/relationships/hyperlink" Target="mailto:=@if(sum(d729.d730)=0,%22NA%22,SUM(L729:L730)/SUM(D729:D730))" TargetMode="External"/><Relationship Id="rId7521" Type="http://schemas.openxmlformats.org/officeDocument/2006/relationships/hyperlink" Target="mailto:=@if(sum(d729.d730)=0,%22NA%22,SUM(L729:L730)/SUM(D729:D730))" TargetMode="External"/><Relationship Id="rId985" Type="http://schemas.openxmlformats.org/officeDocument/2006/relationships/hyperlink" Target="mailto:=@if(sum(d729.d730)=0,%22NA%22,SUM(L729:L730)/SUM(D729:D730))" TargetMode="External"/><Relationship Id="rId2666" Type="http://schemas.openxmlformats.org/officeDocument/2006/relationships/hyperlink" Target="mailto:=@if(sum(d729.d730)=0,%22NA%22,SUM(L729:L730)/SUM(D729:D730))" TargetMode="External"/><Relationship Id="rId3717" Type="http://schemas.openxmlformats.org/officeDocument/2006/relationships/hyperlink" Target="mailto:=@if(sum(d729.d730)=0,%22NA%22,SUM(L729:L730)/SUM(D729:D730))" TargetMode="External"/><Relationship Id="rId5072" Type="http://schemas.openxmlformats.org/officeDocument/2006/relationships/hyperlink" Target="mailto:=@if(sum(d729.d730)=0,%22NA%22,SUM(L729:L730)/SUM(D729:D730))" TargetMode="External"/><Relationship Id="rId6123" Type="http://schemas.openxmlformats.org/officeDocument/2006/relationships/hyperlink" Target="mailto:=@if(sum(d729.d730)=0,%22NA%22,SUM(L729:L730)/SUM(D729:D730))" TargetMode="External"/><Relationship Id="rId638" Type="http://schemas.openxmlformats.org/officeDocument/2006/relationships/hyperlink" Target="mailto:=@if(sum(d729.d730)=0,%22NA%22,SUM(L729:L730)/SUM(D729:D730))" TargetMode="External"/><Relationship Id="rId1268" Type="http://schemas.openxmlformats.org/officeDocument/2006/relationships/hyperlink" Target="mailto:=@if(sum(d729.d730)=0,%22NA%22,SUM(L729:L730)/SUM(D729:D730))" TargetMode="External"/><Relationship Id="rId1682" Type="http://schemas.openxmlformats.org/officeDocument/2006/relationships/hyperlink" Target="mailto:=@if(sum(d729.d730)=0,%22NA%22,SUM(L729:L730)/SUM(D729:D730))" TargetMode="External"/><Relationship Id="rId2319" Type="http://schemas.openxmlformats.org/officeDocument/2006/relationships/hyperlink" Target="mailto:=@if(sum(d729.d730)=0,%22NA%22,SUM(L729:L730)/SUM(D729:D730))" TargetMode="External"/><Relationship Id="rId2733" Type="http://schemas.openxmlformats.org/officeDocument/2006/relationships/hyperlink" Target="mailto:=@if(sum(d729.d730)=0,%22NA%22,SUM(L729:L730)/SUM(D729:D730))" TargetMode="External"/><Relationship Id="rId5889" Type="http://schemas.openxmlformats.org/officeDocument/2006/relationships/hyperlink" Target="mailto:=@if(sum(d729.d730)=0,%22NA%22,SUM(L729:L730)/SUM(D729:D730))" TargetMode="External"/><Relationship Id="rId705" Type="http://schemas.openxmlformats.org/officeDocument/2006/relationships/hyperlink" Target="mailto:=@if(sum(d729.d730)=0,%22NA%22,SUM(L729:L730)/SUM(D729:D730))" TargetMode="External"/><Relationship Id="rId1335" Type="http://schemas.openxmlformats.org/officeDocument/2006/relationships/hyperlink" Target="mailto:=@if(sum(d729.d730)=0,%22NA%22,SUM(L729:L730)/SUM(D729:D730))" TargetMode="External"/><Relationship Id="rId2800" Type="http://schemas.openxmlformats.org/officeDocument/2006/relationships/hyperlink" Target="mailto:=@if(sum(d729.d730)=0,%22NA%22,SUM(L729:L730)/SUM(D729:D730))" TargetMode="External"/><Relationship Id="rId5956" Type="http://schemas.openxmlformats.org/officeDocument/2006/relationships/hyperlink" Target="mailto:=@if(sum(d729.d730)=0,%22NA%22,SUM(L729:L730)/SUM(D729:D730))" TargetMode="External"/><Relationship Id="rId8015" Type="http://schemas.openxmlformats.org/officeDocument/2006/relationships/hyperlink" Target="mailto:=@if(sum(d729.d730)=0,%22NA%22,SUM(L729:L730)/SUM(D729:D730))" TargetMode="External"/><Relationship Id="rId41" Type="http://schemas.openxmlformats.org/officeDocument/2006/relationships/hyperlink" Target="mailto:=@if(sum(d729.d730)=0,%22NA%22,SUM(L729:L730)/SUM(D729:D730))" TargetMode="External"/><Relationship Id="rId1402" Type="http://schemas.openxmlformats.org/officeDocument/2006/relationships/hyperlink" Target="mailto:=@if(sum(d729.d730)=0,%22NA%22,SUM(L729:L730)/SUM(D729:D730))" TargetMode="External"/><Relationship Id="rId4558" Type="http://schemas.openxmlformats.org/officeDocument/2006/relationships/hyperlink" Target="mailto:=@if(sum(d729.d730)=0,%22NA%22,SUM(L729:L730)/SUM(D729:D730))" TargetMode="External"/><Relationship Id="rId4972" Type="http://schemas.openxmlformats.org/officeDocument/2006/relationships/hyperlink" Target="mailto:=@if(sum(d729.d730)=0,%22NA%22,SUM(L729:L730)/SUM(D729:D730))" TargetMode="External"/><Relationship Id="rId5609" Type="http://schemas.openxmlformats.org/officeDocument/2006/relationships/hyperlink" Target="mailto:=@if(sum(d729.d730)=0,%22NA%22,SUM(L729:L730)/SUM(D729:D730))" TargetMode="External"/><Relationship Id="rId7031" Type="http://schemas.openxmlformats.org/officeDocument/2006/relationships/hyperlink" Target="mailto:=@if(sum(d729.d730)=0,%22NA%22,SUM(L729:L730)/SUM(D729:D730))" TargetMode="External"/><Relationship Id="rId3574" Type="http://schemas.openxmlformats.org/officeDocument/2006/relationships/hyperlink" Target="mailto:=@if(sum(d729.d730)=0,%22NA%22,SUM(L729:L730)/SUM(D729:D730))" TargetMode="External"/><Relationship Id="rId4625" Type="http://schemas.openxmlformats.org/officeDocument/2006/relationships/hyperlink" Target="mailto:=@if(sum(d729.d730)=0,%22NA%22,SUM(L729:L730)/SUM(D729:D730))" TargetMode="External"/><Relationship Id="rId495" Type="http://schemas.openxmlformats.org/officeDocument/2006/relationships/hyperlink" Target="mailto:=@if(sum(d729.d730)=0,%22NA%22,SUM(L729:L730)/SUM(D729:D730))" TargetMode="External"/><Relationship Id="rId2176" Type="http://schemas.openxmlformats.org/officeDocument/2006/relationships/hyperlink" Target="mailto:=@if(sum(d729.d730)=0,%22NA%22,SUM(L729:L730)/SUM(D729:D730))" TargetMode="External"/><Relationship Id="rId2590" Type="http://schemas.openxmlformats.org/officeDocument/2006/relationships/hyperlink" Target="mailto:=@if(sum(d729.d730)=0,%22NA%22,SUM(L729:L730)/SUM(D729:D730))" TargetMode="External"/><Relationship Id="rId3227" Type="http://schemas.openxmlformats.org/officeDocument/2006/relationships/hyperlink" Target="mailto:=@if(sum(d729.d730)=0,%22NA%22,SUM(L729:L730)/SUM(D729:D730))" TargetMode="External"/><Relationship Id="rId3641" Type="http://schemas.openxmlformats.org/officeDocument/2006/relationships/hyperlink" Target="mailto:=@if(sum(d729.d730)=0,%22NA%22,SUM(L729:L730)/SUM(D729:D730))" TargetMode="External"/><Relationship Id="rId6797" Type="http://schemas.openxmlformats.org/officeDocument/2006/relationships/hyperlink" Target="mailto:=@if(sum(d729.d730)=0,%22NA%22,SUM(L729:L730)/SUM(D729:D730))" TargetMode="External"/><Relationship Id="rId7848" Type="http://schemas.openxmlformats.org/officeDocument/2006/relationships/hyperlink" Target="mailto:=@if(sum(d729.d730)=0,%22NA%22,SUM(L729:L730)/SUM(D729:D730))" TargetMode="External"/><Relationship Id="rId148" Type="http://schemas.openxmlformats.org/officeDocument/2006/relationships/hyperlink" Target="mailto:=@if(sum(d729.d730)=0,%22NA%22,SUM(L729:L730)/SUM(D729:D730))" TargetMode="External"/><Relationship Id="rId562" Type="http://schemas.openxmlformats.org/officeDocument/2006/relationships/hyperlink" Target="mailto:=@if(sum(d729.d730)=0,%22NA%22,SUM(L729:L730)/SUM(D729:D730))" TargetMode="External"/><Relationship Id="rId1192" Type="http://schemas.openxmlformats.org/officeDocument/2006/relationships/hyperlink" Target="mailto:=@if(sum(d729.d730)=0,%22NA%22,SUM(L729:L730)/SUM(D729:D730))" TargetMode="External"/><Relationship Id="rId2243" Type="http://schemas.openxmlformats.org/officeDocument/2006/relationships/hyperlink" Target="mailto:=@if(sum(d729.d730)=0,%22NA%22,SUM(L729:L730)/SUM(D729:D730))" TargetMode="External"/><Relationship Id="rId5399" Type="http://schemas.openxmlformats.org/officeDocument/2006/relationships/hyperlink" Target="mailto:=@if(sum(d729.d730)=0,%22NA%22,SUM(L729:L730)/SUM(D729:D730))" TargetMode="External"/><Relationship Id="rId6864" Type="http://schemas.openxmlformats.org/officeDocument/2006/relationships/hyperlink" Target="mailto:=@if(sum(d729.d730)=0,%22NA%22,SUM(L729:L730)/SUM(D729:D730))" TargetMode="External"/><Relationship Id="rId7915" Type="http://schemas.openxmlformats.org/officeDocument/2006/relationships/hyperlink" Target="mailto:=@if(sum(d729.d730)=0,%22NA%22,SUM(L729:L730)/SUM(D729:D730))" TargetMode="External"/><Relationship Id="rId215" Type="http://schemas.openxmlformats.org/officeDocument/2006/relationships/hyperlink" Target="mailto:=@if(sum(d729.d730)=0,%22NA%22,SUM(L729:L730)/SUM(D729:D730))" TargetMode="External"/><Relationship Id="rId2310" Type="http://schemas.openxmlformats.org/officeDocument/2006/relationships/hyperlink" Target="mailto:=@if(sum(d729.d730)=0,%22NA%22,SUM(L729:L730)/SUM(D729:D730))" TargetMode="External"/><Relationship Id="rId5466" Type="http://schemas.openxmlformats.org/officeDocument/2006/relationships/hyperlink" Target="mailto:=@if(sum(d729.d730)=0,%22NA%22,SUM(L729:L730)/SUM(D729:D730))" TargetMode="External"/><Relationship Id="rId6517" Type="http://schemas.openxmlformats.org/officeDocument/2006/relationships/hyperlink" Target="mailto:=@if(sum(d729.d730)=0,%22NA%22,SUM(L729:L730)/SUM(D729:D730))" TargetMode="External"/><Relationship Id="rId4068" Type="http://schemas.openxmlformats.org/officeDocument/2006/relationships/hyperlink" Target="mailto:=@if(sum(d729.d730)=0,%22NA%22,SUM(L729:L730)/SUM(D729:D730))" TargetMode="External"/><Relationship Id="rId4482" Type="http://schemas.openxmlformats.org/officeDocument/2006/relationships/hyperlink" Target="mailto:=@if(sum(d729.d730)=0,%22NA%22,SUM(L729:L730)/SUM(D729:D730))" TargetMode="External"/><Relationship Id="rId5119" Type="http://schemas.openxmlformats.org/officeDocument/2006/relationships/hyperlink" Target="mailto:=@if(sum(d729.d730)=0,%22NA%22,SUM(L729:L730)/SUM(D729:D730))" TargetMode="External"/><Relationship Id="rId5880" Type="http://schemas.openxmlformats.org/officeDocument/2006/relationships/hyperlink" Target="mailto:=@if(sum(d729.d730)=0,%22NA%22,SUM(L729:L730)/SUM(D729:D730))" TargetMode="External"/><Relationship Id="rId6931" Type="http://schemas.openxmlformats.org/officeDocument/2006/relationships/hyperlink" Target="mailto:=@if(sum(d729.d730)=0,%22NA%22,SUM(L729:L730)/SUM(D729:D730))" TargetMode="External"/><Relationship Id="rId3084" Type="http://schemas.openxmlformats.org/officeDocument/2006/relationships/hyperlink" Target="mailto:=@if(sum(d729.d730)=0,%22NA%22,SUM(L729:L730)/SUM(D729:D730))" TargetMode="External"/><Relationship Id="rId4135" Type="http://schemas.openxmlformats.org/officeDocument/2006/relationships/hyperlink" Target="mailto:=@if(sum(d729.d730)=0,%22NA%22,SUM(L729:L730)/SUM(D729:D730))" TargetMode="External"/><Relationship Id="rId5533" Type="http://schemas.openxmlformats.org/officeDocument/2006/relationships/hyperlink" Target="mailto:=@if(sum(d729.d730)=0,%22NA%22,SUM(L729:L730)/SUM(D729:D730))" TargetMode="External"/><Relationship Id="rId1729" Type="http://schemas.openxmlformats.org/officeDocument/2006/relationships/hyperlink" Target="mailto:=@if(sum(d729.d730)=0,%22NA%22,SUM(L729:L730)/SUM(D729:D730))" TargetMode="External"/><Relationship Id="rId5600" Type="http://schemas.openxmlformats.org/officeDocument/2006/relationships/hyperlink" Target="mailto:=@if(sum(d729.d730)=0,%22NA%22,SUM(L729:L730)/SUM(D729:D730))" TargetMode="External"/><Relationship Id="rId3151" Type="http://schemas.openxmlformats.org/officeDocument/2006/relationships/hyperlink" Target="mailto:=@if(sum(d729.d730)=0,%22NA%22,SUM(L729:L730)/SUM(D729:D730))" TargetMode="External"/><Relationship Id="rId4202" Type="http://schemas.openxmlformats.org/officeDocument/2006/relationships/hyperlink" Target="mailto:=@if(sum(d729.d730)=0,%22NA%22,SUM(L729:L730)/SUM(D729:D730))" TargetMode="External"/><Relationship Id="rId7358" Type="http://schemas.openxmlformats.org/officeDocument/2006/relationships/hyperlink" Target="mailto:=@if(sum(d729.d730)=0,%22NA%22,SUM(L729:L730)/SUM(D729:D730))" TargetMode="External"/><Relationship Id="rId7772" Type="http://schemas.openxmlformats.org/officeDocument/2006/relationships/hyperlink" Target="mailto:=@if(sum(d729.d730)=0,%22NA%22,SUM(L729:L730)/SUM(D729:D730))" TargetMode="External"/><Relationship Id="rId3968" Type="http://schemas.openxmlformats.org/officeDocument/2006/relationships/hyperlink" Target="mailto:=@if(sum(d729.d730)=0,%22NA%22,SUM(L729:L730)/SUM(D729:D730))" TargetMode="External"/><Relationship Id="rId6374" Type="http://schemas.openxmlformats.org/officeDocument/2006/relationships/hyperlink" Target="mailto:=@if(sum(d729.d730)=0,%22NA%22,SUM(L729:L730)/SUM(D729:D730))" TargetMode="External"/><Relationship Id="rId7425" Type="http://schemas.openxmlformats.org/officeDocument/2006/relationships/hyperlink" Target="mailto:=@if(sum(d729.d730)=0,%22NA%22,SUM(L729:L730)/SUM(D729:D730))" TargetMode="External"/><Relationship Id="rId5" Type="http://schemas.openxmlformats.org/officeDocument/2006/relationships/hyperlink" Target="mailto:=@if(sum(d729.d730)=0,%22NA%22,SUM(L729:L730)/SUM(D729:D730))" TargetMode="External"/><Relationship Id="rId889" Type="http://schemas.openxmlformats.org/officeDocument/2006/relationships/hyperlink" Target="mailto:=@if(sum(d729.d730)=0,%22NA%22,SUM(L729:L730)/SUM(D729:D730))" TargetMode="External"/><Relationship Id="rId5390" Type="http://schemas.openxmlformats.org/officeDocument/2006/relationships/hyperlink" Target="mailto:=@if(sum(d729.d730)=0,%22NA%22,SUM(L729:L730)/SUM(D729:D730))" TargetMode="External"/><Relationship Id="rId6027" Type="http://schemas.openxmlformats.org/officeDocument/2006/relationships/hyperlink" Target="mailto:=@if(sum(d729.d730)=0,%22NA%22,SUM(L729:L730)/SUM(D729:D730))" TargetMode="External"/><Relationship Id="rId6441" Type="http://schemas.openxmlformats.org/officeDocument/2006/relationships/hyperlink" Target="mailto:=@if(sum(d729.d730)=0,%22NA%22,SUM(L729:L730)/SUM(D729:D730))" TargetMode="External"/><Relationship Id="rId1586" Type="http://schemas.openxmlformats.org/officeDocument/2006/relationships/hyperlink" Target="mailto:=@if(sum(d729.d730)=0,%22NA%22,SUM(L729:L730)/SUM(D729:D730))" TargetMode="External"/><Relationship Id="rId2984" Type="http://schemas.openxmlformats.org/officeDocument/2006/relationships/hyperlink" Target="mailto:=@if(sum(d729.d730)=0,%22NA%22,SUM(L729:L730)/SUM(D729:D730))" TargetMode="External"/><Relationship Id="rId5043" Type="http://schemas.openxmlformats.org/officeDocument/2006/relationships/hyperlink" Target="mailto:=@if(sum(d729.d730)=0,%22NA%22,SUM(L729:L730)/SUM(D729:D730))" TargetMode="External"/><Relationship Id="rId609" Type="http://schemas.openxmlformats.org/officeDocument/2006/relationships/hyperlink" Target="mailto:=@if(sum(d729.d730)=0,%22NA%22,SUM(L729:L730)/SUM(D729:D730))" TargetMode="External"/><Relationship Id="rId956" Type="http://schemas.openxmlformats.org/officeDocument/2006/relationships/hyperlink" Target="mailto:=@if(sum(d729.d730)=0,%22NA%22,SUM(L729:L730)/SUM(D729:D730))" TargetMode="External"/><Relationship Id="rId1239" Type="http://schemas.openxmlformats.org/officeDocument/2006/relationships/hyperlink" Target="mailto:=@if(sum(d729.d730)=0,%22NA%22,SUM(L729:L730)/SUM(D729:D730))" TargetMode="External"/><Relationship Id="rId2637" Type="http://schemas.openxmlformats.org/officeDocument/2006/relationships/hyperlink" Target="mailto:=@if(sum(d729.d730)=0,%22NA%22,SUM(L729:L730)/SUM(D729:D730))" TargetMode="External"/><Relationship Id="rId5110" Type="http://schemas.openxmlformats.org/officeDocument/2006/relationships/hyperlink" Target="mailto:=@if(sum(d729.d730)=0,%22NA%22,SUM(L729:L730)/SUM(D729:D730))" TargetMode="External"/><Relationship Id="rId1653" Type="http://schemas.openxmlformats.org/officeDocument/2006/relationships/hyperlink" Target="mailto:=@if(sum(d729.d730)=0,%22NA%22,SUM(L729:L730)/SUM(D729:D730))" TargetMode="External"/><Relationship Id="rId2704" Type="http://schemas.openxmlformats.org/officeDocument/2006/relationships/hyperlink" Target="mailto:=@if(sum(d729.d730)=0,%22NA%22,SUM(L729:L730)/SUM(D729:D730))" TargetMode="External"/><Relationship Id="rId1306" Type="http://schemas.openxmlformats.org/officeDocument/2006/relationships/hyperlink" Target="mailto:=@if(sum(d729.d730)=0,%22NA%22,SUM(L729:L730)/SUM(D729:D730))" TargetMode="External"/><Relationship Id="rId1720" Type="http://schemas.openxmlformats.org/officeDocument/2006/relationships/hyperlink" Target="mailto:=@if(sum(d729.d730)=0,%22NA%22,SUM(L729:L730)/SUM(D729:D730))" TargetMode="External"/><Relationship Id="rId4876" Type="http://schemas.openxmlformats.org/officeDocument/2006/relationships/hyperlink" Target="mailto:=@if(sum(d729.d730)=0,%22NA%22,SUM(L729:L730)/SUM(D729:D730))" TargetMode="External"/><Relationship Id="rId5927" Type="http://schemas.openxmlformats.org/officeDocument/2006/relationships/hyperlink" Target="mailto:=@if(sum(d729.d730)=0,%22NA%22,SUM(L729:L730)/SUM(D729:D730))" TargetMode="External"/><Relationship Id="rId7282" Type="http://schemas.openxmlformats.org/officeDocument/2006/relationships/hyperlink" Target="mailto:=@if(sum(d729.d730)=0,%22NA%22,SUM(L729:L730)/SUM(D729:D730))" TargetMode="External"/><Relationship Id="rId12" Type="http://schemas.openxmlformats.org/officeDocument/2006/relationships/hyperlink" Target="mailto:=@if(sum(d729.d730)=0,%22NA%22,SUM(L729:L730)/SUM(D729:D730))" TargetMode="External"/><Relationship Id="rId3478" Type="http://schemas.openxmlformats.org/officeDocument/2006/relationships/hyperlink" Target="mailto:=@if(sum(d729.d730)=0,%22NA%22,SUM(L729:L730)/SUM(D729:D730))" TargetMode="External"/><Relationship Id="rId3892" Type="http://schemas.openxmlformats.org/officeDocument/2006/relationships/hyperlink" Target="mailto:=@if(sum(d729.d730)=0,%22NA%22,SUM(L729:L730)/SUM(D729:D730))" TargetMode="External"/><Relationship Id="rId4529" Type="http://schemas.openxmlformats.org/officeDocument/2006/relationships/hyperlink" Target="mailto:=@if(sum(d729.d730)=0,%22NA%22,SUM(L729:L730)/SUM(D729:D730))" TargetMode="External"/><Relationship Id="rId4943" Type="http://schemas.openxmlformats.org/officeDocument/2006/relationships/hyperlink" Target="mailto:=@if(sum(d729.d730)=0,%22NA%22,SUM(L729:L730)/SUM(D729:D730))" TargetMode="External"/><Relationship Id="rId399" Type="http://schemas.openxmlformats.org/officeDocument/2006/relationships/hyperlink" Target="mailto:=@if(sum(d729.d730)=0,%22NA%22,SUM(L729:L730)/SUM(D729:D730))" TargetMode="External"/><Relationship Id="rId2494" Type="http://schemas.openxmlformats.org/officeDocument/2006/relationships/hyperlink" Target="mailto:=@if(sum(d729.d730)=0,%22NA%22,SUM(L729:L730)/SUM(D729:D730))" TargetMode="External"/><Relationship Id="rId3545" Type="http://schemas.openxmlformats.org/officeDocument/2006/relationships/hyperlink" Target="mailto:=@if(sum(d729.d730)=0,%22NA%22,SUM(L729:L730)/SUM(D729:D730))" TargetMode="External"/><Relationship Id="rId7002" Type="http://schemas.openxmlformats.org/officeDocument/2006/relationships/hyperlink" Target="mailto:=@if(sum(d729.d730)=0,%22NA%22,SUM(L729:L730)/SUM(D729:D730))" TargetMode="External"/><Relationship Id="rId466" Type="http://schemas.openxmlformats.org/officeDocument/2006/relationships/hyperlink" Target="mailto:=@if(sum(d729.d730)=0,%22NA%22,SUM(L729:L730)/SUM(D729:D730))" TargetMode="External"/><Relationship Id="rId880" Type="http://schemas.openxmlformats.org/officeDocument/2006/relationships/hyperlink" Target="mailto:=@if(sum(d729.d730)=0,%22NA%22,SUM(L729:L730)/SUM(D729:D730))" TargetMode="External"/><Relationship Id="rId1096" Type="http://schemas.openxmlformats.org/officeDocument/2006/relationships/hyperlink" Target="mailto:=@if(sum(d729.d730)=0,%22NA%22,SUM(L729:L730)/SUM(D729:D730))" TargetMode="External"/><Relationship Id="rId2147" Type="http://schemas.openxmlformats.org/officeDocument/2006/relationships/hyperlink" Target="mailto:=@if(sum(d729.d730)=0,%22NA%22,SUM(L729:L730)/SUM(D729:D730))" TargetMode="External"/><Relationship Id="rId2561" Type="http://schemas.openxmlformats.org/officeDocument/2006/relationships/hyperlink" Target="mailto:=@if(sum(d729.d730)=0,%22NA%22,SUM(L729:L730)/SUM(D729:D730))" TargetMode="External"/><Relationship Id="rId119" Type="http://schemas.openxmlformats.org/officeDocument/2006/relationships/hyperlink" Target="mailto:=@if(sum(d729.d730)=0,%22NA%22,SUM(L729:L730)/SUM(D729:D730))" TargetMode="External"/><Relationship Id="rId533" Type="http://schemas.openxmlformats.org/officeDocument/2006/relationships/hyperlink" Target="mailto:=@if(sum(d729.d730)=0,%22NA%22,SUM(L729:L730)/SUM(D729:D730))" TargetMode="External"/><Relationship Id="rId1163" Type="http://schemas.openxmlformats.org/officeDocument/2006/relationships/hyperlink" Target="mailto:=@if(sum(d729.d730)=0,%22NA%22,SUM(L729:L730)/SUM(D729:D730))" TargetMode="External"/><Relationship Id="rId2214" Type="http://schemas.openxmlformats.org/officeDocument/2006/relationships/hyperlink" Target="mailto:=@if(sum(d729.d730)=0,%22NA%22,SUM(L729:L730)/SUM(D729:D730))" TargetMode="External"/><Relationship Id="rId3612" Type="http://schemas.openxmlformats.org/officeDocument/2006/relationships/hyperlink" Target="mailto:=@if(sum(d729.d730)=0,%22NA%22,SUM(L729:L730)/SUM(D729:D730))" TargetMode="External"/><Relationship Id="rId6768" Type="http://schemas.openxmlformats.org/officeDocument/2006/relationships/hyperlink" Target="mailto:=@if(sum(d729.d730)=0,%22NA%22,SUM(L729:L730)/SUM(D729:D730))" TargetMode="External"/><Relationship Id="rId7819" Type="http://schemas.openxmlformats.org/officeDocument/2006/relationships/hyperlink" Target="mailto:=@if(sum(d729.d730)=0,%22NA%22,SUM(L729:L730)/SUM(D729:D730))" TargetMode="External"/><Relationship Id="rId5784" Type="http://schemas.openxmlformats.org/officeDocument/2006/relationships/hyperlink" Target="mailto:=@if(sum(d729.d730)=0,%22NA%22,SUM(L729:L730)/SUM(D729:D730))" TargetMode="External"/><Relationship Id="rId6835" Type="http://schemas.openxmlformats.org/officeDocument/2006/relationships/hyperlink" Target="mailto:=@if(sum(d729.d730)=0,%22NA%22,SUM(L729:L730)/SUM(D729:D730))" TargetMode="External"/><Relationship Id="rId600" Type="http://schemas.openxmlformats.org/officeDocument/2006/relationships/hyperlink" Target="mailto:=@if(sum(d729.d730)=0,%22NA%22,SUM(L729:L730)/SUM(D729:D730))" TargetMode="External"/><Relationship Id="rId1230" Type="http://schemas.openxmlformats.org/officeDocument/2006/relationships/hyperlink" Target="mailto:=@if(sum(d729.d730)=0,%22NA%22,SUM(L729:L730)/SUM(D729:D730))" TargetMode="External"/><Relationship Id="rId4386" Type="http://schemas.openxmlformats.org/officeDocument/2006/relationships/hyperlink" Target="mailto:=@if(sum(d729.d730)=0,%22NA%22,SUM(L729:L730)/SUM(D729:D730))" TargetMode="External"/><Relationship Id="rId5437" Type="http://schemas.openxmlformats.org/officeDocument/2006/relationships/hyperlink" Target="mailto:=@if(sum(d729.d730)=0,%22NA%22,SUM(L729:L730)/SUM(D729:D730))" TargetMode="External"/><Relationship Id="rId5851" Type="http://schemas.openxmlformats.org/officeDocument/2006/relationships/hyperlink" Target="mailto:=@if(sum(d729.d730)=0,%22NA%22,SUM(L729:L730)/SUM(D729:D730))" TargetMode="External"/><Relationship Id="rId6902" Type="http://schemas.openxmlformats.org/officeDocument/2006/relationships/hyperlink" Target="mailto:=@if(sum(d729.d730)=0,%22NA%22,SUM(L729:L730)/SUM(D729:D730))" TargetMode="External"/><Relationship Id="rId4039" Type="http://schemas.openxmlformats.org/officeDocument/2006/relationships/hyperlink" Target="mailto:=@if(sum(d729.d730)=0,%22NA%22,SUM(L729:L730)/SUM(D729:D730))" TargetMode="External"/><Relationship Id="rId4453" Type="http://schemas.openxmlformats.org/officeDocument/2006/relationships/hyperlink" Target="mailto:=@if(sum(d729.d730)=0,%22NA%22,SUM(L729:L730)/SUM(D729:D730))" TargetMode="External"/><Relationship Id="rId5504" Type="http://schemas.openxmlformats.org/officeDocument/2006/relationships/hyperlink" Target="mailto:=@if(sum(d729.d730)=0,%22NA%22,SUM(L729:L730)/SUM(D729:D730))" TargetMode="External"/><Relationship Id="rId3055" Type="http://schemas.openxmlformats.org/officeDocument/2006/relationships/hyperlink" Target="mailto:=@if(sum(d729.d730)=0,%22NA%22,SUM(L729:L730)/SUM(D729:D730))" TargetMode="External"/><Relationship Id="rId4106" Type="http://schemas.openxmlformats.org/officeDocument/2006/relationships/hyperlink" Target="mailto:=@if(sum(d729.d730)=0,%22NA%22,SUM(L729:L730)/SUM(D729:D730))" TargetMode="External"/><Relationship Id="rId4520" Type="http://schemas.openxmlformats.org/officeDocument/2006/relationships/hyperlink" Target="mailto:=@if(sum(d729.d730)=0,%22NA%22,SUM(L729:L730)/SUM(D729:D730))" TargetMode="External"/><Relationship Id="rId7676" Type="http://schemas.openxmlformats.org/officeDocument/2006/relationships/hyperlink" Target="mailto:=@if(sum(d729.d730)=0,%22NA%22,SUM(L729:L730)/SUM(D729:D730))" TargetMode="External"/><Relationship Id="rId390" Type="http://schemas.openxmlformats.org/officeDocument/2006/relationships/hyperlink" Target="mailto:=@if(sum(d729.d730)=0,%22NA%22,SUM(L729:L730)/SUM(D729:D730))" TargetMode="External"/><Relationship Id="rId2071" Type="http://schemas.openxmlformats.org/officeDocument/2006/relationships/hyperlink" Target="mailto:=@if(sum(d729.d730)=0,%22NA%22,SUM(L729:L730)/SUM(D729:D730))" TargetMode="External"/><Relationship Id="rId3122" Type="http://schemas.openxmlformats.org/officeDocument/2006/relationships/hyperlink" Target="mailto:=@if(sum(d729.d730)=0,%22NA%22,SUM(L729:L730)/SUM(D729:D730))" TargetMode="External"/><Relationship Id="rId6278" Type="http://schemas.openxmlformats.org/officeDocument/2006/relationships/hyperlink" Target="mailto:=@if(sum(d729.d730)=0,%22NA%22,SUM(L729:L730)/SUM(D729:D730))" TargetMode="External"/><Relationship Id="rId6692" Type="http://schemas.openxmlformats.org/officeDocument/2006/relationships/hyperlink" Target="mailto:=@if(sum(d729.d730)=0,%22NA%22,SUM(L729:L730)/SUM(D729:D730))" TargetMode="External"/><Relationship Id="rId7329" Type="http://schemas.openxmlformats.org/officeDocument/2006/relationships/hyperlink" Target="mailto:=@if(sum(d729.d730)=0,%22NA%22,SUM(L729:L730)/SUM(D729:D730))" TargetMode="External"/><Relationship Id="rId5294" Type="http://schemas.openxmlformats.org/officeDocument/2006/relationships/hyperlink" Target="mailto:=@if(sum(d729.d730)=0,%22NA%22,SUM(L729:L730)/SUM(D729:D730))" TargetMode="External"/><Relationship Id="rId6345" Type="http://schemas.openxmlformats.org/officeDocument/2006/relationships/hyperlink" Target="mailto:=@if(sum(d729.d730)=0,%22NA%22,SUM(L729:L730)/SUM(D729:D730))" TargetMode="External"/><Relationship Id="rId7743" Type="http://schemas.openxmlformats.org/officeDocument/2006/relationships/hyperlink" Target="mailto:=@if(sum(d729.d730)=0,%22NA%22,SUM(L729:L730)/SUM(D729:D730))" TargetMode="External"/><Relationship Id="rId110" Type="http://schemas.openxmlformats.org/officeDocument/2006/relationships/hyperlink" Target="mailto:=@if(sum(d729.d730)=0,%22NA%22,SUM(L729:L730)/SUM(D729:D730))" TargetMode="External"/><Relationship Id="rId2888" Type="http://schemas.openxmlformats.org/officeDocument/2006/relationships/hyperlink" Target="mailto:=@if(sum(d729.d730)=0,%22NA%22,SUM(L729:L730)/SUM(D729:D730))" TargetMode="External"/><Relationship Id="rId3939" Type="http://schemas.openxmlformats.org/officeDocument/2006/relationships/hyperlink" Target="mailto:=@if(sum(d729.d730)=0,%22NA%22,SUM(L729:L730)/SUM(D729:D730))" TargetMode="External"/><Relationship Id="rId7810" Type="http://schemas.openxmlformats.org/officeDocument/2006/relationships/hyperlink" Target="mailto:=@if(sum(d729.d730)=0,%22NA%22,SUM(L729:L730)/SUM(D729:D730))" TargetMode="External"/><Relationship Id="rId2955" Type="http://schemas.openxmlformats.org/officeDocument/2006/relationships/hyperlink" Target="mailto:=@if(sum(d729.d730)=0,%22NA%22,SUM(L729:L730)/SUM(D729:D730))" TargetMode="External"/><Relationship Id="rId5361" Type="http://schemas.openxmlformats.org/officeDocument/2006/relationships/hyperlink" Target="mailto:=@if(sum(d729.d730)=0,%22NA%22,SUM(L729:L730)/SUM(D729:D730))" TargetMode="External"/><Relationship Id="rId6412" Type="http://schemas.openxmlformats.org/officeDocument/2006/relationships/hyperlink" Target="mailto:=@if(sum(d729.d730)=0,%22NA%22,SUM(L729:L730)/SUM(D729:D730))" TargetMode="External"/><Relationship Id="rId927" Type="http://schemas.openxmlformats.org/officeDocument/2006/relationships/hyperlink" Target="mailto:=@if(sum(d729.d730)=0,%22NA%22,SUM(L729:L730)/SUM(D729:D730))" TargetMode="External"/><Relationship Id="rId1557" Type="http://schemas.openxmlformats.org/officeDocument/2006/relationships/hyperlink" Target="mailto:=@if(sum(d729.d730)=0,%22NA%22,SUM(L729:L730)/SUM(D729:D730))" TargetMode="External"/><Relationship Id="rId1971" Type="http://schemas.openxmlformats.org/officeDocument/2006/relationships/hyperlink" Target="mailto:=@if(sum(d729.d730)=0,%22NA%22,SUM(L729:L730)/SUM(D729:D730))" TargetMode="External"/><Relationship Id="rId2608" Type="http://schemas.openxmlformats.org/officeDocument/2006/relationships/hyperlink" Target="mailto:=@if(sum(d729.d730)=0,%22NA%22,SUM(L729:L730)/SUM(D729:D730))" TargetMode="External"/><Relationship Id="rId5014" Type="http://schemas.openxmlformats.org/officeDocument/2006/relationships/hyperlink" Target="mailto:=@if(sum(d729.d730)=0,%22NA%22,SUM(L729:L730)/SUM(D729:D730))" TargetMode="External"/><Relationship Id="rId1624" Type="http://schemas.openxmlformats.org/officeDocument/2006/relationships/hyperlink" Target="mailto:=@if(sum(d729.d730)=0,%22NA%22,SUM(L729:L730)/SUM(D729:D730))" TargetMode="External"/><Relationship Id="rId4030" Type="http://schemas.openxmlformats.org/officeDocument/2006/relationships/hyperlink" Target="mailto:=@if(sum(d729.d730)=0,%22NA%22,SUM(L729:L730)/SUM(D729:D730))" TargetMode="External"/><Relationship Id="rId7186" Type="http://schemas.openxmlformats.org/officeDocument/2006/relationships/hyperlink" Target="mailto:=@if(sum(d729.d730)=0,%22NA%22,SUM(L729:L730)/SUM(D729:D730))" TargetMode="External"/><Relationship Id="rId3796" Type="http://schemas.openxmlformats.org/officeDocument/2006/relationships/hyperlink" Target="mailto:=@if(sum(d729.d730)=0,%22NA%22,SUM(L729:L730)/SUM(D729:D730))" TargetMode="External"/><Relationship Id="rId7253" Type="http://schemas.openxmlformats.org/officeDocument/2006/relationships/hyperlink" Target="mailto:=@if(sum(d729.d730)=0,%22NA%22,SUM(L729:L730)/SUM(D729:D730))" TargetMode="External"/><Relationship Id="rId2398" Type="http://schemas.openxmlformats.org/officeDocument/2006/relationships/hyperlink" Target="mailto:=@if(sum(d729.d730)=0,%22NA%22,SUM(L729:L730)/SUM(D729:D730))" TargetMode="External"/><Relationship Id="rId3449" Type="http://schemas.openxmlformats.org/officeDocument/2006/relationships/hyperlink" Target="mailto:=@if(sum(d729.d730)=0,%22NA%22,SUM(L729:L730)/SUM(D729:D730))" TargetMode="External"/><Relationship Id="rId4847" Type="http://schemas.openxmlformats.org/officeDocument/2006/relationships/hyperlink" Target="mailto:=@if(sum(d729.d730)=0,%22NA%22,SUM(L729:L730)/SUM(D729:D730))" TargetMode="External"/><Relationship Id="rId7320" Type="http://schemas.openxmlformats.org/officeDocument/2006/relationships/hyperlink" Target="mailto:=@if(sum(d729.d730)=0,%22NA%22,SUM(L729:L730)/SUM(D729:D730))" TargetMode="External"/><Relationship Id="rId3863" Type="http://schemas.openxmlformats.org/officeDocument/2006/relationships/hyperlink" Target="mailto:=@if(sum(d729.d730)=0,%22NA%22,SUM(L729:L730)/SUM(D729:D730))" TargetMode="External"/><Relationship Id="rId4914" Type="http://schemas.openxmlformats.org/officeDocument/2006/relationships/hyperlink" Target="mailto:=@if(sum(d729.d730)=0,%22NA%22,SUM(L729:L730)/SUM(D729:D730))" TargetMode="External"/><Relationship Id="rId784" Type="http://schemas.openxmlformats.org/officeDocument/2006/relationships/hyperlink" Target="mailto:=@if(sum(d729.d730)=0,%22NA%22,SUM(L729:L730)/SUM(D729:D730))" TargetMode="External"/><Relationship Id="rId1067" Type="http://schemas.openxmlformats.org/officeDocument/2006/relationships/hyperlink" Target="mailto:=@if(sum(d729.d730)=0,%22NA%22,SUM(L729:L730)/SUM(D729:D730))" TargetMode="External"/><Relationship Id="rId2465" Type="http://schemas.openxmlformats.org/officeDocument/2006/relationships/hyperlink" Target="mailto:=@if(sum(d729.d730)=0,%22NA%22,SUM(L729:L730)/SUM(D729:D730))" TargetMode="External"/><Relationship Id="rId3516" Type="http://schemas.openxmlformats.org/officeDocument/2006/relationships/hyperlink" Target="mailto:=@if(sum(d729.d730)=0,%22NA%22,SUM(L729:L730)/SUM(D729:D730))" TargetMode="External"/><Relationship Id="rId3930" Type="http://schemas.openxmlformats.org/officeDocument/2006/relationships/hyperlink" Target="mailto:=@if(sum(d729.d730)=0,%22NA%22,SUM(L729:L730)/SUM(D729:D730))" TargetMode="External"/><Relationship Id="rId8094" Type="http://schemas.openxmlformats.org/officeDocument/2006/relationships/hyperlink" Target="mailto:=@if(sum(d729.d730)=0,%22NA%22,SUM(L729:L730)/SUM(D729:D730))" TargetMode="External"/><Relationship Id="rId437" Type="http://schemas.openxmlformats.org/officeDocument/2006/relationships/hyperlink" Target="mailto:=@if(sum(d729.d730)=0,%22NA%22,SUM(L729:L730)/SUM(D729:D730))" TargetMode="External"/><Relationship Id="rId851" Type="http://schemas.openxmlformats.org/officeDocument/2006/relationships/hyperlink" Target="mailto:=@if(sum(d729.d730)=0,%22NA%22,SUM(L729:L730)/SUM(D729:D730))" TargetMode="External"/><Relationship Id="rId1481" Type="http://schemas.openxmlformats.org/officeDocument/2006/relationships/hyperlink" Target="mailto:=@if(sum(d729.d730)=0,%22NA%22,SUM(L729:L730)/SUM(D729:D730))" TargetMode="External"/><Relationship Id="rId2118" Type="http://schemas.openxmlformats.org/officeDocument/2006/relationships/hyperlink" Target="mailto:=@if(sum(d729.d730)=0,%22NA%22,SUM(L729:L730)/SUM(D729:D730))" TargetMode="External"/><Relationship Id="rId2532" Type="http://schemas.openxmlformats.org/officeDocument/2006/relationships/hyperlink" Target="mailto:=@if(sum(d729.d730)=0,%22NA%22,SUM(L729:L730)/SUM(D729:D730))" TargetMode="External"/><Relationship Id="rId5688" Type="http://schemas.openxmlformats.org/officeDocument/2006/relationships/hyperlink" Target="mailto:=@if(sum(d729.d730)=0,%22NA%22,SUM(L729:L730)/SUM(D729:D730))" TargetMode="External"/><Relationship Id="rId6739" Type="http://schemas.openxmlformats.org/officeDocument/2006/relationships/hyperlink" Target="mailto:=@if(sum(d729.d730)=0,%22NA%22,SUM(L729:L730)/SUM(D729:D730))" TargetMode="External"/><Relationship Id="rId504" Type="http://schemas.openxmlformats.org/officeDocument/2006/relationships/hyperlink" Target="mailto:=@if(sum(d729.d730)=0,%22NA%22,SUM(L729:L730)/SUM(D729:D730))" TargetMode="External"/><Relationship Id="rId1134" Type="http://schemas.openxmlformats.org/officeDocument/2006/relationships/hyperlink" Target="mailto:=@if(sum(d729.d730)=0,%22NA%22,SUM(L729:L730)/SUM(D729:D730))" TargetMode="External"/><Relationship Id="rId5755" Type="http://schemas.openxmlformats.org/officeDocument/2006/relationships/hyperlink" Target="mailto:=@if(sum(d729.d730)=0,%22NA%22,SUM(L729:L730)/SUM(D729:D730))" TargetMode="External"/><Relationship Id="rId6806" Type="http://schemas.openxmlformats.org/officeDocument/2006/relationships/hyperlink" Target="mailto:=@if(sum(d729.d730)=0,%22NA%22,SUM(L729:L730)/SUM(D729:D730))" TargetMode="External"/><Relationship Id="rId1201" Type="http://schemas.openxmlformats.org/officeDocument/2006/relationships/hyperlink" Target="mailto:=@if(sum(d729.d730)=0,%22NA%22,SUM(L729:L730)/SUM(D729:D730))" TargetMode="External"/><Relationship Id="rId4357" Type="http://schemas.openxmlformats.org/officeDocument/2006/relationships/hyperlink" Target="mailto:=@if(sum(d729.d730)=0,%22NA%22,SUM(L729:L730)/SUM(D729:D730))" TargetMode="External"/><Relationship Id="rId4771" Type="http://schemas.openxmlformats.org/officeDocument/2006/relationships/hyperlink" Target="mailto:=@if(sum(d729.d730)=0,%22NA%22,SUM(L729:L730)/SUM(D729:D730))" TargetMode="External"/><Relationship Id="rId5408" Type="http://schemas.openxmlformats.org/officeDocument/2006/relationships/hyperlink" Target="mailto:=@if(sum(d729.d730)=0,%22NA%22,SUM(L729:L730)/SUM(D729:D730))" TargetMode="External"/><Relationship Id="rId3373" Type="http://schemas.openxmlformats.org/officeDocument/2006/relationships/hyperlink" Target="mailto:=@if(sum(d729.d730)=0,%22NA%22,SUM(L729:L730)/SUM(D729:D730))" TargetMode="External"/><Relationship Id="rId4424" Type="http://schemas.openxmlformats.org/officeDocument/2006/relationships/hyperlink" Target="mailto:=@if(sum(d729.d730)=0,%22NA%22,SUM(L729:L730)/SUM(D729:D730))" TargetMode="External"/><Relationship Id="rId5822" Type="http://schemas.openxmlformats.org/officeDocument/2006/relationships/hyperlink" Target="mailto:=@if(sum(d729.d730)=0,%22NA%22,SUM(L729:L730)/SUM(D729:D730))" TargetMode="External"/><Relationship Id="rId294" Type="http://schemas.openxmlformats.org/officeDocument/2006/relationships/hyperlink" Target="mailto:=@if(sum(d729.d730)=0,%22NA%22,SUM(L729:L730)/SUM(D729:D730))" TargetMode="External"/><Relationship Id="rId3026" Type="http://schemas.openxmlformats.org/officeDocument/2006/relationships/hyperlink" Target="mailto:=@if(sum(d729.d730)=0,%22NA%22,SUM(L729:L730)/SUM(D729:D730))" TargetMode="External"/><Relationship Id="rId7994" Type="http://schemas.openxmlformats.org/officeDocument/2006/relationships/hyperlink" Target="mailto:=@if(sum(d729.d730)=0,%22NA%22,SUM(L729:L730)/SUM(D729:D730))" TargetMode="External"/><Relationship Id="rId361" Type="http://schemas.openxmlformats.org/officeDocument/2006/relationships/hyperlink" Target="mailto:=@if(sum(d729.d730)=0,%22NA%22,SUM(L729:L730)/SUM(D729:D730))" TargetMode="External"/><Relationship Id="rId2042" Type="http://schemas.openxmlformats.org/officeDocument/2006/relationships/hyperlink" Target="mailto:=@if(sum(d729.d730)=0,%22NA%22,SUM(L729:L730)/SUM(D729:D730))" TargetMode="External"/><Relationship Id="rId3440" Type="http://schemas.openxmlformats.org/officeDocument/2006/relationships/hyperlink" Target="mailto:=@if(sum(d729.d730)=0,%22NA%22,SUM(L729:L730)/SUM(D729:D730))" TargetMode="External"/><Relationship Id="rId5198" Type="http://schemas.openxmlformats.org/officeDocument/2006/relationships/hyperlink" Target="mailto:=@if(sum(d729.d730)=0,%22NA%22,SUM(L729:L730)/SUM(D729:D730))" TargetMode="External"/><Relationship Id="rId6596" Type="http://schemas.openxmlformats.org/officeDocument/2006/relationships/hyperlink" Target="mailto:=@if(sum(d729.d730)=0,%22NA%22,SUM(L729:L730)/SUM(D729:D730))" TargetMode="External"/><Relationship Id="rId7647" Type="http://schemas.openxmlformats.org/officeDocument/2006/relationships/hyperlink" Target="mailto:=@if(sum(d729.d730)=0,%22NA%22,SUM(L729:L730)/SUM(D729:D730))" TargetMode="External"/><Relationship Id="rId6249" Type="http://schemas.openxmlformats.org/officeDocument/2006/relationships/hyperlink" Target="mailto:=@if(sum(d729.d730)=0,%22NA%22,SUM(L729:L730)/SUM(D729:D730))" TargetMode="External"/><Relationship Id="rId6663" Type="http://schemas.openxmlformats.org/officeDocument/2006/relationships/hyperlink" Target="mailto:=@if(sum(d729.d730)=0,%22NA%22,SUM(L729:L730)/SUM(D729:D730))" TargetMode="External"/><Relationship Id="rId7714" Type="http://schemas.openxmlformats.org/officeDocument/2006/relationships/hyperlink" Target="mailto:=@if(sum(d729.d730)=0,%22NA%22,SUM(L729:L730)/SUM(D729:D730))" TargetMode="External"/><Relationship Id="rId2859" Type="http://schemas.openxmlformats.org/officeDocument/2006/relationships/hyperlink" Target="mailto:=@if(sum(d729.d730)=0,%22NA%22,SUM(L729:L730)/SUM(D729:D730))" TargetMode="External"/><Relationship Id="rId5265" Type="http://schemas.openxmlformats.org/officeDocument/2006/relationships/hyperlink" Target="mailto:=@if(sum(d729.d730)=0,%22NA%22,SUM(L729:L730)/SUM(D729:D730))" TargetMode="External"/><Relationship Id="rId6316" Type="http://schemas.openxmlformats.org/officeDocument/2006/relationships/hyperlink" Target="mailto:=@if(sum(d729.d730)=0,%22NA%22,SUM(L729:L730)/SUM(D729:D730))" TargetMode="External"/><Relationship Id="rId6730" Type="http://schemas.openxmlformats.org/officeDocument/2006/relationships/hyperlink" Target="mailto:=@if(sum(d729.d730)=0,%22NA%22,SUM(L729:L730)/SUM(D729:D730))" TargetMode="External"/><Relationship Id="rId1875" Type="http://schemas.openxmlformats.org/officeDocument/2006/relationships/hyperlink" Target="mailto:=@if(sum(d729.d730)=0,%22NA%22,SUM(L729:L730)/SUM(D729:D730))" TargetMode="External"/><Relationship Id="rId4281" Type="http://schemas.openxmlformats.org/officeDocument/2006/relationships/hyperlink" Target="mailto:=@if(sum(d729.d730)=0,%22NA%22,SUM(L729:L730)/SUM(D729:D730))" TargetMode="External"/><Relationship Id="rId5332" Type="http://schemas.openxmlformats.org/officeDocument/2006/relationships/hyperlink" Target="mailto:=@if(sum(d729.d730)=0,%22NA%22,SUM(L729:L730)/SUM(D729:D730))" TargetMode="External"/><Relationship Id="rId1528" Type="http://schemas.openxmlformats.org/officeDocument/2006/relationships/hyperlink" Target="mailto:=@if(sum(d729.d730)=0,%22NA%22,SUM(L729:L730)/SUM(D729:D730))" TargetMode="External"/><Relationship Id="rId2926" Type="http://schemas.openxmlformats.org/officeDocument/2006/relationships/hyperlink" Target="mailto:=@if(sum(d729.d730)=0,%22NA%22,SUM(L729:L730)/SUM(D729:D730))" TargetMode="External"/><Relationship Id="rId1942" Type="http://schemas.openxmlformats.org/officeDocument/2006/relationships/hyperlink" Target="mailto:=@if(sum(d729.d730)=0,%22NA%22,SUM(L729:L730)/SUM(D729:D730))" TargetMode="External"/><Relationship Id="rId4001" Type="http://schemas.openxmlformats.org/officeDocument/2006/relationships/hyperlink" Target="mailto:=@if(sum(d729.d730)=0,%22NA%22,SUM(L729:L730)/SUM(D729:D730))" TargetMode="External"/><Relationship Id="rId7157" Type="http://schemas.openxmlformats.org/officeDocument/2006/relationships/hyperlink" Target="mailto:=@if(sum(d729.d730)=0,%22NA%22,SUM(L729:L730)/SUM(D729:D730))" TargetMode="External"/><Relationship Id="rId6173" Type="http://schemas.openxmlformats.org/officeDocument/2006/relationships/hyperlink" Target="mailto:=@if(sum(d729.d730)=0,%22NA%22,SUM(L729:L730)/SUM(D729:D730))" TargetMode="External"/><Relationship Id="rId7571" Type="http://schemas.openxmlformats.org/officeDocument/2006/relationships/hyperlink" Target="mailto:=@if(sum(d729.d730)=0,%22NA%22,SUM(L729:L730)/SUM(D729:D730))" TargetMode="External"/><Relationship Id="rId3767" Type="http://schemas.openxmlformats.org/officeDocument/2006/relationships/hyperlink" Target="mailto:=@if(sum(d729.d730)=0,%22NA%22,SUM(L729:L730)/SUM(D729:D730))" TargetMode="External"/><Relationship Id="rId4818" Type="http://schemas.openxmlformats.org/officeDocument/2006/relationships/hyperlink" Target="mailto:=@if(sum(d729.d730)=0,%22NA%22,SUM(L729:L730)/SUM(D729:D730))" TargetMode="External"/><Relationship Id="rId7224" Type="http://schemas.openxmlformats.org/officeDocument/2006/relationships/hyperlink" Target="mailto:=@if(sum(d729.d730)=0,%22NA%22,SUM(L729:L730)/SUM(D729:D730))" TargetMode="External"/><Relationship Id="rId688" Type="http://schemas.openxmlformats.org/officeDocument/2006/relationships/hyperlink" Target="mailto:=@if(sum(d729.d730)=0,%22NA%22,SUM(L729:L730)/SUM(D729:D730))" TargetMode="External"/><Relationship Id="rId2369" Type="http://schemas.openxmlformats.org/officeDocument/2006/relationships/hyperlink" Target="mailto:=@if(sum(d729.d730)=0,%22NA%22,SUM(L729:L730)/SUM(D729:D730))" TargetMode="External"/><Relationship Id="rId2783" Type="http://schemas.openxmlformats.org/officeDocument/2006/relationships/hyperlink" Target="mailto:=@if(sum(d729.d730)=0,%22NA%22,SUM(L729:L730)/SUM(D729:D730))" TargetMode="External"/><Relationship Id="rId3834" Type="http://schemas.openxmlformats.org/officeDocument/2006/relationships/hyperlink" Target="mailto:=@if(sum(d729.d730)=0,%22NA%22,SUM(L729:L730)/SUM(D729:D730))" TargetMode="External"/><Relationship Id="rId6240" Type="http://schemas.openxmlformats.org/officeDocument/2006/relationships/hyperlink" Target="mailto:=@if(sum(d729.d730)=0,%22NA%22,SUM(L729:L730)/SUM(D729:D730))" TargetMode="External"/><Relationship Id="rId755" Type="http://schemas.openxmlformats.org/officeDocument/2006/relationships/hyperlink" Target="mailto:=@if(sum(d729.d730)=0,%22NA%22,SUM(L729:L730)/SUM(D729:D730))" TargetMode="External"/><Relationship Id="rId1385" Type="http://schemas.openxmlformats.org/officeDocument/2006/relationships/hyperlink" Target="mailto:=@if(sum(d729.d730)=0,%22NA%22,SUM(L729:L730)/SUM(D729:D730))" TargetMode="External"/><Relationship Id="rId2436" Type="http://schemas.openxmlformats.org/officeDocument/2006/relationships/hyperlink" Target="mailto:=@if(sum(d729.d730)=0,%22NA%22,SUM(L729:L730)/SUM(D729:D730))" TargetMode="External"/><Relationship Id="rId2850" Type="http://schemas.openxmlformats.org/officeDocument/2006/relationships/hyperlink" Target="mailto:=@if(sum(d729.d730)=0,%22NA%22,SUM(L729:L730)/SUM(D729:D730))" TargetMode="External"/><Relationship Id="rId91" Type="http://schemas.openxmlformats.org/officeDocument/2006/relationships/hyperlink" Target="mailto:=@if(sum(d729.d730)=0,%22NA%22,SUM(L729:L730)/SUM(D729:D730))" TargetMode="External"/><Relationship Id="rId408" Type="http://schemas.openxmlformats.org/officeDocument/2006/relationships/hyperlink" Target="mailto:=@if(sum(d729.d730)=0,%22NA%22,SUM(L729:L730)/SUM(D729:D730))" TargetMode="External"/><Relationship Id="rId822" Type="http://schemas.openxmlformats.org/officeDocument/2006/relationships/hyperlink" Target="mailto:=@if(sum(d729.d730)=0,%22NA%22,SUM(L729:L730)/SUM(D729:D730))" TargetMode="External"/><Relationship Id="rId1038" Type="http://schemas.openxmlformats.org/officeDocument/2006/relationships/hyperlink" Target="mailto:=@if(sum(d729.d730)=0,%22NA%22,SUM(L729:L730)/SUM(D729:D730))" TargetMode="External"/><Relationship Id="rId1452" Type="http://schemas.openxmlformats.org/officeDocument/2006/relationships/hyperlink" Target="mailto:=@if(sum(d729.d730)=0,%22NA%22,SUM(L729:L730)/SUM(D729:D730))" TargetMode="External"/><Relationship Id="rId2503" Type="http://schemas.openxmlformats.org/officeDocument/2006/relationships/hyperlink" Target="mailto:=@if(sum(d729.d730)=0,%22NA%22,SUM(L729:L730)/SUM(D729:D730))" TargetMode="External"/><Relationship Id="rId3901" Type="http://schemas.openxmlformats.org/officeDocument/2006/relationships/hyperlink" Target="mailto:=@if(sum(d729.d730)=0,%22NA%22,SUM(L729:L730)/SUM(D729:D730))" TargetMode="External"/><Relationship Id="rId5659" Type="http://schemas.openxmlformats.org/officeDocument/2006/relationships/hyperlink" Target="mailto:=@if(sum(d729.d730)=0,%22NA%22,SUM(L729:L730)/SUM(D729:D730))" TargetMode="External"/><Relationship Id="rId8065" Type="http://schemas.openxmlformats.org/officeDocument/2006/relationships/hyperlink" Target="mailto:=@if(sum(d729.d730)=0,%22NA%22,SUM(L729:L730)/SUM(D729:D730))" TargetMode="External"/><Relationship Id="rId1105" Type="http://schemas.openxmlformats.org/officeDocument/2006/relationships/hyperlink" Target="mailto:=@if(sum(d729.d730)=0,%22NA%22,SUM(L729:L730)/SUM(D729:D730))" TargetMode="External"/><Relationship Id="rId7081" Type="http://schemas.openxmlformats.org/officeDocument/2006/relationships/hyperlink" Target="mailto:=@if(sum(d729.d730)=0,%22NA%22,SUM(L729:L730)/SUM(D729:D730))" TargetMode="External"/><Relationship Id="rId8132" Type="http://schemas.openxmlformats.org/officeDocument/2006/relationships/hyperlink" Target="mailto:=@if(sum(d729.d730)=0,%22NA%22,SUM(L729:L730)/SUM(D729:D730))" TargetMode="External"/><Relationship Id="rId3277" Type="http://schemas.openxmlformats.org/officeDocument/2006/relationships/hyperlink" Target="mailto:=@if(sum(d729.d730)=0,%22NA%22,SUM(L729:L730)/SUM(D729:D730))" TargetMode="External"/><Relationship Id="rId4675" Type="http://schemas.openxmlformats.org/officeDocument/2006/relationships/hyperlink" Target="mailto:=@if(sum(d729.d730)=0,%22NA%22,SUM(L729:L730)/SUM(D729:D730))" TargetMode="External"/><Relationship Id="rId5726" Type="http://schemas.openxmlformats.org/officeDocument/2006/relationships/hyperlink" Target="mailto:=@if(sum(d729.d730)=0,%22NA%22,SUM(L729:L730)/SUM(D729:D730))" TargetMode="External"/><Relationship Id="rId198" Type="http://schemas.openxmlformats.org/officeDocument/2006/relationships/hyperlink" Target="mailto:=@if(sum(d729.d730)=0,%22NA%22,SUM(L729:L730)/SUM(D729:D730))" TargetMode="External"/><Relationship Id="rId3691" Type="http://schemas.openxmlformats.org/officeDocument/2006/relationships/hyperlink" Target="mailto:=@if(sum(d729.d730)=0,%22NA%22,SUM(L729:L730)/SUM(D729:D730))" TargetMode="External"/><Relationship Id="rId4328" Type="http://schemas.openxmlformats.org/officeDocument/2006/relationships/hyperlink" Target="mailto:=@if(sum(d729.d730)=0,%22NA%22,SUM(L729:L730)/SUM(D729:D730))" TargetMode="External"/><Relationship Id="rId4742" Type="http://schemas.openxmlformats.org/officeDocument/2006/relationships/hyperlink" Target="mailto:=@if(sum(d729.d730)=0,%22NA%22,SUM(L729:L730)/SUM(D729:D730))" TargetMode="External"/><Relationship Id="rId7898" Type="http://schemas.openxmlformats.org/officeDocument/2006/relationships/hyperlink" Target="mailto:=@if(sum(d729.d730)=0,%22NA%22,SUM(L729:L730)/SUM(D729:D730))" TargetMode="External"/><Relationship Id="rId2293" Type="http://schemas.openxmlformats.org/officeDocument/2006/relationships/hyperlink" Target="mailto:=@if(sum(d729.d730)=0,%22NA%22,SUM(L729:L730)/SUM(D729:D730))" TargetMode="External"/><Relationship Id="rId3344" Type="http://schemas.openxmlformats.org/officeDocument/2006/relationships/hyperlink" Target="mailto:=@if(sum(d729.d730)=0,%22NA%22,SUM(L729:L730)/SUM(D729:D730))" TargetMode="External"/><Relationship Id="rId7965" Type="http://schemas.openxmlformats.org/officeDocument/2006/relationships/hyperlink" Target="mailto:=@if(sum(d729.d730)=0,%22NA%22,SUM(L729:L730)/SUM(D729:D730))" TargetMode="External"/><Relationship Id="rId265" Type="http://schemas.openxmlformats.org/officeDocument/2006/relationships/hyperlink" Target="mailto:=@if(sum(d729.d730)=0,%22NA%22,SUM(L729:L730)/SUM(D729:D730))" TargetMode="External"/><Relationship Id="rId2360" Type="http://schemas.openxmlformats.org/officeDocument/2006/relationships/hyperlink" Target="mailto:=@if(sum(d729.d730)=0,%22NA%22,SUM(L729:L730)/SUM(D729:D730))" TargetMode="External"/><Relationship Id="rId3411" Type="http://schemas.openxmlformats.org/officeDocument/2006/relationships/hyperlink" Target="mailto:=@if(sum(d729.d730)=0,%22NA%22,SUM(L729:L730)/SUM(D729:D730))" TargetMode="External"/><Relationship Id="rId6567" Type="http://schemas.openxmlformats.org/officeDocument/2006/relationships/hyperlink" Target="mailto:=@if(sum(d729.d730)=0,%22NA%22,SUM(L729:L730)/SUM(D729:D730))" TargetMode="External"/><Relationship Id="rId6981" Type="http://schemas.openxmlformats.org/officeDocument/2006/relationships/hyperlink" Target="mailto:=@if(sum(d729.d730)=0,%22NA%22,SUM(L729:L730)/SUM(D729:D730))" TargetMode="External"/><Relationship Id="rId7618" Type="http://schemas.openxmlformats.org/officeDocument/2006/relationships/hyperlink" Target="mailto:=@if(sum(d729.d730)=0,%22NA%22,SUM(L729:L730)/SUM(D729:D730))" TargetMode="External"/><Relationship Id="rId332" Type="http://schemas.openxmlformats.org/officeDocument/2006/relationships/hyperlink" Target="mailto:=@if(sum(d729.d730)=0,%22NA%22,SUM(L729:L730)/SUM(D729:D730))" TargetMode="External"/><Relationship Id="rId2013" Type="http://schemas.openxmlformats.org/officeDocument/2006/relationships/hyperlink" Target="mailto:=@if(sum(d729.d730)=0,%22NA%22,SUM(L729:L730)/SUM(D729:D730))" TargetMode="External"/><Relationship Id="rId5169" Type="http://schemas.openxmlformats.org/officeDocument/2006/relationships/hyperlink" Target="mailto:=@if(sum(d729.d730)=0,%22NA%22,SUM(L729:L730)/SUM(D729:D730))" TargetMode="External"/><Relationship Id="rId5583" Type="http://schemas.openxmlformats.org/officeDocument/2006/relationships/hyperlink" Target="mailto:=@if(sum(d729.d730)=0,%22NA%22,SUM(L729:L730)/SUM(D729:D730))" TargetMode="External"/><Relationship Id="rId6634" Type="http://schemas.openxmlformats.org/officeDocument/2006/relationships/hyperlink" Target="mailto:=@if(sum(d729.d730)=0,%22NA%22,SUM(L729:L730)/SUM(D729:D730))" TargetMode="External"/><Relationship Id="rId4185" Type="http://schemas.openxmlformats.org/officeDocument/2006/relationships/hyperlink" Target="mailto:=@if(sum(d729.d730)=0,%22NA%22,SUM(L729:L730)/SUM(D729:D730))" TargetMode="External"/><Relationship Id="rId5236" Type="http://schemas.openxmlformats.org/officeDocument/2006/relationships/hyperlink" Target="mailto:=@if(sum(d729.d730)=0,%22NA%22,SUM(L729:L730)/SUM(D729:D730))" TargetMode="External"/><Relationship Id="rId1779" Type="http://schemas.openxmlformats.org/officeDocument/2006/relationships/hyperlink" Target="mailto:=@if(sum(d729.d730)=0,%22NA%22,SUM(L729:L730)/SUM(D729:D730))" TargetMode="External"/><Relationship Id="rId4252" Type="http://schemas.openxmlformats.org/officeDocument/2006/relationships/hyperlink" Target="mailto:=@if(sum(d729.d730)=0,%22NA%22,SUM(L729:L730)/SUM(D729:D730))" TargetMode="External"/><Relationship Id="rId5650" Type="http://schemas.openxmlformats.org/officeDocument/2006/relationships/hyperlink" Target="mailto:=@if(sum(d729.d730)=0,%22NA%22,SUM(L729:L730)/SUM(D729:D730))" TargetMode="External"/><Relationship Id="rId6701" Type="http://schemas.openxmlformats.org/officeDocument/2006/relationships/hyperlink" Target="mailto:=@if(sum(d729.d730)=0,%22NA%22,SUM(L729:L730)/SUM(D729:D730))" TargetMode="External"/><Relationship Id="rId1846" Type="http://schemas.openxmlformats.org/officeDocument/2006/relationships/hyperlink" Target="mailto:=@if(sum(d729.d730)=0,%22NA%22,SUM(L729:L730)/SUM(D729:D730))" TargetMode="External"/><Relationship Id="rId5303" Type="http://schemas.openxmlformats.org/officeDocument/2006/relationships/hyperlink" Target="mailto:=@if(sum(d729.d730)=0,%22NA%22,SUM(L729:L730)/SUM(D729:D730))" TargetMode="External"/><Relationship Id="rId1913" Type="http://schemas.openxmlformats.org/officeDocument/2006/relationships/hyperlink" Target="mailto:=@if(sum(d729.d730)=0,%22NA%22,SUM(L729:L730)/SUM(D729:D730))" TargetMode="External"/><Relationship Id="rId7475" Type="http://schemas.openxmlformats.org/officeDocument/2006/relationships/hyperlink" Target="mailto:=@if(sum(d729.d730)=0,%22NA%22,SUM(L729:L730)/SUM(D729:D730))" TargetMode="External"/><Relationship Id="rId6077" Type="http://schemas.openxmlformats.org/officeDocument/2006/relationships/hyperlink" Target="mailto:=@if(sum(d729.d730)=0,%22NA%22,SUM(L729:L730)/SUM(D729:D730))" TargetMode="External"/><Relationship Id="rId6491" Type="http://schemas.openxmlformats.org/officeDocument/2006/relationships/hyperlink" Target="mailto:=@if(sum(d729.d730)=0,%22NA%22,SUM(L729:L730)/SUM(D729:D730))" TargetMode="External"/><Relationship Id="rId7128" Type="http://schemas.openxmlformats.org/officeDocument/2006/relationships/hyperlink" Target="mailto:=@if(sum(d729.d730)=0,%22NA%22,SUM(L729:L730)/SUM(D729:D730))" TargetMode="External"/><Relationship Id="rId7542" Type="http://schemas.openxmlformats.org/officeDocument/2006/relationships/hyperlink" Target="mailto:=@if(sum(d729.d730)=0,%22NA%22,SUM(L729:L730)/SUM(D729:D730))" TargetMode="External"/><Relationship Id="rId2687" Type="http://schemas.openxmlformats.org/officeDocument/2006/relationships/hyperlink" Target="mailto:=@if(sum(d729.d730)=0,%22NA%22,SUM(L729:L730)/SUM(D729:D730))" TargetMode="External"/><Relationship Id="rId3738" Type="http://schemas.openxmlformats.org/officeDocument/2006/relationships/hyperlink" Target="mailto:=@if(sum(d729.d730)=0,%22NA%22,SUM(L729:L730)/SUM(D729:D730))" TargetMode="External"/><Relationship Id="rId5093" Type="http://schemas.openxmlformats.org/officeDocument/2006/relationships/hyperlink" Target="mailto:=@if(sum(d729.d730)=0,%22NA%22,SUM(L729:L730)/SUM(D729:D730))" TargetMode="External"/><Relationship Id="rId6144" Type="http://schemas.openxmlformats.org/officeDocument/2006/relationships/hyperlink" Target="mailto:=@if(sum(d729.d730)=0,%22NA%22,SUM(L729:L730)/SUM(D729:D730))" TargetMode="External"/><Relationship Id="rId659" Type="http://schemas.openxmlformats.org/officeDocument/2006/relationships/hyperlink" Target="mailto:=@if(sum(d729.d730)=0,%22NA%22,SUM(L729:L730)/SUM(D729:D730))" TargetMode="External"/><Relationship Id="rId1289" Type="http://schemas.openxmlformats.org/officeDocument/2006/relationships/hyperlink" Target="mailto:=@if(sum(d729.d730)=0,%22NA%22,SUM(L729:L730)/SUM(D729:D730))" TargetMode="External"/><Relationship Id="rId5160" Type="http://schemas.openxmlformats.org/officeDocument/2006/relationships/hyperlink" Target="mailto:=@if(sum(d729.d730)=0,%22NA%22,SUM(L729:L730)/SUM(D729:D730))" TargetMode="External"/><Relationship Id="rId6211" Type="http://schemas.openxmlformats.org/officeDocument/2006/relationships/hyperlink" Target="mailto:=@if(sum(d729.d730)=0,%22NA%22,SUM(L729:L730)/SUM(D729:D730))" TargetMode="External"/><Relationship Id="rId1356" Type="http://schemas.openxmlformats.org/officeDocument/2006/relationships/hyperlink" Target="mailto:=@if(sum(d729.d730)=0,%22NA%22,SUM(L729:L730)/SUM(D729:D730))" TargetMode="External"/><Relationship Id="rId2754" Type="http://schemas.openxmlformats.org/officeDocument/2006/relationships/hyperlink" Target="mailto:=@if(sum(d729.d730)=0,%22NA%22,SUM(L729:L730)/SUM(D729:D730))" TargetMode="External"/><Relationship Id="rId3805" Type="http://schemas.openxmlformats.org/officeDocument/2006/relationships/hyperlink" Target="mailto:=@if(sum(d729.d730)=0,%22NA%22,SUM(L729:L730)/SUM(D729:D730))" TargetMode="External"/><Relationship Id="rId726" Type="http://schemas.openxmlformats.org/officeDocument/2006/relationships/hyperlink" Target="mailto:=@if(sum(d729.d730)=0,%22NA%22,SUM(L729:L730)/SUM(D729:D730))" TargetMode="External"/><Relationship Id="rId1009" Type="http://schemas.openxmlformats.org/officeDocument/2006/relationships/hyperlink" Target="mailto:=@if(sum(d729.d730)=0,%22NA%22,SUM(L729:L730)/SUM(D729:D730))" TargetMode="External"/><Relationship Id="rId1770" Type="http://schemas.openxmlformats.org/officeDocument/2006/relationships/hyperlink" Target="mailto:=@if(sum(d729.d730)=0,%22NA%22,SUM(L729:L730)/SUM(D729:D730))" TargetMode="External"/><Relationship Id="rId2407" Type="http://schemas.openxmlformats.org/officeDocument/2006/relationships/hyperlink" Target="mailto:=@if(sum(d729.d730)=0,%22NA%22,SUM(L729:L730)/SUM(D729:D730))" TargetMode="External"/><Relationship Id="rId2821" Type="http://schemas.openxmlformats.org/officeDocument/2006/relationships/hyperlink" Target="mailto:=@if(sum(d729.d730)=0,%22NA%22,SUM(L729:L730)/SUM(D729:D730))" TargetMode="External"/><Relationship Id="rId5977" Type="http://schemas.openxmlformats.org/officeDocument/2006/relationships/hyperlink" Target="mailto:=@if(sum(d729.d730)=0,%22NA%22,SUM(L729:L730)/SUM(D729:D730))" TargetMode="External"/><Relationship Id="rId8036" Type="http://schemas.openxmlformats.org/officeDocument/2006/relationships/hyperlink" Target="mailto:=@if(sum(d729.d730)=0,%22NA%22,SUM(L729:L730)/SUM(D729:D730))" TargetMode="External"/><Relationship Id="rId62" Type="http://schemas.openxmlformats.org/officeDocument/2006/relationships/hyperlink" Target="mailto:=@if(sum(d729.d730)=0,%22NA%22,SUM(L729:L730)/SUM(D729:D730))" TargetMode="External"/><Relationship Id="rId1423" Type="http://schemas.openxmlformats.org/officeDocument/2006/relationships/hyperlink" Target="mailto:=@if(sum(d729.d730)=0,%22NA%22,SUM(L729:L730)/SUM(D729:D730))" TargetMode="External"/><Relationship Id="rId4579" Type="http://schemas.openxmlformats.org/officeDocument/2006/relationships/hyperlink" Target="mailto:=@if(sum(d729.d730)=0,%22NA%22,SUM(L729:L730)/SUM(D729:D730))" TargetMode="External"/><Relationship Id="rId4993" Type="http://schemas.openxmlformats.org/officeDocument/2006/relationships/hyperlink" Target="mailto:=@if(sum(d729.d730)=0,%22NA%22,SUM(L729:L730)/SUM(D729:D730))" TargetMode="External"/><Relationship Id="rId3595" Type="http://schemas.openxmlformats.org/officeDocument/2006/relationships/hyperlink" Target="mailto:=@if(sum(d729.d730)=0,%22NA%22,SUM(L729:L730)/SUM(D729:D730))" TargetMode="External"/><Relationship Id="rId4646" Type="http://schemas.openxmlformats.org/officeDocument/2006/relationships/hyperlink" Target="mailto:=@if(sum(d729.d730)=0,%22NA%22,SUM(L729:L730)/SUM(D729:D730))" TargetMode="External"/><Relationship Id="rId7052" Type="http://schemas.openxmlformats.org/officeDocument/2006/relationships/hyperlink" Target="mailto:=@if(sum(d729.d730)=0,%22NA%22,SUM(L729:L730)/SUM(D729:D730))" TargetMode="External"/><Relationship Id="rId8103" Type="http://schemas.openxmlformats.org/officeDocument/2006/relationships/hyperlink" Target="mailto:=@if(sum(d729.d730)=0,%22NA%22,SUM(L729:L730)/SUM(D729:D730))" TargetMode="External"/><Relationship Id="rId2197" Type="http://schemas.openxmlformats.org/officeDocument/2006/relationships/hyperlink" Target="mailto:=@if(sum(d729.d730)=0,%22NA%22,SUM(L729:L730)/SUM(D729:D730))" TargetMode="External"/><Relationship Id="rId3248" Type="http://schemas.openxmlformats.org/officeDocument/2006/relationships/hyperlink" Target="mailto:=@if(sum(d729.d730)=0,%22NA%22,SUM(L729:L730)/SUM(D729:D730))" TargetMode="External"/><Relationship Id="rId3662" Type="http://schemas.openxmlformats.org/officeDocument/2006/relationships/hyperlink" Target="mailto:=@if(sum(d729.d730)=0,%22NA%22,SUM(L729:L730)/SUM(D729:D730))" TargetMode="External"/><Relationship Id="rId4713" Type="http://schemas.openxmlformats.org/officeDocument/2006/relationships/hyperlink" Target="mailto:=@if(sum(d729.d730)=0,%22NA%22,SUM(L729:L730)/SUM(D729:D730))" TargetMode="External"/><Relationship Id="rId7869" Type="http://schemas.openxmlformats.org/officeDocument/2006/relationships/hyperlink" Target="mailto:=@if(sum(d729.d730)=0,%22NA%22,SUM(L729:L730)/SUM(D729:D730))" TargetMode="External"/><Relationship Id="rId169" Type="http://schemas.openxmlformats.org/officeDocument/2006/relationships/hyperlink" Target="mailto:=@if(sum(d729.d730)=0,%22NA%22,SUM(L729:L730)/SUM(D729:D730))" TargetMode="External"/><Relationship Id="rId583" Type="http://schemas.openxmlformats.org/officeDocument/2006/relationships/hyperlink" Target="mailto:=@if(sum(d729.d730)=0,%22NA%22,SUM(L729:L730)/SUM(D729:D730))" TargetMode="External"/><Relationship Id="rId2264" Type="http://schemas.openxmlformats.org/officeDocument/2006/relationships/hyperlink" Target="mailto:=@if(sum(d729.d730)=0,%22NA%22,SUM(L729:L730)/SUM(D729:D730))" TargetMode="External"/><Relationship Id="rId3315" Type="http://schemas.openxmlformats.org/officeDocument/2006/relationships/hyperlink" Target="mailto:=@if(sum(d729.d730)=0,%22NA%22,SUM(L729:L730)/SUM(D729:D730))" TargetMode="External"/><Relationship Id="rId236" Type="http://schemas.openxmlformats.org/officeDocument/2006/relationships/hyperlink" Target="mailto:=@if(sum(d729.d730)=0,%22NA%22,SUM(L729:L730)/SUM(D729:D730))" TargetMode="External"/><Relationship Id="rId650" Type="http://schemas.openxmlformats.org/officeDocument/2006/relationships/hyperlink" Target="mailto:=@if(sum(d729.d730)=0,%22NA%22,SUM(L729:L730)/SUM(D729:D730))" TargetMode="External"/><Relationship Id="rId1280" Type="http://schemas.openxmlformats.org/officeDocument/2006/relationships/hyperlink" Target="mailto:=@if(sum(d729.d730)=0,%22NA%22,SUM(L729:L730)/SUM(D729:D730))" TargetMode="External"/><Relationship Id="rId2331" Type="http://schemas.openxmlformats.org/officeDocument/2006/relationships/hyperlink" Target="mailto:=@if(sum(d729.d730)=0,%22NA%22,SUM(L729:L730)/SUM(D729:D730))" TargetMode="External"/><Relationship Id="rId5487" Type="http://schemas.openxmlformats.org/officeDocument/2006/relationships/hyperlink" Target="mailto:=@if(sum(d729.d730)=0,%22NA%22,SUM(L729:L730)/SUM(D729:D730))" TargetMode="External"/><Relationship Id="rId6885" Type="http://schemas.openxmlformats.org/officeDocument/2006/relationships/hyperlink" Target="mailto:=@if(sum(d729.d730)=0,%22NA%22,SUM(L729:L730)/SUM(D729:D730))" TargetMode="External"/><Relationship Id="rId7936" Type="http://schemas.openxmlformats.org/officeDocument/2006/relationships/hyperlink" Target="mailto:=@if(sum(d729.d730)=0,%22NA%22,SUM(L729:L730)/SUM(D729:D730))" TargetMode="External"/><Relationship Id="rId303" Type="http://schemas.openxmlformats.org/officeDocument/2006/relationships/hyperlink" Target="mailto:=@if(sum(d729.d730)=0,%22NA%22,SUM(L729:L730)/SUM(D729:D730))" TargetMode="External"/><Relationship Id="rId4089" Type="http://schemas.openxmlformats.org/officeDocument/2006/relationships/hyperlink" Target="mailto:=@if(sum(d729.d730)=0,%22NA%22,SUM(L729:L730)/SUM(D729:D730))" TargetMode="External"/><Relationship Id="rId6538" Type="http://schemas.openxmlformats.org/officeDocument/2006/relationships/hyperlink" Target="mailto:=@if(sum(d729.d730)=0,%22NA%22,SUM(L729:L730)/SUM(D729:D730))" TargetMode="External"/><Relationship Id="rId6952" Type="http://schemas.openxmlformats.org/officeDocument/2006/relationships/hyperlink" Target="mailto:=@if(sum(d729.d730)=0,%22NA%22,SUM(L729:L730)/SUM(D729:D730))" TargetMode="External"/><Relationship Id="rId5554" Type="http://schemas.openxmlformats.org/officeDocument/2006/relationships/hyperlink" Target="mailto:=@if(sum(d729.d730)=0,%22NA%22,SUM(L729:L730)/SUM(D729:D730))" TargetMode="External"/><Relationship Id="rId6605" Type="http://schemas.openxmlformats.org/officeDocument/2006/relationships/hyperlink" Target="mailto:=@if(sum(d729.d730)=0,%22NA%22,SUM(L729:L730)/SUM(D729:D730))" TargetMode="External"/><Relationship Id="rId1000" Type="http://schemas.openxmlformats.org/officeDocument/2006/relationships/hyperlink" Target="mailto:=@if(sum(d729.d730)=0,%22NA%22,SUM(L729:L730)/SUM(D729:D730))" TargetMode="External"/><Relationship Id="rId4156" Type="http://schemas.openxmlformats.org/officeDocument/2006/relationships/hyperlink" Target="mailto:=@if(sum(d729.d730)=0,%22NA%22,SUM(L729:L730)/SUM(D729:D730))" TargetMode="External"/><Relationship Id="rId4570" Type="http://schemas.openxmlformats.org/officeDocument/2006/relationships/hyperlink" Target="mailto:=@if(sum(d729.d730)=0,%22NA%22,SUM(L729:L730)/SUM(D729:D730))" TargetMode="External"/><Relationship Id="rId5207" Type="http://schemas.openxmlformats.org/officeDocument/2006/relationships/hyperlink" Target="mailto:=@if(sum(d729.d730)=0,%22NA%22,SUM(L729:L730)/SUM(D729:D730))" TargetMode="External"/><Relationship Id="rId5621" Type="http://schemas.openxmlformats.org/officeDocument/2006/relationships/hyperlink" Target="mailto:=@if(sum(d729.d730)=0,%22NA%22,SUM(L729:L730)/SUM(D729:D730))" TargetMode="External"/><Relationship Id="rId1817" Type="http://schemas.openxmlformats.org/officeDocument/2006/relationships/hyperlink" Target="mailto:=@if(sum(d729.d730)=0,%22NA%22,SUM(L729:L730)/SUM(D729:D730))" TargetMode="External"/><Relationship Id="rId3172" Type="http://schemas.openxmlformats.org/officeDocument/2006/relationships/hyperlink" Target="mailto:=@if(sum(d729.d730)=0,%22NA%22,SUM(L729:L730)/SUM(D729:D730))" TargetMode="External"/><Relationship Id="rId4223" Type="http://schemas.openxmlformats.org/officeDocument/2006/relationships/hyperlink" Target="mailto:=@if(sum(d729.d730)=0,%22NA%22,SUM(L729:L730)/SUM(D729:D730))" TargetMode="External"/><Relationship Id="rId7379" Type="http://schemas.openxmlformats.org/officeDocument/2006/relationships/hyperlink" Target="mailto:=@if(sum(d729.d730)=0,%22NA%22,SUM(L729:L730)/SUM(D729:D730))" TargetMode="External"/><Relationship Id="rId7793" Type="http://schemas.openxmlformats.org/officeDocument/2006/relationships/hyperlink" Target="mailto:=@if(sum(d729.d730)=0,%22NA%22,SUM(L729:L730)/SUM(D729:D730))" TargetMode="External"/><Relationship Id="rId6395" Type="http://schemas.openxmlformats.org/officeDocument/2006/relationships/hyperlink" Target="mailto:=@if(sum(d729.d730)=0,%22NA%22,SUM(L729:L730)/SUM(D729:D730))" TargetMode="External"/><Relationship Id="rId7446" Type="http://schemas.openxmlformats.org/officeDocument/2006/relationships/hyperlink" Target="mailto:=@if(sum(d729.d730)=0,%22NA%22,SUM(L729:L730)/SUM(D729:D730))" TargetMode="External"/><Relationship Id="rId160" Type="http://schemas.openxmlformats.org/officeDocument/2006/relationships/hyperlink" Target="mailto:=@if(sum(d729.d730)=0,%22NA%22,SUM(L729:L730)/SUM(D729:D730))" TargetMode="External"/><Relationship Id="rId3989" Type="http://schemas.openxmlformats.org/officeDocument/2006/relationships/hyperlink" Target="mailto:=@if(sum(d729.d730)=0,%22NA%22,SUM(L729:L730)/SUM(D729:D730))" TargetMode="External"/><Relationship Id="rId6048" Type="http://schemas.openxmlformats.org/officeDocument/2006/relationships/hyperlink" Target="mailto:=@if(sum(d729.d730)=0,%22NA%22,SUM(L729:L730)/SUM(D729:D730))" TargetMode="External"/><Relationship Id="rId6462" Type="http://schemas.openxmlformats.org/officeDocument/2006/relationships/hyperlink" Target="mailto:=@if(sum(d729.d730)=0,%22NA%22,SUM(L729:L730)/SUM(D729:D730))" TargetMode="External"/><Relationship Id="rId7860" Type="http://schemas.openxmlformats.org/officeDocument/2006/relationships/hyperlink" Target="mailto:=@if(sum(d729.d730)=0,%22NA%22,SUM(L729:L730)/SUM(D729:D730))" TargetMode="External"/><Relationship Id="rId5064" Type="http://schemas.openxmlformats.org/officeDocument/2006/relationships/hyperlink" Target="mailto:=@if(sum(d729.d730)=0,%22NA%22,SUM(L729:L730)/SUM(D729:D730))" TargetMode="External"/><Relationship Id="rId6115" Type="http://schemas.openxmlformats.org/officeDocument/2006/relationships/hyperlink" Target="mailto:=@if(sum(d729.d730)=0,%22NA%22,SUM(L729:L730)/SUM(D729:D730))" TargetMode="External"/><Relationship Id="rId7513" Type="http://schemas.openxmlformats.org/officeDocument/2006/relationships/hyperlink" Target="mailto:=@if(sum(d729.d730)=0,%22NA%22,SUM(L729:L730)/SUM(D729:D730))" TargetMode="External"/><Relationship Id="rId977" Type="http://schemas.openxmlformats.org/officeDocument/2006/relationships/hyperlink" Target="mailto:=@if(sum(d729.d730)=0,%22NA%22,SUM(L729:L730)/SUM(D729:D730))" TargetMode="External"/><Relationship Id="rId2658" Type="http://schemas.openxmlformats.org/officeDocument/2006/relationships/hyperlink" Target="mailto:=@if(sum(d729.d730)=0,%22NA%22,SUM(L729:L730)/SUM(D729:D730))" TargetMode="External"/><Relationship Id="rId3709" Type="http://schemas.openxmlformats.org/officeDocument/2006/relationships/hyperlink" Target="mailto:=@if(sum(d729.d730)=0,%22NA%22,SUM(L729:L730)/SUM(D729:D730))" TargetMode="External"/><Relationship Id="rId4080" Type="http://schemas.openxmlformats.org/officeDocument/2006/relationships/hyperlink" Target="mailto:=@if(sum(d729.d730)=0,%22NA%22,SUM(L729:L730)/SUM(D729:D730))" TargetMode="External"/><Relationship Id="rId1674" Type="http://schemas.openxmlformats.org/officeDocument/2006/relationships/hyperlink" Target="mailto:=@if(sum(d729.d730)=0,%22NA%22,SUM(L729:L730)/SUM(D729:D730))" TargetMode="External"/><Relationship Id="rId2725" Type="http://schemas.openxmlformats.org/officeDocument/2006/relationships/hyperlink" Target="mailto:=@if(sum(d729.d730)=0,%22NA%22,SUM(L729:L730)/SUM(D729:D730))" TargetMode="External"/><Relationship Id="rId5131" Type="http://schemas.openxmlformats.org/officeDocument/2006/relationships/hyperlink" Target="mailto:=@if(sum(d729.d730)=0,%22NA%22,SUM(L729:L730)/SUM(D729:D730))" TargetMode="External"/><Relationship Id="rId1327" Type="http://schemas.openxmlformats.org/officeDocument/2006/relationships/hyperlink" Target="mailto:=@if(sum(d729.d730)=0,%22NA%22,SUM(L729:L730)/SUM(D729:D730))" TargetMode="External"/><Relationship Id="rId1741" Type="http://schemas.openxmlformats.org/officeDocument/2006/relationships/hyperlink" Target="mailto:=@if(sum(d729.d730)=0,%22NA%22,SUM(L729:L730)/SUM(D729:D730))" TargetMode="External"/><Relationship Id="rId4897" Type="http://schemas.openxmlformats.org/officeDocument/2006/relationships/hyperlink" Target="mailto:=@if(sum(d729.d730)=0,%22NA%22,SUM(L729:L730)/SUM(D729:D730))" TargetMode="External"/><Relationship Id="rId5948" Type="http://schemas.openxmlformats.org/officeDocument/2006/relationships/hyperlink" Target="mailto:=@if(sum(d729.d730)=0,%22NA%22,SUM(L729:L730)/SUM(D729:D730))" TargetMode="External"/><Relationship Id="rId33" Type="http://schemas.openxmlformats.org/officeDocument/2006/relationships/hyperlink" Target="mailto:=@if(sum(d729.d730)=0,%22NA%22,SUM(L729:L730)/SUM(D729:D730))" TargetMode="External"/><Relationship Id="rId3499" Type="http://schemas.openxmlformats.org/officeDocument/2006/relationships/hyperlink" Target="mailto:=@if(sum(d729.d730)=0,%22NA%22,SUM(L729:L730)/SUM(D729:D730))" TargetMode="External"/><Relationship Id="rId7370" Type="http://schemas.openxmlformats.org/officeDocument/2006/relationships/hyperlink" Target="mailto:=@if(sum(d729.d730)=0,%22NA%22,SUM(L729:L730)/SUM(D729:D730))" TargetMode="External"/><Relationship Id="rId8007" Type="http://schemas.openxmlformats.org/officeDocument/2006/relationships/hyperlink" Target="mailto:=@if(sum(d729.d730)=0,%22NA%22,SUM(L729:L730)/SUM(D729:D730))" TargetMode="External"/><Relationship Id="rId3566" Type="http://schemas.openxmlformats.org/officeDocument/2006/relationships/hyperlink" Target="mailto:=@if(sum(d729.d730)=0,%22NA%22,SUM(L729:L730)/SUM(D729:D730))" TargetMode="External"/><Relationship Id="rId4964" Type="http://schemas.openxmlformats.org/officeDocument/2006/relationships/hyperlink" Target="mailto:=@if(sum(d729.d730)=0,%22NA%22,SUM(L729:L730)/SUM(D729:D730))" TargetMode="External"/><Relationship Id="rId7023" Type="http://schemas.openxmlformats.org/officeDocument/2006/relationships/hyperlink" Target="mailto:=@if(sum(d729.d730)=0,%22NA%22,SUM(L729:L730)/SUM(D729:D730))" TargetMode="External"/><Relationship Id="rId487" Type="http://schemas.openxmlformats.org/officeDocument/2006/relationships/hyperlink" Target="mailto:=@if(sum(d729.d730)=0,%22NA%22,SUM(L729:L730)/SUM(D729:D730))" TargetMode="External"/><Relationship Id="rId2168" Type="http://schemas.openxmlformats.org/officeDocument/2006/relationships/hyperlink" Target="mailto:=@if(sum(d729.d730)=0,%22NA%22,SUM(L729:L730)/SUM(D729:D730))" TargetMode="External"/><Relationship Id="rId3219" Type="http://schemas.openxmlformats.org/officeDocument/2006/relationships/hyperlink" Target="mailto:=@if(sum(d729.d730)=0,%22NA%22,SUM(L729:L730)/SUM(D729:D730))" TargetMode="External"/><Relationship Id="rId3980" Type="http://schemas.openxmlformats.org/officeDocument/2006/relationships/hyperlink" Target="mailto:=@if(sum(d729.d730)=0,%22NA%22,SUM(L729:L730)/SUM(D729:D730))" TargetMode="External"/><Relationship Id="rId4617" Type="http://schemas.openxmlformats.org/officeDocument/2006/relationships/hyperlink" Target="mailto:=@if(sum(d729.d730)=0,%22NA%22,SUM(L729:L730)/SUM(D729:D730))" TargetMode="External"/><Relationship Id="rId1184" Type="http://schemas.openxmlformats.org/officeDocument/2006/relationships/hyperlink" Target="mailto:=@if(sum(d729.d730)=0,%22NA%22,SUM(L729:L730)/SUM(D729:D730))" TargetMode="External"/><Relationship Id="rId2582" Type="http://schemas.openxmlformats.org/officeDocument/2006/relationships/hyperlink" Target="mailto:=@if(sum(d729.d730)=0,%22NA%22,SUM(L729:L730)/SUM(D729:D730))" TargetMode="External"/><Relationship Id="rId3633" Type="http://schemas.openxmlformats.org/officeDocument/2006/relationships/hyperlink" Target="mailto:=@if(sum(d729.d730)=0,%22NA%22,SUM(L729:L730)/SUM(D729:D730))" TargetMode="External"/><Relationship Id="rId6789" Type="http://schemas.openxmlformats.org/officeDocument/2006/relationships/hyperlink" Target="mailto:=@if(sum(d729.d730)=0,%22NA%22,SUM(L729:L730)/SUM(D729:D730))" TargetMode="External"/><Relationship Id="rId554" Type="http://schemas.openxmlformats.org/officeDocument/2006/relationships/hyperlink" Target="mailto:=@if(sum(d729.d730)=0,%22NA%22,SUM(L729:L730)/SUM(D729:D730))" TargetMode="External"/><Relationship Id="rId2235" Type="http://schemas.openxmlformats.org/officeDocument/2006/relationships/hyperlink" Target="mailto:=@if(sum(d729.d730)=0,%22NA%22,SUM(L729:L730)/SUM(D729:D730))" TargetMode="External"/><Relationship Id="rId3700" Type="http://schemas.openxmlformats.org/officeDocument/2006/relationships/hyperlink" Target="mailto:=@if(sum(d729.d730)=0,%22NA%22,SUM(L729:L730)/SUM(D729:D730))" TargetMode="External"/><Relationship Id="rId6856" Type="http://schemas.openxmlformats.org/officeDocument/2006/relationships/hyperlink" Target="mailto:=@if(sum(d729.d730)=0,%22NA%22,SUM(L729:L730)/SUM(D729:D730))" TargetMode="External"/><Relationship Id="rId7907" Type="http://schemas.openxmlformats.org/officeDocument/2006/relationships/hyperlink" Target="mailto:=@if(sum(d729.d730)=0,%22NA%22,SUM(L729:L730)/SUM(D729:D730))" TargetMode="External"/><Relationship Id="rId207" Type="http://schemas.openxmlformats.org/officeDocument/2006/relationships/hyperlink" Target="mailto:=@if(sum(d729.d730)=0,%22NA%22,SUM(L729:L730)/SUM(D729:D730))" TargetMode="External"/><Relationship Id="rId621" Type="http://schemas.openxmlformats.org/officeDocument/2006/relationships/hyperlink" Target="mailto:=@if(sum(d729.d730)=0,%22NA%22,SUM(L729:L730)/SUM(D729:D730))" TargetMode="External"/><Relationship Id="rId1251" Type="http://schemas.openxmlformats.org/officeDocument/2006/relationships/hyperlink" Target="mailto:=@if(sum(d729.d730)=0,%22NA%22,SUM(L729:L730)/SUM(D729:D730))" TargetMode="External"/><Relationship Id="rId2302" Type="http://schemas.openxmlformats.org/officeDocument/2006/relationships/hyperlink" Target="mailto:=@if(sum(d729.d730)=0,%22NA%22,SUM(L729:L730)/SUM(D729:D730))" TargetMode="External"/><Relationship Id="rId5458" Type="http://schemas.openxmlformats.org/officeDocument/2006/relationships/hyperlink" Target="mailto:=@if(sum(d729.d730)=0,%22NA%22,SUM(L729:L730)/SUM(D729:D730))" TargetMode="External"/><Relationship Id="rId5872" Type="http://schemas.openxmlformats.org/officeDocument/2006/relationships/hyperlink" Target="mailto:=@if(sum(d729.d730)=0,%22NA%22,SUM(L729:L730)/SUM(D729:D730))" TargetMode="External"/><Relationship Id="rId6509" Type="http://schemas.openxmlformats.org/officeDocument/2006/relationships/hyperlink" Target="mailto:=@if(sum(d729.d730)=0,%22NA%22,SUM(L729:L730)/SUM(D729:D730))" TargetMode="External"/><Relationship Id="rId6923" Type="http://schemas.openxmlformats.org/officeDocument/2006/relationships/hyperlink" Target="mailto:=@if(sum(d729.d730)=0,%22NA%22,SUM(L729:L730)/SUM(D729:D730))" TargetMode="External"/><Relationship Id="rId4474" Type="http://schemas.openxmlformats.org/officeDocument/2006/relationships/hyperlink" Target="mailto:=@if(sum(d729.d730)=0,%22NA%22,SUM(L729:L730)/SUM(D729:D730))" TargetMode="External"/><Relationship Id="rId5525" Type="http://schemas.openxmlformats.org/officeDocument/2006/relationships/hyperlink" Target="mailto:=@if(sum(d729.d730)=0,%22NA%22,SUM(L729:L730)/SUM(D729:D730))" TargetMode="External"/><Relationship Id="rId3076" Type="http://schemas.openxmlformats.org/officeDocument/2006/relationships/hyperlink" Target="mailto:=@if(sum(d729.d730)=0,%22NA%22,SUM(L729:L730)/SUM(D729:D730))" TargetMode="External"/><Relationship Id="rId3490" Type="http://schemas.openxmlformats.org/officeDocument/2006/relationships/hyperlink" Target="mailto:=@if(sum(d729.d730)=0,%22NA%22,SUM(L729:L730)/SUM(D729:D730))" TargetMode="External"/><Relationship Id="rId4127" Type="http://schemas.openxmlformats.org/officeDocument/2006/relationships/hyperlink" Target="mailto:=@if(sum(d729.d730)=0,%22NA%22,SUM(L729:L730)/SUM(D729:D730))" TargetMode="External"/><Relationship Id="rId4541" Type="http://schemas.openxmlformats.org/officeDocument/2006/relationships/hyperlink" Target="mailto:=@if(sum(d729.d730)=0,%22NA%22,SUM(L729:L730)/SUM(D729:D730))" TargetMode="External"/><Relationship Id="rId7697" Type="http://schemas.openxmlformats.org/officeDocument/2006/relationships/hyperlink" Target="mailto:=@if(sum(d729.d730)=0,%22NA%22,SUM(L729:L730)/SUM(D729:D730))" TargetMode="External"/><Relationship Id="rId2092" Type="http://schemas.openxmlformats.org/officeDocument/2006/relationships/hyperlink" Target="mailto:=@if(sum(d729.d730)=0,%22NA%22,SUM(L729:L730)/SUM(D729:D730))" TargetMode="External"/><Relationship Id="rId3143" Type="http://schemas.openxmlformats.org/officeDocument/2006/relationships/hyperlink" Target="mailto:=@if(sum(d729.d730)=0,%22NA%22,SUM(L729:L730)/SUM(D729:D730))" TargetMode="External"/><Relationship Id="rId6299" Type="http://schemas.openxmlformats.org/officeDocument/2006/relationships/hyperlink" Target="mailto:=@if(sum(d729.d730)=0,%22NA%22,SUM(L729:L730)/SUM(D729:D730))" TargetMode="External"/><Relationship Id="rId7764" Type="http://schemas.openxmlformats.org/officeDocument/2006/relationships/hyperlink" Target="mailto:=@if(sum(d729.d730)=0,%22NA%22,SUM(L729:L730)/SUM(D729:D730))" TargetMode="External"/><Relationship Id="rId131" Type="http://schemas.openxmlformats.org/officeDocument/2006/relationships/hyperlink" Target="mailto:=@if(sum(d729.d730)=0,%22NA%22,SUM(L729:L730)/SUM(D729:D730))" TargetMode="External"/><Relationship Id="rId3210" Type="http://schemas.openxmlformats.org/officeDocument/2006/relationships/hyperlink" Target="mailto:=@if(sum(d729.d730)=0,%22NA%22,SUM(L729:L730)/SUM(D729:D730))" TargetMode="External"/><Relationship Id="rId6366" Type="http://schemas.openxmlformats.org/officeDocument/2006/relationships/hyperlink" Target="mailto:=@if(sum(d729.d730)=0,%22NA%22,SUM(L729:L730)/SUM(D729:D730))" TargetMode="External"/><Relationship Id="rId6780" Type="http://schemas.openxmlformats.org/officeDocument/2006/relationships/hyperlink" Target="mailto:=@if(sum(d729.d730)=0,%22NA%22,SUM(L729:L730)/SUM(D729:D730))" TargetMode="External"/><Relationship Id="rId7417" Type="http://schemas.openxmlformats.org/officeDocument/2006/relationships/hyperlink" Target="mailto:=@if(sum(d729.d730)=0,%22NA%22,SUM(L729:L730)/SUM(D729:D730))" TargetMode="External"/><Relationship Id="rId7831" Type="http://schemas.openxmlformats.org/officeDocument/2006/relationships/hyperlink" Target="mailto:=@if(sum(d729.d730)=0,%22NA%22,SUM(L729:L730)/SUM(D729:D730))" TargetMode="External"/><Relationship Id="rId2976" Type="http://schemas.openxmlformats.org/officeDocument/2006/relationships/hyperlink" Target="mailto:=@if(sum(d729.d730)=0,%22NA%22,SUM(L729:L730)/SUM(D729:D730))" TargetMode="External"/><Relationship Id="rId5382" Type="http://schemas.openxmlformats.org/officeDocument/2006/relationships/hyperlink" Target="mailto:=@if(sum(d729.d730)=0,%22NA%22,SUM(L729:L730)/SUM(D729:D730))" TargetMode="External"/><Relationship Id="rId6019" Type="http://schemas.openxmlformats.org/officeDocument/2006/relationships/hyperlink" Target="mailto:=@if(sum(d729.d730)=0,%22NA%22,SUM(L729:L730)/SUM(D729:D730))" TargetMode="External"/><Relationship Id="rId6433" Type="http://schemas.openxmlformats.org/officeDocument/2006/relationships/hyperlink" Target="mailto:=@if(sum(d729.d730)=0,%22NA%22,SUM(L729:L730)/SUM(D729:D730))" TargetMode="External"/><Relationship Id="rId948" Type="http://schemas.openxmlformats.org/officeDocument/2006/relationships/hyperlink" Target="mailto:=@if(sum(d729.d730)=0,%22NA%22,SUM(L729:L730)/SUM(D729:D730))" TargetMode="External"/><Relationship Id="rId1578" Type="http://schemas.openxmlformats.org/officeDocument/2006/relationships/hyperlink" Target="mailto:=@if(sum(d729.d730)=0,%22NA%22,SUM(L729:L730)/SUM(D729:D730))" TargetMode="External"/><Relationship Id="rId1992" Type="http://schemas.openxmlformats.org/officeDocument/2006/relationships/hyperlink" Target="mailto:=@if(sum(d729.d730)=0,%22NA%22,SUM(L729:L730)/SUM(D729:D730))" TargetMode="External"/><Relationship Id="rId2629" Type="http://schemas.openxmlformats.org/officeDocument/2006/relationships/hyperlink" Target="mailto:=@if(sum(d729.d730)=0,%22NA%22,SUM(L729:L730)/SUM(D729:D730))" TargetMode="External"/><Relationship Id="rId5035" Type="http://schemas.openxmlformats.org/officeDocument/2006/relationships/hyperlink" Target="mailto:=@if(sum(d729.d730)=0,%22NA%22,SUM(L729:L730)/SUM(D729:D730))" TargetMode="External"/><Relationship Id="rId6500" Type="http://schemas.openxmlformats.org/officeDocument/2006/relationships/hyperlink" Target="mailto:=@if(sum(d729.d730)=0,%22NA%22,SUM(L729:L730)/SUM(D729:D730))" TargetMode="External"/><Relationship Id="rId1645" Type="http://schemas.openxmlformats.org/officeDocument/2006/relationships/hyperlink" Target="mailto:=@if(sum(d729.d730)=0,%22NA%22,SUM(L729:L730)/SUM(D729:D730))" TargetMode="External"/><Relationship Id="rId4051" Type="http://schemas.openxmlformats.org/officeDocument/2006/relationships/hyperlink" Target="mailto:=@if(sum(d729.d730)=0,%22NA%22,SUM(L729:L730)/SUM(D729:D730))" TargetMode="External"/><Relationship Id="rId5102" Type="http://schemas.openxmlformats.org/officeDocument/2006/relationships/hyperlink" Target="mailto:=@if(sum(d729.d730)=0,%22NA%22,SUM(L729:L730)/SUM(D729:D730))" TargetMode="External"/><Relationship Id="rId7274" Type="http://schemas.openxmlformats.org/officeDocument/2006/relationships/hyperlink" Target="mailto:=@if(sum(d729.d730)=0,%22NA%22,SUM(L729:L730)/SUM(D729:D730))" TargetMode="External"/><Relationship Id="rId1712" Type="http://schemas.openxmlformats.org/officeDocument/2006/relationships/hyperlink" Target="mailto:=@if(sum(d729.d730)=0,%22NA%22,SUM(L729:L730)/SUM(D729:D730))" TargetMode="External"/><Relationship Id="rId4868" Type="http://schemas.openxmlformats.org/officeDocument/2006/relationships/hyperlink" Target="mailto:=@if(sum(d729.d730)=0,%22NA%22,SUM(L729:L730)/SUM(D729:D730))" TargetMode="External"/><Relationship Id="rId5919" Type="http://schemas.openxmlformats.org/officeDocument/2006/relationships/hyperlink" Target="mailto:=@if(sum(d729.d730)=0,%22NA%22,SUM(L729:L730)/SUM(D729:D730))" TargetMode="External"/><Relationship Id="rId6290" Type="http://schemas.openxmlformats.org/officeDocument/2006/relationships/hyperlink" Target="mailto:=@if(sum(d729.d730)=0,%22NA%22,SUM(L729:L730)/SUM(D729:D730))" TargetMode="External"/><Relationship Id="rId3884" Type="http://schemas.openxmlformats.org/officeDocument/2006/relationships/hyperlink" Target="mailto:=@if(sum(d729.d730)=0,%22NA%22,SUM(L729:L730)/SUM(D729:D730))" TargetMode="External"/><Relationship Id="rId4935" Type="http://schemas.openxmlformats.org/officeDocument/2006/relationships/hyperlink" Target="mailto:=@if(sum(d729.d730)=0,%22NA%22,SUM(L729:L730)/SUM(D729:D730))" TargetMode="External"/><Relationship Id="rId7341" Type="http://schemas.openxmlformats.org/officeDocument/2006/relationships/hyperlink" Target="mailto:=@if(sum(d729.d730)=0,%22NA%22,SUM(L729:L730)/SUM(D729:D730))" TargetMode="External"/><Relationship Id="rId2486" Type="http://schemas.openxmlformats.org/officeDocument/2006/relationships/hyperlink" Target="mailto:=@if(sum(d729.d730)=0,%22NA%22,SUM(L729:L730)/SUM(D729:D730))" TargetMode="External"/><Relationship Id="rId3537" Type="http://schemas.openxmlformats.org/officeDocument/2006/relationships/hyperlink" Target="mailto:=@if(sum(d729.d730)=0,%22NA%22,SUM(L729:L730)/SUM(D729:D730))" TargetMode="External"/><Relationship Id="rId3951" Type="http://schemas.openxmlformats.org/officeDocument/2006/relationships/hyperlink" Target="mailto:=@if(sum(d729.d730)=0,%22NA%22,SUM(L729:L730)/SUM(D729:D730))" TargetMode="External"/><Relationship Id="rId458" Type="http://schemas.openxmlformats.org/officeDocument/2006/relationships/hyperlink" Target="mailto:=@if(sum(d729.d730)=0,%22NA%22,SUM(L729:L730)/SUM(D729:D730))" TargetMode="External"/><Relationship Id="rId872" Type="http://schemas.openxmlformats.org/officeDocument/2006/relationships/hyperlink" Target="mailto:=@if(sum(d729.d730)=0,%22NA%22,SUM(L729:L730)/SUM(D729:D730))" TargetMode="External"/><Relationship Id="rId1088" Type="http://schemas.openxmlformats.org/officeDocument/2006/relationships/hyperlink" Target="mailto:=@if(sum(d729.d730)=0,%22NA%22,SUM(L729:L730)/SUM(D729:D730))" TargetMode="External"/><Relationship Id="rId2139" Type="http://schemas.openxmlformats.org/officeDocument/2006/relationships/hyperlink" Target="mailto:=@if(sum(d729.d730)=0,%22NA%22,SUM(L729:L730)/SUM(D729:D730))" TargetMode="External"/><Relationship Id="rId2553" Type="http://schemas.openxmlformats.org/officeDocument/2006/relationships/hyperlink" Target="mailto:=@if(sum(d729.d730)=0,%22NA%22,SUM(L729:L730)/SUM(D729:D730))" TargetMode="External"/><Relationship Id="rId3604" Type="http://schemas.openxmlformats.org/officeDocument/2006/relationships/hyperlink" Target="mailto:=@if(sum(d729.d730)=0,%22NA%22,SUM(L729:L730)/SUM(D729:D730))" TargetMode="External"/><Relationship Id="rId6010" Type="http://schemas.openxmlformats.org/officeDocument/2006/relationships/hyperlink" Target="mailto:=@if(sum(d729.d730)=0,%22NA%22,SUM(L729:L730)/SUM(D729:D730))" TargetMode="External"/><Relationship Id="rId525" Type="http://schemas.openxmlformats.org/officeDocument/2006/relationships/hyperlink" Target="mailto:=@if(sum(d729.d730)=0,%22NA%22,SUM(L729:L730)/SUM(D729:D730))" TargetMode="External"/><Relationship Id="rId1155" Type="http://schemas.openxmlformats.org/officeDocument/2006/relationships/hyperlink" Target="mailto:=@if(sum(d729.d730)=0,%22NA%22,SUM(L729:L730)/SUM(D729:D730))" TargetMode="External"/><Relationship Id="rId2206" Type="http://schemas.openxmlformats.org/officeDocument/2006/relationships/hyperlink" Target="mailto:=@if(sum(d729.d730)=0,%22NA%22,SUM(L729:L730)/SUM(D729:D730))" TargetMode="External"/><Relationship Id="rId2620" Type="http://schemas.openxmlformats.org/officeDocument/2006/relationships/hyperlink" Target="mailto:=@if(sum(d729.d730)=0,%22NA%22,SUM(L729:L730)/SUM(D729:D730))" TargetMode="External"/><Relationship Id="rId5776" Type="http://schemas.openxmlformats.org/officeDocument/2006/relationships/hyperlink" Target="mailto:=@if(sum(d729.d730)=0,%22NA%22,SUM(L729:L730)/SUM(D729:D730))" TargetMode="External"/><Relationship Id="rId1222" Type="http://schemas.openxmlformats.org/officeDocument/2006/relationships/hyperlink" Target="mailto:=@if(sum(d729.d730)=0,%22NA%22,SUM(L729:L730)/SUM(D729:D730))" TargetMode="External"/><Relationship Id="rId4378" Type="http://schemas.openxmlformats.org/officeDocument/2006/relationships/hyperlink" Target="mailto:=@if(sum(d729.d730)=0,%22NA%22,SUM(L729:L730)/SUM(D729:D730))" TargetMode="External"/><Relationship Id="rId5429" Type="http://schemas.openxmlformats.org/officeDocument/2006/relationships/hyperlink" Target="mailto:=@if(sum(d729.d730)=0,%22NA%22,SUM(L729:L730)/SUM(D729:D730))" TargetMode="External"/><Relationship Id="rId6827" Type="http://schemas.openxmlformats.org/officeDocument/2006/relationships/hyperlink" Target="mailto:=@if(sum(d729.d730)=0,%22NA%22,SUM(L729:L730)/SUM(D729:D730))" TargetMode="External"/><Relationship Id="rId3394" Type="http://schemas.openxmlformats.org/officeDocument/2006/relationships/hyperlink" Target="mailto:=@if(sum(d729.d730)=0,%22NA%22,SUM(L729:L730)/SUM(D729:D730))" TargetMode="External"/><Relationship Id="rId4792" Type="http://schemas.openxmlformats.org/officeDocument/2006/relationships/hyperlink" Target="mailto:=@if(sum(d729.d730)=0,%22NA%22,SUM(L729:L730)/SUM(D729:D730))" TargetMode="External"/><Relationship Id="rId5843" Type="http://schemas.openxmlformats.org/officeDocument/2006/relationships/hyperlink" Target="mailto:=@if(sum(d729.d730)=0,%22NA%22,SUM(L729:L730)/SUM(D729:D730))" TargetMode="External"/><Relationship Id="rId3047" Type="http://schemas.openxmlformats.org/officeDocument/2006/relationships/hyperlink" Target="mailto:=@if(sum(d729.d730)=0,%22NA%22,SUM(L729:L730)/SUM(D729:D730))" TargetMode="External"/><Relationship Id="rId4445" Type="http://schemas.openxmlformats.org/officeDocument/2006/relationships/hyperlink" Target="mailto:=@if(sum(d729.d730)=0,%22NA%22,SUM(L729:L730)/SUM(D729:D730))" TargetMode="External"/><Relationship Id="rId5910" Type="http://schemas.openxmlformats.org/officeDocument/2006/relationships/hyperlink" Target="mailto:=@if(sum(d729.d730)=0,%22NA%22,SUM(L729:L730)/SUM(D729:D730))" TargetMode="External"/><Relationship Id="rId3461" Type="http://schemas.openxmlformats.org/officeDocument/2006/relationships/hyperlink" Target="mailto:=@if(sum(d729.d730)=0,%22NA%22,SUM(L729:L730)/SUM(D729:D730))" TargetMode="External"/><Relationship Id="rId4512" Type="http://schemas.openxmlformats.org/officeDocument/2006/relationships/hyperlink" Target="mailto:=@if(sum(d729.d730)=0,%22NA%22,SUM(L729:L730)/SUM(D729:D730))" TargetMode="External"/><Relationship Id="rId7668" Type="http://schemas.openxmlformats.org/officeDocument/2006/relationships/hyperlink" Target="mailto:=@if(sum(d729.d730)=0,%22NA%22,SUM(L729:L730)/SUM(D729:D730))" TargetMode="External"/><Relationship Id="rId382" Type="http://schemas.openxmlformats.org/officeDocument/2006/relationships/hyperlink" Target="mailto:=@if(sum(d729.d730)=0,%22NA%22,SUM(L729:L730)/SUM(D729:D730))" TargetMode="External"/><Relationship Id="rId2063" Type="http://schemas.openxmlformats.org/officeDocument/2006/relationships/hyperlink" Target="mailto:=@if(sum(d729.d730)=0,%22NA%22,SUM(L729:L730)/SUM(D729:D730))" TargetMode="External"/><Relationship Id="rId3114" Type="http://schemas.openxmlformats.org/officeDocument/2006/relationships/hyperlink" Target="mailto:=@if(sum(d729.d730)=0,%22NA%22,SUM(L729:L730)/SUM(D729:D730))" TargetMode="External"/><Relationship Id="rId6684" Type="http://schemas.openxmlformats.org/officeDocument/2006/relationships/hyperlink" Target="mailto:=@if(sum(d729.d730)=0,%22NA%22,SUM(L729:L730)/SUM(D729:D730))" TargetMode="External"/><Relationship Id="rId7735" Type="http://schemas.openxmlformats.org/officeDocument/2006/relationships/hyperlink" Target="mailto:=@if(sum(d729.d730)=0,%22NA%22,SUM(L729:L730)/SUM(D729:D730))" TargetMode="External"/><Relationship Id="rId2130" Type="http://schemas.openxmlformats.org/officeDocument/2006/relationships/hyperlink" Target="mailto:=@if(sum(d729.d730)=0,%22NA%22,SUM(L729:L730)/SUM(D729:D730))" TargetMode="External"/><Relationship Id="rId5286" Type="http://schemas.openxmlformats.org/officeDocument/2006/relationships/hyperlink" Target="mailto:=@if(sum(d729.d730)=0,%22NA%22,SUM(L729:L730)/SUM(D729:D730))" TargetMode="External"/><Relationship Id="rId6337" Type="http://schemas.openxmlformats.org/officeDocument/2006/relationships/hyperlink" Target="mailto:=@if(sum(d729.d730)=0,%22NA%22,SUM(L729:L730)/SUM(D729:D730))" TargetMode="External"/><Relationship Id="rId6751" Type="http://schemas.openxmlformats.org/officeDocument/2006/relationships/hyperlink" Target="mailto:=@if(sum(d729.d730)=0,%22NA%22,SUM(L729:L730)/SUM(D729:D730))" TargetMode="External"/><Relationship Id="rId102" Type="http://schemas.openxmlformats.org/officeDocument/2006/relationships/hyperlink" Target="mailto:=@if(sum(d729.d730)=0,%22NA%22,SUM(L729:L730)/SUM(D729:D730))" TargetMode="External"/><Relationship Id="rId5353" Type="http://schemas.openxmlformats.org/officeDocument/2006/relationships/hyperlink" Target="mailto:=@if(sum(d729.d730)=0,%22NA%22,SUM(L729:L730)/SUM(D729:D730))" TargetMode="External"/><Relationship Id="rId6404" Type="http://schemas.openxmlformats.org/officeDocument/2006/relationships/hyperlink" Target="mailto:=@if(sum(d729.d730)=0,%22NA%22,SUM(L729:L730)/SUM(D729:D730))" TargetMode="External"/><Relationship Id="rId7802" Type="http://schemas.openxmlformats.org/officeDocument/2006/relationships/hyperlink" Target="mailto:=@if(sum(d729.d730)=0,%22NA%22,SUM(L729:L730)/SUM(D729:D730))" TargetMode="External"/><Relationship Id="rId1896" Type="http://schemas.openxmlformats.org/officeDocument/2006/relationships/hyperlink" Target="mailto:=@if(sum(d729.d730)=0,%22NA%22,SUM(L729:L730)/SUM(D729:D730))" TargetMode="External"/><Relationship Id="rId2947" Type="http://schemas.openxmlformats.org/officeDocument/2006/relationships/hyperlink" Target="mailto:=@if(sum(d729.d730)=0,%22NA%22,SUM(L729:L730)/SUM(D729:D730))" TargetMode="External"/><Relationship Id="rId5006" Type="http://schemas.openxmlformats.org/officeDocument/2006/relationships/hyperlink" Target="mailto:=@if(sum(d729.d730)=0,%22NA%22,SUM(L729:L730)/SUM(D729:D730))" TargetMode="External"/><Relationship Id="rId919" Type="http://schemas.openxmlformats.org/officeDocument/2006/relationships/hyperlink" Target="mailto:=@if(sum(d729.d730)=0,%22NA%22,SUM(L729:L730)/SUM(D729:D730))" TargetMode="External"/><Relationship Id="rId1549" Type="http://schemas.openxmlformats.org/officeDocument/2006/relationships/hyperlink" Target="mailto:=@if(sum(d729.d730)=0,%22NA%22,SUM(L729:L730)/SUM(D729:D730))" TargetMode="External"/><Relationship Id="rId1963" Type="http://schemas.openxmlformats.org/officeDocument/2006/relationships/hyperlink" Target="mailto:=@if(sum(d729.d730)=0,%22NA%22,SUM(L729:L730)/SUM(D729:D730))" TargetMode="External"/><Relationship Id="rId4022" Type="http://schemas.openxmlformats.org/officeDocument/2006/relationships/hyperlink" Target="mailto:=@if(sum(d729.d730)=0,%22NA%22,SUM(L729:L730)/SUM(D729:D730))" TargetMode="External"/><Relationship Id="rId5420" Type="http://schemas.openxmlformats.org/officeDocument/2006/relationships/hyperlink" Target="mailto:=@if(sum(d729.d730)=0,%22NA%22,SUM(L729:L730)/SUM(D729:D730))" TargetMode="External"/><Relationship Id="rId7178" Type="http://schemas.openxmlformats.org/officeDocument/2006/relationships/hyperlink" Target="mailto:=@if(sum(d729.d730)=0,%22NA%22,SUM(L729:L730)/SUM(D729:D730))" TargetMode="External"/><Relationship Id="rId1616" Type="http://schemas.openxmlformats.org/officeDocument/2006/relationships/hyperlink" Target="mailto:=@if(sum(d729.d730)=0,%22NA%22,SUM(L729:L730)/SUM(D729:D730))" TargetMode="External"/><Relationship Id="rId7592" Type="http://schemas.openxmlformats.org/officeDocument/2006/relationships/hyperlink" Target="mailto:=@if(sum(d729.d730)=0,%22NA%22,SUM(L729:L730)/SUM(D729:D730))" TargetMode="External"/><Relationship Id="rId3788" Type="http://schemas.openxmlformats.org/officeDocument/2006/relationships/hyperlink" Target="mailto:=@if(sum(d729.d730)=0,%22NA%22,SUM(L729:L730)/SUM(D729:D730))" TargetMode="External"/><Relationship Id="rId4839" Type="http://schemas.openxmlformats.org/officeDocument/2006/relationships/hyperlink" Target="mailto:=@if(sum(d729.d730)=0,%22NA%22,SUM(L729:L730)/SUM(D729:D730))" TargetMode="External"/><Relationship Id="rId6194" Type="http://schemas.openxmlformats.org/officeDocument/2006/relationships/hyperlink" Target="mailto:=@if(sum(d729.d730)=0,%22NA%22,SUM(L729:L730)/SUM(D729:D730))" TargetMode="External"/><Relationship Id="rId7245" Type="http://schemas.openxmlformats.org/officeDocument/2006/relationships/hyperlink" Target="mailto:=@if(sum(d729.d730)=0,%22NA%22,SUM(L729:L730)/SUM(D729:D730))" TargetMode="External"/><Relationship Id="rId3855" Type="http://schemas.openxmlformats.org/officeDocument/2006/relationships/hyperlink" Target="mailto:=@if(sum(d729.d730)=0,%22NA%22,SUM(L729:L730)/SUM(D729:D730))" TargetMode="External"/><Relationship Id="rId6261" Type="http://schemas.openxmlformats.org/officeDocument/2006/relationships/hyperlink" Target="mailto:=@if(sum(d729.d730)=0,%22NA%22,SUM(L729:L730)/SUM(D729:D730))" TargetMode="External"/><Relationship Id="rId7312" Type="http://schemas.openxmlformats.org/officeDocument/2006/relationships/hyperlink" Target="mailto:=@if(sum(d729.d730)=0,%22NA%22,SUM(L729:L730)/SUM(D729:D730))" TargetMode="External"/><Relationship Id="rId776" Type="http://schemas.openxmlformats.org/officeDocument/2006/relationships/hyperlink" Target="mailto:=@if(sum(d729.d730)=0,%22NA%22,SUM(L729:L730)/SUM(D729:D730))" TargetMode="External"/><Relationship Id="rId2457" Type="http://schemas.openxmlformats.org/officeDocument/2006/relationships/hyperlink" Target="mailto:=@if(sum(d729.d730)=0,%22NA%22,SUM(L729:L730)/SUM(D729:D730))" TargetMode="External"/><Relationship Id="rId3508" Type="http://schemas.openxmlformats.org/officeDocument/2006/relationships/hyperlink" Target="mailto:=@if(sum(d729.d730)=0,%22NA%22,SUM(L729:L730)/SUM(D729:D730))" TargetMode="External"/><Relationship Id="rId4906" Type="http://schemas.openxmlformats.org/officeDocument/2006/relationships/hyperlink" Target="mailto:=@if(sum(d729.d730)=0,%22NA%22,SUM(L729:L730)/SUM(D729:D730))" TargetMode="External"/><Relationship Id="rId429" Type="http://schemas.openxmlformats.org/officeDocument/2006/relationships/hyperlink" Target="mailto:=@if(sum(d729.d730)=0,%22NA%22,SUM(L729:L730)/SUM(D729:D730))" TargetMode="External"/><Relationship Id="rId1059" Type="http://schemas.openxmlformats.org/officeDocument/2006/relationships/hyperlink" Target="mailto:=@if(sum(d729.d730)=0,%22NA%22,SUM(L729:L730)/SUM(D729:D730))" TargetMode="External"/><Relationship Id="rId1473" Type="http://schemas.openxmlformats.org/officeDocument/2006/relationships/hyperlink" Target="mailto:=@if(sum(d729.d730)=0,%22NA%22,SUM(L729:L730)/SUM(D729:D730))" TargetMode="External"/><Relationship Id="rId2871" Type="http://schemas.openxmlformats.org/officeDocument/2006/relationships/hyperlink" Target="mailto:=@if(sum(d729.d730)=0,%22NA%22,SUM(L729:L730)/SUM(D729:D730))" TargetMode="External"/><Relationship Id="rId3922" Type="http://schemas.openxmlformats.org/officeDocument/2006/relationships/hyperlink" Target="mailto:=@if(sum(d729.d730)=0,%22NA%22,SUM(L729:L730)/SUM(D729:D730))" TargetMode="External"/><Relationship Id="rId8086" Type="http://schemas.openxmlformats.org/officeDocument/2006/relationships/hyperlink" Target="mailto:=@if(sum(d729.d730)=0,%22NA%22,SUM(L729:L730)/SUM(D729:D730))" TargetMode="External"/><Relationship Id="rId843" Type="http://schemas.openxmlformats.org/officeDocument/2006/relationships/hyperlink" Target="mailto:=@if(sum(d729.d730)=0,%22NA%22,SUM(L729:L730)/SUM(D729:D730))" TargetMode="External"/><Relationship Id="rId1126" Type="http://schemas.openxmlformats.org/officeDocument/2006/relationships/hyperlink" Target="mailto:=@if(sum(d729.d730)=0,%22NA%22,SUM(L729:L730)/SUM(D729:D730))" TargetMode="External"/><Relationship Id="rId2524" Type="http://schemas.openxmlformats.org/officeDocument/2006/relationships/hyperlink" Target="mailto:=@if(sum(d729.d730)=0,%22NA%22,SUM(L729:L730)/SUM(D729:D730))" TargetMode="External"/><Relationship Id="rId910" Type="http://schemas.openxmlformats.org/officeDocument/2006/relationships/hyperlink" Target="mailto:=@if(sum(d729.d730)=0,%22NA%22,SUM(L729:L730)/SUM(D729:D730))" TargetMode="External"/><Relationship Id="rId1540" Type="http://schemas.openxmlformats.org/officeDocument/2006/relationships/hyperlink" Target="mailto:=@if(sum(d729.d730)=0,%22NA%22,SUM(L729:L730)/SUM(D729:D730))" TargetMode="External"/><Relationship Id="rId4696" Type="http://schemas.openxmlformats.org/officeDocument/2006/relationships/hyperlink" Target="mailto:=@if(sum(d729.d730)=0,%22NA%22,SUM(L729:L730)/SUM(D729:D730))" TargetMode="External"/><Relationship Id="rId5747" Type="http://schemas.openxmlformats.org/officeDocument/2006/relationships/hyperlink" Target="mailto:=@if(sum(d729.d730)=0,%22NA%22,SUM(L729:L730)/SUM(D729:D730))" TargetMode="External"/><Relationship Id="rId3298" Type="http://schemas.openxmlformats.org/officeDocument/2006/relationships/hyperlink" Target="mailto:=@if(sum(d729.d730)=0,%22NA%22,SUM(L729:L730)/SUM(D729:D730))" TargetMode="External"/><Relationship Id="rId4349" Type="http://schemas.openxmlformats.org/officeDocument/2006/relationships/hyperlink" Target="mailto:=@if(sum(d729.d730)=0,%22NA%22,SUM(L729:L730)/SUM(D729:D730))" TargetMode="External"/><Relationship Id="rId4763" Type="http://schemas.openxmlformats.org/officeDocument/2006/relationships/hyperlink" Target="mailto:=@if(sum(d729.d730)=0,%22NA%22,SUM(L729:L730)/SUM(D729:D730))" TargetMode="External"/><Relationship Id="rId5814" Type="http://schemas.openxmlformats.org/officeDocument/2006/relationships/hyperlink" Target="mailto:=@if(sum(d729.d730)=0,%22NA%22,SUM(L729:L730)/SUM(D729:D730))" TargetMode="External"/><Relationship Id="rId3365" Type="http://schemas.openxmlformats.org/officeDocument/2006/relationships/hyperlink" Target="mailto:=@if(sum(d729.d730)=0,%22NA%22,SUM(L729:L730)/SUM(D729:D730))" TargetMode="External"/><Relationship Id="rId4416" Type="http://schemas.openxmlformats.org/officeDocument/2006/relationships/hyperlink" Target="mailto:=@if(sum(d729.d730)=0,%22NA%22,SUM(L729:L730)/SUM(D729:D730))" TargetMode="External"/><Relationship Id="rId4830" Type="http://schemas.openxmlformats.org/officeDocument/2006/relationships/hyperlink" Target="mailto:=@if(sum(d729.d730)=0,%22NA%22,SUM(L729:L730)/SUM(D729:D730))" TargetMode="External"/><Relationship Id="rId7986" Type="http://schemas.openxmlformats.org/officeDocument/2006/relationships/hyperlink" Target="mailto:=@if(sum(d729.d730)=0,%22NA%22,SUM(L729:L730)/SUM(D729:D730))" TargetMode="External"/><Relationship Id="rId286" Type="http://schemas.openxmlformats.org/officeDocument/2006/relationships/hyperlink" Target="mailto:=@if(sum(d729.d730)=0,%22NA%22,SUM(L729:L730)/SUM(D729:D730))" TargetMode="External"/><Relationship Id="rId2381" Type="http://schemas.openxmlformats.org/officeDocument/2006/relationships/hyperlink" Target="mailto:=@if(sum(d729.d730)=0,%22NA%22,SUM(L729:L730)/SUM(D729:D730))" TargetMode="External"/><Relationship Id="rId3018" Type="http://schemas.openxmlformats.org/officeDocument/2006/relationships/hyperlink" Target="mailto:=@if(sum(d729.d730)=0,%22NA%22,SUM(L729:L730)/SUM(D729:D730))" TargetMode="External"/><Relationship Id="rId3432" Type="http://schemas.openxmlformats.org/officeDocument/2006/relationships/hyperlink" Target="mailto:=@if(sum(d729.d730)=0,%22NA%22,SUM(L729:L730)/SUM(D729:D730))" TargetMode="External"/><Relationship Id="rId6588" Type="http://schemas.openxmlformats.org/officeDocument/2006/relationships/hyperlink" Target="mailto:=@if(sum(d729.d730)=0,%22NA%22,SUM(L729:L730)/SUM(D729:D730))" TargetMode="External"/><Relationship Id="rId7639" Type="http://schemas.openxmlformats.org/officeDocument/2006/relationships/hyperlink" Target="mailto:=@if(sum(d729.d730)=0,%22NA%22,SUM(L729:L730)/SUM(D729:D730))" TargetMode="External"/><Relationship Id="rId353" Type="http://schemas.openxmlformats.org/officeDocument/2006/relationships/hyperlink" Target="mailto:=@if(sum(d729.d730)=0,%22NA%22,SUM(L729:L730)/SUM(D729:D730))" TargetMode="External"/><Relationship Id="rId2034" Type="http://schemas.openxmlformats.org/officeDocument/2006/relationships/hyperlink" Target="mailto:=@if(sum(d729.d730)=0,%22NA%22,SUM(L729:L730)/SUM(D729:D730))" TargetMode="External"/><Relationship Id="rId420" Type="http://schemas.openxmlformats.org/officeDocument/2006/relationships/hyperlink" Target="mailto:=@if(sum(d729.d730)=0,%22NA%22,SUM(L729:L730)/SUM(D729:D730))" TargetMode="External"/><Relationship Id="rId1050" Type="http://schemas.openxmlformats.org/officeDocument/2006/relationships/hyperlink" Target="mailto:=@if(sum(d729.d730)=0,%22NA%22,SUM(L729:L730)/SUM(D729:D730))" TargetMode="External"/><Relationship Id="rId2101" Type="http://schemas.openxmlformats.org/officeDocument/2006/relationships/hyperlink" Target="mailto:=@if(sum(d729.d730)=0,%22NA%22,SUM(L729:L730)/SUM(D729:D730))" TargetMode="External"/><Relationship Id="rId5257" Type="http://schemas.openxmlformats.org/officeDocument/2006/relationships/hyperlink" Target="mailto:=@if(sum(d729.d730)=0,%22NA%22,SUM(L729:L730)/SUM(D729:D730))" TargetMode="External"/><Relationship Id="rId6655" Type="http://schemas.openxmlformats.org/officeDocument/2006/relationships/hyperlink" Target="mailto:=@if(sum(d729.d730)=0,%22NA%22,SUM(L729:L730)/SUM(D729:D730))" TargetMode="External"/><Relationship Id="rId7706" Type="http://schemas.openxmlformats.org/officeDocument/2006/relationships/hyperlink" Target="mailto:=@if(sum(d729.d730)=0,%22NA%22,SUM(L729:L730)/SUM(D729:D730))" TargetMode="External"/><Relationship Id="rId5671" Type="http://schemas.openxmlformats.org/officeDocument/2006/relationships/hyperlink" Target="mailto:=@if(sum(d729.d730)=0,%22NA%22,SUM(L729:L730)/SUM(D729:D730))" TargetMode="External"/><Relationship Id="rId6308" Type="http://schemas.openxmlformats.org/officeDocument/2006/relationships/hyperlink" Target="mailto:=@if(sum(d729.d730)=0,%22NA%22,SUM(L729:L730)/SUM(D729:D730))" TargetMode="External"/><Relationship Id="rId6722" Type="http://schemas.openxmlformats.org/officeDocument/2006/relationships/hyperlink" Target="mailto:=@if(sum(d729.d730)=0,%22NA%22,SUM(L729:L730)/SUM(D729:D730))" TargetMode="External"/><Relationship Id="rId1867" Type="http://schemas.openxmlformats.org/officeDocument/2006/relationships/hyperlink" Target="mailto:=@if(sum(d729.d730)=0,%22NA%22,SUM(L729:L730)/SUM(D729:D730))" TargetMode="External"/><Relationship Id="rId2918" Type="http://schemas.openxmlformats.org/officeDocument/2006/relationships/hyperlink" Target="mailto:=@if(sum(d729.d730)=0,%22NA%22,SUM(L729:L730)/SUM(D729:D730))" TargetMode="External"/><Relationship Id="rId4273" Type="http://schemas.openxmlformats.org/officeDocument/2006/relationships/hyperlink" Target="mailto:=@if(sum(d729.d730)=0,%22NA%22,SUM(L729:L730)/SUM(D729:D730))" TargetMode="External"/><Relationship Id="rId5324" Type="http://schemas.openxmlformats.org/officeDocument/2006/relationships/hyperlink" Target="mailto:=@if(sum(d729.d730)=0,%22NA%22,SUM(L729:L730)/SUM(D729:D730))" TargetMode="External"/><Relationship Id="rId1934" Type="http://schemas.openxmlformats.org/officeDocument/2006/relationships/hyperlink" Target="mailto:=@if(sum(d729.d730)=0,%22NA%22,SUM(L729:L730)/SUM(D729:D730))" TargetMode="External"/><Relationship Id="rId4340" Type="http://schemas.openxmlformats.org/officeDocument/2006/relationships/hyperlink" Target="mailto:=@if(sum(d729.d730)=0,%22NA%22,SUM(L729:L730)/SUM(D729:D730))" TargetMode="External"/><Relationship Id="rId7496" Type="http://schemas.openxmlformats.org/officeDocument/2006/relationships/hyperlink" Target="mailto:=@if(sum(d729.d730)=0,%22NA%22,SUM(L729:L730)/SUM(D729:D730))" TargetMode="External"/><Relationship Id="rId6098" Type="http://schemas.openxmlformats.org/officeDocument/2006/relationships/hyperlink" Target="mailto:=@if(sum(d729.d730)=0,%22NA%22,SUM(L729:L730)/SUM(D729:D730))" TargetMode="External"/><Relationship Id="rId7149" Type="http://schemas.openxmlformats.org/officeDocument/2006/relationships/hyperlink" Target="mailto:=@if(sum(d729.d730)=0,%22NA%22,SUM(L729:L730)/SUM(D729:D730))" TargetMode="External"/><Relationship Id="rId7563" Type="http://schemas.openxmlformats.org/officeDocument/2006/relationships/hyperlink" Target="mailto:=@if(sum(d729.d730)=0,%22NA%22,SUM(L729:L730)/SUM(D729:D730))" TargetMode="External"/><Relationship Id="rId6165" Type="http://schemas.openxmlformats.org/officeDocument/2006/relationships/hyperlink" Target="mailto:=@if(sum(d729.d730)=0,%22NA%22,SUM(L729:L730)/SUM(D729:D730))" TargetMode="External"/><Relationship Id="rId7216" Type="http://schemas.openxmlformats.org/officeDocument/2006/relationships/hyperlink" Target="mailto:=@if(sum(d729.d730)=0,%22NA%22,SUM(L729:L730)/SUM(D729:D730))" TargetMode="External"/><Relationship Id="rId3759" Type="http://schemas.openxmlformats.org/officeDocument/2006/relationships/hyperlink" Target="mailto:=@if(sum(d729.d730)=0,%22NA%22,SUM(L729:L730)/SUM(D729:D730))" TargetMode="External"/><Relationship Id="rId5181" Type="http://schemas.openxmlformats.org/officeDocument/2006/relationships/hyperlink" Target="mailto:=@if(sum(d729.d730)=0,%22NA%22,SUM(L729:L730)/SUM(D729:D730))" TargetMode="External"/><Relationship Id="rId6232" Type="http://schemas.openxmlformats.org/officeDocument/2006/relationships/hyperlink" Target="mailto:=@if(sum(d729.d730)=0,%22NA%22,SUM(L729:L730)/SUM(D729:D730))" TargetMode="External"/><Relationship Id="rId7630" Type="http://schemas.openxmlformats.org/officeDocument/2006/relationships/hyperlink" Target="mailto:=@if(sum(d729.d730)=0,%22NA%22,SUM(L729:L730)/SUM(D729:D730))" TargetMode="External"/><Relationship Id="rId2775" Type="http://schemas.openxmlformats.org/officeDocument/2006/relationships/hyperlink" Target="mailto:=@if(sum(d729.d730)=0,%22NA%22,SUM(L729:L730)/SUM(D729:D730))" TargetMode="External"/><Relationship Id="rId3826" Type="http://schemas.openxmlformats.org/officeDocument/2006/relationships/hyperlink" Target="mailto:=@if(sum(d729.d730)=0,%22NA%22,SUM(L729:L730)/SUM(D729:D730))" TargetMode="External"/><Relationship Id="rId747" Type="http://schemas.openxmlformats.org/officeDocument/2006/relationships/hyperlink" Target="mailto:=@if(sum(d729.d730)=0,%22NA%22,SUM(L729:L730)/SUM(D729:D730))" TargetMode="External"/><Relationship Id="rId1377" Type="http://schemas.openxmlformats.org/officeDocument/2006/relationships/hyperlink" Target="mailto:=@if(sum(d729.d730)=0,%22NA%22,SUM(L729:L730)/SUM(D729:D730))" TargetMode="External"/><Relationship Id="rId1791" Type="http://schemas.openxmlformats.org/officeDocument/2006/relationships/hyperlink" Target="mailto:=@if(sum(d729.d730)=0,%22NA%22,SUM(L729:L730)/SUM(D729:D730))" TargetMode="External"/><Relationship Id="rId2428" Type="http://schemas.openxmlformats.org/officeDocument/2006/relationships/hyperlink" Target="mailto:=@if(sum(d729.d730)=0,%22NA%22,SUM(L729:L730)/SUM(D729:D730))" TargetMode="External"/><Relationship Id="rId2842" Type="http://schemas.openxmlformats.org/officeDocument/2006/relationships/hyperlink" Target="mailto:=@if(sum(d729.d730)=0,%22NA%22,SUM(L729:L730)/SUM(D729:D730))" TargetMode="External"/><Relationship Id="rId5998" Type="http://schemas.openxmlformats.org/officeDocument/2006/relationships/hyperlink" Target="mailto:=@if(sum(d729.d730)=0,%22NA%22,SUM(L729:L730)/SUM(D729:D730))" TargetMode="External"/><Relationship Id="rId83" Type="http://schemas.openxmlformats.org/officeDocument/2006/relationships/hyperlink" Target="mailto:=@if(sum(d729.d730)=0,%22NA%22,SUM(L729:L730)/SUM(D729:D730))" TargetMode="External"/><Relationship Id="rId814" Type="http://schemas.openxmlformats.org/officeDocument/2006/relationships/hyperlink" Target="mailto:=@if(sum(d729.d730)=0,%22NA%22,SUM(L729:L730)/SUM(D729:D730))" TargetMode="External"/><Relationship Id="rId1444" Type="http://schemas.openxmlformats.org/officeDocument/2006/relationships/hyperlink" Target="mailto:=@if(sum(d729.d730)=0,%22NA%22,SUM(L729:L730)/SUM(D729:D730))" TargetMode="External"/><Relationship Id="rId8057" Type="http://schemas.openxmlformats.org/officeDocument/2006/relationships/hyperlink" Target="mailto:=@if(sum(d729.d730)=0,%22NA%22,SUM(L729:L730)/SUM(D729:D730))" TargetMode="External"/><Relationship Id="rId1511" Type="http://schemas.openxmlformats.org/officeDocument/2006/relationships/hyperlink" Target="mailto:=@if(sum(d729.d730)=0,%22NA%22,SUM(L729:L730)/SUM(D729:D730))" TargetMode="External"/><Relationship Id="rId4667" Type="http://schemas.openxmlformats.org/officeDocument/2006/relationships/hyperlink" Target="mailto:=@if(sum(d729.d730)=0,%22NA%22,SUM(L729:L730)/SUM(D729:D730))" TargetMode="External"/><Relationship Id="rId5718" Type="http://schemas.openxmlformats.org/officeDocument/2006/relationships/hyperlink" Target="mailto:=@if(sum(d729.d730)=0,%22NA%22,SUM(L729:L730)/SUM(D729:D730))" TargetMode="External"/><Relationship Id="rId7073" Type="http://schemas.openxmlformats.org/officeDocument/2006/relationships/hyperlink" Target="mailto:=@if(sum(d729.d730)=0,%22NA%22,SUM(L729:L730)/SUM(D729:D730))" TargetMode="External"/><Relationship Id="rId8124" Type="http://schemas.openxmlformats.org/officeDocument/2006/relationships/hyperlink" Target="mailto:=@if(sum(d729.d730)=0,%22NA%22,SUM(L729:L730)/SUM(D729:D730))" TargetMode="External"/><Relationship Id="rId3269" Type="http://schemas.openxmlformats.org/officeDocument/2006/relationships/hyperlink" Target="mailto:=@if(sum(d729.d730)=0,%22NA%22,SUM(L729:L730)/SUM(D729:D730))" TargetMode="External"/><Relationship Id="rId3683" Type="http://schemas.openxmlformats.org/officeDocument/2006/relationships/hyperlink" Target="mailto:=@if(sum(d729.d730)=0,%22NA%22,SUM(L729:L730)/SUM(D729:D730))" TargetMode="External"/><Relationship Id="rId7140" Type="http://schemas.openxmlformats.org/officeDocument/2006/relationships/hyperlink" Target="mailto:=@if(sum(d729.d730)=0,%22NA%22,SUM(L729:L730)/SUM(D729:D730))" TargetMode="External"/><Relationship Id="rId2285" Type="http://schemas.openxmlformats.org/officeDocument/2006/relationships/hyperlink" Target="mailto:=@if(sum(d729.d730)=0,%22NA%22,SUM(L729:L730)/SUM(D729:D730))" TargetMode="External"/><Relationship Id="rId3336" Type="http://schemas.openxmlformats.org/officeDocument/2006/relationships/hyperlink" Target="mailto:=@if(sum(d729.d730)=0,%22NA%22,SUM(L729:L730)/SUM(D729:D730))" TargetMode="External"/><Relationship Id="rId4734" Type="http://schemas.openxmlformats.org/officeDocument/2006/relationships/hyperlink" Target="mailto:=@if(sum(d729.d730)=0,%22NA%22,SUM(L729:L730)/SUM(D729:D730))" TargetMode="External"/><Relationship Id="rId257" Type="http://schemas.openxmlformats.org/officeDocument/2006/relationships/hyperlink" Target="mailto:=@if(sum(d729.d730)=0,%22NA%22,SUM(L729:L730)/SUM(D729:D730))" TargetMode="External"/><Relationship Id="rId3750" Type="http://schemas.openxmlformats.org/officeDocument/2006/relationships/hyperlink" Target="mailto:=@if(sum(d729.d730)=0,%22NA%22,SUM(L729:L730)/SUM(D729:D730))" TargetMode="External"/><Relationship Id="rId4801" Type="http://schemas.openxmlformats.org/officeDocument/2006/relationships/hyperlink" Target="mailto:=@if(sum(d729.d730)=0,%22NA%22,SUM(L729:L730)/SUM(D729:D730))" TargetMode="External"/><Relationship Id="rId7957" Type="http://schemas.openxmlformats.org/officeDocument/2006/relationships/hyperlink" Target="mailto:=@if(sum(d729.d730)=0,%22NA%22,SUM(L729:L730)/SUM(D729:D730))" TargetMode="External"/><Relationship Id="rId671" Type="http://schemas.openxmlformats.org/officeDocument/2006/relationships/hyperlink" Target="mailto:=@if(sum(d729.d730)=0,%22NA%22,SUM(L729:L730)/SUM(D729:D730))" TargetMode="External"/><Relationship Id="rId2352" Type="http://schemas.openxmlformats.org/officeDocument/2006/relationships/hyperlink" Target="mailto:=@if(sum(d729.d730)=0,%22NA%22,SUM(L729:L730)/SUM(D729:D730))" TargetMode="External"/><Relationship Id="rId3403" Type="http://schemas.openxmlformats.org/officeDocument/2006/relationships/hyperlink" Target="mailto:=@if(sum(d729.d730)=0,%22NA%22,SUM(L729:L730)/SUM(D729:D730))" TargetMode="External"/><Relationship Id="rId6559" Type="http://schemas.openxmlformats.org/officeDocument/2006/relationships/hyperlink" Target="mailto:=@if(sum(d729.d730)=0,%22NA%22,SUM(L729:L730)/SUM(D729:D730))" TargetMode="External"/><Relationship Id="rId6973" Type="http://schemas.openxmlformats.org/officeDocument/2006/relationships/hyperlink" Target="mailto:=@if(sum(d729.d730)=0,%22NA%22,SUM(L729:L730)/SUM(D729:D730))" TargetMode="External"/><Relationship Id="rId324" Type="http://schemas.openxmlformats.org/officeDocument/2006/relationships/hyperlink" Target="mailto:=@if(sum(d729.d730)=0,%22NA%22,SUM(L729:L730)/SUM(D729:D730))" TargetMode="External"/><Relationship Id="rId2005" Type="http://schemas.openxmlformats.org/officeDocument/2006/relationships/hyperlink" Target="mailto:=@if(sum(d729.d730)=0,%22NA%22,SUM(L729:L730)/SUM(D729:D730))" TargetMode="External"/><Relationship Id="rId5575" Type="http://schemas.openxmlformats.org/officeDocument/2006/relationships/hyperlink" Target="mailto:=@if(sum(d729.d730)=0,%22NA%22,SUM(L729:L730)/SUM(D729:D730))" TargetMode="External"/><Relationship Id="rId6626" Type="http://schemas.openxmlformats.org/officeDocument/2006/relationships/hyperlink" Target="mailto:=@if(sum(d729.d730)=0,%22NA%22,SUM(L729:L730)/SUM(D729:D730))" TargetMode="External"/><Relationship Id="rId1021" Type="http://schemas.openxmlformats.org/officeDocument/2006/relationships/hyperlink" Target="mailto:=@if(sum(d729.d730)=0,%22NA%22,SUM(L729:L730)/SUM(D729:D730))" TargetMode="External"/><Relationship Id="rId4177" Type="http://schemas.openxmlformats.org/officeDocument/2006/relationships/hyperlink" Target="mailto:=@if(sum(d729.d730)=0,%22NA%22,SUM(L729:L730)/SUM(D729:D730))" TargetMode="External"/><Relationship Id="rId4591" Type="http://schemas.openxmlformats.org/officeDocument/2006/relationships/hyperlink" Target="mailto:=@if(sum(d729.d730)=0,%22NA%22,SUM(L729:L730)/SUM(D729:D730))" TargetMode="External"/><Relationship Id="rId5228" Type="http://schemas.openxmlformats.org/officeDocument/2006/relationships/hyperlink" Target="mailto:=@if(sum(d729.d730)=0,%22NA%22,SUM(L729:L730)/SUM(D729:D730))" TargetMode="External"/><Relationship Id="rId5642" Type="http://schemas.openxmlformats.org/officeDocument/2006/relationships/hyperlink" Target="mailto:=@if(sum(d729.d730)=0,%22NA%22,SUM(L729:L730)/SUM(D729:D730))" TargetMode="External"/><Relationship Id="rId3193" Type="http://schemas.openxmlformats.org/officeDocument/2006/relationships/hyperlink" Target="mailto:=@if(sum(d729.d730)=0,%22NA%22,SUM(L729:L730)/SUM(D729:D730))" TargetMode="External"/><Relationship Id="rId4244" Type="http://schemas.openxmlformats.org/officeDocument/2006/relationships/hyperlink" Target="mailto:=@if(sum(d729.d730)=0,%22NA%22,SUM(L729:L730)/SUM(D729:D730))" TargetMode="External"/><Relationship Id="rId1838" Type="http://schemas.openxmlformats.org/officeDocument/2006/relationships/hyperlink" Target="mailto:=@if(sum(d729.d730)=0,%22NA%22,SUM(L729:L730)/SUM(D729:D730))" TargetMode="External"/><Relationship Id="rId3260" Type="http://schemas.openxmlformats.org/officeDocument/2006/relationships/hyperlink" Target="mailto:=@if(sum(d729.d730)=0,%22NA%22,SUM(L729:L730)/SUM(D729:D730))" TargetMode="External"/><Relationship Id="rId4311" Type="http://schemas.openxmlformats.org/officeDocument/2006/relationships/hyperlink" Target="mailto:=@if(sum(d729.d730)=0,%22NA%22,SUM(L729:L730)/SUM(D729:D730))" TargetMode="External"/><Relationship Id="rId7467" Type="http://schemas.openxmlformats.org/officeDocument/2006/relationships/hyperlink" Target="mailto:=@if(sum(d729.d730)=0,%22NA%22,SUM(L729:L730)/SUM(D729:D730))" TargetMode="External"/><Relationship Id="rId181" Type="http://schemas.openxmlformats.org/officeDocument/2006/relationships/hyperlink" Target="mailto:=@if(sum(d729.d730)=0,%22NA%22,SUM(L729:L730)/SUM(D729:D730))" TargetMode="External"/><Relationship Id="rId1905" Type="http://schemas.openxmlformats.org/officeDocument/2006/relationships/hyperlink" Target="mailto:=@if(sum(d729.d730)=0,%22NA%22,SUM(L729:L730)/SUM(D729:D730))" TargetMode="External"/><Relationship Id="rId6069" Type="http://schemas.openxmlformats.org/officeDocument/2006/relationships/hyperlink" Target="mailto:=@if(sum(d729.d730)=0,%22NA%22,SUM(L729:L730)/SUM(D729:D730))" TargetMode="External"/><Relationship Id="rId7881" Type="http://schemas.openxmlformats.org/officeDocument/2006/relationships/hyperlink" Target="mailto:=@if(sum(d729.d730)=0,%22NA%22,SUM(L729:L730)/SUM(D729:D730))" TargetMode="External"/><Relationship Id="rId5085" Type="http://schemas.openxmlformats.org/officeDocument/2006/relationships/hyperlink" Target="mailto:=@if(sum(d729.d730)=0,%22NA%22,SUM(L729:L730)/SUM(D729:D730))" TargetMode="External"/><Relationship Id="rId6483" Type="http://schemas.openxmlformats.org/officeDocument/2006/relationships/hyperlink" Target="mailto:=@if(sum(d729.d730)=0,%22NA%22,SUM(L729:L730)/SUM(D729:D730))" TargetMode="External"/><Relationship Id="rId7534" Type="http://schemas.openxmlformats.org/officeDocument/2006/relationships/hyperlink" Target="mailto:=@if(sum(d729.d730)=0,%22NA%22,SUM(L729:L730)/SUM(D729:D730))" TargetMode="External"/><Relationship Id="rId998" Type="http://schemas.openxmlformats.org/officeDocument/2006/relationships/hyperlink" Target="mailto:=@if(sum(d729.d730)=0,%22NA%22,SUM(L729:L730)/SUM(D729:D730))" TargetMode="External"/><Relationship Id="rId2679" Type="http://schemas.openxmlformats.org/officeDocument/2006/relationships/hyperlink" Target="mailto:=@if(sum(d729.d730)=0,%22NA%22,SUM(L729:L730)/SUM(D729:D730))" TargetMode="External"/><Relationship Id="rId6136" Type="http://schemas.openxmlformats.org/officeDocument/2006/relationships/hyperlink" Target="mailto:=@if(sum(d729.d730)=0,%22NA%22,SUM(L729:L730)/SUM(D729:D730))" TargetMode="External"/><Relationship Id="rId6550" Type="http://schemas.openxmlformats.org/officeDocument/2006/relationships/hyperlink" Target="mailto:=@if(sum(d729.d730)=0,%22NA%22,SUM(L729:L730)/SUM(D729:D730))" TargetMode="External"/><Relationship Id="rId7601" Type="http://schemas.openxmlformats.org/officeDocument/2006/relationships/hyperlink" Target="mailto:=@if(sum(d729.d730)=0,%22NA%22,SUM(L729:L730)/SUM(D729:D730))" TargetMode="External"/><Relationship Id="rId1695" Type="http://schemas.openxmlformats.org/officeDocument/2006/relationships/hyperlink" Target="mailto:=@if(sum(d729.d730)=0,%22NA%22,SUM(L729:L730)/SUM(D729:D730))" TargetMode="External"/><Relationship Id="rId2746" Type="http://schemas.openxmlformats.org/officeDocument/2006/relationships/hyperlink" Target="mailto:=@if(sum(d729.d730)=0,%22NA%22,SUM(L729:L730)/SUM(D729:D730))" TargetMode="External"/><Relationship Id="rId5152" Type="http://schemas.openxmlformats.org/officeDocument/2006/relationships/hyperlink" Target="mailto:=@if(sum(d729.d730)=0,%22NA%22,SUM(L729:L730)/SUM(D729:D730))" TargetMode="External"/><Relationship Id="rId6203" Type="http://schemas.openxmlformats.org/officeDocument/2006/relationships/hyperlink" Target="mailto:=@if(sum(d729.d730)=0,%22NA%22,SUM(L729:L730)/SUM(D729:D730))" TargetMode="External"/><Relationship Id="rId718" Type="http://schemas.openxmlformats.org/officeDocument/2006/relationships/hyperlink" Target="mailto:=@if(sum(d729.d730)=0,%22NA%22,SUM(L729:L730)/SUM(D729:D730))" TargetMode="External"/><Relationship Id="rId1348" Type="http://schemas.openxmlformats.org/officeDocument/2006/relationships/hyperlink" Target="mailto:=@if(sum(d729.d730)=0,%22NA%22,SUM(L729:L730)/SUM(D729:D730))" TargetMode="External"/><Relationship Id="rId1762" Type="http://schemas.openxmlformats.org/officeDocument/2006/relationships/hyperlink" Target="mailto:=@if(sum(d729.d730)=0,%22NA%22,SUM(L729:L730)/SUM(D729:D730))" TargetMode="External"/><Relationship Id="rId1415" Type="http://schemas.openxmlformats.org/officeDocument/2006/relationships/hyperlink" Target="mailto:=@if(sum(d729.d730)=0,%22NA%22,SUM(L729:L730)/SUM(D729:D730))" TargetMode="External"/><Relationship Id="rId2813" Type="http://schemas.openxmlformats.org/officeDocument/2006/relationships/hyperlink" Target="mailto:=@if(sum(d729.d730)=0,%22NA%22,SUM(L729:L730)/SUM(D729:D730))" TargetMode="External"/><Relationship Id="rId5969" Type="http://schemas.openxmlformats.org/officeDocument/2006/relationships/hyperlink" Target="mailto:=@if(sum(d729.d730)=0,%22NA%22,SUM(L729:L730)/SUM(D729:D730))" TargetMode="External"/><Relationship Id="rId7391" Type="http://schemas.openxmlformats.org/officeDocument/2006/relationships/hyperlink" Target="mailto:=@if(sum(d729.d730)=0,%22NA%22,SUM(L729:L730)/SUM(D729:D730))" TargetMode="External"/><Relationship Id="rId8028" Type="http://schemas.openxmlformats.org/officeDocument/2006/relationships/hyperlink" Target="mailto:=@if(sum(d729.d730)=0,%22NA%22,SUM(L729:L730)/SUM(D729:D730))" TargetMode="External"/><Relationship Id="rId54" Type="http://schemas.openxmlformats.org/officeDocument/2006/relationships/hyperlink" Target="mailto:=@if(sum(d729.d730)=0,%22NA%22,SUM(L729:L730)/SUM(D729:D730))" TargetMode="External"/><Relationship Id="rId4985" Type="http://schemas.openxmlformats.org/officeDocument/2006/relationships/hyperlink" Target="mailto:=@if(sum(d729.d730)=0,%22NA%22,SUM(L729:L730)/SUM(D729:D730))" TargetMode="External"/><Relationship Id="rId7044" Type="http://schemas.openxmlformats.org/officeDocument/2006/relationships/hyperlink" Target="mailto:=@if(sum(d729.d730)=0,%22NA%22,SUM(L729:L730)/SUM(D729:D730))" TargetMode="External"/><Relationship Id="rId2189" Type="http://schemas.openxmlformats.org/officeDocument/2006/relationships/hyperlink" Target="mailto:=@if(sum(d729.d730)=0,%22NA%22,SUM(L729:L730)/SUM(D729:D730))" TargetMode="External"/><Relationship Id="rId3587" Type="http://schemas.openxmlformats.org/officeDocument/2006/relationships/hyperlink" Target="mailto:=@if(sum(d729.d730)=0,%22NA%22,SUM(L729:L730)/SUM(D729:D730))" TargetMode="External"/><Relationship Id="rId4638" Type="http://schemas.openxmlformats.org/officeDocument/2006/relationships/hyperlink" Target="mailto:=@if(sum(d729.d730)=0,%22NA%22,SUM(L729:L730)/SUM(D729:D730))" TargetMode="External"/><Relationship Id="rId6060" Type="http://schemas.openxmlformats.org/officeDocument/2006/relationships/hyperlink" Target="mailto:=@if(sum(d729.d730)=0,%22NA%22,SUM(L729:L730)/SUM(D729:D730))" TargetMode="External"/><Relationship Id="rId3654" Type="http://schemas.openxmlformats.org/officeDocument/2006/relationships/hyperlink" Target="mailto:=@if(sum(d729.d730)=0,%22NA%22,SUM(L729:L730)/SUM(D729:D730))" TargetMode="External"/><Relationship Id="rId4705" Type="http://schemas.openxmlformats.org/officeDocument/2006/relationships/hyperlink" Target="mailto:=@if(sum(d729.d730)=0,%22NA%22,SUM(L729:L730)/SUM(D729:D730))" TargetMode="External"/><Relationship Id="rId7111" Type="http://schemas.openxmlformats.org/officeDocument/2006/relationships/hyperlink" Target="mailto:=@if(sum(d729.d730)=0,%22NA%22,SUM(L729:L730)/SUM(D729:D730))" TargetMode="External"/><Relationship Id="rId575" Type="http://schemas.openxmlformats.org/officeDocument/2006/relationships/hyperlink" Target="mailto:=@if(sum(d729.d730)=0,%22NA%22,SUM(L729:L730)/SUM(D729:D730))" TargetMode="External"/><Relationship Id="rId2256" Type="http://schemas.openxmlformats.org/officeDocument/2006/relationships/hyperlink" Target="mailto:=@if(sum(d729.d730)=0,%22NA%22,SUM(L729:L730)/SUM(D729:D730))" TargetMode="External"/><Relationship Id="rId2670" Type="http://schemas.openxmlformats.org/officeDocument/2006/relationships/hyperlink" Target="mailto:=@if(sum(d729.d730)=0,%22NA%22,SUM(L729:L730)/SUM(D729:D730))" TargetMode="External"/><Relationship Id="rId3307" Type="http://schemas.openxmlformats.org/officeDocument/2006/relationships/hyperlink" Target="mailto:=@if(sum(d729.d730)=0,%22NA%22,SUM(L729:L730)/SUM(D729:D730))" TargetMode="External"/><Relationship Id="rId3721" Type="http://schemas.openxmlformats.org/officeDocument/2006/relationships/hyperlink" Target="mailto:=@if(sum(d729.d730)=0,%22NA%22,SUM(L729:L730)/SUM(D729:D730))" TargetMode="External"/><Relationship Id="rId6877" Type="http://schemas.openxmlformats.org/officeDocument/2006/relationships/hyperlink" Target="mailto:=@if(sum(d729.d730)=0,%22NA%22,SUM(L729:L730)/SUM(D729:D730))" TargetMode="External"/><Relationship Id="rId7928" Type="http://schemas.openxmlformats.org/officeDocument/2006/relationships/hyperlink" Target="mailto:=@if(sum(d729.d730)=0,%22NA%22,SUM(L729:L730)/SUM(D729:D730))" TargetMode="External"/><Relationship Id="rId228" Type="http://schemas.openxmlformats.org/officeDocument/2006/relationships/hyperlink" Target="mailto:=@if(sum(d729.d730)=0,%22NA%22,SUM(L729:L730)/SUM(D729:D730))" TargetMode="External"/><Relationship Id="rId642" Type="http://schemas.openxmlformats.org/officeDocument/2006/relationships/hyperlink" Target="mailto:=@if(sum(d729.d730)=0,%22NA%22,SUM(L729:L730)/SUM(D729:D730))" TargetMode="External"/><Relationship Id="rId1272" Type="http://schemas.openxmlformats.org/officeDocument/2006/relationships/hyperlink" Target="mailto:=@if(sum(d729.d730)=0,%22NA%22,SUM(L729:L730)/SUM(D729:D730))" TargetMode="External"/><Relationship Id="rId2323" Type="http://schemas.openxmlformats.org/officeDocument/2006/relationships/hyperlink" Target="mailto:=@if(sum(d729.d730)=0,%22NA%22,SUM(L729:L730)/SUM(D729:D730))" TargetMode="External"/><Relationship Id="rId5479" Type="http://schemas.openxmlformats.org/officeDocument/2006/relationships/hyperlink" Target="mailto:=@if(sum(d729.d730)=0,%22NA%22,SUM(L729:L730)/SUM(D729:D730))" TargetMode="External"/><Relationship Id="rId5893" Type="http://schemas.openxmlformats.org/officeDocument/2006/relationships/hyperlink" Target="mailto:=@if(sum(d729.d730)=0,%22NA%22,SUM(L729:L730)/SUM(D729:D730))" TargetMode="External"/><Relationship Id="rId4495" Type="http://schemas.openxmlformats.org/officeDocument/2006/relationships/hyperlink" Target="mailto:=@if(sum(d729.d730)=0,%22NA%22,SUM(L729:L730)/SUM(D729:D730))" TargetMode="External"/><Relationship Id="rId5546" Type="http://schemas.openxmlformats.org/officeDocument/2006/relationships/hyperlink" Target="mailto:=@if(sum(d729.d730)=0,%22NA%22,SUM(L729:L730)/SUM(D729:D730))" TargetMode="External"/><Relationship Id="rId6944" Type="http://schemas.openxmlformats.org/officeDocument/2006/relationships/hyperlink" Target="mailto:=@if(sum(d729.d730)=0,%22NA%22,SUM(L729:L730)/SUM(D729:D730))" TargetMode="External"/><Relationship Id="rId3097" Type="http://schemas.openxmlformats.org/officeDocument/2006/relationships/hyperlink" Target="mailto:=@if(sum(d729.d730)=0,%22NA%22,SUM(L729:L730)/SUM(D729:D730))" TargetMode="External"/><Relationship Id="rId4148" Type="http://schemas.openxmlformats.org/officeDocument/2006/relationships/hyperlink" Target="mailto:=@if(sum(d729.d730)=0,%22NA%22,SUM(L729:L730)/SUM(D729:D730))" TargetMode="External"/><Relationship Id="rId5960" Type="http://schemas.openxmlformats.org/officeDocument/2006/relationships/hyperlink" Target="mailto:=@if(sum(d729.d730)=0,%22NA%22,SUM(L729:L730)/SUM(D729:D730))" TargetMode="External"/><Relationship Id="rId3164" Type="http://schemas.openxmlformats.org/officeDocument/2006/relationships/hyperlink" Target="mailto:=@if(sum(d729.d730)=0,%22NA%22,SUM(L729:L730)/SUM(D729:D730))" TargetMode="External"/><Relationship Id="rId4562" Type="http://schemas.openxmlformats.org/officeDocument/2006/relationships/hyperlink" Target="mailto:=@if(sum(d729.d730)=0,%22NA%22,SUM(L729:L730)/SUM(D729:D730))" TargetMode="External"/><Relationship Id="rId5613" Type="http://schemas.openxmlformats.org/officeDocument/2006/relationships/hyperlink" Target="mailto:=@if(sum(d729.d730)=0,%22NA%22,SUM(L729:L730)/SUM(D729:D730))" TargetMode="External"/><Relationship Id="rId1809" Type="http://schemas.openxmlformats.org/officeDocument/2006/relationships/hyperlink" Target="mailto:=@if(sum(d729.d730)=0,%22NA%22,SUM(L729:L730)/SUM(D729:D730))" TargetMode="External"/><Relationship Id="rId4215" Type="http://schemas.openxmlformats.org/officeDocument/2006/relationships/hyperlink" Target="mailto:=@if(sum(d729.d730)=0,%22NA%22,SUM(L729:L730)/SUM(D729:D730))" TargetMode="External"/><Relationship Id="rId7785" Type="http://schemas.openxmlformats.org/officeDocument/2006/relationships/hyperlink" Target="mailto:=@if(sum(d729.d730)=0,%22NA%22,SUM(L729:L730)/SUM(D729:D730))" TargetMode="External"/><Relationship Id="rId2180" Type="http://schemas.openxmlformats.org/officeDocument/2006/relationships/hyperlink" Target="mailto:=@if(sum(d729.d730)=0,%22NA%22,SUM(L729:L730)/SUM(D729:D730))" TargetMode="External"/><Relationship Id="rId3231" Type="http://schemas.openxmlformats.org/officeDocument/2006/relationships/hyperlink" Target="mailto:=@if(sum(d729.d730)=0,%22NA%22,SUM(L729:L730)/SUM(D729:D730))" TargetMode="External"/><Relationship Id="rId6387" Type="http://schemas.openxmlformats.org/officeDocument/2006/relationships/hyperlink" Target="mailto:=@if(sum(d729.d730)=0,%22NA%22,SUM(L729:L730)/SUM(D729:D730))" TargetMode="External"/><Relationship Id="rId7438" Type="http://schemas.openxmlformats.org/officeDocument/2006/relationships/hyperlink" Target="mailto:=@if(sum(d729.d730)=0,%22NA%22,SUM(L729:L730)/SUM(D729:D730))" TargetMode="External"/><Relationship Id="rId7852" Type="http://schemas.openxmlformats.org/officeDocument/2006/relationships/hyperlink" Target="mailto:=@if(sum(d729.d730)=0,%22NA%22,SUM(L729:L730)/SUM(D729:D730))" TargetMode="External"/><Relationship Id="rId152" Type="http://schemas.openxmlformats.org/officeDocument/2006/relationships/hyperlink" Target="mailto:=@if(sum(d729.d730)=0,%22NA%22,SUM(L729:L730)/SUM(D729:D730))" TargetMode="External"/><Relationship Id="rId2997" Type="http://schemas.openxmlformats.org/officeDocument/2006/relationships/hyperlink" Target="mailto:=@if(sum(d729.d730)=0,%22NA%22,SUM(L729:L730)/SUM(D729:D730))" TargetMode="External"/><Relationship Id="rId6454" Type="http://schemas.openxmlformats.org/officeDocument/2006/relationships/hyperlink" Target="mailto:=@if(sum(d729.d730)=0,%22NA%22,SUM(L729:L730)/SUM(D729:D730))" TargetMode="External"/><Relationship Id="rId7505" Type="http://schemas.openxmlformats.org/officeDocument/2006/relationships/hyperlink" Target="mailto:=@if(sum(d729.d730)=0,%22NA%22,SUM(L729:L730)/SUM(D729:D730))" TargetMode="External"/><Relationship Id="rId969" Type="http://schemas.openxmlformats.org/officeDocument/2006/relationships/hyperlink" Target="mailto:=@if(sum(d729.d730)=0,%22NA%22,SUM(L729:L730)/SUM(D729:D730))" TargetMode="External"/><Relationship Id="rId1599" Type="http://schemas.openxmlformats.org/officeDocument/2006/relationships/hyperlink" Target="mailto:=@if(sum(d729.d730)=0,%22NA%22,SUM(L729:L730)/SUM(D729:D730))" TargetMode="External"/><Relationship Id="rId5056" Type="http://schemas.openxmlformats.org/officeDocument/2006/relationships/hyperlink" Target="mailto:=@if(sum(d729.d730)=0,%22NA%22,SUM(L729:L730)/SUM(D729:D730))" TargetMode="External"/><Relationship Id="rId5470" Type="http://schemas.openxmlformats.org/officeDocument/2006/relationships/hyperlink" Target="mailto:=@if(sum(d729.d730)=0,%22NA%22,SUM(L729:L730)/SUM(D729:D730))" TargetMode="External"/><Relationship Id="rId6107" Type="http://schemas.openxmlformats.org/officeDocument/2006/relationships/hyperlink" Target="mailto:=@if(sum(d729.d730)=0,%22NA%22,SUM(L729:L730)/SUM(D729:D730))" TargetMode="External"/><Relationship Id="rId6521" Type="http://schemas.openxmlformats.org/officeDocument/2006/relationships/hyperlink" Target="mailto:=@if(sum(d729.d730)=0,%22NA%22,SUM(L729:L730)/SUM(D729:D730))" TargetMode="External"/><Relationship Id="rId4072" Type="http://schemas.openxmlformats.org/officeDocument/2006/relationships/hyperlink" Target="mailto:=@if(sum(d729.d730)=0,%22NA%22,SUM(L729:L730)/SUM(D729:D730))" TargetMode="External"/><Relationship Id="rId5123" Type="http://schemas.openxmlformats.org/officeDocument/2006/relationships/hyperlink" Target="mailto:=@if(sum(d729.d730)=0,%22NA%22,SUM(L729:L730)/SUM(D729:D730))" TargetMode="External"/><Relationship Id="rId1666" Type="http://schemas.openxmlformats.org/officeDocument/2006/relationships/hyperlink" Target="mailto:=@if(sum(d729.d730)=0,%22NA%22,SUM(L729:L730)/SUM(D729:D730))" TargetMode="External"/><Relationship Id="rId2717" Type="http://schemas.openxmlformats.org/officeDocument/2006/relationships/hyperlink" Target="mailto:=@if(sum(d729.d730)=0,%22NA%22,SUM(L729:L730)/SUM(D729:D730))" TargetMode="External"/><Relationship Id="rId7295" Type="http://schemas.openxmlformats.org/officeDocument/2006/relationships/hyperlink" Target="mailto:=@if(sum(d729.d730)=0,%22NA%22,SUM(L729:L730)/SUM(D729:D730))" TargetMode="External"/><Relationship Id="rId1319" Type="http://schemas.openxmlformats.org/officeDocument/2006/relationships/hyperlink" Target="mailto:=@if(sum(d729.d730)=0,%22NA%22,SUM(L729:L730)/SUM(D729:D730))" TargetMode="External"/><Relationship Id="rId1733" Type="http://schemas.openxmlformats.org/officeDocument/2006/relationships/hyperlink" Target="mailto:=@if(sum(d729.d730)=0,%22NA%22,SUM(L729:L730)/SUM(D729:D730))" TargetMode="External"/><Relationship Id="rId4889" Type="http://schemas.openxmlformats.org/officeDocument/2006/relationships/hyperlink" Target="mailto:=@if(sum(d729.d730)=0,%22NA%22,SUM(L729:L730)/SUM(D729:D730))" TargetMode="External"/><Relationship Id="rId25" Type="http://schemas.openxmlformats.org/officeDocument/2006/relationships/hyperlink" Target="mailto:=@if(sum(d729.d730)=0,%22NA%22,SUM(L729:L730)/SUM(D729:D730))" TargetMode="External"/><Relationship Id="rId1800" Type="http://schemas.openxmlformats.org/officeDocument/2006/relationships/hyperlink" Target="mailto:=@if(sum(d729.d730)=0,%22NA%22,SUM(L729:L730)/SUM(D729:D730))" TargetMode="External"/><Relationship Id="rId4956" Type="http://schemas.openxmlformats.org/officeDocument/2006/relationships/hyperlink" Target="mailto:=@if(sum(d729.d730)=0,%22NA%22,SUM(L729:L730)/SUM(D729:D730))" TargetMode="External"/><Relationship Id="rId7362" Type="http://schemas.openxmlformats.org/officeDocument/2006/relationships/hyperlink" Target="mailto:=@if(sum(d729.d730)=0,%22NA%22,SUM(L729:L730)/SUM(D729:D730))" TargetMode="External"/><Relationship Id="rId3558" Type="http://schemas.openxmlformats.org/officeDocument/2006/relationships/hyperlink" Target="mailto:=@if(sum(d729.d730)=0,%22NA%22,SUM(L729:L730)/SUM(D729:D730))" TargetMode="External"/><Relationship Id="rId3972" Type="http://schemas.openxmlformats.org/officeDocument/2006/relationships/hyperlink" Target="mailto:=@if(sum(d729.d730)=0,%22NA%22,SUM(L729:L730)/SUM(D729:D730))" TargetMode="External"/><Relationship Id="rId4609" Type="http://schemas.openxmlformats.org/officeDocument/2006/relationships/hyperlink" Target="mailto:=@if(sum(d729.d730)=0,%22NA%22,SUM(L729:L730)/SUM(D729:D730))" TargetMode="External"/><Relationship Id="rId7015" Type="http://schemas.openxmlformats.org/officeDocument/2006/relationships/hyperlink" Target="mailto:=@if(sum(d729.d730)=0,%22NA%22,SUM(L729:L730)/SUM(D729:D730))" TargetMode="External"/><Relationship Id="rId479" Type="http://schemas.openxmlformats.org/officeDocument/2006/relationships/hyperlink" Target="mailto:=@if(sum(d729.d730)=0,%22NA%22,SUM(L729:L730)/SUM(D729:D730))" TargetMode="External"/><Relationship Id="rId893" Type="http://schemas.openxmlformats.org/officeDocument/2006/relationships/hyperlink" Target="mailto:=@if(sum(d729.d730)=0,%22NA%22,SUM(L729:L730)/SUM(D729:D730))" TargetMode="External"/><Relationship Id="rId2574" Type="http://schemas.openxmlformats.org/officeDocument/2006/relationships/hyperlink" Target="mailto:=@if(sum(d729.d730)=0,%22NA%22,SUM(L729:L730)/SUM(D729:D730))" TargetMode="External"/><Relationship Id="rId3625" Type="http://schemas.openxmlformats.org/officeDocument/2006/relationships/hyperlink" Target="mailto:=@if(sum(d729.d730)=0,%22NA%22,SUM(L729:L730)/SUM(D729:D730))" TargetMode="External"/><Relationship Id="rId6031" Type="http://schemas.openxmlformats.org/officeDocument/2006/relationships/hyperlink" Target="mailto:=@if(sum(d729.d730)=0,%22NA%22,SUM(L729:L730)/SUM(D729:D730))" TargetMode="External"/><Relationship Id="rId546" Type="http://schemas.openxmlformats.org/officeDocument/2006/relationships/hyperlink" Target="mailto:=@if(sum(d729.d730)=0,%22NA%22,SUM(L729:L730)/SUM(D729:D730))" TargetMode="External"/><Relationship Id="rId1176" Type="http://schemas.openxmlformats.org/officeDocument/2006/relationships/hyperlink" Target="mailto:=@if(sum(d729.d730)=0,%22NA%22,SUM(L729:L730)/SUM(D729:D730))" TargetMode="External"/><Relationship Id="rId2227" Type="http://schemas.openxmlformats.org/officeDocument/2006/relationships/hyperlink" Target="mailto:=@if(sum(d729.d730)=0,%22NA%22,SUM(L729:L730)/SUM(D729:D730))" TargetMode="External"/><Relationship Id="rId960" Type="http://schemas.openxmlformats.org/officeDocument/2006/relationships/hyperlink" Target="mailto:=@if(sum(d729.d730)=0,%22NA%22,SUM(L729:L730)/SUM(D729:D730))" TargetMode="External"/><Relationship Id="rId1243" Type="http://schemas.openxmlformats.org/officeDocument/2006/relationships/hyperlink" Target="mailto:=@if(sum(d729.d730)=0,%22NA%22,SUM(L729:L730)/SUM(D729:D730))" TargetMode="External"/><Relationship Id="rId1590" Type="http://schemas.openxmlformats.org/officeDocument/2006/relationships/hyperlink" Target="mailto:=@if(sum(d729.d730)=0,%22NA%22,SUM(L729:L730)/SUM(D729:D730))" TargetMode="External"/><Relationship Id="rId2641" Type="http://schemas.openxmlformats.org/officeDocument/2006/relationships/hyperlink" Target="mailto:=@if(sum(d729.d730)=0,%22NA%22,SUM(L729:L730)/SUM(D729:D730))" TargetMode="External"/><Relationship Id="rId4399" Type="http://schemas.openxmlformats.org/officeDocument/2006/relationships/hyperlink" Target="mailto:=@if(sum(d729.d730)=0,%22NA%22,SUM(L729:L730)/SUM(D729:D730))" TargetMode="External"/><Relationship Id="rId5797" Type="http://schemas.openxmlformats.org/officeDocument/2006/relationships/hyperlink" Target="mailto:=@if(sum(d729.d730)=0,%22NA%22,SUM(L729:L730)/SUM(D729:D730))" TargetMode="External"/><Relationship Id="rId6848" Type="http://schemas.openxmlformats.org/officeDocument/2006/relationships/hyperlink" Target="mailto:=@if(sum(d729.d730)=0,%22NA%22,SUM(L729:L730)/SUM(D729:D730))" TargetMode="External"/><Relationship Id="rId613" Type="http://schemas.openxmlformats.org/officeDocument/2006/relationships/hyperlink" Target="mailto:=@if(sum(d729.d730)=0,%22NA%22,SUM(L729:L730)/SUM(D729:D730))" TargetMode="External"/><Relationship Id="rId5864" Type="http://schemas.openxmlformats.org/officeDocument/2006/relationships/hyperlink" Target="mailto:=@if(sum(d729.d730)=0,%22NA%22,SUM(L729:L730)/SUM(D729:D730))" TargetMode="External"/><Relationship Id="rId6915" Type="http://schemas.openxmlformats.org/officeDocument/2006/relationships/hyperlink" Target="mailto:=@if(sum(d729.d730)=0,%22NA%22,SUM(L729:L730)/SUM(D729:D730))" TargetMode="External"/><Relationship Id="rId1310" Type="http://schemas.openxmlformats.org/officeDocument/2006/relationships/hyperlink" Target="mailto:=@if(sum(d729.d730)=0,%22NA%22,SUM(L729:L730)/SUM(D729:D730))" TargetMode="External"/><Relationship Id="rId4466" Type="http://schemas.openxmlformats.org/officeDocument/2006/relationships/hyperlink" Target="mailto:=@if(sum(d729.d730)=0,%22NA%22,SUM(L729:L730)/SUM(D729:D730))" TargetMode="External"/><Relationship Id="rId4880" Type="http://schemas.openxmlformats.org/officeDocument/2006/relationships/hyperlink" Target="mailto:=@if(sum(d729.d730)=0,%22NA%22,SUM(L729:L730)/SUM(D729:D730))" TargetMode="External"/><Relationship Id="rId5517" Type="http://schemas.openxmlformats.org/officeDocument/2006/relationships/hyperlink" Target="mailto:=@if(sum(d729.d730)=0,%22NA%22,SUM(L729:L730)/SUM(D729:D730))" TargetMode="External"/><Relationship Id="rId5931" Type="http://schemas.openxmlformats.org/officeDocument/2006/relationships/hyperlink" Target="mailto:=@if(sum(d729.d730)=0,%22NA%22,SUM(L729:L730)/SUM(D729:D730))" TargetMode="External"/><Relationship Id="rId3068" Type="http://schemas.openxmlformats.org/officeDocument/2006/relationships/hyperlink" Target="mailto:=@if(sum(d729.d730)=0,%22NA%22,SUM(L729:L730)/SUM(D729:D730))" TargetMode="External"/><Relationship Id="rId3482" Type="http://schemas.openxmlformats.org/officeDocument/2006/relationships/hyperlink" Target="mailto:=@if(sum(d729.d730)=0,%22NA%22,SUM(L729:L730)/SUM(D729:D730))" TargetMode="External"/><Relationship Id="rId4119" Type="http://schemas.openxmlformats.org/officeDocument/2006/relationships/hyperlink" Target="mailto:=@if(sum(d729.d730)=0,%22NA%22,SUM(L729:L730)/SUM(D729:D730))" TargetMode="External"/><Relationship Id="rId4533" Type="http://schemas.openxmlformats.org/officeDocument/2006/relationships/hyperlink" Target="mailto:=@if(sum(d729.d730)=0,%22NA%22,SUM(L729:L730)/SUM(D729:D730))" TargetMode="External"/><Relationship Id="rId7689" Type="http://schemas.openxmlformats.org/officeDocument/2006/relationships/hyperlink" Target="mailto:=@if(sum(d729.d730)=0,%22NA%22,SUM(L729:L730)/SUM(D729:D730))" TargetMode="External"/><Relationship Id="rId2084" Type="http://schemas.openxmlformats.org/officeDocument/2006/relationships/hyperlink" Target="mailto:=@if(sum(d729.d730)=0,%22NA%22,SUM(L729:L730)/SUM(D729:D730))" TargetMode="External"/><Relationship Id="rId3135" Type="http://schemas.openxmlformats.org/officeDocument/2006/relationships/hyperlink" Target="mailto:=@if(sum(d729.d730)=0,%22NA%22,SUM(L729:L730)/SUM(D729:D730))" TargetMode="External"/><Relationship Id="rId4600" Type="http://schemas.openxmlformats.org/officeDocument/2006/relationships/hyperlink" Target="mailto:=@if(sum(d729.d730)=0,%22NA%22,SUM(L729:L730)/SUM(D729:D730))" TargetMode="External"/><Relationship Id="rId7756" Type="http://schemas.openxmlformats.org/officeDocument/2006/relationships/hyperlink" Target="mailto:=@if(sum(d729.d730)=0,%22NA%22,SUM(L729:L730)/SUM(D729:D730))" TargetMode="External"/><Relationship Id="rId470" Type="http://schemas.openxmlformats.org/officeDocument/2006/relationships/hyperlink" Target="mailto:=@if(sum(d729.d730)=0,%22NA%22,SUM(L729:L730)/SUM(D729:D730))" TargetMode="External"/><Relationship Id="rId2151" Type="http://schemas.openxmlformats.org/officeDocument/2006/relationships/hyperlink" Target="mailto:=@if(sum(d729.d730)=0,%22NA%22,SUM(L729:L730)/SUM(D729:D730))" TargetMode="External"/><Relationship Id="rId3202" Type="http://schemas.openxmlformats.org/officeDocument/2006/relationships/hyperlink" Target="mailto:=@if(sum(d729.d730)=0,%22NA%22,SUM(L729:L730)/SUM(D729:D730))" TargetMode="External"/><Relationship Id="rId6358" Type="http://schemas.openxmlformats.org/officeDocument/2006/relationships/hyperlink" Target="mailto:=@if(sum(d729.d730)=0,%22NA%22,SUM(L729:L730)/SUM(D729:D730))" TargetMode="External"/><Relationship Id="rId7409" Type="http://schemas.openxmlformats.org/officeDocument/2006/relationships/hyperlink" Target="mailto:=@if(sum(d729.d730)=0,%22NA%22,SUM(L729:L730)/SUM(D729:D730))" TargetMode="External"/><Relationship Id="rId123" Type="http://schemas.openxmlformats.org/officeDocument/2006/relationships/hyperlink" Target="mailto:=@if(sum(d729.d730)=0,%22NA%22,SUM(L729:L730)/SUM(D729:D730))" TargetMode="External"/><Relationship Id="rId5374" Type="http://schemas.openxmlformats.org/officeDocument/2006/relationships/hyperlink" Target="mailto:=@if(sum(d729.d730)=0,%22NA%22,SUM(L729:L730)/SUM(D729:D730))" TargetMode="External"/><Relationship Id="rId6772" Type="http://schemas.openxmlformats.org/officeDocument/2006/relationships/hyperlink" Target="mailto:=@if(sum(d729.d730)=0,%22NA%22,SUM(L729:L730)/SUM(D729:D730))" TargetMode="External"/><Relationship Id="rId7823" Type="http://schemas.openxmlformats.org/officeDocument/2006/relationships/hyperlink" Target="mailto:=@if(sum(d729.d730)=0,%22NA%22,SUM(L729:L730)/SUM(D729:D730))" TargetMode="External"/><Relationship Id="rId2968" Type="http://schemas.openxmlformats.org/officeDocument/2006/relationships/hyperlink" Target="mailto:=@if(sum(d729.d730)=0,%22NA%22,SUM(L729:L730)/SUM(D729:D730))" TargetMode="External"/><Relationship Id="rId5027" Type="http://schemas.openxmlformats.org/officeDocument/2006/relationships/hyperlink" Target="mailto:=@if(sum(d729.d730)=0,%22NA%22,SUM(L729:L730)/SUM(D729:D730))" TargetMode="External"/><Relationship Id="rId6425" Type="http://schemas.openxmlformats.org/officeDocument/2006/relationships/hyperlink" Target="mailto:=@if(sum(d729.d730)=0,%22NA%22,SUM(L729:L730)/SUM(D729:D730))" TargetMode="External"/><Relationship Id="rId1984" Type="http://schemas.openxmlformats.org/officeDocument/2006/relationships/hyperlink" Target="mailto:=@if(sum(d729.d730)=0,%22NA%22,SUM(L729:L730)/SUM(D729:D730))" TargetMode="External"/><Relationship Id="rId4390" Type="http://schemas.openxmlformats.org/officeDocument/2006/relationships/hyperlink" Target="mailto:=@if(sum(d729.d730)=0,%22NA%22,SUM(L729:L730)/SUM(D729:D730))" TargetMode="External"/><Relationship Id="rId5441" Type="http://schemas.openxmlformats.org/officeDocument/2006/relationships/hyperlink" Target="mailto:=@if(sum(d729.d730)=0,%22NA%22,SUM(L729:L730)/SUM(D729:D730))" TargetMode="External"/><Relationship Id="rId1637" Type="http://schemas.openxmlformats.org/officeDocument/2006/relationships/hyperlink" Target="mailto:=@if(sum(d729.d730)=0,%22NA%22,SUM(L729:L730)/SUM(D729:D730))" TargetMode="External"/><Relationship Id="rId4043" Type="http://schemas.openxmlformats.org/officeDocument/2006/relationships/hyperlink" Target="mailto:=@if(sum(d729.d730)=0,%22NA%22,SUM(L729:L730)/SUM(D729:D730))" TargetMode="External"/><Relationship Id="rId7199" Type="http://schemas.openxmlformats.org/officeDocument/2006/relationships/hyperlink" Target="mailto:=@if(sum(d729.d730)=0,%22NA%22,SUM(L729:L730)/SUM(D729:D730))" TargetMode="External"/><Relationship Id="rId1704" Type="http://schemas.openxmlformats.org/officeDocument/2006/relationships/hyperlink" Target="mailto:=@if(sum(d729.d730)=0,%22NA%22,SUM(L729:L730)/SUM(D729:D730))" TargetMode="External"/><Relationship Id="rId4110" Type="http://schemas.openxmlformats.org/officeDocument/2006/relationships/hyperlink" Target="mailto:=@if(sum(d729.d730)=0,%22NA%22,SUM(L729:L730)/SUM(D729:D730))" TargetMode="External"/><Relationship Id="rId7266" Type="http://schemas.openxmlformats.org/officeDocument/2006/relationships/hyperlink" Target="mailto:=@if(sum(d729.d730)=0,%22NA%22,SUM(L729:L730)/SUM(D729:D730))" TargetMode="External"/><Relationship Id="rId7680" Type="http://schemas.openxmlformats.org/officeDocument/2006/relationships/hyperlink" Target="mailto:=@if(sum(d729.d730)=0,%22NA%22,SUM(L729:L730)/SUM(D729:D730))" TargetMode="External"/><Relationship Id="rId6282" Type="http://schemas.openxmlformats.org/officeDocument/2006/relationships/hyperlink" Target="mailto:=@if(sum(d729.d730)=0,%22NA%22,SUM(L729:L730)/SUM(D729:D730))" TargetMode="External"/><Relationship Id="rId7333" Type="http://schemas.openxmlformats.org/officeDocument/2006/relationships/hyperlink" Target="mailto:=@if(sum(d729.d730)=0,%22NA%22,SUM(L729:L730)/SUM(D729:D730))" TargetMode="External"/><Relationship Id="rId797" Type="http://schemas.openxmlformats.org/officeDocument/2006/relationships/hyperlink" Target="mailto:=@if(sum(d729.d730)=0,%22NA%22,SUM(L729:L730)/SUM(D729:D730))" TargetMode="External"/><Relationship Id="rId2478" Type="http://schemas.openxmlformats.org/officeDocument/2006/relationships/hyperlink" Target="mailto:=@if(sum(d729.d730)=0,%22NA%22,SUM(L729:L730)/SUM(D729:D730))" TargetMode="External"/><Relationship Id="rId3876" Type="http://schemas.openxmlformats.org/officeDocument/2006/relationships/hyperlink" Target="mailto:=@if(sum(d729.d730)=0,%22NA%22,SUM(L729:L730)/SUM(D729:D730))" TargetMode="External"/><Relationship Id="rId4927" Type="http://schemas.openxmlformats.org/officeDocument/2006/relationships/hyperlink" Target="mailto:=@if(sum(d729.d730)=0,%22NA%22,SUM(L729:L730)/SUM(D729:D730))" TargetMode="External"/><Relationship Id="rId2892" Type="http://schemas.openxmlformats.org/officeDocument/2006/relationships/hyperlink" Target="mailto:=@if(sum(d729.d730)=0,%22NA%22,SUM(L729:L730)/SUM(D729:D730))" TargetMode="External"/><Relationship Id="rId3529" Type="http://schemas.openxmlformats.org/officeDocument/2006/relationships/hyperlink" Target="mailto:=@if(sum(d729.d730)=0,%22NA%22,SUM(L729:L730)/SUM(D729:D730))" TargetMode="External"/><Relationship Id="rId3943" Type="http://schemas.openxmlformats.org/officeDocument/2006/relationships/hyperlink" Target="mailto:=@if(sum(d729.d730)=0,%22NA%22,SUM(L729:L730)/SUM(D729:D730))" TargetMode="External"/><Relationship Id="rId6002" Type="http://schemas.openxmlformats.org/officeDocument/2006/relationships/hyperlink" Target="mailto:=@if(sum(d729.d730)=0,%22NA%22,SUM(L729:L730)/SUM(D729:D730))" TargetMode="External"/><Relationship Id="rId7400" Type="http://schemas.openxmlformats.org/officeDocument/2006/relationships/hyperlink" Target="mailto:=@if(sum(d729.d730)=0,%22NA%22,SUM(L729:L730)/SUM(D729:D730))" TargetMode="External"/><Relationship Id="rId864" Type="http://schemas.openxmlformats.org/officeDocument/2006/relationships/hyperlink" Target="mailto:=@if(sum(d729.d730)=0,%22NA%22,SUM(L729:L730)/SUM(D729:D730))" TargetMode="External"/><Relationship Id="rId1494" Type="http://schemas.openxmlformats.org/officeDocument/2006/relationships/hyperlink" Target="mailto:=@if(sum(d729.d730)=0,%22NA%22,SUM(L729:L730)/SUM(D729:D730))" TargetMode="External"/><Relationship Id="rId2545" Type="http://schemas.openxmlformats.org/officeDocument/2006/relationships/hyperlink" Target="mailto:=@if(sum(d729.d730)=0,%22NA%22,SUM(L729:L730)/SUM(D729:D730))" TargetMode="External"/><Relationship Id="rId517" Type="http://schemas.openxmlformats.org/officeDocument/2006/relationships/hyperlink" Target="mailto:=@if(sum(d729.d730)=0,%22NA%22,SUM(L729:L730)/SUM(D729:D730))" TargetMode="External"/><Relationship Id="rId931" Type="http://schemas.openxmlformats.org/officeDocument/2006/relationships/hyperlink" Target="mailto:=@if(sum(d729.d730)=0,%22NA%22,SUM(L729:L730)/SUM(D729:D730))" TargetMode="External"/><Relationship Id="rId1147" Type="http://schemas.openxmlformats.org/officeDocument/2006/relationships/hyperlink" Target="mailto:=@if(sum(d729.d730)=0,%22NA%22,SUM(L729:L730)/SUM(D729:D730))" TargetMode="External"/><Relationship Id="rId1561" Type="http://schemas.openxmlformats.org/officeDocument/2006/relationships/hyperlink" Target="mailto:=@if(sum(d729.d730)=0,%22NA%22,SUM(L729:L730)/SUM(D729:D730))" TargetMode="External"/><Relationship Id="rId2612" Type="http://schemas.openxmlformats.org/officeDocument/2006/relationships/hyperlink" Target="mailto:=@if(sum(d729.d730)=0,%22NA%22,SUM(L729:L730)/SUM(D729:D730))" TargetMode="External"/><Relationship Id="rId5768" Type="http://schemas.openxmlformats.org/officeDocument/2006/relationships/hyperlink" Target="mailto:=@if(sum(d729.d730)=0,%22NA%22,SUM(L729:L730)/SUM(D729:D730))" TargetMode="External"/><Relationship Id="rId6819" Type="http://schemas.openxmlformats.org/officeDocument/2006/relationships/hyperlink" Target="mailto:=@if(sum(d729.d730)=0,%22NA%22,SUM(L729:L730)/SUM(D729:D730))" TargetMode="External"/><Relationship Id="rId1214" Type="http://schemas.openxmlformats.org/officeDocument/2006/relationships/hyperlink" Target="mailto:=@if(sum(d729.d730)=0,%22NA%22,SUM(L729:L730)/SUM(D729:D730))" TargetMode="External"/><Relationship Id="rId4784" Type="http://schemas.openxmlformats.org/officeDocument/2006/relationships/hyperlink" Target="mailto:=@if(sum(d729.d730)=0,%22NA%22,SUM(L729:L730)/SUM(D729:D730))" TargetMode="External"/><Relationship Id="rId5835" Type="http://schemas.openxmlformats.org/officeDocument/2006/relationships/hyperlink" Target="mailto:=@if(sum(d729.d730)=0,%22NA%22,SUM(L729:L730)/SUM(D729:D730))" TargetMode="External"/><Relationship Id="rId7190" Type="http://schemas.openxmlformats.org/officeDocument/2006/relationships/hyperlink" Target="mailto:=@if(sum(d729.d730)=0,%22NA%22,SUM(L729:L730)/SUM(D729:D730))" TargetMode="External"/><Relationship Id="rId3386" Type="http://schemas.openxmlformats.org/officeDocument/2006/relationships/hyperlink" Target="mailto:=@if(sum(d729.d730)=0,%22NA%22,SUM(L729:L730)/SUM(D729:D730))" TargetMode="External"/><Relationship Id="rId4437" Type="http://schemas.openxmlformats.org/officeDocument/2006/relationships/hyperlink" Target="mailto:=@if(sum(d729.d730)=0,%22NA%22,SUM(L729:L730)/SUM(D729:D730))" TargetMode="External"/><Relationship Id="rId3039" Type="http://schemas.openxmlformats.org/officeDocument/2006/relationships/hyperlink" Target="mailto:=@if(sum(d729.d730)=0,%22NA%22,SUM(L729:L730)/SUM(D729:D730))" TargetMode="External"/><Relationship Id="rId3453" Type="http://schemas.openxmlformats.org/officeDocument/2006/relationships/hyperlink" Target="mailto:=@if(sum(d729.d730)=0,%22NA%22,SUM(L729:L730)/SUM(D729:D730))" TargetMode="External"/><Relationship Id="rId4851" Type="http://schemas.openxmlformats.org/officeDocument/2006/relationships/hyperlink" Target="mailto:=@if(sum(d729.d730)=0,%22NA%22,SUM(L729:L730)/SUM(D729:D730))" TargetMode="External"/><Relationship Id="rId5902" Type="http://schemas.openxmlformats.org/officeDocument/2006/relationships/hyperlink" Target="mailto:=@if(sum(d729.d730)=0,%22NA%22,SUM(L729:L730)/SUM(D729:D730))" TargetMode="External"/><Relationship Id="rId374" Type="http://schemas.openxmlformats.org/officeDocument/2006/relationships/hyperlink" Target="mailto:=@if(sum(d729.d730)=0,%22NA%22,SUM(L729:L730)/SUM(D729:D730))" TargetMode="External"/><Relationship Id="rId2055" Type="http://schemas.openxmlformats.org/officeDocument/2006/relationships/hyperlink" Target="mailto:=@if(sum(d729.d730)=0,%22NA%22,SUM(L729:L730)/SUM(D729:D730))" TargetMode="External"/><Relationship Id="rId3106" Type="http://schemas.openxmlformats.org/officeDocument/2006/relationships/hyperlink" Target="mailto:=@if(sum(d729.d730)=0,%22NA%22,SUM(L729:L730)/SUM(D729:D730))" TargetMode="External"/><Relationship Id="rId4504" Type="http://schemas.openxmlformats.org/officeDocument/2006/relationships/hyperlink" Target="mailto:=@if(sum(d729.d730)=0,%22NA%22,SUM(L729:L730)/SUM(D729:D730))" TargetMode="External"/><Relationship Id="rId3520" Type="http://schemas.openxmlformats.org/officeDocument/2006/relationships/hyperlink" Target="mailto:=@if(sum(d729.d730)=0,%22NA%22,SUM(L729:L730)/SUM(D729:D730))" TargetMode="External"/><Relationship Id="rId6676" Type="http://schemas.openxmlformats.org/officeDocument/2006/relationships/hyperlink" Target="mailto:=@if(sum(d729.d730)=0,%22NA%22,SUM(L729:L730)/SUM(D729:D730))" TargetMode="External"/><Relationship Id="rId7727" Type="http://schemas.openxmlformats.org/officeDocument/2006/relationships/hyperlink" Target="mailto:=@if(sum(d729.d730)=0,%22NA%22,SUM(L729:L730)/SUM(D729:D730))" TargetMode="External"/><Relationship Id="rId441" Type="http://schemas.openxmlformats.org/officeDocument/2006/relationships/hyperlink" Target="mailto:=@if(sum(d729.d730)=0,%22NA%22,SUM(L729:L730)/SUM(D729:D730))" TargetMode="External"/><Relationship Id="rId1071" Type="http://schemas.openxmlformats.org/officeDocument/2006/relationships/hyperlink" Target="mailto:=@if(sum(d729.d730)=0,%22NA%22,SUM(L729:L730)/SUM(D729:D730))" TargetMode="External"/><Relationship Id="rId2122" Type="http://schemas.openxmlformats.org/officeDocument/2006/relationships/hyperlink" Target="mailto:=@if(sum(d729.d730)=0,%22NA%22,SUM(L729:L730)/SUM(D729:D730))" TargetMode="External"/><Relationship Id="rId5278" Type="http://schemas.openxmlformats.org/officeDocument/2006/relationships/hyperlink" Target="mailto:=@if(sum(d729.d730)=0,%22NA%22,SUM(L729:L730)/SUM(D729:D730))" TargetMode="External"/><Relationship Id="rId5692" Type="http://schemas.openxmlformats.org/officeDocument/2006/relationships/hyperlink" Target="mailto:=@if(sum(d729.d730)=0,%22NA%22,SUM(L729:L730)/SUM(D729:D730))" TargetMode="External"/><Relationship Id="rId6329" Type="http://schemas.openxmlformats.org/officeDocument/2006/relationships/hyperlink" Target="mailto:=@if(sum(d729.d730)=0,%22NA%22,SUM(L729:L730)/SUM(D729:D730))" TargetMode="External"/><Relationship Id="rId6743" Type="http://schemas.openxmlformats.org/officeDocument/2006/relationships/hyperlink" Target="mailto:=@if(sum(d729.d730)=0,%22NA%22,SUM(L729:L730)/SUM(D729:D730))" TargetMode="External"/><Relationship Id="rId1888" Type="http://schemas.openxmlformats.org/officeDocument/2006/relationships/hyperlink" Target="mailto:=@if(sum(d729.d730)=0,%22NA%22,SUM(L729:L730)/SUM(D729:D730))" TargetMode="External"/><Relationship Id="rId2939" Type="http://schemas.openxmlformats.org/officeDocument/2006/relationships/hyperlink" Target="mailto:=@if(sum(d729.d730)=0,%22NA%22,SUM(L729:L730)/SUM(D729:D730))" TargetMode="External"/><Relationship Id="rId4294" Type="http://schemas.openxmlformats.org/officeDocument/2006/relationships/hyperlink" Target="mailto:=@if(sum(d729.d730)=0,%22NA%22,SUM(L729:L730)/SUM(D729:D730))" TargetMode="External"/><Relationship Id="rId5345" Type="http://schemas.openxmlformats.org/officeDocument/2006/relationships/hyperlink" Target="mailto:=@if(sum(d729.d730)=0,%22NA%22,SUM(L729:L730)/SUM(D729:D730))" TargetMode="External"/><Relationship Id="rId6810" Type="http://schemas.openxmlformats.org/officeDocument/2006/relationships/hyperlink" Target="mailto:=@if(sum(d729.d730)=0,%22NA%22,SUM(L729:L730)/SUM(D729:D730))" TargetMode="External"/><Relationship Id="rId4361" Type="http://schemas.openxmlformats.org/officeDocument/2006/relationships/hyperlink" Target="mailto:=@if(sum(d729.d730)=0,%22NA%22,SUM(L729:L730)/SUM(D729:D730))" TargetMode="External"/><Relationship Id="rId5412" Type="http://schemas.openxmlformats.org/officeDocument/2006/relationships/hyperlink" Target="mailto:=@if(sum(d729.d730)=0,%22NA%22,SUM(L729:L730)/SUM(D729:D730))" TargetMode="External"/><Relationship Id="rId1955" Type="http://schemas.openxmlformats.org/officeDocument/2006/relationships/hyperlink" Target="mailto:=@if(sum(d729.d730)=0,%22NA%22,SUM(L729:L730)/SUM(D729:D730))" TargetMode="External"/><Relationship Id="rId4014" Type="http://schemas.openxmlformats.org/officeDocument/2006/relationships/hyperlink" Target="mailto:=@if(sum(d729.d730)=0,%22NA%22,SUM(L729:L730)/SUM(D729:D730))" TargetMode="External"/><Relationship Id="rId7584" Type="http://schemas.openxmlformats.org/officeDocument/2006/relationships/hyperlink" Target="mailto:=@if(sum(d729.d730)=0,%22NA%22,SUM(L729:L730)/SUM(D729:D730))" TargetMode="External"/><Relationship Id="rId1608" Type="http://schemas.openxmlformats.org/officeDocument/2006/relationships/hyperlink" Target="mailto:=@if(sum(d729.d730)=0,%22NA%22,SUM(L729:L730)/SUM(D729:D730))" TargetMode="External"/><Relationship Id="rId3030" Type="http://schemas.openxmlformats.org/officeDocument/2006/relationships/hyperlink" Target="mailto:=@if(sum(d729.d730)=0,%22NA%22,SUM(L729:L730)/SUM(D729:D730))" TargetMode="External"/><Relationship Id="rId6186" Type="http://schemas.openxmlformats.org/officeDocument/2006/relationships/hyperlink" Target="mailto:=@if(sum(d729.d730)=0,%22NA%22,SUM(L729:L730)/SUM(D729:D730))" TargetMode="External"/><Relationship Id="rId7237" Type="http://schemas.openxmlformats.org/officeDocument/2006/relationships/hyperlink" Target="mailto:=@if(sum(d729.d730)=0,%22NA%22,SUM(L729:L730)/SUM(D729:D730))" TargetMode="External"/><Relationship Id="rId7651" Type="http://schemas.openxmlformats.org/officeDocument/2006/relationships/hyperlink" Target="mailto:=@if(sum(d729.d730)=0,%22NA%22,SUM(L729:L730)/SUM(D729:D730))" TargetMode="External"/><Relationship Id="rId2796" Type="http://schemas.openxmlformats.org/officeDocument/2006/relationships/hyperlink" Target="mailto:=@if(sum(d729.d730)=0,%22NA%22,SUM(L729:L730)/SUM(D729:D730))" TargetMode="External"/><Relationship Id="rId3847" Type="http://schemas.openxmlformats.org/officeDocument/2006/relationships/hyperlink" Target="mailto:=@if(sum(d729.d730)=0,%22NA%22,SUM(L729:L730)/SUM(D729:D730))" TargetMode="External"/><Relationship Id="rId6253" Type="http://schemas.openxmlformats.org/officeDocument/2006/relationships/hyperlink" Target="mailto:=@if(sum(d729.d730)=0,%22NA%22,SUM(L729:L730)/SUM(D729:D730))" TargetMode="External"/><Relationship Id="rId7304" Type="http://schemas.openxmlformats.org/officeDocument/2006/relationships/hyperlink" Target="mailto:=@if(sum(d729.d730)=0,%22NA%22,SUM(L729:L730)/SUM(D729:D730))" TargetMode="External"/><Relationship Id="rId768" Type="http://schemas.openxmlformats.org/officeDocument/2006/relationships/hyperlink" Target="mailto:=@if(sum(d729.d730)=0,%22NA%22,SUM(L729:L730)/SUM(D729:D730))" TargetMode="External"/><Relationship Id="rId1398" Type="http://schemas.openxmlformats.org/officeDocument/2006/relationships/hyperlink" Target="mailto:=@if(sum(d729.d730)=0,%22NA%22,SUM(L729:L730)/SUM(D729:D730))" TargetMode="External"/><Relationship Id="rId2449" Type="http://schemas.openxmlformats.org/officeDocument/2006/relationships/hyperlink" Target="mailto:=@if(sum(d729.d730)=0,%22NA%22,SUM(L729:L730)/SUM(D729:D730))" TargetMode="External"/><Relationship Id="rId2863" Type="http://schemas.openxmlformats.org/officeDocument/2006/relationships/hyperlink" Target="mailto:=@if(sum(d729.d730)=0,%22NA%22,SUM(L729:L730)/SUM(D729:D730))" TargetMode="External"/><Relationship Id="rId3914" Type="http://schemas.openxmlformats.org/officeDocument/2006/relationships/hyperlink" Target="mailto:=@if(sum(d729.d730)=0,%22NA%22,SUM(L729:L730)/SUM(D729:D730))" TargetMode="External"/><Relationship Id="rId6320" Type="http://schemas.openxmlformats.org/officeDocument/2006/relationships/hyperlink" Target="mailto:=@if(sum(d729.d730)=0,%22NA%22,SUM(L729:L730)/SUM(D729:D730))" TargetMode="External"/><Relationship Id="rId835" Type="http://schemas.openxmlformats.org/officeDocument/2006/relationships/hyperlink" Target="mailto:=@if(sum(d729.d730)=0,%22NA%22,SUM(L729:L730)/SUM(D729:D730))" TargetMode="External"/><Relationship Id="rId1465" Type="http://schemas.openxmlformats.org/officeDocument/2006/relationships/hyperlink" Target="mailto:=@if(sum(d729.d730)=0,%22NA%22,SUM(L729:L730)/SUM(D729:D730))" TargetMode="External"/><Relationship Id="rId2516" Type="http://schemas.openxmlformats.org/officeDocument/2006/relationships/hyperlink" Target="mailto:=@if(sum(d729.d730)=0,%22NA%22,SUM(L729:L730)/SUM(D729:D730))" TargetMode="External"/><Relationship Id="rId8078" Type="http://schemas.openxmlformats.org/officeDocument/2006/relationships/hyperlink" Target="mailto:=@if(sum(d729.d730)=0,%22NA%22,SUM(L729:L730)/SUM(D729:D730))" TargetMode="External"/><Relationship Id="rId1118" Type="http://schemas.openxmlformats.org/officeDocument/2006/relationships/hyperlink" Target="mailto:=@if(sum(d729.d730)=0,%22NA%22,SUM(L729:L730)/SUM(D729:D730))" TargetMode="External"/><Relationship Id="rId1532" Type="http://schemas.openxmlformats.org/officeDocument/2006/relationships/hyperlink" Target="mailto:=@if(sum(d729.d730)=0,%22NA%22,SUM(L729:L730)/SUM(D729:D730))" TargetMode="External"/><Relationship Id="rId2930" Type="http://schemas.openxmlformats.org/officeDocument/2006/relationships/hyperlink" Target="mailto:=@if(sum(d729.d730)=0,%22NA%22,SUM(L729:L730)/SUM(D729:D730))" TargetMode="External"/><Relationship Id="rId4688" Type="http://schemas.openxmlformats.org/officeDocument/2006/relationships/hyperlink" Target="mailto:=@if(sum(d729.d730)=0,%22NA%22,SUM(L729:L730)/SUM(D729:D730))" TargetMode="External"/><Relationship Id="rId7094" Type="http://schemas.openxmlformats.org/officeDocument/2006/relationships/hyperlink" Target="mailto:=@if(sum(d729.d730)=0,%22NA%22,SUM(L729:L730)/SUM(D729:D730))" TargetMode="External"/><Relationship Id="rId8145" Type="http://schemas.openxmlformats.org/officeDocument/2006/relationships/hyperlink" Target="mailto:=@if(sum(d729.d730)=0,%22NA%22,SUM(L729:L730)/SUM(D729:D730))" TargetMode="External"/><Relationship Id="rId902" Type="http://schemas.openxmlformats.org/officeDocument/2006/relationships/hyperlink" Target="mailto:=@if(sum(d729.d730)=0,%22NA%22,SUM(L729:L730)/SUM(D729:D730))" TargetMode="External"/><Relationship Id="rId5739" Type="http://schemas.openxmlformats.org/officeDocument/2006/relationships/hyperlink" Target="mailto:=@if(sum(d729.d730)=0,%22NA%22,SUM(L729:L730)/SUM(D729:D730))" TargetMode="External"/><Relationship Id="rId7161" Type="http://schemas.openxmlformats.org/officeDocument/2006/relationships/hyperlink" Target="mailto:=@if(sum(d729.d730)=0,%22NA%22,SUM(L729:L730)/SUM(D729:D730))" TargetMode="External"/><Relationship Id="rId4755" Type="http://schemas.openxmlformats.org/officeDocument/2006/relationships/hyperlink" Target="mailto:=@if(sum(d729.d730)=0,%22NA%22,SUM(L729:L730)/SUM(D729:D730))" TargetMode="External"/><Relationship Id="rId5806" Type="http://schemas.openxmlformats.org/officeDocument/2006/relationships/hyperlink" Target="mailto:=@if(sum(d729.d730)=0,%22NA%22,SUM(L729:L730)/SUM(D729:D730))" TargetMode="External"/><Relationship Id="rId278" Type="http://schemas.openxmlformats.org/officeDocument/2006/relationships/hyperlink" Target="mailto:=@if(sum(d729.d730)=0,%22NA%22,SUM(L729:L730)/SUM(D729:D730))" TargetMode="External"/><Relationship Id="rId3357" Type="http://schemas.openxmlformats.org/officeDocument/2006/relationships/hyperlink" Target="mailto:=@if(sum(d729.d730)=0,%22NA%22,SUM(L729:L730)/SUM(D729:D730))" TargetMode="External"/><Relationship Id="rId3771" Type="http://schemas.openxmlformats.org/officeDocument/2006/relationships/hyperlink" Target="mailto:=@if(sum(d729.d730)=0,%22NA%22,SUM(L729:L730)/SUM(D729:D730))" TargetMode="External"/><Relationship Id="rId4408" Type="http://schemas.openxmlformats.org/officeDocument/2006/relationships/hyperlink" Target="mailto:=@if(sum(d729.d730)=0,%22NA%22,SUM(L729:L730)/SUM(D729:D730))" TargetMode="External"/><Relationship Id="rId4822" Type="http://schemas.openxmlformats.org/officeDocument/2006/relationships/hyperlink" Target="mailto:=@if(sum(d729.d730)=0,%22NA%22,SUM(L729:L730)/SUM(D729:D730))" TargetMode="External"/><Relationship Id="rId7978" Type="http://schemas.openxmlformats.org/officeDocument/2006/relationships/hyperlink" Target="mailto:=@if(sum(d729.d730)=0,%22NA%22,SUM(L729:L730)/SUM(D729:D730))" TargetMode="External"/><Relationship Id="rId692" Type="http://schemas.openxmlformats.org/officeDocument/2006/relationships/hyperlink" Target="mailto:=@if(sum(d729.d730)=0,%22NA%22,SUM(L729:L730)/SUM(D729:D730))" TargetMode="External"/><Relationship Id="rId2373" Type="http://schemas.openxmlformats.org/officeDocument/2006/relationships/hyperlink" Target="mailto:=@if(sum(d729.d730)=0,%22NA%22,SUM(L729:L730)/SUM(D729:D730))" TargetMode="External"/><Relationship Id="rId3424" Type="http://schemas.openxmlformats.org/officeDocument/2006/relationships/hyperlink" Target="mailto:=@if(sum(d729.d730)=0,%22NA%22,SUM(L729:L730)/SUM(D729:D730))" TargetMode="External"/><Relationship Id="rId6994" Type="http://schemas.openxmlformats.org/officeDocument/2006/relationships/hyperlink" Target="mailto:=@if(sum(d729.d730)=0,%22NA%22,SUM(L729:L730)/SUM(D729:D730))" TargetMode="External"/><Relationship Id="rId345" Type="http://schemas.openxmlformats.org/officeDocument/2006/relationships/hyperlink" Target="mailto:=@if(sum(d729.d730)=0,%22NA%22,SUM(L729:L730)/SUM(D729:D730))" TargetMode="External"/><Relationship Id="rId2026" Type="http://schemas.openxmlformats.org/officeDocument/2006/relationships/hyperlink" Target="mailto:=@if(sum(d729.d730)=0,%22NA%22,SUM(L729:L730)/SUM(D729:D730))" TargetMode="External"/><Relationship Id="rId2440" Type="http://schemas.openxmlformats.org/officeDocument/2006/relationships/hyperlink" Target="mailto:=@if(sum(d729.d730)=0,%22NA%22,SUM(L729:L730)/SUM(D729:D730))" TargetMode="External"/><Relationship Id="rId5596" Type="http://schemas.openxmlformats.org/officeDocument/2006/relationships/hyperlink" Target="mailto:=@if(sum(d729.d730)=0,%22NA%22,SUM(L729:L730)/SUM(D729:D730))" TargetMode="External"/><Relationship Id="rId6647" Type="http://schemas.openxmlformats.org/officeDocument/2006/relationships/hyperlink" Target="mailto:=@if(sum(d729.d730)=0,%22NA%22,SUM(L729:L730)/SUM(D729:D730))" TargetMode="External"/><Relationship Id="rId412" Type="http://schemas.openxmlformats.org/officeDocument/2006/relationships/hyperlink" Target="mailto:=@if(sum(d729.d730)=0,%22NA%22,SUM(L729:L730)/SUM(D729:D730))" TargetMode="External"/><Relationship Id="rId1042" Type="http://schemas.openxmlformats.org/officeDocument/2006/relationships/hyperlink" Target="mailto:=@if(sum(d729.d730)=0,%22NA%22,SUM(L729:L730)/SUM(D729:D730))" TargetMode="External"/><Relationship Id="rId4198" Type="http://schemas.openxmlformats.org/officeDocument/2006/relationships/hyperlink" Target="mailto:=@if(sum(d729.d730)=0,%22NA%22,SUM(L729:L730)/SUM(D729:D730))" TargetMode="External"/><Relationship Id="rId5249" Type="http://schemas.openxmlformats.org/officeDocument/2006/relationships/hyperlink" Target="mailto:=@if(sum(d729.d730)=0,%22NA%22,SUM(L729:L730)/SUM(D729:D730))" TargetMode="External"/><Relationship Id="rId5663" Type="http://schemas.openxmlformats.org/officeDocument/2006/relationships/hyperlink" Target="mailto:=@if(sum(d729.d730)=0,%22NA%22,SUM(L729:L730)/SUM(D729:D730))" TargetMode="External"/><Relationship Id="rId4265" Type="http://schemas.openxmlformats.org/officeDocument/2006/relationships/hyperlink" Target="mailto:=@if(sum(d729.d730)=0,%22NA%22,SUM(L729:L730)/SUM(D729:D730))" TargetMode="External"/><Relationship Id="rId5316" Type="http://schemas.openxmlformats.org/officeDocument/2006/relationships/hyperlink" Target="mailto:=@if(sum(d729.d730)=0,%22NA%22,SUM(L729:L730)/SUM(D729:D730))" TargetMode="External"/><Relationship Id="rId6714" Type="http://schemas.openxmlformats.org/officeDocument/2006/relationships/hyperlink" Target="mailto:=@if(sum(d729.d730)=0,%22NA%22,SUM(L729:L730)/SUM(D729:D730))" TargetMode="External"/><Relationship Id="rId1859" Type="http://schemas.openxmlformats.org/officeDocument/2006/relationships/hyperlink" Target="mailto:=@if(sum(d729.d730)=0,%22NA%22,SUM(L729:L730)/SUM(D729:D730))" TargetMode="External"/><Relationship Id="rId5730" Type="http://schemas.openxmlformats.org/officeDocument/2006/relationships/hyperlink" Target="mailto:=@if(sum(d729.d730)=0,%22NA%22,SUM(L729:L730)/SUM(D729:D730))" TargetMode="External"/><Relationship Id="rId1926" Type="http://schemas.openxmlformats.org/officeDocument/2006/relationships/hyperlink" Target="mailto:=@if(sum(d729.d730)=0,%22NA%22,SUM(L729:L730)/SUM(D729:D730))" TargetMode="External"/><Relationship Id="rId3281" Type="http://schemas.openxmlformats.org/officeDocument/2006/relationships/hyperlink" Target="mailto:=@if(sum(d729.d730)=0,%22NA%22,SUM(L729:L730)/SUM(D729:D730))" TargetMode="External"/><Relationship Id="rId4332" Type="http://schemas.openxmlformats.org/officeDocument/2006/relationships/hyperlink" Target="mailto:=@if(sum(d729.d730)=0,%22NA%22,SUM(L729:L730)/SUM(D729:D730))" TargetMode="External"/><Relationship Id="rId7488" Type="http://schemas.openxmlformats.org/officeDocument/2006/relationships/hyperlink" Target="mailto:=@if(sum(d729.d730)=0,%22NA%22,SUM(L729:L730)/SUM(D729:D730))" TargetMode="External"/><Relationship Id="rId7555" Type="http://schemas.openxmlformats.org/officeDocument/2006/relationships/hyperlink" Target="mailto:=@if(sum(d729.d730)=0,%22NA%22,SUM(L729:L730)/SUM(D729:D730))" TargetMode="External"/><Relationship Id="rId3001" Type="http://schemas.openxmlformats.org/officeDocument/2006/relationships/hyperlink" Target="mailto:=@if(sum(d729.d730)=0,%22NA%22,SUM(L729:L730)/SUM(D729:D730))" TargetMode="External"/><Relationship Id="rId6157" Type="http://schemas.openxmlformats.org/officeDocument/2006/relationships/hyperlink" Target="mailto:=@if(sum(d729.d730)=0,%22NA%22,SUM(L729:L730)/SUM(D729:D730))" TargetMode="External"/><Relationship Id="rId6571" Type="http://schemas.openxmlformats.org/officeDocument/2006/relationships/hyperlink" Target="mailto:=@if(sum(d729.d730)=0,%22NA%22,SUM(L729:L730)/SUM(D729:D730))" TargetMode="External"/><Relationship Id="rId7208" Type="http://schemas.openxmlformats.org/officeDocument/2006/relationships/hyperlink" Target="mailto:=@if(sum(d729.d730)=0,%22NA%22,SUM(L729:L730)/SUM(D729:D730))" TargetMode="External"/><Relationship Id="rId7622" Type="http://schemas.openxmlformats.org/officeDocument/2006/relationships/hyperlink" Target="mailto:=@if(sum(d729.d730)=0,%22NA%22,SUM(L729:L730)/SUM(D729:D730))" TargetMode="External"/><Relationship Id="rId2767" Type="http://schemas.openxmlformats.org/officeDocument/2006/relationships/hyperlink" Target="mailto:=@if(sum(d729.d730)=0,%22NA%22,SUM(L729:L730)/SUM(D729:D730))" TargetMode="External"/><Relationship Id="rId5173" Type="http://schemas.openxmlformats.org/officeDocument/2006/relationships/hyperlink" Target="mailto:=@if(sum(d729.d730)=0,%22NA%22,SUM(L729:L730)/SUM(D729:D730))" TargetMode="External"/><Relationship Id="rId6224" Type="http://schemas.openxmlformats.org/officeDocument/2006/relationships/hyperlink" Target="mailto:=@if(sum(d729.d730)=0,%22NA%22,SUM(L729:L730)/SUM(D729:D730))" TargetMode="External"/><Relationship Id="rId739" Type="http://schemas.openxmlformats.org/officeDocument/2006/relationships/hyperlink" Target="mailto:=@if(sum(d729.d730)=0,%22NA%22,SUM(L729:L730)/SUM(D729:D730))" TargetMode="External"/><Relationship Id="rId1369" Type="http://schemas.openxmlformats.org/officeDocument/2006/relationships/hyperlink" Target="mailto:=@if(sum(d729.d730)=0,%22NA%22,SUM(L729:L730)/SUM(D729:D730))" TargetMode="External"/><Relationship Id="rId3818" Type="http://schemas.openxmlformats.org/officeDocument/2006/relationships/hyperlink" Target="mailto:=@if(sum(d729.d730)=0,%22NA%22,SUM(L729:L730)/SUM(D729:D730))" TargetMode="External"/><Relationship Id="rId5240" Type="http://schemas.openxmlformats.org/officeDocument/2006/relationships/hyperlink" Target="mailto:=@if(sum(d729.d730)=0,%22NA%22,SUM(L729:L730)/SUM(D729:D730))" TargetMode="External"/><Relationship Id="rId1783" Type="http://schemas.openxmlformats.org/officeDocument/2006/relationships/hyperlink" Target="mailto:=@if(sum(d729.d730)=0,%22NA%22,SUM(L729:L730)/SUM(D729:D730))" TargetMode="External"/><Relationship Id="rId2834" Type="http://schemas.openxmlformats.org/officeDocument/2006/relationships/hyperlink" Target="mailto:=@if(sum(d729.d730)=0,%22NA%22,SUM(L729:L730)/SUM(D729:D730))" TargetMode="External"/><Relationship Id="rId8049" Type="http://schemas.openxmlformats.org/officeDocument/2006/relationships/hyperlink" Target="mailto:=@if(sum(d729.d730)=0,%22NA%22,SUM(L729:L730)/SUM(D729:D730))" TargetMode="External"/><Relationship Id="rId75" Type="http://schemas.openxmlformats.org/officeDocument/2006/relationships/hyperlink" Target="mailto:=@if(sum(d729.d730)=0,%22NA%22,SUM(L729:L730)/SUM(D729:D730))" TargetMode="External"/><Relationship Id="rId806" Type="http://schemas.openxmlformats.org/officeDocument/2006/relationships/hyperlink" Target="mailto:=@if(sum(d729.d730)=0,%22NA%22,SUM(L729:L730)/SUM(D729:D730))" TargetMode="External"/><Relationship Id="rId1436" Type="http://schemas.openxmlformats.org/officeDocument/2006/relationships/hyperlink" Target="mailto:=@if(sum(d729.d730)=0,%22NA%22,SUM(L729:L730)/SUM(D729:D730))" TargetMode="External"/><Relationship Id="rId1850" Type="http://schemas.openxmlformats.org/officeDocument/2006/relationships/hyperlink" Target="mailto:=@if(sum(d729.d730)=0,%22NA%22,SUM(L729:L730)/SUM(D729:D730))" TargetMode="External"/><Relationship Id="rId2901" Type="http://schemas.openxmlformats.org/officeDocument/2006/relationships/hyperlink" Target="mailto:=@if(sum(d729.d730)=0,%22NA%22,SUM(L729:L730)/SUM(D729:D730))" TargetMode="External"/><Relationship Id="rId7065" Type="http://schemas.openxmlformats.org/officeDocument/2006/relationships/hyperlink" Target="mailto:=@if(sum(d729.d730)=0,%22NA%22,SUM(L729:L730)/SUM(D729:D730))" TargetMode="External"/><Relationship Id="rId1503" Type="http://schemas.openxmlformats.org/officeDocument/2006/relationships/hyperlink" Target="mailto:=@if(sum(d729.d730)=0,%22NA%22,SUM(L729:L730)/SUM(D729:D730))" TargetMode="External"/><Relationship Id="rId4659" Type="http://schemas.openxmlformats.org/officeDocument/2006/relationships/hyperlink" Target="mailto:=@if(sum(d729.d730)=0,%22NA%22,SUM(L729:L730)/SUM(D729:D730))" TargetMode="External"/><Relationship Id="rId8116" Type="http://schemas.openxmlformats.org/officeDocument/2006/relationships/hyperlink" Target="mailto:=@if(sum(d729.d730)=0,%22NA%22,SUM(L729:L730)/SUM(D729:D730))" TargetMode="External"/><Relationship Id="rId3675" Type="http://schemas.openxmlformats.org/officeDocument/2006/relationships/hyperlink" Target="mailto:=@if(sum(d729.d730)=0,%22NA%22,SUM(L729:L730)/SUM(D729:D730))" TargetMode="External"/><Relationship Id="rId4726" Type="http://schemas.openxmlformats.org/officeDocument/2006/relationships/hyperlink" Target="mailto:=@if(sum(d729.d730)=0,%22NA%22,SUM(L729:L730)/SUM(D729:D730))" TargetMode="External"/><Relationship Id="rId6081" Type="http://schemas.openxmlformats.org/officeDocument/2006/relationships/hyperlink" Target="mailto:=@if(sum(d729.d730)=0,%22NA%22,SUM(L729:L730)/SUM(D729:D730))" TargetMode="External"/><Relationship Id="rId7132" Type="http://schemas.openxmlformats.org/officeDocument/2006/relationships/hyperlink" Target="mailto:=@if(sum(d729.d730)=0,%22NA%22,SUM(L729:L730)/SUM(D729:D730))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9"/>
  <sheetViews>
    <sheetView showGridLines="0" tabSelected="1" workbookViewId="0">
      <selection activeCell="H15" sqref="H15:H43"/>
    </sheetView>
  </sheetViews>
  <sheetFormatPr defaultRowHeight="12.75"/>
  <cols>
    <col min="1" max="2" width="1.5703125" customWidth="1"/>
    <col min="3" max="3" width="2.85546875" customWidth="1"/>
    <col min="4" max="4" width="9.7109375" customWidth="1"/>
    <col min="7" max="7" width="55.7109375" customWidth="1"/>
    <col min="8" max="8" width="13.140625" customWidth="1"/>
    <col min="9" max="9" width="1.5703125" customWidth="1"/>
    <col min="11" max="11" width="8.5703125" customWidth="1"/>
    <col min="12" max="12" width="14" bestFit="1" customWidth="1"/>
    <col min="14" max="14" width="10.5703125" customWidth="1"/>
    <col min="15" max="15" width="14" customWidth="1"/>
  </cols>
  <sheetData>
    <row r="1" spans="1:15" ht="6" customHeight="1" thickBot="1"/>
    <row r="2" spans="1:15" ht="6" customHeight="1">
      <c r="A2" s="26"/>
      <c r="B2" s="297"/>
      <c r="C2" s="298"/>
      <c r="D2" s="298"/>
      <c r="E2" s="298"/>
      <c r="F2" s="298"/>
      <c r="G2" s="298"/>
      <c r="H2" s="298"/>
      <c r="I2" s="299"/>
    </row>
    <row r="3" spans="1:15">
      <c r="A3" s="26"/>
      <c r="B3" s="278"/>
      <c r="C3" s="521" t="s">
        <v>77</v>
      </c>
      <c r="D3" s="521"/>
      <c r="E3" s="521"/>
      <c r="F3" s="521"/>
      <c r="G3" s="521"/>
      <c r="H3" s="521"/>
      <c r="I3" s="300"/>
    </row>
    <row r="4" spans="1:15">
      <c r="A4" s="26"/>
      <c r="B4" s="278"/>
      <c r="C4" s="522" t="s">
        <v>18</v>
      </c>
      <c r="D4" s="522"/>
      <c r="E4" s="522"/>
      <c r="F4" s="522"/>
      <c r="G4" s="522"/>
      <c r="H4" s="522"/>
      <c r="I4" s="277"/>
    </row>
    <row r="5" spans="1:15">
      <c r="A5" s="26"/>
      <c r="B5" s="278"/>
      <c r="C5" s="522" t="s">
        <v>150</v>
      </c>
      <c r="D5" s="522"/>
      <c r="E5" s="522"/>
      <c r="F5" s="522"/>
      <c r="G5" s="522"/>
      <c r="H5" s="522"/>
      <c r="I5" s="277"/>
    </row>
    <row r="6" spans="1:15">
      <c r="A6" s="26"/>
      <c r="B6" s="278"/>
      <c r="C6" s="522" t="s">
        <v>153</v>
      </c>
      <c r="D6" s="522"/>
      <c r="E6" s="522"/>
      <c r="F6" s="522"/>
      <c r="G6" s="522"/>
      <c r="H6" s="522"/>
      <c r="I6" s="277"/>
      <c r="L6" s="87" t="s">
        <v>158</v>
      </c>
      <c r="M6" s="66"/>
      <c r="N6" s="66"/>
      <c r="O6" s="66"/>
    </row>
    <row r="7" spans="1:15">
      <c r="A7" s="26"/>
      <c r="B7" s="278"/>
      <c r="C7" s="26"/>
      <c r="D7" s="276"/>
      <c r="E7" s="276"/>
      <c r="F7" s="276"/>
      <c r="G7" s="276"/>
      <c r="H7" s="276"/>
      <c r="I7" s="277"/>
    </row>
    <row r="8" spans="1:15">
      <c r="A8" s="26"/>
      <c r="B8" s="278"/>
      <c r="C8" s="26"/>
      <c r="D8" s="26"/>
      <c r="E8" s="26"/>
      <c r="F8" s="26"/>
      <c r="G8" s="26"/>
      <c r="H8" s="290"/>
      <c r="I8" s="279"/>
    </row>
    <row r="9" spans="1:15">
      <c r="A9" s="26"/>
      <c r="B9" s="278"/>
      <c r="C9" s="291" t="s">
        <v>152</v>
      </c>
      <c r="D9" s="26"/>
      <c r="E9" s="26"/>
      <c r="F9" s="26"/>
      <c r="G9" s="26"/>
      <c r="H9" s="292"/>
      <c r="I9" s="280"/>
    </row>
    <row r="10" spans="1:15">
      <c r="A10" s="26"/>
      <c r="B10" s="278"/>
      <c r="C10" s="291"/>
      <c r="D10" s="26" t="s">
        <v>312</v>
      </c>
      <c r="E10" s="26"/>
      <c r="F10" s="26"/>
      <c r="G10" s="26"/>
      <c r="H10" s="292">
        <v>10416024</v>
      </c>
      <c r="I10" s="280"/>
    </row>
    <row r="11" spans="1:15">
      <c r="A11" s="26"/>
      <c r="B11" s="278"/>
      <c r="C11" s="291"/>
      <c r="D11" s="26" t="s">
        <v>314</v>
      </c>
      <c r="E11" s="26"/>
      <c r="F11" s="26"/>
      <c r="G11" s="26"/>
      <c r="H11" s="541">
        <f>H12-H10</f>
        <v>-53216</v>
      </c>
      <c r="I11" s="280"/>
    </row>
    <row r="12" spans="1:15">
      <c r="A12" s="26"/>
      <c r="B12" s="278"/>
      <c r="C12" s="291"/>
      <c r="D12" s="26" t="s">
        <v>313</v>
      </c>
      <c r="E12" s="26"/>
      <c r="F12" s="26"/>
      <c r="G12" s="26"/>
      <c r="H12" s="292">
        <v>10362808</v>
      </c>
      <c r="I12" s="280"/>
    </row>
    <row r="13" spans="1:15">
      <c r="A13" s="26"/>
      <c r="B13" s="278"/>
      <c r="C13" s="291"/>
      <c r="D13" s="26"/>
      <c r="E13" s="26"/>
      <c r="F13" s="26"/>
      <c r="G13" s="26"/>
      <c r="H13" s="290"/>
      <c r="I13" s="279"/>
    </row>
    <row r="14" spans="1:15">
      <c r="A14" s="26"/>
      <c r="B14" s="278"/>
      <c r="C14" s="291" t="s">
        <v>104</v>
      </c>
      <c r="D14" s="26"/>
      <c r="E14" s="26"/>
      <c r="F14" s="26"/>
      <c r="G14" s="26"/>
      <c r="H14" s="290"/>
      <c r="I14" s="279"/>
    </row>
    <row r="15" spans="1:15">
      <c r="A15" s="26"/>
      <c r="B15" s="278"/>
      <c r="C15" s="291"/>
      <c r="D15" s="63" t="str">
        <f>'Rate Base'!A12</f>
        <v>Reduce Forecast 12% Escalation on Capital Additions for Kentucky Non-PRP Oct 2018-Mar 2019</v>
      </c>
      <c r="E15" s="61"/>
      <c r="F15" s="61"/>
      <c r="G15" s="61"/>
      <c r="H15" s="292">
        <f>'Rate Base'!I12*COC!$H$29</f>
        <v>-53890.200023857033</v>
      </c>
      <c r="I15" s="280"/>
    </row>
    <row r="16" spans="1:15">
      <c r="A16" s="26"/>
      <c r="B16" s="278"/>
      <c r="C16" s="291"/>
      <c r="D16" s="63" t="str">
        <f>'Rate Base'!A13</f>
        <v>Reflect Changes in Net Salvage - Effects on A/D Net of ADIT</v>
      </c>
      <c r="E16" s="61"/>
      <c r="F16" s="61"/>
      <c r="G16" s="61"/>
      <c r="H16" s="542">
        <f>'Rate Base'!I13*COC!$H$29</f>
        <v>101318.82826338094</v>
      </c>
      <c r="I16" s="280"/>
    </row>
    <row r="17" spans="1:20">
      <c r="A17" s="26"/>
      <c r="B17" s="278"/>
      <c r="C17" s="291"/>
      <c r="D17" s="63" t="str">
        <f>'Rate Base'!A14</f>
        <v>Remove Account 190 ADIT Not Associated With Cost of Service</v>
      </c>
      <c r="E17" s="61"/>
      <c r="F17" s="61"/>
      <c r="G17" s="61"/>
      <c r="H17" s="542">
        <f>'Rate Base'!I14*COC!$H$29</f>
        <v>-119586.67670439888</v>
      </c>
      <c r="I17" s="280"/>
      <c r="O17" s="290" t="s">
        <v>519</v>
      </c>
    </row>
    <row r="18" spans="1:20">
      <c r="A18" s="26"/>
      <c r="B18" s="278"/>
      <c r="C18" s="291"/>
      <c r="D18" s="63" t="str">
        <f>'Rate Base'!A15</f>
        <v>Include Temporary Differences Associated With 190 ADIT Included in Cost of Service</v>
      </c>
      <c r="E18" s="61"/>
      <c r="F18" s="61"/>
      <c r="G18" s="61"/>
      <c r="H18" s="542">
        <f>'Rate Base'!I15*COC!$H$29</f>
        <v>-608339.92324679636</v>
      </c>
      <c r="I18" s="280"/>
      <c r="O18" s="19" t="s">
        <v>520</v>
      </c>
    </row>
    <row r="19" spans="1:20">
      <c r="A19" s="26"/>
      <c r="B19" s="278"/>
      <c r="C19" s="291"/>
      <c r="D19" s="63" t="str">
        <f>'Rate Base'!A16</f>
        <v>Remove NOL ADIT in Acct 190</v>
      </c>
      <c r="E19" s="61"/>
      <c r="F19" s="61"/>
      <c r="G19" s="61"/>
      <c r="H19" s="542">
        <f>'Rate Base'!I16*COC!$H$29</f>
        <v>-3741762.04298604</v>
      </c>
      <c r="I19" s="280"/>
      <c r="K19" s="14"/>
      <c r="L19" s="14"/>
      <c r="M19" s="14"/>
      <c r="N19" s="14"/>
      <c r="O19" s="14"/>
      <c r="P19" s="14"/>
    </row>
    <row r="20" spans="1:20">
      <c r="A20" s="26"/>
      <c r="B20" s="278"/>
      <c r="C20" s="291"/>
      <c r="D20" s="63" t="str">
        <f>'Rate Base'!A17</f>
        <v xml:space="preserve">Reflect Cash Working Capital Based on Corrected Lead Lag Study  </v>
      </c>
      <c r="E20" s="61"/>
      <c r="F20" s="61"/>
      <c r="G20" s="61"/>
      <c r="H20" s="542">
        <f>'Rate Base'!I17*COC!$H$29</f>
        <v>-658904.77024713112</v>
      </c>
      <c r="I20" s="280"/>
      <c r="K20" s="14"/>
      <c r="L20" s="14"/>
      <c r="M20" s="14"/>
      <c r="N20" s="14"/>
      <c r="O20" s="500">
        <f>'Rate Base'!I17*COC!H17</f>
        <v>-766726.47431267786</v>
      </c>
      <c r="P20" s="14"/>
    </row>
    <row r="21" spans="1:20">
      <c r="A21" s="26"/>
      <c r="B21" s="278"/>
      <c r="C21" s="291"/>
      <c r="D21" s="72" t="s">
        <v>531</v>
      </c>
      <c r="E21" s="61"/>
      <c r="F21" s="61"/>
      <c r="G21" s="61"/>
      <c r="H21" s="542">
        <f>'Rate Base'!I18*COC!$H$29</f>
        <v>-167052.71478923282</v>
      </c>
      <c r="I21" s="280"/>
      <c r="K21" s="14"/>
      <c r="L21" s="14"/>
      <c r="M21" s="14"/>
      <c r="N21" s="14"/>
      <c r="O21" s="500"/>
      <c r="P21" s="14"/>
    </row>
    <row r="22" spans="1:20">
      <c r="A22" s="26"/>
      <c r="B22" s="278"/>
      <c r="C22" s="291"/>
      <c r="D22" s="63" t="str">
        <f>'Rate Base'!A19</f>
        <v xml:space="preserve">Remove Rate Case Regulatory Asset </v>
      </c>
      <c r="E22" s="61"/>
      <c r="F22" s="61"/>
      <c r="G22" s="61"/>
      <c r="H22" s="542">
        <f>'Rate Base'!I19*COC!$H$29</f>
        <v>-22732.747850033102</v>
      </c>
      <c r="I22" s="280"/>
      <c r="L22" s="237"/>
      <c r="M22" s="14"/>
      <c r="N22" s="88" t="s">
        <v>249</v>
      </c>
    </row>
    <row r="23" spans="1:20">
      <c r="A23" s="26"/>
      <c r="B23" s="278"/>
      <c r="C23" s="281"/>
      <c r="D23" s="281"/>
      <c r="E23" s="26"/>
      <c r="F23" s="26"/>
      <c r="G23" s="26"/>
      <c r="H23" s="293"/>
      <c r="I23" s="301"/>
      <c r="K23" s="14"/>
      <c r="L23" s="237" t="s">
        <v>250</v>
      </c>
      <c r="M23" s="14"/>
      <c r="N23" s="89" t="s">
        <v>251</v>
      </c>
      <c r="O23" s="14"/>
      <c r="P23" s="14"/>
      <c r="Q23" s="14"/>
      <c r="R23" s="14"/>
      <c r="S23" s="14"/>
      <c r="T23" s="14"/>
    </row>
    <row r="24" spans="1:20">
      <c r="A24" s="26"/>
      <c r="B24" s="278"/>
      <c r="C24" s="291" t="s">
        <v>105</v>
      </c>
      <c r="D24" s="26"/>
      <c r="E24" s="26"/>
      <c r="F24" s="26"/>
      <c r="G24" s="26"/>
      <c r="H24" s="57"/>
      <c r="I24" s="283"/>
      <c r="K24" s="14"/>
      <c r="L24" s="238" t="s">
        <v>252</v>
      </c>
      <c r="M24" s="14"/>
      <c r="N24" s="90" t="s">
        <v>253</v>
      </c>
      <c r="O24" s="14"/>
      <c r="P24" s="14"/>
      <c r="Q24" s="14"/>
      <c r="R24" s="14"/>
      <c r="S24" s="14"/>
      <c r="T24" s="14"/>
    </row>
    <row r="25" spans="1:20">
      <c r="A25" s="26"/>
      <c r="B25" s="278"/>
      <c r="C25" s="291"/>
      <c r="D25" s="72" t="s">
        <v>511</v>
      </c>
      <c r="E25" s="61"/>
      <c r="F25" s="61"/>
      <c r="G25" s="61"/>
      <c r="H25" s="62">
        <f t="shared" ref="H25" si="0">N25*L25</f>
        <v>-158047.65638999999</v>
      </c>
      <c r="I25" s="283"/>
      <c r="L25" s="14">
        <f>'Gross Rev Conversion Factor'!$D$27</f>
        <v>1.007045</v>
      </c>
      <c r="N25" s="92">
        <f>'Rate Case Reg Asset'!D53</f>
        <v>-156942</v>
      </c>
      <c r="T25" s="14"/>
    </row>
    <row r="26" spans="1:20">
      <c r="A26" s="26"/>
      <c r="B26" s="278"/>
      <c r="C26" s="291"/>
      <c r="D26" s="72" t="s">
        <v>529</v>
      </c>
      <c r="E26" s="61"/>
      <c r="F26" s="61"/>
      <c r="G26" s="61"/>
      <c r="H26" s="62">
        <f t="shared" ref="H26:H28" si="1">N26*L26</f>
        <v>-566638.03833000001</v>
      </c>
      <c r="I26" s="283"/>
      <c r="L26" s="14">
        <f>'Gross Rev Conversion Factor'!$D$27</f>
        <v>1.007045</v>
      </c>
      <c r="N26" s="92">
        <f>-195536-367138</f>
        <v>-562674</v>
      </c>
      <c r="T26" s="14"/>
    </row>
    <row r="27" spans="1:20">
      <c r="A27" s="26"/>
      <c r="B27" s="278"/>
      <c r="C27" s="291"/>
      <c r="D27" s="72" t="s">
        <v>530</v>
      </c>
      <c r="E27" s="61"/>
      <c r="F27" s="61"/>
      <c r="G27" s="61"/>
      <c r="H27" s="62">
        <f t="shared" si="1"/>
        <v>-837684.20007999998</v>
      </c>
      <c r="I27" s="283"/>
      <c r="L27" s="14">
        <f>'Gross Rev Conversion Factor'!$D$27</f>
        <v>1.007045</v>
      </c>
      <c r="N27" s="92">
        <f>-104117-79652-648055</f>
        <v>-831824</v>
      </c>
      <c r="T27" s="14"/>
    </row>
    <row r="28" spans="1:20">
      <c r="A28" s="26"/>
      <c r="B28" s="278"/>
      <c r="C28" s="291"/>
      <c r="D28" s="72" t="s">
        <v>338</v>
      </c>
      <c r="E28" s="61"/>
      <c r="F28" s="61"/>
      <c r="G28" s="61"/>
      <c r="H28" s="62">
        <f t="shared" si="1"/>
        <v>-347235.15827000001</v>
      </c>
      <c r="I28" s="283"/>
      <c r="L28" s="14">
        <f>'Gross Rev Conversion Factor'!$D$27</f>
        <v>1.007045</v>
      </c>
      <c r="N28" s="92">
        <v>-344806</v>
      </c>
      <c r="P28" s="60" t="s">
        <v>339</v>
      </c>
      <c r="T28" s="14"/>
    </row>
    <row r="29" spans="1:20">
      <c r="A29" s="26"/>
      <c r="B29" s="278"/>
      <c r="C29" s="291"/>
      <c r="D29" s="72" t="s">
        <v>476</v>
      </c>
      <c r="E29" s="61"/>
      <c r="F29" s="61"/>
      <c r="G29" s="61"/>
      <c r="H29" s="62">
        <f t="shared" ref="H29" si="2">N29*L29</f>
        <v>-579127.41041999997</v>
      </c>
      <c r="I29" s="283"/>
      <c r="L29" s="14">
        <f>'Gross Rev Conversion Factor'!$D$27</f>
        <v>1.007045</v>
      </c>
      <c r="N29" s="92">
        <v>-575076</v>
      </c>
      <c r="P29" s="60" t="s">
        <v>477</v>
      </c>
      <c r="T29" s="14"/>
    </row>
    <row r="30" spans="1:20">
      <c r="A30" s="26"/>
      <c r="B30" s="278"/>
      <c r="C30" s="291"/>
      <c r="D30" s="72" t="s">
        <v>272</v>
      </c>
      <c r="E30" s="61"/>
      <c r="F30" s="61"/>
      <c r="G30" s="61"/>
      <c r="H30" s="62">
        <f>COC!H33</f>
        <v>-6796256.4722936507</v>
      </c>
      <c r="I30" s="283"/>
      <c r="L30" s="14"/>
      <c r="N30" s="14"/>
      <c r="T30" s="14"/>
    </row>
    <row r="31" spans="1:20">
      <c r="A31" s="26"/>
      <c r="B31" s="278"/>
      <c r="C31" s="281"/>
      <c r="D31" s="72" t="s">
        <v>273</v>
      </c>
      <c r="E31" s="61"/>
      <c r="F31" s="61"/>
      <c r="G31" s="61"/>
      <c r="H31" s="62">
        <f>'Tax Rate Change 21%'!D48</f>
        <v>-2934943.1283007725</v>
      </c>
      <c r="I31" s="283"/>
      <c r="T31" s="14"/>
    </row>
    <row r="32" spans="1:20">
      <c r="A32" s="26"/>
      <c r="B32" s="278"/>
      <c r="C32" s="281"/>
      <c r="D32" s="26" t="s">
        <v>275</v>
      </c>
      <c r="E32" s="26"/>
      <c r="F32" s="26"/>
      <c r="G32" s="26"/>
      <c r="H32" s="62">
        <f t="shared" ref="H32:H34" si="3">N32*L32</f>
        <v>-543157.77711000002</v>
      </c>
      <c r="I32" s="283"/>
      <c r="L32" s="14">
        <f>'Gross Rev Conversion Factor'!$D$27</f>
        <v>1.007045</v>
      </c>
      <c r="M32" s="14"/>
      <c r="N32" s="509">
        <f>4534089-5073447</f>
        <v>-539358</v>
      </c>
      <c r="T32" s="14"/>
    </row>
    <row r="33" spans="1:26">
      <c r="A33" s="26"/>
      <c r="B33" s="278"/>
      <c r="C33" s="281"/>
      <c r="D33" s="72" t="s">
        <v>276</v>
      </c>
      <c r="E33" s="61"/>
      <c r="F33" s="61"/>
      <c r="G33" s="61"/>
      <c r="H33" s="62">
        <f t="shared" si="3"/>
        <v>101640.52865865233</v>
      </c>
      <c r="I33" s="283"/>
      <c r="J33" s="71"/>
      <c r="L33" s="14">
        <f>'Gross Rev Conversion Factor'!$D$27</f>
        <v>1.007045</v>
      </c>
      <c r="N33" s="294">
        <f>'Defer LTD Issue Savings'!I30</f>
        <v>100929.48046874999</v>
      </c>
      <c r="T33" s="14"/>
    </row>
    <row r="34" spans="1:26">
      <c r="A34" s="26"/>
      <c r="B34" s="278"/>
      <c r="C34" s="281"/>
      <c r="D34" s="72" t="s">
        <v>505</v>
      </c>
      <c r="E34" s="61"/>
      <c r="F34" s="61"/>
      <c r="G34" s="61"/>
      <c r="H34" s="62">
        <f t="shared" si="3"/>
        <v>-21450.058499999999</v>
      </c>
      <c r="I34" s="283"/>
      <c r="L34" s="14">
        <f>'Gross Rev Conversion Factor'!$D$27</f>
        <v>1.007045</v>
      </c>
      <c r="N34" s="294">
        <f>'12% Non-PR Cap Add Escalation'!G36</f>
        <v>-21300</v>
      </c>
      <c r="T34" s="14"/>
    </row>
    <row r="35" spans="1:26">
      <c r="A35" s="26"/>
      <c r="B35" s="278"/>
      <c r="C35" s="281"/>
      <c r="D35" s="72" t="s">
        <v>271</v>
      </c>
      <c r="E35" s="61"/>
      <c r="F35" s="61"/>
      <c r="G35" s="61"/>
      <c r="H35" s="62">
        <f t="shared" ref="H35" si="4">N35*L35</f>
        <v>-3531703.7938649999</v>
      </c>
      <c r="I35" s="283"/>
      <c r="L35" s="14">
        <f>'Gross Rev Conversion Factor'!$D$27</f>
        <v>1.007045</v>
      </c>
      <c r="N35" s="91">
        <f>'Depr Exp - Restated Net Salvage'!G19</f>
        <v>-3506997</v>
      </c>
      <c r="T35" s="14"/>
    </row>
    <row r="36" spans="1:26">
      <c r="A36" s="26"/>
      <c r="B36" s="278"/>
      <c r="C36" s="281"/>
      <c r="D36" s="60" t="s">
        <v>326</v>
      </c>
      <c r="H36" s="62">
        <f t="shared" ref="H36" si="5">N36*L36</f>
        <v>136361.94936</v>
      </c>
      <c r="I36" s="283"/>
      <c r="J36" s="71"/>
      <c r="L36" s="14">
        <f>'Gross Rev Conversion Factor'!$D$27</f>
        <v>1.007045</v>
      </c>
      <c r="N36" s="518">
        <f>2604000*0.052</f>
        <v>135408</v>
      </c>
      <c r="T36" s="14"/>
    </row>
    <row r="37" spans="1:26">
      <c r="A37" s="26"/>
      <c r="B37" s="278"/>
      <c r="C37" s="281"/>
      <c r="D37" s="72"/>
      <c r="E37" s="61"/>
      <c r="F37" s="61"/>
      <c r="G37" s="61"/>
      <c r="H37" s="62"/>
      <c r="I37" s="283"/>
      <c r="T37" s="14"/>
    </row>
    <row r="38" spans="1:26">
      <c r="A38" s="26"/>
      <c r="B38" s="278"/>
      <c r="C38" s="291" t="s">
        <v>106</v>
      </c>
      <c r="D38" s="26"/>
      <c r="E38" s="26"/>
      <c r="F38" s="26"/>
      <c r="G38" s="26"/>
      <c r="H38" s="57"/>
      <c r="I38" s="283"/>
    </row>
    <row r="39" spans="1:26">
      <c r="A39" s="26"/>
      <c r="B39" s="278"/>
      <c r="C39" s="291"/>
      <c r="D39" s="72" t="s">
        <v>265</v>
      </c>
      <c r="E39" s="61"/>
      <c r="F39" s="61"/>
      <c r="G39" s="61"/>
      <c r="H39" s="62">
        <f>COC!H50</f>
        <v>-150204.42815002284</v>
      </c>
      <c r="I39" s="283"/>
    </row>
    <row r="40" spans="1:26">
      <c r="A40" s="26"/>
      <c r="B40" s="278"/>
      <c r="C40" s="291"/>
      <c r="D40" s="72" t="s">
        <v>184</v>
      </c>
      <c r="E40" s="61"/>
      <c r="F40" s="61"/>
      <c r="G40" s="61"/>
      <c r="H40" s="62">
        <f>COC!H66</f>
        <v>-1088982.1040876722</v>
      </c>
      <c r="I40" s="283"/>
      <c r="L40" t="s">
        <v>491</v>
      </c>
      <c r="O40" s="508" t="e">
        <f>H40+#REF!</f>
        <v>#REF!</v>
      </c>
    </row>
    <row r="41" spans="1:26">
      <c r="A41" s="26"/>
      <c r="B41" s="278"/>
      <c r="C41" s="291"/>
      <c r="D41" s="72" t="s">
        <v>342</v>
      </c>
      <c r="E41" s="61"/>
      <c r="F41" s="61"/>
      <c r="G41" s="61"/>
      <c r="H41" s="62">
        <f>COC!H82</f>
        <v>-3972018.890682267</v>
      </c>
      <c r="I41" s="283"/>
      <c r="K41" s="26"/>
      <c r="L41" s="24"/>
    </row>
    <row r="42" spans="1:26">
      <c r="A42" s="26"/>
      <c r="B42" s="278"/>
      <c r="C42" s="281" t="s">
        <v>12</v>
      </c>
      <c r="D42" s="26"/>
      <c r="E42" s="26"/>
      <c r="F42" s="26"/>
      <c r="G42" s="26"/>
      <c r="H42" s="281"/>
      <c r="I42" s="284"/>
      <c r="K42" s="26"/>
      <c r="L42" s="55"/>
    </row>
    <row r="43" spans="1:26">
      <c r="A43" s="26"/>
      <c r="B43" s="278"/>
      <c r="C43" s="73" t="s">
        <v>146</v>
      </c>
      <c r="D43" s="61"/>
      <c r="E43" s="61"/>
      <c r="F43" s="61"/>
      <c r="G43" s="61"/>
      <c r="H43" s="35">
        <f>9623000-H12</f>
        <v>-739808</v>
      </c>
      <c r="I43" s="282"/>
      <c r="K43" s="72"/>
      <c r="L43" s="519" t="s">
        <v>527</v>
      </c>
      <c r="M43" s="520"/>
      <c r="N43" s="66"/>
      <c r="O43" s="66"/>
      <c r="P43" s="66"/>
      <c r="Q43" s="66"/>
      <c r="R43" s="66"/>
      <c r="S43" s="66"/>
      <c r="T43" s="66"/>
      <c r="U43" s="66"/>
      <c r="V43" s="66"/>
      <c r="W43" s="66"/>
      <c r="X43" s="66"/>
      <c r="Y43" s="66"/>
      <c r="Z43" s="66"/>
    </row>
    <row r="44" spans="1:26">
      <c r="A44" s="26"/>
      <c r="B44" s="278"/>
      <c r="C44" s="281"/>
      <c r="D44" s="26"/>
      <c r="E44" s="26"/>
      <c r="F44" s="26"/>
      <c r="G44" s="26"/>
      <c r="H44" s="281"/>
      <c r="I44" s="284"/>
      <c r="K44" s="14"/>
      <c r="L44" s="66" t="s">
        <v>528</v>
      </c>
      <c r="M44" s="520"/>
      <c r="N44" s="66"/>
      <c r="O44" s="66"/>
      <c r="P44" s="66"/>
      <c r="Q44" s="66"/>
      <c r="R44" s="66"/>
      <c r="S44" s="66"/>
      <c r="T44" s="66"/>
      <c r="U44" s="66"/>
      <c r="V44" s="66"/>
      <c r="W44" s="66"/>
      <c r="X44" s="66"/>
      <c r="Y44" s="66"/>
      <c r="Z44" s="66"/>
    </row>
    <row r="45" spans="1:26">
      <c r="A45" s="26"/>
      <c r="B45" s="278"/>
      <c r="C45" s="281"/>
      <c r="D45" s="26"/>
      <c r="E45" s="26"/>
      <c r="F45" s="26"/>
      <c r="G45" s="26"/>
      <c r="H45" s="281"/>
      <c r="I45" s="284"/>
      <c r="K45" s="61"/>
      <c r="L45" s="95"/>
      <c r="M45" s="14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4"/>
      <c r="Y45" s="14"/>
    </row>
    <row r="46" spans="1:26" ht="13.5" thickBot="1">
      <c r="A46" s="26"/>
      <c r="B46" s="278"/>
      <c r="C46" s="295" t="s">
        <v>107</v>
      </c>
      <c r="D46" s="26"/>
      <c r="E46" s="26"/>
      <c r="F46" s="26"/>
      <c r="G46" s="26"/>
      <c r="H46" s="21">
        <f>SUM(H15:H43)</f>
        <v>-27300204.886044838</v>
      </c>
      <c r="I46" s="302"/>
      <c r="K46" s="26"/>
      <c r="L46" s="27"/>
    </row>
    <row r="47" spans="1:26" ht="13.5" thickTop="1">
      <c r="A47" s="26"/>
      <c r="B47" s="278"/>
      <c r="C47" s="26"/>
      <c r="D47" s="26"/>
      <c r="E47" s="26"/>
      <c r="F47" s="26"/>
      <c r="G47" s="26"/>
      <c r="H47" s="296"/>
      <c r="I47" s="285"/>
      <c r="K47" s="26"/>
      <c r="L47" s="26"/>
    </row>
    <row r="48" spans="1:26" ht="13.5" thickBot="1">
      <c r="A48" s="26"/>
      <c r="B48" s="278"/>
      <c r="C48" s="73" t="s">
        <v>108</v>
      </c>
      <c r="D48" s="61"/>
      <c r="E48" s="61"/>
      <c r="F48" s="61"/>
      <c r="G48" s="61"/>
      <c r="H48" s="21">
        <f>H12+H46</f>
        <v>-16937396.886044838</v>
      </c>
      <c r="I48" s="302"/>
      <c r="K48" s="26"/>
      <c r="L48" s="26"/>
    </row>
    <row r="49" spans="1:9" ht="12" customHeight="1" thickTop="1" thickBot="1">
      <c r="A49" s="26"/>
      <c r="B49" s="287"/>
      <c r="C49" s="288"/>
      <c r="D49" s="288"/>
      <c r="E49" s="288"/>
      <c r="F49" s="288"/>
      <c r="G49" s="288"/>
      <c r="H49" s="288"/>
      <c r="I49" s="289"/>
    </row>
  </sheetData>
  <mergeCells count="4">
    <mergeCell ref="C3:H3"/>
    <mergeCell ref="C4:H4"/>
    <mergeCell ref="C5:H5"/>
    <mergeCell ref="C6:H6"/>
  </mergeCells>
  <phoneticPr fontId="15" type="noConversion"/>
  <pageMargins left="0.41" right="0.32" top="0.69" bottom="0.24" header="0.4" footer="0.2"/>
  <pageSetup scale="95"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transitionEntry="1">
    <pageSetUpPr fitToPage="1"/>
  </sheetPr>
  <dimension ref="A1:U169"/>
  <sheetViews>
    <sheetView showGridLines="0" topLeftCell="A28" zoomScale="85" zoomScaleNormal="85" zoomScaleSheetLayoutView="80" workbookViewId="0">
      <selection activeCell="F13" sqref="F13:F51"/>
    </sheetView>
  </sheetViews>
  <sheetFormatPr defaultColWidth="11" defaultRowHeight="15.75"/>
  <cols>
    <col min="1" max="1" width="5" style="147" bestFit="1" customWidth="1"/>
    <col min="2" max="2" width="4.42578125" style="147" customWidth="1"/>
    <col min="3" max="3" width="32.28515625" style="147" customWidth="1"/>
    <col min="4" max="4" width="8" style="147" customWidth="1"/>
    <col min="5" max="5" width="16.42578125" style="147" bestFit="1" customWidth="1"/>
    <col min="6" max="6" width="18.85546875" style="147" bestFit="1" customWidth="1"/>
    <col min="7" max="7" width="9.140625" style="212" customWidth="1"/>
    <col min="8" max="8" width="10.140625" style="200" bestFit="1" customWidth="1"/>
    <col min="9" max="9" width="8.85546875" style="212" customWidth="1"/>
    <col min="10" max="10" width="12" style="200" bestFit="1" customWidth="1"/>
    <col min="11" max="11" width="1.5703125" style="146" customWidth="1"/>
    <col min="12" max="12" width="10.85546875" style="146" bestFit="1" customWidth="1"/>
    <col min="13" max="13" width="1.85546875" style="146" customWidth="1"/>
    <col min="14" max="14" width="15.28515625" style="147" bestFit="1" customWidth="1"/>
    <col min="15" max="15" width="3.140625" style="146" customWidth="1"/>
    <col min="16" max="16" width="12.42578125" style="147" bestFit="1" customWidth="1"/>
    <col min="17" max="17" width="9.28515625" style="147" customWidth="1"/>
    <col min="18" max="18" width="9.42578125" style="147" bestFit="1" customWidth="1"/>
    <col min="19" max="16384" width="11" style="147"/>
  </cols>
  <sheetData>
    <row r="1" spans="1:21">
      <c r="A1" s="141"/>
      <c r="B1" s="141"/>
      <c r="C1" s="141"/>
      <c r="D1" s="141"/>
      <c r="E1" s="141"/>
      <c r="F1" s="141"/>
      <c r="G1" s="142"/>
      <c r="H1" s="143"/>
      <c r="I1" s="142"/>
      <c r="J1" s="143"/>
      <c r="K1" s="144"/>
      <c r="L1" s="144"/>
      <c r="M1" s="144"/>
      <c r="N1" s="145"/>
    </row>
    <row r="2" spans="1:21">
      <c r="A2" s="148" t="s">
        <v>279</v>
      </c>
      <c r="B2" s="149"/>
      <c r="C2" s="149"/>
      <c r="D2" s="149"/>
      <c r="E2" s="149"/>
      <c r="F2" s="149"/>
      <c r="G2" s="150"/>
      <c r="H2" s="149"/>
      <c r="I2" s="150"/>
      <c r="J2" s="149"/>
      <c r="K2" s="151"/>
      <c r="L2" s="151"/>
      <c r="M2" s="151"/>
      <c r="N2" s="152"/>
      <c r="O2" s="153"/>
      <c r="Q2" s="154"/>
      <c r="R2" s="154"/>
      <c r="S2" s="154"/>
      <c r="T2" s="154"/>
      <c r="U2" s="154"/>
    </row>
    <row r="3" spans="1:21">
      <c r="A3" s="155" t="s">
        <v>188</v>
      </c>
      <c r="B3" s="149"/>
      <c r="C3" s="149"/>
      <c r="D3" s="149"/>
      <c r="E3" s="149"/>
      <c r="F3" s="149"/>
      <c r="G3" s="150"/>
      <c r="H3" s="149"/>
      <c r="I3" s="150"/>
      <c r="J3" s="149"/>
      <c r="K3" s="151"/>
      <c r="L3" s="151"/>
      <c r="M3" s="151"/>
      <c r="N3" s="149"/>
      <c r="O3" s="153"/>
      <c r="Q3" s="154"/>
      <c r="R3" s="154"/>
      <c r="S3" s="154"/>
      <c r="T3" s="154"/>
      <c r="U3" s="154"/>
    </row>
    <row r="4" spans="1:21">
      <c r="A4" s="156" t="s">
        <v>280</v>
      </c>
      <c r="B4" s="149"/>
      <c r="C4" s="149"/>
      <c r="D4" s="149"/>
      <c r="E4" s="149"/>
      <c r="F4" s="149"/>
      <c r="G4" s="150"/>
      <c r="H4" s="149"/>
      <c r="I4" s="150"/>
      <c r="J4" s="149"/>
      <c r="K4" s="151"/>
      <c r="L4" s="151"/>
      <c r="M4" s="151"/>
      <c r="N4" s="149"/>
      <c r="O4" s="153"/>
      <c r="Q4" s="154"/>
      <c r="R4" s="154"/>
      <c r="S4" s="154"/>
      <c r="T4" s="154"/>
      <c r="U4" s="154"/>
    </row>
    <row r="5" spans="1:21">
      <c r="A5" s="156"/>
      <c r="B5" s="149"/>
      <c r="C5" s="149"/>
      <c r="D5" s="149"/>
      <c r="E5" s="149"/>
      <c r="F5" s="149"/>
      <c r="G5" s="150"/>
      <c r="H5" s="149"/>
      <c r="I5" s="150"/>
      <c r="J5" s="149"/>
      <c r="K5" s="151"/>
      <c r="L5" s="151"/>
      <c r="M5" s="151"/>
      <c r="N5" s="149"/>
      <c r="O5" s="153"/>
      <c r="Q5" s="154"/>
      <c r="R5" s="154"/>
      <c r="S5" s="154"/>
      <c r="T5" s="154"/>
      <c r="U5" s="154"/>
    </row>
    <row r="6" spans="1:21">
      <c r="A6" s="157"/>
      <c r="B6" s="157"/>
      <c r="C6" s="157"/>
      <c r="D6" s="157"/>
      <c r="E6" s="157"/>
      <c r="F6" s="157"/>
      <c r="G6" s="158"/>
      <c r="H6" s="159"/>
      <c r="I6" s="158"/>
      <c r="J6" s="159"/>
      <c r="K6" s="160"/>
      <c r="L6" s="160"/>
      <c r="M6" s="160"/>
      <c r="N6" s="157"/>
      <c r="O6" s="161"/>
      <c r="Q6" s="154"/>
      <c r="R6" s="154"/>
      <c r="S6" s="154"/>
      <c r="T6" s="154"/>
      <c r="U6" s="154"/>
    </row>
    <row r="7" spans="1:21" s="146" customFormat="1">
      <c r="A7" s="160"/>
      <c r="B7" s="162"/>
      <c r="C7" s="162"/>
      <c r="D7" s="162"/>
      <c r="E7" s="163" t="s">
        <v>13</v>
      </c>
      <c r="F7" s="163" t="s">
        <v>57</v>
      </c>
      <c r="G7" s="164"/>
      <c r="H7" s="163"/>
      <c r="I7" s="164"/>
      <c r="J7" s="163" t="s">
        <v>36</v>
      </c>
      <c r="K7" s="162"/>
      <c r="L7" s="162"/>
      <c r="M7" s="162"/>
      <c r="N7" s="163" t="s">
        <v>189</v>
      </c>
      <c r="O7" s="165"/>
      <c r="Q7" s="161"/>
      <c r="R7" s="161"/>
      <c r="S7" s="161"/>
      <c r="T7" s="161"/>
      <c r="U7" s="161"/>
    </row>
    <row r="8" spans="1:21" s="146" customFormat="1">
      <c r="A8" s="166" t="s">
        <v>34</v>
      </c>
      <c r="B8" s="162"/>
      <c r="C8" s="162"/>
      <c r="D8" s="162"/>
      <c r="E8" s="163" t="s">
        <v>190</v>
      </c>
      <c r="F8" s="167" t="s">
        <v>191</v>
      </c>
      <c r="G8" s="168"/>
      <c r="H8" s="163" t="s">
        <v>192</v>
      </c>
      <c r="I8" s="168"/>
      <c r="J8" s="163" t="s">
        <v>43</v>
      </c>
      <c r="K8" s="163"/>
      <c r="L8" s="163" t="s">
        <v>193</v>
      </c>
      <c r="M8" s="163"/>
      <c r="N8" s="169" t="s">
        <v>194</v>
      </c>
      <c r="O8" s="170"/>
      <c r="Q8" s="161"/>
      <c r="R8" s="161"/>
      <c r="S8" s="161"/>
      <c r="T8" s="161"/>
      <c r="U8" s="161"/>
    </row>
    <row r="9" spans="1:21" s="146" customFormat="1">
      <c r="A9" s="171" t="s">
        <v>35</v>
      </c>
      <c r="B9" s="172" t="s">
        <v>37</v>
      </c>
      <c r="C9" s="172"/>
      <c r="D9" s="172"/>
      <c r="E9" s="173" t="s">
        <v>195</v>
      </c>
      <c r="F9" s="174" t="s">
        <v>196</v>
      </c>
      <c r="G9" s="175"/>
      <c r="H9" s="173" t="s">
        <v>197</v>
      </c>
      <c r="I9" s="175"/>
      <c r="J9" s="173" t="s">
        <v>197</v>
      </c>
      <c r="K9" s="173"/>
      <c r="L9" s="174" t="s">
        <v>198</v>
      </c>
      <c r="M9" s="173"/>
      <c r="N9" s="174" t="s">
        <v>199</v>
      </c>
      <c r="O9" s="170"/>
      <c r="Q9" s="161"/>
      <c r="R9" s="161"/>
      <c r="S9" s="161"/>
      <c r="T9" s="161"/>
      <c r="U9" s="161"/>
    </row>
    <row r="10" spans="1:21">
      <c r="A10" s="157"/>
      <c r="B10" s="149" t="s">
        <v>200</v>
      </c>
      <c r="C10" s="149"/>
      <c r="D10" s="149"/>
      <c r="E10" s="159" t="s">
        <v>201</v>
      </c>
      <c r="F10" s="176" t="s">
        <v>202</v>
      </c>
      <c r="G10" s="177"/>
      <c r="H10" s="178" t="s">
        <v>203</v>
      </c>
      <c r="I10" s="166"/>
      <c r="J10" s="159" t="s">
        <v>204</v>
      </c>
      <c r="K10" s="166"/>
      <c r="L10" s="178" t="s">
        <v>205</v>
      </c>
      <c r="M10" s="166"/>
      <c r="N10" s="178" t="s">
        <v>206</v>
      </c>
      <c r="O10" s="179"/>
      <c r="Q10" s="154"/>
      <c r="R10" s="154"/>
      <c r="S10" s="154"/>
      <c r="T10" s="154"/>
      <c r="U10" s="154"/>
    </row>
    <row r="11" spans="1:21">
      <c r="A11" s="157"/>
      <c r="B11" s="157"/>
      <c r="C11" s="157"/>
      <c r="D11" s="157"/>
      <c r="E11" s="180"/>
      <c r="F11" s="157"/>
      <c r="G11" s="158"/>
      <c r="H11" s="159"/>
      <c r="I11" s="158"/>
      <c r="J11" s="159"/>
      <c r="K11" s="160"/>
      <c r="L11" s="160"/>
      <c r="M11" s="160"/>
      <c r="N11" s="157"/>
      <c r="O11" s="161"/>
      <c r="Q11" s="154"/>
      <c r="R11" s="154"/>
      <c r="S11" s="154"/>
      <c r="T11" s="154"/>
      <c r="U11" s="154"/>
    </row>
    <row r="12" spans="1:21">
      <c r="A12" s="143">
        <f>1+A11</f>
        <v>1</v>
      </c>
      <c r="B12" s="141" t="s">
        <v>207</v>
      </c>
      <c r="C12" s="141"/>
      <c r="D12" s="141"/>
      <c r="E12" s="181"/>
      <c r="F12" s="141"/>
      <c r="G12" s="142"/>
      <c r="H12" s="143"/>
      <c r="I12" s="142"/>
      <c r="J12" s="143"/>
      <c r="K12" s="144"/>
      <c r="L12" s="144"/>
      <c r="M12" s="144"/>
      <c r="N12" s="141"/>
      <c r="P12" s="530"/>
      <c r="Q12" s="530"/>
      <c r="R12" s="530"/>
    </row>
    <row r="13" spans="1:21">
      <c r="A13" s="143">
        <v>2</v>
      </c>
      <c r="B13" s="141"/>
      <c r="C13" s="157" t="s">
        <v>208</v>
      </c>
      <c r="D13" s="157"/>
      <c r="E13" s="182">
        <v>78709117.242809042</v>
      </c>
      <c r="F13" s="160">
        <f>ROUND(E13/365,0)</f>
        <v>215641</v>
      </c>
      <c r="G13" s="158" t="s">
        <v>209</v>
      </c>
      <c r="H13" s="183">
        <v>39.06</v>
      </c>
      <c r="I13" s="158" t="s">
        <v>210</v>
      </c>
      <c r="J13" s="184">
        <v>39.25</v>
      </c>
      <c r="K13" s="160"/>
      <c r="L13" s="185">
        <f>H13-J13</f>
        <v>-0.18999999999999773</v>
      </c>
      <c r="M13" s="160"/>
      <c r="N13" s="186">
        <f>L13*F13</f>
        <v>-40971.789999999506</v>
      </c>
      <c r="O13" s="161"/>
      <c r="P13" s="187"/>
      <c r="Q13" s="188"/>
      <c r="R13" s="188"/>
      <c r="S13" s="154"/>
      <c r="T13" s="154"/>
      <c r="U13" s="154"/>
    </row>
    <row r="14" spans="1:21">
      <c r="A14" s="143">
        <v>3</v>
      </c>
      <c r="B14" s="157"/>
      <c r="C14" s="157"/>
      <c r="D14" s="157"/>
      <c r="E14" s="180"/>
      <c r="F14" s="180"/>
      <c r="G14" s="158"/>
      <c r="H14" s="183"/>
      <c r="I14" s="158"/>
      <c r="J14" s="159"/>
      <c r="K14" s="160"/>
      <c r="L14" s="160"/>
      <c r="M14" s="160"/>
      <c r="N14" s="157"/>
      <c r="O14" s="161"/>
      <c r="P14" s="187"/>
      <c r="Q14" s="188"/>
      <c r="R14" s="154"/>
      <c r="S14" s="154"/>
      <c r="T14" s="154"/>
      <c r="U14" s="154"/>
    </row>
    <row r="15" spans="1:21">
      <c r="A15" s="143">
        <v>4</v>
      </c>
      <c r="B15" s="141" t="s">
        <v>211</v>
      </c>
      <c r="C15" s="141"/>
      <c r="D15" s="141"/>
      <c r="E15" s="181"/>
      <c r="F15" s="181"/>
      <c r="G15" s="142"/>
      <c r="H15" s="189"/>
      <c r="I15" s="142"/>
      <c r="J15" s="143"/>
      <c r="K15" s="144"/>
      <c r="L15" s="144"/>
      <c r="M15" s="144"/>
      <c r="N15" s="141"/>
      <c r="P15" s="190"/>
      <c r="Q15" s="188"/>
    </row>
    <row r="16" spans="1:21">
      <c r="A16" s="143">
        <v>5</v>
      </c>
      <c r="B16" s="141"/>
      <c r="C16" s="157" t="s">
        <v>212</v>
      </c>
      <c r="D16" s="157"/>
      <c r="E16" s="180">
        <v>10502421.445099749</v>
      </c>
      <c r="F16" s="160">
        <f>ROUND(E16/365,0)</f>
        <v>28774</v>
      </c>
      <c r="G16" s="158" t="s">
        <v>209</v>
      </c>
      <c r="H16" s="183">
        <v>39.06</v>
      </c>
      <c r="I16" s="158" t="s">
        <v>213</v>
      </c>
      <c r="J16" s="183">
        <v>14.06</v>
      </c>
      <c r="K16" s="160"/>
      <c r="L16" s="185">
        <f>H16-J16</f>
        <v>25</v>
      </c>
      <c r="M16" s="160"/>
      <c r="N16" s="186">
        <f>L16*F16</f>
        <v>719350</v>
      </c>
      <c r="O16" s="161"/>
      <c r="P16" s="187"/>
      <c r="Q16" s="188"/>
      <c r="R16" s="188"/>
      <c r="S16" s="154"/>
      <c r="T16" s="154"/>
      <c r="U16" s="154"/>
    </row>
    <row r="17" spans="1:21">
      <c r="A17" s="143">
        <v>6</v>
      </c>
      <c r="B17" s="141"/>
      <c r="C17" s="157" t="s">
        <v>214</v>
      </c>
      <c r="D17" s="157"/>
      <c r="E17" s="191">
        <v>15661607.785011023</v>
      </c>
      <c r="F17" s="160">
        <f>ROUND(E17/365,0)</f>
        <v>42909</v>
      </c>
      <c r="G17" s="158" t="s">
        <v>209</v>
      </c>
      <c r="H17" s="183">
        <v>39.06</v>
      </c>
      <c r="I17" s="158" t="s">
        <v>215</v>
      </c>
      <c r="J17" s="192">
        <v>21.43</v>
      </c>
      <c r="K17" s="160"/>
      <c r="L17" s="185">
        <f>H17-J17</f>
        <v>17.630000000000003</v>
      </c>
      <c r="M17" s="160"/>
      <c r="N17" s="193">
        <f>L17*F17</f>
        <v>756485.67000000016</v>
      </c>
      <c r="O17" s="161"/>
      <c r="P17" s="187"/>
      <c r="Q17" s="188"/>
      <c r="R17" s="188"/>
      <c r="S17" s="154"/>
      <c r="T17" s="154"/>
      <c r="U17" s="154"/>
    </row>
    <row r="18" spans="1:21">
      <c r="A18" s="143">
        <v>7</v>
      </c>
      <c r="B18" s="141" t="s">
        <v>216</v>
      </c>
      <c r="C18" s="141"/>
      <c r="D18" s="141"/>
      <c r="E18" s="180">
        <f>SUM(E16:E17)</f>
        <v>26164029.230110772</v>
      </c>
      <c r="F18" s="180"/>
      <c r="G18" s="142"/>
      <c r="H18" s="189"/>
      <c r="I18" s="142"/>
      <c r="J18" s="143"/>
      <c r="K18" s="144"/>
      <c r="L18" s="144"/>
      <c r="M18" s="144"/>
      <c r="N18" s="157">
        <f>SUM(N16:N17)</f>
        <v>1475835.6700000002</v>
      </c>
      <c r="P18" s="190"/>
      <c r="Q18" s="188"/>
      <c r="T18" s="154"/>
      <c r="U18" s="154"/>
    </row>
    <row r="19" spans="1:21">
      <c r="A19" s="143">
        <v>8</v>
      </c>
      <c r="B19" s="141"/>
      <c r="C19" s="157"/>
      <c r="D19" s="157"/>
      <c r="E19" s="181"/>
      <c r="F19" s="181"/>
      <c r="G19" s="158"/>
      <c r="H19" s="183"/>
      <c r="I19" s="158"/>
      <c r="J19" s="159"/>
      <c r="K19" s="160"/>
      <c r="L19" s="160"/>
      <c r="M19" s="160"/>
      <c r="N19" s="141"/>
      <c r="O19" s="161"/>
      <c r="P19" s="187"/>
      <c r="Q19" s="188"/>
      <c r="S19" s="154"/>
    </row>
    <row r="20" spans="1:21">
      <c r="A20" s="143">
        <v>9</v>
      </c>
      <c r="B20" s="157" t="s">
        <v>217</v>
      </c>
      <c r="C20" s="157"/>
      <c r="D20" s="157"/>
      <c r="E20" s="180"/>
      <c r="F20" s="180"/>
      <c r="G20" s="158"/>
      <c r="H20" s="183"/>
      <c r="I20" s="158"/>
      <c r="J20" s="159"/>
      <c r="K20" s="160"/>
      <c r="L20" s="160"/>
      <c r="M20" s="160"/>
      <c r="N20" s="157"/>
      <c r="O20" s="161"/>
      <c r="P20" s="187"/>
      <c r="Q20" s="188"/>
      <c r="S20" s="154"/>
      <c r="T20" s="154"/>
      <c r="U20" s="154"/>
    </row>
    <row r="21" spans="1:21">
      <c r="A21" s="143">
        <v>10</v>
      </c>
      <c r="B21" s="141"/>
      <c r="C21" s="157" t="s">
        <v>218</v>
      </c>
      <c r="D21" s="157"/>
      <c r="E21" s="160">
        <v>5076000</v>
      </c>
      <c r="F21" s="160">
        <f t="shared" ref="F21:F26" si="0">ROUND(E21/365,0)</f>
        <v>13907</v>
      </c>
      <c r="G21" s="158" t="s">
        <v>209</v>
      </c>
      <c r="H21" s="183">
        <v>39.06</v>
      </c>
      <c r="I21" s="158" t="s">
        <v>219</v>
      </c>
      <c r="J21" s="194">
        <v>299.77140765572182</v>
      </c>
      <c r="K21" s="160"/>
      <c r="L21" s="185">
        <f t="shared" ref="L21:L26" si="1">H21-J21</f>
        <v>-260.71140765572181</v>
      </c>
      <c r="M21" s="160"/>
      <c r="N21" s="186">
        <f t="shared" ref="N21:N26" si="2">L21*F21</f>
        <v>-3625713.5462681232</v>
      </c>
      <c r="O21" s="161"/>
      <c r="P21" s="187"/>
      <c r="Q21" s="188"/>
      <c r="R21" s="188"/>
      <c r="S21" s="154"/>
      <c r="T21" s="154"/>
      <c r="U21" s="154"/>
    </row>
    <row r="22" spans="1:21">
      <c r="A22" s="143">
        <v>11</v>
      </c>
      <c r="B22" s="141"/>
      <c r="C22" s="180" t="s">
        <v>220</v>
      </c>
      <c r="D22" s="157"/>
      <c r="E22" s="160">
        <v>134426.61000000002</v>
      </c>
      <c r="F22" s="160">
        <f t="shared" si="0"/>
        <v>368</v>
      </c>
      <c r="G22" s="158" t="s">
        <v>209</v>
      </c>
      <c r="H22" s="183">
        <v>39.06</v>
      </c>
      <c r="I22" s="158" t="s">
        <v>219</v>
      </c>
      <c r="J22" s="194">
        <v>-45.374735933149019</v>
      </c>
      <c r="K22" s="160"/>
      <c r="L22" s="185">
        <f t="shared" si="1"/>
        <v>84.434735933149028</v>
      </c>
      <c r="M22" s="160"/>
      <c r="N22" s="186">
        <f t="shared" si="2"/>
        <v>31071.982823398841</v>
      </c>
      <c r="O22" s="161"/>
      <c r="P22" s="187"/>
      <c r="Q22" s="188"/>
      <c r="R22" s="188"/>
      <c r="S22" s="154"/>
      <c r="T22" s="154"/>
      <c r="U22" s="154"/>
    </row>
    <row r="23" spans="1:21">
      <c r="A23" s="143">
        <v>12</v>
      </c>
      <c r="B23" s="141"/>
      <c r="C23" s="157" t="s">
        <v>221</v>
      </c>
      <c r="D23" s="157"/>
      <c r="E23" s="160">
        <v>383363.99716500001</v>
      </c>
      <c r="F23" s="160">
        <f t="shared" si="0"/>
        <v>1050</v>
      </c>
      <c r="G23" s="158" t="s">
        <v>209</v>
      </c>
      <c r="H23" s="183">
        <v>39.06</v>
      </c>
      <c r="I23" s="158" t="s">
        <v>219</v>
      </c>
      <c r="J23" s="194">
        <v>15.141907295958145</v>
      </c>
      <c r="K23" s="160"/>
      <c r="L23" s="185">
        <f t="shared" si="1"/>
        <v>23.918092704041857</v>
      </c>
      <c r="M23" s="160"/>
      <c r="N23" s="186">
        <f t="shared" si="2"/>
        <v>25113.99733924395</v>
      </c>
      <c r="O23" s="161"/>
      <c r="P23" s="187"/>
      <c r="Q23" s="188"/>
      <c r="R23" s="188"/>
      <c r="S23" s="154"/>
      <c r="T23" s="154"/>
      <c r="U23" s="154"/>
    </row>
    <row r="24" spans="1:21">
      <c r="A24" s="143">
        <v>13</v>
      </c>
      <c r="B24" s="141"/>
      <c r="C24" s="157" t="s">
        <v>222</v>
      </c>
      <c r="D24" s="157"/>
      <c r="E24" s="160">
        <v>7665355.6000000006</v>
      </c>
      <c r="F24" s="160">
        <f t="shared" si="0"/>
        <v>21001</v>
      </c>
      <c r="G24" s="158" t="s">
        <v>209</v>
      </c>
      <c r="H24" s="183">
        <v>39.06</v>
      </c>
      <c r="I24" s="158" t="s">
        <v>219</v>
      </c>
      <c r="J24" s="183">
        <v>41.586248285076287</v>
      </c>
      <c r="K24" s="160"/>
      <c r="L24" s="185">
        <f t="shared" si="1"/>
        <v>-2.5262482850762851</v>
      </c>
      <c r="M24" s="160"/>
      <c r="N24" s="186">
        <f t="shared" si="2"/>
        <v>-53053.74023488706</v>
      </c>
      <c r="O24" s="161"/>
      <c r="P24" s="187"/>
      <c r="Q24" s="188"/>
      <c r="R24" s="188"/>
      <c r="S24" s="154"/>
      <c r="T24" s="154"/>
      <c r="U24" s="154"/>
    </row>
    <row r="25" spans="1:21">
      <c r="A25" s="143">
        <v>14</v>
      </c>
      <c r="B25" s="157"/>
      <c r="C25" s="157" t="s">
        <v>223</v>
      </c>
      <c r="D25" s="157"/>
      <c r="E25" s="160">
        <v>340775.63471919566</v>
      </c>
      <c r="F25" s="160">
        <f t="shared" si="0"/>
        <v>934</v>
      </c>
      <c r="G25" s="158" t="s">
        <v>224</v>
      </c>
      <c r="H25" s="183">
        <v>0</v>
      </c>
      <c r="I25" s="158" t="s">
        <v>219</v>
      </c>
      <c r="J25" s="192">
        <v>0</v>
      </c>
      <c r="K25" s="160"/>
      <c r="L25" s="185">
        <f t="shared" si="1"/>
        <v>0</v>
      </c>
      <c r="M25" s="160"/>
      <c r="N25" s="186">
        <f t="shared" si="2"/>
        <v>0</v>
      </c>
      <c r="O25" s="161"/>
      <c r="P25" s="187"/>
      <c r="Q25" s="188"/>
      <c r="R25" s="188"/>
      <c r="S25" s="154"/>
      <c r="T25" s="154"/>
      <c r="U25" s="154"/>
    </row>
    <row r="26" spans="1:21">
      <c r="A26" s="143">
        <v>15</v>
      </c>
      <c r="B26" s="141"/>
      <c r="C26" s="157" t="s">
        <v>225</v>
      </c>
      <c r="D26" s="180"/>
      <c r="E26" s="160">
        <v>82281.08</v>
      </c>
      <c r="F26" s="160">
        <f t="shared" si="0"/>
        <v>225</v>
      </c>
      <c r="G26" s="158" t="s">
        <v>209</v>
      </c>
      <c r="H26" s="183">
        <v>39.06</v>
      </c>
      <c r="I26" s="158" t="s">
        <v>219</v>
      </c>
      <c r="J26" s="194">
        <v>59</v>
      </c>
      <c r="K26" s="160"/>
      <c r="L26" s="185">
        <f t="shared" si="1"/>
        <v>-19.939999999999998</v>
      </c>
      <c r="M26" s="160"/>
      <c r="N26" s="186">
        <f t="shared" si="2"/>
        <v>-4486.4999999999991</v>
      </c>
      <c r="O26" s="161"/>
      <c r="P26" s="187"/>
      <c r="Q26" s="188"/>
      <c r="R26" s="188"/>
      <c r="S26" s="154"/>
      <c r="T26" s="154"/>
      <c r="U26" s="154"/>
    </row>
    <row r="27" spans="1:21">
      <c r="A27" s="143">
        <v>16</v>
      </c>
      <c r="B27" s="141"/>
      <c r="C27" s="141"/>
      <c r="D27" s="181"/>
      <c r="E27" s="180"/>
      <c r="F27" s="180"/>
      <c r="G27" s="158"/>
      <c r="H27" s="183"/>
      <c r="I27" s="158"/>
      <c r="J27" s="159"/>
      <c r="K27" s="160"/>
      <c r="L27" s="160"/>
      <c r="M27" s="160"/>
      <c r="N27" s="157"/>
      <c r="O27" s="161"/>
      <c r="P27" s="187"/>
      <c r="Q27" s="188"/>
      <c r="R27" s="154"/>
      <c r="S27" s="154"/>
      <c r="T27" s="154"/>
      <c r="U27" s="154"/>
    </row>
    <row r="28" spans="1:21">
      <c r="A28" s="143">
        <v>17</v>
      </c>
      <c r="B28" s="157" t="s">
        <v>226</v>
      </c>
      <c r="C28" s="141"/>
      <c r="D28" s="181"/>
      <c r="E28" s="195"/>
      <c r="F28" s="180"/>
      <c r="G28" s="158"/>
      <c r="H28" s="183"/>
      <c r="I28" s="158"/>
      <c r="J28" s="159"/>
      <c r="K28" s="160"/>
      <c r="L28" s="160"/>
      <c r="M28" s="160"/>
      <c r="N28" s="157"/>
      <c r="O28" s="161"/>
      <c r="P28" s="187"/>
      <c r="Q28" s="188"/>
      <c r="R28" s="154"/>
      <c r="S28" s="154"/>
      <c r="T28" s="154"/>
      <c r="U28" s="154"/>
    </row>
    <row r="29" spans="1:21">
      <c r="A29" s="143">
        <v>18</v>
      </c>
      <c r="B29" s="141"/>
      <c r="C29" s="157" t="s">
        <v>218</v>
      </c>
      <c r="D29" s="196">
        <v>0.21859094544239083</v>
      </c>
      <c r="E29" s="160">
        <v>78996.506394738972</v>
      </c>
      <c r="F29" s="160">
        <f>ROUND(E29/365,0)</f>
        <v>216</v>
      </c>
      <c r="G29" s="158" t="s">
        <v>209</v>
      </c>
      <c r="H29" s="183">
        <v>39.06</v>
      </c>
      <c r="I29" s="158" t="s">
        <v>219</v>
      </c>
      <c r="J29" s="194">
        <v>213.5</v>
      </c>
      <c r="K29" s="160"/>
      <c r="L29" s="185">
        <f>H29-J29</f>
        <v>-174.44</v>
      </c>
      <c r="M29" s="160"/>
      <c r="N29" s="186">
        <f>L29*F29</f>
        <v>-37679.040000000001</v>
      </c>
      <c r="O29" s="161"/>
      <c r="P29" s="197"/>
      <c r="Q29" s="188"/>
      <c r="R29" s="188"/>
      <c r="S29" s="154"/>
      <c r="T29" s="154"/>
      <c r="U29" s="154"/>
    </row>
    <row r="30" spans="1:21">
      <c r="A30" s="143">
        <v>19</v>
      </c>
      <c r="B30" s="141"/>
      <c r="C30" s="157" t="s">
        <v>221</v>
      </c>
      <c r="D30" s="196">
        <f>1-D29</f>
        <v>0.78140905455760912</v>
      </c>
      <c r="E30" s="160">
        <v>282393.14876624447</v>
      </c>
      <c r="F30" s="160">
        <f>ROUND(E30/365,0)</f>
        <v>774</v>
      </c>
      <c r="G30" s="158" t="s">
        <v>209</v>
      </c>
      <c r="H30" s="183">
        <v>39.06</v>
      </c>
      <c r="I30" s="158" t="s">
        <v>219</v>
      </c>
      <c r="J30" s="194">
        <v>15.141907295958145</v>
      </c>
      <c r="K30" s="160"/>
      <c r="L30" s="185">
        <f>H30-J30</f>
        <v>23.918092704041857</v>
      </c>
      <c r="M30" s="160"/>
      <c r="N30" s="186">
        <f>L30*F30</f>
        <v>18512.603752928397</v>
      </c>
      <c r="O30" s="161"/>
      <c r="P30" s="187"/>
      <c r="Q30" s="188"/>
      <c r="R30" s="188"/>
      <c r="S30" s="198"/>
      <c r="T30" s="154"/>
      <c r="U30" s="154"/>
    </row>
    <row r="31" spans="1:21">
      <c r="A31" s="143">
        <v>20</v>
      </c>
      <c r="B31" s="141"/>
      <c r="C31" s="141"/>
      <c r="D31" s="199"/>
      <c r="E31" s="144"/>
      <c r="F31" s="181"/>
      <c r="G31" s="142"/>
      <c r="H31" s="143"/>
      <c r="I31" s="142"/>
      <c r="J31" s="143"/>
      <c r="K31" s="144"/>
      <c r="L31" s="144"/>
      <c r="M31" s="144"/>
      <c r="N31" s="141"/>
      <c r="P31" s="200"/>
      <c r="Q31" s="188"/>
      <c r="R31" s="154"/>
      <c r="S31" s="154"/>
      <c r="T31" s="154"/>
      <c r="U31" s="154"/>
    </row>
    <row r="32" spans="1:21">
      <c r="A32" s="143">
        <v>21</v>
      </c>
      <c r="B32" s="141" t="s">
        <v>227</v>
      </c>
      <c r="C32" s="141"/>
      <c r="D32" s="199"/>
      <c r="E32" s="144"/>
      <c r="F32" s="181"/>
      <c r="G32" s="142"/>
      <c r="H32" s="143"/>
      <c r="I32" s="142"/>
      <c r="J32" s="143"/>
      <c r="K32" s="144"/>
      <c r="L32" s="144"/>
      <c r="M32" s="144"/>
      <c r="N32" s="141"/>
      <c r="P32" s="200"/>
      <c r="Q32" s="188"/>
      <c r="R32" s="154"/>
      <c r="S32" s="154"/>
      <c r="T32" s="154"/>
      <c r="U32" s="154"/>
    </row>
    <row r="33" spans="1:21">
      <c r="A33" s="143">
        <v>22</v>
      </c>
      <c r="B33" s="141"/>
      <c r="C33" s="157" t="s">
        <v>218</v>
      </c>
      <c r="D33" s="196">
        <v>9.6119517589855329E-3</v>
      </c>
      <c r="E33" s="160">
        <v>1809.0489858164842</v>
      </c>
      <c r="F33" s="160">
        <f>ROUND(E33/365,0)</f>
        <v>5</v>
      </c>
      <c r="G33" s="158" t="s">
        <v>209</v>
      </c>
      <c r="H33" s="183">
        <v>39.06</v>
      </c>
      <c r="I33" s="158" t="s">
        <v>219</v>
      </c>
      <c r="J33" s="194">
        <v>299.77140765572182</v>
      </c>
      <c r="K33" s="144"/>
      <c r="L33" s="185">
        <f>H33-J33</f>
        <v>-260.71140765572181</v>
      </c>
      <c r="M33" s="144"/>
      <c r="N33" s="186">
        <f>L33*F33</f>
        <v>-1303.5570382786091</v>
      </c>
      <c r="P33" s="197"/>
      <c r="Q33" s="188"/>
      <c r="R33" s="188"/>
    </row>
    <row r="34" spans="1:21">
      <c r="A34" s="143">
        <v>23</v>
      </c>
      <c r="B34" s="141"/>
      <c r="C34" s="157" t="s">
        <v>221</v>
      </c>
      <c r="D34" s="196">
        <f>1-D33</f>
        <v>0.99038804824101445</v>
      </c>
      <c r="E34" s="191">
        <v>186399.23910981743</v>
      </c>
      <c r="F34" s="160">
        <f>ROUND(E34/365,0)</f>
        <v>511</v>
      </c>
      <c r="G34" s="158" t="s">
        <v>209</v>
      </c>
      <c r="H34" s="183">
        <v>39.06</v>
      </c>
      <c r="I34" s="158" t="s">
        <v>219</v>
      </c>
      <c r="J34" s="194">
        <v>15.141907295958145</v>
      </c>
      <c r="K34" s="144"/>
      <c r="L34" s="185">
        <f>H34-J34</f>
        <v>23.918092704041857</v>
      </c>
      <c r="M34" s="144"/>
      <c r="N34" s="186">
        <f>L34*F34</f>
        <v>12222.145371765389</v>
      </c>
      <c r="P34" s="187"/>
      <c r="Q34" s="188"/>
      <c r="R34" s="188"/>
    </row>
    <row r="35" spans="1:21">
      <c r="A35" s="143">
        <v>24</v>
      </c>
      <c r="B35" s="157" t="s">
        <v>228</v>
      </c>
      <c r="C35" s="157"/>
      <c r="D35" s="157"/>
      <c r="E35" s="201">
        <f>SUM(E21:E34)</f>
        <v>14231800.865140812</v>
      </c>
      <c r="F35" s="160"/>
      <c r="G35" s="158"/>
      <c r="H35" s="183"/>
      <c r="I35" s="158"/>
      <c r="J35" s="159"/>
      <c r="K35" s="160"/>
      <c r="L35" s="160"/>
      <c r="M35" s="160"/>
      <c r="N35" s="201">
        <f>SUM(N21:N34)</f>
        <v>-3635315.6542539527</v>
      </c>
      <c r="O35" s="161"/>
      <c r="P35" s="187"/>
      <c r="Q35" s="188"/>
      <c r="R35" s="154"/>
    </row>
    <row r="36" spans="1:21">
      <c r="A36" s="143">
        <v>25</v>
      </c>
      <c r="B36" s="141"/>
      <c r="C36" s="157"/>
      <c r="D36" s="157"/>
      <c r="E36" s="180"/>
      <c r="F36" s="180"/>
      <c r="G36" s="158"/>
      <c r="H36" s="183"/>
      <c r="I36" s="158"/>
      <c r="J36" s="159"/>
      <c r="K36" s="160"/>
      <c r="L36" s="160"/>
      <c r="M36" s="160"/>
      <c r="N36" s="157"/>
      <c r="O36" s="161"/>
      <c r="P36" s="187"/>
      <c r="Q36" s="188"/>
      <c r="R36" s="154"/>
      <c r="S36" s="154"/>
      <c r="T36" s="154"/>
      <c r="U36" s="154"/>
    </row>
    <row r="37" spans="1:21">
      <c r="A37" s="143">
        <v>26</v>
      </c>
      <c r="B37" s="157" t="s">
        <v>229</v>
      </c>
      <c r="C37" s="157"/>
      <c r="D37" s="157"/>
      <c r="E37" s="202">
        <v>10153584.985160351</v>
      </c>
      <c r="F37" s="181"/>
      <c r="G37" s="142"/>
      <c r="H37" s="143"/>
      <c r="I37" s="142"/>
      <c r="J37" s="143"/>
      <c r="K37" s="144"/>
      <c r="L37" s="144"/>
      <c r="M37" s="144"/>
      <c r="N37" s="141"/>
      <c r="O37" s="161"/>
      <c r="P37" s="200"/>
      <c r="Q37" s="188"/>
      <c r="R37" s="154"/>
      <c r="S37" s="154"/>
      <c r="T37" s="154"/>
      <c r="U37" s="154"/>
    </row>
    <row r="38" spans="1:21">
      <c r="A38" s="143">
        <v>27</v>
      </c>
      <c r="B38" s="141"/>
      <c r="C38" s="157" t="s">
        <v>230</v>
      </c>
      <c r="D38" s="157"/>
      <c r="E38" s="180">
        <f>E37-E39</f>
        <v>0</v>
      </c>
      <c r="F38" s="160">
        <f>ROUND(E38/365,0)</f>
        <v>0</v>
      </c>
      <c r="G38" s="158" t="s">
        <v>209</v>
      </c>
      <c r="H38" s="183">
        <v>39.06</v>
      </c>
      <c r="I38" s="158" t="s">
        <v>231</v>
      </c>
      <c r="J38" s="183">
        <v>29.75</v>
      </c>
      <c r="K38" s="160"/>
      <c r="L38" s="185">
        <f>H38-J38</f>
        <v>9.3100000000000023</v>
      </c>
      <c r="M38" s="160"/>
      <c r="N38" s="186">
        <f>L38*F38</f>
        <v>0</v>
      </c>
      <c r="O38" s="161"/>
      <c r="P38" s="187"/>
      <c r="Q38" s="188"/>
      <c r="R38" s="188"/>
      <c r="T38" s="154"/>
      <c r="U38" s="154"/>
    </row>
    <row r="39" spans="1:21">
      <c r="A39" s="143">
        <v>28</v>
      </c>
      <c r="B39" s="157"/>
      <c r="C39" s="157" t="s">
        <v>232</v>
      </c>
      <c r="D39" s="157"/>
      <c r="E39" s="180">
        <v>10153584.985160351</v>
      </c>
      <c r="F39" s="160">
        <f>ROUND(E39/365,0)</f>
        <v>27818</v>
      </c>
      <c r="G39" s="158" t="s">
        <v>209</v>
      </c>
      <c r="H39" s="183">
        <v>39.06</v>
      </c>
      <c r="I39" s="158" t="s">
        <v>231</v>
      </c>
      <c r="J39" s="183">
        <v>0</v>
      </c>
      <c r="K39" s="160"/>
      <c r="L39" s="185">
        <f>H39-J39</f>
        <v>39.06</v>
      </c>
      <c r="M39" s="160"/>
      <c r="N39" s="218"/>
      <c r="O39" s="161"/>
      <c r="P39" s="220" t="s">
        <v>243</v>
      </c>
      <c r="Q39" s="188"/>
      <c r="R39" s="188"/>
      <c r="T39" s="154"/>
      <c r="U39" s="154"/>
    </row>
    <row r="40" spans="1:21">
      <c r="A40" s="143">
        <v>29</v>
      </c>
      <c r="B40" s="157"/>
      <c r="C40" s="157"/>
      <c r="D40" s="157"/>
      <c r="E40" s="180"/>
      <c r="F40" s="180"/>
      <c r="G40" s="158"/>
      <c r="H40" s="183"/>
      <c r="I40" s="158"/>
      <c r="J40" s="159"/>
      <c r="K40" s="160"/>
      <c r="L40" s="160"/>
      <c r="M40" s="160"/>
      <c r="N40" s="157"/>
      <c r="O40" s="161"/>
      <c r="P40" s="183"/>
      <c r="Q40" s="188"/>
      <c r="T40" s="154"/>
      <c r="U40" s="154"/>
    </row>
    <row r="41" spans="1:21">
      <c r="A41" s="143">
        <v>30</v>
      </c>
      <c r="B41" s="180" t="s">
        <v>233</v>
      </c>
      <c r="C41" s="180"/>
      <c r="D41" s="157"/>
      <c r="E41" s="180">
        <v>648101.16926555417</v>
      </c>
      <c r="F41" s="181"/>
      <c r="G41" s="142"/>
      <c r="H41" s="143"/>
      <c r="I41" s="142"/>
      <c r="J41" s="143"/>
      <c r="K41" s="144"/>
      <c r="L41" s="144"/>
      <c r="M41" s="144"/>
      <c r="N41" s="141"/>
      <c r="O41" s="161"/>
      <c r="P41" s="143"/>
      <c r="Q41" s="188"/>
      <c r="R41" s="154"/>
      <c r="S41" s="154"/>
    </row>
    <row r="42" spans="1:21">
      <c r="A42" s="143">
        <v>31</v>
      </c>
      <c r="B42" s="141"/>
      <c r="C42" s="157" t="s">
        <v>230</v>
      </c>
      <c r="D42" s="157"/>
      <c r="E42" s="180">
        <f>E41-E43</f>
        <v>0</v>
      </c>
      <c r="F42" s="160">
        <f>ROUND(E42/365,0)</f>
        <v>0</v>
      </c>
      <c r="G42" s="158" t="s">
        <v>209</v>
      </c>
      <c r="H42" s="183">
        <v>39.06</v>
      </c>
      <c r="I42" s="158" t="s">
        <v>234</v>
      </c>
      <c r="J42" s="183">
        <v>29.75</v>
      </c>
      <c r="K42" s="160"/>
      <c r="L42" s="185">
        <f>H42-J42</f>
        <v>9.3100000000000023</v>
      </c>
      <c r="M42" s="160"/>
      <c r="N42" s="186">
        <f>L42*F42</f>
        <v>0</v>
      </c>
      <c r="O42" s="161"/>
      <c r="P42" s="183"/>
      <c r="Q42" s="188"/>
      <c r="R42" s="188"/>
      <c r="S42" s="154"/>
    </row>
    <row r="43" spans="1:21">
      <c r="A43" s="143">
        <v>32</v>
      </c>
      <c r="B43" s="157"/>
      <c r="C43" s="157" t="s">
        <v>232</v>
      </c>
      <c r="D43" s="157"/>
      <c r="E43" s="180">
        <v>648101.16926555417</v>
      </c>
      <c r="F43" s="160">
        <f>ROUND(E43/365,0)</f>
        <v>1776</v>
      </c>
      <c r="G43" s="158" t="s">
        <v>209</v>
      </c>
      <c r="H43" s="183">
        <v>39.06</v>
      </c>
      <c r="I43" s="158" t="s">
        <v>234</v>
      </c>
      <c r="J43" s="183">
        <v>0</v>
      </c>
      <c r="K43" s="160"/>
      <c r="L43" s="185">
        <f>H43-J43</f>
        <v>39.06</v>
      </c>
      <c r="M43" s="160"/>
      <c r="N43" s="218"/>
      <c r="O43" s="161"/>
      <c r="P43" s="220" t="s">
        <v>243</v>
      </c>
      <c r="Q43" s="188"/>
      <c r="R43" s="188"/>
      <c r="S43" s="154"/>
    </row>
    <row r="44" spans="1:21">
      <c r="A44" s="143">
        <v>33</v>
      </c>
      <c r="B44" s="157"/>
      <c r="C44" s="157"/>
      <c r="D44" s="157"/>
      <c r="E44" s="180"/>
      <c r="F44" s="180"/>
      <c r="G44" s="158"/>
      <c r="H44" s="183"/>
      <c r="I44" s="158"/>
      <c r="J44" s="159"/>
      <c r="K44" s="160"/>
      <c r="L44" s="185"/>
      <c r="M44" s="160"/>
      <c r="N44" s="186"/>
      <c r="O44" s="161"/>
      <c r="P44" s="183"/>
      <c r="Q44" s="188"/>
      <c r="R44" s="154"/>
      <c r="S44" s="154"/>
    </row>
    <row r="45" spans="1:21">
      <c r="A45" s="143">
        <v>34</v>
      </c>
      <c r="B45" s="141" t="s">
        <v>235</v>
      </c>
      <c r="C45" s="157"/>
      <c r="D45" s="157"/>
      <c r="E45" s="144">
        <v>21561512.250947833</v>
      </c>
      <c r="F45" s="160">
        <f>ROUND(E45/365,0)</f>
        <v>59073</v>
      </c>
      <c r="G45" s="158" t="s">
        <v>209</v>
      </c>
      <c r="H45" s="183">
        <v>39.06</v>
      </c>
      <c r="I45" s="158"/>
      <c r="J45" s="159">
        <v>0</v>
      </c>
      <c r="K45" s="160"/>
      <c r="L45" s="185">
        <f>H45-J45</f>
        <v>39.06</v>
      </c>
      <c r="M45" s="160"/>
      <c r="N45" s="218"/>
      <c r="O45" s="161"/>
      <c r="P45" s="220" t="s">
        <v>243</v>
      </c>
      <c r="Q45" s="188"/>
      <c r="R45" s="188"/>
      <c r="S45" s="154"/>
    </row>
    <row r="46" spans="1:21">
      <c r="A46" s="143">
        <v>35</v>
      </c>
      <c r="B46" s="141"/>
      <c r="C46" s="157"/>
      <c r="D46" s="157"/>
      <c r="E46" s="144"/>
      <c r="F46" s="160"/>
      <c r="G46" s="158"/>
      <c r="H46" s="183"/>
      <c r="I46" s="158"/>
      <c r="J46" s="159"/>
      <c r="K46" s="160"/>
      <c r="L46" s="185"/>
      <c r="M46" s="160"/>
      <c r="N46" s="186"/>
      <c r="O46" s="161"/>
      <c r="P46" s="183"/>
      <c r="Q46" s="188"/>
      <c r="R46" s="154"/>
      <c r="S46" s="154"/>
    </row>
    <row r="47" spans="1:21">
      <c r="A47" s="143">
        <v>36</v>
      </c>
      <c r="B47" s="157" t="s">
        <v>236</v>
      </c>
      <c r="C47" s="180"/>
      <c r="D47" s="157"/>
      <c r="E47" s="180">
        <v>729903.77897192899</v>
      </c>
      <c r="F47" s="160">
        <f>ROUND(E47/365,0)</f>
        <v>2000</v>
      </c>
      <c r="G47" s="158" t="s">
        <v>209</v>
      </c>
      <c r="H47" s="183">
        <v>39.06</v>
      </c>
      <c r="I47" s="203" t="s">
        <v>237</v>
      </c>
      <c r="J47" s="183">
        <v>63.4</v>
      </c>
      <c r="K47" s="160"/>
      <c r="L47" s="185">
        <f>H47-J47</f>
        <v>-24.339999999999996</v>
      </c>
      <c r="M47" s="160"/>
      <c r="N47" s="186">
        <f>L47*F47</f>
        <v>-48679.999999999993</v>
      </c>
      <c r="O47" s="161"/>
      <c r="P47" s="221"/>
      <c r="Q47" s="188"/>
      <c r="R47" s="188"/>
      <c r="S47" s="154"/>
      <c r="T47" s="154"/>
      <c r="U47" s="154"/>
    </row>
    <row r="48" spans="1:21">
      <c r="A48" s="143">
        <v>37</v>
      </c>
      <c r="B48" s="141"/>
      <c r="C48" s="157"/>
      <c r="D48" s="157"/>
      <c r="E48" s="180"/>
      <c r="F48" s="180"/>
      <c r="G48" s="158"/>
      <c r="H48" s="183"/>
      <c r="I48" s="158"/>
      <c r="J48" s="159"/>
      <c r="K48" s="160"/>
      <c r="L48" s="160"/>
      <c r="M48" s="160"/>
      <c r="N48" s="157"/>
      <c r="O48" s="161"/>
      <c r="P48" s="183"/>
      <c r="Q48" s="188"/>
      <c r="R48" s="154"/>
      <c r="S48" s="154"/>
    </row>
    <row r="49" spans="1:21">
      <c r="A49" s="143">
        <v>38</v>
      </c>
      <c r="B49" s="157" t="s">
        <v>238</v>
      </c>
      <c r="C49" s="157"/>
      <c r="D49" s="157"/>
      <c r="E49" s="160">
        <v>9230437.4130865671</v>
      </c>
      <c r="F49" s="160">
        <f>ROUND(E49/365,0)</f>
        <v>25289</v>
      </c>
      <c r="G49" s="158" t="s">
        <v>209</v>
      </c>
      <c r="H49" s="183">
        <v>39.06</v>
      </c>
      <c r="I49" s="158" t="s">
        <v>239</v>
      </c>
      <c r="J49" s="183">
        <v>90.614801393101871</v>
      </c>
      <c r="K49" s="160"/>
      <c r="L49" s="185">
        <f>H49-J49</f>
        <v>-51.554801393101869</v>
      </c>
      <c r="M49" s="160"/>
      <c r="N49" s="186">
        <f>L49*F49</f>
        <v>-1303769.3724301532</v>
      </c>
      <c r="O49" s="161"/>
      <c r="P49" s="183"/>
      <c r="Q49" s="188"/>
      <c r="R49" s="188"/>
      <c r="S49" s="154"/>
    </row>
    <row r="50" spans="1:21">
      <c r="A50" s="143">
        <v>39</v>
      </c>
      <c r="B50" s="141"/>
      <c r="C50" s="157"/>
      <c r="D50" s="157"/>
      <c r="E50" s="180"/>
      <c r="F50" s="180"/>
      <c r="G50" s="158"/>
      <c r="H50" s="183"/>
      <c r="I50" s="158"/>
      <c r="J50" s="159"/>
      <c r="K50" s="160"/>
      <c r="L50" s="160"/>
      <c r="M50" s="160"/>
      <c r="N50" s="157"/>
      <c r="O50" s="161"/>
      <c r="P50" s="183"/>
      <c r="Q50" s="188"/>
      <c r="R50" s="154"/>
      <c r="S50" s="154"/>
    </row>
    <row r="51" spans="1:21">
      <c r="A51" s="143">
        <v>40</v>
      </c>
      <c r="B51" s="141" t="s">
        <v>240</v>
      </c>
      <c r="C51" s="157"/>
      <c r="D51" s="157"/>
      <c r="E51" s="191">
        <v>23268157.346038472</v>
      </c>
      <c r="F51" s="160">
        <f>ROUND(E51/365,0)</f>
        <v>63748</v>
      </c>
      <c r="G51" s="158" t="s">
        <v>209</v>
      </c>
      <c r="H51" s="183">
        <v>39.06</v>
      </c>
      <c r="I51" s="158"/>
      <c r="J51" s="159">
        <v>0</v>
      </c>
      <c r="K51" s="160"/>
      <c r="L51" s="185">
        <f>H51-J51</f>
        <v>39.06</v>
      </c>
      <c r="M51" s="160"/>
      <c r="N51" s="219"/>
      <c r="O51" s="161"/>
      <c r="P51" s="220" t="s">
        <v>243</v>
      </c>
      <c r="Q51" s="188"/>
      <c r="R51" s="188"/>
      <c r="S51" s="154"/>
      <c r="T51" s="154"/>
      <c r="U51" s="154"/>
    </row>
    <row r="52" spans="1:21">
      <c r="A52" s="143">
        <v>41</v>
      </c>
      <c r="B52" s="141"/>
      <c r="C52" s="157"/>
      <c r="D52" s="157"/>
      <c r="E52" s="180"/>
      <c r="F52" s="157"/>
      <c r="G52" s="158"/>
      <c r="H52" s="183"/>
      <c r="I52" s="158"/>
      <c r="J52" s="159"/>
      <c r="K52" s="160"/>
      <c r="L52" s="160"/>
      <c r="M52" s="160"/>
      <c r="N52" s="157"/>
      <c r="O52" s="161"/>
      <c r="Q52" s="188"/>
      <c r="R52" s="154"/>
      <c r="S52" s="154"/>
      <c r="T52" s="154"/>
      <c r="U52" s="154"/>
    </row>
    <row r="53" spans="1:21" ht="16.5" thickBot="1">
      <c r="A53" s="143">
        <v>42</v>
      </c>
      <c r="B53" s="141" t="s">
        <v>241</v>
      </c>
      <c r="C53" s="157"/>
      <c r="D53" s="157"/>
      <c r="E53" s="160">
        <f>+E42+E38+E45+E35+E18+E13+E49+E47+E51+E39+E43</f>
        <v>184696644.28153133</v>
      </c>
      <c r="F53" s="186"/>
      <c r="G53" s="158"/>
      <c r="H53" s="183"/>
      <c r="I53" s="158"/>
      <c r="J53" s="183"/>
      <c r="K53" s="160"/>
      <c r="L53" s="160"/>
      <c r="M53" s="160"/>
      <c r="N53" s="205">
        <f>+N42+N38+N45+N35+N18+N13+N49+N47+N51+N39+N43</f>
        <v>-3552901.146684105</v>
      </c>
      <c r="O53" s="161"/>
      <c r="Q53" s="188"/>
      <c r="R53" s="154"/>
      <c r="S53" s="154"/>
      <c r="T53" s="154"/>
      <c r="U53" s="154"/>
    </row>
    <row r="54" spans="1:21" ht="16.5" thickTop="1">
      <c r="A54" s="143">
        <v>43</v>
      </c>
      <c r="C54" s="154"/>
      <c r="D54" s="154"/>
      <c r="E54" s="206"/>
      <c r="F54" s="154"/>
      <c r="G54" s="207"/>
      <c r="H54" s="187"/>
      <c r="I54" s="207"/>
      <c r="J54" s="208"/>
      <c r="K54" s="161"/>
      <c r="L54" s="161"/>
      <c r="M54" s="161"/>
      <c r="N54" s="209"/>
      <c r="O54" s="161"/>
      <c r="Q54" s="154"/>
      <c r="R54" s="154"/>
      <c r="S54" s="154"/>
      <c r="T54" s="154"/>
      <c r="U54" s="154"/>
    </row>
    <row r="55" spans="1:21">
      <c r="A55" s="143">
        <v>44</v>
      </c>
      <c r="B55" s="210" t="s">
        <v>242</v>
      </c>
      <c r="E55" s="211"/>
      <c r="H55" s="190"/>
      <c r="O55" s="161"/>
      <c r="Q55" s="154"/>
      <c r="R55" s="154"/>
      <c r="S55" s="154"/>
    </row>
    <row r="56" spans="1:21">
      <c r="C56" s="165"/>
      <c r="D56" s="165"/>
      <c r="E56" s="211"/>
      <c r="F56" s="165"/>
      <c r="G56" s="213"/>
      <c r="H56" s="214"/>
      <c r="I56" s="213"/>
      <c r="J56" s="215"/>
      <c r="K56" s="165"/>
      <c r="L56" s="165"/>
      <c r="M56" s="165"/>
      <c r="O56" s="161"/>
      <c r="Q56" s="154"/>
      <c r="R56" s="154"/>
      <c r="S56" s="154"/>
    </row>
    <row r="57" spans="1:21">
      <c r="B57" s="165"/>
      <c r="E57" s="211"/>
      <c r="F57" s="141" t="s">
        <v>244</v>
      </c>
      <c r="G57" s="222"/>
      <c r="H57" s="189"/>
      <c r="I57" s="222"/>
      <c r="J57" s="143"/>
      <c r="K57" s="144"/>
      <c r="L57" s="144"/>
      <c r="M57" s="144"/>
      <c r="N57" s="223">
        <v>3270504</v>
      </c>
      <c r="Q57" s="154"/>
      <c r="R57" s="154"/>
      <c r="S57" s="154"/>
    </row>
    <row r="58" spans="1:21">
      <c r="C58" s="216"/>
      <c r="D58" s="216"/>
      <c r="E58" s="217"/>
      <c r="F58" s="141"/>
      <c r="G58" s="222"/>
      <c r="H58" s="189"/>
      <c r="I58" s="222"/>
      <c r="J58" s="143"/>
      <c r="K58" s="144"/>
      <c r="L58" s="144"/>
      <c r="M58" s="144"/>
      <c r="N58" s="141"/>
      <c r="O58" s="161"/>
      <c r="Q58" s="154"/>
      <c r="R58" s="154"/>
      <c r="S58" s="154"/>
    </row>
    <row r="59" spans="1:21" ht="16.5" thickBot="1">
      <c r="E59" s="217"/>
      <c r="F59" s="141" t="s">
        <v>245</v>
      </c>
      <c r="G59" s="222"/>
      <c r="H59" s="189"/>
      <c r="I59" s="222"/>
      <c r="J59" s="143"/>
      <c r="K59" s="144"/>
      <c r="L59" s="144"/>
      <c r="M59" s="144"/>
      <c r="N59" s="224">
        <f>N53-N57</f>
        <v>-6823405.1466841046</v>
      </c>
    </row>
    <row r="60" spans="1:21" ht="16.5" thickTop="1">
      <c r="E60" s="217"/>
      <c r="F60" s="141"/>
      <c r="G60" s="222"/>
      <c r="H60" s="189"/>
      <c r="I60" s="222"/>
      <c r="J60" s="143"/>
      <c r="K60" s="144"/>
      <c r="L60" s="144"/>
      <c r="M60" s="144"/>
      <c r="N60" s="141"/>
    </row>
    <row r="61" spans="1:21">
      <c r="E61" s="217"/>
      <c r="F61" s="141"/>
      <c r="G61" s="222"/>
      <c r="H61" s="189"/>
      <c r="I61" s="222"/>
      <c r="J61" s="143"/>
      <c r="K61" s="144"/>
      <c r="L61" s="144"/>
      <c r="M61" s="144"/>
      <c r="N61" s="141"/>
    </row>
    <row r="62" spans="1:21">
      <c r="E62" s="217"/>
      <c r="F62" s="141"/>
      <c r="G62" s="222"/>
      <c r="H62" s="189"/>
      <c r="I62" s="222"/>
      <c r="J62" s="143"/>
      <c r="K62" s="144"/>
      <c r="L62" s="144"/>
      <c r="M62" s="144"/>
      <c r="N62" s="141"/>
    </row>
    <row r="63" spans="1:21">
      <c r="E63" s="217"/>
      <c r="H63" s="190"/>
    </row>
    <row r="64" spans="1:21">
      <c r="E64" s="217"/>
      <c r="H64" s="190"/>
    </row>
    <row r="65" spans="5:8">
      <c r="E65" s="217"/>
      <c r="H65" s="190"/>
    </row>
    <row r="66" spans="5:8">
      <c r="E66" s="217"/>
      <c r="H66" s="190"/>
    </row>
    <row r="67" spans="5:8">
      <c r="E67" s="217"/>
      <c r="H67" s="190"/>
    </row>
    <row r="68" spans="5:8">
      <c r="E68" s="217"/>
      <c r="H68" s="190"/>
    </row>
    <row r="69" spans="5:8">
      <c r="E69" s="217"/>
      <c r="H69" s="190"/>
    </row>
    <row r="70" spans="5:8">
      <c r="E70" s="217"/>
      <c r="H70" s="190"/>
    </row>
    <row r="71" spans="5:8">
      <c r="E71" s="217"/>
      <c r="H71" s="190"/>
    </row>
    <row r="72" spans="5:8">
      <c r="E72" s="217"/>
      <c r="H72" s="190"/>
    </row>
    <row r="73" spans="5:8">
      <c r="E73" s="217"/>
      <c r="H73" s="190"/>
    </row>
    <row r="74" spans="5:8">
      <c r="E74" s="217"/>
      <c r="H74" s="190"/>
    </row>
    <row r="75" spans="5:8">
      <c r="E75" s="217"/>
      <c r="H75" s="190"/>
    </row>
    <row r="76" spans="5:8">
      <c r="E76" s="217"/>
      <c r="H76" s="190"/>
    </row>
    <row r="77" spans="5:8">
      <c r="E77" s="217"/>
      <c r="H77" s="190"/>
    </row>
    <row r="78" spans="5:8">
      <c r="E78" s="217"/>
      <c r="H78" s="190"/>
    </row>
    <row r="79" spans="5:8">
      <c r="E79" s="217"/>
      <c r="H79" s="190"/>
    </row>
    <row r="80" spans="5:8">
      <c r="E80" s="217"/>
      <c r="H80" s="190"/>
    </row>
    <row r="81" spans="5:8">
      <c r="E81" s="217"/>
      <c r="H81" s="190"/>
    </row>
    <row r="82" spans="5:8">
      <c r="E82" s="217"/>
      <c r="H82" s="190"/>
    </row>
    <row r="83" spans="5:8">
      <c r="E83" s="217"/>
      <c r="H83" s="190"/>
    </row>
    <row r="84" spans="5:8">
      <c r="E84" s="217"/>
      <c r="H84" s="190"/>
    </row>
    <row r="85" spans="5:8">
      <c r="E85" s="217"/>
      <c r="H85" s="190"/>
    </row>
    <row r="86" spans="5:8">
      <c r="E86" s="217"/>
      <c r="H86" s="190"/>
    </row>
    <row r="87" spans="5:8">
      <c r="E87" s="217"/>
      <c r="H87" s="190"/>
    </row>
    <row r="88" spans="5:8">
      <c r="E88" s="217"/>
      <c r="H88" s="190"/>
    </row>
    <row r="89" spans="5:8">
      <c r="E89" s="217"/>
      <c r="H89" s="190"/>
    </row>
    <row r="90" spans="5:8">
      <c r="E90" s="217"/>
      <c r="H90" s="190"/>
    </row>
    <row r="91" spans="5:8">
      <c r="E91" s="217"/>
      <c r="H91" s="190"/>
    </row>
    <row r="92" spans="5:8">
      <c r="E92" s="217"/>
      <c r="H92" s="190"/>
    </row>
    <row r="93" spans="5:8">
      <c r="E93" s="217"/>
      <c r="H93" s="190"/>
    </row>
    <row r="94" spans="5:8">
      <c r="E94" s="217"/>
      <c r="H94" s="190"/>
    </row>
    <row r="95" spans="5:8">
      <c r="E95" s="217"/>
      <c r="H95" s="190"/>
    </row>
    <row r="96" spans="5:8">
      <c r="E96" s="217"/>
      <c r="H96" s="190"/>
    </row>
    <row r="97" spans="5:8">
      <c r="E97" s="217"/>
      <c r="H97" s="190"/>
    </row>
    <row r="98" spans="5:8">
      <c r="E98" s="217"/>
      <c r="H98" s="190"/>
    </row>
    <row r="99" spans="5:8">
      <c r="E99" s="217"/>
      <c r="H99" s="190"/>
    </row>
    <row r="100" spans="5:8">
      <c r="E100" s="217"/>
      <c r="H100" s="190"/>
    </row>
    <row r="101" spans="5:8">
      <c r="E101" s="217"/>
      <c r="H101" s="190"/>
    </row>
    <row r="102" spans="5:8">
      <c r="E102" s="217"/>
      <c r="H102" s="190"/>
    </row>
    <row r="103" spans="5:8">
      <c r="E103" s="217"/>
      <c r="H103" s="190"/>
    </row>
    <row r="104" spans="5:8">
      <c r="E104" s="217"/>
      <c r="H104" s="190"/>
    </row>
    <row r="105" spans="5:8">
      <c r="E105" s="217"/>
      <c r="H105" s="190"/>
    </row>
    <row r="106" spans="5:8">
      <c r="E106" s="217"/>
      <c r="H106" s="190"/>
    </row>
    <row r="107" spans="5:8">
      <c r="E107" s="217"/>
      <c r="H107" s="190"/>
    </row>
    <row r="108" spans="5:8">
      <c r="H108" s="190"/>
    </row>
    <row r="109" spans="5:8">
      <c r="H109" s="190"/>
    </row>
    <row r="110" spans="5:8">
      <c r="H110" s="190"/>
    </row>
    <row r="111" spans="5:8">
      <c r="H111" s="190"/>
    </row>
    <row r="112" spans="5:8">
      <c r="H112" s="190"/>
    </row>
    <row r="113" spans="8:8">
      <c r="H113" s="190"/>
    </row>
    <row r="114" spans="8:8">
      <c r="H114" s="190"/>
    </row>
    <row r="115" spans="8:8">
      <c r="H115" s="190"/>
    </row>
    <row r="116" spans="8:8">
      <c r="H116" s="190"/>
    </row>
    <row r="117" spans="8:8">
      <c r="H117" s="190"/>
    </row>
    <row r="118" spans="8:8">
      <c r="H118" s="190"/>
    </row>
    <row r="119" spans="8:8">
      <c r="H119" s="190"/>
    </row>
    <row r="120" spans="8:8">
      <c r="H120" s="190"/>
    </row>
    <row r="121" spans="8:8">
      <c r="H121" s="190"/>
    </row>
    <row r="122" spans="8:8">
      <c r="H122" s="190"/>
    </row>
    <row r="123" spans="8:8">
      <c r="H123" s="190"/>
    </row>
    <row r="124" spans="8:8">
      <c r="H124" s="190"/>
    </row>
    <row r="125" spans="8:8">
      <c r="H125" s="190"/>
    </row>
    <row r="126" spans="8:8">
      <c r="H126" s="190"/>
    </row>
    <row r="127" spans="8:8">
      <c r="H127" s="190"/>
    </row>
    <row r="128" spans="8:8">
      <c r="H128" s="190"/>
    </row>
    <row r="129" spans="8:8">
      <c r="H129" s="190"/>
    </row>
    <row r="130" spans="8:8">
      <c r="H130" s="190"/>
    </row>
    <row r="131" spans="8:8">
      <c r="H131" s="190"/>
    </row>
    <row r="132" spans="8:8">
      <c r="H132" s="190"/>
    </row>
    <row r="133" spans="8:8">
      <c r="H133" s="190"/>
    </row>
    <row r="134" spans="8:8">
      <c r="H134" s="190"/>
    </row>
    <row r="135" spans="8:8">
      <c r="H135" s="190"/>
    </row>
    <row r="136" spans="8:8">
      <c r="H136" s="190"/>
    </row>
    <row r="137" spans="8:8">
      <c r="H137" s="190"/>
    </row>
    <row r="138" spans="8:8">
      <c r="H138" s="190"/>
    </row>
    <row r="139" spans="8:8">
      <c r="H139" s="190"/>
    </row>
    <row r="140" spans="8:8">
      <c r="H140" s="190"/>
    </row>
    <row r="141" spans="8:8">
      <c r="H141" s="190"/>
    </row>
    <row r="142" spans="8:8">
      <c r="H142" s="190"/>
    </row>
    <row r="143" spans="8:8">
      <c r="H143" s="190"/>
    </row>
    <row r="144" spans="8:8">
      <c r="H144" s="190"/>
    </row>
    <row r="145" spans="8:8">
      <c r="H145" s="190"/>
    </row>
    <row r="146" spans="8:8">
      <c r="H146" s="190"/>
    </row>
    <row r="147" spans="8:8">
      <c r="H147" s="190"/>
    </row>
    <row r="148" spans="8:8">
      <c r="H148" s="190"/>
    </row>
    <row r="149" spans="8:8">
      <c r="H149" s="190"/>
    </row>
    <row r="150" spans="8:8">
      <c r="H150" s="190"/>
    </row>
    <row r="151" spans="8:8">
      <c r="H151" s="190"/>
    </row>
    <row r="152" spans="8:8">
      <c r="H152" s="190"/>
    </row>
    <row r="153" spans="8:8">
      <c r="H153" s="190"/>
    </row>
    <row r="154" spans="8:8">
      <c r="H154" s="190"/>
    </row>
    <row r="155" spans="8:8">
      <c r="H155" s="190"/>
    </row>
    <row r="156" spans="8:8">
      <c r="H156" s="190"/>
    </row>
    <row r="157" spans="8:8">
      <c r="H157" s="190"/>
    </row>
    <row r="158" spans="8:8">
      <c r="H158" s="190"/>
    </row>
    <row r="159" spans="8:8">
      <c r="H159" s="190"/>
    </row>
    <row r="160" spans="8:8">
      <c r="H160" s="190"/>
    </row>
    <row r="161" spans="8:8">
      <c r="H161" s="190"/>
    </row>
    <row r="162" spans="8:8">
      <c r="H162" s="190"/>
    </row>
    <row r="163" spans="8:8">
      <c r="H163" s="190"/>
    </row>
    <row r="164" spans="8:8">
      <c r="H164" s="190"/>
    </row>
    <row r="165" spans="8:8">
      <c r="H165" s="190"/>
    </row>
    <row r="166" spans="8:8">
      <c r="H166" s="190"/>
    </row>
    <row r="167" spans="8:8">
      <c r="H167" s="190"/>
    </row>
    <row r="168" spans="8:8">
      <c r="H168" s="190"/>
    </row>
    <row r="169" spans="8:8">
      <c r="H169" s="190"/>
    </row>
  </sheetData>
  <mergeCells count="1">
    <mergeCell ref="P12:R12"/>
  </mergeCells>
  <printOptions horizontalCentered="1"/>
  <pageMargins left="0.95" right="0.5" top="1" bottom="0.5" header="0.5" footer="0.5"/>
  <pageSetup scale="55" orientation="landscape" horizontalDpi="300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6"/>
  <sheetViews>
    <sheetView showGridLines="0" topLeftCell="A12" workbookViewId="0">
      <selection sqref="A1:P53"/>
    </sheetView>
  </sheetViews>
  <sheetFormatPr defaultRowHeight="12.75"/>
  <cols>
    <col min="1" max="1" width="1" customWidth="1"/>
    <col min="3" max="3" width="10.42578125" customWidth="1"/>
    <col min="7" max="7" width="13.85546875" customWidth="1"/>
    <col min="8" max="8" width="3" customWidth="1"/>
    <col min="9" max="9" width="11.7109375" customWidth="1"/>
    <col min="10" max="10" width="3.140625" customWidth="1"/>
    <col min="11" max="11" width="13.140625" customWidth="1"/>
    <col min="12" max="12" width="3.140625" customWidth="1"/>
    <col min="13" max="13" width="12.7109375" customWidth="1"/>
    <col min="14" max="14" width="3.140625" customWidth="1"/>
    <col min="15" max="15" width="13.42578125" customWidth="1"/>
    <col min="16" max="16" width="1" customWidth="1"/>
    <col min="17" max="17" width="10" bestFit="1" customWidth="1"/>
  </cols>
  <sheetData>
    <row r="1" spans="1:16" ht="6" customHeight="1">
      <c r="A1" s="297"/>
      <c r="B1" s="298"/>
      <c r="C1" s="298"/>
      <c r="D1" s="298"/>
      <c r="E1" s="298"/>
      <c r="F1" s="298"/>
      <c r="G1" s="298"/>
      <c r="H1" s="298"/>
      <c r="I1" s="298"/>
      <c r="J1" s="298"/>
      <c r="K1" s="298"/>
      <c r="L1" s="298"/>
      <c r="M1" s="298"/>
      <c r="N1" s="298"/>
      <c r="O1" s="298"/>
      <c r="P1" s="299"/>
    </row>
    <row r="2" spans="1:16">
      <c r="A2" s="278"/>
      <c r="B2" s="521" t="s">
        <v>77</v>
      </c>
      <c r="C2" s="521"/>
      <c r="D2" s="521"/>
      <c r="E2" s="521"/>
      <c r="F2" s="521"/>
      <c r="G2" s="521"/>
      <c r="H2" s="521"/>
      <c r="I2" s="521"/>
      <c r="J2" s="521"/>
      <c r="K2" s="521"/>
      <c r="L2" s="521"/>
      <c r="M2" s="521"/>
      <c r="N2" s="521"/>
      <c r="O2" s="521"/>
      <c r="P2" s="286"/>
    </row>
    <row r="3" spans="1:16">
      <c r="A3" s="278"/>
      <c r="B3" s="522" t="s">
        <v>144</v>
      </c>
      <c r="C3" s="522"/>
      <c r="D3" s="522"/>
      <c r="E3" s="522"/>
      <c r="F3" s="522"/>
      <c r="G3" s="522"/>
      <c r="H3" s="522"/>
      <c r="I3" s="522"/>
      <c r="J3" s="522"/>
      <c r="K3" s="522"/>
      <c r="L3" s="522"/>
      <c r="M3" s="522"/>
      <c r="N3" s="522"/>
      <c r="O3" s="522"/>
      <c r="P3" s="286"/>
    </row>
    <row r="4" spans="1:16">
      <c r="A4" s="278"/>
      <c r="B4" s="522" t="s">
        <v>150</v>
      </c>
      <c r="C4" s="522"/>
      <c r="D4" s="522"/>
      <c r="E4" s="522"/>
      <c r="F4" s="522"/>
      <c r="G4" s="522"/>
      <c r="H4" s="522"/>
      <c r="I4" s="522"/>
      <c r="J4" s="522"/>
      <c r="K4" s="522"/>
      <c r="L4" s="522"/>
      <c r="M4" s="522"/>
      <c r="N4" s="522"/>
      <c r="O4" s="522"/>
      <c r="P4" s="286"/>
    </row>
    <row r="5" spans="1:16">
      <c r="A5" s="278"/>
      <c r="B5" s="522" t="s">
        <v>153</v>
      </c>
      <c r="C5" s="522"/>
      <c r="D5" s="522"/>
      <c r="E5" s="522"/>
      <c r="F5" s="522"/>
      <c r="G5" s="522"/>
      <c r="H5" s="522"/>
      <c r="I5" s="522"/>
      <c r="J5" s="522"/>
      <c r="K5" s="522"/>
      <c r="L5" s="522"/>
      <c r="M5" s="522"/>
      <c r="N5" s="522"/>
      <c r="O5" s="522"/>
      <c r="P5" s="286"/>
    </row>
    <row r="6" spans="1:16">
      <c r="A6" s="278"/>
      <c r="B6" s="521" t="s">
        <v>69</v>
      </c>
      <c r="C6" s="521"/>
      <c r="D6" s="521"/>
      <c r="E6" s="521"/>
      <c r="F6" s="521"/>
      <c r="G6" s="521"/>
      <c r="H6" s="521"/>
      <c r="I6" s="521"/>
      <c r="J6" s="521"/>
      <c r="K6" s="521"/>
      <c r="L6" s="521"/>
      <c r="M6" s="521"/>
      <c r="N6" s="521"/>
      <c r="O6" s="521"/>
      <c r="P6" s="286"/>
    </row>
    <row r="7" spans="1:16">
      <c r="A7" s="278"/>
      <c r="B7" s="495"/>
      <c r="C7" s="495"/>
      <c r="D7" s="495"/>
      <c r="E7" s="495"/>
      <c r="F7" s="495"/>
      <c r="G7" s="495"/>
      <c r="H7" s="495"/>
      <c r="I7" s="495"/>
      <c r="J7" s="495"/>
      <c r="K7" s="495"/>
      <c r="L7" s="495"/>
      <c r="M7" s="495"/>
      <c r="N7" s="495"/>
      <c r="O7" s="495"/>
      <c r="P7" s="286"/>
    </row>
    <row r="8" spans="1:16">
      <c r="A8" s="278"/>
      <c r="B8" s="72" t="s">
        <v>514</v>
      </c>
      <c r="C8" s="543"/>
      <c r="D8" s="543"/>
      <c r="E8" s="543"/>
      <c r="F8" s="543"/>
      <c r="G8" s="543"/>
      <c r="H8" s="495"/>
      <c r="I8" s="495"/>
      <c r="J8" s="495"/>
      <c r="K8" s="495"/>
      <c r="L8" s="495"/>
      <c r="M8" s="495"/>
      <c r="N8" s="495"/>
      <c r="O8" s="495"/>
      <c r="P8" s="286"/>
    </row>
    <row r="9" spans="1:16">
      <c r="A9" s="278"/>
      <c r="B9" s="26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26"/>
      <c r="O9" s="76"/>
      <c r="P9" s="286"/>
    </row>
    <row r="10" spans="1:16">
      <c r="A10" s="278"/>
      <c r="B10" s="73" t="s">
        <v>68</v>
      </c>
      <c r="C10" s="63"/>
      <c r="D10" s="63"/>
      <c r="E10" s="63"/>
      <c r="F10" s="63"/>
      <c r="G10" s="63"/>
      <c r="H10" s="63"/>
      <c r="I10" s="63"/>
      <c r="J10" s="63"/>
      <c r="K10" s="63"/>
      <c r="L10" s="63"/>
      <c r="M10" s="63"/>
      <c r="N10" s="63"/>
      <c r="O10" s="64"/>
      <c r="P10" s="286"/>
    </row>
    <row r="11" spans="1:16">
      <c r="A11" s="278"/>
      <c r="B11" s="73"/>
      <c r="C11" s="63"/>
      <c r="D11" s="63"/>
      <c r="E11" s="63"/>
      <c r="F11" s="63"/>
      <c r="G11" s="63"/>
      <c r="H11" s="63"/>
      <c r="I11" s="77" t="s">
        <v>76</v>
      </c>
      <c r="J11" s="63"/>
      <c r="K11" s="79" t="s">
        <v>73</v>
      </c>
      <c r="L11" s="63"/>
      <c r="M11" s="77" t="s">
        <v>80</v>
      </c>
      <c r="N11" s="63"/>
      <c r="O11" s="79" t="s">
        <v>73</v>
      </c>
      <c r="P11" s="286"/>
    </row>
    <row r="12" spans="1:16">
      <c r="A12" s="278"/>
      <c r="B12" s="73"/>
      <c r="C12" s="63"/>
      <c r="D12" s="63"/>
      <c r="E12" s="63"/>
      <c r="F12" s="63"/>
      <c r="G12" s="63"/>
      <c r="H12" s="63"/>
      <c r="I12" s="77" t="s">
        <v>74</v>
      </c>
      <c r="J12" s="63"/>
      <c r="K12" s="79" t="s">
        <v>78</v>
      </c>
      <c r="L12" s="63"/>
      <c r="M12" s="77" t="s">
        <v>81</v>
      </c>
      <c r="N12" s="63"/>
      <c r="O12" s="79" t="s">
        <v>82</v>
      </c>
      <c r="P12" s="286"/>
    </row>
    <row r="13" spans="1:16">
      <c r="A13" s="278"/>
      <c r="B13" s="73"/>
      <c r="C13" s="63"/>
      <c r="D13" s="63"/>
      <c r="E13" s="63"/>
      <c r="F13" s="63"/>
      <c r="G13" s="78" t="s">
        <v>73</v>
      </c>
      <c r="H13" s="63"/>
      <c r="I13" s="78" t="s">
        <v>75</v>
      </c>
      <c r="J13" s="63"/>
      <c r="K13" s="80" t="s">
        <v>79</v>
      </c>
      <c r="L13" s="63"/>
      <c r="M13" s="78" t="s">
        <v>513</v>
      </c>
      <c r="N13" s="63"/>
      <c r="O13" s="81" t="s">
        <v>79</v>
      </c>
      <c r="P13" s="286"/>
    </row>
    <row r="14" spans="1:16">
      <c r="A14" s="278"/>
      <c r="B14" s="70" t="s">
        <v>63</v>
      </c>
      <c r="C14" s="63"/>
      <c r="D14" s="63"/>
      <c r="E14" s="63"/>
      <c r="F14" s="63"/>
      <c r="G14" s="62">
        <v>1498907</v>
      </c>
      <c r="H14" s="63"/>
      <c r="I14" s="75">
        <f t="shared" ref="I14:I19" si="0">0.1035*0.5025</f>
        <v>5.2008749999999992E-2</v>
      </c>
      <c r="J14" s="63"/>
      <c r="K14" s="62">
        <f t="shared" ref="K14:K19" si="1">G14*I14</f>
        <v>77956.279436249984</v>
      </c>
      <c r="L14" s="63"/>
      <c r="M14" s="48">
        <f>COC!$H$29</f>
        <v>9.6565388700000004E-2</v>
      </c>
      <c r="N14" s="63"/>
      <c r="O14" s="62">
        <f t="shared" ref="O14:O19" si="2">K14*M14</f>
        <v>7527.8784253672966</v>
      </c>
      <c r="P14" s="286"/>
    </row>
    <row r="15" spans="1:16">
      <c r="A15" s="278"/>
      <c r="B15" s="70" t="s">
        <v>64</v>
      </c>
      <c r="C15" s="63"/>
      <c r="D15" s="63"/>
      <c r="E15" s="63"/>
      <c r="F15" s="63"/>
      <c r="G15" s="62">
        <v>2915283</v>
      </c>
      <c r="H15" s="63"/>
      <c r="I15" s="75">
        <f t="shared" si="0"/>
        <v>5.2008749999999992E-2</v>
      </c>
      <c r="J15" s="63"/>
      <c r="K15" s="62">
        <f t="shared" si="1"/>
        <v>151620.22472624999</v>
      </c>
      <c r="L15" s="63"/>
      <c r="M15" s="48">
        <f>COC!$H$29</f>
        <v>9.6565388700000004E-2</v>
      </c>
      <c r="N15" s="63"/>
      <c r="O15" s="62">
        <f t="shared" si="2"/>
        <v>14641.265935471682</v>
      </c>
      <c r="P15" s="286"/>
    </row>
    <row r="16" spans="1:16">
      <c r="A16" s="278"/>
      <c r="B16" s="70" t="s">
        <v>65</v>
      </c>
      <c r="C16" s="63"/>
      <c r="D16" s="63"/>
      <c r="E16" s="63"/>
      <c r="F16" s="63"/>
      <c r="G16" s="62">
        <v>4631448</v>
      </c>
      <c r="H16" s="63"/>
      <c r="I16" s="75">
        <f t="shared" si="0"/>
        <v>5.2008749999999992E-2</v>
      </c>
      <c r="J16" s="63"/>
      <c r="K16" s="62">
        <f t="shared" si="1"/>
        <v>240875.82116999995</v>
      </c>
      <c r="L16" s="63"/>
      <c r="M16" s="48">
        <f>COC!$H$29</f>
        <v>9.6565388700000004E-2</v>
      </c>
      <c r="N16" s="63"/>
      <c r="O16" s="62">
        <f t="shared" si="2"/>
        <v>23260.267299712734</v>
      </c>
      <c r="P16" s="286"/>
    </row>
    <row r="17" spans="1:16">
      <c r="A17" s="278"/>
      <c r="B17" s="70" t="s">
        <v>66</v>
      </c>
      <c r="C17" s="63"/>
      <c r="D17" s="63"/>
      <c r="E17" s="63"/>
      <c r="F17" s="63"/>
      <c r="G17" s="62">
        <v>12632356</v>
      </c>
      <c r="H17" s="63"/>
      <c r="I17" s="75">
        <f t="shared" si="0"/>
        <v>5.2008749999999992E-2</v>
      </c>
      <c r="J17" s="63"/>
      <c r="K17" s="62">
        <f t="shared" si="1"/>
        <v>656993.04511499987</v>
      </c>
      <c r="L17" s="63"/>
      <c r="M17" s="48">
        <f>COC!$H$29</f>
        <v>9.6565388700000004E-2</v>
      </c>
      <c r="N17" s="63"/>
      <c r="O17" s="62">
        <f t="shared" si="2"/>
        <v>63442.7887747266</v>
      </c>
      <c r="P17" s="286"/>
    </row>
    <row r="18" spans="1:16">
      <c r="A18" s="278"/>
      <c r="B18" s="70" t="s">
        <v>67</v>
      </c>
      <c r="C18" s="63"/>
      <c r="D18" s="63"/>
      <c r="E18" s="63"/>
      <c r="F18" s="63"/>
      <c r="G18" s="62">
        <v>11032917</v>
      </c>
      <c r="H18" s="63"/>
      <c r="I18" s="75">
        <f t="shared" si="0"/>
        <v>5.2008749999999992E-2</v>
      </c>
      <c r="J18" s="63"/>
      <c r="K18" s="62">
        <f t="shared" si="1"/>
        <v>573808.22202374996</v>
      </c>
      <c r="L18" s="63"/>
      <c r="M18" s="48">
        <f>COC!$H$29</f>
        <v>9.6565388700000004E-2</v>
      </c>
      <c r="N18" s="63"/>
      <c r="O18" s="62">
        <f t="shared" si="2"/>
        <v>55410.013998979317</v>
      </c>
      <c r="P18" s="286"/>
    </row>
    <row r="19" spans="1:16">
      <c r="A19" s="278"/>
      <c r="B19" s="70" t="s">
        <v>92</v>
      </c>
      <c r="C19" s="63"/>
      <c r="D19" s="63"/>
      <c r="E19" s="63"/>
      <c r="F19" s="63"/>
      <c r="G19" s="28">
        <v>-9275764</v>
      </c>
      <c r="H19" s="63"/>
      <c r="I19" s="75">
        <f t="shared" si="0"/>
        <v>5.2008749999999992E-2</v>
      </c>
      <c r="J19" s="63"/>
      <c r="K19" s="28">
        <f t="shared" si="1"/>
        <v>-482420.89093499992</v>
      </c>
      <c r="L19" s="63"/>
      <c r="M19" s="48">
        <f>COC!$H$29</f>
        <v>9.6565388700000004E-2</v>
      </c>
      <c r="N19" s="63"/>
      <c r="O19" s="28">
        <f t="shared" si="2"/>
        <v>-46585.160850138578</v>
      </c>
      <c r="P19" s="286"/>
    </row>
    <row r="20" spans="1:16">
      <c r="A20" s="278"/>
      <c r="B20" s="72"/>
      <c r="C20" s="63"/>
      <c r="D20" s="63"/>
      <c r="E20" s="63"/>
      <c r="F20" s="63"/>
      <c r="G20" s="62"/>
      <c r="H20" s="63"/>
      <c r="I20" s="63"/>
      <c r="J20" s="63"/>
      <c r="K20" s="62"/>
      <c r="L20" s="63"/>
      <c r="M20" s="63"/>
      <c r="N20" s="63"/>
      <c r="O20" s="62"/>
      <c r="P20" s="286"/>
    </row>
    <row r="21" spans="1:16" ht="13.5" thickBot="1">
      <c r="A21" s="278"/>
      <c r="B21" s="70" t="s">
        <v>89</v>
      </c>
      <c r="C21" s="63"/>
      <c r="D21" s="63"/>
      <c r="E21" s="63"/>
      <c r="F21" s="63"/>
      <c r="G21" s="74">
        <f>SUM(G14:G19)</f>
        <v>23435147</v>
      </c>
      <c r="H21" s="63"/>
      <c r="I21" s="63"/>
      <c r="J21" s="63"/>
      <c r="K21" s="74">
        <f>SUM(K14:K19)</f>
        <v>1218832.7015362498</v>
      </c>
      <c r="L21" s="63"/>
      <c r="M21" s="63"/>
      <c r="N21" s="63"/>
      <c r="O21" s="74">
        <f>SUM(O14:O19)</f>
        <v>117697.05358411904</v>
      </c>
      <c r="P21" s="286"/>
    </row>
    <row r="22" spans="1:16" ht="13.5" thickTop="1">
      <c r="A22" s="278"/>
      <c r="B22" s="70"/>
      <c r="C22" s="63"/>
      <c r="D22" s="63"/>
      <c r="E22" s="63"/>
      <c r="F22" s="63"/>
      <c r="G22" s="63"/>
      <c r="H22" s="63"/>
      <c r="I22" s="63"/>
      <c r="J22" s="63"/>
      <c r="K22" s="63"/>
      <c r="L22" s="63"/>
      <c r="M22" s="63"/>
      <c r="N22" s="63"/>
      <c r="O22" s="62"/>
      <c r="P22" s="286"/>
    </row>
    <row r="23" spans="1:16">
      <c r="A23" s="278"/>
      <c r="B23" s="70"/>
      <c r="C23" s="63"/>
      <c r="D23" s="63"/>
      <c r="E23" s="63"/>
      <c r="F23" s="63"/>
      <c r="G23" s="63"/>
      <c r="H23" s="63"/>
      <c r="I23" s="63"/>
      <c r="J23" s="63"/>
      <c r="K23" s="63"/>
      <c r="L23" s="63"/>
      <c r="M23" s="63"/>
      <c r="N23" s="63"/>
      <c r="O23" s="62"/>
      <c r="P23" s="286"/>
    </row>
    <row r="24" spans="1:16">
      <c r="A24" s="278"/>
      <c r="B24" s="73" t="s">
        <v>186</v>
      </c>
      <c r="C24" s="63"/>
      <c r="D24" s="63"/>
      <c r="E24" s="63"/>
      <c r="F24" s="63"/>
      <c r="G24" s="63"/>
      <c r="H24" s="63"/>
      <c r="I24" s="63"/>
      <c r="J24" s="63"/>
      <c r="K24" s="63"/>
      <c r="L24" s="63"/>
      <c r="M24" s="63"/>
      <c r="N24" s="63"/>
      <c r="O24" s="64"/>
      <c r="P24" s="286"/>
    </row>
    <row r="25" spans="1:16">
      <c r="A25" s="278"/>
      <c r="B25" s="73"/>
      <c r="C25" s="63"/>
      <c r="D25" s="63"/>
      <c r="E25" s="63"/>
      <c r="F25" s="63"/>
      <c r="G25" s="63"/>
      <c r="H25" s="63"/>
      <c r="I25" s="77" t="s">
        <v>76</v>
      </c>
      <c r="J25" s="63"/>
      <c r="K25" s="79" t="s">
        <v>73</v>
      </c>
      <c r="L25" s="63"/>
      <c r="M25" s="77" t="s">
        <v>80</v>
      </c>
      <c r="N25" s="63"/>
      <c r="O25" s="79" t="s">
        <v>73</v>
      </c>
      <c r="P25" s="286"/>
    </row>
    <row r="26" spans="1:16">
      <c r="A26" s="278"/>
      <c r="B26" s="73"/>
      <c r="C26" s="63"/>
      <c r="D26" s="63"/>
      <c r="E26" s="63"/>
      <c r="F26" s="63"/>
      <c r="G26" s="63"/>
      <c r="H26" s="63"/>
      <c r="I26" s="77" t="s">
        <v>74</v>
      </c>
      <c r="J26" s="63"/>
      <c r="K26" s="79" t="s">
        <v>78</v>
      </c>
      <c r="L26" s="63"/>
      <c r="M26" s="77" t="s">
        <v>81</v>
      </c>
      <c r="N26" s="63"/>
      <c r="O26" s="79" t="s">
        <v>82</v>
      </c>
      <c r="P26" s="286"/>
    </row>
    <row r="27" spans="1:16">
      <c r="A27" s="278"/>
      <c r="B27" s="73"/>
      <c r="C27" s="63"/>
      <c r="D27" s="63"/>
      <c r="E27" s="63"/>
      <c r="F27" s="63"/>
      <c r="G27" s="78" t="s">
        <v>73</v>
      </c>
      <c r="H27" s="63"/>
      <c r="I27" s="78" t="s">
        <v>75</v>
      </c>
      <c r="J27" s="63"/>
      <c r="K27" s="80" t="s">
        <v>79</v>
      </c>
      <c r="L27" s="63"/>
      <c r="M27" s="78" t="s">
        <v>513</v>
      </c>
      <c r="N27" s="63"/>
      <c r="O27" s="81" t="s">
        <v>79</v>
      </c>
      <c r="P27" s="286"/>
    </row>
    <row r="28" spans="1:16">
      <c r="A28" s="278"/>
      <c r="B28" s="70" t="s">
        <v>63</v>
      </c>
      <c r="C28" s="63"/>
      <c r="D28" s="63"/>
      <c r="E28" s="63"/>
      <c r="F28" s="63"/>
      <c r="G28" s="132">
        <v>-574777</v>
      </c>
      <c r="H28" s="63"/>
      <c r="I28" s="75">
        <f>0.1093*0.5188</f>
        <v>5.6704839999999999E-2</v>
      </c>
      <c r="J28" s="63"/>
      <c r="K28" s="132">
        <f>G28*I28</f>
        <v>-32592.63782068</v>
      </c>
      <c r="L28" s="63"/>
      <c r="M28" s="48">
        <f>COC!$H$29</f>
        <v>9.6565388700000004E-2</v>
      </c>
      <c r="N28" s="63"/>
      <c r="O28" s="132">
        <f>K28*M28</f>
        <v>-3147.3207399122853</v>
      </c>
      <c r="P28" s="286"/>
    </row>
    <row r="29" spans="1:16">
      <c r="A29" s="278"/>
      <c r="B29" s="72"/>
      <c r="C29" s="63"/>
      <c r="D29" s="63"/>
      <c r="E29" s="63"/>
      <c r="F29" s="63"/>
      <c r="G29" s="62"/>
      <c r="H29" s="63"/>
      <c r="I29" s="63"/>
      <c r="J29" s="63"/>
      <c r="K29" s="62"/>
      <c r="L29" s="63"/>
      <c r="M29" s="63"/>
      <c r="N29" s="63"/>
      <c r="O29" s="62"/>
      <c r="P29" s="286"/>
    </row>
    <row r="30" spans="1:16" ht="13.5" thickBot="1">
      <c r="A30" s="278"/>
      <c r="B30" s="70" t="s">
        <v>89</v>
      </c>
      <c r="C30" s="63"/>
      <c r="D30" s="63"/>
      <c r="E30" s="63"/>
      <c r="F30" s="63"/>
      <c r="G30" s="74">
        <f>SUM(G28:G28)</f>
        <v>-574777</v>
      </c>
      <c r="H30" s="63"/>
      <c r="I30" s="63"/>
      <c r="J30" s="63"/>
      <c r="K30" s="74">
        <f>SUM(K28:K28)</f>
        <v>-32592.63782068</v>
      </c>
      <c r="L30" s="63"/>
      <c r="M30" s="63"/>
      <c r="N30" s="63"/>
      <c r="O30" s="74">
        <f>SUM(O28:O28)</f>
        <v>-3147.3207399122853</v>
      </c>
      <c r="P30" s="286"/>
    </row>
    <row r="31" spans="1:16" ht="13.5" thickTop="1">
      <c r="A31" s="278"/>
      <c r="B31" s="70"/>
      <c r="C31" s="63"/>
      <c r="D31" s="63"/>
      <c r="E31" s="63"/>
      <c r="F31" s="63"/>
      <c r="G31" s="63"/>
      <c r="H31" s="63"/>
      <c r="I31" s="63"/>
      <c r="J31" s="63"/>
      <c r="K31" s="63"/>
      <c r="L31" s="63"/>
      <c r="M31" s="63"/>
      <c r="N31" s="63"/>
      <c r="O31" s="62"/>
      <c r="P31" s="286"/>
    </row>
    <row r="32" spans="1:16">
      <c r="A32" s="278"/>
      <c r="B32" s="70"/>
      <c r="C32" s="63"/>
      <c r="D32" s="63"/>
      <c r="E32" s="63"/>
      <c r="F32" s="63"/>
      <c r="G32" s="63"/>
      <c r="H32" s="63"/>
      <c r="I32" s="63"/>
      <c r="J32" s="63"/>
      <c r="K32" s="63"/>
      <c r="L32" s="63"/>
      <c r="M32" s="63"/>
      <c r="N32" s="63"/>
      <c r="O32" s="62"/>
      <c r="P32" s="286"/>
    </row>
    <row r="33" spans="1:16">
      <c r="A33" s="278"/>
      <c r="B33" s="73" t="s">
        <v>70</v>
      </c>
      <c r="C33" s="63"/>
      <c r="D33" s="63"/>
      <c r="E33" s="63"/>
      <c r="F33" s="63"/>
      <c r="G33" s="63"/>
      <c r="H33" s="63"/>
      <c r="I33" s="63"/>
      <c r="J33" s="63"/>
      <c r="K33" s="63"/>
      <c r="L33" s="63"/>
      <c r="M33" s="63"/>
      <c r="N33" s="63"/>
      <c r="O33" s="64"/>
      <c r="P33" s="286"/>
    </row>
    <row r="34" spans="1:16">
      <c r="A34" s="278"/>
      <c r="B34" s="73"/>
      <c r="C34" s="63"/>
      <c r="D34" s="63"/>
      <c r="E34" s="63"/>
      <c r="F34" s="63"/>
      <c r="G34" s="63"/>
      <c r="H34" s="63"/>
      <c r="I34" s="77" t="s">
        <v>76</v>
      </c>
      <c r="J34" s="63"/>
      <c r="K34" s="79" t="s">
        <v>73</v>
      </c>
      <c r="L34" s="63"/>
      <c r="M34" s="77" t="s">
        <v>80</v>
      </c>
      <c r="N34" s="63"/>
      <c r="O34" s="79" t="s">
        <v>73</v>
      </c>
      <c r="P34" s="286"/>
    </row>
    <row r="35" spans="1:16">
      <c r="A35" s="278"/>
      <c r="B35" s="73"/>
      <c r="C35" s="63"/>
      <c r="D35" s="63"/>
      <c r="E35" s="63"/>
      <c r="F35" s="63"/>
      <c r="G35" s="63"/>
      <c r="H35" s="63"/>
      <c r="I35" s="77" t="s">
        <v>74</v>
      </c>
      <c r="J35" s="63"/>
      <c r="K35" s="79" t="s">
        <v>78</v>
      </c>
      <c r="L35" s="63"/>
      <c r="M35" s="77" t="s">
        <v>81</v>
      </c>
      <c r="N35" s="63"/>
      <c r="O35" s="79" t="s">
        <v>82</v>
      </c>
      <c r="P35" s="286"/>
    </row>
    <row r="36" spans="1:16">
      <c r="A36" s="278"/>
      <c r="B36" s="73"/>
      <c r="C36" s="63"/>
      <c r="D36" s="63"/>
      <c r="E36" s="63"/>
      <c r="F36" s="63"/>
      <c r="G36" s="78" t="s">
        <v>73</v>
      </c>
      <c r="H36" s="63"/>
      <c r="I36" s="78" t="s">
        <v>75</v>
      </c>
      <c r="J36" s="63"/>
      <c r="K36" s="80" t="s">
        <v>79</v>
      </c>
      <c r="L36" s="63"/>
      <c r="M36" s="78" t="s">
        <v>513</v>
      </c>
      <c r="N36" s="63"/>
      <c r="O36" s="81" t="s">
        <v>79</v>
      </c>
      <c r="P36" s="286"/>
    </row>
    <row r="37" spans="1:16">
      <c r="A37" s="278"/>
      <c r="B37" s="70" t="s">
        <v>63</v>
      </c>
      <c r="C37" s="63"/>
      <c r="D37" s="63"/>
      <c r="E37" s="63"/>
      <c r="F37" s="63"/>
      <c r="G37" s="62">
        <v>-17997</v>
      </c>
      <c r="H37" s="63"/>
      <c r="I37" s="75">
        <v>0.50249999999999995</v>
      </c>
      <c r="J37" s="63"/>
      <c r="K37" s="62">
        <f>G37*I37</f>
        <v>-9043.4924999999985</v>
      </c>
      <c r="L37" s="63"/>
      <c r="M37" s="48">
        <f>COC!$H$29</f>
        <v>9.6565388700000004E-2</v>
      </c>
      <c r="N37" s="63"/>
      <c r="O37" s="62">
        <f>K37*M37</f>
        <v>-873.28836846803461</v>
      </c>
      <c r="P37" s="286"/>
    </row>
    <row r="38" spans="1:16">
      <c r="A38" s="278"/>
      <c r="B38" s="70" t="s">
        <v>71</v>
      </c>
      <c r="C38" s="63"/>
      <c r="D38" s="63"/>
      <c r="E38" s="63"/>
      <c r="F38" s="63"/>
      <c r="G38" s="28">
        <v>157983</v>
      </c>
      <c r="H38" s="63"/>
      <c r="I38" s="75">
        <v>0.50249999999999995</v>
      </c>
      <c r="J38" s="63"/>
      <c r="K38" s="28">
        <f>G38*I38</f>
        <v>79386.45749999999</v>
      </c>
      <c r="L38" s="63"/>
      <c r="M38" s="48">
        <f>COC!$H$29</f>
        <v>9.6565388700000004E-2</v>
      </c>
      <c r="N38" s="63"/>
      <c r="O38" s="28">
        <f>K38*M38</f>
        <v>7665.98412600353</v>
      </c>
      <c r="P38" s="286"/>
    </row>
    <row r="39" spans="1:16">
      <c r="A39" s="278"/>
      <c r="B39" s="72"/>
      <c r="C39" s="63"/>
      <c r="D39" s="63"/>
      <c r="E39" s="63"/>
      <c r="F39" s="63"/>
      <c r="G39" s="62"/>
      <c r="H39" s="63"/>
      <c r="I39" s="63"/>
      <c r="J39" s="63"/>
      <c r="K39" s="62"/>
      <c r="L39" s="63"/>
      <c r="M39" s="63"/>
      <c r="N39" s="63"/>
      <c r="O39" s="62"/>
      <c r="P39" s="286"/>
    </row>
    <row r="40" spans="1:16" ht="13.5" thickBot="1">
      <c r="A40" s="278"/>
      <c r="B40" s="70" t="s">
        <v>90</v>
      </c>
      <c r="C40" s="63"/>
      <c r="D40" s="63"/>
      <c r="E40" s="63"/>
      <c r="F40" s="63"/>
      <c r="G40" s="74">
        <f>SUM(G37:G38)</f>
        <v>139986</v>
      </c>
      <c r="H40" s="63"/>
      <c r="I40" s="63"/>
      <c r="J40" s="63"/>
      <c r="K40" s="74">
        <f>SUM(K37:K38)</f>
        <v>70342.964999999997</v>
      </c>
      <c r="L40" s="63"/>
      <c r="M40" s="63"/>
      <c r="N40" s="63"/>
      <c r="O40" s="74">
        <f>SUM(O37:O38)</f>
        <v>6792.6957575354954</v>
      </c>
      <c r="P40" s="286"/>
    </row>
    <row r="41" spans="1:16" ht="13.5" thickTop="1">
      <c r="A41" s="278"/>
      <c r="B41" s="70"/>
      <c r="C41" s="63"/>
      <c r="D41" s="63"/>
      <c r="E41" s="63"/>
      <c r="F41" s="63"/>
      <c r="G41" s="62"/>
      <c r="H41" s="63"/>
      <c r="I41" s="63"/>
      <c r="J41" s="63"/>
      <c r="K41" s="62"/>
      <c r="L41" s="63"/>
      <c r="M41" s="63"/>
      <c r="N41" s="63"/>
      <c r="O41" s="62"/>
      <c r="P41" s="286"/>
    </row>
    <row r="42" spans="1:16">
      <c r="A42" s="278"/>
      <c r="B42" s="70"/>
      <c r="C42" s="63"/>
      <c r="D42" s="63"/>
      <c r="E42" s="63"/>
      <c r="F42" s="63"/>
      <c r="G42" s="62"/>
      <c r="H42" s="63"/>
      <c r="I42" s="63"/>
      <c r="J42" s="63"/>
      <c r="K42" s="62"/>
      <c r="L42" s="63"/>
      <c r="M42" s="63"/>
      <c r="N42" s="63"/>
      <c r="O42" s="62"/>
      <c r="P42" s="286"/>
    </row>
    <row r="43" spans="1:16">
      <c r="A43" s="278"/>
      <c r="B43" s="73" t="s">
        <v>185</v>
      </c>
      <c r="C43" s="63"/>
      <c r="D43" s="63"/>
      <c r="E43" s="63"/>
      <c r="F43" s="63"/>
      <c r="G43" s="63"/>
      <c r="H43" s="63"/>
      <c r="I43" s="63"/>
      <c r="J43" s="63"/>
      <c r="K43" s="63"/>
      <c r="L43" s="63"/>
      <c r="M43" s="63"/>
      <c r="N43" s="63"/>
      <c r="O43" s="64"/>
      <c r="P43" s="286"/>
    </row>
    <row r="44" spans="1:16">
      <c r="A44" s="278"/>
      <c r="B44" s="73"/>
      <c r="C44" s="63"/>
      <c r="D44" s="63"/>
      <c r="E44" s="63"/>
      <c r="F44" s="63"/>
      <c r="G44" s="63"/>
      <c r="H44" s="63"/>
      <c r="I44" s="77" t="s">
        <v>76</v>
      </c>
      <c r="J44" s="63"/>
      <c r="K44" s="79" t="s">
        <v>73</v>
      </c>
      <c r="L44" s="63"/>
      <c r="M44" s="77" t="s">
        <v>80</v>
      </c>
      <c r="N44" s="63"/>
      <c r="O44" s="79" t="s">
        <v>73</v>
      </c>
      <c r="P44" s="286"/>
    </row>
    <row r="45" spans="1:16">
      <c r="A45" s="278"/>
      <c r="B45" s="73"/>
      <c r="C45" s="63"/>
      <c r="D45" s="63"/>
      <c r="E45" s="63"/>
      <c r="F45" s="63"/>
      <c r="G45" s="63"/>
      <c r="H45" s="63"/>
      <c r="I45" s="77" t="s">
        <v>74</v>
      </c>
      <c r="J45" s="63"/>
      <c r="K45" s="79" t="s">
        <v>78</v>
      </c>
      <c r="L45" s="63"/>
      <c r="M45" s="77" t="s">
        <v>81</v>
      </c>
      <c r="N45" s="63"/>
      <c r="O45" s="79" t="s">
        <v>82</v>
      </c>
      <c r="P45" s="286"/>
    </row>
    <row r="46" spans="1:16">
      <c r="A46" s="278"/>
      <c r="B46" s="73"/>
      <c r="C46" s="63"/>
      <c r="D46" s="63"/>
      <c r="E46" s="63"/>
      <c r="F46" s="63"/>
      <c r="G46" s="78" t="s">
        <v>73</v>
      </c>
      <c r="H46" s="63"/>
      <c r="I46" s="78" t="s">
        <v>75</v>
      </c>
      <c r="J46" s="63"/>
      <c r="K46" s="80" t="s">
        <v>79</v>
      </c>
      <c r="L46" s="63"/>
      <c r="M46" s="78" t="s">
        <v>513</v>
      </c>
      <c r="N46" s="63"/>
      <c r="O46" s="81" t="s">
        <v>79</v>
      </c>
      <c r="P46" s="286"/>
    </row>
    <row r="47" spans="1:16">
      <c r="A47" s="278"/>
      <c r="B47" s="70" t="s">
        <v>63</v>
      </c>
      <c r="C47" s="63"/>
      <c r="D47" s="63"/>
      <c r="E47" s="63"/>
      <c r="F47" s="63"/>
      <c r="G47" s="132">
        <v>-18182</v>
      </c>
      <c r="H47" s="63"/>
      <c r="I47" s="75">
        <v>1</v>
      </c>
      <c r="J47" s="63"/>
      <c r="K47" s="132">
        <f>G47*I47</f>
        <v>-18182</v>
      </c>
      <c r="L47" s="63"/>
      <c r="M47" s="48">
        <f>COC!$H$29</f>
        <v>9.6565388700000004E-2</v>
      </c>
      <c r="N47" s="63"/>
      <c r="O47" s="132">
        <f>K47*M47</f>
        <v>-1755.7518973434001</v>
      </c>
      <c r="P47" s="286"/>
    </row>
    <row r="48" spans="1:16">
      <c r="A48" s="278"/>
      <c r="B48" s="72"/>
      <c r="C48" s="63"/>
      <c r="D48" s="63"/>
      <c r="E48" s="63"/>
      <c r="F48" s="63"/>
      <c r="G48" s="62"/>
      <c r="H48" s="63"/>
      <c r="I48" s="63"/>
      <c r="J48" s="63"/>
      <c r="K48" s="62"/>
      <c r="L48" s="63"/>
      <c r="M48" s="63"/>
      <c r="N48" s="63"/>
      <c r="O48" s="62"/>
      <c r="P48" s="286"/>
    </row>
    <row r="49" spans="1:16" ht="13.5" thickBot="1">
      <c r="A49" s="278"/>
      <c r="B49" s="70" t="s">
        <v>90</v>
      </c>
      <c r="C49" s="63"/>
      <c r="D49" s="63"/>
      <c r="E49" s="63"/>
      <c r="F49" s="63"/>
      <c r="G49" s="74">
        <f>SUM(G47:G47)</f>
        <v>-18182</v>
      </c>
      <c r="H49" s="63"/>
      <c r="I49" s="63"/>
      <c r="J49" s="63"/>
      <c r="K49" s="74">
        <f>SUM(K47:K47)</f>
        <v>-18182</v>
      </c>
      <c r="L49" s="63"/>
      <c r="M49" s="63"/>
      <c r="N49" s="63"/>
      <c r="O49" s="74">
        <f>SUM(O47:O47)</f>
        <v>-1755.7518973434001</v>
      </c>
      <c r="P49" s="286"/>
    </row>
    <row r="50" spans="1:16" ht="13.5" thickTop="1">
      <c r="A50" s="278"/>
      <c r="B50" s="70"/>
      <c r="C50" s="63"/>
      <c r="D50" s="63"/>
      <c r="E50" s="63"/>
      <c r="F50" s="63"/>
      <c r="G50" s="62"/>
      <c r="H50" s="63"/>
      <c r="I50" s="63"/>
      <c r="J50" s="63"/>
      <c r="K50" s="62"/>
      <c r="L50" s="63"/>
      <c r="M50" s="63"/>
      <c r="N50" s="63"/>
      <c r="O50" s="62"/>
      <c r="P50" s="286"/>
    </row>
    <row r="51" spans="1:16">
      <c r="A51" s="278"/>
      <c r="B51" s="70"/>
      <c r="C51" s="63"/>
      <c r="D51" s="63"/>
      <c r="E51" s="63"/>
      <c r="F51" s="63"/>
      <c r="G51" s="62"/>
      <c r="H51" s="63"/>
      <c r="I51" s="63"/>
      <c r="J51" s="63"/>
      <c r="K51" s="62"/>
      <c r="L51" s="63"/>
      <c r="M51" s="63"/>
      <c r="N51" s="63"/>
      <c r="O51" s="62"/>
      <c r="P51" s="286"/>
    </row>
    <row r="52" spans="1:16" ht="13.5" thickBot="1">
      <c r="A52" s="278"/>
      <c r="B52" s="73" t="s">
        <v>93</v>
      </c>
      <c r="C52" s="63"/>
      <c r="D52" s="63"/>
      <c r="E52" s="63"/>
      <c r="F52" s="63"/>
      <c r="G52" s="63"/>
      <c r="H52" s="63"/>
      <c r="I52" s="63"/>
      <c r="J52" s="63"/>
      <c r="K52" s="511"/>
      <c r="L52" s="63"/>
      <c r="M52" s="63"/>
      <c r="N52" s="63"/>
      <c r="O52" s="82">
        <f>-(O21+O30+O40+O49)</f>
        <v>-119586.67670439884</v>
      </c>
      <c r="P52" s="286"/>
    </row>
    <row r="53" spans="1:16" ht="6.75" customHeight="1" thickTop="1" thickBot="1">
      <c r="A53" s="287"/>
      <c r="B53" s="544"/>
      <c r="C53" s="545"/>
      <c r="D53" s="545"/>
      <c r="E53" s="545"/>
      <c r="F53" s="545"/>
      <c r="G53" s="545"/>
      <c r="H53" s="545"/>
      <c r="I53" s="545"/>
      <c r="J53" s="545"/>
      <c r="K53" s="546"/>
      <c r="L53" s="545"/>
      <c r="M53" s="545"/>
      <c r="N53" s="545"/>
      <c r="O53" s="547"/>
      <c r="P53" s="289"/>
    </row>
    <row r="54" spans="1:16">
      <c r="B54" s="73"/>
      <c r="C54" s="63"/>
      <c r="D54" s="63"/>
      <c r="E54" s="63"/>
      <c r="F54" s="63"/>
      <c r="G54" s="63"/>
      <c r="H54" s="63"/>
      <c r="I54" s="63"/>
      <c r="J54" s="63"/>
      <c r="K54" s="63"/>
      <c r="L54" s="63"/>
      <c r="M54" s="63"/>
      <c r="N54" s="63"/>
      <c r="O54" s="64"/>
      <c r="P54" s="26"/>
    </row>
    <row r="55" spans="1:16" ht="13.5" thickBot="1">
      <c r="B55" s="70" t="s">
        <v>518</v>
      </c>
      <c r="C55" s="63"/>
      <c r="D55" s="63"/>
      <c r="E55" s="63"/>
      <c r="F55" s="63"/>
      <c r="G55" s="62"/>
      <c r="H55" s="63"/>
      <c r="I55" s="63"/>
      <c r="J55" s="63"/>
      <c r="K55" s="74">
        <f>-(K21+K30+K40+K49)</f>
        <v>-1238401.02871557</v>
      </c>
    </row>
    <row r="56" spans="1:16" ht="13.5" thickTop="1"/>
  </sheetData>
  <mergeCells count="5">
    <mergeCell ref="B2:O2"/>
    <mergeCell ref="B3:O3"/>
    <mergeCell ref="B4:O4"/>
    <mergeCell ref="B5:O5"/>
    <mergeCell ref="B6:O6"/>
  </mergeCells>
  <pageMargins left="0.64" right="0.75" top="1" bottom="1" header="0.5" footer="0.5"/>
  <pageSetup orientation="landscape" r:id="rId1"/>
  <headerFooter alignWithMargins="0"/>
  <rowBreaks count="1" manualBreakCount="1">
    <brk id="32" max="16383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2"/>
  <sheetViews>
    <sheetView showGridLines="0" workbookViewId="0">
      <selection sqref="A1:O29"/>
    </sheetView>
  </sheetViews>
  <sheetFormatPr defaultRowHeight="12.75"/>
  <cols>
    <col min="1" max="1" width="1.140625" customWidth="1"/>
    <col min="2" max="2" width="23.85546875" customWidth="1"/>
    <col min="3" max="3" width="7" customWidth="1"/>
    <col min="4" max="4" width="13.85546875" customWidth="1"/>
    <col min="5" max="5" width="3.140625" customWidth="1"/>
    <col min="6" max="6" width="13.85546875" customWidth="1"/>
    <col min="7" max="7" width="3" customWidth="1"/>
    <col min="8" max="8" width="11.7109375" customWidth="1"/>
    <col min="9" max="9" width="3.140625" customWidth="1"/>
    <col min="10" max="10" width="13.140625" customWidth="1"/>
    <col min="11" max="11" width="3.140625" customWidth="1"/>
    <col min="12" max="12" width="12.7109375" customWidth="1"/>
    <col min="13" max="13" width="3.140625" customWidth="1"/>
    <col min="14" max="14" width="13.42578125" customWidth="1"/>
    <col min="15" max="15" width="1.42578125" customWidth="1"/>
    <col min="16" max="16" width="10" bestFit="1" customWidth="1"/>
  </cols>
  <sheetData>
    <row r="1" spans="1:15" ht="6.75" customHeight="1">
      <c r="A1" s="297"/>
      <c r="B1" s="298"/>
      <c r="C1" s="298"/>
      <c r="D1" s="298"/>
      <c r="E1" s="298"/>
      <c r="F1" s="298"/>
      <c r="G1" s="298"/>
      <c r="H1" s="298"/>
      <c r="I1" s="298"/>
      <c r="J1" s="298"/>
      <c r="K1" s="298"/>
      <c r="L1" s="298"/>
      <c r="M1" s="298"/>
      <c r="N1" s="298"/>
      <c r="O1" s="299"/>
    </row>
    <row r="2" spans="1:15">
      <c r="A2" s="278"/>
      <c r="B2" s="521" t="s">
        <v>77</v>
      </c>
      <c r="C2" s="521"/>
      <c r="D2" s="521"/>
      <c r="E2" s="521"/>
      <c r="F2" s="521"/>
      <c r="G2" s="521"/>
      <c r="H2" s="521"/>
      <c r="I2" s="521"/>
      <c r="J2" s="521"/>
      <c r="K2" s="521"/>
      <c r="L2" s="521"/>
      <c r="M2" s="521"/>
      <c r="N2" s="521"/>
      <c r="O2" s="286"/>
    </row>
    <row r="3" spans="1:15">
      <c r="A3" s="278"/>
      <c r="B3" s="522" t="s">
        <v>145</v>
      </c>
      <c r="C3" s="522"/>
      <c r="D3" s="522"/>
      <c r="E3" s="522"/>
      <c r="F3" s="522"/>
      <c r="G3" s="522"/>
      <c r="H3" s="522"/>
      <c r="I3" s="522"/>
      <c r="J3" s="522"/>
      <c r="K3" s="522"/>
      <c r="L3" s="522"/>
      <c r="M3" s="522"/>
      <c r="N3" s="522"/>
      <c r="O3" s="286"/>
    </row>
    <row r="4" spans="1:15">
      <c r="A4" s="278"/>
      <c r="B4" s="522" t="s">
        <v>150</v>
      </c>
      <c r="C4" s="522"/>
      <c r="D4" s="522"/>
      <c r="E4" s="522"/>
      <c r="F4" s="522"/>
      <c r="G4" s="522"/>
      <c r="H4" s="522"/>
      <c r="I4" s="522"/>
      <c r="J4" s="522"/>
      <c r="K4" s="522"/>
      <c r="L4" s="522"/>
      <c r="M4" s="522"/>
      <c r="N4" s="522"/>
      <c r="O4" s="286"/>
    </row>
    <row r="5" spans="1:15">
      <c r="A5" s="278"/>
      <c r="B5" s="522" t="s">
        <v>153</v>
      </c>
      <c r="C5" s="522"/>
      <c r="D5" s="522"/>
      <c r="E5" s="522"/>
      <c r="F5" s="522"/>
      <c r="G5" s="522"/>
      <c r="H5" s="522"/>
      <c r="I5" s="522"/>
      <c r="J5" s="522"/>
      <c r="K5" s="522"/>
      <c r="L5" s="522"/>
      <c r="M5" s="522"/>
      <c r="N5" s="522"/>
      <c r="O5" s="286"/>
    </row>
    <row r="6" spans="1:15">
      <c r="A6" s="278"/>
      <c r="B6" s="521" t="s">
        <v>69</v>
      </c>
      <c r="C6" s="521"/>
      <c r="D6" s="521"/>
      <c r="E6" s="521"/>
      <c r="F6" s="521"/>
      <c r="G6" s="521"/>
      <c r="H6" s="521"/>
      <c r="I6" s="521"/>
      <c r="J6" s="521"/>
      <c r="K6" s="521"/>
      <c r="L6" s="521"/>
      <c r="M6" s="521"/>
      <c r="N6" s="521"/>
      <c r="O6" s="286"/>
    </row>
    <row r="7" spans="1:15">
      <c r="A7" s="278"/>
      <c r="B7" s="495"/>
      <c r="C7" s="495"/>
      <c r="D7" s="495"/>
      <c r="E7" s="495"/>
      <c r="F7" s="495"/>
      <c r="G7" s="495"/>
      <c r="H7" s="495"/>
      <c r="I7" s="495"/>
      <c r="J7" s="495"/>
      <c r="K7" s="495"/>
      <c r="L7" s="495"/>
      <c r="M7" s="495"/>
      <c r="N7" s="495"/>
      <c r="O7" s="286"/>
    </row>
    <row r="8" spans="1:15">
      <c r="A8" s="278"/>
      <c r="B8" s="72" t="s">
        <v>514</v>
      </c>
      <c r="C8" s="543"/>
      <c r="D8" s="543"/>
      <c r="E8" s="543"/>
      <c r="F8" s="543"/>
      <c r="G8" s="543"/>
      <c r="H8" s="543"/>
      <c r="I8" s="495"/>
      <c r="J8" s="495"/>
      <c r="K8" s="495"/>
      <c r="L8" s="495"/>
      <c r="M8" s="495"/>
      <c r="N8" s="495"/>
      <c r="O8" s="286"/>
    </row>
    <row r="9" spans="1:15">
      <c r="A9" s="278"/>
      <c r="B9" s="61"/>
      <c r="C9" s="61"/>
      <c r="D9" s="61"/>
      <c r="E9" s="61"/>
      <c r="F9" s="61"/>
      <c r="G9" s="61"/>
      <c r="H9" s="61"/>
      <c r="I9" s="26"/>
      <c r="J9" s="26"/>
      <c r="K9" s="26"/>
      <c r="L9" s="26"/>
      <c r="M9" s="26"/>
      <c r="N9" s="76"/>
      <c r="O9" s="286"/>
    </row>
    <row r="10" spans="1:15">
      <c r="A10" s="278"/>
      <c r="B10" s="73" t="s">
        <v>68</v>
      </c>
      <c r="C10" s="63"/>
      <c r="D10" s="63"/>
      <c r="E10" s="63"/>
      <c r="F10" s="63"/>
      <c r="G10" s="63"/>
      <c r="H10" s="63"/>
      <c r="I10" s="63"/>
      <c r="J10" s="63"/>
      <c r="K10" s="63"/>
      <c r="L10" s="63"/>
      <c r="M10" s="63"/>
      <c r="N10" s="64"/>
      <c r="O10" s="286"/>
    </row>
    <row r="11" spans="1:15">
      <c r="A11" s="278"/>
      <c r="B11" s="73"/>
      <c r="C11" s="63"/>
      <c r="D11" s="63"/>
      <c r="E11" s="63"/>
      <c r="F11" s="77" t="s">
        <v>83</v>
      </c>
      <c r="G11" s="63"/>
      <c r="H11" s="77" t="s">
        <v>76</v>
      </c>
      <c r="I11" s="63"/>
      <c r="J11" s="79" t="s">
        <v>73</v>
      </c>
      <c r="K11" s="63"/>
      <c r="L11" s="77" t="s">
        <v>80</v>
      </c>
      <c r="M11" s="63"/>
      <c r="N11" s="79" t="s">
        <v>88</v>
      </c>
      <c r="O11" s="286"/>
    </row>
    <row r="12" spans="1:15">
      <c r="A12" s="278"/>
      <c r="B12" s="73"/>
      <c r="C12" s="63"/>
      <c r="D12" s="63"/>
      <c r="E12" s="63"/>
      <c r="F12" s="77" t="s">
        <v>45</v>
      </c>
      <c r="G12" s="63"/>
      <c r="H12" s="77" t="s">
        <v>74</v>
      </c>
      <c r="I12" s="63"/>
      <c r="J12" s="79" t="s">
        <v>78</v>
      </c>
      <c r="K12" s="63"/>
      <c r="L12" s="77" t="s">
        <v>81</v>
      </c>
      <c r="M12" s="63"/>
      <c r="N12" s="79" t="s">
        <v>82</v>
      </c>
      <c r="O12" s="286"/>
    </row>
    <row r="13" spans="1:15">
      <c r="A13" s="278"/>
      <c r="B13" s="73"/>
      <c r="C13" s="63"/>
      <c r="D13" s="78" t="s">
        <v>73</v>
      </c>
      <c r="E13" s="77"/>
      <c r="F13" s="83" t="s">
        <v>84</v>
      </c>
      <c r="G13" s="63"/>
      <c r="H13" s="78" t="s">
        <v>75</v>
      </c>
      <c r="I13" s="63"/>
      <c r="J13" s="80" t="s">
        <v>79</v>
      </c>
      <c r="K13" s="63"/>
      <c r="L13" s="78" t="s">
        <v>513</v>
      </c>
      <c r="M13" s="63"/>
      <c r="N13" s="81" t="s">
        <v>79</v>
      </c>
      <c r="O13" s="286"/>
    </row>
    <row r="14" spans="1:15">
      <c r="A14" s="278"/>
      <c r="B14" s="70" t="s">
        <v>85</v>
      </c>
      <c r="C14" s="63"/>
      <c r="D14" s="62">
        <v>26316340</v>
      </c>
      <c r="E14" s="62"/>
      <c r="F14" s="62">
        <f>D14/0.389</f>
        <v>67651259.640102819</v>
      </c>
      <c r="G14" s="63"/>
      <c r="H14" s="75">
        <f>0.1035*0.5025</f>
        <v>5.2008749999999992E-2</v>
      </c>
      <c r="I14" s="63"/>
      <c r="J14" s="62">
        <f>F14*H14</f>
        <v>3518457.4498071969</v>
      </c>
      <c r="K14" s="63"/>
      <c r="L14" s="48">
        <f>COC!$H$29</f>
        <v>9.6565388700000004E-2</v>
      </c>
      <c r="M14" s="63"/>
      <c r="N14" s="62">
        <f>J14*L14</f>
        <v>339761.21126504272</v>
      </c>
      <c r="O14" s="286"/>
    </row>
    <row r="15" spans="1:15">
      <c r="A15" s="278"/>
      <c r="B15" s="70" t="s">
        <v>86</v>
      </c>
      <c r="C15" s="63"/>
      <c r="D15" s="62">
        <v>1442452</v>
      </c>
      <c r="E15" s="62"/>
      <c r="F15" s="62">
        <f>D15/0.389</f>
        <v>3708102.827763496</v>
      </c>
      <c r="G15" s="63"/>
      <c r="H15" s="75">
        <f>0.1035*0.5025</f>
        <v>5.2008749999999992E-2</v>
      </c>
      <c r="I15" s="63"/>
      <c r="J15" s="62">
        <f>F15*H15</f>
        <v>192853.79294344469</v>
      </c>
      <c r="K15" s="63"/>
      <c r="L15" s="48">
        <f>COC!$H$29</f>
        <v>9.6565388700000004E-2</v>
      </c>
      <c r="M15" s="63"/>
      <c r="N15" s="62">
        <f>J15*L15</f>
        <v>18623.001477853053</v>
      </c>
      <c r="O15" s="286"/>
    </row>
    <row r="16" spans="1:15">
      <c r="A16" s="278"/>
      <c r="B16" s="70" t="s">
        <v>87</v>
      </c>
      <c r="C16" s="63"/>
      <c r="D16" s="28">
        <v>5939395</v>
      </c>
      <c r="E16" s="62"/>
      <c r="F16" s="28">
        <f>D16/0.389</f>
        <v>15268367.609254498</v>
      </c>
      <c r="G16" s="63"/>
      <c r="H16" s="75">
        <f>0.1035*0.5025</f>
        <v>5.2008749999999992E-2</v>
      </c>
      <c r="I16" s="63"/>
      <c r="J16" s="28">
        <f>F16*H16</f>
        <v>794088.71389781474</v>
      </c>
      <c r="K16" s="63"/>
      <c r="L16" s="48">
        <f>COC!$H$29</f>
        <v>9.6565388700000004E-2</v>
      </c>
      <c r="M16" s="63"/>
      <c r="N16" s="28">
        <f>J16*L16</f>
        <v>76681.485319825573</v>
      </c>
      <c r="O16" s="286"/>
    </row>
    <row r="17" spans="1:15">
      <c r="A17" s="278"/>
      <c r="B17" s="72"/>
      <c r="C17" s="63"/>
      <c r="D17" s="62"/>
      <c r="E17" s="62"/>
      <c r="F17" s="62"/>
      <c r="G17" s="63"/>
      <c r="H17" s="63"/>
      <c r="I17" s="63"/>
      <c r="J17" s="62"/>
      <c r="K17" s="63"/>
      <c r="L17" s="63"/>
      <c r="M17" s="63"/>
      <c r="N17" s="62"/>
      <c r="O17" s="286"/>
    </row>
    <row r="18" spans="1:15" ht="13.5" thickBot="1">
      <c r="A18" s="278"/>
      <c r="B18" s="70" t="s">
        <v>89</v>
      </c>
      <c r="C18" s="63"/>
      <c r="D18" s="74">
        <f>SUM(D14:D17)</f>
        <v>33698187</v>
      </c>
      <c r="E18" s="62"/>
      <c r="F18" s="74">
        <f>SUM(F14:F17)</f>
        <v>86627730.077120811</v>
      </c>
      <c r="G18" s="63"/>
      <c r="H18" s="63"/>
      <c r="I18" s="63"/>
      <c r="J18" s="74">
        <f>SUM(J14:J17)</f>
        <v>4505399.9566484559</v>
      </c>
      <c r="K18" s="63"/>
      <c r="L18" s="63"/>
      <c r="M18" s="63"/>
      <c r="N18" s="74">
        <f>SUM(N14:N17)</f>
        <v>435065.69806272135</v>
      </c>
      <c r="O18" s="286"/>
    </row>
    <row r="19" spans="1:15" ht="13.5" thickTop="1">
      <c r="A19" s="278"/>
      <c r="B19" s="70"/>
      <c r="C19" s="63"/>
      <c r="D19" s="63"/>
      <c r="E19" s="63"/>
      <c r="F19" s="63"/>
      <c r="G19" s="63"/>
      <c r="H19" s="63"/>
      <c r="I19" s="63"/>
      <c r="J19" s="63"/>
      <c r="K19" s="63"/>
      <c r="L19" s="63"/>
      <c r="M19" s="63"/>
      <c r="N19" s="62"/>
      <c r="O19" s="286"/>
    </row>
    <row r="20" spans="1:15">
      <c r="A20" s="278"/>
      <c r="B20" s="72"/>
      <c r="C20" s="72"/>
      <c r="D20" s="63"/>
      <c r="E20" s="63"/>
      <c r="F20" s="63"/>
      <c r="G20" s="63"/>
      <c r="H20" s="63"/>
      <c r="I20" s="63"/>
      <c r="J20" s="63"/>
      <c r="K20" s="63"/>
      <c r="L20" s="63"/>
      <c r="M20" s="63"/>
      <c r="N20" s="65"/>
      <c r="O20" s="286"/>
    </row>
    <row r="21" spans="1:15">
      <c r="A21" s="278"/>
      <c r="B21" s="73" t="s">
        <v>70</v>
      </c>
      <c r="C21" s="63"/>
      <c r="D21" s="63"/>
      <c r="E21" s="63"/>
      <c r="F21" s="63"/>
      <c r="G21" s="63"/>
      <c r="H21" s="63"/>
      <c r="I21" s="63"/>
      <c r="J21" s="63"/>
      <c r="K21" s="63"/>
      <c r="L21" s="63"/>
      <c r="M21" s="63"/>
      <c r="N21" s="64"/>
      <c r="O21" s="286"/>
    </row>
    <row r="22" spans="1:15">
      <c r="A22" s="278"/>
      <c r="B22" s="73"/>
      <c r="C22" s="63"/>
      <c r="D22" s="63"/>
      <c r="E22" s="63"/>
      <c r="F22" s="77" t="s">
        <v>83</v>
      </c>
      <c r="G22" s="63"/>
      <c r="H22" s="77" t="s">
        <v>76</v>
      </c>
      <c r="I22" s="63"/>
      <c r="J22" s="79" t="s">
        <v>73</v>
      </c>
      <c r="K22" s="63"/>
      <c r="L22" s="77" t="s">
        <v>80</v>
      </c>
      <c r="M22" s="63"/>
      <c r="N22" s="79" t="s">
        <v>73</v>
      </c>
      <c r="O22" s="286"/>
    </row>
    <row r="23" spans="1:15">
      <c r="A23" s="278"/>
      <c r="B23" s="73"/>
      <c r="C23" s="63"/>
      <c r="D23" s="63"/>
      <c r="E23" s="63"/>
      <c r="F23" s="77" t="s">
        <v>45</v>
      </c>
      <c r="G23" s="63"/>
      <c r="H23" s="77" t="s">
        <v>74</v>
      </c>
      <c r="I23" s="63"/>
      <c r="J23" s="79" t="s">
        <v>78</v>
      </c>
      <c r="K23" s="63"/>
      <c r="L23" s="77" t="s">
        <v>81</v>
      </c>
      <c r="M23" s="63"/>
      <c r="N23" s="79" t="s">
        <v>82</v>
      </c>
      <c r="O23" s="286"/>
    </row>
    <row r="24" spans="1:15">
      <c r="A24" s="278"/>
      <c r="B24" s="73"/>
      <c r="C24" s="63"/>
      <c r="D24" s="78" t="s">
        <v>73</v>
      </c>
      <c r="E24" s="77"/>
      <c r="F24" s="83" t="s">
        <v>84</v>
      </c>
      <c r="G24" s="63"/>
      <c r="H24" s="78" t="s">
        <v>75</v>
      </c>
      <c r="I24" s="63"/>
      <c r="J24" s="80" t="s">
        <v>79</v>
      </c>
      <c r="K24" s="63"/>
      <c r="L24" s="78" t="s">
        <v>513</v>
      </c>
      <c r="M24" s="63"/>
      <c r="N24" s="80" t="s">
        <v>79</v>
      </c>
      <c r="O24" s="286"/>
    </row>
    <row r="25" spans="1:15" ht="13.5" thickBot="1">
      <c r="A25" s="278"/>
      <c r="B25" s="70" t="s">
        <v>85</v>
      </c>
      <c r="C25" s="63"/>
      <c r="D25" s="54">
        <v>1389076</v>
      </c>
      <c r="E25" s="62"/>
      <c r="F25" s="54">
        <f>D25/0.389</f>
        <v>3570889.4601542414</v>
      </c>
      <c r="G25" s="63"/>
      <c r="H25" s="75">
        <v>0.50249999999999995</v>
      </c>
      <c r="I25" s="63"/>
      <c r="J25" s="54">
        <f>F25*H25</f>
        <v>1794371.9537275061</v>
      </c>
      <c r="K25" s="63"/>
      <c r="L25" s="48">
        <f>COC!$H$29</f>
        <v>9.6565388700000004E-2</v>
      </c>
      <c r="M25" s="63"/>
      <c r="N25" s="54">
        <f>J25*L25</f>
        <v>173274.22518407504</v>
      </c>
      <c r="O25" s="286"/>
    </row>
    <row r="26" spans="1:15" ht="13.5" thickTop="1">
      <c r="A26" s="278"/>
      <c r="B26" s="72"/>
      <c r="C26" s="63"/>
      <c r="D26" s="62"/>
      <c r="E26" s="62"/>
      <c r="F26" s="62"/>
      <c r="G26" s="63"/>
      <c r="H26" s="63"/>
      <c r="I26" s="63"/>
      <c r="J26" s="62"/>
      <c r="K26" s="63"/>
      <c r="L26" s="63"/>
      <c r="M26" s="63"/>
      <c r="N26" s="62"/>
      <c r="O26" s="286"/>
    </row>
    <row r="27" spans="1:15">
      <c r="A27" s="278"/>
      <c r="B27" s="70"/>
      <c r="C27" s="63"/>
      <c r="D27" s="63"/>
      <c r="E27" s="63"/>
      <c r="F27" s="63"/>
      <c r="G27" s="63"/>
      <c r="H27" s="63"/>
      <c r="I27" s="63"/>
      <c r="J27" s="63"/>
      <c r="K27" s="63"/>
      <c r="L27" s="63"/>
      <c r="M27" s="63"/>
      <c r="N27" s="62"/>
      <c r="O27" s="286"/>
    </row>
    <row r="28" spans="1:15" ht="13.5" thickBot="1">
      <c r="A28" s="278"/>
      <c r="B28" s="73" t="s">
        <v>91</v>
      </c>
      <c r="C28" s="63"/>
      <c r="D28" s="63"/>
      <c r="E28" s="63"/>
      <c r="F28" s="63"/>
      <c r="G28" s="63"/>
      <c r="H28" s="63"/>
      <c r="I28" s="63"/>
      <c r="J28" s="63"/>
      <c r="K28" s="63"/>
      <c r="L28" s="63"/>
      <c r="M28" s="63"/>
      <c r="N28" s="82">
        <f>-(N18+N25)</f>
        <v>-608339.92324679636</v>
      </c>
      <c r="O28" s="286"/>
    </row>
    <row r="29" spans="1:15" ht="6" customHeight="1" thickTop="1" thickBot="1">
      <c r="A29" s="287"/>
      <c r="B29" s="544"/>
      <c r="C29" s="545"/>
      <c r="D29" s="545"/>
      <c r="E29" s="545"/>
      <c r="F29" s="545"/>
      <c r="G29" s="545"/>
      <c r="H29" s="545"/>
      <c r="I29" s="545"/>
      <c r="J29" s="545"/>
      <c r="K29" s="545"/>
      <c r="L29" s="545"/>
      <c r="M29" s="545"/>
      <c r="N29" s="547"/>
      <c r="O29" s="289"/>
    </row>
    <row r="30" spans="1:15">
      <c r="B30" s="73"/>
      <c r="C30" s="63"/>
      <c r="D30" s="63"/>
      <c r="E30" s="63"/>
      <c r="F30" s="63"/>
      <c r="G30" s="63"/>
      <c r="H30" s="63"/>
      <c r="I30" s="63"/>
      <c r="J30" s="63"/>
      <c r="K30" s="63"/>
      <c r="L30" s="63"/>
      <c r="M30" s="63"/>
      <c r="N30" s="64"/>
      <c r="O30" s="26"/>
    </row>
    <row r="31" spans="1:15" ht="13.5" thickBot="1">
      <c r="B31" s="70" t="s">
        <v>518</v>
      </c>
      <c r="C31" s="63"/>
      <c r="D31" s="62"/>
      <c r="E31" s="62"/>
      <c r="F31" s="62"/>
      <c r="G31" s="63"/>
      <c r="H31" s="63"/>
      <c r="I31" s="63"/>
      <c r="J31" s="74">
        <f>-(J18+J25)</f>
        <v>-6299771.910375962</v>
      </c>
    </row>
    <row r="32" spans="1:15" ht="13.5" thickTop="1"/>
  </sheetData>
  <mergeCells count="5">
    <mergeCell ref="B6:N6"/>
    <mergeCell ref="B2:N2"/>
    <mergeCell ref="B3:N3"/>
    <mergeCell ref="B4:N4"/>
    <mergeCell ref="B5:N5"/>
  </mergeCells>
  <pageMargins left="0.64" right="0.75" top="1" bottom="1" header="0.5" footer="0.5"/>
  <pageSetup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39"/>
  <sheetViews>
    <sheetView workbookViewId="0">
      <selection activeCell="K27" sqref="K27"/>
    </sheetView>
  </sheetViews>
  <sheetFormatPr defaultRowHeight="12.75"/>
  <cols>
    <col min="2" max="2" width="10.42578125" customWidth="1"/>
    <col min="8" max="9" width="9.140625" customWidth="1"/>
    <col min="10" max="10" width="12" customWidth="1"/>
    <col min="11" max="11" width="13.42578125" customWidth="1"/>
    <col min="13" max="13" width="10" bestFit="1" customWidth="1"/>
  </cols>
  <sheetData>
    <row r="1" spans="1:12">
      <c r="A1" s="526" t="s">
        <v>17</v>
      </c>
      <c r="B1" s="526"/>
      <c r="C1" s="526"/>
      <c r="D1" s="526"/>
      <c r="E1" s="526"/>
      <c r="F1" s="526"/>
      <c r="G1" s="526"/>
      <c r="H1" s="526"/>
      <c r="I1" s="526"/>
      <c r="J1" s="526"/>
      <c r="K1" s="526"/>
    </row>
    <row r="2" spans="1:12">
      <c r="A2" s="527" t="s">
        <v>149</v>
      </c>
      <c r="B2" s="527"/>
      <c r="C2" s="527"/>
      <c r="D2" s="527"/>
      <c r="E2" s="527"/>
      <c r="F2" s="527"/>
      <c r="G2" s="527"/>
      <c r="H2" s="527"/>
      <c r="I2" s="527"/>
      <c r="J2" s="527"/>
      <c r="K2" s="527"/>
    </row>
    <row r="3" spans="1:12">
      <c r="A3" s="527" t="s">
        <v>150</v>
      </c>
      <c r="B3" s="527"/>
      <c r="C3" s="527"/>
      <c r="D3" s="527"/>
      <c r="E3" s="527"/>
      <c r="F3" s="527"/>
      <c r="G3" s="527"/>
      <c r="H3" s="527"/>
      <c r="I3" s="527"/>
      <c r="J3" s="527"/>
      <c r="K3" s="527"/>
    </row>
    <row r="4" spans="1:12">
      <c r="A4" s="527" t="s">
        <v>151</v>
      </c>
      <c r="B4" s="527"/>
      <c r="C4" s="527"/>
      <c r="D4" s="527"/>
      <c r="E4" s="527"/>
      <c r="F4" s="527"/>
      <c r="G4" s="527"/>
      <c r="H4" s="527"/>
      <c r="I4" s="527"/>
      <c r="J4" s="527"/>
      <c r="K4" s="527"/>
    </row>
    <row r="5" spans="1:12">
      <c r="A5" s="526" t="s">
        <v>69</v>
      </c>
      <c r="B5" s="526"/>
      <c r="C5" s="526"/>
      <c r="D5" s="526"/>
      <c r="E5" s="526"/>
      <c r="F5" s="526"/>
      <c r="G5" s="526"/>
      <c r="H5" s="526"/>
      <c r="I5" s="526"/>
      <c r="J5" s="526"/>
      <c r="K5" s="526"/>
    </row>
    <row r="6" spans="1:12">
      <c r="A6" s="133"/>
      <c r="B6" s="133"/>
      <c r="C6" s="133"/>
      <c r="D6" s="133"/>
      <c r="E6" s="133"/>
      <c r="F6" s="133"/>
      <c r="G6" s="133"/>
      <c r="H6" s="133"/>
      <c r="I6" s="133"/>
      <c r="J6" s="133"/>
      <c r="K6" s="133"/>
    </row>
    <row r="7" spans="1:12">
      <c r="A7" s="71" t="s">
        <v>266</v>
      </c>
      <c r="B7" s="241"/>
      <c r="C7" s="241"/>
      <c r="D7" s="241"/>
      <c r="E7" s="241"/>
      <c r="F7" s="241"/>
      <c r="G7" s="241"/>
      <c r="H7" s="241"/>
      <c r="I7" s="133"/>
      <c r="J7" s="133"/>
      <c r="K7" s="133"/>
    </row>
    <row r="8" spans="1:12">
      <c r="A8" s="14"/>
      <c r="B8" s="14"/>
      <c r="C8" s="14"/>
      <c r="D8" s="14"/>
      <c r="E8" s="14"/>
      <c r="F8" s="14"/>
      <c r="G8" s="14"/>
      <c r="H8" s="14"/>
      <c r="I8" s="14"/>
      <c r="J8" s="14"/>
      <c r="K8" s="134" t="s">
        <v>56</v>
      </c>
    </row>
    <row r="9" spans="1:12">
      <c r="A9" s="14"/>
      <c r="B9" s="14"/>
      <c r="C9" s="14"/>
      <c r="D9" s="14"/>
      <c r="E9" s="14"/>
      <c r="F9" s="14"/>
      <c r="G9" s="14"/>
      <c r="H9" s="14"/>
      <c r="I9" s="14"/>
      <c r="J9" s="14"/>
      <c r="K9" s="78" t="s">
        <v>57</v>
      </c>
    </row>
    <row r="10" spans="1:12">
      <c r="A10" s="14"/>
      <c r="B10" s="14"/>
      <c r="C10" s="14"/>
      <c r="D10" s="14"/>
      <c r="E10" s="14"/>
      <c r="F10" s="14"/>
      <c r="G10" s="14"/>
      <c r="H10" s="14"/>
      <c r="I10" s="14"/>
      <c r="J10" s="14"/>
      <c r="K10" s="135"/>
    </row>
    <row r="11" spans="1:12">
      <c r="A11" s="73" t="s">
        <v>59</v>
      </c>
      <c r="B11" s="63"/>
      <c r="C11" s="63"/>
      <c r="D11" s="63"/>
      <c r="E11" s="63"/>
      <c r="F11" s="63"/>
      <c r="G11" s="63"/>
      <c r="H11" s="63"/>
      <c r="I11" s="63"/>
      <c r="J11" s="63"/>
      <c r="K11" s="64"/>
      <c r="L11" s="26"/>
    </row>
    <row r="12" spans="1:12">
      <c r="A12" s="73"/>
      <c r="B12" s="63"/>
      <c r="C12" s="63"/>
      <c r="D12" s="63"/>
      <c r="E12" s="63"/>
      <c r="F12" s="63"/>
      <c r="G12" s="63"/>
      <c r="H12" s="63"/>
      <c r="I12" s="63"/>
      <c r="J12" s="63"/>
      <c r="K12" s="64"/>
      <c r="L12" s="26"/>
    </row>
    <row r="13" spans="1:12">
      <c r="A13" s="67" t="s">
        <v>97</v>
      </c>
      <c r="B13" s="63"/>
      <c r="C13" s="63"/>
      <c r="D13" s="63"/>
      <c r="E13" s="63"/>
      <c r="F13" s="63"/>
      <c r="G13" s="63"/>
      <c r="H13" s="63"/>
      <c r="I13" s="63"/>
      <c r="J13" s="63"/>
      <c r="K13" s="62">
        <v>-275050458</v>
      </c>
      <c r="L13" s="26"/>
    </row>
    <row r="14" spans="1:12">
      <c r="A14" s="67"/>
      <c r="B14" s="63"/>
      <c r="C14" s="63"/>
      <c r="D14" s="63"/>
      <c r="E14" s="63"/>
      <c r="F14" s="63"/>
      <c r="G14" s="63"/>
      <c r="H14" s="63"/>
      <c r="I14" s="63"/>
      <c r="J14" s="63"/>
      <c r="K14" s="65"/>
      <c r="L14" s="26"/>
    </row>
    <row r="15" spans="1:12">
      <c r="A15" s="67"/>
      <c r="B15" s="63"/>
      <c r="C15" s="63"/>
      <c r="D15" s="63"/>
      <c r="E15" s="63"/>
      <c r="F15" s="63"/>
      <c r="G15" s="63"/>
      <c r="H15" s="63"/>
      <c r="I15" s="63"/>
      <c r="J15" s="63"/>
      <c r="K15" s="65"/>
      <c r="L15" s="26"/>
    </row>
    <row r="16" spans="1:12">
      <c r="A16" s="67" t="s">
        <v>98</v>
      </c>
      <c r="B16" s="63"/>
      <c r="C16" s="63"/>
      <c r="D16" s="63"/>
      <c r="E16" s="63"/>
      <c r="F16" s="63"/>
      <c r="G16" s="63"/>
      <c r="H16" s="63"/>
      <c r="I16" s="63"/>
      <c r="J16" s="63"/>
      <c r="K16" s="65"/>
      <c r="L16" s="26"/>
    </row>
    <row r="17" spans="1:21">
      <c r="A17" s="67" t="s">
        <v>54</v>
      </c>
      <c r="B17" s="63"/>
      <c r="C17" s="63"/>
      <c r="D17" s="63"/>
      <c r="E17" s="63"/>
      <c r="F17" s="63"/>
      <c r="G17" s="63"/>
      <c r="H17" s="63"/>
      <c r="I17" s="63"/>
      <c r="J17" s="63"/>
      <c r="K17" s="62">
        <v>745188374</v>
      </c>
      <c r="L17" s="26"/>
    </row>
    <row r="18" spans="1:21">
      <c r="A18" s="67" t="s">
        <v>55</v>
      </c>
      <c r="B18" s="63"/>
      <c r="C18" s="63"/>
      <c r="D18" s="63"/>
      <c r="E18" s="63"/>
      <c r="F18" s="63"/>
      <c r="G18" s="63"/>
      <c r="H18" s="63"/>
      <c r="I18" s="63"/>
      <c r="J18" s="63"/>
      <c r="K18" s="28">
        <v>6052102</v>
      </c>
      <c r="L18" s="26"/>
    </row>
    <row r="19" spans="1:21">
      <c r="A19" s="72"/>
      <c r="B19" s="63"/>
      <c r="C19" s="63"/>
      <c r="D19" s="63"/>
      <c r="E19" s="63"/>
      <c r="F19" s="63"/>
      <c r="G19" s="63"/>
      <c r="H19" s="63"/>
      <c r="I19" s="63"/>
      <c r="J19" s="63"/>
      <c r="K19" s="62"/>
      <c r="L19" s="26"/>
    </row>
    <row r="20" spans="1:21" ht="13.5" thickBot="1">
      <c r="A20" s="70" t="s">
        <v>99</v>
      </c>
      <c r="B20" s="63"/>
      <c r="C20" s="63"/>
      <c r="D20" s="63"/>
      <c r="E20" s="63"/>
      <c r="F20" s="63"/>
      <c r="G20" s="63"/>
      <c r="H20" s="63"/>
      <c r="I20" s="63"/>
      <c r="J20" s="63"/>
      <c r="K20" s="74">
        <f>SUM(K17:K19)</f>
        <v>751240476</v>
      </c>
      <c r="L20" s="26"/>
    </row>
    <row r="21" spans="1:21" ht="13.5" thickTop="1">
      <c r="A21" s="70"/>
      <c r="B21" s="63"/>
      <c r="C21" s="63"/>
      <c r="D21" s="63"/>
      <c r="E21" s="63"/>
      <c r="F21" s="63"/>
      <c r="G21" s="63"/>
      <c r="H21" s="63"/>
      <c r="I21" s="63"/>
      <c r="J21" s="63"/>
      <c r="K21" s="62"/>
      <c r="L21" s="26"/>
    </row>
    <row r="22" spans="1:21">
      <c r="A22" s="70"/>
      <c r="B22" s="63"/>
      <c r="C22" s="63"/>
      <c r="D22" s="63"/>
      <c r="E22" s="63"/>
      <c r="F22" s="63"/>
      <c r="G22" s="63"/>
      <c r="H22" s="63"/>
      <c r="I22" s="63"/>
      <c r="J22" s="63"/>
      <c r="K22" s="62"/>
      <c r="L22" s="26"/>
    </row>
    <row r="23" spans="1:21">
      <c r="A23" s="72" t="s">
        <v>60</v>
      </c>
      <c r="B23" s="63"/>
      <c r="C23" s="63"/>
      <c r="D23" s="63"/>
      <c r="E23" s="63"/>
      <c r="F23" s="63"/>
      <c r="G23" s="63"/>
      <c r="H23" s="63"/>
      <c r="I23" s="63"/>
      <c r="J23" s="75">
        <v>0.10349999999999999</v>
      </c>
      <c r="K23" s="75"/>
      <c r="L23" s="26"/>
    </row>
    <row r="24" spans="1:21">
      <c r="A24" s="70" t="s">
        <v>58</v>
      </c>
      <c r="B24" s="63"/>
      <c r="C24" s="63"/>
      <c r="D24" s="63"/>
      <c r="E24" s="63"/>
      <c r="F24" s="63"/>
      <c r="G24" s="63"/>
      <c r="H24" s="63"/>
      <c r="I24" s="63"/>
      <c r="J24" s="136">
        <v>0.50249999999999995</v>
      </c>
      <c r="K24" s="137"/>
      <c r="L24" s="26"/>
    </row>
    <row r="25" spans="1:21">
      <c r="A25" s="72" t="s">
        <v>61</v>
      </c>
      <c r="B25" s="63"/>
      <c r="C25" s="63"/>
      <c r="D25" s="63"/>
      <c r="E25" s="63"/>
      <c r="F25" s="63"/>
      <c r="G25" s="63"/>
      <c r="H25" s="63"/>
      <c r="I25" s="63"/>
      <c r="J25" s="63"/>
      <c r="K25" s="136">
        <f>J23*J24</f>
        <v>5.2008749999999992E-2</v>
      </c>
      <c r="L25" s="26"/>
    </row>
    <row r="26" spans="1:21">
      <c r="A26" s="63"/>
      <c r="B26" s="63"/>
      <c r="C26" s="63"/>
      <c r="D26" s="63"/>
      <c r="E26" s="63"/>
      <c r="F26" s="63"/>
      <c r="G26" s="63"/>
      <c r="H26" s="63"/>
      <c r="I26" s="63"/>
      <c r="J26" s="63"/>
      <c r="K26" s="64"/>
      <c r="L26" s="26"/>
    </row>
    <row r="27" spans="1:21">
      <c r="A27" s="72" t="s">
        <v>62</v>
      </c>
      <c r="B27" s="63"/>
      <c r="C27" s="63"/>
      <c r="D27" s="63"/>
      <c r="E27" s="63"/>
      <c r="F27" s="63"/>
      <c r="G27" s="63"/>
      <c r="H27" s="63"/>
      <c r="I27" s="63"/>
      <c r="J27" s="63"/>
      <c r="K27" s="65">
        <f>K20*K25</f>
        <v>39071078.106164992</v>
      </c>
      <c r="L27" s="26"/>
    </row>
    <row r="28" spans="1:21">
      <c r="A28" s="72"/>
      <c r="B28" s="72" t="s">
        <v>100</v>
      </c>
      <c r="C28" s="63"/>
      <c r="D28" s="63"/>
      <c r="E28" s="63"/>
      <c r="F28" s="63"/>
      <c r="G28" s="63"/>
      <c r="H28" s="63"/>
      <c r="I28" s="63"/>
      <c r="J28" s="63"/>
      <c r="K28" s="65"/>
      <c r="L28" s="26"/>
    </row>
    <row r="29" spans="1:21">
      <c r="A29" s="63"/>
      <c r="B29" s="63"/>
      <c r="C29" s="63"/>
      <c r="D29" s="63"/>
      <c r="E29" s="63"/>
      <c r="F29" s="63"/>
      <c r="G29" s="63"/>
      <c r="H29" s="63"/>
      <c r="I29" s="63"/>
      <c r="J29" s="63"/>
      <c r="K29" s="64"/>
      <c r="L29" s="26"/>
    </row>
    <row r="30" spans="1:21">
      <c r="A30" s="72" t="s">
        <v>103</v>
      </c>
      <c r="B30" s="63"/>
      <c r="C30" s="63"/>
      <c r="D30" s="63"/>
      <c r="E30" s="63"/>
      <c r="F30" s="63"/>
      <c r="G30" s="63"/>
      <c r="H30" s="63"/>
      <c r="I30" s="63"/>
      <c r="J30" s="63"/>
      <c r="K30" s="28">
        <v>-322598</v>
      </c>
      <c r="L30" s="72"/>
      <c r="M30" s="14"/>
      <c r="N30" s="14"/>
      <c r="O30" s="14"/>
      <c r="P30" s="14"/>
      <c r="Q30" s="14"/>
      <c r="R30" s="14"/>
      <c r="S30" s="14"/>
      <c r="T30" s="14"/>
      <c r="U30" s="14"/>
    </row>
    <row r="31" spans="1:21">
      <c r="A31" s="61"/>
      <c r="B31" s="63"/>
      <c r="C31" s="63"/>
      <c r="D31" s="63"/>
      <c r="E31" s="63"/>
      <c r="F31" s="63"/>
      <c r="G31" s="63"/>
      <c r="H31" s="63"/>
      <c r="I31" s="63"/>
      <c r="J31" s="63"/>
      <c r="K31" s="63"/>
      <c r="L31" s="86"/>
      <c r="M31" s="14"/>
      <c r="N31" s="14"/>
      <c r="O31" s="14"/>
      <c r="P31" s="14"/>
      <c r="Q31" s="14"/>
      <c r="R31" s="14"/>
      <c r="S31" s="14"/>
      <c r="T31" s="14"/>
      <c r="U31" s="14"/>
    </row>
    <row r="32" spans="1:21" ht="13.5" thickBot="1">
      <c r="A32" s="72" t="s">
        <v>102</v>
      </c>
      <c r="B32" s="61"/>
      <c r="C32" s="61"/>
      <c r="D32" s="61"/>
      <c r="E32" s="61"/>
      <c r="F32" s="61"/>
      <c r="G32" s="61"/>
      <c r="H32" s="61"/>
      <c r="I32" s="61"/>
      <c r="J32" s="61"/>
      <c r="K32" s="138">
        <f>SUM(K27:K30)</f>
        <v>38748480.106164992</v>
      </c>
      <c r="L32" s="61"/>
      <c r="M32" s="14"/>
      <c r="N32" s="14"/>
      <c r="O32" s="14"/>
      <c r="P32" s="14"/>
      <c r="Q32" s="14"/>
      <c r="R32" s="14"/>
      <c r="S32" s="14"/>
      <c r="T32" s="14"/>
      <c r="U32" s="14"/>
    </row>
    <row r="33" spans="1:21" ht="13.5" thickTop="1">
      <c r="A33" s="72"/>
      <c r="B33" s="61"/>
      <c r="C33" s="61"/>
      <c r="D33" s="61"/>
      <c r="E33" s="61"/>
      <c r="F33" s="61"/>
      <c r="G33" s="61"/>
      <c r="H33" s="61"/>
      <c r="I33" s="61"/>
      <c r="J33" s="61"/>
      <c r="K33" s="139"/>
      <c r="L33" s="61"/>
      <c r="M33" s="14"/>
      <c r="N33" s="14"/>
      <c r="O33" s="14"/>
      <c r="P33" s="14"/>
      <c r="Q33" s="14"/>
      <c r="R33" s="14"/>
      <c r="S33" s="14"/>
      <c r="T33" s="14"/>
      <c r="U33" s="14"/>
    </row>
    <row r="34" spans="1:21">
      <c r="A34" s="61"/>
      <c r="B34" s="61"/>
      <c r="C34" s="61"/>
      <c r="D34" s="61"/>
      <c r="E34" s="61"/>
      <c r="F34" s="61"/>
      <c r="G34" s="61"/>
      <c r="H34" s="61"/>
      <c r="I34" s="61"/>
      <c r="J34" s="61"/>
      <c r="K34" s="61"/>
      <c r="L34" s="26"/>
    </row>
    <row r="35" spans="1:21">
      <c r="A35" s="71" t="s">
        <v>517</v>
      </c>
      <c r="B35" s="14"/>
      <c r="C35" s="14"/>
      <c r="D35" s="14"/>
      <c r="E35" s="14"/>
      <c r="F35" s="14"/>
      <c r="G35" s="14"/>
      <c r="H35" s="14"/>
      <c r="I35" s="14"/>
      <c r="J35" s="14"/>
      <c r="K35" s="140">
        <f>COC!H29</f>
        <v>9.6565388700000004E-2</v>
      </c>
    </row>
    <row r="36" spans="1:21">
      <c r="A36" s="14"/>
      <c r="B36" s="14"/>
      <c r="C36" s="14"/>
      <c r="D36" s="14"/>
      <c r="E36" s="14"/>
      <c r="F36" s="14"/>
      <c r="G36" s="14"/>
      <c r="H36" s="14"/>
      <c r="I36" s="14"/>
      <c r="J36" s="14"/>
      <c r="K36" s="14"/>
    </row>
    <row r="37" spans="1:21" ht="13.5" thickBot="1">
      <c r="A37" s="71" t="s">
        <v>148</v>
      </c>
      <c r="B37" s="14"/>
      <c r="C37" s="14"/>
      <c r="D37" s="14"/>
      <c r="E37" s="14"/>
      <c r="F37" s="14"/>
      <c r="G37" s="14"/>
      <c r="H37" s="14"/>
      <c r="I37" s="14"/>
      <c r="J37" s="14"/>
      <c r="K37" s="138">
        <f>-K32*K35</f>
        <v>-3741762.04298604</v>
      </c>
    </row>
    <row r="38" spans="1:21" ht="13.5" thickTop="1">
      <c r="A38" s="14"/>
      <c r="B38" s="14"/>
      <c r="C38" s="14"/>
      <c r="D38" s="14"/>
      <c r="E38" s="14"/>
      <c r="F38" s="14"/>
      <c r="G38" s="14"/>
      <c r="H38" s="14"/>
      <c r="I38" s="14"/>
      <c r="J38" s="14"/>
      <c r="K38" s="14"/>
    </row>
    <row r="39" spans="1:21">
      <c r="A39" s="14"/>
      <c r="B39" s="14"/>
      <c r="C39" s="14"/>
      <c r="D39" s="14"/>
      <c r="E39" s="14"/>
      <c r="F39" s="14"/>
      <c r="G39" s="14"/>
      <c r="H39" s="14"/>
      <c r="I39" s="14"/>
      <c r="J39" s="14"/>
      <c r="K39" s="14"/>
    </row>
  </sheetData>
  <mergeCells count="5">
    <mergeCell ref="A1:K1"/>
    <mergeCell ref="A2:K2"/>
    <mergeCell ref="A3:K3"/>
    <mergeCell ref="A4:K4"/>
    <mergeCell ref="A5:K5"/>
  </mergeCells>
  <pageMargins left="1" right="0.5" top="1" bottom="1" header="0.5" footer="0.5"/>
  <pageSetup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55"/>
  <sheetViews>
    <sheetView topLeftCell="A13" workbookViewId="0">
      <selection activeCell="D38" sqref="D38"/>
    </sheetView>
  </sheetViews>
  <sheetFormatPr defaultRowHeight="12.75"/>
  <cols>
    <col min="1" max="1" width="12.85546875" customWidth="1"/>
    <col min="2" max="2" width="14.7109375" customWidth="1"/>
    <col min="3" max="3" width="2.7109375" customWidth="1"/>
    <col min="4" max="4" width="14.7109375" customWidth="1"/>
    <col min="5" max="5" width="3" customWidth="1"/>
    <col min="6" max="6" width="12.85546875" customWidth="1"/>
    <col min="7" max="7" width="14.7109375" customWidth="1"/>
    <col min="8" max="8" width="16.42578125" customWidth="1"/>
    <col min="9" max="9" width="8.5703125" customWidth="1"/>
    <col min="10" max="10" width="14" bestFit="1" customWidth="1"/>
  </cols>
  <sheetData>
    <row r="1" spans="1:13">
      <c r="A1" s="526" t="s">
        <v>17</v>
      </c>
      <c r="B1" s="526"/>
      <c r="C1" s="526"/>
      <c r="D1" s="526"/>
      <c r="E1" s="526"/>
      <c r="F1" s="526"/>
      <c r="G1" s="526"/>
      <c r="H1" s="526"/>
    </row>
    <row r="2" spans="1:13">
      <c r="A2" s="527" t="s">
        <v>510</v>
      </c>
      <c r="B2" s="527"/>
      <c r="C2" s="527"/>
      <c r="D2" s="527"/>
      <c r="E2" s="527"/>
      <c r="F2" s="527"/>
      <c r="G2" s="527"/>
      <c r="H2" s="527"/>
    </row>
    <row r="3" spans="1:13">
      <c r="A3" s="527" t="s">
        <v>150</v>
      </c>
      <c r="B3" s="527"/>
      <c r="C3" s="527"/>
      <c r="D3" s="527"/>
      <c r="E3" s="527"/>
      <c r="F3" s="527"/>
      <c r="G3" s="527"/>
      <c r="H3" s="527"/>
      <c r="J3" s="14"/>
      <c r="K3" s="14"/>
      <c r="L3" s="14"/>
      <c r="M3" s="14"/>
    </row>
    <row r="4" spans="1:13">
      <c r="A4" s="527" t="s">
        <v>151</v>
      </c>
      <c r="B4" s="527"/>
      <c r="C4" s="527"/>
      <c r="D4" s="527"/>
      <c r="E4" s="527"/>
      <c r="F4" s="527"/>
      <c r="G4" s="527"/>
      <c r="H4" s="527"/>
      <c r="J4" s="14"/>
      <c r="K4" s="14"/>
      <c r="L4" s="14"/>
      <c r="M4" s="14"/>
    </row>
    <row r="5" spans="1:13">
      <c r="A5" s="225"/>
      <c r="B5" s="225"/>
      <c r="C5" s="225"/>
      <c r="D5" s="225"/>
      <c r="E5" s="225"/>
      <c r="F5" s="225"/>
      <c r="G5" s="225"/>
      <c r="H5" s="225"/>
    </row>
    <row r="6" spans="1:13" ht="13.5" thickBot="1">
      <c r="A6" s="14"/>
      <c r="B6" s="225"/>
      <c r="C6" s="225"/>
      <c r="D6" s="225"/>
      <c r="E6" s="225"/>
      <c r="F6" s="225"/>
      <c r="G6" s="225"/>
      <c r="H6" s="225"/>
    </row>
    <row r="7" spans="1:13" ht="13.5" thickBot="1">
      <c r="A7" s="531" t="s">
        <v>39</v>
      </c>
      <c r="B7" s="532"/>
      <c r="C7" s="532"/>
      <c r="D7" s="532"/>
      <c r="E7" s="532"/>
      <c r="F7" s="532"/>
      <c r="G7" s="532"/>
      <c r="H7" s="532"/>
    </row>
    <row r="8" spans="1:13">
      <c r="A8" s="226"/>
      <c r="B8" s="61"/>
      <c r="C8" s="61"/>
      <c r="D8" s="61"/>
      <c r="E8" s="61"/>
      <c r="F8" s="61"/>
      <c r="G8" s="61"/>
      <c r="H8" s="61"/>
    </row>
    <row r="9" spans="1:13">
      <c r="A9" s="227" t="s">
        <v>46</v>
      </c>
      <c r="B9" s="228"/>
      <c r="C9" s="228"/>
      <c r="D9" s="228"/>
      <c r="E9" s="228"/>
      <c r="F9" s="228"/>
      <c r="G9" s="228"/>
      <c r="H9" s="61"/>
    </row>
    <row r="10" spans="1:13">
      <c r="A10" s="227"/>
      <c r="B10" s="229" t="s">
        <v>40</v>
      </c>
      <c r="C10" s="229"/>
      <c r="D10" s="229" t="s">
        <v>42</v>
      </c>
      <c r="E10" s="229"/>
      <c r="F10" s="229"/>
      <c r="G10" s="229"/>
      <c r="H10" s="61"/>
    </row>
    <row r="11" spans="1:13">
      <c r="A11" s="228"/>
      <c r="B11" s="230" t="s">
        <v>41</v>
      </c>
      <c r="C11" s="231"/>
      <c r="D11" s="230" t="s">
        <v>43</v>
      </c>
      <c r="E11" s="231"/>
      <c r="F11" s="231"/>
      <c r="G11" s="231"/>
      <c r="H11" s="61"/>
    </row>
    <row r="12" spans="1:13">
      <c r="A12" s="232">
        <v>43190</v>
      </c>
      <c r="B12" s="228">
        <v>313884</v>
      </c>
      <c r="C12" s="233"/>
      <c r="D12" s="228">
        <f>0</f>
        <v>0</v>
      </c>
      <c r="E12" s="228"/>
      <c r="F12" s="228"/>
      <c r="G12" s="228"/>
      <c r="H12" s="61"/>
    </row>
    <row r="13" spans="1:13">
      <c r="A13" s="232">
        <v>43220</v>
      </c>
      <c r="B13" s="228">
        <f>B12-D13</f>
        <v>300805.5</v>
      </c>
      <c r="C13" s="233"/>
      <c r="D13" s="228">
        <f>$B$12/24</f>
        <v>13078.5</v>
      </c>
      <c r="E13" s="228"/>
      <c r="F13" s="228"/>
      <c r="G13" s="228"/>
      <c r="H13" s="61"/>
    </row>
    <row r="14" spans="1:13">
      <c r="A14" s="232">
        <v>43221</v>
      </c>
      <c r="B14" s="228">
        <f t="shared" ref="B14:B24" si="0">B13-D13</f>
        <v>287727</v>
      </c>
      <c r="C14" s="233"/>
      <c r="D14" s="233">
        <f t="shared" ref="D14:D24" si="1">$B$12/24</f>
        <v>13078.5</v>
      </c>
      <c r="E14" s="228"/>
      <c r="F14" s="228"/>
      <c r="G14" s="228"/>
      <c r="H14" s="61"/>
    </row>
    <row r="15" spans="1:13">
      <c r="A15" s="232">
        <v>43252</v>
      </c>
      <c r="B15" s="228">
        <f t="shared" si="0"/>
        <v>274648.5</v>
      </c>
      <c r="C15" s="233"/>
      <c r="D15" s="233">
        <f t="shared" si="1"/>
        <v>13078.5</v>
      </c>
      <c r="E15" s="228"/>
      <c r="F15" s="228"/>
      <c r="G15" s="228"/>
      <c r="H15" s="61"/>
    </row>
    <row r="16" spans="1:13">
      <c r="A16" s="232">
        <v>43282</v>
      </c>
      <c r="B16" s="228">
        <f t="shared" si="0"/>
        <v>261570</v>
      </c>
      <c r="C16" s="233"/>
      <c r="D16" s="233">
        <f t="shared" si="1"/>
        <v>13078.5</v>
      </c>
      <c r="E16" s="228"/>
      <c r="F16" s="228"/>
      <c r="G16" s="228"/>
      <c r="H16" s="63"/>
    </row>
    <row r="17" spans="1:10">
      <c r="A17" s="232">
        <v>43313</v>
      </c>
      <c r="B17" s="228">
        <f t="shared" si="0"/>
        <v>248491.5</v>
      </c>
      <c r="C17" s="233"/>
      <c r="D17" s="233">
        <f t="shared" si="1"/>
        <v>13078.5</v>
      </c>
      <c r="E17" s="228"/>
      <c r="F17" s="228"/>
      <c r="G17" s="228"/>
      <c r="H17" s="61"/>
    </row>
    <row r="18" spans="1:10">
      <c r="A18" s="232">
        <v>43344</v>
      </c>
      <c r="B18" s="228">
        <f t="shared" si="0"/>
        <v>235413</v>
      </c>
      <c r="C18" s="233"/>
      <c r="D18" s="233">
        <f t="shared" si="1"/>
        <v>13078.5</v>
      </c>
      <c r="E18" s="228"/>
      <c r="F18" s="228"/>
      <c r="G18" s="228"/>
      <c r="H18" s="61"/>
    </row>
    <row r="19" spans="1:10">
      <c r="A19" s="232">
        <v>43374</v>
      </c>
      <c r="B19" s="228">
        <f t="shared" si="0"/>
        <v>222334.5</v>
      </c>
      <c r="C19" s="233"/>
      <c r="D19" s="233">
        <f t="shared" si="1"/>
        <v>13078.5</v>
      </c>
      <c r="E19" s="228"/>
      <c r="F19" s="228"/>
      <c r="G19" s="228"/>
      <c r="H19" s="61"/>
    </row>
    <row r="20" spans="1:10">
      <c r="A20" s="232">
        <v>43405</v>
      </c>
      <c r="B20" s="228">
        <f t="shared" si="0"/>
        <v>209256</v>
      </c>
      <c r="C20" s="233"/>
      <c r="D20" s="233">
        <f t="shared" si="1"/>
        <v>13078.5</v>
      </c>
      <c r="E20" s="228"/>
      <c r="F20" s="228"/>
      <c r="G20" s="228"/>
      <c r="H20" s="61"/>
    </row>
    <row r="21" spans="1:10">
      <c r="A21" s="232">
        <v>43435</v>
      </c>
      <c r="B21" s="228">
        <f t="shared" si="0"/>
        <v>196177.5</v>
      </c>
      <c r="C21" s="233"/>
      <c r="D21" s="233">
        <f t="shared" si="1"/>
        <v>13078.5</v>
      </c>
      <c r="E21" s="228"/>
      <c r="F21" s="228"/>
      <c r="G21" s="228"/>
      <c r="H21" s="61"/>
    </row>
    <row r="22" spans="1:10">
      <c r="A22" s="232">
        <v>43466</v>
      </c>
      <c r="B22" s="228">
        <f t="shared" si="0"/>
        <v>183099</v>
      </c>
      <c r="C22" s="233"/>
      <c r="D22" s="233">
        <f t="shared" si="1"/>
        <v>13078.5</v>
      </c>
      <c r="E22" s="228"/>
      <c r="F22" s="228"/>
      <c r="G22" s="228"/>
      <c r="H22" s="61"/>
    </row>
    <row r="23" spans="1:10">
      <c r="A23" s="232">
        <v>43497</v>
      </c>
      <c r="B23" s="228">
        <f t="shared" si="0"/>
        <v>170020.5</v>
      </c>
      <c r="C23" s="233"/>
      <c r="D23" s="233">
        <f t="shared" si="1"/>
        <v>13078.5</v>
      </c>
      <c r="E23" s="228"/>
      <c r="F23" s="228"/>
      <c r="G23" s="228"/>
      <c r="H23" s="61"/>
    </row>
    <row r="24" spans="1:10">
      <c r="A24" s="232">
        <v>43525</v>
      </c>
      <c r="B24" s="234">
        <f t="shared" si="0"/>
        <v>156942</v>
      </c>
      <c r="C24" s="233"/>
      <c r="D24" s="234">
        <f t="shared" si="1"/>
        <v>13078.5</v>
      </c>
      <c r="E24" s="233"/>
      <c r="F24" s="233"/>
      <c r="G24" s="233"/>
      <c r="H24" s="61"/>
    </row>
    <row r="25" spans="1:10">
      <c r="A25" s="228"/>
      <c r="B25" s="233">
        <f>AVERAGE(B12:B24)</f>
        <v>235413</v>
      </c>
      <c r="C25" s="233"/>
      <c r="D25" s="233">
        <f>SUM(D12:D24)</f>
        <v>156942</v>
      </c>
      <c r="E25" s="233"/>
      <c r="F25" s="233"/>
      <c r="G25" s="233"/>
      <c r="H25" s="61"/>
    </row>
    <row r="26" spans="1:10">
      <c r="A26" s="228"/>
      <c r="B26" s="228" t="s">
        <v>38</v>
      </c>
      <c r="C26" s="228"/>
      <c r="D26" s="228"/>
      <c r="E26" s="228"/>
      <c r="F26" s="228"/>
      <c r="G26" s="228"/>
      <c r="H26" s="61"/>
    </row>
    <row r="27" spans="1:10">
      <c r="A27" s="228"/>
      <c r="B27" s="228"/>
      <c r="C27" s="228"/>
      <c r="D27" s="228"/>
      <c r="E27" s="228"/>
      <c r="F27" s="228"/>
      <c r="G27" s="228"/>
      <c r="H27" s="61"/>
    </row>
    <row r="28" spans="1:10">
      <c r="A28" s="73"/>
      <c r="B28" s="61"/>
      <c r="C28" s="61"/>
      <c r="D28" s="61"/>
      <c r="E28" s="61"/>
      <c r="F28" s="61"/>
      <c r="G28" s="61"/>
      <c r="H28" s="61"/>
    </row>
    <row r="29" spans="1:10" ht="13.5" thickBot="1">
      <c r="A29" s="73"/>
      <c r="B29" s="72"/>
      <c r="C29" s="72"/>
      <c r="D29" s="61"/>
      <c r="E29" s="61"/>
      <c r="F29" s="61"/>
      <c r="G29" s="61"/>
      <c r="H29" s="61"/>
    </row>
    <row r="30" spans="1:10" ht="13.5" thickBot="1">
      <c r="A30" s="531" t="s">
        <v>44</v>
      </c>
      <c r="B30" s="532"/>
      <c r="C30" s="532"/>
      <c r="D30" s="532"/>
      <c r="E30" s="532"/>
      <c r="F30" s="532"/>
      <c r="G30" s="532"/>
      <c r="H30" s="532"/>
    </row>
    <row r="31" spans="1:10">
      <c r="A31" s="73"/>
      <c r="B31" s="63"/>
      <c r="C31" s="63"/>
      <c r="D31" s="61"/>
      <c r="E31" s="61"/>
      <c r="F31" s="61"/>
      <c r="G31" s="61"/>
      <c r="H31" s="61"/>
      <c r="I31" s="26"/>
      <c r="J31" s="24"/>
    </row>
    <row r="32" spans="1:10">
      <c r="A32" s="227" t="s">
        <v>47</v>
      </c>
      <c r="B32" s="228"/>
      <c r="C32" s="228"/>
      <c r="D32" s="228"/>
      <c r="E32" s="228"/>
      <c r="F32" s="228"/>
      <c r="G32" s="228"/>
      <c r="H32" s="61"/>
      <c r="I32" s="26"/>
      <c r="J32" s="55"/>
    </row>
    <row r="33" spans="1:10">
      <c r="A33" s="227"/>
      <c r="B33" s="229" t="s">
        <v>40</v>
      </c>
      <c r="C33" s="229"/>
      <c r="D33" s="229" t="s">
        <v>42</v>
      </c>
      <c r="E33" s="229"/>
      <c r="F33" s="229"/>
      <c r="G33" s="229"/>
      <c r="H33" s="61"/>
      <c r="I33" s="26"/>
      <c r="J33" s="27"/>
    </row>
    <row r="34" spans="1:10">
      <c r="A34" s="228"/>
      <c r="B34" s="230" t="s">
        <v>41</v>
      </c>
      <c r="C34" s="231"/>
      <c r="D34" s="230" t="s">
        <v>43</v>
      </c>
      <c r="E34" s="231"/>
      <c r="F34" s="231"/>
      <c r="G34" s="231"/>
      <c r="H34" s="61"/>
      <c r="I34" s="26"/>
      <c r="J34" s="26"/>
    </row>
    <row r="35" spans="1:10">
      <c r="A35" s="232">
        <v>43190</v>
      </c>
      <c r="B35" s="228">
        <v>0</v>
      </c>
      <c r="C35" s="233"/>
      <c r="D35" s="228">
        <f>0</f>
        <v>0</v>
      </c>
      <c r="E35" s="228"/>
      <c r="F35" s="228"/>
      <c r="G35" s="228"/>
      <c r="H35" s="61"/>
      <c r="I35" s="26"/>
      <c r="J35" s="26"/>
    </row>
    <row r="36" spans="1:10">
      <c r="A36" s="232">
        <v>43220</v>
      </c>
      <c r="B36" s="228">
        <f>B35-D36</f>
        <v>0</v>
      </c>
      <c r="C36" s="233"/>
      <c r="D36" s="228">
        <f>$B$35/36</f>
        <v>0</v>
      </c>
      <c r="E36" s="228"/>
      <c r="F36" s="228"/>
      <c r="G36" s="228"/>
      <c r="H36" s="61"/>
      <c r="I36" s="26"/>
      <c r="J36" s="26"/>
    </row>
    <row r="37" spans="1:10">
      <c r="A37" s="232">
        <v>43221</v>
      </c>
      <c r="B37" s="228">
        <f t="shared" ref="B37:B47" si="2">B36-D36</f>
        <v>0</v>
      </c>
      <c r="C37" s="233"/>
      <c r="D37" s="228">
        <f t="shared" ref="D37:D47" si="3">$B$35/36</f>
        <v>0</v>
      </c>
      <c r="E37" s="228"/>
      <c r="F37" s="228"/>
      <c r="G37" s="228"/>
      <c r="H37" s="61"/>
      <c r="I37" s="26"/>
      <c r="J37" s="26"/>
    </row>
    <row r="38" spans="1:10">
      <c r="A38" s="232">
        <v>43252</v>
      </c>
      <c r="B38" s="228">
        <f t="shared" si="2"/>
        <v>0</v>
      </c>
      <c r="C38" s="233"/>
      <c r="D38" s="228">
        <f t="shared" si="3"/>
        <v>0</v>
      </c>
      <c r="E38" s="228"/>
      <c r="F38" s="228"/>
      <c r="G38" s="228"/>
      <c r="H38" s="61"/>
    </row>
    <row r="39" spans="1:10">
      <c r="A39" s="232">
        <v>43282</v>
      </c>
      <c r="B39" s="228">
        <f t="shared" si="2"/>
        <v>0</v>
      </c>
      <c r="C39" s="233"/>
      <c r="D39" s="228">
        <f t="shared" si="3"/>
        <v>0</v>
      </c>
      <c r="E39" s="228"/>
      <c r="F39" s="228"/>
      <c r="G39" s="228"/>
      <c r="H39" s="63"/>
    </row>
    <row r="40" spans="1:10">
      <c r="A40" s="232">
        <v>43313</v>
      </c>
      <c r="B40" s="228">
        <f t="shared" si="2"/>
        <v>0</v>
      </c>
      <c r="C40" s="233"/>
      <c r="D40" s="228">
        <f t="shared" si="3"/>
        <v>0</v>
      </c>
      <c r="E40" s="228"/>
      <c r="F40" s="228"/>
      <c r="G40" s="228"/>
      <c r="H40" s="61"/>
    </row>
    <row r="41" spans="1:10">
      <c r="A41" s="232">
        <v>43344</v>
      </c>
      <c r="B41" s="228">
        <f t="shared" si="2"/>
        <v>0</v>
      </c>
      <c r="C41" s="233"/>
      <c r="D41" s="228">
        <f t="shared" si="3"/>
        <v>0</v>
      </c>
      <c r="E41" s="228"/>
      <c r="F41" s="228"/>
      <c r="G41" s="228"/>
      <c r="H41" s="61"/>
    </row>
    <row r="42" spans="1:10">
      <c r="A42" s="232">
        <v>43374</v>
      </c>
      <c r="B42" s="228">
        <f t="shared" si="2"/>
        <v>0</v>
      </c>
      <c r="C42" s="233"/>
      <c r="D42" s="228">
        <f t="shared" si="3"/>
        <v>0</v>
      </c>
      <c r="E42" s="228"/>
      <c r="F42" s="228"/>
      <c r="G42" s="228"/>
      <c r="H42" s="61"/>
    </row>
    <row r="43" spans="1:10">
      <c r="A43" s="232">
        <v>43405</v>
      </c>
      <c r="B43" s="228">
        <f t="shared" si="2"/>
        <v>0</v>
      </c>
      <c r="C43" s="233"/>
      <c r="D43" s="228">
        <f t="shared" si="3"/>
        <v>0</v>
      </c>
      <c r="E43" s="228"/>
      <c r="F43" s="228"/>
      <c r="G43" s="228"/>
      <c r="H43" s="61"/>
    </row>
    <row r="44" spans="1:10">
      <c r="A44" s="232">
        <v>43435</v>
      </c>
      <c r="B44" s="228">
        <f t="shared" si="2"/>
        <v>0</v>
      </c>
      <c r="C44" s="233"/>
      <c r="D44" s="228">
        <f t="shared" si="3"/>
        <v>0</v>
      </c>
      <c r="E44" s="228"/>
      <c r="F44" s="228"/>
      <c r="G44" s="228"/>
      <c r="H44" s="61"/>
    </row>
    <row r="45" spans="1:10">
      <c r="A45" s="232">
        <v>43466</v>
      </c>
      <c r="B45" s="228">
        <f t="shared" si="2"/>
        <v>0</v>
      </c>
      <c r="C45" s="233"/>
      <c r="D45" s="228">
        <f t="shared" si="3"/>
        <v>0</v>
      </c>
      <c r="E45" s="228"/>
      <c r="F45" s="228"/>
      <c r="G45" s="228"/>
      <c r="H45" s="61"/>
    </row>
    <row r="46" spans="1:10">
      <c r="A46" s="232">
        <v>43497</v>
      </c>
      <c r="B46" s="228">
        <f t="shared" si="2"/>
        <v>0</v>
      </c>
      <c r="C46" s="233"/>
      <c r="D46" s="228">
        <f t="shared" si="3"/>
        <v>0</v>
      </c>
      <c r="E46" s="228"/>
      <c r="F46" s="228"/>
      <c r="G46" s="228"/>
      <c r="H46" s="61"/>
    </row>
    <row r="47" spans="1:10">
      <c r="A47" s="232">
        <v>43525</v>
      </c>
      <c r="B47" s="234">
        <f t="shared" si="2"/>
        <v>0</v>
      </c>
      <c r="C47" s="233"/>
      <c r="D47" s="234">
        <f t="shared" si="3"/>
        <v>0</v>
      </c>
      <c r="E47" s="233"/>
      <c r="F47" s="233"/>
      <c r="G47" s="233"/>
      <c r="H47" s="61"/>
    </row>
    <row r="48" spans="1:10">
      <c r="A48" s="228"/>
      <c r="B48" s="233">
        <f>AVERAGE(B35:B47)</f>
        <v>0</v>
      </c>
      <c r="C48" s="233"/>
      <c r="D48" s="233">
        <f>SUM(D35:D47)</f>
        <v>0</v>
      </c>
      <c r="E48" s="233"/>
      <c r="F48" s="233"/>
      <c r="G48" s="233"/>
      <c r="H48" s="61"/>
    </row>
    <row r="49" spans="1:8">
      <c r="A49" s="228"/>
      <c r="B49" s="228" t="s">
        <v>38</v>
      </c>
      <c r="C49" s="233"/>
      <c r="D49" s="228"/>
      <c r="E49" s="228"/>
      <c r="F49" s="228"/>
      <c r="G49" s="228"/>
      <c r="H49" s="61"/>
    </row>
    <row r="50" spans="1:8">
      <c r="A50" s="228"/>
      <c r="B50" s="228"/>
      <c r="C50" s="233"/>
      <c r="D50" s="228"/>
      <c r="E50" s="228"/>
      <c r="F50" s="228"/>
      <c r="G50" s="228"/>
      <c r="H50" s="14"/>
    </row>
    <row r="51" spans="1:8">
      <c r="A51" s="228"/>
      <c r="B51" s="228"/>
      <c r="C51" s="233"/>
      <c r="D51" s="228"/>
      <c r="E51" s="228"/>
      <c r="F51" s="228"/>
      <c r="G51" s="228"/>
      <c r="H51" s="14"/>
    </row>
    <row r="52" spans="1:8">
      <c r="A52" s="71" t="s">
        <v>48</v>
      </c>
      <c r="B52" s="14"/>
      <c r="C52" s="61"/>
      <c r="D52" s="14"/>
      <c r="E52" s="14"/>
      <c r="F52" s="14"/>
      <c r="G52" s="14"/>
      <c r="H52" s="14"/>
    </row>
    <row r="53" spans="1:8" ht="13.5" thickBot="1">
      <c r="A53" s="71" t="s">
        <v>45</v>
      </c>
      <c r="B53" s="235">
        <f>B48-B25</f>
        <v>-235413</v>
      </c>
      <c r="C53" s="236"/>
      <c r="D53" s="235">
        <f>D48-D25</f>
        <v>-156942</v>
      </c>
      <c r="E53" s="236"/>
      <c r="F53" s="236"/>
      <c r="G53" s="236"/>
      <c r="H53" s="14"/>
    </row>
    <row r="54" spans="1:8" ht="13.5" thickTop="1">
      <c r="A54" s="14"/>
      <c r="B54" s="14"/>
      <c r="C54" s="14"/>
      <c r="D54" s="14"/>
      <c r="E54" s="14"/>
      <c r="F54" s="14"/>
      <c r="G54" s="14"/>
      <c r="H54" s="14"/>
    </row>
    <row r="55" spans="1:8">
      <c r="A55" s="14"/>
      <c r="B55" s="14"/>
      <c r="C55" s="14"/>
      <c r="D55" s="14"/>
      <c r="E55" s="14"/>
      <c r="F55" s="14"/>
      <c r="G55" s="14"/>
      <c r="H55" s="14"/>
    </row>
  </sheetData>
  <mergeCells count="6">
    <mergeCell ref="A7:H7"/>
    <mergeCell ref="A30:H30"/>
    <mergeCell ref="A1:H1"/>
    <mergeCell ref="A2:H2"/>
    <mergeCell ref="A3:H3"/>
    <mergeCell ref="A4:H4"/>
  </mergeCells>
  <pageMargins left="0.66" right="0.32" top="0.69" bottom="0.24" header="0.4" footer="0.2"/>
  <pageSetup scale="95"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5"/>
  <sheetViews>
    <sheetView workbookViewId="0">
      <selection sqref="A1:H46"/>
    </sheetView>
  </sheetViews>
  <sheetFormatPr defaultRowHeight="12.75"/>
  <cols>
    <col min="2" max="2" width="10.42578125" customWidth="1"/>
    <col min="3" max="3" width="13.42578125" customWidth="1"/>
    <col min="8" max="8" width="9.140625" customWidth="1"/>
    <col min="10" max="10" width="10" bestFit="1" customWidth="1"/>
  </cols>
  <sheetData>
    <row r="1" spans="1:8">
      <c r="A1" s="526" t="s">
        <v>17</v>
      </c>
      <c r="B1" s="526"/>
      <c r="C1" s="526"/>
      <c r="D1" s="526"/>
      <c r="E1" s="526"/>
      <c r="F1" s="526"/>
      <c r="G1" s="526"/>
      <c r="H1" s="526"/>
    </row>
    <row r="2" spans="1:8">
      <c r="A2" s="527" t="s">
        <v>269</v>
      </c>
      <c r="B2" s="527"/>
      <c r="C2" s="527"/>
      <c r="D2" s="527"/>
      <c r="E2" s="527"/>
      <c r="F2" s="527"/>
      <c r="G2" s="527"/>
      <c r="H2" s="527"/>
    </row>
    <row r="3" spans="1:8">
      <c r="A3" s="527" t="s">
        <v>150</v>
      </c>
      <c r="B3" s="527"/>
      <c r="C3" s="527"/>
      <c r="D3" s="527"/>
      <c r="E3" s="527"/>
      <c r="F3" s="527"/>
      <c r="G3" s="527"/>
      <c r="H3" s="527"/>
    </row>
    <row r="4" spans="1:8">
      <c r="A4" s="527" t="s">
        <v>151</v>
      </c>
      <c r="B4" s="527"/>
      <c r="C4" s="527"/>
      <c r="D4" s="527"/>
      <c r="E4" s="527"/>
      <c r="F4" s="527"/>
      <c r="G4" s="527"/>
      <c r="H4" s="527"/>
    </row>
    <row r="5" spans="1:8">
      <c r="A5" s="526" t="s">
        <v>69</v>
      </c>
      <c r="B5" s="526"/>
      <c r="C5" s="526"/>
      <c r="D5" s="526"/>
      <c r="E5" s="526"/>
      <c r="F5" s="526"/>
      <c r="G5" s="526"/>
      <c r="H5" s="526"/>
    </row>
    <row r="6" spans="1:8">
      <c r="A6" s="244"/>
      <c r="B6" s="244"/>
      <c r="C6" s="244"/>
      <c r="D6" s="244"/>
      <c r="E6" s="244"/>
      <c r="F6" s="244"/>
      <c r="G6" s="244"/>
      <c r="H6" s="244"/>
    </row>
    <row r="7" spans="1:8">
      <c r="A7" s="71" t="s">
        <v>270</v>
      </c>
      <c r="B7" s="244"/>
      <c r="C7" s="244"/>
      <c r="D7" s="244"/>
      <c r="E7" s="244"/>
      <c r="F7" s="244"/>
      <c r="G7" s="244"/>
      <c r="H7" s="244"/>
    </row>
    <row r="10" spans="1:8">
      <c r="A10">
        <v>2011</v>
      </c>
      <c r="C10" s="245">
        <v>3741125</v>
      </c>
    </row>
    <row r="11" spans="1:8">
      <c r="A11">
        <v>2012</v>
      </c>
      <c r="C11" s="245">
        <v>17300344</v>
      </c>
    </row>
    <row r="12" spans="1:8">
      <c r="A12">
        <v>2013</v>
      </c>
      <c r="C12" s="245">
        <v>17171794</v>
      </c>
    </row>
    <row r="13" spans="1:8">
      <c r="A13">
        <v>2014</v>
      </c>
      <c r="C13" s="245">
        <v>22691182</v>
      </c>
    </row>
    <row r="14" spans="1:8">
      <c r="A14">
        <v>2015</v>
      </c>
      <c r="C14" s="245">
        <v>36926441</v>
      </c>
    </row>
    <row r="15" spans="1:8">
      <c r="A15">
        <v>2016</v>
      </c>
      <c r="C15" s="245">
        <v>29968709</v>
      </c>
    </row>
    <row r="16" spans="1:8">
      <c r="A16">
        <v>2017</v>
      </c>
      <c r="C16" s="245">
        <v>39898050</v>
      </c>
    </row>
    <row r="17" spans="1:3">
      <c r="A17">
        <v>2018</v>
      </c>
      <c r="C17" s="245">
        <v>44900000</v>
      </c>
    </row>
    <row r="18" spans="1:3">
      <c r="A18">
        <v>2019</v>
      </c>
      <c r="C18" s="245">
        <v>51100000</v>
      </c>
    </row>
    <row r="19" spans="1:3">
      <c r="A19">
        <v>2020</v>
      </c>
      <c r="C19" s="245">
        <v>56900000</v>
      </c>
    </row>
    <row r="20" spans="1:3">
      <c r="A20">
        <v>2021</v>
      </c>
      <c r="C20" s="245">
        <v>63200000</v>
      </c>
    </row>
    <row r="21" spans="1:3">
      <c r="A21">
        <v>2022</v>
      </c>
      <c r="C21" s="245">
        <v>63100000</v>
      </c>
    </row>
    <row r="22" spans="1:3">
      <c r="A22">
        <v>2023</v>
      </c>
      <c r="C22" s="245">
        <v>70700000</v>
      </c>
    </row>
    <row r="23" spans="1:3">
      <c r="A23">
        <v>2024</v>
      </c>
      <c r="C23" s="245">
        <v>79200000</v>
      </c>
    </row>
    <row r="24" spans="1:3">
      <c r="A24">
        <v>2025</v>
      </c>
      <c r="C24" s="246">
        <v>88700000</v>
      </c>
    </row>
    <row r="25" spans="1:3">
      <c r="C25" s="245">
        <f>SUM(C10:C24)</f>
        <v>685497645</v>
      </c>
    </row>
  </sheetData>
  <mergeCells count="5">
    <mergeCell ref="A1:H1"/>
    <mergeCell ref="A2:H2"/>
    <mergeCell ref="A3:H3"/>
    <mergeCell ref="A4:H4"/>
    <mergeCell ref="A5:H5"/>
  </mergeCells>
  <pageMargins left="1" right="0.5" top="1" bottom="1" header="0.5" footer="0.5"/>
  <pageSetup orientation="portrait" r:id="rId1"/>
  <headerFooter alignWithMargins="0">
    <oddHeader>&amp;RExhibit___(LK-8)
Page 1 of 1</oddHead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41"/>
  <sheetViews>
    <sheetView workbookViewId="0">
      <selection activeCell="B40" sqref="B40"/>
    </sheetView>
  </sheetViews>
  <sheetFormatPr defaultRowHeight="12.75"/>
  <cols>
    <col min="1" max="1" width="6.42578125" customWidth="1"/>
    <col min="2" max="2" width="10.42578125" customWidth="1"/>
    <col min="3" max="3" width="11.7109375" customWidth="1"/>
    <col min="4" max="4" width="11.140625" customWidth="1"/>
    <col min="5" max="5" width="11.85546875" customWidth="1"/>
    <col min="6" max="6" width="24.7109375" customWidth="1"/>
    <col min="7" max="7" width="15.42578125" customWidth="1"/>
  </cols>
  <sheetData>
    <row r="1" spans="1:18">
      <c r="A1" s="526" t="s">
        <v>17</v>
      </c>
      <c r="B1" s="526"/>
      <c r="C1" s="526"/>
      <c r="D1" s="526"/>
      <c r="E1" s="526"/>
      <c r="F1" s="526"/>
      <c r="G1" s="526"/>
    </row>
    <row r="2" spans="1:18">
      <c r="A2" s="527" t="s">
        <v>147</v>
      </c>
      <c r="B2" s="527"/>
      <c r="C2" s="527"/>
      <c r="D2" s="527"/>
      <c r="E2" s="527"/>
      <c r="F2" s="527"/>
      <c r="G2" s="527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</row>
    <row r="3" spans="1:18">
      <c r="A3" s="527" t="s">
        <v>504</v>
      </c>
      <c r="B3" s="527"/>
      <c r="C3" s="527"/>
      <c r="D3" s="527"/>
      <c r="E3" s="527"/>
      <c r="F3" s="527"/>
      <c r="G3" s="527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</row>
    <row r="4" spans="1:18">
      <c r="A4" s="527" t="s">
        <v>150</v>
      </c>
      <c r="B4" s="527"/>
      <c r="C4" s="527"/>
      <c r="D4" s="527"/>
      <c r="E4" s="527"/>
      <c r="F4" s="527"/>
      <c r="G4" s="527"/>
      <c r="H4" s="14"/>
      <c r="I4" s="14"/>
      <c r="J4" s="14"/>
      <c r="K4" s="14"/>
      <c r="L4" s="14"/>
      <c r="M4" s="14"/>
      <c r="N4" s="14"/>
      <c r="O4" s="14"/>
      <c r="P4" s="14"/>
      <c r="Q4" s="14"/>
      <c r="R4" s="14"/>
    </row>
    <row r="5" spans="1:18">
      <c r="A5" s="527" t="s">
        <v>151</v>
      </c>
      <c r="B5" s="527"/>
      <c r="C5" s="527"/>
      <c r="D5" s="527"/>
      <c r="E5" s="527"/>
      <c r="F5" s="527"/>
      <c r="G5" s="527"/>
      <c r="H5" s="14"/>
      <c r="I5" s="14"/>
      <c r="J5" s="14"/>
      <c r="K5" s="14"/>
      <c r="L5" s="14"/>
      <c r="M5" s="14"/>
      <c r="N5" s="14"/>
      <c r="O5" s="14"/>
      <c r="P5" s="14"/>
      <c r="Q5" s="14"/>
      <c r="R5" s="14"/>
    </row>
    <row r="6" spans="1:18">
      <c r="A6" s="526" t="s">
        <v>69</v>
      </c>
      <c r="B6" s="526"/>
      <c r="C6" s="526"/>
      <c r="D6" s="526"/>
      <c r="E6" s="526"/>
      <c r="F6" s="526"/>
      <c r="G6" s="526"/>
      <c r="H6" s="14"/>
      <c r="I6" s="14"/>
      <c r="J6" s="14"/>
      <c r="K6" s="14"/>
      <c r="L6" s="14"/>
      <c r="M6" s="14"/>
      <c r="N6" s="14"/>
      <c r="O6" s="14"/>
      <c r="P6" s="14"/>
      <c r="Q6" s="14"/>
      <c r="R6" s="14"/>
    </row>
    <row r="7" spans="1:18">
      <c r="A7" s="492"/>
      <c r="B7" s="492"/>
      <c r="C7" s="492"/>
      <c r="D7" s="492"/>
      <c r="E7" s="492"/>
      <c r="F7" s="492"/>
      <c r="G7" s="492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</row>
    <row r="8" spans="1:18">
      <c r="A8" s="14"/>
      <c r="B8" s="14"/>
      <c r="C8" s="14"/>
      <c r="D8" s="14"/>
      <c r="E8" s="14"/>
      <c r="F8" s="14"/>
      <c r="G8" s="14"/>
      <c r="H8" s="31"/>
      <c r="I8" s="14"/>
      <c r="J8" s="14"/>
      <c r="K8" s="14"/>
      <c r="L8" s="14"/>
      <c r="M8" s="14"/>
      <c r="N8" s="14"/>
      <c r="O8" s="14"/>
      <c r="P8" s="14"/>
      <c r="Q8" s="14"/>
      <c r="R8" s="14"/>
    </row>
    <row r="9" spans="1:18">
      <c r="A9" s="71" t="s">
        <v>493</v>
      </c>
      <c r="B9" s="14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</row>
    <row r="10" spans="1:18">
      <c r="A10" s="14"/>
      <c r="B10" s="14" t="s">
        <v>52</v>
      </c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</row>
    <row r="11" spans="1:18">
      <c r="A11" s="14"/>
      <c r="B11" s="14"/>
      <c r="C11" s="14"/>
      <c r="D11" s="14"/>
      <c r="E11" s="14"/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  <c r="R11" s="14"/>
    </row>
    <row r="12" spans="1:18" ht="15.75">
      <c r="A12" s="497" t="s">
        <v>492</v>
      </c>
      <c r="B12" s="498"/>
      <c r="C12" s="498"/>
      <c r="D12" s="14"/>
      <c r="E12" s="14"/>
      <c r="F12" s="499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</row>
    <row r="13" spans="1:18" ht="15">
      <c r="A13" s="497" t="s">
        <v>49</v>
      </c>
      <c r="B13" s="31"/>
      <c r="C13" s="31"/>
      <c r="D13" s="14"/>
      <c r="E13" s="14"/>
      <c r="F13" s="499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</row>
    <row r="14" spans="1:18" ht="15.75">
      <c r="A14" s="498"/>
      <c r="B14" s="31"/>
      <c r="C14" s="31"/>
      <c r="D14" s="14"/>
      <c r="E14" s="14"/>
      <c r="F14" s="499"/>
      <c r="G14" s="14"/>
    </row>
    <row r="15" spans="1:18">
      <c r="A15" s="71" t="s">
        <v>494</v>
      </c>
      <c r="B15" s="14"/>
      <c r="C15" s="14"/>
      <c r="D15" s="14"/>
      <c r="E15" s="14"/>
      <c r="F15" s="499"/>
      <c r="G15" s="500">
        <v>638202423</v>
      </c>
    </row>
    <row r="16" spans="1:18" ht="13.5" thickBot="1">
      <c r="A16" s="71" t="s">
        <v>495</v>
      </c>
      <c r="B16" s="14"/>
      <c r="C16" s="14"/>
      <c r="D16" s="14"/>
      <c r="E16" s="14"/>
      <c r="F16" s="499"/>
      <c r="G16" s="504">
        <v>637682742</v>
      </c>
    </row>
    <row r="17" spans="1:9" ht="13.5" thickBot="1">
      <c r="A17" s="71" t="s">
        <v>50</v>
      </c>
      <c r="B17" s="14"/>
      <c r="C17" s="14"/>
      <c r="D17" s="14"/>
      <c r="E17" s="14"/>
      <c r="F17" s="499"/>
      <c r="G17" s="505">
        <f>G16-G15</f>
        <v>-519681</v>
      </c>
    </row>
    <row r="18" spans="1:9">
      <c r="A18" s="71"/>
      <c r="B18" s="14"/>
      <c r="C18" s="14"/>
      <c r="D18" s="14"/>
      <c r="E18" s="14"/>
      <c r="F18" s="499"/>
      <c r="G18" s="500"/>
    </row>
    <row r="19" spans="1:9">
      <c r="A19" s="14"/>
      <c r="B19" s="14"/>
      <c r="C19" s="14"/>
      <c r="D19" s="14"/>
      <c r="E19" s="14"/>
      <c r="F19" s="499"/>
      <c r="G19" s="500"/>
    </row>
    <row r="20" spans="1:9">
      <c r="A20" s="71" t="s">
        <v>496</v>
      </c>
      <c r="B20" s="14"/>
      <c r="C20" s="14"/>
      <c r="D20" s="14"/>
      <c r="E20" s="14"/>
      <c r="F20" s="14"/>
      <c r="G20" s="500">
        <v>-183186233</v>
      </c>
    </row>
    <row r="21" spans="1:9" ht="13.5" thickBot="1">
      <c r="A21" s="71" t="s">
        <v>497</v>
      </c>
      <c r="B21" s="14"/>
      <c r="C21" s="14"/>
      <c r="D21" s="14"/>
      <c r="E21" s="14"/>
      <c r="F21" s="14"/>
      <c r="G21" s="504">
        <v>-183249062</v>
      </c>
    </row>
    <row r="22" spans="1:9" ht="13.5" thickBot="1">
      <c r="A22" s="71" t="s">
        <v>50</v>
      </c>
      <c r="B22" s="14"/>
      <c r="C22" s="14"/>
      <c r="D22" s="14"/>
      <c r="E22" s="14"/>
      <c r="F22" s="14"/>
      <c r="G22" s="505">
        <f>G21-G20</f>
        <v>-62829</v>
      </c>
      <c r="I22" t="s">
        <v>502</v>
      </c>
    </row>
    <row r="23" spans="1:9">
      <c r="A23" s="14"/>
      <c r="B23" s="14"/>
      <c r="C23" s="14"/>
      <c r="D23" s="14"/>
      <c r="E23" s="14"/>
      <c r="F23" s="14"/>
      <c r="G23" s="500"/>
    </row>
    <row r="24" spans="1:9">
      <c r="A24" s="14" t="s">
        <v>488</v>
      </c>
      <c r="B24" s="14"/>
      <c r="C24" s="14"/>
      <c r="D24" s="14"/>
      <c r="E24" s="14"/>
      <c r="F24" s="14"/>
      <c r="G24" s="500">
        <f>-G22*0.389</f>
        <v>24440.481</v>
      </c>
    </row>
    <row r="25" spans="1:9">
      <c r="A25" s="14"/>
      <c r="B25" s="14"/>
      <c r="C25" s="14"/>
      <c r="D25" s="14"/>
      <c r="E25" s="14"/>
      <c r="F25" s="14"/>
      <c r="G25" s="506"/>
    </row>
    <row r="26" spans="1:9">
      <c r="A26" s="14" t="s">
        <v>498</v>
      </c>
      <c r="B26" s="14"/>
      <c r="C26" s="14"/>
      <c r="D26" s="14"/>
      <c r="E26" s="14"/>
      <c r="F26" s="14"/>
      <c r="G26" s="499">
        <f>G17+G22+G24</f>
        <v>-558069.51899999997</v>
      </c>
    </row>
    <row r="27" spans="1:9">
      <c r="A27" s="14"/>
      <c r="B27" s="14"/>
      <c r="C27" s="14"/>
      <c r="D27" s="14"/>
      <c r="E27" s="14"/>
      <c r="F27" s="14"/>
      <c r="G27" s="14"/>
    </row>
    <row r="28" spans="1:9">
      <c r="A28" s="71" t="s">
        <v>483</v>
      </c>
      <c r="B28" s="14"/>
      <c r="C28" s="14"/>
      <c r="D28" s="14"/>
      <c r="E28" s="14"/>
      <c r="F28" s="14"/>
      <c r="G28" s="140">
        <f>COC!H29</f>
        <v>9.6565388700000004E-2</v>
      </c>
    </row>
    <row r="29" spans="1:9">
      <c r="A29" s="14"/>
      <c r="B29" s="14"/>
      <c r="C29" s="14"/>
      <c r="D29" s="14"/>
      <c r="E29" s="14"/>
      <c r="F29" s="14"/>
      <c r="G29" s="14"/>
    </row>
    <row r="30" spans="1:9" ht="13.5" thickBot="1">
      <c r="A30" s="71" t="s">
        <v>499</v>
      </c>
      <c r="B30" s="14"/>
      <c r="C30" s="14"/>
      <c r="D30" s="14"/>
      <c r="E30" s="14"/>
      <c r="F30" s="14"/>
      <c r="G30" s="507">
        <f>G26*G28</f>
        <v>-53890.200023857033</v>
      </c>
    </row>
    <row r="31" spans="1:9" ht="13.5" thickTop="1">
      <c r="A31" s="71"/>
      <c r="B31" s="14" t="s">
        <v>501</v>
      </c>
      <c r="C31" s="14"/>
      <c r="D31" s="14"/>
      <c r="E31" s="14"/>
      <c r="F31" s="14"/>
      <c r="G31" s="504"/>
    </row>
    <row r="32" spans="1:9">
      <c r="A32" s="14"/>
      <c r="B32" s="14"/>
      <c r="C32" s="14"/>
      <c r="D32" s="14"/>
      <c r="E32" s="14"/>
      <c r="F32" s="14"/>
      <c r="G32" s="14"/>
    </row>
    <row r="33" spans="1:7">
      <c r="A33" s="71" t="s">
        <v>480</v>
      </c>
      <c r="B33" s="14"/>
      <c r="C33" s="14"/>
      <c r="D33" s="14"/>
      <c r="E33" s="14"/>
      <c r="F33" s="14"/>
      <c r="G33" s="500">
        <v>20884691</v>
      </c>
    </row>
    <row r="34" spans="1:7">
      <c r="A34" s="71" t="s">
        <v>500</v>
      </c>
      <c r="B34" s="14"/>
      <c r="C34" s="14"/>
      <c r="D34" s="14"/>
      <c r="E34" s="14"/>
      <c r="F34" s="14"/>
      <c r="G34" s="501">
        <v>20863391</v>
      </c>
    </row>
    <row r="35" spans="1:7" ht="13.5" thickBot="1">
      <c r="A35" s="14"/>
      <c r="B35" s="14"/>
      <c r="C35" s="14"/>
      <c r="D35" s="14"/>
      <c r="E35" s="14"/>
      <c r="F35" s="14"/>
      <c r="G35" s="14"/>
    </row>
    <row r="36" spans="1:7" ht="13.5" thickBot="1">
      <c r="A36" s="71" t="s">
        <v>485</v>
      </c>
      <c r="B36" s="14"/>
      <c r="C36" s="14"/>
      <c r="D36" s="14"/>
      <c r="E36" s="14"/>
      <c r="F36" s="14"/>
      <c r="G36" s="502">
        <f>G34-G33</f>
        <v>-21300</v>
      </c>
    </row>
    <row r="37" spans="1:7">
      <c r="A37" s="71"/>
      <c r="B37" s="14"/>
      <c r="C37" s="14"/>
      <c r="D37" s="14"/>
      <c r="E37" s="14"/>
      <c r="F37" s="14"/>
      <c r="G37" s="139"/>
    </row>
    <row r="38" spans="1:7">
      <c r="A38" s="14"/>
      <c r="B38" s="14"/>
      <c r="C38" s="14"/>
      <c r="D38" s="14"/>
      <c r="E38" s="14"/>
      <c r="F38" s="14"/>
      <c r="G38" s="14"/>
    </row>
    <row r="39" spans="1:7" ht="13.5" thickBot="1">
      <c r="A39" s="71" t="s">
        <v>499</v>
      </c>
      <c r="B39" s="14"/>
      <c r="C39" s="14"/>
      <c r="D39" s="14"/>
      <c r="E39" s="14"/>
      <c r="F39" s="14"/>
      <c r="G39" s="507">
        <f>G30+G36</f>
        <v>-75190.200023857033</v>
      </c>
    </row>
    <row r="40" spans="1:7" ht="13.5" thickTop="1">
      <c r="A40" s="14"/>
      <c r="B40" s="14" t="s">
        <v>508</v>
      </c>
      <c r="C40" s="14"/>
      <c r="D40" s="14"/>
      <c r="E40" s="14"/>
      <c r="F40" s="14"/>
      <c r="G40" s="14"/>
    </row>
    <row r="41" spans="1:7">
      <c r="A41" s="14"/>
      <c r="B41" s="14"/>
      <c r="C41" s="14"/>
      <c r="D41" s="14"/>
      <c r="E41" s="14"/>
      <c r="F41" s="14"/>
      <c r="G41" s="14"/>
    </row>
  </sheetData>
  <mergeCells count="6">
    <mergeCell ref="A6:G6"/>
    <mergeCell ref="A1:G1"/>
    <mergeCell ref="A2:G2"/>
    <mergeCell ref="A4:G4"/>
    <mergeCell ref="A5:G5"/>
    <mergeCell ref="A3:G3"/>
  </mergeCells>
  <pageMargins left="0.5" right="0.5" top="0.75" bottom="0.5" header="0.5" footer="0.5"/>
  <pageSetup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44"/>
  <sheetViews>
    <sheetView workbookViewId="0">
      <selection activeCell="B37" sqref="B37"/>
    </sheetView>
  </sheetViews>
  <sheetFormatPr defaultRowHeight="12.75"/>
  <cols>
    <col min="1" max="1" width="8.140625" customWidth="1"/>
    <col min="2" max="2" width="10.42578125" customWidth="1"/>
    <col min="3" max="3" width="11.7109375" customWidth="1"/>
    <col min="4" max="4" width="11.140625" customWidth="1"/>
    <col min="5" max="5" width="11.85546875" customWidth="1"/>
    <col min="6" max="6" width="20.42578125" customWidth="1"/>
    <col min="7" max="7" width="15.42578125" customWidth="1"/>
  </cols>
  <sheetData>
    <row r="1" spans="1:19">
      <c r="A1" s="526" t="s">
        <v>17</v>
      </c>
      <c r="B1" s="526"/>
      <c r="C1" s="526"/>
      <c r="D1" s="526"/>
      <c r="E1" s="526"/>
      <c r="F1" s="526"/>
      <c r="G1" s="526"/>
    </row>
    <row r="2" spans="1:19">
      <c r="A2" s="527" t="s">
        <v>479</v>
      </c>
      <c r="B2" s="527"/>
      <c r="C2" s="527"/>
      <c r="D2" s="527"/>
      <c r="E2" s="527"/>
      <c r="F2" s="527"/>
      <c r="G2" s="527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</row>
    <row r="3" spans="1:19">
      <c r="A3" s="527" t="s">
        <v>503</v>
      </c>
      <c r="B3" s="527"/>
      <c r="C3" s="527"/>
      <c r="D3" s="527"/>
      <c r="E3" s="527"/>
      <c r="F3" s="527"/>
      <c r="G3" s="527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</row>
    <row r="4" spans="1:19">
      <c r="A4" s="527" t="s">
        <v>150</v>
      </c>
      <c r="B4" s="527"/>
      <c r="C4" s="527"/>
      <c r="D4" s="527"/>
      <c r="E4" s="527"/>
      <c r="F4" s="527"/>
      <c r="G4" s="527"/>
      <c r="H4" s="14"/>
      <c r="I4" s="14"/>
      <c r="J4" s="14"/>
      <c r="K4" s="14"/>
      <c r="L4" s="14"/>
      <c r="M4" s="14"/>
      <c r="N4" s="14"/>
      <c r="O4" s="14"/>
      <c r="P4" s="14"/>
      <c r="Q4" s="14"/>
      <c r="R4" s="14"/>
      <c r="S4" s="14"/>
    </row>
    <row r="5" spans="1:19">
      <c r="A5" s="527" t="s">
        <v>151</v>
      </c>
      <c r="B5" s="527"/>
      <c r="C5" s="527"/>
      <c r="D5" s="527"/>
      <c r="E5" s="527"/>
      <c r="F5" s="527"/>
      <c r="G5" s="527"/>
      <c r="H5" s="14"/>
      <c r="I5" s="14"/>
      <c r="J5" s="14"/>
      <c r="K5" s="14"/>
      <c r="L5" s="14"/>
      <c r="M5" s="14"/>
      <c r="N5" s="14"/>
      <c r="O5" s="14"/>
      <c r="P5" s="14"/>
      <c r="Q5" s="14"/>
      <c r="R5" s="14"/>
      <c r="S5" s="14"/>
    </row>
    <row r="6" spans="1:19">
      <c r="A6" s="493"/>
      <c r="B6" s="493"/>
      <c r="C6" s="493"/>
      <c r="D6" s="493"/>
      <c r="E6" s="493"/>
      <c r="F6" s="493"/>
      <c r="G6" s="493"/>
      <c r="H6" s="14"/>
      <c r="I6" s="14"/>
      <c r="J6" s="14"/>
      <c r="K6" s="14"/>
      <c r="L6" s="14"/>
      <c r="M6" s="14"/>
      <c r="N6" s="14"/>
      <c r="O6" s="14"/>
      <c r="P6" s="14"/>
      <c r="Q6" s="14"/>
      <c r="R6" s="14"/>
      <c r="S6" s="14"/>
    </row>
    <row r="7" spans="1:19">
      <c r="A7" s="14"/>
      <c r="B7" s="14"/>
      <c r="C7" s="14"/>
      <c r="D7" s="14"/>
      <c r="E7" s="14"/>
      <c r="F7" s="14"/>
      <c r="G7" s="14"/>
      <c r="H7" s="31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</row>
    <row r="8" spans="1:19">
      <c r="A8" s="71" t="s">
        <v>478</v>
      </c>
      <c r="B8" s="14"/>
      <c r="C8" s="14"/>
      <c r="D8" s="14"/>
      <c r="E8" s="14"/>
      <c r="F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</row>
    <row r="9" spans="1:19">
      <c r="A9" s="14"/>
      <c r="B9" s="14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</row>
    <row r="10" spans="1:19">
      <c r="A10" s="14"/>
      <c r="B10" s="14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</row>
    <row r="11" spans="1:19" ht="15.75">
      <c r="A11" s="497"/>
      <c r="B11" s="498"/>
      <c r="C11" s="498"/>
      <c r="D11" s="14"/>
      <c r="E11" s="14"/>
      <c r="F11" s="499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  <c r="R11" s="14"/>
      <c r="S11" s="14"/>
    </row>
    <row r="12" spans="1:19" ht="15">
      <c r="A12" s="497" t="s">
        <v>49</v>
      </c>
      <c r="B12" s="31"/>
      <c r="C12" s="31"/>
      <c r="D12" s="14"/>
      <c r="E12" s="14"/>
      <c r="F12" s="499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</row>
    <row r="13" spans="1:19" ht="15.75">
      <c r="A13" s="498"/>
      <c r="B13" s="31"/>
      <c r="C13" s="31"/>
      <c r="D13" s="14"/>
      <c r="E13" s="14"/>
      <c r="F13" s="499"/>
      <c r="G13" s="14"/>
    </row>
    <row r="14" spans="1:19">
      <c r="A14" s="14"/>
      <c r="B14" s="14"/>
      <c r="C14" s="14"/>
      <c r="D14" s="14"/>
      <c r="E14" s="14"/>
      <c r="F14" s="14"/>
      <c r="G14" s="500"/>
    </row>
    <row r="15" spans="1:19">
      <c r="A15" s="14"/>
      <c r="B15" s="14"/>
      <c r="C15" s="14"/>
      <c r="D15" s="14"/>
      <c r="E15" s="14"/>
      <c r="F15" s="14"/>
      <c r="G15" s="500"/>
      <c r="I15" s="243" t="s">
        <v>482</v>
      </c>
      <c r="J15" s="242"/>
      <c r="K15" s="242"/>
      <c r="L15" s="242"/>
      <c r="M15" s="242"/>
      <c r="N15" s="242"/>
    </row>
    <row r="16" spans="1:19">
      <c r="A16" s="71" t="s">
        <v>507</v>
      </c>
      <c r="B16" s="14"/>
      <c r="C16" s="14"/>
      <c r="D16" s="14"/>
      <c r="E16" s="14"/>
      <c r="F16" s="14"/>
      <c r="G16" s="500">
        <f>'12% Non-PR Cap Add Escalation'!G34</f>
        <v>20863391</v>
      </c>
    </row>
    <row r="17" spans="1:7">
      <c r="A17" s="71" t="s">
        <v>481</v>
      </c>
      <c r="B17" s="14"/>
      <c r="C17" s="14"/>
      <c r="D17" s="14"/>
      <c r="E17" s="14"/>
      <c r="F17" s="14"/>
      <c r="G17" s="501">
        <v>17356394</v>
      </c>
    </row>
    <row r="18" spans="1:7" ht="13.5" thickBot="1">
      <c r="A18" s="14"/>
      <c r="B18" s="14"/>
      <c r="C18" s="14"/>
      <c r="D18" s="14"/>
      <c r="E18" s="14"/>
      <c r="F18" s="14"/>
      <c r="G18" s="14"/>
    </row>
    <row r="19" spans="1:7" ht="13.5" thickBot="1">
      <c r="A19" s="71" t="s">
        <v>485</v>
      </c>
      <c r="B19" s="14"/>
      <c r="C19" s="14"/>
      <c r="D19" s="14"/>
      <c r="E19" s="14"/>
      <c r="F19" s="14"/>
      <c r="G19" s="502">
        <f>G17-G16</f>
        <v>-3506997</v>
      </c>
    </row>
    <row r="20" spans="1:7">
      <c r="A20" s="14"/>
      <c r="B20" s="14"/>
      <c r="C20" s="14"/>
      <c r="D20" s="14"/>
      <c r="E20" s="14"/>
      <c r="F20" s="14"/>
      <c r="G20" s="14"/>
    </row>
    <row r="21" spans="1:7">
      <c r="A21" s="14"/>
      <c r="B21" s="14"/>
      <c r="C21" s="14"/>
      <c r="D21" s="14"/>
      <c r="E21" s="14"/>
      <c r="F21" s="14"/>
      <c r="G21" s="14"/>
    </row>
    <row r="22" spans="1:7">
      <c r="A22" s="503"/>
      <c r="B22" s="503"/>
      <c r="C22" s="503"/>
      <c r="D22" s="503"/>
      <c r="E22" s="503"/>
      <c r="F22" s="14"/>
      <c r="G22" s="14"/>
    </row>
    <row r="23" spans="1:7">
      <c r="A23" s="71" t="s">
        <v>506</v>
      </c>
      <c r="B23" s="14"/>
      <c r="C23" s="14"/>
      <c r="D23" s="14"/>
      <c r="E23" s="14"/>
      <c r="F23" s="14"/>
      <c r="G23" s="500">
        <f>'12% Non-PR Cap Add Escalation'!G21</f>
        <v>-183249062</v>
      </c>
    </row>
    <row r="24" spans="1:7" ht="13.5" thickBot="1">
      <c r="A24" s="71" t="s">
        <v>53</v>
      </c>
      <c r="B24" s="14"/>
      <c r="C24" s="14"/>
      <c r="D24" s="14"/>
      <c r="E24" s="14"/>
      <c r="F24" s="14"/>
      <c r="G24" s="504">
        <v>-181531836</v>
      </c>
    </row>
    <row r="25" spans="1:7" ht="13.5" thickBot="1">
      <c r="A25" s="14" t="s">
        <v>486</v>
      </c>
      <c r="B25" s="14"/>
      <c r="C25" s="14"/>
      <c r="D25" s="14"/>
      <c r="E25" s="14"/>
      <c r="F25" s="14"/>
      <c r="G25" s="505">
        <f>G24-G23</f>
        <v>1717226</v>
      </c>
    </row>
    <row r="26" spans="1:7">
      <c r="A26" s="14"/>
      <c r="B26" s="14"/>
      <c r="C26" s="14"/>
      <c r="D26" s="14"/>
      <c r="E26" s="14"/>
      <c r="F26" s="14"/>
      <c r="G26" s="504"/>
    </row>
    <row r="27" spans="1:7">
      <c r="A27" s="14" t="s">
        <v>488</v>
      </c>
      <c r="B27" s="14"/>
      <c r="C27" s="14"/>
      <c r="D27" s="14"/>
      <c r="E27" s="14"/>
      <c r="F27" s="14"/>
      <c r="G27" s="500">
        <f>G25*'Gross Rev Conversion Factor'!J30</f>
        <v>-668000.91399999999</v>
      </c>
    </row>
    <row r="28" spans="1:7">
      <c r="A28" s="14"/>
      <c r="B28" s="14"/>
      <c r="C28" s="14"/>
      <c r="D28" s="14"/>
      <c r="E28" s="14"/>
      <c r="F28" s="14"/>
      <c r="G28" s="506"/>
    </row>
    <row r="29" spans="1:7">
      <c r="A29" s="14" t="s">
        <v>489</v>
      </c>
      <c r="B29" s="14"/>
      <c r="C29" s="14"/>
      <c r="D29" s="14"/>
      <c r="E29" s="14"/>
      <c r="F29" s="14"/>
      <c r="G29" s="499">
        <f>G25+G27</f>
        <v>1049225.0860000001</v>
      </c>
    </row>
    <row r="30" spans="1:7">
      <c r="A30" s="14"/>
      <c r="B30" s="14"/>
      <c r="C30" s="14"/>
      <c r="D30" s="14"/>
      <c r="E30" s="14"/>
      <c r="F30" s="14"/>
      <c r="G30" s="14"/>
    </row>
    <row r="31" spans="1:7">
      <c r="A31" s="71" t="s">
        <v>483</v>
      </c>
      <c r="B31" s="14"/>
      <c r="C31" s="14"/>
      <c r="D31" s="14"/>
      <c r="E31" s="14"/>
      <c r="F31" s="14"/>
      <c r="G31" s="140">
        <f>COC!H29</f>
        <v>9.6565388700000004E-2</v>
      </c>
    </row>
    <row r="32" spans="1:7">
      <c r="A32" s="14"/>
      <c r="B32" s="14"/>
      <c r="C32" s="14"/>
      <c r="D32" s="14"/>
      <c r="E32" s="14"/>
      <c r="F32" s="14"/>
      <c r="G32" s="14"/>
    </row>
    <row r="33" spans="1:7">
      <c r="A33" s="71" t="s">
        <v>490</v>
      </c>
      <c r="B33" s="14"/>
      <c r="C33" s="14"/>
      <c r="D33" s="14"/>
      <c r="E33" s="14"/>
      <c r="F33" s="14"/>
      <c r="G33" s="500">
        <f>G29*G31</f>
        <v>101318.82826338094</v>
      </c>
    </row>
    <row r="34" spans="1:7">
      <c r="A34" s="71"/>
      <c r="B34" s="14"/>
      <c r="C34" s="14"/>
      <c r="D34" s="14"/>
      <c r="E34" s="14"/>
      <c r="F34" s="14"/>
      <c r="G34" s="500"/>
    </row>
    <row r="35" spans="1:7">
      <c r="A35" s="14"/>
      <c r="B35" s="14"/>
      <c r="C35" s="14"/>
      <c r="D35" s="14"/>
      <c r="E35" s="14"/>
      <c r="F35" s="14"/>
      <c r="G35" s="14"/>
    </row>
    <row r="36" spans="1:7" ht="13.5" thickBot="1">
      <c r="A36" s="71" t="s">
        <v>484</v>
      </c>
      <c r="B36" s="14"/>
      <c r="C36" s="14"/>
      <c r="D36" s="14"/>
      <c r="E36" s="14"/>
      <c r="F36" s="14"/>
      <c r="G36" s="507">
        <f>G19+G33</f>
        <v>-3405678.171736619</v>
      </c>
    </row>
    <row r="37" spans="1:7" ht="13.5" thickTop="1">
      <c r="A37" s="14"/>
      <c r="B37" s="14" t="s">
        <v>508</v>
      </c>
      <c r="C37" s="14"/>
      <c r="D37" s="14"/>
      <c r="E37" s="14"/>
      <c r="F37" s="14"/>
      <c r="G37" s="14"/>
    </row>
    <row r="38" spans="1:7">
      <c r="A38" s="14"/>
      <c r="B38" s="14"/>
      <c r="C38" s="14"/>
      <c r="D38" s="14"/>
      <c r="E38" s="14"/>
      <c r="F38" s="14"/>
      <c r="G38" s="14"/>
    </row>
    <row r="39" spans="1:7">
      <c r="A39" s="14"/>
      <c r="B39" s="14"/>
      <c r="C39" s="14"/>
      <c r="D39" s="14"/>
      <c r="E39" s="14"/>
      <c r="F39" s="14"/>
      <c r="G39" s="14"/>
    </row>
    <row r="40" spans="1:7">
      <c r="A40" s="14"/>
      <c r="B40" s="14"/>
      <c r="C40" s="14"/>
      <c r="D40" s="14"/>
      <c r="E40" s="14"/>
      <c r="F40" s="14"/>
      <c r="G40" s="14"/>
    </row>
    <row r="41" spans="1:7">
      <c r="A41" s="14"/>
      <c r="B41" s="14"/>
      <c r="C41" s="14"/>
      <c r="D41" s="14"/>
      <c r="E41" s="14"/>
      <c r="F41" s="14"/>
      <c r="G41" s="14"/>
    </row>
    <row r="42" spans="1:7">
      <c r="A42" s="14"/>
      <c r="B42" s="14"/>
      <c r="C42" s="14"/>
      <c r="D42" s="14"/>
      <c r="E42" s="14"/>
      <c r="F42" s="14"/>
      <c r="G42" s="14"/>
    </row>
    <row r="43" spans="1:7">
      <c r="A43" s="14"/>
      <c r="B43" s="14"/>
      <c r="C43" s="14"/>
      <c r="D43" s="14"/>
      <c r="E43" s="14"/>
      <c r="F43" s="14"/>
      <c r="G43" s="14"/>
    </row>
    <row r="44" spans="1:7">
      <c r="A44" s="14"/>
      <c r="B44" s="14"/>
      <c r="C44" s="14"/>
      <c r="D44" s="14"/>
      <c r="E44" s="14"/>
      <c r="F44" s="14"/>
      <c r="G44" s="14"/>
    </row>
  </sheetData>
  <mergeCells count="5">
    <mergeCell ref="A1:G1"/>
    <mergeCell ref="A2:G2"/>
    <mergeCell ref="A4:G4"/>
    <mergeCell ref="A5:G5"/>
    <mergeCell ref="A3:G3"/>
  </mergeCells>
  <pageMargins left="0.89" right="0.75" top="0.75" bottom="0.5" header="0.5" footer="0.5"/>
  <pageSetup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90"/>
  <sheetViews>
    <sheetView workbookViewId="0">
      <selection activeCell="L78" sqref="L78"/>
    </sheetView>
  </sheetViews>
  <sheetFormatPr defaultRowHeight="12.75"/>
  <cols>
    <col min="1" max="1" width="2.5703125" customWidth="1"/>
    <col min="2" max="2" width="48.7109375" customWidth="1"/>
    <col min="3" max="3" width="2.7109375" customWidth="1"/>
    <col min="4" max="4" width="15.5703125" customWidth="1"/>
    <col min="5" max="5" width="2.7109375" customWidth="1"/>
    <col min="6" max="6" width="12.28515625" customWidth="1"/>
    <col min="7" max="7" width="2.7109375" customWidth="1"/>
    <col min="8" max="8" width="12.85546875" customWidth="1"/>
  </cols>
  <sheetData>
    <row r="1" spans="1:19">
      <c r="A1" s="526" t="s">
        <v>17</v>
      </c>
      <c r="B1" s="526"/>
      <c r="C1" s="526"/>
      <c r="D1" s="526"/>
      <c r="E1" s="526"/>
      <c r="F1" s="526"/>
      <c r="G1" s="526"/>
      <c r="H1" s="526"/>
    </row>
    <row r="2" spans="1:19">
      <c r="A2" s="527" t="s">
        <v>109</v>
      </c>
      <c r="B2" s="527"/>
      <c r="C2" s="527"/>
      <c r="D2" s="527"/>
      <c r="E2" s="527"/>
      <c r="F2" s="527"/>
      <c r="G2" s="527"/>
      <c r="H2" s="527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</row>
    <row r="3" spans="1:19">
      <c r="A3" s="512" t="s">
        <v>110</v>
      </c>
      <c r="B3" s="512"/>
      <c r="C3" s="512"/>
      <c r="D3" s="512"/>
      <c r="E3" s="512"/>
      <c r="F3" s="512"/>
      <c r="G3" s="512"/>
      <c r="H3" s="512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</row>
    <row r="4" spans="1:19">
      <c r="A4" s="527" t="s">
        <v>150</v>
      </c>
      <c r="B4" s="527"/>
      <c r="C4" s="527"/>
      <c r="D4" s="527"/>
      <c r="E4" s="527"/>
      <c r="F4" s="527"/>
      <c r="G4" s="527"/>
      <c r="H4" s="527"/>
      <c r="I4" s="14"/>
      <c r="J4" s="14"/>
      <c r="K4" s="14"/>
      <c r="L4" s="14"/>
      <c r="M4" s="14"/>
      <c r="N4" s="14"/>
      <c r="O4" s="14"/>
      <c r="P4" s="14"/>
      <c r="Q4" s="14"/>
      <c r="R4" s="14"/>
      <c r="S4" s="14"/>
    </row>
    <row r="5" spans="1:19">
      <c r="A5" s="527" t="s">
        <v>151</v>
      </c>
      <c r="B5" s="527"/>
      <c r="C5" s="527"/>
      <c r="D5" s="527"/>
      <c r="E5" s="527"/>
      <c r="F5" s="527"/>
      <c r="G5" s="527"/>
      <c r="H5" s="527"/>
      <c r="I5" s="14"/>
      <c r="J5" s="14"/>
      <c r="K5" s="14"/>
      <c r="L5" s="14"/>
      <c r="M5" s="14"/>
      <c r="N5" s="14"/>
      <c r="O5" s="14"/>
      <c r="P5" s="14"/>
      <c r="Q5" s="14"/>
      <c r="R5" s="14"/>
      <c r="S5" s="14"/>
    </row>
    <row r="6" spans="1:19">
      <c r="A6" s="493"/>
      <c r="B6" s="493"/>
      <c r="C6" s="493"/>
      <c r="D6" s="493"/>
      <c r="E6" s="493"/>
      <c r="F6" s="493"/>
      <c r="G6" s="493"/>
      <c r="H6" s="14"/>
      <c r="I6" s="14"/>
      <c r="J6" s="14"/>
      <c r="K6" s="14"/>
      <c r="L6" s="14"/>
      <c r="M6" s="14"/>
      <c r="N6" s="14"/>
      <c r="O6" s="14"/>
      <c r="P6" s="14"/>
      <c r="Q6" s="14"/>
      <c r="R6" s="14"/>
      <c r="S6" s="14"/>
    </row>
    <row r="7" spans="1:19">
      <c r="A7" s="14"/>
      <c r="B7" s="14"/>
      <c r="C7" s="14"/>
      <c r="D7" s="14"/>
      <c r="E7" s="14"/>
      <c r="F7" s="14"/>
      <c r="G7" s="14"/>
      <c r="H7" s="31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</row>
    <row r="8" spans="1:19">
      <c r="A8" s="71" t="s">
        <v>521</v>
      </c>
      <c r="B8" s="14"/>
      <c r="C8" s="14"/>
      <c r="D8" s="14"/>
      <c r="E8" s="14"/>
      <c r="F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</row>
    <row r="9" spans="1:19">
      <c r="A9" s="71" t="s">
        <v>522</v>
      </c>
      <c r="B9" s="14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</row>
    <row r="10" spans="1:19">
      <c r="A10" s="71"/>
      <c r="B10" s="14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</row>
    <row r="11" spans="1:19">
      <c r="A11" s="71"/>
      <c r="B11" s="14"/>
      <c r="C11" s="14"/>
      <c r="D11" s="14"/>
      <c r="E11" s="14"/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  <c r="R11" s="14"/>
      <c r="S11" s="14"/>
    </row>
    <row r="12" spans="1:19">
      <c r="A12" s="71"/>
      <c r="B12" s="14"/>
      <c r="C12" s="14"/>
      <c r="D12" s="14"/>
      <c r="E12" s="14"/>
      <c r="F12" s="14"/>
      <c r="G12" s="14"/>
      <c r="H12" s="237" t="s">
        <v>133</v>
      </c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</row>
    <row r="13" spans="1:19">
      <c r="A13" s="71"/>
      <c r="B13" s="14"/>
      <c r="C13" s="14"/>
      <c r="D13" s="134" t="s">
        <v>118</v>
      </c>
      <c r="E13" s="134"/>
      <c r="F13" s="134" t="s">
        <v>120</v>
      </c>
      <c r="G13" s="134"/>
      <c r="H13" s="237" t="s">
        <v>134</v>
      </c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</row>
    <row r="14" spans="1:19">
      <c r="A14" s="14"/>
      <c r="B14" s="14"/>
      <c r="C14" s="14"/>
      <c r="D14" s="83" t="s">
        <v>119</v>
      </c>
      <c r="E14" s="513"/>
      <c r="F14" s="78" t="s">
        <v>121</v>
      </c>
      <c r="G14" s="134"/>
      <c r="H14" s="238" t="s">
        <v>135</v>
      </c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</row>
    <row r="15" spans="1:19">
      <c r="A15" s="31" t="s">
        <v>111</v>
      </c>
      <c r="B15" s="14"/>
      <c r="C15" s="14"/>
      <c r="D15" s="14"/>
      <c r="E15" s="14"/>
      <c r="F15" s="14"/>
      <c r="G15" s="14"/>
      <c r="H15" s="14"/>
    </row>
    <row r="16" spans="1:19">
      <c r="A16" s="14"/>
      <c r="B16" s="14"/>
      <c r="C16" s="14"/>
      <c r="D16" s="14"/>
      <c r="E16" s="14"/>
      <c r="F16" s="14"/>
      <c r="G16" s="14"/>
      <c r="H16" s="14"/>
    </row>
    <row r="17" spans="1:8">
      <c r="A17" s="31" t="s">
        <v>112</v>
      </c>
      <c r="B17" s="14"/>
      <c r="C17" s="14"/>
      <c r="D17" s="14"/>
      <c r="E17" s="14"/>
      <c r="F17" s="14"/>
      <c r="G17" s="14"/>
      <c r="H17" s="14"/>
    </row>
    <row r="18" spans="1:8">
      <c r="A18" s="14"/>
      <c r="B18" s="71" t="s">
        <v>114</v>
      </c>
      <c r="C18" s="14"/>
      <c r="D18" s="500">
        <v>1108959113</v>
      </c>
      <c r="E18" s="500"/>
      <c r="F18" s="14"/>
      <c r="G18" s="14"/>
      <c r="H18" s="14"/>
    </row>
    <row r="19" spans="1:8">
      <c r="A19" s="14"/>
      <c r="B19" s="71" t="s">
        <v>113</v>
      </c>
      <c r="C19" s="14"/>
      <c r="D19" s="501">
        <v>10440795067</v>
      </c>
      <c r="E19" s="504"/>
      <c r="F19" s="14"/>
      <c r="G19" s="14"/>
      <c r="H19" s="14"/>
    </row>
    <row r="20" spans="1:8">
      <c r="A20" s="14"/>
      <c r="B20" s="71" t="s">
        <v>125</v>
      </c>
      <c r="C20" s="14"/>
      <c r="D20" s="500"/>
      <c r="E20" s="500"/>
      <c r="F20" s="514">
        <f>D18/D19</f>
        <v>0.10621404844014835</v>
      </c>
      <c r="G20" s="514"/>
      <c r="H20" s="14"/>
    </row>
    <row r="21" spans="1:8">
      <c r="A21" s="14"/>
      <c r="B21" s="14"/>
      <c r="C21" s="14"/>
      <c r="D21" s="500"/>
      <c r="E21" s="500"/>
      <c r="F21" s="514"/>
      <c r="G21" s="514"/>
      <c r="H21" s="14"/>
    </row>
    <row r="22" spans="1:8">
      <c r="A22" s="14"/>
      <c r="B22" s="71" t="s">
        <v>115</v>
      </c>
      <c r="C22" s="14"/>
      <c r="D22" s="500">
        <v>337870</v>
      </c>
      <c r="E22" s="500"/>
      <c r="F22" s="514"/>
      <c r="G22" s="514"/>
      <c r="H22" s="14"/>
    </row>
    <row r="23" spans="1:8">
      <c r="A23" s="14"/>
      <c r="B23" s="71" t="s">
        <v>116</v>
      </c>
      <c r="C23" s="14"/>
      <c r="D23" s="501">
        <v>3091348</v>
      </c>
      <c r="E23" s="504"/>
      <c r="F23" s="514"/>
      <c r="G23" s="514"/>
      <c r="H23" s="14"/>
    </row>
    <row r="24" spans="1:8">
      <c r="A24" s="14"/>
      <c r="B24" s="71" t="s">
        <v>124</v>
      </c>
      <c r="C24" s="14"/>
      <c r="D24" s="500"/>
      <c r="E24" s="500"/>
      <c r="F24" s="514">
        <f>D22/D23</f>
        <v>0.10929536241147875</v>
      </c>
      <c r="G24" s="514"/>
      <c r="H24" s="14"/>
    </row>
    <row r="25" spans="1:8">
      <c r="A25" s="14"/>
      <c r="B25" s="14"/>
      <c r="C25" s="14"/>
      <c r="D25" s="500"/>
      <c r="E25" s="500"/>
      <c r="F25" s="514"/>
      <c r="G25" s="514"/>
      <c r="H25" s="14"/>
    </row>
    <row r="26" spans="1:8">
      <c r="A26" s="14"/>
      <c r="B26" s="71" t="s">
        <v>117</v>
      </c>
      <c r="C26" s="14"/>
      <c r="D26" s="500">
        <v>37389661</v>
      </c>
      <c r="E26" s="500"/>
      <c r="F26" s="514"/>
      <c r="G26" s="514"/>
      <c r="H26" s="14"/>
    </row>
    <row r="27" spans="1:8">
      <c r="A27" s="14"/>
      <c r="B27" s="71" t="s">
        <v>122</v>
      </c>
      <c r="C27" s="14"/>
      <c r="D27" s="501">
        <v>393031370</v>
      </c>
      <c r="E27" s="504"/>
      <c r="F27" s="514"/>
      <c r="G27" s="514"/>
      <c r="H27" s="14"/>
    </row>
    <row r="28" spans="1:8">
      <c r="A28" s="14"/>
      <c r="B28" s="71" t="s">
        <v>123</v>
      </c>
      <c r="C28" s="14"/>
      <c r="D28" s="500"/>
      <c r="E28" s="500"/>
      <c r="F28" s="515">
        <f>D26/D27</f>
        <v>9.5131492939100504E-2</v>
      </c>
      <c r="G28" s="516"/>
      <c r="H28" s="14"/>
    </row>
    <row r="29" spans="1:8">
      <c r="A29" s="14"/>
      <c r="B29" s="14"/>
      <c r="C29" s="14"/>
      <c r="D29" s="500"/>
      <c r="E29" s="500"/>
      <c r="F29" s="514"/>
      <c r="G29" s="514"/>
      <c r="H29" s="14"/>
    </row>
    <row r="30" spans="1:8" ht="13.5" thickBot="1">
      <c r="A30" s="14"/>
      <c r="B30" s="71" t="s">
        <v>126</v>
      </c>
      <c r="C30" s="14"/>
      <c r="D30" s="14"/>
      <c r="E30" s="14"/>
      <c r="F30" s="516"/>
      <c r="G30" s="516"/>
      <c r="H30" s="517">
        <f>AVERAGE(F20:F28)</f>
        <v>0.10354696793024254</v>
      </c>
    </row>
    <row r="31" spans="1:8" ht="13.5" thickTop="1">
      <c r="A31" s="14"/>
      <c r="B31" s="71"/>
      <c r="C31" s="14"/>
      <c r="D31" s="14"/>
      <c r="E31" s="14"/>
      <c r="F31" s="516"/>
      <c r="G31" s="516"/>
      <c r="H31" s="516"/>
    </row>
    <row r="32" spans="1:8">
      <c r="A32" s="14"/>
      <c r="B32" s="71"/>
      <c r="C32" s="14"/>
      <c r="D32" s="14"/>
      <c r="E32" s="14"/>
      <c r="F32" s="516"/>
      <c r="G32" s="516"/>
      <c r="H32" s="516"/>
    </row>
    <row r="33" spans="1:8">
      <c r="A33" s="14"/>
      <c r="B33" s="71"/>
      <c r="C33" s="14"/>
      <c r="D33" s="14"/>
      <c r="E33" s="14"/>
      <c r="F33" s="516"/>
      <c r="G33" s="516"/>
      <c r="H33" s="516"/>
    </row>
    <row r="34" spans="1:8">
      <c r="A34" s="14"/>
      <c r="B34" s="14"/>
      <c r="C34" s="14"/>
      <c r="D34" s="14"/>
      <c r="E34" s="14"/>
      <c r="F34" s="514"/>
      <c r="G34" s="514"/>
      <c r="H34" s="237" t="s">
        <v>133</v>
      </c>
    </row>
    <row r="35" spans="1:8">
      <c r="A35" s="14"/>
      <c r="B35" s="14"/>
      <c r="C35" s="14"/>
      <c r="D35" s="134" t="s">
        <v>118</v>
      </c>
      <c r="E35" s="134"/>
      <c r="F35" s="134" t="s">
        <v>120</v>
      </c>
      <c r="G35" s="514"/>
      <c r="H35" s="237" t="s">
        <v>134</v>
      </c>
    </row>
    <row r="36" spans="1:8">
      <c r="A36" s="31" t="s">
        <v>127</v>
      </c>
      <c r="B36" s="14"/>
      <c r="C36" s="14"/>
      <c r="D36" s="83" t="s">
        <v>119</v>
      </c>
      <c r="E36" s="513"/>
      <c r="F36" s="78" t="s">
        <v>121</v>
      </c>
      <c r="G36" s="14"/>
      <c r="H36" s="238" t="s">
        <v>135</v>
      </c>
    </row>
    <row r="37" spans="1:8">
      <c r="A37" s="14"/>
      <c r="B37" s="71" t="s">
        <v>128</v>
      </c>
      <c r="C37" s="14"/>
      <c r="D37" s="500">
        <v>523914610</v>
      </c>
      <c r="E37" s="500"/>
      <c r="F37" s="14"/>
      <c r="G37" s="14"/>
      <c r="H37" s="14"/>
    </row>
    <row r="38" spans="1:8">
      <c r="A38" s="14"/>
      <c r="B38" s="71" t="s">
        <v>141</v>
      </c>
      <c r="C38" s="14"/>
      <c r="D38" s="501">
        <v>1105054675</v>
      </c>
      <c r="E38" s="504"/>
      <c r="F38" s="14"/>
      <c r="G38" s="14"/>
      <c r="H38" s="14"/>
    </row>
    <row r="39" spans="1:8">
      <c r="A39" s="14"/>
      <c r="B39" s="71" t="s">
        <v>129</v>
      </c>
      <c r="C39" s="14"/>
      <c r="D39" s="500"/>
      <c r="E39" s="500"/>
      <c r="F39" s="514">
        <f>D37/D38</f>
        <v>0.47410741011525065</v>
      </c>
      <c r="G39" s="514"/>
      <c r="H39" s="14"/>
    </row>
    <row r="40" spans="1:8">
      <c r="A40" s="14"/>
      <c r="B40" s="14"/>
      <c r="C40" s="14"/>
      <c r="D40" s="500"/>
      <c r="E40" s="500"/>
      <c r="F40" s="514"/>
      <c r="G40" s="514"/>
      <c r="H40" s="14"/>
    </row>
    <row r="41" spans="1:8">
      <c r="A41" s="14"/>
      <c r="B41" s="71" t="s">
        <v>139</v>
      </c>
      <c r="C41" s="14"/>
      <c r="D41" s="500">
        <v>175300</v>
      </c>
      <c r="E41" s="500"/>
      <c r="F41" s="514"/>
      <c r="G41" s="514"/>
      <c r="H41" s="14"/>
    </row>
    <row r="42" spans="1:8">
      <c r="A42" s="14"/>
      <c r="B42" s="71" t="s">
        <v>142</v>
      </c>
      <c r="C42" s="14"/>
      <c r="D42" s="501">
        <v>337870</v>
      </c>
      <c r="E42" s="504"/>
      <c r="F42" s="514"/>
      <c r="G42" s="514"/>
      <c r="H42" s="14"/>
    </row>
    <row r="43" spans="1:8">
      <c r="A43" s="14"/>
      <c r="B43" s="71" t="s">
        <v>130</v>
      </c>
      <c r="C43" s="14"/>
      <c r="D43" s="500"/>
      <c r="E43" s="500"/>
      <c r="F43" s="514">
        <f>D41/D42</f>
        <v>0.51883860656465508</v>
      </c>
      <c r="G43" s="514"/>
      <c r="H43" s="14"/>
    </row>
    <row r="44" spans="1:8">
      <c r="A44" s="14"/>
      <c r="B44" s="14"/>
      <c r="C44" s="14"/>
      <c r="D44" s="500"/>
      <c r="E44" s="500"/>
      <c r="F44" s="514"/>
      <c r="G44" s="514"/>
      <c r="H44" s="14"/>
    </row>
    <row r="45" spans="1:8">
      <c r="A45" s="14"/>
      <c r="B45" s="71" t="s">
        <v>140</v>
      </c>
      <c r="C45" s="14"/>
      <c r="D45" s="500">
        <v>14584340</v>
      </c>
      <c r="E45" s="500"/>
      <c r="F45" s="514"/>
      <c r="G45" s="514"/>
      <c r="H45" s="14"/>
    </row>
    <row r="46" spans="1:8">
      <c r="A46" s="14"/>
      <c r="B46" s="71" t="s">
        <v>143</v>
      </c>
      <c r="C46" s="14"/>
      <c r="D46" s="501">
        <v>28341405</v>
      </c>
      <c r="E46" s="504"/>
      <c r="F46" s="514"/>
      <c r="G46" s="514"/>
      <c r="H46" s="14"/>
    </row>
    <row r="47" spans="1:8">
      <c r="A47" s="14"/>
      <c r="B47" s="71" t="s">
        <v>131</v>
      </c>
      <c r="C47" s="14"/>
      <c r="D47" s="500"/>
      <c r="E47" s="500"/>
      <c r="F47" s="515">
        <f>D45/D46</f>
        <v>0.51459481278362873</v>
      </c>
      <c r="G47" s="516"/>
      <c r="H47" s="14"/>
    </row>
    <row r="48" spans="1:8">
      <c r="A48" s="14"/>
      <c r="B48" s="14"/>
      <c r="C48" s="14"/>
      <c r="D48" s="500"/>
      <c r="E48" s="500"/>
      <c r="F48" s="514"/>
      <c r="G48" s="514"/>
      <c r="H48" s="14"/>
    </row>
    <row r="49" spans="1:8" ht="13.5" thickBot="1">
      <c r="A49" s="14"/>
      <c r="B49" s="71" t="s">
        <v>126</v>
      </c>
      <c r="C49" s="14"/>
      <c r="D49" s="14"/>
      <c r="E49" s="14"/>
      <c r="F49" s="516"/>
      <c r="G49" s="516"/>
      <c r="H49" s="517">
        <f>AVERAGE(F39:F47)</f>
        <v>0.5025136098211781</v>
      </c>
    </row>
    <row r="50" spans="1:8" ht="13.5" thickTop="1">
      <c r="A50" s="14"/>
      <c r="B50" s="71"/>
      <c r="C50" s="14"/>
      <c r="D50" s="14"/>
      <c r="E50" s="14"/>
      <c r="F50" s="516"/>
      <c r="G50" s="516"/>
      <c r="H50" s="516"/>
    </row>
    <row r="51" spans="1:8">
      <c r="A51" s="14"/>
      <c r="B51" s="14"/>
      <c r="C51" s="14"/>
      <c r="D51" s="14"/>
      <c r="E51" s="14"/>
      <c r="F51" s="14"/>
      <c r="G51" s="14"/>
      <c r="H51" s="14"/>
    </row>
    <row r="52" spans="1:8" ht="13.5" thickBot="1">
      <c r="A52" s="14"/>
      <c r="B52" s="71" t="s">
        <v>132</v>
      </c>
      <c r="C52" s="14"/>
      <c r="D52" s="14"/>
      <c r="E52" s="14"/>
      <c r="F52" s="14"/>
      <c r="G52" s="14"/>
      <c r="H52" s="517">
        <f>H30*H49</f>
        <v>5.2033760640663944E-2</v>
      </c>
    </row>
    <row r="53" spans="1:8" ht="13.5" thickTop="1">
      <c r="A53" s="14"/>
      <c r="B53" s="14"/>
      <c r="C53" s="14"/>
      <c r="D53" s="14"/>
      <c r="E53" s="14"/>
      <c r="F53" s="14"/>
      <c r="G53" s="14"/>
      <c r="H53" s="14"/>
    </row>
    <row r="54" spans="1:8">
      <c r="A54" s="14"/>
      <c r="B54" s="14"/>
      <c r="C54" s="14"/>
      <c r="D54" s="14"/>
      <c r="E54" s="14"/>
      <c r="F54" s="14"/>
      <c r="G54" s="14"/>
      <c r="H54" s="14"/>
    </row>
    <row r="55" spans="1:8">
      <c r="A55" s="14"/>
      <c r="B55" s="14"/>
      <c r="C55" s="14"/>
      <c r="D55" s="14"/>
      <c r="E55" s="14"/>
      <c r="F55" s="14"/>
      <c r="G55" s="14"/>
      <c r="H55" s="14"/>
    </row>
    <row r="56" spans="1:8">
      <c r="A56" s="14"/>
      <c r="B56" s="14"/>
      <c r="C56" s="14"/>
      <c r="D56" s="14"/>
      <c r="E56" s="14"/>
      <c r="F56" s="14"/>
      <c r="G56" s="14"/>
      <c r="H56" s="14"/>
    </row>
    <row r="57" spans="1:8">
      <c r="A57" s="71"/>
      <c r="B57" s="14"/>
      <c r="C57" s="14"/>
      <c r="D57" s="14"/>
      <c r="E57" s="14"/>
      <c r="F57" s="14"/>
      <c r="G57" s="14"/>
      <c r="H57" s="237" t="s">
        <v>133</v>
      </c>
    </row>
    <row r="58" spans="1:8">
      <c r="A58" s="71"/>
      <c r="B58" s="14"/>
      <c r="C58" s="14"/>
      <c r="D58" s="134" t="s">
        <v>118</v>
      </c>
      <c r="E58" s="134"/>
      <c r="F58" s="134" t="s">
        <v>120</v>
      </c>
      <c r="G58" s="134"/>
      <c r="H58" s="237" t="s">
        <v>134</v>
      </c>
    </row>
    <row r="59" spans="1:8">
      <c r="A59" s="14"/>
      <c r="B59" s="14"/>
      <c r="C59" s="14"/>
      <c r="D59" s="83" t="s">
        <v>119</v>
      </c>
      <c r="E59" s="513"/>
      <c r="F59" s="78" t="s">
        <v>121</v>
      </c>
      <c r="G59" s="134"/>
      <c r="H59" s="238" t="s">
        <v>135</v>
      </c>
    </row>
    <row r="60" spans="1:8">
      <c r="A60" s="31" t="s">
        <v>136</v>
      </c>
      <c r="B60" s="14"/>
      <c r="C60" s="14"/>
      <c r="D60" s="14"/>
      <c r="E60" s="14"/>
      <c r="F60" s="14"/>
      <c r="G60" s="14"/>
      <c r="H60" s="14"/>
    </row>
    <row r="61" spans="1:8">
      <c r="A61" s="14"/>
      <c r="B61" s="14"/>
      <c r="C61" s="14"/>
      <c r="D61" s="14"/>
      <c r="E61" s="14"/>
      <c r="F61" s="14"/>
      <c r="G61" s="14"/>
      <c r="H61" s="14"/>
    </row>
    <row r="62" spans="1:8">
      <c r="A62" s="31" t="s">
        <v>112</v>
      </c>
      <c r="B62" s="14"/>
      <c r="C62" s="14"/>
      <c r="D62" s="14"/>
      <c r="E62" s="14"/>
      <c r="F62" s="14"/>
      <c r="G62" s="14"/>
      <c r="H62" s="14"/>
    </row>
    <row r="63" spans="1:8">
      <c r="A63" s="14"/>
      <c r="B63" s="71" t="s">
        <v>114</v>
      </c>
      <c r="C63" s="14"/>
      <c r="D63" s="500">
        <f>D18</f>
        <v>1108959113</v>
      </c>
      <c r="E63" s="500"/>
      <c r="F63" s="14"/>
      <c r="G63" s="14"/>
      <c r="H63" s="14"/>
    </row>
    <row r="64" spans="1:8">
      <c r="A64" s="14"/>
      <c r="B64" s="71" t="s">
        <v>113</v>
      </c>
      <c r="C64" s="14"/>
      <c r="D64" s="501">
        <f>D19</f>
        <v>10440795067</v>
      </c>
      <c r="E64" s="504"/>
      <c r="F64" s="14"/>
      <c r="G64" s="14"/>
      <c r="H64" s="14"/>
    </row>
    <row r="65" spans="1:8">
      <c r="A65" s="14"/>
      <c r="B65" s="71" t="s">
        <v>125</v>
      </c>
      <c r="C65" s="14"/>
      <c r="D65" s="500"/>
      <c r="E65" s="500"/>
      <c r="F65" s="514">
        <f>D63/D64</f>
        <v>0.10621404844014835</v>
      </c>
      <c r="G65" s="514"/>
      <c r="H65" s="14"/>
    </row>
    <row r="66" spans="1:8">
      <c r="A66" s="14"/>
      <c r="B66" s="14"/>
      <c r="C66" s="14"/>
      <c r="D66" s="500"/>
      <c r="E66" s="500"/>
      <c r="F66" s="514"/>
      <c r="G66" s="514"/>
      <c r="H66" s="14"/>
    </row>
    <row r="67" spans="1:8">
      <c r="A67" s="14"/>
      <c r="B67" s="71" t="s">
        <v>137</v>
      </c>
      <c r="C67" s="14"/>
      <c r="D67" s="500">
        <v>85408544</v>
      </c>
      <c r="E67" s="500"/>
      <c r="F67" s="514"/>
      <c r="G67" s="514"/>
      <c r="H67" s="14"/>
    </row>
    <row r="68" spans="1:8">
      <c r="A68" s="14"/>
      <c r="B68" s="71" t="s">
        <v>138</v>
      </c>
      <c r="C68" s="14"/>
      <c r="D68" s="501">
        <v>932838402</v>
      </c>
      <c r="E68" s="504"/>
      <c r="F68" s="514"/>
      <c r="G68" s="514"/>
      <c r="H68" s="14"/>
    </row>
    <row r="69" spans="1:8">
      <c r="A69" s="14"/>
      <c r="B69" s="71" t="s">
        <v>523</v>
      </c>
      <c r="C69" s="14"/>
      <c r="D69" s="500"/>
      <c r="E69" s="500"/>
      <c r="F69" s="515">
        <f>D67/D68</f>
        <v>9.1557705832955194E-2</v>
      </c>
      <c r="G69" s="516"/>
      <c r="H69" s="14"/>
    </row>
    <row r="70" spans="1:8">
      <c r="A70" s="14"/>
      <c r="B70" s="14"/>
      <c r="C70" s="14"/>
      <c r="D70" s="500"/>
      <c r="E70" s="500"/>
      <c r="F70" s="514"/>
      <c r="G70" s="514"/>
      <c r="H70" s="14"/>
    </row>
    <row r="71" spans="1:8" ht="13.5" thickBot="1">
      <c r="A71" s="14"/>
      <c r="B71" s="71" t="s">
        <v>524</v>
      </c>
      <c r="C71" s="14"/>
      <c r="D71" s="14"/>
      <c r="E71" s="14"/>
      <c r="F71" s="516"/>
      <c r="G71" s="516"/>
      <c r="H71" s="517">
        <f>AVERAGE(F65:F69)</f>
        <v>9.8885877136551781E-2</v>
      </c>
    </row>
    <row r="72" spans="1:8" ht="13.5" thickTop="1">
      <c r="A72" s="14"/>
      <c r="B72" s="71"/>
      <c r="C72" s="14"/>
      <c r="D72" s="14"/>
      <c r="E72" s="14"/>
      <c r="F72" s="516"/>
      <c r="G72" s="516"/>
      <c r="H72" s="516"/>
    </row>
    <row r="73" spans="1:8">
      <c r="A73" s="14"/>
      <c r="B73" s="71"/>
      <c r="C73" s="14"/>
      <c r="D73" s="14"/>
      <c r="E73" s="14"/>
      <c r="F73" s="516"/>
      <c r="G73" s="516"/>
      <c r="H73" s="516"/>
    </row>
    <row r="74" spans="1:8">
      <c r="A74" s="14"/>
      <c r="B74" s="71"/>
      <c r="C74" s="14"/>
      <c r="D74" s="14"/>
      <c r="E74" s="14"/>
      <c r="F74" s="516"/>
      <c r="G74" s="516"/>
      <c r="H74" s="516"/>
    </row>
    <row r="75" spans="1:8">
      <c r="A75" s="14"/>
      <c r="B75" s="14"/>
      <c r="C75" s="14"/>
      <c r="D75" s="14"/>
      <c r="E75" s="14"/>
      <c r="F75" s="514"/>
      <c r="G75" s="514"/>
      <c r="H75" s="237" t="s">
        <v>133</v>
      </c>
    </row>
    <row r="76" spans="1:8">
      <c r="A76" s="14"/>
      <c r="B76" s="14"/>
      <c r="C76" s="14"/>
      <c r="D76" s="134" t="s">
        <v>118</v>
      </c>
      <c r="E76" s="134"/>
      <c r="F76" s="134" t="s">
        <v>120</v>
      </c>
      <c r="G76" s="514"/>
      <c r="H76" s="237" t="s">
        <v>134</v>
      </c>
    </row>
    <row r="77" spans="1:8">
      <c r="A77" s="31" t="s">
        <v>127</v>
      </c>
      <c r="B77" s="14"/>
      <c r="C77" s="14"/>
      <c r="D77" s="83" t="s">
        <v>119</v>
      </c>
      <c r="E77" s="513"/>
      <c r="F77" s="78" t="s">
        <v>121</v>
      </c>
      <c r="G77" s="14"/>
      <c r="H77" s="238" t="s">
        <v>135</v>
      </c>
    </row>
    <row r="78" spans="1:8">
      <c r="A78" s="14"/>
      <c r="B78" s="71" t="s">
        <v>128</v>
      </c>
      <c r="C78" s="14"/>
      <c r="D78" s="500">
        <f>D37</f>
        <v>523914610</v>
      </c>
      <c r="E78" s="500"/>
      <c r="F78" s="14"/>
      <c r="G78" s="14"/>
      <c r="H78" s="14"/>
    </row>
    <row r="79" spans="1:8">
      <c r="A79" s="14"/>
      <c r="B79" s="71" t="s">
        <v>141</v>
      </c>
      <c r="C79" s="14"/>
      <c r="D79" s="501">
        <f>D38</f>
        <v>1105054675</v>
      </c>
      <c r="E79" s="504"/>
      <c r="F79" s="14"/>
      <c r="G79" s="14"/>
      <c r="H79" s="14"/>
    </row>
    <row r="80" spans="1:8">
      <c r="A80" s="14"/>
      <c r="B80" s="71" t="s">
        <v>129</v>
      </c>
      <c r="C80" s="14"/>
      <c r="D80" s="500"/>
      <c r="E80" s="500"/>
      <c r="F80" s="514">
        <f>D78/D79</f>
        <v>0.47410741011525065</v>
      </c>
      <c r="G80" s="514"/>
      <c r="H80" s="14"/>
    </row>
    <row r="81" spans="1:8">
      <c r="A81" s="14"/>
      <c r="B81" s="71"/>
      <c r="C81" s="14"/>
      <c r="D81" s="500"/>
      <c r="E81" s="500"/>
      <c r="F81" s="514"/>
      <c r="G81" s="514"/>
      <c r="H81" s="14"/>
    </row>
    <row r="82" spans="1:8">
      <c r="A82" s="14"/>
      <c r="B82" s="71" t="s">
        <v>526</v>
      </c>
      <c r="C82" s="14"/>
      <c r="D82" s="500">
        <f>D67*F47</f>
        <v>43950793.709802315</v>
      </c>
      <c r="E82" s="500"/>
      <c r="F82" s="514"/>
      <c r="G82" s="514"/>
      <c r="H82" s="14"/>
    </row>
    <row r="83" spans="1:8">
      <c r="A83" s="14"/>
      <c r="B83" s="71" t="s">
        <v>137</v>
      </c>
      <c r="C83" s="14"/>
      <c r="D83" s="501">
        <f>D67</f>
        <v>85408544</v>
      </c>
      <c r="E83" s="504"/>
      <c r="F83" s="514"/>
      <c r="G83" s="514"/>
      <c r="H83" s="14"/>
    </row>
    <row r="84" spans="1:8">
      <c r="A84" s="14"/>
      <c r="B84" s="71" t="s">
        <v>131</v>
      </c>
      <c r="C84" s="14"/>
      <c r="D84" s="500"/>
      <c r="E84" s="500"/>
      <c r="F84" s="515">
        <f>D82/D83</f>
        <v>0.51459481278362873</v>
      </c>
      <c r="G84" s="516"/>
      <c r="H84" s="14"/>
    </row>
    <row r="85" spans="1:8">
      <c r="A85" s="14"/>
      <c r="B85" s="14"/>
      <c r="C85" s="14"/>
      <c r="D85" s="500"/>
      <c r="E85" s="500"/>
      <c r="F85" s="514"/>
      <c r="G85" s="514"/>
      <c r="H85" s="14"/>
    </row>
    <row r="86" spans="1:8" ht="13.5" thickBot="1">
      <c r="A86" s="14"/>
      <c r="B86" s="71" t="s">
        <v>524</v>
      </c>
      <c r="C86" s="14"/>
      <c r="D86" s="14"/>
      <c r="E86" s="14"/>
      <c r="F86" s="516"/>
      <c r="G86" s="516"/>
      <c r="H86" s="517">
        <f>AVERAGE(F80:F84)</f>
        <v>0.49435111144943966</v>
      </c>
    </row>
    <row r="87" spans="1:8" ht="13.5" thickTop="1">
      <c r="A87" s="14"/>
      <c r="B87" s="71"/>
      <c r="C87" s="14"/>
      <c r="D87" s="14"/>
      <c r="E87" s="14"/>
      <c r="F87" s="516"/>
      <c r="G87" s="516"/>
      <c r="H87" s="516"/>
    </row>
    <row r="88" spans="1:8">
      <c r="A88" s="14"/>
      <c r="B88" s="14"/>
      <c r="C88" s="14"/>
      <c r="D88" s="14"/>
      <c r="E88" s="14"/>
      <c r="F88" s="14"/>
      <c r="G88" s="14"/>
      <c r="H88" s="14"/>
    </row>
    <row r="89" spans="1:8" ht="13.5" thickBot="1">
      <c r="A89" s="14"/>
      <c r="B89" s="71" t="s">
        <v>525</v>
      </c>
      <c r="C89" s="14"/>
      <c r="D89" s="14"/>
      <c r="E89" s="14"/>
      <c r="F89" s="14"/>
      <c r="G89" s="14"/>
      <c r="H89" s="517">
        <f>H71*H86</f>
        <v>4.8884343269107108E-2</v>
      </c>
    </row>
    <row r="90" spans="1:8" ht="13.5" thickTop="1">
      <c r="A90" s="14"/>
      <c r="B90" s="14"/>
      <c r="C90" s="14"/>
      <c r="D90" s="14"/>
      <c r="E90" s="14"/>
      <c r="F90" s="14"/>
      <c r="G90" s="14"/>
      <c r="H90" s="14"/>
    </row>
  </sheetData>
  <mergeCells count="4">
    <mergeCell ref="A1:H1"/>
    <mergeCell ref="A2:H2"/>
    <mergeCell ref="A4:H4"/>
    <mergeCell ref="A5:H5"/>
  </mergeCells>
  <pageMargins left="0.5" right="0.25" top="1" bottom="0.5" header="0.5" footer="0.5"/>
  <pageSetup orientation="portrait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75"/>
  <sheetViews>
    <sheetView topLeftCell="B16" zoomScaleNormal="100" workbookViewId="0">
      <selection activeCell="J58" sqref="J58"/>
    </sheetView>
  </sheetViews>
  <sheetFormatPr defaultRowHeight="12.75"/>
  <cols>
    <col min="1" max="1" width="11.7109375" style="373" customWidth="1"/>
    <col min="2" max="2" width="37.42578125" style="373" bestFit="1" customWidth="1"/>
    <col min="3" max="3" width="2.7109375" style="373" customWidth="1"/>
    <col min="4" max="4" width="16" style="373" bestFit="1" customWidth="1"/>
    <col min="5" max="5" width="2.7109375" style="373" customWidth="1"/>
    <col min="6" max="6" width="18" style="373" bestFit="1" customWidth="1"/>
    <col min="7" max="7" width="2.7109375" style="373" customWidth="1"/>
    <col min="8" max="8" width="12.85546875" style="373" bestFit="1" customWidth="1"/>
    <col min="9" max="9" width="2.7109375" style="373" customWidth="1"/>
    <col min="10" max="10" width="15.5703125" style="373" bestFit="1" customWidth="1"/>
    <col min="11" max="11" width="2.7109375" style="373" customWidth="1"/>
    <col min="12" max="12" width="15" style="373" bestFit="1" customWidth="1"/>
    <col min="13" max="13" width="2.7109375" style="373" customWidth="1"/>
    <col min="14" max="14" width="12.5703125" style="373" bestFit="1" customWidth="1"/>
    <col min="15" max="15" width="2.7109375" style="373" customWidth="1"/>
    <col min="16" max="16" width="14" style="373" bestFit="1" customWidth="1"/>
    <col min="17" max="17" width="2.7109375" style="373" customWidth="1"/>
    <col min="18" max="18" width="12.5703125" style="373" bestFit="1" customWidth="1"/>
    <col min="19" max="25" width="9.140625" style="373"/>
    <col min="26" max="26" width="15" style="373" bestFit="1" customWidth="1"/>
    <col min="27" max="16384" width="9.140625" style="373"/>
  </cols>
  <sheetData>
    <row r="1" spans="1:19">
      <c r="Q1" s="536" t="s">
        <v>370</v>
      </c>
      <c r="R1" s="536"/>
    </row>
    <row r="2" spans="1:19" ht="15.75">
      <c r="A2" s="537" t="s">
        <v>371</v>
      </c>
      <c r="B2" s="537"/>
      <c r="C2" s="537"/>
      <c r="D2" s="537"/>
      <c r="E2" s="537"/>
      <c r="F2" s="537"/>
      <c r="G2" s="537"/>
      <c r="H2" s="537"/>
      <c r="I2" s="537"/>
      <c r="J2" s="537"/>
      <c r="K2" s="537"/>
      <c r="L2" s="537"/>
      <c r="M2" s="537"/>
      <c r="N2" s="537"/>
      <c r="O2" s="537"/>
      <c r="P2" s="537"/>
      <c r="Q2" s="537"/>
      <c r="R2" s="537"/>
    </row>
    <row r="3" spans="1:19" ht="15.75">
      <c r="A3" s="537" t="s">
        <v>372</v>
      </c>
      <c r="B3" s="537"/>
      <c r="C3" s="537"/>
      <c r="D3" s="537"/>
      <c r="E3" s="537"/>
      <c r="F3" s="537"/>
      <c r="G3" s="537"/>
      <c r="H3" s="537"/>
      <c r="I3" s="537"/>
      <c r="J3" s="537"/>
      <c r="K3" s="537"/>
      <c r="L3" s="537"/>
      <c r="M3" s="537"/>
      <c r="N3" s="537"/>
      <c r="O3" s="537"/>
      <c r="P3" s="537"/>
      <c r="Q3" s="537"/>
      <c r="R3" s="537"/>
    </row>
    <row r="4" spans="1:19" ht="15.75">
      <c r="A4" s="537" t="s">
        <v>373</v>
      </c>
      <c r="B4" s="537"/>
      <c r="C4" s="537"/>
      <c r="D4" s="537"/>
      <c r="E4" s="537"/>
      <c r="F4" s="537"/>
      <c r="G4" s="537"/>
      <c r="H4" s="537"/>
      <c r="I4" s="537"/>
      <c r="J4" s="537"/>
      <c r="K4" s="537"/>
      <c r="L4" s="537"/>
      <c r="M4" s="537"/>
      <c r="N4" s="537"/>
      <c r="O4" s="537"/>
      <c r="P4" s="537"/>
      <c r="Q4" s="537"/>
      <c r="R4" s="537"/>
    </row>
    <row r="5" spans="1:19" ht="15.75">
      <c r="A5" s="374"/>
      <c r="B5" s="374"/>
      <c r="C5" s="374"/>
      <c r="D5" s="374"/>
      <c r="E5" s="374"/>
      <c r="F5" s="374"/>
      <c r="G5" s="374"/>
      <c r="H5" s="374"/>
      <c r="I5" s="374"/>
      <c r="J5" s="374"/>
      <c r="K5" s="374"/>
      <c r="L5" s="374"/>
      <c r="M5" s="374"/>
      <c r="N5" s="374"/>
      <c r="O5" s="374"/>
      <c r="P5" s="374"/>
      <c r="Q5" s="374"/>
      <c r="R5" s="374"/>
    </row>
    <row r="6" spans="1:19">
      <c r="A6" s="375" t="s">
        <v>374</v>
      </c>
      <c r="C6" s="376"/>
      <c r="E6" s="376"/>
      <c r="F6" s="377" t="s">
        <v>375</v>
      </c>
      <c r="G6" s="376"/>
      <c r="I6" s="376"/>
      <c r="K6" s="376"/>
      <c r="M6" s="376"/>
      <c r="O6" s="376"/>
      <c r="P6" s="378" t="s">
        <v>168</v>
      </c>
      <c r="Q6" s="376"/>
      <c r="R6" s="379" t="s">
        <v>168</v>
      </c>
    </row>
    <row r="7" spans="1:19">
      <c r="C7" s="376"/>
      <c r="D7" s="380" t="s">
        <v>376</v>
      </c>
      <c r="E7" s="376"/>
      <c r="F7" s="377" t="s">
        <v>377</v>
      </c>
      <c r="G7" s="376"/>
      <c r="H7" s="378" t="s">
        <v>378</v>
      </c>
      <c r="I7" s="376"/>
      <c r="J7" s="378" t="s">
        <v>379</v>
      </c>
      <c r="K7" s="376"/>
      <c r="L7" s="378" t="s">
        <v>380</v>
      </c>
      <c r="M7" s="376"/>
      <c r="N7" s="378" t="s">
        <v>381</v>
      </c>
      <c r="O7" s="376"/>
      <c r="P7" s="378" t="s">
        <v>382</v>
      </c>
      <c r="Q7" s="376"/>
      <c r="R7" s="379" t="s">
        <v>382</v>
      </c>
    </row>
    <row r="8" spans="1:19">
      <c r="A8" s="381" t="s">
        <v>383</v>
      </c>
      <c r="B8" s="382" t="s">
        <v>37</v>
      </c>
      <c r="C8" s="383"/>
      <c r="D8" s="384">
        <v>41912</v>
      </c>
      <c r="E8" s="383"/>
      <c r="F8" s="384">
        <v>41912</v>
      </c>
      <c r="G8" s="383"/>
      <c r="H8" s="384" t="s">
        <v>384</v>
      </c>
      <c r="I8" s="383"/>
      <c r="J8" s="384" t="s">
        <v>14</v>
      </c>
      <c r="K8" s="383"/>
      <c r="L8" s="384" t="s">
        <v>385</v>
      </c>
      <c r="M8" s="383"/>
      <c r="N8" s="384" t="s">
        <v>386</v>
      </c>
      <c r="O8" s="383"/>
      <c r="P8" s="384" t="s">
        <v>14</v>
      </c>
      <c r="Q8" s="383"/>
      <c r="R8" s="385" t="s">
        <v>387</v>
      </c>
    </row>
    <row r="9" spans="1:19">
      <c r="C9" s="376"/>
      <c r="E9" s="376"/>
      <c r="G9" s="376"/>
      <c r="I9" s="376"/>
      <c r="K9" s="376"/>
      <c r="M9" s="376"/>
      <c r="O9" s="376"/>
      <c r="Q9" s="376"/>
      <c r="R9" s="386"/>
    </row>
    <row r="10" spans="1:19">
      <c r="A10" s="533" t="s">
        <v>388</v>
      </c>
      <c r="B10" s="533"/>
      <c r="C10" s="387"/>
      <c r="D10" s="388"/>
      <c r="E10" s="387"/>
      <c r="G10" s="387"/>
      <c r="H10" s="376"/>
      <c r="I10" s="387"/>
      <c r="J10" s="389"/>
      <c r="K10" s="387"/>
      <c r="L10" s="389"/>
      <c r="M10" s="387"/>
      <c r="N10" s="376"/>
      <c r="O10" s="387"/>
      <c r="P10" s="376"/>
      <c r="Q10" s="387"/>
      <c r="R10" s="390"/>
    </row>
    <row r="11" spans="1:19" s="392" customFormat="1">
      <c r="A11" s="391">
        <v>35020</v>
      </c>
      <c r="B11" s="392" t="s">
        <v>389</v>
      </c>
      <c r="C11" s="393"/>
      <c r="D11" s="394">
        <v>4681.58</v>
      </c>
      <c r="E11" s="393"/>
      <c r="F11" s="395">
        <v>4489.5836621841709</v>
      </c>
      <c r="G11" s="393"/>
      <c r="H11" s="396">
        <v>0</v>
      </c>
      <c r="I11" s="393"/>
      <c r="J11" s="397">
        <f t="shared" ref="J11:J25" si="0">D11*H11</f>
        <v>0</v>
      </c>
      <c r="K11" s="393"/>
      <c r="L11" s="397">
        <f t="shared" ref="L11:L25" si="1">D11-F11-J11</f>
        <v>191.99633781582907</v>
      </c>
      <c r="M11" s="393"/>
      <c r="N11" s="398">
        <v>16.301818261825208</v>
      </c>
      <c r="O11" s="393"/>
      <c r="P11" s="397">
        <f t="shared" ref="P11:P25" si="2">L11/N11</f>
        <v>11.777602641138296</v>
      </c>
      <c r="Q11" s="393"/>
      <c r="R11" s="399">
        <f t="shared" ref="R11:R26" si="3">P11/D11</f>
        <v>2.5157324324561999E-3</v>
      </c>
    </row>
    <row r="12" spans="1:19" s="392" customFormat="1">
      <c r="A12" s="391">
        <v>35100</v>
      </c>
      <c r="B12" s="400" t="s">
        <v>390</v>
      </c>
      <c r="C12" s="401"/>
      <c r="D12" s="402">
        <v>17916.189999999999</v>
      </c>
      <c r="E12" s="401"/>
      <c r="F12" s="398">
        <v>4801.2124557377902</v>
      </c>
      <c r="G12" s="401"/>
      <c r="H12" s="396">
        <v>-0.05</v>
      </c>
      <c r="I12" s="401"/>
      <c r="J12" s="403">
        <f t="shared" si="0"/>
        <v>-895.80949999999996</v>
      </c>
      <c r="K12" s="401"/>
      <c r="L12" s="403">
        <f t="shared" si="1"/>
        <v>14010.787044262208</v>
      </c>
      <c r="M12" s="401"/>
      <c r="N12" s="398">
        <v>46.758041142442671</v>
      </c>
      <c r="O12" s="401"/>
      <c r="P12" s="403">
        <f t="shared" si="2"/>
        <v>299.64443979977807</v>
      </c>
      <c r="Q12" s="401"/>
      <c r="R12" s="399">
        <f t="shared" si="3"/>
        <v>1.6724785783125657E-2</v>
      </c>
    </row>
    <row r="13" spans="1:19" s="392" customFormat="1">
      <c r="A13" s="391">
        <v>35102</v>
      </c>
      <c r="B13" s="400" t="s">
        <v>391</v>
      </c>
      <c r="C13" s="393"/>
      <c r="D13" s="402">
        <v>153261.30000000002</v>
      </c>
      <c r="E13" s="393"/>
      <c r="F13" s="398">
        <v>106869.71619903177</v>
      </c>
      <c r="G13" s="393"/>
      <c r="H13" s="396">
        <v>-0.05</v>
      </c>
      <c r="I13" s="393"/>
      <c r="J13" s="403">
        <f t="shared" si="0"/>
        <v>-7663.0650000000014</v>
      </c>
      <c r="K13" s="393"/>
      <c r="L13" s="403">
        <f t="shared" si="1"/>
        <v>54054.648800968251</v>
      </c>
      <c r="M13" s="393"/>
      <c r="N13" s="398">
        <v>27.986724693558521</v>
      </c>
      <c r="O13" s="393"/>
      <c r="P13" s="403">
        <f t="shared" si="2"/>
        <v>1931.4389015807046</v>
      </c>
      <c r="Q13" s="393"/>
      <c r="R13" s="399">
        <f t="shared" si="3"/>
        <v>1.2602260985524097E-2</v>
      </c>
    </row>
    <row r="14" spans="1:19" s="392" customFormat="1">
      <c r="A14" s="391">
        <v>35103</v>
      </c>
      <c r="B14" s="400" t="s">
        <v>392</v>
      </c>
      <c r="C14" s="401"/>
      <c r="D14" s="402">
        <v>23138.379999999997</v>
      </c>
      <c r="E14" s="401"/>
      <c r="F14" s="398">
        <v>19902.193831973367</v>
      </c>
      <c r="G14" s="401"/>
      <c r="H14" s="396">
        <v>-0.05</v>
      </c>
      <c r="I14" s="401"/>
      <c r="J14" s="403">
        <f t="shared" si="0"/>
        <v>-1156.9189999999999</v>
      </c>
      <c r="K14" s="401"/>
      <c r="L14" s="403">
        <f t="shared" si="1"/>
        <v>4393.1051680266301</v>
      </c>
      <c r="M14" s="401"/>
      <c r="N14" s="398">
        <v>20.663792219194278</v>
      </c>
      <c r="O14" s="401"/>
      <c r="P14" s="403">
        <f t="shared" si="2"/>
        <v>212.59917450902077</v>
      </c>
      <c r="Q14" s="401"/>
      <c r="R14" s="399">
        <f t="shared" si="3"/>
        <v>9.1881615959726135E-3</v>
      </c>
    </row>
    <row r="15" spans="1:19" s="392" customFormat="1">
      <c r="A15" s="391">
        <v>35104</v>
      </c>
      <c r="B15" s="392" t="s">
        <v>393</v>
      </c>
      <c r="C15" s="393"/>
      <c r="D15" s="402">
        <v>137442.53</v>
      </c>
      <c r="E15" s="393"/>
      <c r="F15" s="398">
        <v>93318.668968058919</v>
      </c>
      <c r="G15" s="393"/>
      <c r="H15" s="396">
        <v>-0.05</v>
      </c>
      <c r="I15" s="393"/>
      <c r="J15" s="403">
        <f t="shared" si="0"/>
        <v>-6872.1265000000003</v>
      </c>
      <c r="K15" s="393"/>
      <c r="L15" s="403">
        <f t="shared" si="1"/>
        <v>50995.987531941078</v>
      </c>
      <c r="M15" s="393"/>
      <c r="N15" s="398">
        <v>28.537257378208572</v>
      </c>
      <c r="O15" s="393"/>
      <c r="P15" s="403">
        <f t="shared" si="2"/>
        <v>1786.9967970672014</v>
      </c>
      <c r="Q15" s="393"/>
      <c r="R15" s="399">
        <f t="shared" si="3"/>
        <v>1.3001774611302639E-2</v>
      </c>
    </row>
    <row r="16" spans="1:19" s="392" customFormat="1">
      <c r="A16" s="391">
        <v>35200</v>
      </c>
      <c r="B16" s="400" t="s">
        <v>394</v>
      </c>
      <c r="C16" s="401"/>
      <c r="D16" s="402">
        <v>5870417.9300000006</v>
      </c>
      <c r="E16" s="401"/>
      <c r="F16" s="398">
        <v>692694.71887880377</v>
      </c>
      <c r="G16" s="401"/>
      <c r="H16" s="396">
        <v>-0.3</v>
      </c>
      <c r="I16" s="401"/>
      <c r="J16" s="403">
        <f t="shared" si="0"/>
        <v>-1761125.3790000002</v>
      </c>
      <c r="K16" s="401"/>
      <c r="L16" s="403">
        <f t="shared" si="1"/>
        <v>6938848.5901211966</v>
      </c>
      <c r="M16" s="401"/>
      <c r="N16" s="398">
        <v>61.300788246341398</v>
      </c>
      <c r="O16" s="401"/>
      <c r="P16" s="403">
        <f t="shared" si="2"/>
        <v>113193.46436846718</v>
      </c>
      <c r="Q16" s="401"/>
      <c r="R16" s="399">
        <f t="shared" si="3"/>
        <v>1.9282011215931805E-2</v>
      </c>
      <c r="S16" s="404"/>
    </row>
    <row r="17" spans="1:18" s="392" customFormat="1">
      <c r="A17" s="391">
        <v>35201</v>
      </c>
      <c r="B17" s="392" t="s">
        <v>395</v>
      </c>
      <c r="C17" s="393"/>
      <c r="D17" s="402">
        <v>1699998.54</v>
      </c>
      <c r="E17" s="393"/>
      <c r="F17" s="398">
        <v>1323427.9575445745</v>
      </c>
      <c r="G17" s="393"/>
      <c r="H17" s="396">
        <v>-0.3</v>
      </c>
      <c r="I17" s="393"/>
      <c r="J17" s="403">
        <f t="shared" si="0"/>
        <v>-509999.56199999998</v>
      </c>
      <c r="K17" s="393"/>
      <c r="L17" s="403">
        <f t="shared" si="1"/>
        <v>886570.14445542544</v>
      </c>
      <c r="M17" s="393"/>
      <c r="N17" s="398">
        <v>34.443271984373922</v>
      </c>
      <c r="O17" s="393"/>
      <c r="P17" s="403">
        <f t="shared" si="2"/>
        <v>25740.00939450935</v>
      </c>
      <c r="Q17" s="393"/>
      <c r="R17" s="399">
        <f t="shared" si="3"/>
        <v>1.5141195000384735E-2</v>
      </c>
    </row>
    <row r="18" spans="1:18">
      <c r="A18" s="405">
        <v>35202</v>
      </c>
      <c r="B18" s="373" t="s">
        <v>396</v>
      </c>
      <c r="C18" s="376"/>
      <c r="D18" s="406">
        <v>424750.23999999993</v>
      </c>
      <c r="E18" s="376"/>
      <c r="F18" s="407">
        <v>468302.73287541</v>
      </c>
      <c r="G18" s="376"/>
      <c r="H18" s="408">
        <v>-0.3</v>
      </c>
      <c r="I18" s="376"/>
      <c r="J18" s="409">
        <f t="shared" si="0"/>
        <v>-127425.07199999997</v>
      </c>
      <c r="K18" s="376"/>
      <c r="L18" s="409">
        <f t="shared" si="1"/>
        <v>83872.579124589902</v>
      </c>
      <c r="M18" s="376"/>
      <c r="N18" s="407">
        <v>21.303482218080145</v>
      </c>
      <c r="O18" s="376"/>
      <c r="P18" s="409">
        <f t="shared" si="2"/>
        <v>3937.0361270519293</v>
      </c>
      <c r="Q18" s="376"/>
      <c r="R18" s="390">
        <f t="shared" si="3"/>
        <v>9.2690615714588649E-3</v>
      </c>
    </row>
    <row r="19" spans="1:18">
      <c r="A19" s="405">
        <v>35203</v>
      </c>
      <c r="B19" s="373" t="s">
        <v>397</v>
      </c>
      <c r="C19" s="376"/>
      <c r="D19" s="406">
        <v>1694832.96</v>
      </c>
      <c r="E19" s="376"/>
      <c r="F19" s="407">
        <v>613056.49568877881</v>
      </c>
      <c r="G19" s="376"/>
      <c r="H19" s="408">
        <v>0</v>
      </c>
      <c r="I19" s="376"/>
      <c r="J19" s="409">
        <f t="shared" si="0"/>
        <v>0</v>
      </c>
      <c r="K19" s="376"/>
      <c r="L19" s="409">
        <f t="shared" si="1"/>
        <v>1081776.4643112211</v>
      </c>
      <c r="M19" s="376"/>
      <c r="N19" s="407">
        <v>35.5</v>
      </c>
      <c r="O19" s="376"/>
      <c r="P19" s="409">
        <f t="shared" si="2"/>
        <v>30472.57645947102</v>
      </c>
      <c r="Q19" s="376"/>
      <c r="R19" s="390">
        <f t="shared" si="3"/>
        <v>1.7979693089914314E-2</v>
      </c>
    </row>
    <row r="20" spans="1:18">
      <c r="A20" s="405">
        <v>35210</v>
      </c>
      <c r="B20" s="373" t="s">
        <v>398</v>
      </c>
      <c r="C20" s="376"/>
      <c r="D20" s="406">
        <v>178530.09</v>
      </c>
      <c r="E20" s="376"/>
      <c r="F20" s="407">
        <v>168277.06229529626</v>
      </c>
      <c r="G20" s="376"/>
      <c r="H20" s="408">
        <v>0</v>
      </c>
      <c r="I20" s="376"/>
      <c r="J20" s="409">
        <f t="shared" si="0"/>
        <v>0</v>
      </c>
      <c r="K20" s="376"/>
      <c r="L20" s="409">
        <f t="shared" si="1"/>
        <v>10253.027704703738</v>
      </c>
      <c r="M20" s="376"/>
      <c r="N20" s="407">
        <v>16.263079918184118</v>
      </c>
      <c r="O20" s="376"/>
      <c r="P20" s="409">
        <f t="shared" si="2"/>
        <v>630.44809201482155</v>
      </c>
      <c r="Q20" s="376"/>
      <c r="R20" s="390">
        <f t="shared" si="3"/>
        <v>3.5313268033126603E-3</v>
      </c>
    </row>
    <row r="21" spans="1:18">
      <c r="A21" s="405">
        <v>35211</v>
      </c>
      <c r="B21" s="373" t="s">
        <v>399</v>
      </c>
      <c r="C21" s="376"/>
      <c r="D21" s="406">
        <v>54614.270000000004</v>
      </c>
      <c r="E21" s="376"/>
      <c r="F21" s="407">
        <v>42652.150486678474</v>
      </c>
      <c r="G21" s="376"/>
      <c r="H21" s="408">
        <v>0</v>
      </c>
      <c r="I21" s="376"/>
      <c r="J21" s="409">
        <f t="shared" si="0"/>
        <v>0</v>
      </c>
      <c r="K21" s="376"/>
      <c r="L21" s="409">
        <f t="shared" si="1"/>
        <v>11962.11951332153</v>
      </c>
      <c r="M21" s="376"/>
      <c r="N21" s="407">
        <v>24.898320021438593</v>
      </c>
      <c r="O21" s="376"/>
      <c r="P21" s="409">
        <f t="shared" si="2"/>
        <v>480.43882089320073</v>
      </c>
      <c r="Q21" s="376"/>
      <c r="R21" s="390">
        <f t="shared" si="3"/>
        <v>8.7969466751675104E-3</v>
      </c>
    </row>
    <row r="22" spans="1:18">
      <c r="A22" s="410">
        <v>35300</v>
      </c>
      <c r="B22" s="373" t="s">
        <v>400</v>
      </c>
      <c r="C22" s="376"/>
      <c r="D22" s="406">
        <v>387955.11</v>
      </c>
      <c r="E22" s="376"/>
      <c r="F22" s="407">
        <v>335918.64663727407</v>
      </c>
      <c r="G22" s="376"/>
      <c r="H22" s="408">
        <v>-0.05</v>
      </c>
      <c r="I22" s="376"/>
      <c r="J22" s="409">
        <f t="shared" si="0"/>
        <v>-19397.755499999999</v>
      </c>
      <c r="K22" s="376"/>
      <c r="L22" s="409">
        <f t="shared" si="1"/>
        <v>71434.218862725917</v>
      </c>
      <c r="M22" s="376"/>
      <c r="N22" s="407">
        <v>22.848145248546718</v>
      </c>
      <c r="O22" s="376"/>
      <c r="P22" s="409">
        <f t="shared" si="2"/>
        <v>3126.4777987731659</v>
      </c>
      <c r="Q22" s="376"/>
      <c r="R22" s="390">
        <f t="shared" si="3"/>
        <v>8.0588648484953996E-3</v>
      </c>
    </row>
    <row r="23" spans="1:18">
      <c r="A23" s="405">
        <v>35400</v>
      </c>
      <c r="B23" s="411" t="s">
        <v>391</v>
      </c>
      <c r="C23" s="376"/>
      <c r="D23" s="406">
        <v>923446.05000000016</v>
      </c>
      <c r="E23" s="376"/>
      <c r="F23" s="407">
        <v>428968.83802256093</v>
      </c>
      <c r="G23" s="376"/>
      <c r="H23" s="408">
        <v>-0.05</v>
      </c>
      <c r="I23" s="376"/>
      <c r="J23" s="409">
        <f t="shared" si="0"/>
        <v>-46172.302500000013</v>
      </c>
      <c r="K23" s="376"/>
      <c r="L23" s="409">
        <f t="shared" si="1"/>
        <v>540649.51447743922</v>
      </c>
      <c r="M23" s="376"/>
      <c r="N23" s="407">
        <v>32.461892969814762</v>
      </c>
      <c r="O23" s="376"/>
      <c r="P23" s="409">
        <f t="shared" si="2"/>
        <v>16654.897943880576</v>
      </c>
      <c r="Q23" s="376"/>
      <c r="R23" s="390">
        <f t="shared" si="3"/>
        <v>1.8035593897316009E-2</v>
      </c>
    </row>
    <row r="24" spans="1:18">
      <c r="A24" s="405">
        <v>35500</v>
      </c>
      <c r="B24" s="411" t="s">
        <v>401</v>
      </c>
      <c r="C24" s="412"/>
      <c r="D24" s="406">
        <v>240883.03000000003</v>
      </c>
      <c r="E24" s="412"/>
      <c r="F24" s="407">
        <v>200648.7060876766</v>
      </c>
      <c r="G24" s="412"/>
      <c r="H24" s="408">
        <v>0</v>
      </c>
      <c r="I24" s="412"/>
      <c r="J24" s="409">
        <f t="shared" si="0"/>
        <v>0</v>
      </c>
      <c r="K24" s="412"/>
      <c r="L24" s="409">
        <f t="shared" si="1"/>
        <v>40234.323912323423</v>
      </c>
      <c r="M24" s="412"/>
      <c r="N24" s="407">
        <v>32.892481073434467</v>
      </c>
      <c r="O24" s="412"/>
      <c r="P24" s="409">
        <f t="shared" si="2"/>
        <v>1223.2073288268477</v>
      </c>
      <c r="Q24" s="412"/>
      <c r="R24" s="390">
        <f t="shared" si="3"/>
        <v>5.0780137099190742E-3</v>
      </c>
    </row>
    <row r="25" spans="1:18">
      <c r="A25" s="405">
        <v>35600</v>
      </c>
      <c r="B25" s="411" t="s">
        <v>402</v>
      </c>
      <c r="C25" s="412"/>
      <c r="D25" s="406">
        <v>414663.4499999999</v>
      </c>
      <c r="E25" s="412"/>
      <c r="F25" s="407">
        <v>152275.43636596034</v>
      </c>
      <c r="G25" s="412"/>
      <c r="H25" s="408">
        <v>-0.04</v>
      </c>
      <c r="I25" s="412"/>
      <c r="J25" s="409">
        <f t="shared" si="0"/>
        <v>-16586.537999999997</v>
      </c>
      <c r="K25" s="412"/>
      <c r="L25" s="409">
        <f t="shared" si="1"/>
        <v>278974.55163403956</v>
      </c>
      <c r="M25" s="412"/>
      <c r="N25" s="407">
        <v>32.892481073434467</v>
      </c>
      <c r="O25" s="412"/>
      <c r="P25" s="409">
        <f t="shared" si="2"/>
        <v>8481.4079853450967</v>
      </c>
      <c r="Q25" s="412"/>
      <c r="R25" s="390">
        <f t="shared" si="3"/>
        <v>2.0453714899022566E-2</v>
      </c>
    </row>
    <row r="26" spans="1:18">
      <c r="A26" s="413"/>
      <c r="B26" s="414" t="s">
        <v>403</v>
      </c>
      <c r="C26" s="415"/>
      <c r="D26" s="416">
        <f>SUM(D11:D25)</f>
        <v>12226531.649999999</v>
      </c>
      <c r="E26" s="415"/>
      <c r="F26" s="416">
        <f>SUM(F11:F25)</f>
        <v>4655604.12</v>
      </c>
      <c r="G26" s="415"/>
      <c r="H26" s="409"/>
      <c r="I26" s="415"/>
      <c r="J26" s="416">
        <f>SUM(J11:J25)</f>
        <v>-2497294.5290000006</v>
      </c>
      <c r="K26" s="415"/>
      <c r="L26" s="416">
        <f>SUM(L11:L25)</f>
        <v>10068222.059</v>
      </c>
      <c r="M26" s="415"/>
      <c r="N26" s="409"/>
      <c r="O26" s="415"/>
      <c r="P26" s="416">
        <f>SUM(P11:P25)</f>
        <v>208182.42123483104</v>
      </c>
      <c r="Q26" s="415"/>
      <c r="R26" s="417">
        <f t="shared" si="3"/>
        <v>1.7027103613217333E-2</v>
      </c>
    </row>
    <row r="27" spans="1:18">
      <c r="A27" s="413"/>
      <c r="B27" s="413"/>
      <c r="C27" s="387"/>
      <c r="D27" s="388"/>
      <c r="E27" s="387"/>
      <c r="G27" s="387"/>
      <c r="H27" s="409"/>
      <c r="I27" s="387"/>
      <c r="J27" s="409"/>
      <c r="K27" s="387"/>
      <c r="L27" s="409"/>
      <c r="M27" s="387"/>
      <c r="N27" s="409"/>
      <c r="O27" s="387"/>
      <c r="P27" s="409"/>
      <c r="Q27" s="387"/>
      <c r="R27" s="390"/>
    </row>
    <row r="28" spans="1:18">
      <c r="A28" s="533" t="s">
        <v>368</v>
      </c>
      <c r="B28" s="533"/>
      <c r="C28" s="387"/>
      <c r="D28" s="388"/>
      <c r="E28" s="387"/>
      <c r="G28" s="387"/>
      <c r="H28" s="409"/>
      <c r="I28" s="387"/>
      <c r="J28" s="409"/>
      <c r="K28" s="387"/>
      <c r="L28" s="409"/>
      <c r="M28" s="387"/>
      <c r="N28" s="409"/>
      <c r="O28" s="387"/>
      <c r="P28" s="409"/>
      <c r="Q28" s="387"/>
      <c r="R28" s="390"/>
    </row>
    <row r="29" spans="1:18">
      <c r="A29" s="405">
        <v>36520</v>
      </c>
      <c r="B29" s="373" t="s">
        <v>389</v>
      </c>
      <c r="C29" s="376"/>
      <c r="D29" s="406">
        <v>867772</v>
      </c>
      <c r="E29" s="376"/>
      <c r="F29" s="407">
        <v>369967.75204918149</v>
      </c>
      <c r="G29" s="376"/>
      <c r="H29" s="408">
        <v>0</v>
      </c>
      <c r="I29" s="376"/>
      <c r="J29" s="409">
        <f>D29*H29</f>
        <v>0</v>
      </c>
      <c r="K29" s="412"/>
      <c r="L29" s="409">
        <f>D29-F29-J29</f>
        <v>497804.24795081851</v>
      </c>
      <c r="M29" s="376"/>
      <c r="N29" s="409">
        <v>43.189812198478542</v>
      </c>
      <c r="O29" s="376"/>
      <c r="P29" s="409">
        <f>L29/N29</f>
        <v>11525.964634047536</v>
      </c>
      <c r="Q29" s="412"/>
      <c r="R29" s="390">
        <f t="shared" ref="R29:R34" si="4">P29/D29</f>
        <v>1.3282249985073885E-2</v>
      </c>
    </row>
    <row r="30" spans="1:18">
      <c r="A30" s="405">
        <v>36600</v>
      </c>
      <c r="B30" s="411" t="s">
        <v>404</v>
      </c>
      <c r="C30" s="412"/>
      <c r="D30" s="406">
        <v>109828.01000000001</v>
      </c>
      <c r="E30" s="412"/>
      <c r="F30" s="407">
        <v>60885.352992916967</v>
      </c>
      <c r="G30" s="412"/>
      <c r="H30" s="408">
        <v>-0.06</v>
      </c>
      <c r="I30" s="412"/>
      <c r="J30" s="409">
        <f>D30*H30</f>
        <v>-6589.6806000000006</v>
      </c>
      <c r="K30" s="412"/>
      <c r="L30" s="409">
        <f>D30-F30-J30</f>
        <v>55532.337607083042</v>
      </c>
      <c r="M30" s="412"/>
      <c r="N30" s="409">
        <v>28.338217606142273</v>
      </c>
      <c r="O30" s="412"/>
      <c r="P30" s="409">
        <f>L30/N30</f>
        <v>1959.6270442586508</v>
      </c>
      <c r="Q30" s="412"/>
      <c r="R30" s="390">
        <f t="shared" si="4"/>
        <v>1.7842689166986187E-2</v>
      </c>
    </row>
    <row r="31" spans="1:18">
      <c r="A31" s="405">
        <v>36700</v>
      </c>
      <c r="B31" s="411" t="s">
        <v>405</v>
      </c>
      <c r="C31" s="412"/>
      <c r="D31" s="406">
        <v>185508.8</v>
      </c>
      <c r="E31" s="412"/>
      <c r="F31" s="407">
        <v>105285.069</v>
      </c>
      <c r="G31" s="412"/>
      <c r="H31" s="408">
        <v>0</v>
      </c>
      <c r="I31" s="412"/>
      <c r="J31" s="409">
        <f>D31*H31</f>
        <v>0</v>
      </c>
      <c r="K31" s="412"/>
      <c r="L31" s="409">
        <f>D31-F31-J31</f>
        <v>80223.730999999985</v>
      </c>
      <c r="M31" s="412"/>
      <c r="N31" s="409">
        <v>8.6490485626557874</v>
      </c>
      <c r="O31" s="412"/>
      <c r="P31" s="409">
        <f>L31/N31</f>
        <v>9275.4399999999987</v>
      </c>
      <c r="Q31" s="412"/>
      <c r="R31" s="390">
        <f t="shared" si="4"/>
        <v>4.9999999999999996E-2</v>
      </c>
    </row>
    <row r="32" spans="1:18">
      <c r="A32" s="405">
        <v>36701</v>
      </c>
      <c r="B32" s="373" t="s">
        <v>406</v>
      </c>
      <c r="C32" s="376"/>
      <c r="D32" s="406">
        <v>27845816.359999999</v>
      </c>
      <c r="E32" s="376"/>
      <c r="F32" s="407">
        <v>17001621.841956858</v>
      </c>
      <c r="G32" s="376"/>
      <c r="H32" s="408">
        <v>-0.2</v>
      </c>
      <c r="I32" s="376"/>
      <c r="J32" s="409">
        <f>D32*H32</f>
        <v>-5569163.2719999999</v>
      </c>
      <c r="K32" s="412"/>
      <c r="L32" s="409">
        <f>D32-F32-J32</f>
        <v>16413357.790043142</v>
      </c>
      <c r="M32" s="376"/>
      <c r="N32" s="409">
        <v>31.141339670067421</v>
      </c>
      <c r="O32" s="376"/>
      <c r="P32" s="409">
        <f>L32/N32</f>
        <v>527060.10608205816</v>
      </c>
      <c r="Q32" s="412"/>
      <c r="R32" s="390">
        <f t="shared" si="4"/>
        <v>1.8927802269039246E-2</v>
      </c>
    </row>
    <row r="33" spans="1:26">
      <c r="A33" s="405">
        <v>36900</v>
      </c>
      <c r="B33" s="411" t="s">
        <v>392</v>
      </c>
      <c r="C33" s="412"/>
      <c r="D33" s="406">
        <v>2888542.8899999983</v>
      </c>
      <c r="E33" s="412"/>
      <c r="F33" s="407">
        <v>1839130.4440010367</v>
      </c>
      <c r="G33" s="412"/>
      <c r="H33" s="408">
        <v>-0.19</v>
      </c>
      <c r="I33" s="412"/>
      <c r="J33" s="409">
        <f>D33*H33</f>
        <v>-548823.14909999969</v>
      </c>
      <c r="K33" s="412"/>
      <c r="L33" s="409">
        <f>D33-F33-J33</f>
        <v>1598235.5950989611</v>
      </c>
      <c r="M33" s="412"/>
      <c r="N33" s="389">
        <v>25.862731003963752</v>
      </c>
      <c r="O33" s="412"/>
      <c r="P33" s="409">
        <f>L33/N33</f>
        <v>61796.861083773932</v>
      </c>
      <c r="Q33" s="412"/>
      <c r="R33" s="390">
        <f t="shared" si="4"/>
        <v>2.1393783453142346E-2</v>
      </c>
    </row>
    <row r="34" spans="1:26">
      <c r="A34" s="413"/>
      <c r="B34" s="414" t="s">
        <v>407</v>
      </c>
      <c r="C34" s="415"/>
      <c r="D34" s="416">
        <f>SUM(D29:D33)</f>
        <v>31897468.059999995</v>
      </c>
      <c r="E34" s="415"/>
      <c r="F34" s="416">
        <f>SUM(F29:F33)</f>
        <v>19376890.459999993</v>
      </c>
      <c r="G34" s="415"/>
      <c r="H34" s="383"/>
      <c r="I34" s="415"/>
      <c r="J34" s="416">
        <f>SUM(J29:J33)</f>
        <v>-6124576.1016999995</v>
      </c>
      <c r="K34" s="415"/>
      <c r="L34" s="416">
        <f>SUM(L29:L33)</f>
        <v>18645153.701700006</v>
      </c>
      <c r="M34" s="415"/>
      <c r="N34" s="383"/>
      <c r="O34" s="415"/>
      <c r="P34" s="416">
        <f>SUM(P29:P33)</f>
        <v>611617.99884413823</v>
      </c>
      <c r="Q34" s="415"/>
      <c r="R34" s="417">
        <f t="shared" si="4"/>
        <v>1.9174499922491289E-2</v>
      </c>
    </row>
    <row r="35" spans="1:26">
      <c r="A35" s="413"/>
      <c r="B35" s="413"/>
      <c r="C35" s="387"/>
      <c r="D35" s="388"/>
      <c r="E35" s="387"/>
      <c r="G35" s="387"/>
      <c r="H35" s="376"/>
      <c r="I35" s="387"/>
      <c r="J35" s="376"/>
      <c r="K35" s="387"/>
      <c r="L35" s="376"/>
      <c r="M35" s="387"/>
      <c r="N35" s="376"/>
      <c r="O35" s="387"/>
      <c r="P35" s="376"/>
      <c r="Q35" s="387"/>
      <c r="R35" s="390"/>
    </row>
    <row r="36" spans="1:26">
      <c r="A36" s="533" t="s">
        <v>369</v>
      </c>
      <c r="B36" s="533"/>
      <c r="C36" s="387"/>
      <c r="D36" s="388"/>
      <c r="E36" s="387"/>
      <c r="G36" s="387"/>
      <c r="H36" s="418"/>
      <c r="I36" s="387"/>
      <c r="J36" s="409"/>
      <c r="K36" s="387"/>
      <c r="L36" s="409"/>
      <c r="M36" s="387"/>
      <c r="N36" s="409"/>
      <c r="O36" s="387"/>
      <c r="P36" s="390"/>
      <c r="Q36" s="387"/>
      <c r="R36" s="390"/>
    </row>
    <row r="37" spans="1:26">
      <c r="A37" s="405">
        <v>37402</v>
      </c>
      <c r="B37" s="373" t="s">
        <v>408</v>
      </c>
      <c r="C37" s="376"/>
      <c r="D37" s="406">
        <v>333416.21000000008</v>
      </c>
      <c r="E37" s="376"/>
      <c r="F37" s="407">
        <v>63226.003933815089</v>
      </c>
      <c r="G37" s="376"/>
      <c r="H37" s="419">
        <v>0</v>
      </c>
      <c r="I37" s="376"/>
      <c r="J37" s="409">
        <f t="shared" ref="J37:J48" si="5">D37*H37</f>
        <v>0</v>
      </c>
      <c r="K37" s="412"/>
      <c r="L37" s="409">
        <f t="shared" ref="L37:L48" si="6">D37-F37-J37</f>
        <v>270190.20606618497</v>
      </c>
      <c r="M37" s="376"/>
      <c r="N37" s="409">
        <v>55.68299710435268</v>
      </c>
      <c r="O37" s="376"/>
      <c r="P37" s="409">
        <f t="shared" ref="P37:P48" si="7">L37/N37</f>
        <v>4852.292802412112</v>
      </c>
      <c r="Q37" s="412"/>
      <c r="R37" s="390">
        <f t="shared" ref="R37:R49" si="8">P37/D37</f>
        <v>1.4553260030195025E-2</v>
      </c>
      <c r="Z37" s="388"/>
    </row>
    <row r="38" spans="1:26">
      <c r="A38" s="405">
        <v>37500</v>
      </c>
      <c r="B38" s="411" t="s">
        <v>409</v>
      </c>
      <c r="C38" s="412"/>
      <c r="D38" s="388">
        <v>486581.75999999995</v>
      </c>
      <c r="E38" s="412"/>
      <c r="F38" s="407">
        <v>192453.88359493361</v>
      </c>
      <c r="G38" s="412"/>
      <c r="H38" s="419">
        <v>-0.1</v>
      </c>
      <c r="I38" s="412"/>
      <c r="J38" s="409">
        <f t="shared" si="5"/>
        <v>-48658.175999999999</v>
      </c>
      <c r="K38" s="412"/>
      <c r="L38" s="409">
        <f t="shared" si="6"/>
        <v>342786.05240506632</v>
      </c>
      <c r="M38" s="412"/>
      <c r="N38" s="407">
        <v>34.170351420898484</v>
      </c>
      <c r="O38" s="412"/>
      <c r="P38" s="409">
        <f t="shared" si="7"/>
        <v>10031.680628119599</v>
      </c>
      <c r="Q38" s="412"/>
      <c r="R38" s="390">
        <f t="shared" si="8"/>
        <v>2.0616639284052898E-2</v>
      </c>
      <c r="Z38" s="388"/>
    </row>
    <row r="39" spans="1:26">
      <c r="A39" s="405">
        <v>37600</v>
      </c>
      <c r="B39" s="411" t="s">
        <v>405</v>
      </c>
      <c r="C39" s="412"/>
      <c r="D39" s="406">
        <v>20715876.260000002</v>
      </c>
      <c r="E39" s="412"/>
      <c r="F39" s="407">
        <v>10316480.3675</v>
      </c>
      <c r="G39" s="412"/>
      <c r="H39" s="408">
        <v>0</v>
      </c>
      <c r="I39" s="412"/>
      <c r="J39" s="409">
        <f t="shared" si="5"/>
        <v>0</v>
      </c>
      <c r="K39" s="412"/>
      <c r="L39" s="409">
        <f t="shared" si="6"/>
        <v>10399395.892500002</v>
      </c>
      <c r="M39" s="412"/>
      <c r="N39" s="407">
        <v>10.040025111155979</v>
      </c>
      <c r="O39" s="412"/>
      <c r="P39" s="409">
        <f t="shared" si="7"/>
        <v>1035793.8130000002</v>
      </c>
      <c r="Q39" s="412"/>
      <c r="R39" s="390">
        <f t="shared" si="8"/>
        <v>0.05</v>
      </c>
      <c r="Z39" s="388"/>
    </row>
    <row r="40" spans="1:26">
      <c r="A40" s="410" t="s">
        <v>410</v>
      </c>
      <c r="B40" s="411" t="s">
        <v>411</v>
      </c>
      <c r="C40" s="376"/>
      <c r="D40" s="406">
        <v>144594423.20999992</v>
      </c>
      <c r="E40" s="376"/>
      <c r="F40" s="407">
        <v>37389112.410166092</v>
      </c>
      <c r="G40" s="376"/>
      <c r="H40" s="408">
        <v>-0.05</v>
      </c>
      <c r="I40" s="376"/>
      <c r="J40" s="409">
        <f t="shared" si="5"/>
        <v>-7229721.1604999965</v>
      </c>
      <c r="K40" s="412"/>
      <c r="L40" s="409">
        <f t="shared" si="6"/>
        <v>114435031.96033382</v>
      </c>
      <c r="M40" s="376"/>
      <c r="N40" s="407">
        <v>37.77806049031971</v>
      </c>
      <c r="O40" s="376"/>
      <c r="P40" s="409">
        <f t="shared" si="7"/>
        <v>3029139.9419421433</v>
      </c>
      <c r="Q40" s="412"/>
      <c r="R40" s="390">
        <f t="shared" si="8"/>
        <v>2.0949216952460256E-2</v>
      </c>
      <c r="Z40" s="388"/>
    </row>
    <row r="41" spans="1:26">
      <c r="A41" s="405">
        <v>37800</v>
      </c>
      <c r="B41" s="411" t="s">
        <v>412</v>
      </c>
      <c r="C41" s="412"/>
      <c r="D41" s="406">
        <v>5234987.299999998</v>
      </c>
      <c r="E41" s="412"/>
      <c r="F41" s="407">
        <v>1775607.9540548369</v>
      </c>
      <c r="G41" s="412"/>
      <c r="H41" s="408">
        <v>-0.19</v>
      </c>
      <c r="I41" s="412"/>
      <c r="J41" s="409">
        <f t="shared" si="5"/>
        <v>-994647.58699999959</v>
      </c>
      <c r="K41" s="412"/>
      <c r="L41" s="409">
        <f t="shared" si="6"/>
        <v>4454026.9329451602</v>
      </c>
      <c r="M41" s="412"/>
      <c r="N41" s="407">
        <v>29.444915838571664</v>
      </c>
      <c r="O41" s="412"/>
      <c r="P41" s="409">
        <f t="shared" si="7"/>
        <v>151266.41751546672</v>
      </c>
      <c r="Q41" s="412"/>
      <c r="R41" s="390">
        <f t="shared" si="8"/>
        <v>2.8895278793793212E-2</v>
      </c>
      <c r="Z41" s="388"/>
    </row>
    <row r="42" spans="1:26">
      <c r="A42" s="405">
        <v>37900</v>
      </c>
      <c r="B42" s="411" t="s">
        <v>413</v>
      </c>
      <c r="C42" s="412"/>
      <c r="D42" s="406">
        <v>4113777.7699999996</v>
      </c>
      <c r="E42" s="412"/>
      <c r="F42" s="407">
        <v>1537683.4237189784</v>
      </c>
      <c r="G42" s="412"/>
      <c r="H42" s="408">
        <v>-0.19</v>
      </c>
      <c r="I42" s="412"/>
      <c r="J42" s="409">
        <f t="shared" si="5"/>
        <v>-781617.77629999991</v>
      </c>
      <c r="K42" s="412"/>
      <c r="L42" s="409">
        <f t="shared" si="6"/>
        <v>3357712.1225810209</v>
      </c>
      <c r="M42" s="412"/>
      <c r="N42" s="407">
        <v>28.490580949596787</v>
      </c>
      <c r="O42" s="412"/>
      <c r="P42" s="409">
        <f t="shared" si="7"/>
        <v>117853.41016812579</v>
      </c>
      <c r="Q42" s="412"/>
      <c r="R42" s="390">
        <f t="shared" si="8"/>
        <v>2.8648462983970523E-2</v>
      </c>
      <c r="Z42" s="388"/>
    </row>
    <row r="43" spans="1:26">
      <c r="A43" s="405">
        <v>38000</v>
      </c>
      <c r="B43" s="373" t="s">
        <v>414</v>
      </c>
      <c r="C43" s="376"/>
      <c r="D43" s="406">
        <v>102590800.63000001</v>
      </c>
      <c r="E43" s="376"/>
      <c r="F43" s="407">
        <v>39951886.463253744</v>
      </c>
      <c r="G43" s="376"/>
      <c r="H43" s="408">
        <v>-0.2</v>
      </c>
      <c r="I43" s="376"/>
      <c r="J43" s="409">
        <f t="shared" si="5"/>
        <v>-20518160.126000002</v>
      </c>
      <c r="K43" s="412"/>
      <c r="L43" s="409">
        <f t="shared" si="6"/>
        <v>83157074.292746276</v>
      </c>
      <c r="M43" s="376"/>
      <c r="N43" s="407">
        <v>23.360609901939707</v>
      </c>
      <c r="O43" s="376"/>
      <c r="P43" s="409">
        <f t="shared" si="7"/>
        <v>3559713.322632106</v>
      </c>
      <c r="Q43" s="412"/>
      <c r="R43" s="390">
        <f t="shared" si="8"/>
        <v>3.4698172748163156E-2</v>
      </c>
      <c r="Z43" s="388"/>
    </row>
    <row r="44" spans="1:26">
      <c r="A44" s="405">
        <v>38100</v>
      </c>
      <c r="B44" s="373" t="s">
        <v>415</v>
      </c>
      <c r="C44" s="376"/>
      <c r="D44" s="406">
        <v>22987935.789999999</v>
      </c>
      <c r="E44" s="376"/>
      <c r="F44" s="407">
        <v>15270627.185474358</v>
      </c>
      <c r="G44" s="376"/>
      <c r="H44" s="408">
        <v>-0.5</v>
      </c>
      <c r="I44" s="376"/>
      <c r="J44" s="409">
        <f t="shared" si="5"/>
        <v>-11493967.895</v>
      </c>
      <c r="K44" s="412"/>
      <c r="L44" s="409">
        <f t="shared" si="6"/>
        <v>19211276.49952564</v>
      </c>
      <c r="M44" s="376"/>
      <c r="N44" s="407">
        <v>10.069892300090931</v>
      </c>
      <c r="O44" s="376"/>
      <c r="P44" s="409">
        <f t="shared" si="7"/>
        <v>1907793.6413830526</v>
      </c>
      <c r="Q44" s="412"/>
      <c r="R44" s="390">
        <f t="shared" si="8"/>
        <v>8.2991081009238049E-2</v>
      </c>
      <c r="Z44" s="388"/>
    </row>
    <row r="45" spans="1:26">
      <c r="A45" s="405">
        <v>38200</v>
      </c>
      <c r="B45" s="373" t="s">
        <v>416</v>
      </c>
      <c r="C45" s="376"/>
      <c r="D45" s="388">
        <v>50095568.209999993</v>
      </c>
      <c r="E45" s="376"/>
      <c r="F45" s="407">
        <v>21893772.488685165</v>
      </c>
      <c r="G45" s="376"/>
      <c r="H45" s="408">
        <v>-0.5</v>
      </c>
      <c r="I45" s="376"/>
      <c r="J45" s="409">
        <f t="shared" si="5"/>
        <v>-25047784.104999997</v>
      </c>
      <c r="K45" s="412"/>
      <c r="L45" s="409">
        <f t="shared" si="6"/>
        <v>53249579.826314822</v>
      </c>
      <c r="M45" s="376"/>
      <c r="N45" s="407">
        <v>25.720243802658018</v>
      </c>
      <c r="O45" s="376"/>
      <c r="P45" s="409">
        <f t="shared" si="7"/>
        <v>2070337.2889805899</v>
      </c>
      <c r="Q45" s="412"/>
      <c r="R45" s="390">
        <f t="shared" si="8"/>
        <v>4.132775339131322E-2</v>
      </c>
      <c r="Z45" s="388"/>
    </row>
    <row r="46" spans="1:26">
      <c r="A46" s="405">
        <v>38300</v>
      </c>
      <c r="B46" s="373" t="s">
        <v>417</v>
      </c>
      <c r="C46" s="376"/>
      <c r="D46" s="388">
        <v>7896127.4499999955</v>
      </c>
      <c r="E46" s="376"/>
      <c r="F46" s="407">
        <v>3294552.9847767055</v>
      </c>
      <c r="G46" s="376"/>
      <c r="H46" s="408">
        <v>0</v>
      </c>
      <c r="I46" s="376"/>
      <c r="J46" s="409">
        <f t="shared" si="5"/>
        <v>0</v>
      </c>
      <c r="K46" s="412"/>
      <c r="L46" s="409">
        <f t="shared" si="6"/>
        <v>4601574.46522329</v>
      </c>
      <c r="M46" s="376"/>
      <c r="N46" s="407">
        <v>18.554995249215722</v>
      </c>
      <c r="O46" s="376"/>
      <c r="P46" s="409">
        <f t="shared" si="7"/>
        <v>247996.53157646529</v>
      </c>
      <c r="Q46" s="412"/>
      <c r="R46" s="390">
        <f t="shared" si="8"/>
        <v>3.1407361791819285E-2</v>
      </c>
      <c r="Z46" s="388"/>
    </row>
    <row r="47" spans="1:26">
      <c r="A47" s="405">
        <v>38400</v>
      </c>
      <c r="B47" s="411" t="s">
        <v>418</v>
      </c>
      <c r="C47" s="412"/>
      <c r="D47" s="388">
        <v>154276.35999999999</v>
      </c>
      <c r="E47" s="412"/>
      <c r="F47" s="407">
        <v>77530.137103283763</v>
      </c>
      <c r="G47" s="412"/>
      <c r="H47" s="408">
        <v>0</v>
      </c>
      <c r="I47" s="412"/>
      <c r="J47" s="409">
        <f t="shared" si="5"/>
        <v>0</v>
      </c>
      <c r="K47" s="412"/>
      <c r="L47" s="409">
        <f t="shared" si="6"/>
        <v>76746.222896716223</v>
      </c>
      <c r="M47" s="412"/>
      <c r="N47" s="407">
        <v>21.15744317490438</v>
      </c>
      <c r="O47" s="412"/>
      <c r="P47" s="409">
        <f t="shared" si="7"/>
        <v>3627.3864598037885</v>
      </c>
      <c r="Q47" s="412"/>
      <c r="R47" s="390">
        <f t="shared" si="8"/>
        <v>2.3512263705235129E-2</v>
      </c>
      <c r="Z47" s="388"/>
    </row>
    <row r="48" spans="1:26">
      <c r="A48" s="405">
        <v>38500</v>
      </c>
      <c r="B48" s="373" t="s">
        <v>419</v>
      </c>
      <c r="C48" s="376"/>
      <c r="D48" s="388">
        <v>5196745.9099999983</v>
      </c>
      <c r="E48" s="376"/>
      <c r="F48" s="407">
        <v>2512458.1477380521</v>
      </c>
      <c r="G48" s="376"/>
      <c r="H48" s="408">
        <v>-0.12</v>
      </c>
      <c r="I48" s="376"/>
      <c r="J48" s="409">
        <f t="shared" si="5"/>
        <v>-623609.50919999974</v>
      </c>
      <c r="K48" s="412"/>
      <c r="L48" s="409">
        <f t="shared" si="6"/>
        <v>3307897.271461946</v>
      </c>
      <c r="M48" s="376"/>
      <c r="N48" s="407">
        <v>23.525371257376435</v>
      </c>
      <c r="O48" s="376"/>
      <c r="P48" s="409">
        <f t="shared" si="7"/>
        <v>140609.77976807687</v>
      </c>
      <c r="Q48" s="412"/>
      <c r="R48" s="390">
        <f t="shared" si="8"/>
        <v>2.7057274341141861E-2</v>
      </c>
      <c r="Z48" s="388"/>
    </row>
    <row r="49" spans="1:26">
      <c r="A49" s="413"/>
      <c r="B49" s="414" t="s">
        <v>420</v>
      </c>
      <c r="C49" s="415"/>
      <c r="D49" s="420">
        <f>SUM(D37:D48)</f>
        <v>364400516.85999995</v>
      </c>
      <c r="E49" s="415"/>
      <c r="F49" s="420">
        <f>SUM(F37:F48)</f>
        <v>134275391.44999996</v>
      </c>
      <c r="G49" s="415"/>
      <c r="H49" s="376"/>
      <c r="I49" s="415"/>
      <c r="J49" s="420">
        <f>SUM(J37:J48)</f>
        <v>-66738166.334999993</v>
      </c>
      <c r="K49" s="415"/>
      <c r="L49" s="420">
        <f>SUM(L37:L48)</f>
        <v>296863291.74499995</v>
      </c>
      <c r="M49" s="415"/>
      <c r="N49" s="376"/>
      <c r="O49" s="415"/>
      <c r="P49" s="420">
        <f>SUM(P37:P48)</f>
        <v>12279015.506856363</v>
      </c>
      <c r="Q49" s="415"/>
      <c r="R49" s="417">
        <f t="shared" si="8"/>
        <v>3.3696482136368298E-2</v>
      </c>
      <c r="Z49" s="388"/>
    </row>
    <row r="50" spans="1:26">
      <c r="A50" s="413"/>
      <c r="B50" s="413"/>
      <c r="C50" s="387"/>
      <c r="D50" s="388"/>
      <c r="E50" s="387"/>
      <c r="G50" s="387"/>
      <c r="H50" s="376"/>
      <c r="I50" s="387"/>
      <c r="J50" s="376"/>
      <c r="K50" s="387"/>
      <c r="L50" s="376"/>
      <c r="M50" s="387"/>
      <c r="N50" s="376"/>
      <c r="O50" s="387"/>
      <c r="P50" s="376"/>
      <c r="Q50" s="387"/>
      <c r="R50" s="390"/>
    </row>
    <row r="51" spans="1:26">
      <c r="A51" s="534" t="s">
        <v>421</v>
      </c>
      <c r="B51" s="534"/>
      <c r="C51" s="387"/>
      <c r="D51" s="388"/>
      <c r="E51" s="387"/>
      <c r="G51" s="387"/>
      <c r="H51" s="376"/>
      <c r="I51" s="387"/>
      <c r="J51" s="376"/>
      <c r="K51" s="387"/>
      <c r="L51" s="376"/>
      <c r="M51" s="387"/>
      <c r="N51" s="376"/>
      <c r="O51" s="387"/>
      <c r="P51" s="376"/>
      <c r="Q51" s="387"/>
      <c r="R51" s="390"/>
    </row>
    <row r="52" spans="1:26">
      <c r="A52" s="405">
        <v>39000</v>
      </c>
      <c r="B52" s="411" t="s">
        <v>409</v>
      </c>
      <c r="C52" s="412"/>
      <c r="D52" s="388">
        <v>3044825.53</v>
      </c>
      <c r="E52" s="387"/>
      <c r="F52" s="407">
        <v>334947.65205506189</v>
      </c>
      <c r="G52" s="387"/>
      <c r="H52" s="408">
        <v>-0.1</v>
      </c>
      <c r="I52" s="387"/>
      <c r="J52" s="409">
        <f>D52*H52</f>
        <v>-304482.55300000001</v>
      </c>
      <c r="K52" s="412"/>
      <c r="L52" s="409">
        <f>D52-F52-J52</f>
        <v>3014360.4309449377</v>
      </c>
      <c r="M52" s="387"/>
      <c r="N52" s="409">
        <v>26.322513940280363</v>
      </c>
      <c r="O52" s="387"/>
      <c r="P52" s="409">
        <f>L52/N52</f>
        <v>114516.43402236646</v>
      </c>
      <c r="Q52" s="412"/>
      <c r="R52" s="390">
        <f t="shared" ref="R52:R58" si="9">P52/D52</f>
        <v>3.7610179267764637E-2</v>
      </c>
    </row>
    <row r="53" spans="1:26">
      <c r="A53" s="405">
        <v>39009</v>
      </c>
      <c r="B53" s="373" t="s">
        <v>422</v>
      </c>
      <c r="C53" s="376"/>
      <c r="D53" s="388">
        <v>1279375.7399999998</v>
      </c>
      <c r="E53" s="387"/>
      <c r="F53" s="407">
        <v>555484.85936507315</v>
      </c>
      <c r="G53" s="387"/>
      <c r="H53" s="408">
        <v>0</v>
      </c>
      <c r="I53" s="387"/>
      <c r="J53" s="409">
        <f>D53*H53</f>
        <v>0</v>
      </c>
      <c r="K53" s="412"/>
      <c r="L53" s="409">
        <f>D53-F53-J53</f>
        <v>723890.88063492661</v>
      </c>
      <c r="M53" s="387"/>
      <c r="N53" s="409">
        <v>3.0249154619215406</v>
      </c>
      <c r="O53" s="387"/>
      <c r="P53" s="409">
        <f>L53/N53</f>
        <v>239309.45831295522</v>
      </c>
      <c r="Q53" s="412"/>
      <c r="R53" s="390">
        <f t="shared" si="9"/>
        <v>0.18705174002514324</v>
      </c>
    </row>
    <row r="54" spans="1:26">
      <c r="A54" s="405">
        <v>39200</v>
      </c>
      <c r="B54" s="411" t="s">
        <v>423</v>
      </c>
      <c r="C54" s="412"/>
      <c r="D54" s="388">
        <v>417941.26</v>
      </c>
      <c r="E54" s="412"/>
      <c r="F54" s="407">
        <v>84941.506008697877</v>
      </c>
      <c r="G54" s="412"/>
      <c r="H54" s="419">
        <v>0.1</v>
      </c>
      <c r="I54" s="412"/>
      <c r="J54" s="409">
        <f>D54*H54</f>
        <v>41794.126000000004</v>
      </c>
      <c r="K54" s="412"/>
      <c r="L54" s="409">
        <f>D54-F54-J54</f>
        <v>291205.62799130211</v>
      </c>
      <c r="M54" s="412"/>
      <c r="N54" s="409">
        <v>4.6009555590562821</v>
      </c>
      <c r="O54" s="412"/>
      <c r="P54" s="409">
        <f>L54/N54</f>
        <v>63292.423552778746</v>
      </c>
      <c r="Q54" s="412"/>
      <c r="R54" s="390">
        <f t="shared" si="9"/>
        <v>0.1514385623299761</v>
      </c>
    </row>
    <row r="55" spans="1:26">
      <c r="A55" s="405">
        <v>39202</v>
      </c>
      <c r="B55" s="373" t="s">
        <v>424</v>
      </c>
      <c r="C55" s="376"/>
      <c r="D55" s="388">
        <v>33191.909999999996</v>
      </c>
      <c r="E55" s="376"/>
      <c r="F55" s="407">
        <v>10959.233542704656</v>
      </c>
      <c r="G55" s="376"/>
      <c r="H55" s="419">
        <v>0.14000000000000001</v>
      </c>
      <c r="I55" s="376"/>
      <c r="J55" s="409">
        <f>D55*H55</f>
        <v>4646.8674000000001</v>
      </c>
      <c r="K55" s="412"/>
      <c r="L55" s="409">
        <f>D55-F55-J55</f>
        <v>17585.809057295341</v>
      </c>
      <c r="M55" s="376"/>
      <c r="N55" s="409">
        <v>5.3247439516762629</v>
      </c>
      <c r="O55" s="376"/>
      <c r="P55" s="409">
        <f>L55/N55</f>
        <v>3302.6581591325566</v>
      </c>
      <c r="Q55" s="412"/>
      <c r="R55" s="390">
        <f t="shared" si="9"/>
        <v>9.9501901491434425E-2</v>
      </c>
    </row>
    <row r="56" spans="1:26">
      <c r="A56" s="405">
        <v>39600</v>
      </c>
      <c r="B56" s="411" t="s">
        <v>51</v>
      </c>
      <c r="C56" s="376"/>
      <c r="D56" s="388">
        <v>149686.89000000001</v>
      </c>
      <c r="E56" s="376"/>
      <c r="F56" s="407">
        <v>57612.553353831521</v>
      </c>
      <c r="G56" s="376"/>
      <c r="H56" s="408">
        <v>0.08</v>
      </c>
      <c r="I56" s="376"/>
      <c r="J56" s="409">
        <f>D56*H56</f>
        <v>11974.951200000001</v>
      </c>
      <c r="K56" s="412"/>
      <c r="L56" s="409">
        <f>D56-F56-J56</f>
        <v>80099.385446168497</v>
      </c>
      <c r="M56" s="376"/>
      <c r="N56" s="409">
        <v>2.7477175396611737</v>
      </c>
      <c r="O56" s="376"/>
      <c r="P56" s="409">
        <f>L56/N56</f>
        <v>29151.244365549199</v>
      </c>
      <c r="Q56" s="412"/>
      <c r="R56" s="390">
        <f t="shared" si="9"/>
        <v>0.19474814638442414</v>
      </c>
    </row>
    <row r="57" spans="1:26">
      <c r="A57" s="413"/>
      <c r="B57" s="414" t="s">
        <v>425</v>
      </c>
      <c r="C57" s="376"/>
      <c r="D57" s="420">
        <f>SUM(D51:D56)</f>
        <v>4925021.3299999991</v>
      </c>
      <c r="E57" s="376"/>
      <c r="F57" s="420">
        <f>SUM(F52:F56)</f>
        <v>1043945.8043253691</v>
      </c>
      <c r="G57" s="376"/>
      <c r="H57" s="376"/>
      <c r="I57" s="376"/>
      <c r="J57" s="420">
        <f>SUM(J51:J56)</f>
        <v>-246066.60840000003</v>
      </c>
      <c r="K57" s="376"/>
      <c r="L57" s="420">
        <f>SUM(L51:L56)</f>
        <v>4127142.1340746302</v>
      </c>
      <c r="M57" s="376"/>
      <c r="N57" s="376"/>
      <c r="O57" s="376"/>
      <c r="P57" s="420">
        <f>SUM(P51:P56)</f>
        <v>449572.21841278218</v>
      </c>
      <c r="Q57" s="376"/>
      <c r="R57" s="417">
        <f t="shared" si="9"/>
        <v>9.1283303825362774E-2</v>
      </c>
    </row>
    <row r="58" spans="1:26">
      <c r="A58" s="413"/>
      <c r="B58" s="414" t="s">
        <v>426</v>
      </c>
      <c r="C58" s="376"/>
      <c r="D58" s="420">
        <f>SUM(D26,D34,D49,D57)</f>
        <v>413449537.89999992</v>
      </c>
      <c r="E58" s="376"/>
      <c r="F58" s="420">
        <f>SUM(F26,F34,F49,F57)</f>
        <v>159351831.83432531</v>
      </c>
      <c r="G58" s="376"/>
      <c r="H58" s="376"/>
      <c r="I58" s="376"/>
      <c r="J58" s="420">
        <f>SUM(J26,J34,J49,J57)</f>
        <v>-75606103.574100003</v>
      </c>
      <c r="K58" s="376"/>
      <c r="L58" s="420">
        <f>SUM(L26,L34,L49,L57)</f>
        <v>329703809.63977456</v>
      </c>
      <c r="M58" s="376"/>
      <c r="N58" s="376"/>
      <c r="O58" s="376"/>
      <c r="P58" s="420">
        <f>SUM(P26,P34,P49,P57)</f>
        <v>13548388.145348115</v>
      </c>
      <c r="Q58" s="376"/>
      <c r="R58" s="417">
        <f t="shared" si="9"/>
        <v>3.2769145695901183E-2</v>
      </c>
    </row>
    <row r="59" spans="1:26" ht="5.25" customHeight="1">
      <c r="A59" s="413"/>
      <c r="B59" s="414"/>
      <c r="C59" s="376"/>
      <c r="D59" s="55"/>
      <c r="E59" s="376"/>
      <c r="F59" s="55"/>
      <c r="G59" s="376"/>
      <c r="H59" s="376"/>
      <c r="I59" s="376"/>
      <c r="J59" s="55"/>
      <c r="K59" s="376"/>
      <c r="L59" s="55"/>
      <c r="M59" s="376"/>
      <c r="N59" s="376"/>
      <c r="O59" s="376"/>
      <c r="P59" s="55"/>
      <c r="Q59" s="376"/>
      <c r="R59" s="390"/>
    </row>
    <row r="60" spans="1:26" hidden="1">
      <c r="A60" s="413"/>
      <c r="C60" s="376"/>
      <c r="D60" s="388"/>
      <c r="E60" s="376"/>
      <c r="G60" s="376"/>
      <c r="H60" s="376"/>
      <c r="I60" s="376"/>
      <c r="J60" s="376"/>
      <c r="K60" s="376"/>
      <c r="L60" s="380"/>
      <c r="M60" s="376"/>
      <c r="N60" s="380"/>
      <c r="O60" s="376"/>
      <c r="P60" s="376"/>
      <c r="Q60" s="376"/>
      <c r="R60" s="390"/>
    </row>
    <row r="61" spans="1:26" hidden="1">
      <c r="A61" s="535"/>
      <c r="B61" s="535"/>
      <c r="C61" s="376"/>
      <c r="D61" s="380"/>
      <c r="E61" s="376"/>
      <c r="F61" s="380"/>
      <c r="G61" s="376"/>
      <c r="H61" s="380"/>
      <c r="I61" s="376"/>
      <c r="J61" s="421"/>
      <c r="K61" s="376"/>
      <c r="L61" s="380"/>
      <c r="M61" s="376"/>
      <c r="N61" s="380"/>
      <c r="O61" s="376"/>
      <c r="P61" s="380"/>
      <c r="Q61" s="376"/>
      <c r="R61" s="390"/>
    </row>
    <row r="62" spans="1:26">
      <c r="A62" s="383"/>
      <c r="B62" s="380"/>
      <c r="C62" s="376"/>
      <c r="D62" s="380"/>
      <c r="E62" s="376"/>
      <c r="F62" s="380"/>
      <c r="G62" s="376"/>
      <c r="H62" s="380"/>
      <c r="I62" s="376"/>
      <c r="J62" s="380"/>
      <c r="K62" s="376"/>
      <c r="L62" s="380"/>
      <c r="M62" s="376"/>
      <c r="N62" s="380"/>
      <c r="O62" s="376"/>
      <c r="P62" s="380"/>
      <c r="Q62" s="376"/>
      <c r="R62" s="380"/>
    </row>
    <row r="63" spans="1:26">
      <c r="A63" s="422"/>
      <c r="B63" s="412"/>
      <c r="C63" s="412"/>
      <c r="D63" s="423"/>
      <c r="E63" s="412"/>
      <c r="F63" s="423"/>
      <c r="G63" s="412"/>
      <c r="H63" s="408"/>
      <c r="I63" s="412"/>
      <c r="J63" s="409"/>
      <c r="K63" s="412"/>
      <c r="L63" s="409"/>
      <c r="M63" s="412"/>
      <c r="N63" s="55"/>
      <c r="O63" s="412"/>
      <c r="P63" s="423"/>
      <c r="Q63" s="412"/>
      <c r="R63" s="424"/>
    </row>
    <row r="64" spans="1:26">
      <c r="A64" s="422"/>
      <c r="B64" s="376"/>
      <c r="C64" s="376"/>
      <c r="D64" s="423"/>
      <c r="E64" s="376"/>
      <c r="F64" s="423"/>
      <c r="G64" s="376"/>
      <c r="H64" s="408"/>
      <c r="I64" s="376"/>
      <c r="J64" s="409"/>
      <c r="K64" s="412"/>
      <c r="L64" s="409"/>
      <c r="M64" s="376"/>
      <c r="N64" s="55"/>
      <c r="O64" s="376"/>
      <c r="P64" s="423"/>
      <c r="Q64" s="376"/>
      <c r="R64" s="409"/>
    </row>
    <row r="65" spans="1:18">
      <c r="A65" s="422"/>
      <c r="B65" s="412"/>
      <c r="C65" s="412"/>
      <c r="D65" s="423"/>
      <c r="E65" s="412"/>
      <c r="F65" s="423"/>
      <c r="G65" s="412"/>
      <c r="H65" s="408"/>
      <c r="I65" s="412"/>
      <c r="J65" s="409"/>
      <c r="K65" s="412"/>
      <c r="L65" s="409"/>
      <c r="M65" s="412"/>
      <c r="N65" s="55"/>
      <c r="O65" s="412"/>
      <c r="P65" s="423"/>
      <c r="Q65" s="412"/>
      <c r="R65" s="409"/>
    </row>
    <row r="66" spans="1:18">
      <c r="A66" s="422"/>
      <c r="B66" s="412"/>
      <c r="C66" s="412"/>
      <c r="D66" s="423"/>
      <c r="E66" s="412"/>
      <c r="F66" s="423"/>
      <c r="G66" s="412"/>
      <c r="H66" s="408"/>
      <c r="I66" s="412"/>
      <c r="J66" s="409"/>
      <c r="K66" s="412"/>
      <c r="L66" s="409"/>
      <c r="M66" s="412"/>
      <c r="N66" s="55"/>
      <c r="O66" s="412"/>
      <c r="P66" s="423"/>
      <c r="Q66" s="412"/>
      <c r="R66" s="409"/>
    </row>
    <row r="67" spans="1:18">
      <c r="A67" s="422"/>
      <c r="B67" s="376"/>
      <c r="C67" s="376"/>
      <c r="D67" s="423"/>
      <c r="E67" s="376"/>
      <c r="F67" s="423"/>
      <c r="G67" s="376"/>
      <c r="H67" s="419"/>
      <c r="I67" s="376"/>
      <c r="J67" s="409"/>
      <c r="K67" s="412"/>
      <c r="L67" s="409"/>
      <c r="M67" s="376"/>
      <c r="N67" s="55"/>
      <c r="O67" s="376"/>
      <c r="P67" s="423"/>
      <c r="Q67" s="376"/>
      <c r="R67" s="409"/>
    </row>
    <row r="68" spans="1:18">
      <c r="A68" s="422"/>
      <c r="B68" s="376"/>
      <c r="C68" s="376"/>
      <c r="D68" s="423"/>
      <c r="E68" s="376"/>
      <c r="F68" s="423"/>
      <c r="G68" s="376"/>
      <c r="H68" s="419"/>
      <c r="I68" s="376"/>
      <c r="J68" s="409"/>
      <c r="K68" s="412"/>
      <c r="L68" s="409"/>
      <c r="M68" s="376"/>
      <c r="N68" s="55"/>
      <c r="O68" s="376"/>
      <c r="P68" s="423"/>
      <c r="Q68" s="376"/>
      <c r="R68" s="409"/>
    </row>
    <row r="69" spans="1:18">
      <c r="A69" s="422"/>
      <c r="B69" s="376"/>
      <c r="C69" s="376"/>
      <c r="D69" s="423"/>
      <c r="E69" s="376"/>
      <c r="F69" s="423"/>
      <c r="G69" s="376"/>
      <c r="H69" s="419"/>
      <c r="I69" s="376"/>
      <c r="J69" s="409"/>
      <c r="K69" s="412"/>
      <c r="L69" s="409"/>
      <c r="M69" s="376"/>
      <c r="N69" s="55"/>
      <c r="O69" s="376"/>
      <c r="P69" s="423"/>
      <c r="Q69" s="376"/>
      <c r="R69" s="409"/>
    </row>
    <row r="70" spans="1:18">
      <c r="A70" s="422"/>
      <c r="B70" s="376"/>
      <c r="C70" s="376"/>
      <c r="D70" s="423"/>
      <c r="E70" s="376"/>
      <c r="F70" s="423"/>
      <c r="G70" s="376"/>
      <c r="H70" s="419"/>
      <c r="I70" s="376"/>
      <c r="J70" s="409"/>
      <c r="K70" s="412"/>
      <c r="L70" s="409"/>
      <c r="M70" s="376"/>
      <c r="N70" s="55"/>
      <c r="O70" s="376"/>
      <c r="P70" s="423"/>
      <c r="Q70" s="376"/>
      <c r="R70" s="409"/>
    </row>
    <row r="71" spans="1:18">
      <c r="A71" s="387"/>
      <c r="B71" s="415"/>
      <c r="C71" s="415"/>
      <c r="D71" s="55"/>
      <c r="E71" s="415"/>
      <c r="F71" s="55"/>
      <c r="G71" s="415"/>
      <c r="H71" s="55"/>
      <c r="I71" s="415"/>
      <c r="J71" s="55"/>
      <c r="K71" s="415"/>
      <c r="L71" s="376"/>
      <c r="M71" s="415"/>
      <c r="N71" s="55"/>
      <c r="O71" s="415"/>
      <c r="P71" s="55"/>
      <c r="Q71" s="415"/>
      <c r="R71" s="390"/>
    </row>
    <row r="72" spans="1:18">
      <c r="A72" s="387"/>
      <c r="B72" s="415"/>
      <c r="C72" s="415"/>
      <c r="D72" s="425"/>
      <c r="E72" s="415"/>
      <c r="F72" s="425"/>
      <c r="G72" s="415"/>
      <c r="H72" s="376"/>
      <c r="I72" s="415"/>
      <c r="J72" s="376"/>
      <c r="K72" s="415"/>
      <c r="L72" s="376"/>
      <c r="M72" s="415"/>
      <c r="N72" s="376"/>
      <c r="O72" s="415"/>
      <c r="P72" s="376"/>
      <c r="Q72" s="415"/>
      <c r="R72" s="390"/>
    </row>
    <row r="73" spans="1:18">
      <c r="B73" s="414"/>
      <c r="C73" s="387"/>
      <c r="G73" s="383"/>
      <c r="I73" s="376"/>
      <c r="K73" s="376"/>
      <c r="M73" s="376"/>
      <c r="O73" s="415"/>
      <c r="P73" s="376"/>
      <c r="Q73" s="415"/>
      <c r="R73" s="390"/>
    </row>
    <row r="74" spans="1:18">
      <c r="A74" s="426"/>
      <c r="C74" s="376"/>
      <c r="E74" s="376"/>
      <c r="G74" s="376"/>
      <c r="I74" s="376"/>
      <c r="K74" s="376"/>
      <c r="M74" s="376"/>
      <c r="O74" s="376"/>
      <c r="Q74" s="376"/>
      <c r="R74" s="386"/>
    </row>
    <row r="75" spans="1:18">
      <c r="A75" s="427"/>
      <c r="C75" s="376"/>
      <c r="E75" s="376"/>
      <c r="G75" s="376"/>
      <c r="I75" s="376"/>
      <c r="K75" s="376"/>
      <c r="M75" s="376"/>
      <c r="O75" s="376"/>
      <c r="Q75" s="376"/>
      <c r="R75" s="386"/>
    </row>
  </sheetData>
  <mergeCells count="9">
    <mergeCell ref="A36:B36"/>
    <mergeCell ref="A51:B51"/>
    <mergeCell ref="A61:B61"/>
    <mergeCell ref="Q1:R1"/>
    <mergeCell ref="A2:R2"/>
    <mergeCell ref="A3:R3"/>
    <mergeCell ref="A4:R4"/>
    <mergeCell ref="A10:B10"/>
    <mergeCell ref="A28:B28"/>
  </mergeCells>
  <pageMargins left="0.7" right="0.7" top="0.75" bottom="0.75" header="0.3" footer="0.3"/>
  <pageSetup scale="66" fitToHeight="0" orientation="landscape" verticalDpi="12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5"/>
  <sheetViews>
    <sheetView workbookViewId="0">
      <selection activeCell="I19" sqref="I19"/>
    </sheetView>
  </sheetViews>
  <sheetFormatPr defaultRowHeight="12.75"/>
  <cols>
    <col min="2" max="2" width="10.42578125" customWidth="1"/>
    <col min="6" max="6" width="20" customWidth="1"/>
    <col min="8" max="8" width="9.140625" customWidth="1"/>
    <col min="9" max="9" width="13.42578125" customWidth="1"/>
  </cols>
  <sheetData>
    <row r="1" spans="1:9">
      <c r="A1" s="523" t="s">
        <v>77</v>
      </c>
      <c r="B1" s="523"/>
      <c r="C1" s="523"/>
      <c r="D1" s="523"/>
      <c r="E1" s="523"/>
      <c r="F1" s="523"/>
      <c r="G1" s="523"/>
      <c r="H1" s="523"/>
      <c r="I1" s="523"/>
    </row>
    <row r="2" spans="1:9">
      <c r="A2" s="524" t="s">
        <v>18</v>
      </c>
      <c r="B2" s="524"/>
      <c r="C2" s="524"/>
      <c r="D2" s="524"/>
      <c r="E2" s="524"/>
      <c r="F2" s="524"/>
      <c r="G2" s="524"/>
      <c r="H2" s="524"/>
      <c r="I2" s="524"/>
    </row>
    <row r="3" spans="1:9">
      <c r="A3" s="524" t="s">
        <v>150</v>
      </c>
      <c r="B3" s="524"/>
      <c r="C3" s="524"/>
      <c r="D3" s="524"/>
      <c r="E3" s="524"/>
      <c r="F3" s="524"/>
      <c r="G3" s="524"/>
      <c r="H3" s="524"/>
      <c r="I3" s="524"/>
    </row>
    <row r="4" spans="1:9">
      <c r="A4" s="524" t="s">
        <v>151</v>
      </c>
      <c r="B4" s="524"/>
      <c r="C4" s="524"/>
      <c r="D4" s="524"/>
      <c r="E4" s="524"/>
      <c r="F4" s="524"/>
      <c r="G4" s="524"/>
      <c r="H4" s="524"/>
      <c r="I4" s="524"/>
    </row>
    <row r="6" spans="1:9">
      <c r="I6" s="16"/>
    </row>
    <row r="7" spans="1:9">
      <c r="I7" s="19" t="s">
        <v>14</v>
      </c>
    </row>
    <row r="8" spans="1:9">
      <c r="I8" s="16"/>
    </row>
    <row r="9" spans="1:9">
      <c r="A9" s="60" t="s">
        <v>154</v>
      </c>
      <c r="B9" s="3"/>
      <c r="C9" s="3"/>
      <c r="D9" s="3"/>
      <c r="E9" s="3"/>
      <c r="F9" s="3"/>
      <c r="G9" s="3"/>
      <c r="H9" s="3"/>
      <c r="I9" s="34">
        <v>430095330</v>
      </c>
    </row>
    <row r="10" spans="1:9">
      <c r="A10" s="3"/>
      <c r="B10" s="3"/>
      <c r="C10" s="3"/>
      <c r="D10" s="3"/>
      <c r="E10" s="3"/>
      <c r="F10" s="3"/>
      <c r="G10" s="3"/>
      <c r="H10" s="3"/>
      <c r="I10" s="4"/>
    </row>
    <row r="11" spans="1:9">
      <c r="A11" s="60" t="s">
        <v>72</v>
      </c>
      <c r="B11" s="3"/>
      <c r="C11" s="3"/>
      <c r="D11" s="3"/>
      <c r="E11" s="3"/>
      <c r="F11" s="3"/>
      <c r="G11" s="3"/>
      <c r="H11" s="3"/>
      <c r="I11" s="6"/>
    </row>
    <row r="12" spans="1:9">
      <c r="A12" s="71" t="s">
        <v>274</v>
      </c>
      <c r="B12" s="22"/>
      <c r="C12" s="22"/>
      <c r="D12" s="22"/>
      <c r="E12" s="22"/>
      <c r="F12" s="22"/>
      <c r="G12" s="22"/>
      <c r="H12" s="22"/>
      <c r="I12" s="13">
        <f>'12% Non-PR Cap Add Escalation'!G26</f>
        <v>-558069.51899999997</v>
      </c>
    </row>
    <row r="13" spans="1:9">
      <c r="A13" s="72" t="s">
        <v>509</v>
      </c>
      <c r="B13" s="22"/>
      <c r="C13" s="22"/>
      <c r="D13" s="22"/>
      <c r="E13" s="22"/>
      <c r="F13" s="22"/>
      <c r="G13" s="22"/>
      <c r="H13" s="22"/>
      <c r="I13" s="13">
        <f>'Depr Exp - Restated Net Salvage'!G29</f>
        <v>1049225.0860000001</v>
      </c>
    </row>
    <row r="14" spans="1:9">
      <c r="A14" s="71" t="s">
        <v>94</v>
      </c>
      <c r="B14" s="22"/>
      <c r="C14" s="22"/>
      <c r="D14" s="22"/>
      <c r="E14" s="22"/>
      <c r="F14" s="22"/>
      <c r="G14" s="22"/>
      <c r="H14" s="22"/>
      <c r="I14" s="13">
        <f>'190 ADIT-First Category'!K55</f>
        <v>-1238401.02871557</v>
      </c>
    </row>
    <row r="15" spans="1:9">
      <c r="A15" s="71" t="s">
        <v>95</v>
      </c>
      <c r="B15" s="22"/>
      <c r="C15" s="22"/>
      <c r="D15" s="22"/>
      <c r="E15" s="22"/>
      <c r="F15" s="22"/>
      <c r="G15" s="22"/>
      <c r="H15" s="22"/>
      <c r="I15" s="13">
        <f>'190 ADIT-Second Category'!J31</f>
        <v>-6299771.910375962</v>
      </c>
    </row>
    <row r="16" spans="1:9">
      <c r="A16" s="71" t="s">
        <v>101</v>
      </c>
      <c r="B16" s="22"/>
      <c r="C16" s="22"/>
      <c r="D16" s="22"/>
      <c r="E16" s="22"/>
      <c r="F16" s="22"/>
      <c r="G16" s="22"/>
      <c r="H16" s="22"/>
      <c r="I16" s="62">
        <f>-'NOL ADIT'!K32</f>
        <v>-38748480.106164992</v>
      </c>
    </row>
    <row r="17" spans="1:11">
      <c r="A17" s="71" t="s">
        <v>246</v>
      </c>
      <c r="B17" s="22"/>
      <c r="C17" s="22"/>
      <c r="D17" s="22"/>
      <c r="E17" s="22"/>
      <c r="F17" s="22"/>
      <c r="G17" s="22"/>
      <c r="H17" s="22"/>
      <c r="I17" s="13">
        <f>'As Adjusted CWC'!N59</f>
        <v>-6823405.1466841046</v>
      </c>
    </row>
    <row r="18" spans="1:11">
      <c r="A18" s="71" t="s">
        <v>531</v>
      </c>
      <c r="B18" s="22"/>
      <c r="C18" s="22"/>
      <c r="D18" s="22"/>
      <c r="E18" s="22"/>
      <c r="F18" s="22"/>
      <c r="G18" s="22"/>
      <c r="H18" s="22"/>
      <c r="I18" s="13">
        <v>-1729944</v>
      </c>
      <c r="K18" t="s">
        <v>532</v>
      </c>
    </row>
    <row r="19" spans="1:11">
      <c r="A19" s="71" t="s">
        <v>512</v>
      </c>
      <c r="B19" s="22"/>
      <c r="C19" s="22"/>
      <c r="D19" s="22"/>
      <c r="E19" s="22"/>
      <c r="F19" s="22"/>
      <c r="G19" s="22"/>
      <c r="H19" s="22"/>
      <c r="I19" s="28">
        <f>'Rate Case Reg Asset'!B53</f>
        <v>-235413</v>
      </c>
    </row>
    <row r="20" spans="1:11">
      <c r="A20" s="3"/>
      <c r="B20" s="3"/>
      <c r="C20" s="3"/>
      <c r="D20" s="3"/>
      <c r="E20" s="3"/>
      <c r="F20" s="3"/>
      <c r="G20" s="3"/>
      <c r="H20" s="3"/>
      <c r="I20" s="4"/>
    </row>
    <row r="21" spans="1:11">
      <c r="A21" s="3" t="s">
        <v>30</v>
      </c>
      <c r="B21" s="3"/>
      <c r="C21" s="3"/>
      <c r="D21" s="3"/>
      <c r="E21" s="3"/>
      <c r="F21" s="3"/>
      <c r="G21" s="3"/>
      <c r="H21" s="3"/>
      <c r="I21" s="20">
        <f>SUM(I11:I19)</f>
        <v>-54584259.624940626</v>
      </c>
    </row>
    <row r="22" spans="1:11">
      <c r="A22" s="3"/>
      <c r="B22" s="3"/>
      <c r="C22" s="3"/>
      <c r="D22" s="3"/>
      <c r="E22" s="3"/>
      <c r="F22" s="3"/>
      <c r="G22" s="3"/>
      <c r="H22" s="3"/>
      <c r="I22" s="4"/>
    </row>
    <row r="23" spans="1:11" ht="13.5" thickBot="1">
      <c r="A23" s="3" t="s">
        <v>31</v>
      </c>
      <c r="B23" s="3"/>
      <c r="C23" s="3"/>
      <c r="D23" s="3"/>
      <c r="E23" s="3"/>
      <c r="F23" s="3"/>
      <c r="G23" s="3"/>
      <c r="H23" s="3"/>
      <c r="I23" s="21">
        <f>I9+I21</f>
        <v>375511070.37505937</v>
      </c>
    </row>
    <row r="24" spans="1:11" ht="13.5" thickTop="1">
      <c r="A24" s="3"/>
      <c r="B24" s="3"/>
      <c r="C24" s="3"/>
      <c r="D24" s="3"/>
      <c r="E24" s="3"/>
      <c r="F24" s="3"/>
      <c r="G24" s="3"/>
      <c r="H24" s="3"/>
      <c r="I24" s="3"/>
    </row>
    <row r="25" spans="1:11">
      <c r="B25" s="3"/>
      <c r="C25" s="3"/>
      <c r="D25" s="3"/>
      <c r="E25" s="3"/>
      <c r="F25" s="3"/>
      <c r="G25" s="3"/>
      <c r="H25" s="3"/>
      <c r="I25" s="3"/>
    </row>
  </sheetData>
  <mergeCells count="4">
    <mergeCell ref="A1:I1"/>
    <mergeCell ref="A2:I2"/>
    <mergeCell ref="A3:I3"/>
    <mergeCell ref="A4:I4"/>
  </mergeCells>
  <phoneticPr fontId="15" type="noConversion"/>
  <pageMargins left="0.39" right="0.25" top="1" bottom="1" header="0.5" footer="0.5"/>
  <pageSetup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76"/>
  <sheetViews>
    <sheetView topLeftCell="A19" zoomScaleNormal="100" workbookViewId="0">
      <selection activeCell="V46" sqref="V46"/>
    </sheetView>
  </sheetViews>
  <sheetFormatPr defaultRowHeight="12.75"/>
  <cols>
    <col min="1" max="1" width="11.7109375" style="373" customWidth="1"/>
    <col min="2" max="2" width="37.42578125" style="373" bestFit="1" customWidth="1"/>
    <col min="3" max="3" width="2.7109375" style="373" customWidth="1"/>
    <col min="4" max="4" width="16" style="373" bestFit="1" customWidth="1"/>
    <col min="5" max="5" width="2.7109375" style="373" customWidth="1"/>
    <col min="6" max="6" width="18" style="373" bestFit="1" customWidth="1"/>
    <col min="7" max="7" width="2.7109375" style="373" customWidth="1"/>
    <col min="8" max="8" width="11.42578125" style="373" customWidth="1"/>
    <col min="9" max="9" width="2.7109375" style="373" customWidth="1"/>
    <col min="10" max="10" width="12.85546875" style="373" bestFit="1" customWidth="1"/>
    <col min="11" max="11" width="2.7109375" style="373" customWidth="1"/>
    <col min="12" max="12" width="15.5703125" style="373" bestFit="1" customWidth="1"/>
    <col min="13" max="13" width="2.7109375" style="373" customWidth="1"/>
    <col min="14" max="14" width="15" style="373" bestFit="1" customWidth="1"/>
    <col min="15" max="15" width="2.7109375" style="373" customWidth="1"/>
    <col min="16" max="16" width="12.5703125" style="373" bestFit="1" customWidth="1"/>
    <col min="17" max="17" width="2.7109375" style="373" customWidth="1"/>
    <col min="18" max="18" width="14" style="373" bestFit="1" customWidth="1"/>
    <col min="19" max="19" width="2.7109375" style="373" customWidth="1"/>
    <col min="20" max="20" width="12.5703125" style="373" bestFit="1" customWidth="1"/>
    <col min="21" max="21" width="9.140625" style="373"/>
    <col min="22" max="22" width="14.28515625" style="373" customWidth="1"/>
    <col min="23" max="27" width="9.140625" style="373"/>
    <col min="28" max="28" width="15" style="373" bestFit="1" customWidth="1"/>
    <col min="29" max="16384" width="9.140625" style="373"/>
  </cols>
  <sheetData>
    <row r="1" spans="1:22">
      <c r="S1" s="536" t="s">
        <v>370</v>
      </c>
      <c r="T1" s="536"/>
    </row>
    <row r="2" spans="1:22" ht="15.75">
      <c r="A2" s="537" t="s">
        <v>371</v>
      </c>
      <c r="B2" s="537"/>
      <c r="C2" s="537"/>
      <c r="D2" s="537"/>
      <c r="E2" s="537"/>
      <c r="F2" s="537"/>
      <c r="G2" s="537"/>
      <c r="H2" s="537"/>
      <c r="I2" s="537"/>
      <c r="J2" s="537"/>
      <c r="K2" s="537"/>
      <c r="L2" s="537"/>
      <c r="M2" s="537"/>
      <c r="N2" s="537"/>
      <c r="O2" s="537"/>
      <c r="P2" s="537"/>
      <c r="Q2" s="537"/>
      <c r="R2" s="537"/>
      <c r="S2" s="537"/>
      <c r="T2" s="537"/>
    </row>
    <row r="3" spans="1:22" ht="15.75">
      <c r="A3" s="537" t="s">
        <v>372</v>
      </c>
      <c r="B3" s="537"/>
      <c r="C3" s="537"/>
      <c r="D3" s="537"/>
      <c r="E3" s="537"/>
      <c r="F3" s="537"/>
      <c r="G3" s="537"/>
      <c r="H3" s="537"/>
      <c r="I3" s="537"/>
      <c r="J3" s="537"/>
      <c r="K3" s="537"/>
      <c r="L3" s="537"/>
      <c r="M3" s="537"/>
      <c r="N3" s="537"/>
      <c r="O3" s="537"/>
      <c r="P3" s="537"/>
      <c r="Q3" s="537"/>
      <c r="R3" s="537"/>
      <c r="S3" s="537"/>
      <c r="T3" s="537"/>
    </row>
    <row r="4" spans="1:22" ht="15.75">
      <c r="A4" s="537" t="s">
        <v>429</v>
      </c>
      <c r="B4" s="537"/>
      <c r="C4" s="537"/>
      <c r="D4" s="537"/>
      <c r="E4" s="537"/>
      <c r="F4" s="537"/>
      <c r="G4" s="537"/>
      <c r="H4" s="537"/>
      <c r="I4" s="537"/>
      <c r="J4" s="537"/>
      <c r="K4" s="537"/>
      <c r="L4" s="537"/>
      <c r="M4" s="537"/>
      <c r="N4" s="537"/>
      <c r="O4" s="537"/>
      <c r="P4" s="537"/>
      <c r="Q4" s="537"/>
      <c r="R4" s="537"/>
      <c r="S4" s="537"/>
      <c r="T4" s="537"/>
    </row>
    <row r="5" spans="1:22" ht="15.75">
      <c r="A5" s="537" t="s">
        <v>373</v>
      </c>
      <c r="B5" s="537"/>
      <c r="C5" s="537"/>
      <c r="D5" s="537"/>
      <c r="E5" s="537"/>
      <c r="F5" s="537"/>
      <c r="G5" s="537"/>
      <c r="H5" s="537"/>
      <c r="I5" s="537"/>
      <c r="J5" s="537"/>
      <c r="K5" s="537"/>
      <c r="L5" s="537"/>
      <c r="M5" s="537"/>
      <c r="N5" s="537"/>
      <c r="O5" s="537"/>
      <c r="P5" s="537"/>
      <c r="Q5" s="537"/>
      <c r="R5" s="537"/>
      <c r="S5" s="537"/>
      <c r="T5" s="537"/>
    </row>
    <row r="6" spans="1:22" ht="15.75">
      <c r="A6" s="374"/>
      <c r="B6" s="374"/>
      <c r="C6" s="374"/>
      <c r="D6" s="374"/>
      <c r="E6" s="374"/>
      <c r="F6" s="374"/>
      <c r="G6" s="374"/>
      <c r="H6" s="374"/>
      <c r="I6" s="374"/>
      <c r="J6" s="374"/>
      <c r="K6" s="374"/>
      <c r="L6" s="374"/>
      <c r="M6" s="374"/>
      <c r="N6" s="374"/>
      <c r="O6" s="374"/>
      <c r="P6" s="374"/>
      <c r="Q6" s="374"/>
      <c r="R6" s="374"/>
      <c r="S6" s="374"/>
      <c r="T6" s="374"/>
    </row>
    <row r="7" spans="1:22">
      <c r="A7" s="375" t="s">
        <v>374</v>
      </c>
      <c r="C7" s="376"/>
      <c r="E7" s="376"/>
      <c r="F7" s="377" t="s">
        <v>375</v>
      </c>
      <c r="G7" s="376"/>
      <c r="H7" s="413" t="s">
        <v>13</v>
      </c>
      <c r="I7" s="376"/>
      <c r="J7" s="373" t="s">
        <v>475</v>
      </c>
      <c r="K7" s="376"/>
      <c r="M7" s="376"/>
      <c r="O7" s="376"/>
      <c r="Q7" s="376"/>
      <c r="R7" s="378" t="s">
        <v>168</v>
      </c>
      <c r="S7" s="376"/>
      <c r="T7" s="379" t="s">
        <v>168</v>
      </c>
      <c r="V7" s="377" t="s">
        <v>474</v>
      </c>
    </row>
    <row r="8" spans="1:22">
      <c r="C8" s="376"/>
      <c r="D8" s="380" t="s">
        <v>376</v>
      </c>
      <c r="E8" s="376"/>
      <c r="F8" s="377" t="s">
        <v>377</v>
      </c>
      <c r="G8" s="376"/>
      <c r="H8" s="378" t="s">
        <v>378</v>
      </c>
      <c r="I8" s="376"/>
      <c r="J8" s="378" t="s">
        <v>378</v>
      </c>
      <c r="K8" s="376"/>
      <c r="L8" s="378" t="s">
        <v>379</v>
      </c>
      <c r="M8" s="376"/>
      <c r="N8" s="378" t="s">
        <v>380</v>
      </c>
      <c r="O8" s="376"/>
      <c r="P8" s="378" t="s">
        <v>381</v>
      </c>
      <c r="Q8" s="376"/>
      <c r="R8" s="378" t="s">
        <v>382</v>
      </c>
      <c r="S8" s="376"/>
      <c r="T8" s="379" t="s">
        <v>382</v>
      </c>
      <c r="V8" s="377" t="s">
        <v>382</v>
      </c>
    </row>
    <row r="9" spans="1:22">
      <c r="A9" s="381" t="s">
        <v>383</v>
      </c>
      <c r="B9" s="382" t="s">
        <v>37</v>
      </c>
      <c r="C9" s="383"/>
      <c r="D9" s="384">
        <v>41912</v>
      </c>
      <c r="E9" s="383"/>
      <c r="F9" s="384">
        <v>41912</v>
      </c>
      <c r="G9" s="383"/>
      <c r="H9" s="384" t="s">
        <v>384</v>
      </c>
      <c r="I9" s="383"/>
      <c r="J9" s="384" t="s">
        <v>384</v>
      </c>
      <c r="K9" s="383"/>
      <c r="L9" s="384" t="s">
        <v>14</v>
      </c>
      <c r="M9" s="383"/>
      <c r="N9" s="384" t="s">
        <v>385</v>
      </c>
      <c r="O9" s="383"/>
      <c r="P9" s="384" t="s">
        <v>386</v>
      </c>
      <c r="Q9" s="383"/>
      <c r="R9" s="384" t="s">
        <v>14</v>
      </c>
      <c r="S9" s="383"/>
      <c r="T9" s="385" t="s">
        <v>387</v>
      </c>
      <c r="V9" s="381" t="s">
        <v>473</v>
      </c>
    </row>
    <row r="10" spans="1:22">
      <c r="C10" s="376"/>
      <c r="E10" s="376"/>
      <c r="G10" s="376"/>
      <c r="I10" s="376"/>
      <c r="K10" s="376"/>
      <c r="M10" s="376"/>
      <c r="O10" s="376"/>
      <c r="Q10" s="376"/>
      <c r="S10" s="376"/>
      <c r="T10" s="386"/>
    </row>
    <row r="11" spans="1:22">
      <c r="A11" s="533" t="s">
        <v>388</v>
      </c>
      <c r="B11" s="533"/>
      <c r="C11" s="387"/>
      <c r="D11" s="388"/>
      <c r="E11" s="387"/>
      <c r="G11" s="387"/>
      <c r="H11" s="376"/>
      <c r="I11" s="387"/>
      <c r="J11" s="376"/>
      <c r="K11" s="387"/>
      <c r="L11" s="389"/>
      <c r="M11" s="387"/>
      <c r="N11" s="389"/>
      <c r="O11" s="387"/>
      <c r="P11" s="376"/>
      <c r="Q11" s="387"/>
      <c r="R11" s="376"/>
      <c r="S11" s="387"/>
      <c r="T11" s="390"/>
    </row>
    <row r="12" spans="1:22" s="392" customFormat="1">
      <c r="A12" s="391">
        <v>35020</v>
      </c>
      <c r="B12" s="392" t="s">
        <v>389</v>
      </c>
      <c r="C12" s="393"/>
      <c r="D12" s="394">
        <v>4681.58</v>
      </c>
      <c r="E12" s="393"/>
      <c r="F12" s="395">
        <v>4489.5836621841709</v>
      </c>
      <c r="G12" s="393"/>
      <c r="H12" s="396">
        <f>'As Filed 2014 Depr Rate Accrual'!H11</f>
        <v>0</v>
      </c>
      <c r="I12" s="393"/>
      <c r="J12" s="448">
        <f>'AG''s Inter Salv Calcs'!S12/100</f>
        <v>0</v>
      </c>
      <c r="K12" s="393"/>
      <c r="L12" s="397">
        <f t="shared" ref="L12:L26" si="0">D12*J12</f>
        <v>0</v>
      </c>
      <c r="M12" s="393"/>
      <c r="N12" s="397">
        <f t="shared" ref="N12:N26" si="1">D12-F12-L12</f>
        <v>191.99633781582907</v>
      </c>
      <c r="O12" s="393"/>
      <c r="P12" s="398">
        <v>16.301818261825208</v>
      </c>
      <c r="Q12" s="393"/>
      <c r="R12" s="397">
        <f t="shared" ref="R12:R26" si="2">N12/P12</f>
        <v>11.777602641138296</v>
      </c>
      <c r="S12" s="393"/>
      <c r="T12" s="399">
        <f t="shared" ref="T12:T27" si="3">R12/D12</f>
        <v>2.5157324324561999E-3</v>
      </c>
      <c r="V12" s="491">
        <f>R12-'As Filed 2014 Depr Rate Accrual'!P11</f>
        <v>0</v>
      </c>
    </row>
    <row r="13" spans="1:22" s="392" customFormat="1">
      <c r="A13" s="391">
        <v>35100</v>
      </c>
      <c r="B13" s="400" t="s">
        <v>390</v>
      </c>
      <c r="C13" s="401"/>
      <c r="D13" s="402">
        <v>17916.189999999999</v>
      </c>
      <c r="E13" s="401"/>
      <c r="F13" s="398">
        <v>4801.2124557377902</v>
      </c>
      <c r="G13" s="401"/>
      <c r="H13" s="396">
        <f>'As Filed 2014 Depr Rate Accrual'!H12</f>
        <v>-0.05</v>
      </c>
      <c r="I13" s="401"/>
      <c r="J13" s="448">
        <f>'AG''s Inter Salv Calcs'!S13/100</f>
        <v>0.09</v>
      </c>
      <c r="K13" s="401"/>
      <c r="L13" s="403">
        <f t="shared" si="0"/>
        <v>1612.4570999999999</v>
      </c>
      <c r="M13" s="401"/>
      <c r="N13" s="403">
        <f t="shared" si="1"/>
        <v>11502.520444262209</v>
      </c>
      <c r="O13" s="401"/>
      <c r="P13" s="398">
        <v>46.758041142442671</v>
      </c>
      <c r="Q13" s="401"/>
      <c r="R13" s="403">
        <f t="shared" si="2"/>
        <v>246.00090515385756</v>
      </c>
      <c r="S13" s="401"/>
      <c r="T13" s="399">
        <f t="shared" si="3"/>
        <v>1.3730648377465163E-2</v>
      </c>
      <c r="V13" s="491">
        <f>R13-'As Filed 2014 Depr Rate Accrual'!P12</f>
        <v>-53.643534645920511</v>
      </c>
    </row>
    <row r="14" spans="1:22" s="392" customFormat="1">
      <c r="A14" s="391">
        <v>35102</v>
      </c>
      <c r="B14" s="400" t="s">
        <v>391</v>
      </c>
      <c r="C14" s="393"/>
      <c r="D14" s="402">
        <v>153261.30000000002</v>
      </c>
      <c r="E14" s="393"/>
      <c r="F14" s="398">
        <v>106869.71619903177</v>
      </c>
      <c r="G14" s="393"/>
      <c r="H14" s="396">
        <f>'As Filed 2014 Depr Rate Accrual'!H13</f>
        <v>-0.05</v>
      </c>
      <c r="I14" s="393"/>
      <c r="J14" s="448">
        <f>'AG''s Inter Salv Calcs'!S14/100</f>
        <v>0</v>
      </c>
      <c r="K14" s="393"/>
      <c r="L14" s="403">
        <f t="shared" si="0"/>
        <v>0</v>
      </c>
      <c r="M14" s="393"/>
      <c r="N14" s="403">
        <f t="shared" si="1"/>
        <v>46391.583800968248</v>
      </c>
      <c r="O14" s="393"/>
      <c r="P14" s="398">
        <v>27.986724693558521</v>
      </c>
      <c r="Q14" s="393"/>
      <c r="R14" s="403">
        <f t="shared" si="2"/>
        <v>1657.6281901127868</v>
      </c>
      <c r="S14" s="393"/>
      <c r="T14" s="399">
        <f t="shared" si="3"/>
        <v>1.0815699658770914E-2</v>
      </c>
      <c r="V14" s="491">
        <f>R14-'As Filed 2014 Depr Rate Accrual'!P13</f>
        <v>-273.81071146791783</v>
      </c>
    </row>
    <row r="15" spans="1:22" s="392" customFormat="1">
      <c r="A15" s="391">
        <v>35103</v>
      </c>
      <c r="B15" s="400" t="s">
        <v>392</v>
      </c>
      <c r="C15" s="401"/>
      <c r="D15" s="402">
        <v>23138.379999999997</v>
      </c>
      <c r="E15" s="401"/>
      <c r="F15" s="398">
        <v>19902.193831973367</v>
      </c>
      <c r="G15" s="401"/>
      <c r="H15" s="396">
        <f>'As Filed 2014 Depr Rate Accrual'!H14</f>
        <v>-0.05</v>
      </c>
      <c r="I15" s="401"/>
      <c r="J15" s="448">
        <f>'AG''s Inter Salv Calcs'!S15/100</f>
        <v>0</v>
      </c>
      <c r="K15" s="401"/>
      <c r="L15" s="403">
        <f t="shared" si="0"/>
        <v>0</v>
      </c>
      <c r="M15" s="401"/>
      <c r="N15" s="403">
        <f t="shared" si="1"/>
        <v>3236.1861680266302</v>
      </c>
      <c r="O15" s="401"/>
      <c r="P15" s="398">
        <v>20.663792219194278</v>
      </c>
      <c r="Q15" s="401"/>
      <c r="R15" s="403">
        <f t="shared" si="2"/>
        <v>156.61143577608115</v>
      </c>
      <c r="S15" s="401"/>
      <c r="T15" s="399">
        <f t="shared" si="3"/>
        <v>6.7684702116605037E-3</v>
      </c>
      <c r="V15" s="491">
        <f>R15-'As Filed 2014 Depr Rate Accrual'!P14</f>
        <v>-55.987738732939619</v>
      </c>
    </row>
    <row r="16" spans="1:22" s="392" customFormat="1">
      <c r="A16" s="391">
        <v>35104</v>
      </c>
      <c r="B16" s="392" t="s">
        <v>393</v>
      </c>
      <c r="C16" s="393"/>
      <c r="D16" s="402">
        <v>137442.53</v>
      </c>
      <c r="E16" s="393"/>
      <c r="F16" s="398">
        <v>93318.668968058919</v>
      </c>
      <c r="G16" s="393"/>
      <c r="H16" s="396">
        <f>'As Filed 2014 Depr Rate Accrual'!H15</f>
        <v>-0.05</v>
      </c>
      <c r="I16" s="393"/>
      <c r="J16" s="448">
        <f>'AG''s Inter Salv Calcs'!S16/100</f>
        <v>0.15</v>
      </c>
      <c r="K16" s="393"/>
      <c r="L16" s="403">
        <f t="shared" si="0"/>
        <v>20616.379499999999</v>
      </c>
      <c r="M16" s="393"/>
      <c r="N16" s="403">
        <f t="shared" si="1"/>
        <v>23507.481531941081</v>
      </c>
      <c r="O16" s="393"/>
      <c r="P16" s="398">
        <v>28.537257378208572</v>
      </c>
      <c r="Q16" s="393"/>
      <c r="R16" s="403">
        <f t="shared" si="2"/>
        <v>823.74704830225573</v>
      </c>
      <c r="S16" s="393"/>
      <c r="T16" s="399">
        <f t="shared" si="3"/>
        <v>5.99339264420013E-3</v>
      </c>
      <c r="V16" s="491">
        <f>R16-'As Filed 2014 Depr Rate Accrual'!P15</f>
        <v>-963.24974876494571</v>
      </c>
    </row>
    <row r="17" spans="1:22" s="392" customFormat="1">
      <c r="A17" s="391">
        <v>35200</v>
      </c>
      <c r="B17" s="400" t="s">
        <v>394</v>
      </c>
      <c r="C17" s="401"/>
      <c r="D17" s="402">
        <v>5870417.9300000006</v>
      </c>
      <c r="E17" s="401"/>
      <c r="F17" s="398">
        <v>692694.71887880377</v>
      </c>
      <c r="G17" s="401"/>
      <c r="H17" s="396">
        <f>'As Filed 2014 Depr Rate Accrual'!H16</f>
        <v>-0.3</v>
      </c>
      <c r="I17" s="401"/>
      <c r="J17" s="448">
        <f>'AG''s Inter Salv Calcs'!S17/100</f>
        <v>-0.02</v>
      </c>
      <c r="K17" s="401"/>
      <c r="L17" s="403">
        <f t="shared" si="0"/>
        <v>-117408.35860000002</v>
      </c>
      <c r="M17" s="401"/>
      <c r="N17" s="403">
        <f t="shared" si="1"/>
        <v>5295131.5697211968</v>
      </c>
      <c r="O17" s="401"/>
      <c r="P17" s="398">
        <v>61.300788246341398</v>
      </c>
      <c r="Q17" s="401"/>
      <c r="R17" s="403">
        <f t="shared" si="2"/>
        <v>86379.502143469173</v>
      </c>
      <c r="S17" s="401"/>
      <c r="T17" s="399">
        <f t="shared" si="3"/>
        <v>1.4714370113589028E-2</v>
      </c>
      <c r="U17" s="404"/>
      <c r="V17" s="491">
        <f>R17-'As Filed 2014 Depr Rate Accrual'!P16</f>
        <v>-26813.962224998002</v>
      </c>
    </row>
    <row r="18" spans="1:22" s="392" customFormat="1">
      <c r="A18" s="391">
        <v>35201</v>
      </c>
      <c r="B18" s="392" t="s">
        <v>395</v>
      </c>
      <c r="C18" s="393"/>
      <c r="D18" s="402">
        <v>1699998.54</v>
      </c>
      <c r="E18" s="393"/>
      <c r="F18" s="398">
        <v>1323427.9575445745</v>
      </c>
      <c r="G18" s="393"/>
      <c r="H18" s="396">
        <f>'As Filed 2014 Depr Rate Accrual'!H17</f>
        <v>-0.3</v>
      </c>
      <c r="I18" s="393"/>
      <c r="J18" s="448">
        <f>'AG''s Inter Salv Calcs'!S18/100</f>
        <v>-0.08</v>
      </c>
      <c r="K18" s="393"/>
      <c r="L18" s="403">
        <f t="shared" si="0"/>
        <v>-135999.88320000001</v>
      </c>
      <c r="M18" s="393"/>
      <c r="N18" s="403">
        <f t="shared" si="1"/>
        <v>512570.46565542556</v>
      </c>
      <c r="O18" s="393"/>
      <c r="P18" s="398">
        <v>34.443271984373922</v>
      </c>
      <c r="Q18" s="393"/>
      <c r="R18" s="403">
        <f t="shared" si="2"/>
        <v>14881.584591846162</v>
      </c>
      <c r="S18" s="393"/>
      <c r="T18" s="399">
        <f t="shared" si="3"/>
        <v>8.7538808073600819E-3</v>
      </c>
      <c r="V18" s="491">
        <f>R18-'As Filed 2014 Depr Rate Accrual'!P17</f>
        <v>-10858.424802663189</v>
      </c>
    </row>
    <row r="19" spans="1:22">
      <c r="A19" s="405">
        <v>35202</v>
      </c>
      <c r="B19" s="373" t="s">
        <v>396</v>
      </c>
      <c r="C19" s="376"/>
      <c r="D19" s="406">
        <v>424750.23999999993</v>
      </c>
      <c r="E19" s="376"/>
      <c r="F19" s="407">
        <v>468302.73287541</v>
      </c>
      <c r="G19" s="376"/>
      <c r="H19" s="396">
        <f>'As Filed 2014 Depr Rate Accrual'!H18</f>
        <v>-0.3</v>
      </c>
      <c r="I19" s="376"/>
      <c r="J19" s="448">
        <f>'AG''s Inter Salv Calcs'!S19/100</f>
        <v>-0.23</v>
      </c>
      <c r="K19" s="376"/>
      <c r="L19" s="409">
        <f t="shared" si="0"/>
        <v>-97692.555199999988</v>
      </c>
      <c r="M19" s="376"/>
      <c r="N19" s="409">
        <f t="shared" si="1"/>
        <v>54140.062324589919</v>
      </c>
      <c r="O19" s="376"/>
      <c r="P19" s="407">
        <v>21.303482218080145</v>
      </c>
      <c r="Q19" s="376"/>
      <c r="R19" s="409">
        <f t="shared" si="2"/>
        <v>2541.3714889597509</v>
      </c>
      <c r="S19" s="376"/>
      <c r="T19" s="390">
        <f t="shared" si="3"/>
        <v>5.9832137798433056E-3</v>
      </c>
      <c r="V19" s="491">
        <f>R19-'As Filed 2014 Depr Rate Accrual'!P18</f>
        <v>-1395.6646380921784</v>
      </c>
    </row>
    <row r="20" spans="1:22">
      <c r="A20" s="405">
        <v>35203</v>
      </c>
      <c r="B20" s="373" t="s">
        <v>397</v>
      </c>
      <c r="C20" s="376"/>
      <c r="D20" s="406">
        <v>1694832.96</v>
      </c>
      <c r="E20" s="376"/>
      <c r="F20" s="407">
        <v>613056.49568877881</v>
      </c>
      <c r="G20" s="376"/>
      <c r="H20" s="396">
        <f>'As Filed 2014 Depr Rate Accrual'!H19</f>
        <v>0</v>
      </c>
      <c r="I20" s="376"/>
      <c r="J20" s="448">
        <f>'AG''s Inter Salv Calcs'!S20/100</f>
        <v>0</v>
      </c>
      <c r="K20" s="376"/>
      <c r="L20" s="409">
        <f t="shared" si="0"/>
        <v>0</v>
      </c>
      <c r="M20" s="376"/>
      <c r="N20" s="409">
        <f t="shared" si="1"/>
        <v>1081776.4643112211</v>
      </c>
      <c r="O20" s="376"/>
      <c r="P20" s="407">
        <v>35.5</v>
      </c>
      <c r="Q20" s="376"/>
      <c r="R20" s="409">
        <f t="shared" si="2"/>
        <v>30472.57645947102</v>
      </c>
      <c r="S20" s="376"/>
      <c r="T20" s="390">
        <f t="shared" si="3"/>
        <v>1.7979693089914314E-2</v>
      </c>
      <c r="V20" s="491">
        <f>R20-'As Filed 2014 Depr Rate Accrual'!P19</f>
        <v>0</v>
      </c>
    </row>
    <row r="21" spans="1:22">
      <c r="A21" s="405">
        <v>35210</v>
      </c>
      <c r="B21" s="373" t="s">
        <v>398</v>
      </c>
      <c r="C21" s="376"/>
      <c r="D21" s="406">
        <v>178530.09</v>
      </c>
      <c r="E21" s="376"/>
      <c r="F21" s="407">
        <v>168277.06229529626</v>
      </c>
      <c r="G21" s="376"/>
      <c r="H21" s="396">
        <f>'As Filed 2014 Depr Rate Accrual'!H20</f>
        <v>0</v>
      </c>
      <c r="I21" s="376"/>
      <c r="J21" s="448">
        <f>'AG''s Inter Salv Calcs'!S21/100</f>
        <v>0</v>
      </c>
      <c r="K21" s="376"/>
      <c r="L21" s="409">
        <f t="shared" si="0"/>
        <v>0</v>
      </c>
      <c r="M21" s="376"/>
      <c r="N21" s="409">
        <f t="shared" si="1"/>
        <v>10253.027704703738</v>
      </c>
      <c r="O21" s="376"/>
      <c r="P21" s="407">
        <v>16.263079918184118</v>
      </c>
      <c r="Q21" s="376"/>
      <c r="R21" s="409">
        <f t="shared" si="2"/>
        <v>630.44809201482155</v>
      </c>
      <c r="S21" s="376"/>
      <c r="T21" s="390">
        <f t="shared" si="3"/>
        <v>3.5313268033126603E-3</v>
      </c>
      <c r="V21" s="491">
        <f>R21-'As Filed 2014 Depr Rate Accrual'!P20</f>
        <v>0</v>
      </c>
    </row>
    <row r="22" spans="1:22">
      <c r="A22" s="405">
        <v>35211</v>
      </c>
      <c r="B22" s="373" t="s">
        <v>399</v>
      </c>
      <c r="C22" s="376"/>
      <c r="D22" s="406">
        <v>54614.270000000004</v>
      </c>
      <c r="E22" s="376"/>
      <c r="F22" s="407">
        <v>42652.150486678474</v>
      </c>
      <c r="G22" s="376"/>
      <c r="H22" s="396">
        <f>'As Filed 2014 Depr Rate Accrual'!H21</f>
        <v>0</v>
      </c>
      <c r="I22" s="376"/>
      <c r="J22" s="448">
        <f>'AG''s Inter Salv Calcs'!S22/100</f>
        <v>0</v>
      </c>
      <c r="K22" s="376"/>
      <c r="L22" s="409">
        <f t="shared" si="0"/>
        <v>0</v>
      </c>
      <c r="M22" s="376"/>
      <c r="N22" s="409">
        <f t="shared" si="1"/>
        <v>11962.11951332153</v>
      </c>
      <c r="O22" s="376"/>
      <c r="P22" s="407">
        <v>24.898320021438593</v>
      </c>
      <c r="Q22" s="376"/>
      <c r="R22" s="409">
        <f t="shared" si="2"/>
        <v>480.43882089320073</v>
      </c>
      <c r="S22" s="376"/>
      <c r="T22" s="390">
        <f t="shared" si="3"/>
        <v>8.7969466751675104E-3</v>
      </c>
      <c r="V22" s="491">
        <f>R22-'As Filed 2014 Depr Rate Accrual'!P21</f>
        <v>0</v>
      </c>
    </row>
    <row r="23" spans="1:22">
      <c r="A23" s="410">
        <v>35300</v>
      </c>
      <c r="B23" s="373" t="s">
        <v>400</v>
      </c>
      <c r="C23" s="376"/>
      <c r="D23" s="406">
        <v>387955.11</v>
      </c>
      <c r="E23" s="376"/>
      <c r="F23" s="407">
        <v>335918.64663727407</v>
      </c>
      <c r="G23" s="376"/>
      <c r="H23" s="396">
        <f>'As Filed 2014 Depr Rate Accrual'!H22</f>
        <v>-0.05</v>
      </c>
      <c r="I23" s="376"/>
      <c r="J23" s="448">
        <f>'AG''s Inter Salv Calcs'!S23/100</f>
        <v>-0.05</v>
      </c>
      <c r="K23" s="376"/>
      <c r="L23" s="409">
        <f t="shared" si="0"/>
        <v>-19397.755499999999</v>
      </c>
      <c r="M23" s="376"/>
      <c r="N23" s="409">
        <f t="shared" si="1"/>
        <v>71434.218862725917</v>
      </c>
      <c r="O23" s="376"/>
      <c r="P23" s="407">
        <v>22.848145248546718</v>
      </c>
      <c r="Q23" s="376"/>
      <c r="R23" s="409">
        <f t="shared" si="2"/>
        <v>3126.4777987731659</v>
      </c>
      <c r="S23" s="376"/>
      <c r="T23" s="390">
        <f t="shared" si="3"/>
        <v>8.0588648484953996E-3</v>
      </c>
      <c r="V23" s="491">
        <f>R23-'As Filed 2014 Depr Rate Accrual'!P22</f>
        <v>0</v>
      </c>
    </row>
    <row r="24" spans="1:22">
      <c r="A24" s="405">
        <v>35400</v>
      </c>
      <c r="B24" s="411" t="s">
        <v>391</v>
      </c>
      <c r="C24" s="376"/>
      <c r="D24" s="406">
        <v>923446.05000000016</v>
      </c>
      <c r="E24" s="376"/>
      <c r="F24" s="407">
        <v>428968.83802256093</v>
      </c>
      <c r="G24" s="376"/>
      <c r="H24" s="396">
        <f>'As Filed 2014 Depr Rate Accrual'!H23</f>
        <v>-0.05</v>
      </c>
      <c r="I24" s="376"/>
      <c r="J24" s="448">
        <f>'AG''s Inter Salv Calcs'!S24/100</f>
        <v>0</v>
      </c>
      <c r="K24" s="376"/>
      <c r="L24" s="409">
        <f t="shared" si="0"/>
        <v>0</v>
      </c>
      <c r="M24" s="376"/>
      <c r="N24" s="409">
        <f t="shared" si="1"/>
        <v>494477.21197743923</v>
      </c>
      <c r="O24" s="376"/>
      <c r="P24" s="407">
        <v>32.461892969814762</v>
      </c>
      <c r="Q24" s="376"/>
      <c r="R24" s="409">
        <f t="shared" si="2"/>
        <v>15232.543968931115</v>
      </c>
      <c r="S24" s="376"/>
      <c r="T24" s="390">
        <f t="shared" si="3"/>
        <v>1.6495326358189646E-2</v>
      </c>
      <c r="V24" s="491">
        <f>R24-'As Filed 2014 Depr Rate Accrual'!P23</f>
        <v>-1422.3539749494612</v>
      </c>
    </row>
    <row r="25" spans="1:22">
      <c r="A25" s="405">
        <v>35500</v>
      </c>
      <c r="B25" s="411" t="s">
        <v>401</v>
      </c>
      <c r="C25" s="412"/>
      <c r="D25" s="406">
        <v>240883.03000000003</v>
      </c>
      <c r="E25" s="412"/>
      <c r="F25" s="407">
        <v>200648.7060876766</v>
      </c>
      <c r="G25" s="412"/>
      <c r="H25" s="396">
        <f>'As Filed 2014 Depr Rate Accrual'!H24</f>
        <v>0</v>
      </c>
      <c r="I25" s="412"/>
      <c r="J25" s="448">
        <f>'AG''s Inter Salv Calcs'!S25/100</f>
        <v>-0.01</v>
      </c>
      <c r="K25" s="412"/>
      <c r="L25" s="409">
        <f t="shared" si="0"/>
        <v>-2408.8303000000005</v>
      </c>
      <c r="M25" s="412"/>
      <c r="N25" s="409">
        <f t="shared" si="1"/>
        <v>42643.154212323425</v>
      </c>
      <c r="O25" s="412"/>
      <c r="P25" s="407">
        <v>32.892481073434467</v>
      </c>
      <c r="Q25" s="412"/>
      <c r="R25" s="409">
        <f t="shared" si="2"/>
        <v>1296.4407919585021</v>
      </c>
      <c r="S25" s="412"/>
      <c r="T25" s="390">
        <f t="shared" si="3"/>
        <v>5.3820345582605046E-3</v>
      </c>
      <c r="V25" s="491">
        <f>R25-'As Filed 2014 Depr Rate Accrual'!P24</f>
        <v>73.233463131654389</v>
      </c>
    </row>
    <row r="26" spans="1:22">
      <c r="A26" s="405">
        <v>35600</v>
      </c>
      <c r="B26" s="411" t="s">
        <v>402</v>
      </c>
      <c r="C26" s="412"/>
      <c r="D26" s="406">
        <v>414663.4499999999</v>
      </c>
      <c r="E26" s="412"/>
      <c r="F26" s="407">
        <v>152275.43636596034</v>
      </c>
      <c r="G26" s="412"/>
      <c r="H26" s="396">
        <f>'As Filed 2014 Depr Rate Accrual'!H25</f>
        <v>-0.04</v>
      </c>
      <c r="I26" s="412"/>
      <c r="J26" s="448">
        <f>'AG''s Inter Salv Calcs'!S26/100</f>
        <v>-0.01</v>
      </c>
      <c r="K26" s="412"/>
      <c r="L26" s="409">
        <f t="shared" si="0"/>
        <v>-4146.6344999999992</v>
      </c>
      <c r="M26" s="412"/>
      <c r="N26" s="409">
        <f t="shared" si="1"/>
        <v>266534.64813403954</v>
      </c>
      <c r="O26" s="412"/>
      <c r="P26" s="407">
        <v>32.892481073434467</v>
      </c>
      <c r="Q26" s="412"/>
      <c r="R26" s="409">
        <f t="shared" si="2"/>
        <v>8103.2089838095435</v>
      </c>
      <c r="S26" s="412"/>
      <c r="T26" s="390">
        <f t="shared" si="3"/>
        <v>1.9541652353998275E-2</v>
      </c>
      <c r="V26" s="491">
        <f>R26-'As Filed 2014 Depr Rate Accrual'!P25</f>
        <v>-378.19900153555318</v>
      </c>
    </row>
    <row r="27" spans="1:22">
      <c r="A27" s="413"/>
      <c r="B27" s="414" t="s">
        <v>403</v>
      </c>
      <c r="C27" s="415"/>
      <c r="D27" s="416">
        <f>SUM(D12:D26)</f>
        <v>12226531.649999999</v>
      </c>
      <c r="E27" s="415"/>
      <c r="F27" s="416">
        <f>SUM(F12:F26)</f>
        <v>4655604.12</v>
      </c>
      <c r="G27" s="415"/>
      <c r="H27" s="396"/>
      <c r="I27" s="415"/>
      <c r="J27" s="409"/>
      <c r="K27" s="415"/>
      <c r="L27" s="416">
        <f>SUM(L12:L26)</f>
        <v>-354825.18070000003</v>
      </c>
      <c r="M27" s="415"/>
      <c r="N27" s="416">
        <f>SUM(N12:N26)</f>
        <v>7925752.7107000006</v>
      </c>
      <c r="O27" s="415"/>
      <c r="P27" s="409"/>
      <c r="Q27" s="415"/>
      <c r="R27" s="416">
        <f>SUM(R12:R26)</f>
        <v>166040.35832211256</v>
      </c>
      <c r="S27" s="415"/>
      <c r="T27" s="417">
        <f t="shared" si="3"/>
        <v>1.3580331943287659E-2</v>
      </c>
      <c r="V27" s="416">
        <f>SUM(V12:V26)</f>
        <v>-42142.062912718451</v>
      </c>
    </row>
    <row r="28" spans="1:22">
      <c r="A28" s="413"/>
      <c r="B28" s="413"/>
      <c r="C28" s="387"/>
      <c r="D28" s="388"/>
      <c r="E28" s="387"/>
      <c r="G28" s="387"/>
      <c r="H28" s="396"/>
      <c r="I28" s="387"/>
      <c r="J28" s="409"/>
      <c r="K28" s="387"/>
      <c r="L28" s="409"/>
      <c r="M28" s="387"/>
      <c r="N28" s="409"/>
      <c r="O28" s="387"/>
      <c r="P28" s="409"/>
      <c r="Q28" s="387"/>
      <c r="R28" s="409"/>
      <c r="S28" s="387"/>
      <c r="T28" s="390"/>
      <c r="V28" s="409"/>
    </row>
    <row r="29" spans="1:22">
      <c r="A29" s="533" t="s">
        <v>368</v>
      </c>
      <c r="B29" s="533"/>
      <c r="C29" s="387"/>
      <c r="D29" s="388"/>
      <c r="E29" s="387"/>
      <c r="G29" s="387"/>
      <c r="H29" s="396"/>
      <c r="I29" s="387"/>
      <c r="J29" s="409"/>
      <c r="K29" s="387"/>
      <c r="L29" s="409"/>
      <c r="M29" s="387"/>
      <c r="N29" s="409"/>
      <c r="O29" s="387"/>
      <c r="P29" s="409"/>
      <c r="Q29" s="387"/>
      <c r="R29" s="409"/>
      <c r="S29" s="387"/>
      <c r="T29" s="390"/>
      <c r="V29" s="409"/>
    </row>
    <row r="30" spans="1:22">
      <c r="A30" s="405">
        <v>36520</v>
      </c>
      <c r="B30" s="373" t="s">
        <v>389</v>
      </c>
      <c r="C30" s="376"/>
      <c r="D30" s="406">
        <v>867772</v>
      </c>
      <c r="E30" s="376"/>
      <c r="F30" s="407">
        <v>369967.75204918149</v>
      </c>
      <c r="G30" s="376"/>
      <c r="H30" s="396">
        <f>'As Filed 2014 Depr Rate Accrual'!H29</f>
        <v>0</v>
      </c>
      <c r="I30" s="376"/>
      <c r="J30" s="448">
        <f>'AG''s Inter Salv Calcs'!S30/100</f>
        <v>0</v>
      </c>
      <c r="K30" s="376"/>
      <c r="L30" s="409">
        <f>D30*J30</f>
        <v>0</v>
      </c>
      <c r="M30" s="412"/>
      <c r="N30" s="409">
        <f>D30-F30-L30</f>
        <v>497804.24795081851</v>
      </c>
      <c r="O30" s="376"/>
      <c r="P30" s="409">
        <v>43.189812198478542</v>
      </c>
      <c r="Q30" s="376"/>
      <c r="R30" s="409">
        <f>N30/P30</f>
        <v>11525.964634047536</v>
      </c>
      <c r="S30" s="412"/>
      <c r="T30" s="390">
        <f t="shared" ref="T30:T35" si="4">R30/D30</f>
        <v>1.3282249985073885E-2</v>
      </c>
      <c r="V30" s="491">
        <f>R30-'As Filed 2014 Depr Rate Accrual'!P29</f>
        <v>0</v>
      </c>
    </row>
    <row r="31" spans="1:22">
      <c r="A31" s="405">
        <v>36600</v>
      </c>
      <c r="B31" s="411" t="s">
        <v>404</v>
      </c>
      <c r="C31" s="412"/>
      <c r="D31" s="406">
        <v>109828.01000000001</v>
      </c>
      <c r="E31" s="412"/>
      <c r="F31" s="407">
        <v>60885.352992916967</v>
      </c>
      <c r="G31" s="412"/>
      <c r="H31" s="396">
        <f>'As Filed 2014 Depr Rate Accrual'!H30</f>
        <v>-0.06</v>
      </c>
      <c r="I31" s="412"/>
      <c r="J31" s="448">
        <f>'AG''s Inter Salv Calcs'!S31/100</f>
        <v>-0.02</v>
      </c>
      <c r="K31" s="412"/>
      <c r="L31" s="409">
        <f>D31*J31</f>
        <v>-2196.5602000000003</v>
      </c>
      <c r="M31" s="412"/>
      <c r="N31" s="409">
        <f>D31-F31-L31</f>
        <v>51139.217207083042</v>
      </c>
      <c r="O31" s="412"/>
      <c r="P31" s="409">
        <v>28.338217606142273</v>
      </c>
      <c r="Q31" s="412"/>
      <c r="R31" s="409">
        <f>N31/P31</f>
        <v>1804.6024601066893</v>
      </c>
      <c r="S31" s="412"/>
      <c r="T31" s="390">
        <f t="shared" si="4"/>
        <v>1.643116778776825E-2</v>
      </c>
      <c r="V31" s="491">
        <f>R31-'As Filed 2014 Depr Rate Accrual'!P30</f>
        <v>-155.02458415196156</v>
      </c>
    </row>
    <row r="32" spans="1:22">
      <c r="A32" s="405">
        <v>36700</v>
      </c>
      <c r="B32" s="411" t="s">
        <v>405</v>
      </c>
      <c r="C32" s="412"/>
      <c r="D32" s="406">
        <v>185508.8</v>
      </c>
      <c r="E32" s="412"/>
      <c r="F32" s="407">
        <v>105285.069</v>
      </c>
      <c r="G32" s="412"/>
      <c r="H32" s="396">
        <f>'As Filed 2014 Depr Rate Accrual'!H31</f>
        <v>0</v>
      </c>
      <c r="I32" s="412"/>
      <c r="J32" s="448">
        <f>'AG''s Inter Salv Calcs'!S32/100</f>
        <v>-0.08</v>
      </c>
      <c r="K32" s="412"/>
      <c r="L32" s="409">
        <f>D32*J32</f>
        <v>-14840.704</v>
      </c>
      <c r="M32" s="412"/>
      <c r="N32" s="409">
        <f>D32-F32-L32</f>
        <v>95064.434999999983</v>
      </c>
      <c r="O32" s="412"/>
      <c r="P32" s="409">
        <v>8.6490485626557874</v>
      </c>
      <c r="Q32" s="412"/>
      <c r="R32" s="409">
        <f>N32/P32</f>
        <v>10991.317057746914</v>
      </c>
      <c r="S32" s="412"/>
      <c r="T32" s="390">
        <f t="shared" si="4"/>
        <v>5.9249572299248952E-2</v>
      </c>
      <c r="V32" s="491">
        <f>R32-'As Filed 2014 Depr Rate Accrual'!P31</f>
        <v>1715.8770577469149</v>
      </c>
    </row>
    <row r="33" spans="1:28">
      <c r="A33" s="405">
        <v>36701</v>
      </c>
      <c r="B33" s="373" t="s">
        <v>406</v>
      </c>
      <c r="C33" s="376"/>
      <c r="D33" s="406">
        <v>27845816.359999999</v>
      </c>
      <c r="E33" s="376"/>
      <c r="F33" s="407">
        <v>17001621.841956858</v>
      </c>
      <c r="G33" s="376"/>
      <c r="H33" s="396">
        <f>'As Filed 2014 Depr Rate Accrual'!H32</f>
        <v>-0.2</v>
      </c>
      <c r="I33" s="376"/>
      <c r="J33" s="448">
        <f>'AG''s Inter Salv Calcs'!S33/100</f>
        <v>-0.03</v>
      </c>
      <c r="K33" s="376"/>
      <c r="L33" s="409">
        <f>D33*J33</f>
        <v>-835374.49079999991</v>
      </c>
      <c r="M33" s="412"/>
      <c r="N33" s="409">
        <f>D33-F33-L33</f>
        <v>11679569.008843143</v>
      </c>
      <c r="O33" s="376"/>
      <c r="P33" s="409">
        <v>31.141339670067421</v>
      </c>
      <c r="Q33" s="376"/>
      <c r="R33" s="409">
        <f>N33/P33</f>
        <v>375050.30716675834</v>
      </c>
      <c r="S33" s="412"/>
      <c r="T33" s="390">
        <f t="shared" si="4"/>
        <v>1.3468820677332023E-2</v>
      </c>
      <c r="V33" s="491">
        <f>R33-'As Filed 2014 Depr Rate Accrual'!P32</f>
        <v>-152009.79891529982</v>
      </c>
    </row>
    <row r="34" spans="1:28">
      <c r="A34" s="405">
        <v>36900</v>
      </c>
      <c r="B34" s="411" t="s">
        <v>392</v>
      </c>
      <c r="C34" s="412"/>
      <c r="D34" s="406">
        <v>2888542.8899999983</v>
      </c>
      <c r="E34" s="412"/>
      <c r="F34" s="407">
        <v>1839130.4440010367</v>
      </c>
      <c r="G34" s="412"/>
      <c r="H34" s="396">
        <f>'As Filed 2014 Depr Rate Accrual'!H33</f>
        <v>-0.19</v>
      </c>
      <c r="I34" s="412"/>
      <c r="J34" s="448">
        <f>'AG''s Inter Salv Calcs'!S34/100</f>
        <v>-0.01</v>
      </c>
      <c r="K34" s="412"/>
      <c r="L34" s="409">
        <f>D34*J34</f>
        <v>-28885.428899999984</v>
      </c>
      <c r="M34" s="412"/>
      <c r="N34" s="409">
        <f>D34-F34-L34</f>
        <v>1078297.8748989615</v>
      </c>
      <c r="O34" s="412"/>
      <c r="P34" s="389">
        <v>25.862731003963752</v>
      </c>
      <c r="Q34" s="412"/>
      <c r="R34" s="409">
        <f>N34/P34</f>
        <v>41693.117201493544</v>
      </c>
      <c r="S34" s="412"/>
      <c r="T34" s="390">
        <f t="shared" si="4"/>
        <v>1.4433961616368302E-2</v>
      </c>
      <c r="V34" s="491">
        <f>R34-'As Filed 2014 Depr Rate Accrual'!P33</f>
        <v>-20103.743882280389</v>
      </c>
    </row>
    <row r="35" spans="1:28">
      <c r="A35" s="413"/>
      <c r="B35" s="414" t="s">
        <v>407</v>
      </c>
      <c r="C35" s="415"/>
      <c r="D35" s="416">
        <f>SUM(D30:D34)</f>
        <v>31897468.059999995</v>
      </c>
      <c r="E35" s="415"/>
      <c r="F35" s="416">
        <f>SUM(F30:F34)</f>
        <v>19376890.459999993</v>
      </c>
      <c r="G35" s="415"/>
      <c r="H35" s="396"/>
      <c r="I35" s="415"/>
      <c r="J35" s="383"/>
      <c r="K35" s="415"/>
      <c r="L35" s="416">
        <f>SUM(L30:L34)</f>
        <v>-881297.18389999983</v>
      </c>
      <c r="M35" s="415"/>
      <c r="N35" s="416">
        <f>SUM(N30:N34)</f>
        <v>13401874.783900006</v>
      </c>
      <c r="O35" s="415"/>
      <c r="P35" s="383"/>
      <c r="Q35" s="415"/>
      <c r="R35" s="416">
        <f>SUM(R30:R34)</f>
        <v>441065.30852015299</v>
      </c>
      <c r="S35" s="415"/>
      <c r="T35" s="417">
        <f t="shared" si="4"/>
        <v>1.3827596212040947E-2</v>
      </c>
      <c r="V35" s="416">
        <f>SUM(V30:V34)</f>
        <v>-170552.69032398527</v>
      </c>
    </row>
    <row r="36" spans="1:28">
      <c r="A36" s="413"/>
      <c r="B36" s="413"/>
      <c r="C36" s="387"/>
      <c r="D36" s="388"/>
      <c r="E36" s="387"/>
      <c r="G36" s="387"/>
      <c r="H36" s="396"/>
      <c r="I36" s="387"/>
      <c r="J36" s="376"/>
      <c r="K36" s="387"/>
      <c r="L36" s="376"/>
      <c r="M36" s="387"/>
      <c r="N36" s="376"/>
      <c r="O36" s="387"/>
      <c r="P36" s="376"/>
      <c r="Q36" s="387"/>
      <c r="R36" s="376"/>
      <c r="S36" s="387"/>
      <c r="T36" s="390"/>
      <c r="V36" s="376"/>
    </row>
    <row r="37" spans="1:28">
      <c r="A37" s="533" t="s">
        <v>369</v>
      </c>
      <c r="B37" s="533"/>
      <c r="C37" s="387"/>
      <c r="D37" s="388"/>
      <c r="E37" s="387"/>
      <c r="G37" s="387"/>
      <c r="H37" s="396"/>
      <c r="I37" s="387"/>
      <c r="J37" s="418"/>
      <c r="K37" s="387"/>
      <c r="L37" s="409"/>
      <c r="M37" s="387"/>
      <c r="N37" s="409"/>
      <c r="O37" s="387"/>
      <c r="P37" s="409"/>
      <c r="Q37" s="387"/>
      <c r="R37" s="390"/>
      <c r="S37" s="387"/>
      <c r="T37" s="390"/>
      <c r="V37" s="390"/>
    </row>
    <row r="38" spans="1:28">
      <c r="A38" s="405">
        <v>37402</v>
      </c>
      <c r="B38" s="373" t="s">
        <v>408</v>
      </c>
      <c r="C38" s="376"/>
      <c r="D38" s="406">
        <v>333416.21000000008</v>
      </c>
      <c r="E38" s="376"/>
      <c r="F38" s="407">
        <v>63226.003933815089</v>
      </c>
      <c r="G38" s="376"/>
      <c r="H38" s="396">
        <f>'As Filed 2014 Depr Rate Accrual'!H37</f>
        <v>0</v>
      </c>
      <c r="I38" s="376"/>
      <c r="J38" s="448">
        <f>'AG''s Inter Salv Calcs'!S38/100</f>
        <v>0</v>
      </c>
      <c r="K38" s="376"/>
      <c r="L38" s="409">
        <f t="shared" ref="L38:L49" si="5">D38*J38</f>
        <v>0</v>
      </c>
      <c r="M38" s="412"/>
      <c r="N38" s="409">
        <f t="shared" ref="N38:N49" si="6">D38-F38-L38</f>
        <v>270190.20606618497</v>
      </c>
      <c r="O38" s="376"/>
      <c r="P38" s="409">
        <v>55.68299710435268</v>
      </c>
      <c r="Q38" s="376"/>
      <c r="R38" s="409">
        <f t="shared" ref="R38:R49" si="7">N38/P38</f>
        <v>4852.292802412112</v>
      </c>
      <c r="S38" s="412"/>
      <c r="T38" s="390">
        <f t="shared" ref="T38:T50" si="8">R38/D38</f>
        <v>1.4553260030195025E-2</v>
      </c>
      <c r="V38" s="491">
        <f>R38-'As Filed 2014 Depr Rate Accrual'!P37</f>
        <v>0</v>
      </c>
      <c r="AB38" s="388"/>
    </row>
    <row r="39" spans="1:28">
      <c r="A39" s="405">
        <v>37500</v>
      </c>
      <c r="B39" s="411" t="s">
        <v>409</v>
      </c>
      <c r="C39" s="412"/>
      <c r="D39" s="388">
        <v>486581.75999999995</v>
      </c>
      <c r="E39" s="412"/>
      <c r="F39" s="407">
        <v>192453.88359493361</v>
      </c>
      <c r="G39" s="412"/>
      <c r="H39" s="396">
        <f>'As Filed 2014 Depr Rate Accrual'!H38</f>
        <v>-0.1</v>
      </c>
      <c r="I39" s="412"/>
      <c r="J39" s="448">
        <f>'AG''s Inter Salv Calcs'!S39/100</f>
        <v>-0.02</v>
      </c>
      <c r="K39" s="412"/>
      <c r="L39" s="409">
        <f t="shared" si="5"/>
        <v>-9731.6351999999988</v>
      </c>
      <c r="M39" s="412"/>
      <c r="N39" s="409">
        <f t="shared" si="6"/>
        <v>303859.51160506636</v>
      </c>
      <c r="O39" s="412"/>
      <c r="P39" s="407">
        <v>34.170351420898484</v>
      </c>
      <c r="Q39" s="412"/>
      <c r="R39" s="409">
        <f t="shared" si="7"/>
        <v>8892.4900965234683</v>
      </c>
      <c r="S39" s="412"/>
      <c r="T39" s="390">
        <f t="shared" si="8"/>
        <v>1.8275428360741409E-2</v>
      </c>
      <c r="V39" s="491">
        <f>R39-'As Filed 2014 Depr Rate Accrual'!P38</f>
        <v>-1139.1905315961303</v>
      </c>
      <c r="AB39" s="388"/>
    </row>
    <row r="40" spans="1:28">
      <c r="A40" s="405">
        <v>37600</v>
      </c>
      <c r="B40" s="411" t="s">
        <v>405</v>
      </c>
      <c r="C40" s="412"/>
      <c r="D40" s="406">
        <v>20715876.260000002</v>
      </c>
      <c r="E40" s="412"/>
      <c r="F40" s="407">
        <v>10316480.3675</v>
      </c>
      <c r="G40" s="412"/>
      <c r="H40" s="396">
        <f>'As Filed 2014 Depr Rate Accrual'!H39</f>
        <v>0</v>
      </c>
      <c r="I40" s="412"/>
      <c r="J40" s="448">
        <f>'AG''s Inter Salv Calcs'!S40/100</f>
        <v>-0.02</v>
      </c>
      <c r="K40" s="412"/>
      <c r="L40" s="409">
        <f t="shared" si="5"/>
        <v>-414317.52520000003</v>
      </c>
      <c r="M40" s="412"/>
      <c r="N40" s="409">
        <f t="shared" si="6"/>
        <v>10813713.417700002</v>
      </c>
      <c r="O40" s="412"/>
      <c r="P40" s="407">
        <v>10.040025111155979</v>
      </c>
      <c r="Q40" s="412"/>
      <c r="R40" s="409">
        <f t="shared" si="7"/>
        <v>1077060.3955645827</v>
      </c>
      <c r="S40" s="412"/>
      <c r="T40" s="390">
        <f t="shared" si="8"/>
        <v>5.199202689022929E-2</v>
      </c>
      <c r="V40" s="491">
        <f>R40-'As Filed 2014 Depr Rate Accrual'!P39</f>
        <v>41266.582564582466</v>
      </c>
      <c r="AB40" s="388"/>
    </row>
    <row r="41" spans="1:28">
      <c r="A41" s="410" t="s">
        <v>410</v>
      </c>
      <c r="B41" s="411" t="s">
        <v>411</v>
      </c>
      <c r="C41" s="376"/>
      <c r="D41" s="406">
        <v>144594423.20999992</v>
      </c>
      <c r="E41" s="376"/>
      <c r="F41" s="407">
        <v>37389112.410166092</v>
      </c>
      <c r="G41" s="376"/>
      <c r="H41" s="396">
        <f>'As Filed 2014 Depr Rate Accrual'!H40</f>
        <v>-0.05</v>
      </c>
      <c r="I41" s="376"/>
      <c r="J41" s="448">
        <f>'AG''s Inter Salv Calcs'!S41/100</f>
        <v>-0.03</v>
      </c>
      <c r="K41" s="376"/>
      <c r="L41" s="409">
        <f t="shared" si="5"/>
        <v>-4337832.6962999972</v>
      </c>
      <c r="M41" s="412"/>
      <c r="N41" s="409">
        <f t="shared" si="6"/>
        <v>111543143.49613383</v>
      </c>
      <c r="O41" s="376"/>
      <c r="P41" s="407">
        <v>37.77806049031971</v>
      </c>
      <c r="Q41" s="376"/>
      <c r="R41" s="409">
        <f t="shared" si="7"/>
        <v>2952590.5260466128</v>
      </c>
      <c r="S41" s="412"/>
      <c r="T41" s="390">
        <f t="shared" si="8"/>
        <v>2.0419809149613291E-2</v>
      </c>
      <c r="V41" s="491">
        <f>R41-'As Filed 2014 Depr Rate Accrual'!P40</f>
        <v>-76549.415895530488</v>
      </c>
      <c r="AB41" s="388"/>
    </row>
    <row r="42" spans="1:28">
      <c r="A42" s="405">
        <v>37800</v>
      </c>
      <c r="B42" s="411" t="s">
        <v>412</v>
      </c>
      <c r="C42" s="412"/>
      <c r="D42" s="406">
        <v>5234987.299999998</v>
      </c>
      <c r="E42" s="412"/>
      <c r="F42" s="407">
        <v>1775607.9540548369</v>
      </c>
      <c r="G42" s="412"/>
      <c r="H42" s="396">
        <f>'As Filed 2014 Depr Rate Accrual'!H41</f>
        <v>-0.19</v>
      </c>
      <c r="I42" s="412"/>
      <c r="J42" s="448">
        <f>'AG''s Inter Salv Calcs'!S42/100</f>
        <v>-0.02</v>
      </c>
      <c r="K42" s="412"/>
      <c r="L42" s="409">
        <f t="shared" si="5"/>
        <v>-104699.74599999996</v>
      </c>
      <c r="M42" s="412"/>
      <c r="N42" s="409">
        <f t="shared" si="6"/>
        <v>3564079.0919451606</v>
      </c>
      <c r="O42" s="412"/>
      <c r="P42" s="407">
        <v>29.444915838571664</v>
      </c>
      <c r="Q42" s="412"/>
      <c r="R42" s="409">
        <f t="shared" si="7"/>
        <v>121042.25773593006</v>
      </c>
      <c r="S42" s="412"/>
      <c r="T42" s="390">
        <f t="shared" si="8"/>
        <v>2.3121786319506468E-2</v>
      </c>
      <c r="V42" s="491">
        <f>R42-'As Filed 2014 Depr Rate Accrual'!P41</f>
        <v>-30224.159779536654</v>
      </c>
      <c r="AB42" s="388"/>
    </row>
    <row r="43" spans="1:28">
      <c r="A43" s="405">
        <v>37900</v>
      </c>
      <c r="B43" s="411" t="s">
        <v>413</v>
      </c>
      <c r="C43" s="412"/>
      <c r="D43" s="406">
        <v>4113777.7699999996</v>
      </c>
      <c r="E43" s="412"/>
      <c r="F43" s="407">
        <v>1537683.4237189784</v>
      </c>
      <c r="G43" s="412"/>
      <c r="H43" s="396">
        <f>'As Filed 2014 Depr Rate Accrual'!H42</f>
        <v>-0.19</v>
      </c>
      <c r="I43" s="412"/>
      <c r="J43" s="448">
        <f>'AG''s Inter Salv Calcs'!S43/100</f>
        <v>-0.03</v>
      </c>
      <c r="K43" s="412"/>
      <c r="L43" s="409">
        <f t="shared" si="5"/>
        <v>-123413.33309999999</v>
      </c>
      <c r="M43" s="412"/>
      <c r="N43" s="409">
        <f t="shared" si="6"/>
        <v>2699507.6793810208</v>
      </c>
      <c r="O43" s="412"/>
      <c r="P43" s="407">
        <v>28.490580949596787</v>
      </c>
      <c r="Q43" s="412"/>
      <c r="R43" s="409">
        <f t="shared" si="7"/>
        <v>94750.882200569016</v>
      </c>
      <c r="S43" s="412"/>
      <c r="T43" s="390">
        <f t="shared" si="8"/>
        <v>2.3032571883572852E-2</v>
      </c>
      <c r="V43" s="491">
        <f>R43-'As Filed 2014 Depr Rate Accrual'!P42</f>
        <v>-23102.527967556773</v>
      </c>
      <c r="AB43" s="388"/>
    </row>
    <row r="44" spans="1:28">
      <c r="A44" s="405">
        <v>38000</v>
      </c>
      <c r="B44" s="373" t="s">
        <v>414</v>
      </c>
      <c r="C44" s="376"/>
      <c r="D44" s="406">
        <v>102590800.63000001</v>
      </c>
      <c r="E44" s="376"/>
      <c r="F44" s="407">
        <v>39951886.463253744</v>
      </c>
      <c r="G44" s="376"/>
      <c r="H44" s="396">
        <f>'As Filed 2014 Depr Rate Accrual'!H43</f>
        <v>-0.2</v>
      </c>
      <c r="I44" s="376"/>
      <c r="J44" s="448">
        <f>'AG''s Inter Salv Calcs'!S44/100</f>
        <v>-0.13</v>
      </c>
      <c r="K44" s="376"/>
      <c r="L44" s="409">
        <f t="shared" si="5"/>
        <v>-13336804.081900002</v>
      </c>
      <c r="M44" s="412"/>
      <c r="N44" s="409">
        <f t="shared" si="6"/>
        <v>75975718.248646274</v>
      </c>
      <c r="O44" s="376"/>
      <c r="P44" s="407">
        <v>23.360609901939707</v>
      </c>
      <c r="Q44" s="376"/>
      <c r="R44" s="409">
        <f t="shared" si="7"/>
        <v>3252300.2852908289</v>
      </c>
      <c r="S44" s="412"/>
      <c r="T44" s="390">
        <f t="shared" si="8"/>
        <v>3.1701675640688765E-2</v>
      </c>
      <c r="V44" s="491">
        <f>R44-'As Filed 2014 Depr Rate Accrual'!P43</f>
        <v>-307413.03734127712</v>
      </c>
      <c r="AB44" s="388"/>
    </row>
    <row r="45" spans="1:28">
      <c r="A45" s="405">
        <v>38100</v>
      </c>
      <c r="B45" s="373" t="s">
        <v>415</v>
      </c>
      <c r="C45" s="376"/>
      <c r="D45" s="406">
        <v>22987935.789999999</v>
      </c>
      <c r="E45" s="376"/>
      <c r="F45" s="407">
        <v>15270627.185474358</v>
      </c>
      <c r="G45" s="376"/>
      <c r="H45" s="396">
        <f>'As Filed 2014 Depr Rate Accrual'!H44</f>
        <v>-0.5</v>
      </c>
      <c r="I45" s="376"/>
      <c r="J45" s="448">
        <f>'AG''s Inter Salv Calcs'!S45/100</f>
        <v>0</v>
      </c>
      <c r="K45" s="376"/>
      <c r="L45" s="409">
        <f t="shared" si="5"/>
        <v>0</v>
      </c>
      <c r="M45" s="412"/>
      <c r="N45" s="409">
        <f t="shared" si="6"/>
        <v>7717308.6045256406</v>
      </c>
      <c r="O45" s="376"/>
      <c r="P45" s="407">
        <v>10.069892300090931</v>
      </c>
      <c r="Q45" s="376"/>
      <c r="R45" s="409">
        <f t="shared" si="7"/>
        <v>766374.49284894078</v>
      </c>
      <c r="S45" s="412"/>
      <c r="T45" s="390">
        <f t="shared" si="8"/>
        <v>3.3338116995364236E-2</v>
      </c>
      <c r="V45" s="491">
        <f>R45-'As Filed 2014 Depr Rate Accrual'!P44</f>
        <v>-1141419.1485341117</v>
      </c>
      <c r="AB45" s="388"/>
    </row>
    <row r="46" spans="1:28">
      <c r="A46" s="405">
        <v>38200</v>
      </c>
      <c r="B46" s="373" t="s">
        <v>416</v>
      </c>
      <c r="C46" s="376"/>
      <c r="D46" s="388">
        <v>50095568.209999993</v>
      </c>
      <c r="E46" s="376"/>
      <c r="F46" s="407">
        <v>21893772.488685165</v>
      </c>
      <c r="G46" s="376"/>
      <c r="H46" s="396">
        <f>'As Filed 2014 Depr Rate Accrual'!H45</f>
        <v>-0.5</v>
      </c>
      <c r="I46" s="376"/>
      <c r="J46" s="448">
        <f>'AG''s Inter Salv Calcs'!S46/100</f>
        <v>-0.27</v>
      </c>
      <c r="K46" s="376"/>
      <c r="L46" s="409">
        <f t="shared" si="5"/>
        <v>-13525803.4167</v>
      </c>
      <c r="M46" s="412"/>
      <c r="N46" s="409">
        <f t="shared" si="6"/>
        <v>41727599.138014831</v>
      </c>
      <c r="O46" s="376"/>
      <c r="P46" s="407">
        <v>25.720243802658018</v>
      </c>
      <c r="Q46" s="376"/>
      <c r="R46" s="409">
        <f t="shared" si="7"/>
        <v>1622364.0591502697</v>
      </c>
      <c r="S46" s="412"/>
      <c r="T46" s="390">
        <f t="shared" si="8"/>
        <v>3.2385380925301417E-2</v>
      </c>
      <c r="V46" s="491">
        <f>R46-'As Filed 2014 Depr Rate Accrual'!P45</f>
        <v>-447973.22983032023</v>
      </c>
      <c r="AB46" s="388"/>
    </row>
    <row r="47" spans="1:28">
      <c r="A47" s="405">
        <v>38300</v>
      </c>
      <c r="B47" s="373" t="s">
        <v>417</v>
      </c>
      <c r="C47" s="376"/>
      <c r="D47" s="388">
        <v>7896127.4499999955</v>
      </c>
      <c r="E47" s="376"/>
      <c r="F47" s="407">
        <v>3294552.9847767055</v>
      </c>
      <c r="G47" s="376"/>
      <c r="H47" s="396">
        <f>'As Filed 2014 Depr Rate Accrual'!H46</f>
        <v>0</v>
      </c>
      <c r="I47" s="376"/>
      <c r="J47" s="448">
        <f>'AG''s Inter Salv Calcs'!S47/100</f>
        <v>-0.03</v>
      </c>
      <c r="K47" s="376"/>
      <c r="L47" s="409">
        <f t="shared" si="5"/>
        <v>-236883.82349999985</v>
      </c>
      <c r="M47" s="412"/>
      <c r="N47" s="409">
        <f t="shared" si="6"/>
        <v>4838458.28872329</v>
      </c>
      <c r="O47" s="376"/>
      <c r="P47" s="407">
        <v>18.554995249215722</v>
      </c>
      <c r="Q47" s="376"/>
      <c r="R47" s="409">
        <f t="shared" si="7"/>
        <v>260763.11115885631</v>
      </c>
      <c r="S47" s="412"/>
      <c r="T47" s="390">
        <f t="shared" si="8"/>
        <v>3.3024177080482213E-2</v>
      </c>
      <c r="V47" s="491">
        <f>R47-'As Filed 2014 Depr Rate Accrual'!P46</f>
        <v>12766.579582391016</v>
      </c>
      <c r="AB47" s="388"/>
    </row>
    <row r="48" spans="1:28">
      <c r="A48" s="405">
        <v>38400</v>
      </c>
      <c r="B48" s="411" t="s">
        <v>418</v>
      </c>
      <c r="C48" s="412"/>
      <c r="D48" s="388">
        <v>154276.35999999999</v>
      </c>
      <c r="E48" s="412"/>
      <c r="F48" s="407">
        <v>77530.137103283763</v>
      </c>
      <c r="G48" s="412"/>
      <c r="H48" s="396">
        <f>'As Filed 2014 Depr Rate Accrual'!H47</f>
        <v>0</v>
      </c>
      <c r="I48" s="412"/>
      <c r="J48" s="448">
        <f>'AG''s Inter Salv Calcs'!S48/100</f>
        <v>0</v>
      </c>
      <c r="K48" s="412"/>
      <c r="L48" s="409">
        <f t="shared" si="5"/>
        <v>0</v>
      </c>
      <c r="M48" s="412"/>
      <c r="N48" s="409">
        <f t="shared" si="6"/>
        <v>76746.222896716223</v>
      </c>
      <c r="O48" s="412"/>
      <c r="P48" s="407">
        <v>21.15744317490438</v>
      </c>
      <c r="Q48" s="412"/>
      <c r="R48" s="409">
        <f t="shared" si="7"/>
        <v>3627.3864598037885</v>
      </c>
      <c r="S48" s="412"/>
      <c r="T48" s="390">
        <f t="shared" si="8"/>
        <v>2.3512263705235129E-2</v>
      </c>
      <c r="V48" s="491">
        <f>R48-'As Filed 2014 Depr Rate Accrual'!P47</f>
        <v>0</v>
      </c>
      <c r="AB48" s="388"/>
    </row>
    <row r="49" spans="1:28">
      <c r="A49" s="405">
        <v>38500</v>
      </c>
      <c r="B49" s="373" t="s">
        <v>419</v>
      </c>
      <c r="C49" s="376"/>
      <c r="D49" s="388">
        <v>5196745.9099999983</v>
      </c>
      <c r="E49" s="376"/>
      <c r="F49" s="407">
        <v>2512458.1477380521</v>
      </c>
      <c r="G49" s="376"/>
      <c r="H49" s="396">
        <f>'As Filed 2014 Depr Rate Accrual'!H48</f>
        <v>-0.12</v>
      </c>
      <c r="I49" s="376"/>
      <c r="J49" s="448">
        <f>'AG''s Inter Salv Calcs'!S49/100</f>
        <v>0</v>
      </c>
      <c r="K49" s="376"/>
      <c r="L49" s="409">
        <f t="shared" si="5"/>
        <v>0</v>
      </c>
      <c r="M49" s="412"/>
      <c r="N49" s="409">
        <f t="shared" si="6"/>
        <v>2684287.7622619462</v>
      </c>
      <c r="O49" s="376"/>
      <c r="P49" s="407">
        <v>23.525371257376435</v>
      </c>
      <c r="Q49" s="376"/>
      <c r="R49" s="409">
        <f t="shared" si="7"/>
        <v>114101.82363945825</v>
      </c>
      <c r="S49" s="412"/>
      <c r="T49" s="390">
        <f t="shared" si="8"/>
        <v>2.1956398410762069E-2</v>
      </c>
      <c r="V49" s="491">
        <f>R49-'As Filed 2014 Depr Rate Accrual'!P48</f>
        <v>-26507.956128618622</v>
      </c>
      <c r="AB49" s="388"/>
    </row>
    <row r="50" spans="1:28">
      <c r="A50" s="413"/>
      <c r="B50" s="414" t="s">
        <v>420</v>
      </c>
      <c r="C50" s="415"/>
      <c r="D50" s="420">
        <f>SUM(D38:D49)</f>
        <v>364400516.85999995</v>
      </c>
      <c r="E50" s="415"/>
      <c r="F50" s="420">
        <f>SUM(F38:F49)</f>
        <v>134275391.44999996</v>
      </c>
      <c r="G50" s="415"/>
      <c r="H50" s="396"/>
      <c r="I50" s="415"/>
      <c r="J50" s="376"/>
      <c r="K50" s="415"/>
      <c r="L50" s="420">
        <f>SUM(L38:L49)</f>
        <v>-32089486.2579</v>
      </c>
      <c r="M50" s="415"/>
      <c r="N50" s="420">
        <f>SUM(N38:N49)</f>
        <v>262214611.6679</v>
      </c>
      <c r="O50" s="415"/>
      <c r="P50" s="376"/>
      <c r="Q50" s="415"/>
      <c r="R50" s="420">
        <f>SUM(R38:R49)</f>
        <v>10278720.002994789</v>
      </c>
      <c r="S50" s="415"/>
      <c r="T50" s="417">
        <f t="shared" si="8"/>
        <v>2.8207204785452591E-2</v>
      </c>
      <c r="V50" s="420">
        <f>SUM(V38:V49)</f>
        <v>-2000295.5038615742</v>
      </c>
      <c r="AB50" s="388"/>
    </row>
    <row r="51" spans="1:28">
      <c r="A51" s="413"/>
      <c r="B51" s="413"/>
      <c r="C51" s="387"/>
      <c r="D51" s="388"/>
      <c r="E51" s="387"/>
      <c r="G51" s="387"/>
      <c r="H51" s="396"/>
      <c r="I51" s="387"/>
      <c r="J51" s="376"/>
      <c r="K51" s="387"/>
      <c r="L51" s="376"/>
      <c r="M51" s="387"/>
      <c r="N51" s="376"/>
      <c r="O51" s="387"/>
      <c r="P51" s="376"/>
      <c r="Q51" s="387"/>
      <c r="R51" s="376"/>
      <c r="S51" s="387"/>
      <c r="T51" s="390"/>
      <c r="V51" s="376"/>
    </row>
    <row r="52" spans="1:28">
      <c r="A52" s="534" t="s">
        <v>421</v>
      </c>
      <c r="B52" s="534"/>
      <c r="C52" s="387"/>
      <c r="D52" s="388"/>
      <c r="E52" s="387"/>
      <c r="G52" s="387"/>
      <c r="H52" s="396"/>
      <c r="I52" s="387"/>
      <c r="J52" s="376"/>
      <c r="K52" s="387"/>
      <c r="L52" s="376"/>
      <c r="M52" s="387"/>
      <c r="N52" s="376"/>
      <c r="O52" s="387"/>
      <c r="P52" s="376"/>
      <c r="Q52" s="387"/>
      <c r="R52" s="376"/>
      <c r="S52" s="387"/>
      <c r="T52" s="390"/>
      <c r="V52" s="376"/>
    </row>
    <row r="53" spans="1:28">
      <c r="A53" s="405">
        <v>39000</v>
      </c>
      <c r="B53" s="411" t="s">
        <v>409</v>
      </c>
      <c r="C53" s="412"/>
      <c r="D53" s="388">
        <v>3044825.53</v>
      </c>
      <c r="E53" s="387"/>
      <c r="F53" s="407">
        <v>334947.65205506189</v>
      </c>
      <c r="G53" s="387"/>
      <c r="H53" s="396">
        <f>'As Filed 2014 Depr Rate Accrual'!H52</f>
        <v>-0.1</v>
      </c>
      <c r="I53" s="387"/>
      <c r="J53" s="448">
        <f>'AG''s Inter Salv Calcs'!S53/100</f>
        <v>0</v>
      </c>
      <c r="K53" s="387"/>
      <c r="L53" s="409">
        <f>D53*J53</f>
        <v>0</v>
      </c>
      <c r="M53" s="412"/>
      <c r="N53" s="409">
        <f>D53-F53-L53</f>
        <v>2709877.8779449379</v>
      </c>
      <c r="O53" s="387"/>
      <c r="P53" s="409">
        <v>26.322513940280363</v>
      </c>
      <c r="Q53" s="387"/>
      <c r="R53" s="409">
        <f>N53/P53</f>
        <v>102949.05281816995</v>
      </c>
      <c r="S53" s="412"/>
      <c r="T53" s="390">
        <f t="shared" ref="T53:T59" si="9">R53/D53</f>
        <v>3.3811150032681828E-2</v>
      </c>
      <c r="V53" s="491">
        <f>R53-'As Filed 2014 Depr Rate Accrual'!P52</f>
        <v>-11567.381204196514</v>
      </c>
    </row>
    <row r="54" spans="1:28">
      <c r="A54" s="405">
        <v>39009</v>
      </c>
      <c r="B54" s="373" t="s">
        <v>422</v>
      </c>
      <c r="C54" s="376"/>
      <c r="D54" s="388">
        <v>1279375.7399999998</v>
      </c>
      <c r="E54" s="387"/>
      <c r="F54" s="407">
        <v>555484.85936507315</v>
      </c>
      <c r="G54" s="387"/>
      <c r="H54" s="396">
        <f>'As Filed 2014 Depr Rate Accrual'!H53</f>
        <v>0</v>
      </c>
      <c r="I54" s="387"/>
      <c r="J54" s="448">
        <f>'AG''s Inter Salv Calcs'!S54/100</f>
        <v>0</v>
      </c>
      <c r="K54" s="387"/>
      <c r="L54" s="409">
        <f>D54*J54</f>
        <v>0</v>
      </c>
      <c r="M54" s="412"/>
      <c r="N54" s="409">
        <f>D54-F54-L54</f>
        <v>723890.88063492661</v>
      </c>
      <c r="O54" s="387"/>
      <c r="P54" s="409">
        <v>3.0249154619215406</v>
      </c>
      <c r="Q54" s="387"/>
      <c r="R54" s="409">
        <f>N54/P54</f>
        <v>239309.45831295522</v>
      </c>
      <c r="S54" s="412"/>
      <c r="T54" s="390">
        <f t="shared" si="9"/>
        <v>0.18705174002514324</v>
      </c>
      <c r="V54" s="491">
        <f>R54-'As Filed 2014 Depr Rate Accrual'!P53</f>
        <v>0</v>
      </c>
    </row>
    <row r="55" spans="1:28">
      <c r="A55" s="405">
        <v>39200</v>
      </c>
      <c r="B55" s="411" t="s">
        <v>423</v>
      </c>
      <c r="C55" s="412"/>
      <c r="D55" s="388">
        <v>417941.26</v>
      </c>
      <c r="E55" s="412"/>
      <c r="F55" s="407">
        <v>84941.506008697877</v>
      </c>
      <c r="G55" s="412"/>
      <c r="H55" s="396">
        <f>'As Filed 2014 Depr Rate Accrual'!H54</f>
        <v>0.1</v>
      </c>
      <c r="I55" s="412"/>
      <c r="J55" s="448">
        <f>'AG''s Inter Salv Calcs'!S55/100</f>
        <v>0.43</v>
      </c>
      <c r="K55" s="412"/>
      <c r="L55" s="409">
        <f>D55*J55</f>
        <v>179714.74179999999</v>
      </c>
      <c r="M55" s="412"/>
      <c r="N55" s="409">
        <f>D55-F55-L55</f>
        <v>153285.01219130211</v>
      </c>
      <c r="O55" s="412"/>
      <c r="P55" s="409">
        <v>4.6009555590562821</v>
      </c>
      <c r="Q55" s="412"/>
      <c r="R55" s="409">
        <f>N55/P55</f>
        <v>33315.908016017209</v>
      </c>
      <c r="S55" s="412"/>
      <c r="T55" s="390">
        <f t="shared" si="9"/>
        <v>7.9714331186198764E-2</v>
      </c>
      <c r="V55" s="491">
        <f>R55-'As Filed 2014 Depr Rate Accrual'!P54</f>
        <v>-29976.515536761537</v>
      </c>
    </row>
    <row r="56" spans="1:28">
      <c r="A56" s="405">
        <v>39202</v>
      </c>
      <c r="B56" s="373" t="s">
        <v>424</v>
      </c>
      <c r="C56" s="376"/>
      <c r="D56" s="388">
        <v>33191.909999999996</v>
      </c>
      <c r="E56" s="376"/>
      <c r="F56" s="407">
        <v>10959.233542704656</v>
      </c>
      <c r="G56" s="376"/>
      <c r="H56" s="396">
        <f>'As Filed 2014 Depr Rate Accrual'!H55</f>
        <v>0.14000000000000001</v>
      </c>
      <c r="I56" s="376"/>
      <c r="J56" s="448">
        <f>'AG''s Inter Salv Calcs'!S56/100</f>
        <v>0.13</v>
      </c>
      <c r="K56" s="376"/>
      <c r="L56" s="409">
        <f>D56*J56</f>
        <v>4314.9483</v>
      </c>
      <c r="M56" s="412"/>
      <c r="N56" s="409">
        <f>D56-F56-L56</f>
        <v>17917.72815729534</v>
      </c>
      <c r="O56" s="376"/>
      <c r="P56" s="409">
        <v>5.3247439516762629</v>
      </c>
      <c r="Q56" s="376"/>
      <c r="R56" s="409">
        <f>N56/P56</f>
        <v>3364.9933818235008</v>
      </c>
      <c r="S56" s="412"/>
      <c r="T56" s="390">
        <f t="shared" si="9"/>
        <v>0.10137992606702963</v>
      </c>
      <c r="V56" s="491">
        <f>R56-'As Filed 2014 Depr Rate Accrual'!P55</f>
        <v>62.335222690944192</v>
      </c>
    </row>
    <row r="57" spans="1:28">
      <c r="A57" s="405">
        <v>39600</v>
      </c>
      <c r="B57" s="411" t="s">
        <v>51</v>
      </c>
      <c r="C57" s="376"/>
      <c r="D57" s="388">
        <v>149686.89000000001</v>
      </c>
      <c r="E57" s="376"/>
      <c r="F57" s="407">
        <v>57612.553353831521</v>
      </c>
      <c r="G57" s="376"/>
      <c r="H57" s="396">
        <f>'As Filed 2014 Depr Rate Accrual'!H56</f>
        <v>0.08</v>
      </c>
      <c r="I57" s="376"/>
      <c r="J57" s="448">
        <f>'AG''s Inter Salv Calcs'!S57/100</f>
        <v>0.13</v>
      </c>
      <c r="K57" s="376"/>
      <c r="L57" s="409">
        <f>D57*J57</f>
        <v>19459.295700000002</v>
      </c>
      <c r="M57" s="412"/>
      <c r="N57" s="409">
        <f>D57-F57-L57</f>
        <v>72615.04094616849</v>
      </c>
      <c r="O57" s="376"/>
      <c r="P57" s="409">
        <v>2.7477175396611737</v>
      </c>
      <c r="Q57" s="376"/>
      <c r="R57" s="409">
        <f>N57/P57</f>
        <v>26427.403798981024</v>
      </c>
      <c r="S57" s="412"/>
      <c r="T57" s="390">
        <f t="shared" si="9"/>
        <v>0.1765512250203142</v>
      </c>
      <c r="V57" s="491">
        <f>R57-'As Filed 2014 Depr Rate Accrual'!P56</f>
        <v>-2723.8405665681748</v>
      </c>
    </row>
    <row r="58" spans="1:28">
      <c r="A58" s="413"/>
      <c r="B58" s="414" t="s">
        <v>425</v>
      </c>
      <c r="C58" s="376"/>
      <c r="D58" s="420">
        <f>SUM(D52:D57)</f>
        <v>4925021.3299999991</v>
      </c>
      <c r="E58" s="376"/>
      <c r="F58" s="420">
        <f>SUM(F53:F57)</f>
        <v>1043945.8043253691</v>
      </c>
      <c r="G58" s="376"/>
      <c r="H58" s="376"/>
      <c r="I58" s="376"/>
      <c r="J58" s="376"/>
      <c r="K58" s="376"/>
      <c r="L58" s="420">
        <f>SUM(L52:L57)</f>
        <v>203488.98579999997</v>
      </c>
      <c r="M58" s="376"/>
      <c r="N58" s="420">
        <f>SUM(N52:N57)</f>
        <v>3677586.5398746305</v>
      </c>
      <c r="O58" s="376"/>
      <c r="P58" s="376"/>
      <c r="Q58" s="376"/>
      <c r="R58" s="420">
        <f>SUM(R52:R57)</f>
        <v>405366.81632794696</v>
      </c>
      <c r="S58" s="376"/>
      <c r="T58" s="417">
        <f t="shared" si="9"/>
        <v>8.2307626539344758E-2</v>
      </c>
      <c r="V58" s="420">
        <f>SUM(V52:V57)</f>
        <v>-44205.402084835281</v>
      </c>
    </row>
    <row r="59" spans="1:28">
      <c r="A59" s="413"/>
      <c r="B59" s="414" t="s">
        <v>426</v>
      </c>
      <c r="C59" s="376"/>
      <c r="D59" s="420">
        <f>SUM(D27,D35,D50,D58)</f>
        <v>413449537.89999992</v>
      </c>
      <c r="E59" s="376"/>
      <c r="F59" s="420">
        <f>SUM(F27,F35,F50,F58)</f>
        <v>159351831.83432531</v>
      </c>
      <c r="G59" s="376"/>
      <c r="H59" s="376"/>
      <c r="I59" s="376"/>
      <c r="J59" s="376"/>
      <c r="K59" s="376"/>
      <c r="L59" s="420">
        <f>SUM(L27,L35,L50,L58)</f>
        <v>-33122119.636699997</v>
      </c>
      <c r="M59" s="376"/>
      <c r="N59" s="420">
        <f>SUM(N27,N35,N50,N58)</f>
        <v>287219825.70237464</v>
      </c>
      <c r="O59" s="376"/>
      <c r="P59" s="376"/>
      <c r="Q59" s="376"/>
      <c r="R59" s="420">
        <f>SUM(R27,R35,R50,R58)</f>
        <v>11291192.486165</v>
      </c>
      <c r="S59" s="376"/>
      <c r="T59" s="417">
        <f t="shared" si="9"/>
        <v>2.7309723318389521E-2</v>
      </c>
      <c r="V59" s="420">
        <f>SUM(V27,V35,V50,V58)</f>
        <v>-2257195.6591831134</v>
      </c>
    </row>
    <row r="60" spans="1:28" ht="5.25" customHeight="1">
      <c r="A60" s="413"/>
      <c r="B60" s="414"/>
      <c r="C60" s="376"/>
      <c r="D60" s="55"/>
      <c r="E60" s="376"/>
      <c r="F60" s="55"/>
      <c r="G60" s="376"/>
      <c r="H60" s="376"/>
      <c r="I60" s="376"/>
      <c r="J60" s="376"/>
      <c r="K60" s="376"/>
      <c r="L60" s="55"/>
      <c r="M60" s="376"/>
      <c r="N60" s="55"/>
      <c r="O60" s="376"/>
      <c r="P60" s="376"/>
      <c r="Q60" s="376"/>
      <c r="R60" s="55"/>
      <c r="S60" s="376"/>
      <c r="T60" s="390"/>
    </row>
    <row r="61" spans="1:28" hidden="1">
      <c r="A61" s="413"/>
      <c r="C61" s="376"/>
      <c r="D61" s="388"/>
      <c r="E61" s="376"/>
      <c r="G61" s="376"/>
      <c r="H61" s="376"/>
      <c r="I61" s="376"/>
      <c r="J61" s="376"/>
      <c r="K61" s="376"/>
      <c r="L61" s="376"/>
      <c r="M61" s="376"/>
      <c r="N61" s="380"/>
      <c r="O61" s="376"/>
      <c r="P61" s="380"/>
      <c r="Q61" s="376"/>
      <c r="R61" s="376"/>
      <c r="S61" s="376"/>
      <c r="T61" s="390"/>
    </row>
    <row r="62" spans="1:28" hidden="1">
      <c r="A62" s="535"/>
      <c r="B62" s="535"/>
      <c r="C62" s="376"/>
      <c r="D62" s="380"/>
      <c r="E62" s="376"/>
      <c r="F62" s="380"/>
      <c r="G62" s="376"/>
      <c r="H62" s="376"/>
      <c r="I62" s="376"/>
      <c r="J62" s="380"/>
      <c r="K62" s="376"/>
      <c r="L62" s="421"/>
      <c r="M62" s="376"/>
      <c r="N62" s="380"/>
      <c r="O62" s="376"/>
      <c r="P62" s="380"/>
      <c r="Q62" s="376"/>
      <c r="R62" s="380"/>
      <c r="S62" s="376"/>
      <c r="T62" s="390"/>
    </row>
    <row r="63" spans="1:28">
      <c r="A63" s="383"/>
      <c r="B63" s="380"/>
      <c r="C63" s="376"/>
      <c r="D63" s="380"/>
      <c r="E63" s="376"/>
      <c r="F63" s="380"/>
      <c r="G63" s="376"/>
      <c r="H63" s="376"/>
      <c r="I63" s="376"/>
      <c r="J63" s="380"/>
      <c r="K63" s="376"/>
      <c r="L63" s="380"/>
      <c r="M63" s="376"/>
      <c r="N63" s="380"/>
      <c r="O63" s="376"/>
      <c r="P63" s="380"/>
      <c r="Q63" s="376"/>
      <c r="R63" s="380"/>
      <c r="S63" s="376"/>
      <c r="T63" s="380"/>
    </row>
    <row r="64" spans="1:28">
      <c r="A64" s="422"/>
      <c r="B64" s="412"/>
      <c r="C64" s="412"/>
      <c r="D64" s="423"/>
      <c r="E64" s="412"/>
      <c r="F64" s="423"/>
      <c r="G64" s="412"/>
      <c r="H64" s="412"/>
      <c r="I64" s="412"/>
      <c r="J64" s="408" t="s">
        <v>471</v>
      </c>
      <c r="K64" s="412"/>
      <c r="L64" s="409"/>
      <c r="M64" s="412"/>
      <c r="N64" s="409"/>
      <c r="O64" s="412"/>
      <c r="P64" s="55"/>
      <c r="Q64" s="412"/>
      <c r="R64" s="489">
        <f>'As Filed 2014 Depr Rate Accrual'!P58</f>
        <v>13548388.145348115</v>
      </c>
      <c r="S64" s="412"/>
      <c r="T64" s="424"/>
    </row>
    <row r="65" spans="1:20">
      <c r="A65" s="422"/>
      <c r="B65" s="376"/>
      <c r="C65" s="376"/>
      <c r="D65" s="423"/>
      <c r="E65" s="376"/>
      <c r="F65" s="423"/>
      <c r="G65" s="376"/>
      <c r="H65" s="376"/>
      <c r="I65" s="376"/>
      <c r="J65" s="408"/>
      <c r="K65" s="376"/>
      <c r="L65" s="409"/>
      <c r="M65" s="412"/>
      <c r="N65" s="409"/>
      <c r="O65" s="376"/>
      <c r="P65" s="55"/>
      <c r="Q65" s="376"/>
      <c r="R65" s="423"/>
      <c r="S65" s="376"/>
      <c r="T65" s="409"/>
    </row>
    <row r="66" spans="1:20" ht="13.5" thickBot="1">
      <c r="A66" s="422"/>
      <c r="B66" s="412"/>
      <c r="C66" s="412"/>
      <c r="D66" s="423"/>
      <c r="E66" s="412"/>
      <c r="F66" s="423"/>
      <c r="G66" s="412"/>
      <c r="H66" s="412"/>
      <c r="I66" s="412"/>
      <c r="J66" s="408" t="s">
        <v>472</v>
      </c>
      <c r="K66" s="412"/>
      <c r="L66" s="409"/>
      <c r="M66" s="412"/>
      <c r="N66" s="409"/>
      <c r="O66" s="412"/>
      <c r="P66" s="55"/>
      <c r="Q66" s="412"/>
      <c r="R66" s="490">
        <f>R59-R64</f>
        <v>-2257195.6591831148</v>
      </c>
      <c r="S66" s="412"/>
      <c r="T66" s="409"/>
    </row>
    <row r="67" spans="1:20" ht="13.5" thickTop="1">
      <c r="A67" s="422"/>
      <c r="B67" s="412"/>
      <c r="C67" s="412"/>
      <c r="D67" s="423"/>
      <c r="E67" s="412"/>
      <c r="F67" s="423"/>
      <c r="G67" s="412"/>
      <c r="H67" s="412"/>
      <c r="I67" s="412"/>
      <c r="J67" s="408"/>
      <c r="K67" s="412"/>
      <c r="L67" s="409"/>
      <c r="M67" s="412"/>
      <c r="N67" s="409"/>
      <c r="O67" s="412"/>
      <c r="P67" s="55"/>
      <c r="Q67" s="412"/>
      <c r="R67" s="423"/>
      <c r="S67" s="412"/>
      <c r="T67" s="409"/>
    </row>
    <row r="68" spans="1:20">
      <c r="A68" s="422"/>
      <c r="B68" s="376"/>
      <c r="C68" s="376"/>
      <c r="D68" s="423"/>
      <c r="E68" s="376"/>
      <c r="F68" s="423"/>
      <c r="G68" s="376"/>
      <c r="H68" s="376"/>
      <c r="I68" s="376"/>
      <c r="J68" s="419"/>
      <c r="K68" s="376"/>
      <c r="L68" s="409"/>
      <c r="M68" s="412"/>
      <c r="N68" s="409"/>
      <c r="O68" s="376"/>
      <c r="P68" s="55"/>
      <c r="Q68" s="376"/>
      <c r="R68" s="423"/>
      <c r="S68" s="376"/>
      <c r="T68" s="409"/>
    </row>
    <row r="69" spans="1:20">
      <c r="A69" s="422"/>
      <c r="B69" s="376"/>
      <c r="C69" s="376"/>
      <c r="D69" s="423"/>
      <c r="E69" s="376"/>
      <c r="F69" s="423"/>
      <c r="G69" s="376"/>
      <c r="H69" s="376"/>
      <c r="I69" s="376"/>
      <c r="J69" s="419"/>
      <c r="K69" s="376"/>
      <c r="L69" s="409"/>
      <c r="M69" s="412"/>
      <c r="N69" s="409"/>
      <c r="O69" s="376"/>
      <c r="P69" s="55"/>
      <c r="Q69" s="376"/>
      <c r="R69" s="423"/>
      <c r="S69" s="376"/>
      <c r="T69" s="409"/>
    </row>
    <row r="70" spans="1:20">
      <c r="A70" s="422"/>
      <c r="B70" s="376"/>
      <c r="C70" s="376"/>
      <c r="D70" s="423"/>
      <c r="E70" s="376"/>
      <c r="F70" s="423"/>
      <c r="G70" s="376"/>
      <c r="H70" s="376"/>
      <c r="I70" s="376"/>
      <c r="J70" s="419"/>
      <c r="K70" s="376"/>
      <c r="L70" s="409"/>
      <c r="M70" s="412"/>
      <c r="N70" s="409"/>
      <c r="O70" s="376"/>
      <c r="P70" s="55"/>
      <c r="Q70" s="376"/>
      <c r="R70" s="423"/>
      <c r="S70" s="376"/>
      <c r="T70" s="409"/>
    </row>
    <row r="71" spans="1:20">
      <c r="A71" s="422"/>
      <c r="B71" s="376"/>
      <c r="C71" s="376"/>
      <c r="D71" s="423"/>
      <c r="E71" s="376"/>
      <c r="F71" s="423"/>
      <c r="G71" s="376"/>
      <c r="H71" s="376"/>
      <c r="I71" s="376"/>
      <c r="J71" s="419"/>
      <c r="K71" s="376"/>
      <c r="L71" s="409"/>
      <c r="M71" s="412"/>
      <c r="N71" s="409"/>
      <c r="O71" s="376"/>
      <c r="P71" s="55"/>
      <c r="Q71" s="376"/>
      <c r="R71" s="423"/>
      <c r="S71" s="376"/>
      <c r="T71" s="409"/>
    </row>
    <row r="72" spans="1:20">
      <c r="A72" s="387"/>
      <c r="B72" s="415"/>
      <c r="C72" s="415"/>
      <c r="D72" s="55"/>
      <c r="E72" s="415"/>
      <c r="F72" s="55"/>
      <c r="G72" s="415"/>
      <c r="H72" s="415"/>
      <c r="I72" s="415"/>
      <c r="J72" s="55"/>
      <c r="K72" s="415"/>
      <c r="L72" s="55"/>
      <c r="M72" s="415"/>
      <c r="N72" s="376"/>
      <c r="O72" s="415"/>
      <c r="P72" s="55"/>
      <c r="Q72" s="415"/>
      <c r="R72" s="55"/>
      <c r="S72" s="415"/>
      <c r="T72" s="390"/>
    </row>
    <row r="73" spans="1:20">
      <c r="A73" s="387"/>
      <c r="B73" s="415"/>
      <c r="C73" s="415"/>
      <c r="D73" s="425"/>
      <c r="E73" s="415"/>
      <c r="F73" s="425"/>
      <c r="G73" s="415"/>
      <c r="H73" s="415"/>
      <c r="I73" s="415"/>
      <c r="J73" s="376"/>
      <c r="K73" s="415"/>
      <c r="L73" s="376"/>
      <c r="M73" s="415"/>
      <c r="N73" s="376"/>
      <c r="O73" s="415"/>
      <c r="P73" s="376"/>
      <c r="Q73" s="415"/>
      <c r="R73" s="376"/>
      <c r="S73" s="415"/>
      <c r="T73" s="390"/>
    </row>
    <row r="74" spans="1:20">
      <c r="B74" s="414"/>
      <c r="C74" s="387"/>
      <c r="G74" s="383"/>
      <c r="H74" s="383"/>
      <c r="I74" s="383"/>
      <c r="K74" s="376"/>
      <c r="M74" s="376"/>
      <c r="O74" s="376"/>
      <c r="Q74" s="415"/>
      <c r="R74" s="376"/>
      <c r="S74" s="415"/>
      <c r="T74" s="390"/>
    </row>
    <row r="75" spans="1:20">
      <c r="A75" s="426"/>
      <c r="C75" s="376"/>
      <c r="E75" s="376"/>
      <c r="G75" s="376"/>
      <c r="H75" s="376"/>
      <c r="I75" s="376"/>
      <c r="K75" s="376"/>
      <c r="M75" s="376"/>
      <c r="O75" s="376"/>
      <c r="Q75" s="376"/>
      <c r="S75" s="376"/>
      <c r="T75" s="386"/>
    </row>
    <row r="76" spans="1:20">
      <c r="A76" s="427"/>
      <c r="C76" s="376"/>
      <c r="E76" s="376"/>
      <c r="G76" s="376"/>
      <c r="H76" s="376"/>
      <c r="I76" s="376"/>
      <c r="K76" s="376"/>
      <c r="M76" s="376"/>
      <c r="O76" s="376"/>
      <c r="Q76" s="376"/>
      <c r="S76" s="376"/>
      <c r="T76" s="386"/>
    </row>
  </sheetData>
  <mergeCells count="10">
    <mergeCell ref="A37:B37"/>
    <mergeCell ref="A52:B52"/>
    <mergeCell ref="A62:B62"/>
    <mergeCell ref="A4:T4"/>
    <mergeCell ref="S1:T1"/>
    <mergeCell ref="A2:T2"/>
    <mergeCell ref="A3:T3"/>
    <mergeCell ref="A5:T5"/>
    <mergeCell ref="A11:B11"/>
    <mergeCell ref="A29:B29"/>
  </mergeCells>
  <pageMargins left="0.7" right="0.7" top="0.75" bottom="0.75" header="0.3" footer="0.3"/>
  <pageSetup scale="66" fitToHeight="0" orientation="landscape" verticalDpi="120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>
    <pageSetUpPr autoPageBreaks="0"/>
  </sheetPr>
  <dimension ref="A1:V62"/>
  <sheetViews>
    <sheetView topLeftCell="A7" zoomScale="75" zoomScaleNormal="75" workbookViewId="0">
      <selection activeCell="K60" sqref="K60"/>
    </sheetView>
  </sheetViews>
  <sheetFormatPr defaultColWidth="11.28515625" defaultRowHeight="15"/>
  <cols>
    <col min="1" max="1" width="21.42578125" style="334" customWidth="1"/>
    <col min="2" max="2" width="3.5703125" style="324" customWidth="1"/>
    <col min="3" max="3" width="66.5703125" style="324" customWidth="1"/>
    <col min="4" max="4" width="2.28515625" style="324" customWidth="1"/>
    <col min="5" max="5" width="13.85546875" style="345" customWidth="1"/>
    <col min="6" max="6" width="2.85546875" style="324" customWidth="1"/>
    <col min="7" max="7" width="20.140625" style="337" customWidth="1"/>
    <col min="8" max="8" width="2.42578125" style="337" customWidth="1"/>
    <col min="9" max="9" width="14.7109375" style="333" customWidth="1"/>
    <col min="10" max="10" width="2.7109375" style="333" customWidth="1"/>
    <col min="11" max="11" width="21.140625" style="333" customWidth="1"/>
    <col min="12" max="12" width="2.7109375" style="333" customWidth="1"/>
    <col min="13" max="13" width="15.42578125" style="333" customWidth="1"/>
    <col min="14" max="14" width="3" style="333" customWidth="1"/>
    <col min="15" max="15" width="15" style="333" customWidth="1"/>
    <col min="16" max="16" width="2.85546875" style="333" customWidth="1"/>
    <col min="17" max="17" width="21.140625" style="333" customWidth="1"/>
    <col min="18" max="18" width="2.42578125" style="333" customWidth="1"/>
    <col min="19" max="19" width="17.5703125" style="333" customWidth="1"/>
    <col min="20" max="21" width="12.5703125" style="324" customWidth="1"/>
    <col min="22" max="255" width="11.28515625" style="324"/>
    <col min="256" max="256" width="6.42578125" style="324" customWidth="1"/>
    <col min="257" max="257" width="4.28515625" style="324" customWidth="1"/>
    <col min="258" max="258" width="64.42578125" style="324" customWidth="1"/>
    <col min="259" max="259" width="2.28515625" style="324" customWidth="1"/>
    <col min="260" max="260" width="14.140625" style="324" customWidth="1"/>
    <col min="261" max="261" width="3.28515625" style="324" customWidth="1"/>
    <col min="262" max="262" width="12.5703125" style="324" customWidth="1"/>
    <col min="263" max="263" width="2.85546875" style="324" customWidth="1"/>
    <col min="264" max="264" width="20.7109375" style="324" customWidth="1"/>
    <col min="265" max="265" width="2.42578125" style="324" customWidth="1"/>
    <col min="266" max="266" width="16" style="324" customWidth="1"/>
    <col min="267" max="267" width="3.140625" style="324" customWidth="1"/>
    <col min="268" max="268" width="16.140625" style="324" customWidth="1"/>
    <col min="269" max="269" width="2.85546875" style="324" customWidth="1"/>
    <col min="270" max="270" width="15.28515625" style="324" customWidth="1"/>
    <col min="271" max="271" width="3.5703125" style="324" customWidth="1"/>
    <col min="272" max="272" width="13.85546875" style="324" customWidth="1"/>
    <col min="273" max="273" width="2.85546875" style="324" customWidth="1"/>
    <col min="274" max="274" width="13.85546875" style="324" customWidth="1"/>
    <col min="275" max="275" width="3.85546875" style="324" customWidth="1"/>
    <col min="276" max="276" width="12.5703125" style="324" customWidth="1"/>
    <col min="277" max="511" width="11.28515625" style="324"/>
    <col min="512" max="512" width="6.42578125" style="324" customWidth="1"/>
    <col min="513" max="513" width="4.28515625" style="324" customWidth="1"/>
    <col min="514" max="514" width="64.42578125" style="324" customWidth="1"/>
    <col min="515" max="515" width="2.28515625" style="324" customWidth="1"/>
    <col min="516" max="516" width="14.140625" style="324" customWidth="1"/>
    <col min="517" max="517" width="3.28515625" style="324" customWidth="1"/>
    <col min="518" max="518" width="12.5703125" style="324" customWidth="1"/>
    <col min="519" max="519" width="2.85546875" style="324" customWidth="1"/>
    <col min="520" max="520" width="20.7109375" style="324" customWidth="1"/>
    <col min="521" max="521" width="2.42578125" style="324" customWidth="1"/>
    <col min="522" max="522" width="16" style="324" customWidth="1"/>
    <col min="523" max="523" width="3.140625" style="324" customWidth="1"/>
    <col min="524" max="524" width="16.140625" style="324" customWidth="1"/>
    <col min="525" max="525" width="2.85546875" style="324" customWidth="1"/>
    <col min="526" max="526" width="15.28515625" style="324" customWidth="1"/>
    <col min="527" max="527" width="3.5703125" style="324" customWidth="1"/>
    <col min="528" max="528" width="13.85546875" style="324" customWidth="1"/>
    <col min="529" max="529" width="2.85546875" style="324" customWidth="1"/>
    <col min="530" max="530" width="13.85546875" style="324" customWidth="1"/>
    <col min="531" max="531" width="3.85546875" style="324" customWidth="1"/>
    <col min="532" max="532" width="12.5703125" style="324" customWidth="1"/>
    <col min="533" max="767" width="11.28515625" style="324"/>
    <col min="768" max="768" width="6.42578125" style="324" customWidth="1"/>
    <col min="769" max="769" width="4.28515625" style="324" customWidth="1"/>
    <col min="770" max="770" width="64.42578125" style="324" customWidth="1"/>
    <col min="771" max="771" width="2.28515625" style="324" customWidth="1"/>
    <col min="772" max="772" width="14.140625" style="324" customWidth="1"/>
    <col min="773" max="773" width="3.28515625" style="324" customWidth="1"/>
    <col min="774" max="774" width="12.5703125" style="324" customWidth="1"/>
    <col min="775" max="775" width="2.85546875" style="324" customWidth="1"/>
    <col min="776" max="776" width="20.7109375" style="324" customWidth="1"/>
    <col min="777" max="777" width="2.42578125" style="324" customWidth="1"/>
    <col min="778" max="778" width="16" style="324" customWidth="1"/>
    <col min="779" max="779" width="3.140625" style="324" customWidth="1"/>
    <col min="780" max="780" width="16.140625" style="324" customWidth="1"/>
    <col min="781" max="781" width="2.85546875" style="324" customWidth="1"/>
    <col min="782" max="782" width="15.28515625" style="324" customWidth="1"/>
    <col min="783" max="783" width="3.5703125" style="324" customWidth="1"/>
    <col min="784" max="784" width="13.85546875" style="324" customWidth="1"/>
    <col min="785" max="785" width="2.85546875" style="324" customWidth="1"/>
    <col min="786" max="786" width="13.85546875" style="324" customWidth="1"/>
    <col min="787" max="787" width="3.85546875" style="324" customWidth="1"/>
    <col min="788" max="788" width="12.5703125" style="324" customWidth="1"/>
    <col min="789" max="1023" width="11.28515625" style="324"/>
    <col min="1024" max="1024" width="6.42578125" style="324" customWidth="1"/>
    <col min="1025" max="1025" width="4.28515625" style="324" customWidth="1"/>
    <col min="1026" max="1026" width="64.42578125" style="324" customWidth="1"/>
    <col min="1027" max="1027" width="2.28515625" style="324" customWidth="1"/>
    <col min="1028" max="1028" width="14.140625" style="324" customWidth="1"/>
    <col min="1029" max="1029" width="3.28515625" style="324" customWidth="1"/>
    <col min="1030" max="1030" width="12.5703125" style="324" customWidth="1"/>
    <col min="1031" max="1031" width="2.85546875" style="324" customWidth="1"/>
    <col min="1032" max="1032" width="20.7109375" style="324" customWidth="1"/>
    <col min="1033" max="1033" width="2.42578125" style="324" customWidth="1"/>
    <col min="1034" max="1034" width="16" style="324" customWidth="1"/>
    <col min="1035" max="1035" width="3.140625" style="324" customWidth="1"/>
    <col min="1036" max="1036" width="16.140625" style="324" customWidth="1"/>
    <col min="1037" max="1037" width="2.85546875" style="324" customWidth="1"/>
    <col min="1038" max="1038" width="15.28515625" style="324" customWidth="1"/>
    <col min="1039" max="1039" width="3.5703125" style="324" customWidth="1"/>
    <col min="1040" max="1040" width="13.85546875" style="324" customWidth="1"/>
    <col min="1041" max="1041" width="2.85546875" style="324" customWidth="1"/>
    <col min="1042" max="1042" width="13.85546875" style="324" customWidth="1"/>
    <col min="1043" max="1043" width="3.85546875" style="324" customWidth="1"/>
    <col min="1044" max="1044" width="12.5703125" style="324" customWidth="1"/>
    <col min="1045" max="1279" width="11.28515625" style="324"/>
    <col min="1280" max="1280" width="6.42578125" style="324" customWidth="1"/>
    <col min="1281" max="1281" width="4.28515625" style="324" customWidth="1"/>
    <col min="1282" max="1282" width="64.42578125" style="324" customWidth="1"/>
    <col min="1283" max="1283" width="2.28515625" style="324" customWidth="1"/>
    <col min="1284" max="1284" width="14.140625" style="324" customWidth="1"/>
    <col min="1285" max="1285" width="3.28515625" style="324" customWidth="1"/>
    <col min="1286" max="1286" width="12.5703125" style="324" customWidth="1"/>
    <col min="1287" max="1287" width="2.85546875" style="324" customWidth="1"/>
    <col min="1288" max="1288" width="20.7109375" style="324" customWidth="1"/>
    <col min="1289" max="1289" width="2.42578125" style="324" customWidth="1"/>
    <col min="1290" max="1290" width="16" style="324" customWidth="1"/>
    <col min="1291" max="1291" width="3.140625" style="324" customWidth="1"/>
    <col min="1292" max="1292" width="16.140625" style="324" customWidth="1"/>
    <col min="1293" max="1293" width="2.85546875" style="324" customWidth="1"/>
    <col min="1294" max="1294" width="15.28515625" style="324" customWidth="1"/>
    <col min="1295" max="1295" width="3.5703125" style="324" customWidth="1"/>
    <col min="1296" max="1296" width="13.85546875" style="324" customWidth="1"/>
    <col min="1297" max="1297" width="2.85546875" style="324" customWidth="1"/>
    <col min="1298" max="1298" width="13.85546875" style="324" customWidth="1"/>
    <col min="1299" max="1299" width="3.85546875" style="324" customWidth="1"/>
    <col min="1300" max="1300" width="12.5703125" style="324" customWidth="1"/>
    <col min="1301" max="1535" width="11.28515625" style="324"/>
    <col min="1536" max="1536" width="6.42578125" style="324" customWidth="1"/>
    <col min="1537" max="1537" width="4.28515625" style="324" customWidth="1"/>
    <col min="1538" max="1538" width="64.42578125" style="324" customWidth="1"/>
    <col min="1539" max="1539" width="2.28515625" style="324" customWidth="1"/>
    <col min="1540" max="1540" width="14.140625" style="324" customWidth="1"/>
    <col min="1541" max="1541" width="3.28515625" style="324" customWidth="1"/>
    <col min="1542" max="1542" width="12.5703125" style="324" customWidth="1"/>
    <col min="1543" max="1543" width="2.85546875" style="324" customWidth="1"/>
    <col min="1544" max="1544" width="20.7109375" style="324" customWidth="1"/>
    <col min="1545" max="1545" width="2.42578125" style="324" customWidth="1"/>
    <col min="1546" max="1546" width="16" style="324" customWidth="1"/>
    <col min="1547" max="1547" width="3.140625" style="324" customWidth="1"/>
    <col min="1548" max="1548" width="16.140625" style="324" customWidth="1"/>
    <col min="1549" max="1549" width="2.85546875" style="324" customWidth="1"/>
    <col min="1550" max="1550" width="15.28515625" style="324" customWidth="1"/>
    <col min="1551" max="1551" width="3.5703125" style="324" customWidth="1"/>
    <col min="1552" max="1552" width="13.85546875" style="324" customWidth="1"/>
    <col min="1553" max="1553" width="2.85546875" style="324" customWidth="1"/>
    <col min="1554" max="1554" width="13.85546875" style="324" customWidth="1"/>
    <col min="1555" max="1555" width="3.85546875" style="324" customWidth="1"/>
    <col min="1556" max="1556" width="12.5703125" style="324" customWidth="1"/>
    <col min="1557" max="1791" width="11.28515625" style="324"/>
    <col min="1792" max="1792" width="6.42578125" style="324" customWidth="1"/>
    <col min="1793" max="1793" width="4.28515625" style="324" customWidth="1"/>
    <col min="1794" max="1794" width="64.42578125" style="324" customWidth="1"/>
    <col min="1795" max="1795" width="2.28515625" style="324" customWidth="1"/>
    <col min="1796" max="1796" width="14.140625" style="324" customWidth="1"/>
    <col min="1797" max="1797" width="3.28515625" style="324" customWidth="1"/>
    <col min="1798" max="1798" width="12.5703125" style="324" customWidth="1"/>
    <col min="1799" max="1799" width="2.85546875" style="324" customWidth="1"/>
    <col min="1800" max="1800" width="20.7109375" style="324" customWidth="1"/>
    <col min="1801" max="1801" width="2.42578125" style="324" customWidth="1"/>
    <col min="1802" max="1802" width="16" style="324" customWidth="1"/>
    <col min="1803" max="1803" width="3.140625" style="324" customWidth="1"/>
    <col min="1804" max="1804" width="16.140625" style="324" customWidth="1"/>
    <col min="1805" max="1805" width="2.85546875" style="324" customWidth="1"/>
    <col min="1806" max="1806" width="15.28515625" style="324" customWidth="1"/>
    <col min="1807" max="1807" width="3.5703125" style="324" customWidth="1"/>
    <col min="1808" max="1808" width="13.85546875" style="324" customWidth="1"/>
    <col min="1809" max="1809" width="2.85546875" style="324" customWidth="1"/>
    <col min="1810" max="1810" width="13.85546875" style="324" customWidth="1"/>
    <col min="1811" max="1811" width="3.85546875" style="324" customWidth="1"/>
    <col min="1812" max="1812" width="12.5703125" style="324" customWidth="1"/>
    <col min="1813" max="2047" width="11.28515625" style="324"/>
    <col min="2048" max="2048" width="6.42578125" style="324" customWidth="1"/>
    <col min="2049" max="2049" width="4.28515625" style="324" customWidth="1"/>
    <col min="2050" max="2050" width="64.42578125" style="324" customWidth="1"/>
    <col min="2051" max="2051" width="2.28515625" style="324" customWidth="1"/>
    <col min="2052" max="2052" width="14.140625" style="324" customWidth="1"/>
    <col min="2053" max="2053" width="3.28515625" style="324" customWidth="1"/>
    <col min="2054" max="2054" width="12.5703125" style="324" customWidth="1"/>
    <col min="2055" max="2055" width="2.85546875" style="324" customWidth="1"/>
    <col min="2056" max="2056" width="20.7109375" style="324" customWidth="1"/>
    <col min="2057" max="2057" width="2.42578125" style="324" customWidth="1"/>
    <col min="2058" max="2058" width="16" style="324" customWidth="1"/>
    <col min="2059" max="2059" width="3.140625" style="324" customWidth="1"/>
    <col min="2060" max="2060" width="16.140625" style="324" customWidth="1"/>
    <col min="2061" max="2061" width="2.85546875" style="324" customWidth="1"/>
    <col min="2062" max="2062" width="15.28515625" style="324" customWidth="1"/>
    <col min="2063" max="2063" width="3.5703125" style="324" customWidth="1"/>
    <col min="2064" max="2064" width="13.85546875" style="324" customWidth="1"/>
    <col min="2065" max="2065" width="2.85546875" style="324" customWidth="1"/>
    <col min="2066" max="2066" width="13.85546875" style="324" customWidth="1"/>
    <col min="2067" max="2067" width="3.85546875" style="324" customWidth="1"/>
    <col min="2068" max="2068" width="12.5703125" style="324" customWidth="1"/>
    <col min="2069" max="2303" width="11.28515625" style="324"/>
    <col min="2304" max="2304" width="6.42578125" style="324" customWidth="1"/>
    <col min="2305" max="2305" width="4.28515625" style="324" customWidth="1"/>
    <col min="2306" max="2306" width="64.42578125" style="324" customWidth="1"/>
    <col min="2307" max="2307" width="2.28515625" style="324" customWidth="1"/>
    <col min="2308" max="2308" width="14.140625" style="324" customWidth="1"/>
    <col min="2309" max="2309" width="3.28515625" style="324" customWidth="1"/>
    <col min="2310" max="2310" width="12.5703125" style="324" customWidth="1"/>
    <col min="2311" max="2311" width="2.85546875" style="324" customWidth="1"/>
    <col min="2312" max="2312" width="20.7109375" style="324" customWidth="1"/>
    <col min="2313" max="2313" width="2.42578125" style="324" customWidth="1"/>
    <col min="2314" max="2314" width="16" style="324" customWidth="1"/>
    <col min="2315" max="2315" width="3.140625" style="324" customWidth="1"/>
    <col min="2316" max="2316" width="16.140625" style="324" customWidth="1"/>
    <col min="2317" max="2317" width="2.85546875" style="324" customWidth="1"/>
    <col min="2318" max="2318" width="15.28515625" style="324" customWidth="1"/>
    <col min="2319" max="2319" width="3.5703125" style="324" customWidth="1"/>
    <col min="2320" max="2320" width="13.85546875" style="324" customWidth="1"/>
    <col min="2321" max="2321" width="2.85546875" style="324" customWidth="1"/>
    <col min="2322" max="2322" width="13.85546875" style="324" customWidth="1"/>
    <col min="2323" max="2323" width="3.85546875" style="324" customWidth="1"/>
    <col min="2324" max="2324" width="12.5703125" style="324" customWidth="1"/>
    <col min="2325" max="2559" width="11.28515625" style="324"/>
    <col min="2560" max="2560" width="6.42578125" style="324" customWidth="1"/>
    <col min="2561" max="2561" width="4.28515625" style="324" customWidth="1"/>
    <col min="2562" max="2562" width="64.42578125" style="324" customWidth="1"/>
    <col min="2563" max="2563" width="2.28515625" style="324" customWidth="1"/>
    <col min="2564" max="2564" width="14.140625" style="324" customWidth="1"/>
    <col min="2565" max="2565" width="3.28515625" style="324" customWidth="1"/>
    <col min="2566" max="2566" width="12.5703125" style="324" customWidth="1"/>
    <col min="2567" max="2567" width="2.85546875" style="324" customWidth="1"/>
    <col min="2568" max="2568" width="20.7109375" style="324" customWidth="1"/>
    <col min="2569" max="2569" width="2.42578125" style="324" customWidth="1"/>
    <col min="2570" max="2570" width="16" style="324" customWidth="1"/>
    <col min="2571" max="2571" width="3.140625" style="324" customWidth="1"/>
    <col min="2572" max="2572" width="16.140625" style="324" customWidth="1"/>
    <col min="2573" max="2573" width="2.85546875" style="324" customWidth="1"/>
    <col min="2574" max="2574" width="15.28515625" style="324" customWidth="1"/>
    <col min="2575" max="2575" width="3.5703125" style="324" customWidth="1"/>
    <col min="2576" max="2576" width="13.85546875" style="324" customWidth="1"/>
    <col min="2577" max="2577" width="2.85546875" style="324" customWidth="1"/>
    <col min="2578" max="2578" width="13.85546875" style="324" customWidth="1"/>
    <col min="2579" max="2579" width="3.85546875" style="324" customWidth="1"/>
    <col min="2580" max="2580" width="12.5703125" style="324" customWidth="1"/>
    <col min="2581" max="2815" width="11.28515625" style="324"/>
    <col min="2816" max="2816" width="6.42578125" style="324" customWidth="1"/>
    <col min="2817" max="2817" width="4.28515625" style="324" customWidth="1"/>
    <col min="2818" max="2818" width="64.42578125" style="324" customWidth="1"/>
    <col min="2819" max="2819" width="2.28515625" style="324" customWidth="1"/>
    <col min="2820" max="2820" width="14.140625" style="324" customWidth="1"/>
    <col min="2821" max="2821" width="3.28515625" style="324" customWidth="1"/>
    <col min="2822" max="2822" width="12.5703125" style="324" customWidth="1"/>
    <col min="2823" max="2823" width="2.85546875" style="324" customWidth="1"/>
    <col min="2824" max="2824" width="20.7109375" style="324" customWidth="1"/>
    <col min="2825" max="2825" width="2.42578125" style="324" customWidth="1"/>
    <col min="2826" max="2826" width="16" style="324" customWidth="1"/>
    <col min="2827" max="2827" width="3.140625" style="324" customWidth="1"/>
    <col min="2828" max="2828" width="16.140625" style="324" customWidth="1"/>
    <col min="2829" max="2829" width="2.85546875" style="324" customWidth="1"/>
    <col min="2830" max="2830" width="15.28515625" style="324" customWidth="1"/>
    <col min="2831" max="2831" width="3.5703125" style="324" customWidth="1"/>
    <col min="2832" max="2832" width="13.85546875" style="324" customWidth="1"/>
    <col min="2833" max="2833" width="2.85546875" style="324" customWidth="1"/>
    <col min="2834" max="2834" width="13.85546875" style="324" customWidth="1"/>
    <col min="2835" max="2835" width="3.85546875" style="324" customWidth="1"/>
    <col min="2836" max="2836" width="12.5703125" style="324" customWidth="1"/>
    <col min="2837" max="3071" width="11.28515625" style="324"/>
    <col min="3072" max="3072" width="6.42578125" style="324" customWidth="1"/>
    <col min="3073" max="3073" width="4.28515625" style="324" customWidth="1"/>
    <col min="3074" max="3074" width="64.42578125" style="324" customWidth="1"/>
    <col min="3075" max="3075" width="2.28515625" style="324" customWidth="1"/>
    <col min="3076" max="3076" width="14.140625" style="324" customWidth="1"/>
    <col min="3077" max="3077" width="3.28515625" style="324" customWidth="1"/>
    <col min="3078" max="3078" width="12.5703125" style="324" customWidth="1"/>
    <col min="3079" max="3079" width="2.85546875" style="324" customWidth="1"/>
    <col min="3080" max="3080" width="20.7109375" style="324" customWidth="1"/>
    <col min="3081" max="3081" width="2.42578125" style="324" customWidth="1"/>
    <col min="3082" max="3082" width="16" style="324" customWidth="1"/>
    <col min="3083" max="3083" width="3.140625" style="324" customWidth="1"/>
    <col min="3084" max="3084" width="16.140625" style="324" customWidth="1"/>
    <col min="3085" max="3085" width="2.85546875" style="324" customWidth="1"/>
    <col min="3086" max="3086" width="15.28515625" style="324" customWidth="1"/>
    <col min="3087" max="3087" width="3.5703125" style="324" customWidth="1"/>
    <col min="3088" max="3088" width="13.85546875" style="324" customWidth="1"/>
    <col min="3089" max="3089" width="2.85546875" style="324" customWidth="1"/>
    <col min="3090" max="3090" width="13.85546875" style="324" customWidth="1"/>
    <col min="3091" max="3091" width="3.85546875" style="324" customWidth="1"/>
    <col min="3092" max="3092" width="12.5703125" style="324" customWidth="1"/>
    <col min="3093" max="3327" width="11.28515625" style="324"/>
    <col min="3328" max="3328" width="6.42578125" style="324" customWidth="1"/>
    <col min="3329" max="3329" width="4.28515625" style="324" customWidth="1"/>
    <col min="3330" max="3330" width="64.42578125" style="324" customWidth="1"/>
    <col min="3331" max="3331" width="2.28515625" style="324" customWidth="1"/>
    <col min="3332" max="3332" width="14.140625" style="324" customWidth="1"/>
    <col min="3333" max="3333" width="3.28515625" style="324" customWidth="1"/>
    <col min="3334" max="3334" width="12.5703125" style="324" customWidth="1"/>
    <col min="3335" max="3335" width="2.85546875" style="324" customWidth="1"/>
    <col min="3336" max="3336" width="20.7109375" style="324" customWidth="1"/>
    <col min="3337" max="3337" width="2.42578125" style="324" customWidth="1"/>
    <col min="3338" max="3338" width="16" style="324" customWidth="1"/>
    <col min="3339" max="3339" width="3.140625" style="324" customWidth="1"/>
    <col min="3340" max="3340" width="16.140625" style="324" customWidth="1"/>
    <col min="3341" max="3341" width="2.85546875" style="324" customWidth="1"/>
    <col min="3342" max="3342" width="15.28515625" style="324" customWidth="1"/>
    <col min="3343" max="3343" width="3.5703125" style="324" customWidth="1"/>
    <col min="3344" max="3344" width="13.85546875" style="324" customWidth="1"/>
    <col min="3345" max="3345" width="2.85546875" style="324" customWidth="1"/>
    <col min="3346" max="3346" width="13.85546875" style="324" customWidth="1"/>
    <col min="3347" max="3347" width="3.85546875" style="324" customWidth="1"/>
    <col min="3348" max="3348" width="12.5703125" style="324" customWidth="1"/>
    <col min="3349" max="3583" width="11.28515625" style="324"/>
    <col min="3584" max="3584" width="6.42578125" style="324" customWidth="1"/>
    <col min="3585" max="3585" width="4.28515625" style="324" customWidth="1"/>
    <col min="3586" max="3586" width="64.42578125" style="324" customWidth="1"/>
    <col min="3587" max="3587" width="2.28515625" style="324" customWidth="1"/>
    <col min="3588" max="3588" width="14.140625" style="324" customWidth="1"/>
    <col min="3589" max="3589" width="3.28515625" style="324" customWidth="1"/>
    <col min="3590" max="3590" width="12.5703125" style="324" customWidth="1"/>
    <col min="3591" max="3591" width="2.85546875" style="324" customWidth="1"/>
    <col min="3592" max="3592" width="20.7109375" style="324" customWidth="1"/>
    <col min="3593" max="3593" width="2.42578125" style="324" customWidth="1"/>
    <col min="3594" max="3594" width="16" style="324" customWidth="1"/>
    <col min="3595" max="3595" width="3.140625" style="324" customWidth="1"/>
    <col min="3596" max="3596" width="16.140625" style="324" customWidth="1"/>
    <col min="3597" max="3597" width="2.85546875" style="324" customWidth="1"/>
    <col min="3598" max="3598" width="15.28515625" style="324" customWidth="1"/>
    <col min="3599" max="3599" width="3.5703125" style="324" customWidth="1"/>
    <col min="3600" max="3600" width="13.85546875" style="324" customWidth="1"/>
    <col min="3601" max="3601" width="2.85546875" style="324" customWidth="1"/>
    <col min="3602" max="3602" width="13.85546875" style="324" customWidth="1"/>
    <col min="3603" max="3603" width="3.85546875" style="324" customWidth="1"/>
    <col min="3604" max="3604" width="12.5703125" style="324" customWidth="1"/>
    <col min="3605" max="3839" width="11.28515625" style="324"/>
    <col min="3840" max="3840" width="6.42578125" style="324" customWidth="1"/>
    <col min="3841" max="3841" width="4.28515625" style="324" customWidth="1"/>
    <col min="3842" max="3842" width="64.42578125" style="324" customWidth="1"/>
    <col min="3843" max="3843" width="2.28515625" style="324" customWidth="1"/>
    <col min="3844" max="3844" width="14.140625" style="324" customWidth="1"/>
    <col min="3845" max="3845" width="3.28515625" style="324" customWidth="1"/>
    <col min="3846" max="3846" width="12.5703125" style="324" customWidth="1"/>
    <col min="3847" max="3847" width="2.85546875" style="324" customWidth="1"/>
    <col min="3848" max="3848" width="20.7109375" style="324" customWidth="1"/>
    <col min="3849" max="3849" width="2.42578125" style="324" customWidth="1"/>
    <col min="3850" max="3850" width="16" style="324" customWidth="1"/>
    <col min="3851" max="3851" width="3.140625" style="324" customWidth="1"/>
    <col min="3852" max="3852" width="16.140625" style="324" customWidth="1"/>
    <col min="3853" max="3853" width="2.85546875" style="324" customWidth="1"/>
    <col min="3854" max="3854" width="15.28515625" style="324" customWidth="1"/>
    <col min="3855" max="3855" width="3.5703125" style="324" customWidth="1"/>
    <col min="3856" max="3856" width="13.85546875" style="324" customWidth="1"/>
    <col min="3857" max="3857" width="2.85546875" style="324" customWidth="1"/>
    <col min="3858" max="3858" width="13.85546875" style="324" customWidth="1"/>
    <col min="3859" max="3859" width="3.85546875" style="324" customWidth="1"/>
    <col min="3860" max="3860" width="12.5703125" style="324" customWidth="1"/>
    <col min="3861" max="4095" width="11.28515625" style="324"/>
    <col min="4096" max="4096" width="6.42578125" style="324" customWidth="1"/>
    <col min="4097" max="4097" width="4.28515625" style="324" customWidth="1"/>
    <col min="4098" max="4098" width="64.42578125" style="324" customWidth="1"/>
    <col min="4099" max="4099" width="2.28515625" style="324" customWidth="1"/>
    <col min="4100" max="4100" width="14.140625" style="324" customWidth="1"/>
    <col min="4101" max="4101" width="3.28515625" style="324" customWidth="1"/>
    <col min="4102" max="4102" width="12.5703125" style="324" customWidth="1"/>
    <col min="4103" max="4103" width="2.85546875" style="324" customWidth="1"/>
    <col min="4104" max="4104" width="20.7109375" style="324" customWidth="1"/>
    <col min="4105" max="4105" width="2.42578125" style="324" customWidth="1"/>
    <col min="4106" max="4106" width="16" style="324" customWidth="1"/>
    <col min="4107" max="4107" width="3.140625" style="324" customWidth="1"/>
    <col min="4108" max="4108" width="16.140625" style="324" customWidth="1"/>
    <col min="4109" max="4109" width="2.85546875" style="324" customWidth="1"/>
    <col min="4110" max="4110" width="15.28515625" style="324" customWidth="1"/>
    <col min="4111" max="4111" width="3.5703125" style="324" customWidth="1"/>
    <col min="4112" max="4112" width="13.85546875" style="324" customWidth="1"/>
    <col min="4113" max="4113" width="2.85546875" style="324" customWidth="1"/>
    <col min="4114" max="4114" width="13.85546875" style="324" customWidth="1"/>
    <col min="4115" max="4115" width="3.85546875" style="324" customWidth="1"/>
    <col min="4116" max="4116" width="12.5703125" style="324" customWidth="1"/>
    <col min="4117" max="4351" width="11.28515625" style="324"/>
    <col min="4352" max="4352" width="6.42578125" style="324" customWidth="1"/>
    <col min="4353" max="4353" width="4.28515625" style="324" customWidth="1"/>
    <col min="4354" max="4354" width="64.42578125" style="324" customWidth="1"/>
    <col min="4355" max="4355" width="2.28515625" style="324" customWidth="1"/>
    <col min="4356" max="4356" width="14.140625" style="324" customWidth="1"/>
    <col min="4357" max="4357" width="3.28515625" style="324" customWidth="1"/>
    <col min="4358" max="4358" width="12.5703125" style="324" customWidth="1"/>
    <col min="4359" max="4359" width="2.85546875" style="324" customWidth="1"/>
    <col min="4360" max="4360" width="20.7109375" style="324" customWidth="1"/>
    <col min="4361" max="4361" width="2.42578125" style="324" customWidth="1"/>
    <col min="4362" max="4362" width="16" style="324" customWidth="1"/>
    <col min="4363" max="4363" width="3.140625" style="324" customWidth="1"/>
    <col min="4364" max="4364" width="16.140625" style="324" customWidth="1"/>
    <col min="4365" max="4365" width="2.85546875" style="324" customWidth="1"/>
    <col min="4366" max="4366" width="15.28515625" style="324" customWidth="1"/>
    <col min="4367" max="4367" width="3.5703125" style="324" customWidth="1"/>
    <col min="4368" max="4368" width="13.85546875" style="324" customWidth="1"/>
    <col min="4369" max="4369" width="2.85546875" style="324" customWidth="1"/>
    <col min="4370" max="4370" width="13.85546875" style="324" customWidth="1"/>
    <col min="4371" max="4371" width="3.85546875" style="324" customWidth="1"/>
    <col min="4372" max="4372" width="12.5703125" style="324" customWidth="1"/>
    <col min="4373" max="4607" width="11.28515625" style="324"/>
    <col min="4608" max="4608" width="6.42578125" style="324" customWidth="1"/>
    <col min="4609" max="4609" width="4.28515625" style="324" customWidth="1"/>
    <col min="4610" max="4610" width="64.42578125" style="324" customWidth="1"/>
    <col min="4611" max="4611" width="2.28515625" style="324" customWidth="1"/>
    <col min="4612" max="4612" width="14.140625" style="324" customWidth="1"/>
    <col min="4613" max="4613" width="3.28515625" style="324" customWidth="1"/>
    <col min="4614" max="4614" width="12.5703125" style="324" customWidth="1"/>
    <col min="4615" max="4615" width="2.85546875" style="324" customWidth="1"/>
    <col min="4616" max="4616" width="20.7109375" style="324" customWidth="1"/>
    <col min="4617" max="4617" width="2.42578125" style="324" customWidth="1"/>
    <col min="4618" max="4618" width="16" style="324" customWidth="1"/>
    <col min="4619" max="4619" width="3.140625" style="324" customWidth="1"/>
    <col min="4620" max="4620" width="16.140625" style="324" customWidth="1"/>
    <col min="4621" max="4621" width="2.85546875" style="324" customWidth="1"/>
    <col min="4622" max="4622" width="15.28515625" style="324" customWidth="1"/>
    <col min="4623" max="4623" width="3.5703125" style="324" customWidth="1"/>
    <col min="4624" max="4624" width="13.85546875" style="324" customWidth="1"/>
    <col min="4625" max="4625" width="2.85546875" style="324" customWidth="1"/>
    <col min="4626" max="4626" width="13.85546875" style="324" customWidth="1"/>
    <col min="4627" max="4627" width="3.85546875" style="324" customWidth="1"/>
    <col min="4628" max="4628" width="12.5703125" style="324" customWidth="1"/>
    <col min="4629" max="4863" width="11.28515625" style="324"/>
    <col min="4864" max="4864" width="6.42578125" style="324" customWidth="1"/>
    <col min="4865" max="4865" width="4.28515625" style="324" customWidth="1"/>
    <col min="4866" max="4866" width="64.42578125" style="324" customWidth="1"/>
    <col min="4867" max="4867" width="2.28515625" style="324" customWidth="1"/>
    <col min="4868" max="4868" width="14.140625" style="324" customWidth="1"/>
    <col min="4869" max="4869" width="3.28515625" style="324" customWidth="1"/>
    <col min="4870" max="4870" width="12.5703125" style="324" customWidth="1"/>
    <col min="4871" max="4871" width="2.85546875" style="324" customWidth="1"/>
    <col min="4872" max="4872" width="20.7109375" style="324" customWidth="1"/>
    <col min="4873" max="4873" width="2.42578125" style="324" customWidth="1"/>
    <col min="4874" max="4874" width="16" style="324" customWidth="1"/>
    <col min="4875" max="4875" width="3.140625" style="324" customWidth="1"/>
    <col min="4876" max="4876" width="16.140625" style="324" customWidth="1"/>
    <col min="4877" max="4877" width="2.85546875" style="324" customWidth="1"/>
    <col min="4878" max="4878" width="15.28515625" style="324" customWidth="1"/>
    <col min="4879" max="4879" width="3.5703125" style="324" customWidth="1"/>
    <col min="4880" max="4880" width="13.85546875" style="324" customWidth="1"/>
    <col min="4881" max="4881" width="2.85546875" style="324" customWidth="1"/>
    <col min="4882" max="4882" width="13.85546875" style="324" customWidth="1"/>
    <col min="4883" max="4883" width="3.85546875" style="324" customWidth="1"/>
    <col min="4884" max="4884" width="12.5703125" style="324" customWidth="1"/>
    <col min="4885" max="5119" width="11.28515625" style="324"/>
    <col min="5120" max="5120" width="6.42578125" style="324" customWidth="1"/>
    <col min="5121" max="5121" width="4.28515625" style="324" customWidth="1"/>
    <col min="5122" max="5122" width="64.42578125" style="324" customWidth="1"/>
    <col min="5123" max="5123" width="2.28515625" style="324" customWidth="1"/>
    <col min="5124" max="5124" width="14.140625" style="324" customWidth="1"/>
    <col min="5125" max="5125" width="3.28515625" style="324" customWidth="1"/>
    <col min="5126" max="5126" width="12.5703125" style="324" customWidth="1"/>
    <col min="5127" max="5127" width="2.85546875" style="324" customWidth="1"/>
    <col min="5128" max="5128" width="20.7109375" style="324" customWidth="1"/>
    <col min="5129" max="5129" width="2.42578125" style="324" customWidth="1"/>
    <col min="5130" max="5130" width="16" style="324" customWidth="1"/>
    <col min="5131" max="5131" width="3.140625" style="324" customWidth="1"/>
    <col min="5132" max="5132" width="16.140625" style="324" customWidth="1"/>
    <col min="5133" max="5133" width="2.85546875" style="324" customWidth="1"/>
    <col min="5134" max="5134" width="15.28515625" style="324" customWidth="1"/>
    <col min="5135" max="5135" width="3.5703125" style="324" customWidth="1"/>
    <col min="5136" max="5136" width="13.85546875" style="324" customWidth="1"/>
    <col min="5137" max="5137" width="2.85546875" style="324" customWidth="1"/>
    <col min="5138" max="5138" width="13.85546875" style="324" customWidth="1"/>
    <col min="5139" max="5139" width="3.85546875" style="324" customWidth="1"/>
    <col min="5140" max="5140" width="12.5703125" style="324" customWidth="1"/>
    <col min="5141" max="5375" width="11.28515625" style="324"/>
    <col min="5376" max="5376" width="6.42578125" style="324" customWidth="1"/>
    <col min="5377" max="5377" width="4.28515625" style="324" customWidth="1"/>
    <col min="5378" max="5378" width="64.42578125" style="324" customWidth="1"/>
    <col min="5379" max="5379" width="2.28515625" style="324" customWidth="1"/>
    <col min="5380" max="5380" width="14.140625" style="324" customWidth="1"/>
    <col min="5381" max="5381" width="3.28515625" style="324" customWidth="1"/>
    <col min="5382" max="5382" width="12.5703125" style="324" customWidth="1"/>
    <col min="5383" max="5383" width="2.85546875" style="324" customWidth="1"/>
    <col min="5384" max="5384" width="20.7109375" style="324" customWidth="1"/>
    <col min="5385" max="5385" width="2.42578125" style="324" customWidth="1"/>
    <col min="5386" max="5386" width="16" style="324" customWidth="1"/>
    <col min="5387" max="5387" width="3.140625" style="324" customWidth="1"/>
    <col min="5388" max="5388" width="16.140625" style="324" customWidth="1"/>
    <col min="5389" max="5389" width="2.85546875" style="324" customWidth="1"/>
    <col min="5390" max="5390" width="15.28515625" style="324" customWidth="1"/>
    <col min="5391" max="5391" width="3.5703125" style="324" customWidth="1"/>
    <col min="5392" max="5392" width="13.85546875" style="324" customWidth="1"/>
    <col min="5393" max="5393" width="2.85546875" style="324" customWidth="1"/>
    <col min="5394" max="5394" width="13.85546875" style="324" customWidth="1"/>
    <col min="5395" max="5395" width="3.85546875" style="324" customWidth="1"/>
    <col min="5396" max="5396" width="12.5703125" style="324" customWidth="1"/>
    <col min="5397" max="5631" width="11.28515625" style="324"/>
    <col min="5632" max="5632" width="6.42578125" style="324" customWidth="1"/>
    <col min="5633" max="5633" width="4.28515625" style="324" customWidth="1"/>
    <col min="5634" max="5634" width="64.42578125" style="324" customWidth="1"/>
    <col min="5635" max="5635" width="2.28515625" style="324" customWidth="1"/>
    <col min="5636" max="5636" width="14.140625" style="324" customWidth="1"/>
    <col min="5637" max="5637" width="3.28515625" style="324" customWidth="1"/>
    <col min="5638" max="5638" width="12.5703125" style="324" customWidth="1"/>
    <col min="5639" max="5639" width="2.85546875" style="324" customWidth="1"/>
    <col min="5640" max="5640" width="20.7109375" style="324" customWidth="1"/>
    <col min="5641" max="5641" width="2.42578125" style="324" customWidth="1"/>
    <col min="5642" max="5642" width="16" style="324" customWidth="1"/>
    <col min="5643" max="5643" width="3.140625" style="324" customWidth="1"/>
    <col min="5644" max="5644" width="16.140625" style="324" customWidth="1"/>
    <col min="5645" max="5645" width="2.85546875" style="324" customWidth="1"/>
    <col min="5646" max="5646" width="15.28515625" style="324" customWidth="1"/>
    <col min="5647" max="5647" width="3.5703125" style="324" customWidth="1"/>
    <col min="5648" max="5648" width="13.85546875" style="324" customWidth="1"/>
    <col min="5649" max="5649" width="2.85546875" style="324" customWidth="1"/>
    <col min="5650" max="5650" width="13.85546875" style="324" customWidth="1"/>
    <col min="5651" max="5651" width="3.85546875" style="324" customWidth="1"/>
    <col min="5652" max="5652" width="12.5703125" style="324" customWidth="1"/>
    <col min="5653" max="5887" width="11.28515625" style="324"/>
    <col min="5888" max="5888" width="6.42578125" style="324" customWidth="1"/>
    <col min="5889" max="5889" width="4.28515625" style="324" customWidth="1"/>
    <col min="5890" max="5890" width="64.42578125" style="324" customWidth="1"/>
    <col min="5891" max="5891" width="2.28515625" style="324" customWidth="1"/>
    <col min="5892" max="5892" width="14.140625" style="324" customWidth="1"/>
    <col min="5893" max="5893" width="3.28515625" style="324" customWidth="1"/>
    <col min="5894" max="5894" width="12.5703125" style="324" customWidth="1"/>
    <col min="5895" max="5895" width="2.85546875" style="324" customWidth="1"/>
    <col min="5896" max="5896" width="20.7109375" style="324" customWidth="1"/>
    <col min="5897" max="5897" width="2.42578125" style="324" customWidth="1"/>
    <col min="5898" max="5898" width="16" style="324" customWidth="1"/>
    <col min="5899" max="5899" width="3.140625" style="324" customWidth="1"/>
    <col min="5900" max="5900" width="16.140625" style="324" customWidth="1"/>
    <col min="5901" max="5901" width="2.85546875" style="324" customWidth="1"/>
    <col min="5902" max="5902" width="15.28515625" style="324" customWidth="1"/>
    <col min="5903" max="5903" width="3.5703125" style="324" customWidth="1"/>
    <col min="5904" max="5904" width="13.85546875" style="324" customWidth="1"/>
    <col min="5905" max="5905" width="2.85546875" style="324" customWidth="1"/>
    <col min="5906" max="5906" width="13.85546875" style="324" customWidth="1"/>
    <col min="5907" max="5907" width="3.85546875" style="324" customWidth="1"/>
    <col min="5908" max="5908" width="12.5703125" style="324" customWidth="1"/>
    <col min="5909" max="6143" width="11.28515625" style="324"/>
    <col min="6144" max="6144" width="6.42578125" style="324" customWidth="1"/>
    <col min="6145" max="6145" width="4.28515625" style="324" customWidth="1"/>
    <col min="6146" max="6146" width="64.42578125" style="324" customWidth="1"/>
    <col min="6147" max="6147" width="2.28515625" style="324" customWidth="1"/>
    <col min="6148" max="6148" width="14.140625" style="324" customWidth="1"/>
    <col min="6149" max="6149" width="3.28515625" style="324" customWidth="1"/>
    <col min="6150" max="6150" width="12.5703125" style="324" customWidth="1"/>
    <col min="6151" max="6151" width="2.85546875" style="324" customWidth="1"/>
    <col min="6152" max="6152" width="20.7109375" style="324" customWidth="1"/>
    <col min="6153" max="6153" width="2.42578125" style="324" customWidth="1"/>
    <col min="6154" max="6154" width="16" style="324" customWidth="1"/>
    <col min="6155" max="6155" width="3.140625" style="324" customWidth="1"/>
    <col min="6156" max="6156" width="16.140625" style="324" customWidth="1"/>
    <col min="6157" max="6157" width="2.85546875" style="324" customWidth="1"/>
    <col min="6158" max="6158" width="15.28515625" style="324" customWidth="1"/>
    <col min="6159" max="6159" width="3.5703125" style="324" customWidth="1"/>
    <col min="6160" max="6160" width="13.85546875" style="324" customWidth="1"/>
    <col min="6161" max="6161" width="2.85546875" style="324" customWidth="1"/>
    <col min="6162" max="6162" width="13.85546875" style="324" customWidth="1"/>
    <col min="6163" max="6163" width="3.85546875" style="324" customWidth="1"/>
    <col min="6164" max="6164" width="12.5703125" style="324" customWidth="1"/>
    <col min="6165" max="6399" width="11.28515625" style="324"/>
    <col min="6400" max="6400" width="6.42578125" style="324" customWidth="1"/>
    <col min="6401" max="6401" width="4.28515625" style="324" customWidth="1"/>
    <col min="6402" max="6402" width="64.42578125" style="324" customWidth="1"/>
    <col min="6403" max="6403" width="2.28515625" style="324" customWidth="1"/>
    <col min="6404" max="6404" width="14.140625" style="324" customWidth="1"/>
    <col min="6405" max="6405" width="3.28515625" style="324" customWidth="1"/>
    <col min="6406" max="6406" width="12.5703125" style="324" customWidth="1"/>
    <col min="6407" max="6407" width="2.85546875" style="324" customWidth="1"/>
    <col min="6408" max="6408" width="20.7109375" style="324" customWidth="1"/>
    <col min="6409" max="6409" width="2.42578125" style="324" customWidth="1"/>
    <col min="6410" max="6410" width="16" style="324" customWidth="1"/>
    <col min="6411" max="6411" width="3.140625" style="324" customWidth="1"/>
    <col min="6412" max="6412" width="16.140625" style="324" customWidth="1"/>
    <col min="6413" max="6413" width="2.85546875" style="324" customWidth="1"/>
    <col min="6414" max="6414" width="15.28515625" style="324" customWidth="1"/>
    <col min="6415" max="6415" width="3.5703125" style="324" customWidth="1"/>
    <col min="6416" max="6416" width="13.85546875" style="324" customWidth="1"/>
    <col min="6417" max="6417" width="2.85546875" style="324" customWidth="1"/>
    <col min="6418" max="6418" width="13.85546875" style="324" customWidth="1"/>
    <col min="6419" max="6419" width="3.85546875" style="324" customWidth="1"/>
    <col min="6420" max="6420" width="12.5703125" style="324" customWidth="1"/>
    <col min="6421" max="6655" width="11.28515625" style="324"/>
    <col min="6656" max="6656" width="6.42578125" style="324" customWidth="1"/>
    <col min="6657" max="6657" width="4.28515625" style="324" customWidth="1"/>
    <col min="6658" max="6658" width="64.42578125" style="324" customWidth="1"/>
    <col min="6659" max="6659" width="2.28515625" style="324" customWidth="1"/>
    <col min="6660" max="6660" width="14.140625" style="324" customWidth="1"/>
    <col min="6661" max="6661" width="3.28515625" style="324" customWidth="1"/>
    <col min="6662" max="6662" width="12.5703125" style="324" customWidth="1"/>
    <col min="6663" max="6663" width="2.85546875" style="324" customWidth="1"/>
    <col min="6664" max="6664" width="20.7109375" style="324" customWidth="1"/>
    <col min="6665" max="6665" width="2.42578125" style="324" customWidth="1"/>
    <col min="6666" max="6666" width="16" style="324" customWidth="1"/>
    <col min="6667" max="6667" width="3.140625" style="324" customWidth="1"/>
    <col min="6668" max="6668" width="16.140625" style="324" customWidth="1"/>
    <col min="6669" max="6669" width="2.85546875" style="324" customWidth="1"/>
    <col min="6670" max="6670" width="15.28515625" style="324" customWidth="1"/>
    <col min="6671" max="6671" width="3.5703125" style="324" customWidth="1"/>
    <col min="6672" max="6672" width="13.85546875" style="324" customWidth="1"/>
    <col min="6673" max="6673" width="2.85546875" style="324" customWidth="1"/>
    <col min="6674" max="6674" width="13.85546875" style="324" customWidth="1"/>
    <col min="6675" max="6675" width="3.85546875" style="324" customWidth="1"/>
    <col min="6676" max="6676" width="12.5703125" style="324" customWidth="1"/>
    <col min="6677" max="6911" width="11.28515625" style="324"/>
    <col min="6912" max="6912" width="6.42578125" style="324" customWidth="1"/>
    <col min="6913" max="6913" width="4.28515625" style="324" customWidth="1"/>
    <col min="6914" max="6914" width="64.42578125" style="324" customWidth="1"/>
    <col min="6915" max="6915" width="2.28515625" style="324" customWidth="1"/>
    <col min="6916" max="6916" width="14.140625" style="324" customWidth="1"/>
    <col min="6917" max="6917" width="3.28515625" style="324" customWidth="1"/>
    <col min="6918" max="6918" width="12.5703125" style="324" customWidth="1"/>
    <col min="6919" max="6919" width="2.85546875" style="324" customWidth="1"/>
    <col min="6920" max="6920" width="20.7109375" style="324" customWidth="1"/>
    <col min="6921" max="6921" width="2.42578125" style="324" customWidth="1"/>
    <col min="6922" max="6922" width="16" style="324" customWidth="1"/>
    <col min="6923" max="6923" width="3.140625" style="324" customWidth="1"/>
    <col min="6924" max="6924" width="16.140625" style="324" customWidth="1"/>
    <col min="6925" max="6925" width="2.85546875" style="324" customWidth="1"/>
    <col min="6926" max="6926" width="15.28515625" style="324" customWidth="1"/>
    <col min="6927" max="6927" width="3.5703125" style="324" customWidth="1"/>
    <col min="6928" max="6928" width="13.85546875" style="324" customWidth="1"/>
    <col min="6929" max="6929" width="2.85546875" style="324" customWidth="1"/>
    <col min="6930" max="6930" width="13.85546875" style="324" customWidth="1"/>
    <col min="6931" max="6931" width="3.85546875" style="324" customWidth="1"/>
    <col min="6932" max="6932" width="12.5703125" style="324" customWidth="1"/>
    <col min="6933" max="7167" width="11.28515625" style="324"/>
    <col min="7168" max="7168" width="6.42578125" style="324" customWidth="1"/>
    <col min="7169" max="7169" width="4.28515625" style="324" customWidth="1"/>
    <col min="7170" max="7170" width="64.42578125" style="324" customWidth="1"/>
    <col min="7171" max="7171" width="2.28515625" style="324" customWidth="1"/>
    <col min="7172" max="7172" width="14.140625" style="324" customWidth="1"/>
    <col min="7173" max="7173" width="3.28515625" style="324" customWidth="1"/>
    <col min="7174" max="7174" width="12.5703125" style="324" customWidth="1"/>
    <col min="7175" max="7175" width="2.85546875" style="324" customWidth="1"/>
    <col min="7176" max="7176" width="20.7109375" style="324" customWidth="1"/>
    <col min="7177" max="7177" width="2.42578125" style="324" customWidth="1"/>
    <col min="7178" max="7178" width="16" style="324" customWidth="1"/>
    <col min="7179" max="7179" width="3.140625" style="324" customWidth="1"/>
    <col min="7180" max="7180" width="16.140625" style="324" customWidth="1"/>
    <col min="7181" max="7181" width="2.85546875" style="324" customWidth="1"/>
    <col min="7182" max="7182" width="15.28515625" style="324" customWidth="1"/>
    <col min="7183" max="7183" width="3.5703125" style="324" customWidth="1"/>
    <col min="7184" max="7184" width="13.85546875" style="324" customWidth="1"/>
    <col min="7185" max="7185" width="2.85546875" style="324" customWidth="1"/>
    <col min="7186" max="7186" width="13.85546875" style="324" customWidth="1"/>
    <col min="7187" max="7187" width="3.85546875" style="324" customWidth="1"/>
    <col min="7188" max="7188" width="12.5703125" style="324" customWidth="1"/>
    <col min="7189" max="7423" width="11.28515625" style="324"/>
    <col min="7424" max="7424" width="6.42578125" style="324" customWidth="1"/>
    <col min="7425" max="7425" width="4.28515625" style="324" customWidth="1"/>
    <col min="7426" max="7426" width="64.42578125" style="324" customWidth="1"/>
    <col min="7427" max="7427" width="2.28515625" style="324" customWidth="1"/>
    <col min="7428" max="7428" width="14.140625" style="324" customWidth="1"/>
    <col min="7429" max="7429" width="3.28515625" style="324" customWidth="1"/>
    <col min="7430" max="7430" width="12.5703125" style="324" customWidth="1"/>
    <col min="7431" max="7431" width="2.85546875" style="324" customWidth="1"/>
    <col min="7432" max="7432" width="20.7109375" style="324" customWidth="1"/>
    <col min="7433" max="7433" width="2.42578125" style="324" customWidth="1"/>
    <col min="7434" max="7434" width="16" style="324" customWidth="1"/>
    <col min="7435" max="7435" width="3.140625" style="324" customWidth="1"/>
    <col min="7436" max="7436" width="16.140625" style="324" customWidth="1"/>
    <col min="7437" max="7437" width="2.85546875" style="324" customWidth="1"/>
    <col min="7438" max="7438" width="15.28515625" style="324" customWidth="1"/>
    <col min="7439" max="7439" width="3.5703125" style="324" customWidth="1"/>
    <col min="7440" max="7440" width="13.85546875" style="324" customWidth="1"/>
    <col min="7441" max="7441" width="2.85546875" style="324" customWidth="1"/>
    <col min="7442" max="7442" width="13.85546875" style="324" customWidth="1"/>
    <col min="7443" max="7443" width="3.85546875" style="324" customWidth="1"/>
    <col min="7444" max="7444" width="12.5703125" style="324" customWidth="1"/>
    <col min="7445" max="7679" width="11.28515625" style="324"/>
    <col min="7680" max="7680" width="6.42578125" style="324" customWidth="1"/>
    <col min="7681" max="7681" width="4.28515625" style="324" customWidth="1"/>
    <col min="7682" max="7682" width="64.42578125" style="324" customWidth="1"/>
    <col min="7683" max="7683" width="2.28515625" style="324" customWidth="1"/>
    <col min="7684" max="7684" width="14.140625" style="324" customWidth="1"/>
    <col min="7685" max="7685" width="3.28515625" style="324" customWidth="1"/>
    <col min="7686" max="7686" width="12.5703125" style="324" customWidth="1"/>
    <col min="7687" max="7687" width="2.85546875" style="324" customWidth="1"/>
    <col min="7688" max="7688" width="20.7109375" style="324" customWidth="1"/>
    <col min="7689" max="7689" width="2.42578125" style="324" customWidth="1"/>
    <col min="7690" max="7690" width="16" style="324" customWidth="1"/>
    <col min="7691" max="7691" width="3.140625" style="324" customWidth="1"/>
    <col min="7692" max="7692" width="16.140625" style="324" customWidth="1"/>
    <col min="7693" max="7693" width="2.85546875" style="324" customWidth="1"/>
    <col min="7694" max="7694" width="15.28515625" style="324" customWidth="1"/>
    <col min="7695" max="7695" width="3.5703125" style="324" customWidth="1"/>
    <col min="7696" max="7696" width="13.85546875" style="324" customWidth="1"/>
    <col min="7697" max="7697" width="2.85546875" style="324" customWidth="1"/>
    <col min="7698" max="7698" width="13.85546875" style="324" customWidth="1"/>
    <col min="7699" max="7699" width="3.85546875" style="324" customWidth="1"/>
    <col min="7700" max="7700" width="12.5703125" style="324" customWidth="1"/>
    <col min="7701" max="7935" width="11.28515625" style="324"/>
    <col min="7936" max="7936" width="6.42578125" style="324" customWidth="1"/>
    <col min="7937" max="7937" width="4.28515625" style="324" customWidth="1"/>
    <col min="7938" max="7938" width="64.42578125" style="324" customWidth="1"/>
    <col min="7939" max="7939" width="2.28515625" style="324" customWidth="1"/>
    <col min="7940" max="7940" width="14.140625" style="324" customWidth="1"/>
    <col min="7941" max="7941" width="3.28515625" style="324" customWidth="1"/>
    <col min="7942" max="7942" width="12.5703125" style="324" customWidth="1"/>
    <col min="7943" max="7943" width="2.85546875" style="324" customWidth="1"/>
    <col min="7944" max="7944" width="20.7109375" style="324" customWidth="1"/>
    <col min="7945" max="7945" width="2.42578125" style="324" customWidth="1"/>
    <col min="7946" max="7946" width="16" style="324" customWidth="1"/>
    <col min="7947" max="7947" width="3.140625" style="324" customWidth="1"/>
    <col min="7948" max="7948" width="16.140625" style="324" customWidth="1"/>
    <col min="7949" max="7949" width="2.85546875" style="324" customWidth="1"/>
    <col min="7950" max="7950" width="15.28515625" style="324" customWidth="1"/>
    <col min="7951" max="7951" width="3.5703125" style="324" customWidth="1"/>
    <col min="7952" max="7952" width="13.85546875" style="324" customWidth="1"/>
    <col min="7953" max="7953" width="2.85546875" style="324" customWidth="1"/>
    <col min="7954" max="7954" width="13.85546875" style="324" customWidth="1"/>
    <col min="7955" max="7955" width="3.85546875" style="324" customWidth="1"/>
    <col min="7956" max="7956" width="12.5703125" style="324" customWidth="1"/>
    <col min="7957" max="8191" width="11.28515625" style="324"/>
    <col min="8192" max="8192" width="6.42578125" style="324" customWidth="1"/>
    <col min="8193" max="8193" width="4.28515625" style="324" customWidth="1"/>
    <col min="8194" max="8194" width="64.42578125" style="324" customWidth="1"/>
    <col min="8195" max="8195" width="2.28515625" style="324" customWidth="1"/>
    <col min="8196" max="8196" width="14.140625" style="324" customWidth="1"/>
    <col min="8197" max="8197" width="3.28515625" style="324" customWidth="1"/>
    <col min="8198" max="8198" width="12.5703125" style="324" customWidth="1"/>
    <col min="8199" max="8199" width="2.85546875" style="324" customWidth="1"/>
    <col min="8200" max="8200" width="20.7109375" style="324" customWidth="1"/>
    <col min="8201" max="8201" width="2.42578125" style="324" customWidth="1"/>
    <col min="8202" max="8202" width="16" style="324" customWidth="1"/>
    <col min="8203" max="8203" width="3.140625" style="324" customWidth="1"/>
    <col min="8204" max="8204" width="16.140625" style="324" customWidth="1"/>
    <col min="8205" max="8205" width="2.85546875" style="324" customWidth="1"/>
    <col min="8206" max="8206" width="15.28515625" style="324" customWidth="1"/>
    <col min="8207" max="8207" width="3.5703125" style="324" customWidth="1"/>
    <col min="8208" max="8208" width="13.85546875" style="324" customWidth="1"/>
    <col min="8209" max="8209" width="2.85546875" style="324" customWidth="1"/>
    <col min="8210" max="8210" width="13.85546875" style="324" customWidth="1"/>
    <col min="8211" max="8211" width="3.85546875" style="324" customWidth="1"/>
    <col min="8212" max="8212" width="12.5703125" style="324" customWidth="1"/>
    <col min="8213" max="8447" width="11.28515625" style="324"/>
    <col min="8448" max="8448" width="6.42578125" style="324" customWidth="1"/>
    <col min="8449" max="8449" width="4.28515625" style="324" customWidth="1"/>
    <col min="8450" max="8450" width="64.42578125" style="324" customWidth="1"/>
    <col min="8451" max="8451" width="2.28515625" style="324" customWidth="1"/>
    <col min="8452" max="8452" width="14.140625" style="324" customWidth="1"/>
    <col min="8453" max="8453" width="3.28515625" style="324" customWidth="1"/>
    <col min="8454" max="8454" width="12.5703125" style="324" customWidth="1"/>
    <col min="8455" max="8455" width="2.85546875" style="324" customWidth="1"/>
    <col min="8456" max="8456" width="20.7109375" style="324" customWidth="1"/>
    <col min="8457" max="8457" width="2.42578125" style="324" customWidth="1"/>
    <col min="8458" max="8458" width="16" style="324" customWidth="1"/>
    <col min="8459" max="8459" width="3.140625" style="324" customWidth="1"/>
    <col min="8460" max="8460" width="16.140625" style="324" customWidth="1"/>
    <col min="8461" max="8461" width="2.85546875" style="324" customWidth="1"/>
    <col min="8462" max="8462" width="15.28515625" style="324" customWidth="1"/>
    <col min="8463" max="8463" width="3.5703125" style="324" customWidth="1"/>
    <col min="8464" max="8464" width="13.85546875" style="324" customWidth="1"/>
    <col min="8465" max="8465" width="2.85546875" style="324" customWidth="1"/>
    <col min="8466" max="8466" width="13.85546875" style="324" customWidth="1"/>
    <col min="8467" max="8467" width="3.85546875" style="324" customWidth="1"/>
    <col min="8468" max="8468" width="12.5703125" style="324" customWidth="1"/>
    <col min="8469" max="8703" width="11.28515625" style="324"/>
    <col min="8704" max="8704" width="6.42578125" style="324" customWidth="1"/>
    <col min="8705" max="8705" width="4.28515625" style="324" customWidth="1"/>
    <col min="8706" max="8706" width="64.42578125" style="324" customWidth="1"/>
    <col min="8707" max="8707" width="2.28515625" style="324" customWidth="1"/>
    <col min="8708" max="8708" width="14.140625" style="324" customWidth="1"/>
    <col min="8709" max="8709" width="3.28515625" style="324" customWidth="1"/>
    <col min="8710" max="8710" width="12.5703125" style="324" customWidth="1"/>
    <col min="8711" max="8711" width="2.85546875" style="324" customWidth="1"/>
    <col min="8712" max="8712" width="20.7109375" style="324" customWidth="1"/>
    <col min="8713" max="8713" width="2.42578125" style="324" customWidth="1"/>
    <col min="8714" max="8714" width="16" style="324" customWidth="1"/>
    <col min="8715" max="8715" width="3.140625" style="324" customWidth="1"/>
    <col min="8716" max="8716" width="16.140625" style="324" customWidth="1"/>
    <col min="8717" max="8717" width="2.85546875" style="324" customWidth="1"/>
    <col min="8718" max="8718" width="15.28515625" style="324" customWidth="1"/>
    <col min="8719" max="8719" width="3.5703125" style="324" customWidth="1"/>
    <col min="8720" max="8720" width="13.85546875" style="324" customWidth="1"/>
    <col min="8721" max="8721" width="2.85546875" style="324" customWidth="1"/>
    <col min="8722" max="8722" width="13.85546875" style="324" customWidth="1"/>
    <col min="8723" max="8723" width="3.85546875" style="324" customWidth="1"/>
    <col min="8724" max="8724" width="12.5703125" style="324" customWidth="1"/>
    <col min="8725" max="8959" width="11.28515625" style="324"/>
    <col min="8960" max="8960" width="6.42578125" style="324" customWidth="1"/>
    <col min="8961" max="8961" width="4.28515625" style="324" customWidth="1"/>
    <col min="8962" max="8962" width="64.42578125" style="324" customWidth="1"/>
    <col min="8963" max="8963" width="2.28515625" style="324" customWidth="1"/>
    <col min="8964" max="8964" width="14.140625" style="324" customWidth="1"/>
    <col min="8965" max="8965" width="3.28515625" style="324" customWidth="1"/>
    <col min="8966" max="8966" width="12.5703125" style="324" customWidth="1"/>
    <col min="8967" max="8967" width="2.85546875" style="324" customWidth="1"/>
    <col min="8968" max="8968" width="20.7109375" style="324" customWidth="1"/>
    <col min="8969" max="8969" width="2.42578125" style="324" customWidth="1"/>
    <col min="8970" max="8970" width="16" style="324" customWidth="1"/>
    <col min="8971" max="8971" width="3.140625" style="324" customWidth="1"/>
    <col min="8972" max="8972" width="16.140625" style="324" customWidth="1"/>
    <col min="8973" max="8973" width="2.85546875" style="324" customWidth="1"/>
    <col min="8974" max="8974" width="15.28515625" style="324" customWidth="1"/>
    <col min="8975" max="8975" width="3.5703125" style="324" customWidth="1"/>
    <col min="8976" max="8976" width="13.85546875" style="324" customWidth="1"/>
    <col min="8977" max="8977" width="2.85546875" style="324" customWidth="1"/>
    <col min="8978" max="8978" width="13.85546875" style="324" customWidth="1"/>
    <col min="8979" max="8979" width="3.85546875" style="324" customWidth="1"/>
    <col min="8980" max="8980" width="12.5703125" style="324" customWidth="1"/>
    <col min="8981" max="9215" width="11.28515625" style="324"/>
    <col min="9216" max="9216" width="6.42578125" style="324" customWidth="1"/>
    <col min="9217" max="9217" width="4.28515625" style="324" customWidth="1"/>
    <col min="9218" max="9218" width="64.42578125" style="324" customWidth="1"/>
    <col min="9219" max="9219" width="2.28515625" style="324" customWidth="1"/>
    <col min="9220" max="9220" width="14.140625" style="324" customWidth="1"/>
    <col min="9221" max="9221" width="3.28515625" style="324" customWidth="1"/>
    <col min="9222" max="9222" width="12.5703125" style="324" customWidth="1"/>
    <col min="9223" max="9223" width="2.85546875" style="324" customWidth="1"/>
    <col min="9224" max="9224" width="20.7109375" style="324" customWidth="1"/>
    <col min="9225" max="9225" width="2.42578125" style="324" customWidth="1"/>
    <col min="9226" max="9226" width="16" style="324" customWidth="1"/>
    <col min="9227" max="9227" width="3.140625" style="324" customWidth="1"/>
    <col min="9228" max="9228" width="16.140625" style="324" customWidth="1"/>
    <col min="9229" max="9229" width="2.85546875" style="324" customWidth="1"/>
    <col min="9230" max="9230" width="15.28515625" style="324" customWidth="1"/>
    <col min="9231" max="9231" width="3.5703125" style="324" customWidth="1"/>
    <col min="9232" max="9232" width="13.85546875" style="324" customWidth="1"/>
    <col min="9233" max="9233" width="2.85546875" style="324" customWidth="1"/>
    <col min="9234" max="9234" width="13.85546875" style="324" customWidth="1"/>
    <col min="9235" max="9235" width="3.85546875" style="324" customWidth="1"/>
    <col min="9236" max="9236" width="12.5703125" style="324" customWidth="1"/>
    <col min="9237" max="9471" width="11.28515625" style="324"/>
    <col min="9472" max="9472" width="6.42578125" style="324" customWidth="1"/>
    <col min="9473" max="9473" width="4.28515625" style="324" customWidth="1"/>
    <col min="9474" max="9474" width="64.42578125" style="324" customWidth="1"/>
    <col min="9475" max="9475" width="2.28515625" style="324" customWidth="1"/>
    <col min="9476" max="9476" width="14.140625" style="324" customWidth="1"/>
    <col min="9477" max="9477" width="3.28515625" style="324" customWidth="1"/>
    <col min="9478" max="9478" width="12.5703125" style="324" customWidth="1"/>
    <col min="9479" max="9479" width="2.85546875" style="324" customWidth="1"/>
    <col min="9480" max="9480" width="20.7109375" style="324" customWidth="1"/>
    <col min="9481" max="9481" width="2.42578125" style="324" customWidth="1"/>
    <col min="9482" max="9482" width="16" style="324" customWidth="1"/>
    <col min="9483" max="9483" width="3.140625" style="324" customWidth="1"/>
    <col min="9484" max="9484" width="16.140625" style="324" customWidth="1"/>
    <col min="9485" max="9485" width="2.85546875" style="324" customWidth="1"/>
    <col min="9486" max="9486" width="15.28515625" style="324" customWidth="1"/>
    <col min="9487" max="9487" width="3.5703125" style="324" customWidth="1"/>
    <col min="9488" max="9488" width="13.85546875" style="324" customWidth="1"/>
    <col min="9489" max="9489" width="2.85546875" style="324" customWidth="1"/>
    <col min="9490" max="9490" width="13.85546875" style="324" customWidth="1"/>
    <col min="9491" max="9491" width="3.85546875" style="324" customWidth="1"/>
    <col min="9492" max="9492" width="12.5703125" style="324" customWidth="1"/>
    <col min="9493" max="9727" width="11.28515625" style="324"/>
    <col min="9728" max="9728" width="6.42578125" style="324" customWidth="1"/>
    <col min="9729" max="9729" width="4.28515625" style="324" customWidth="1"/>
    <col min="9730" max="9730" width="64.42578125" style="324" customWidth="1"/>
    <col min="9731" max="9731" width="2.28515625" style="324" customWidth="1"/>
    <col min="9732" max="9732" width="14.140625" style="324" customWidth="1"/>
    <col min="9733" max="9733" width="3.28515625" style="324" customWidth="1"/>
    <col min="9734" max="9734" width="12.5703125" style="324" customWidth="1"/>
    <col min="9735" max="9735" width="2.85546875" style="324" customWidth="1"/>
    <col min="9736" max="9736" width="20.7109375" style="324" customWidth="1"/>
    <col min="9737" max="9737" width="2.42578125" style="324" customWidth="1"/>
    <col min="9738" max="9738" width="16" style="324" customWidth="1"/>
    <col min="9739" max="9739" width="3.140625" style="324" customWidth="1"/>
    <col min="9740" max="9740" width="16.140625" style="324" customWidth="1"/>
    <col min="9741" max="9741" width="2.85546875" style="324" customWidth="1"/>
    <col min="9742" max="9742" width="15.28515625" style="324" customWidth="1"/>
    <col min="9743" max="9743" width="3.5703125" style="324" customWidth="1"/>
    <col min="9744" max="9744" width="13.85546875" style="324" customWidth="1"/>
    <col min="9745" max="9745" width="2.85546875" style="324" customWidth="1"/>
    <col min="9746" max="9746" width="13.85546875" style="324" customWidth="1"/>
    <col min="9747" max="9747" width="3.85546875" style="324" customWidth="1"/>
    <col min="9748" max="9748" width="12.5703125" style="324" customWidth="1"/>
    <col min="9749" max="9983" width="11.28515625" style="324"/>
    <col min="9984" max="9984" width="6.42578125" style="324" customWidth="1"/>
    <col min="9985" max="9985" width="4.28515625" style="324" customWidth="1"/>
    <col min="9986" max="9986" width="64.42578125" style="324" customWidth="1"/>
    <col min="9987" max="9987" width="2.28515625" style="324" customWidth="1"/>
    <col min="9988" max="9988" width="14.140625" style="324" customWidth="1"/>
    <col min="9989" max="9989" width="3.28515625" style="324" customWidth="1"/>
    <col min="9990" max="9990" width="12.5703125" style="324" customWidth="1"/>
    <col min="9991" max="9991" width="2.85546875" style="324" customWidth="1"/>
    <col min="9992" max="9992" width="20.7109375" style="324" customWidth="1"/>
    <col min="9993" max="9993" width="2.42578125" style="324" customWidth="1"/>
    <col min="9994" max="9994" width="16" style="324" customWidth="1"/>
    <col min="9995" max="9995" width="3.140625" style="324" customWidth="1"/>
    <col min="9996" max="9996" width="16.140625" style="324" customWidth="1"/>
    <col min="9997" max="9997" width="2.85546875" style="324" customWidth="1"/>
    <col min="9998" max="9998" width="15.28515625" style="324" customWidth="1"/>
    <col min="9999" max="9999" width="3.5703125" style="324" customWidth="1"/>
    <col min="10000" max="10000" width="13.85546875" style="324" customWidth="1"/>
    <col min="10001" max="10001" width="2.85546875" style="324" customWidth="1"/>
    <col min="10002" max="10002" width="13.85546875" style="324" customWidth="1"/>
    <col min="10003" max="10003" width="3.85546875" style="324" customWidth="1"/>
    <col min="10004" max="10004" width="12.5703125" style="324" customWidth="1"/>
    <col min="10005" max="10239" width="11.28515625" style="324"/>
    <col min="10240" max="10240" width="6.42578125" style="324" customWidth="1"/>
    <col min="10241" max="10241" width="4.28515625" style="324" customWidth="1"/>
    <col min="10242" max="10242" width="64.42578125" style="324" customWidth="1"/>
    <col min="10243" max="10243" width="2.28515625" style="324" customWidth="1"/>
    <col min="10244" max="10244" width="14.140625" style="324" customWidth="1"/>
    <col min="10245" max="10245" width="3.28515625" style="324" customWidth="1"/>
    <col min="10246" max="10246" width="12.5703125" style="324" customWidth="1"/>
    <col min="10247" max="10247" width="2.85546875" style="324" customWidth="1"/>
    <col min="10248" max="10248" width="20.7109375" style="324" customWidth="1"/>
    <col min="10249" max="10249" width="2.42578125" style="324" customWidth="1"/>
    <col min="10250" max="10250" width="16" style="324" customWidth="1"/>
    <col min="10251" max="10251" width="3.140625" style="324" customWidth="1"/>
    <col min="10252" max="10252" width="16.140625" style="324" customWidth="1"/>
    <col min="10253" max="10253" width="2.85546875" style="324" customWidth="1"/>
    <col min="10254" max="10254" width="15.28515625" style="324" customWidth="1"/>
    <col min="10255" max="10255" width="3.5703125" style="324" customWidth="1"/>
    <col min="10256" max="10256" width="13.85546875" style="324" customWidth="1"/>
    <col min="10257" max="10257" width="2.85546875" style="324" customWidth="1"/>
    <col min="10258" max="10258" width="13.85546875" style="324" customWidth="1"/>
    <col min="10259" max="10259" width="3.85546875" style="324" customWidth="1"/>
    <col min="10260" max="10260" width="12.5703125" style="324" customWidth="1"/>
    <col min="10261" max="10495" width="11.28515625" style="324"/>
    <col min="10496" max="10496" width="6.42578125" style="324" customWidth="1"/>
    <col min="10497" max="10497" width="4.28515625" style="324" customWidth="1"/>
    <col min="10498" max="10498" width="64.42578125" style="324" customWidth="1"/>
    <col min="10499" max="10499" width="2.28515625" style="324" customWidth="1"/>
    <col min="10500" max="10500" width="14.140625" style="324" customWidth="1"/>
    <col min="10501" max="10501" width="3.28515625" style="324" customWidth="1"/>
    <col min="10502" max="10502" width="12.5703125" style="324" customWidth="1"/>
    <col min="10503" max="10503" width="2.85546875" style="324" customWidth="1"/>
    <col min="10504" max="10504" width="20.7109375" style="324" customWidth="1"/>
    <col min="10505" max="10505" width="2.42578125" style="324" customWidth="1"/>
    <col min="10506" max="10506" width="16" style="324" customWidth="1"/>
    <col min="10507" max="10507" width="3.140625" style="324" customWidth="1"/>
    <col min="10508" max="10508" width="16.140625" style="324" customWidth="1"/>
    <col min="10509" max="10509" width="2.85546875" style="324" customWidth="1"/>
    <col min="10510" max="10510" width="15.28515625" style="324" customWidth="1"/>
    <col min="10511" max="10511" width="3.5703125" style="324" customWidth="1"/>
    <col min="10512" max="10512" width="13.85546875" style="324" customWidth="1"/>
    <col min="10513" max="10513" width="2.85546875" style="324" customWidth="1"/>
    <col min="10514" max="10514" width="13.85546875" style="324" customWidth="1"/>
    <col min="10515" max="10515" width="3.85546875" style="324" customWidth="1"/>
    <col min="10516" max="10516" width="12.5703125" style="324" customWidth="1"/>
    <col min="10517" max="10751" width="11.28515625" style="324"/>
    <col min="10752" max="10752" width="6.42578125" style="324" customWidth="1"/>
    <col min="10753" max="10753" width="4.28515625" style="324" customWidth="1"/>
    <col min="10754" max="10754" width="64.42578125" style="324" customWidth="1"/>
    <col min="10755" max="10755" width="2.28515625" style="324" customWidth="1"/>
    <col min="10756" max="10756" width="14.140625" style="324" customWidth="1"/>
    <col min="10757" max="10757" width="3.28515625" style="324" customWidth="1"/>
    <col min="10758" max="10758" width="12.5703125" style="324" customWidth="1"/>
    <col min="10759" max="10759" width="2.85546875" style="324" customWidth="1"/>
    <col min="10760" max="10760" width="20.7109375" style="324" customWidth="1"/>
    <col min="10761" max="10761" width="2.42578125" style="324" customWidth="1"/>
    <col min="10762" max="10762" width="16" style="324" customWidth="1"/>
    <col min="10763" max="10763" width="3.140625" style="324" customWidth="1"/>
    <col min="10764" max="10764" width="16.140625" style="324" customWidth="1"/>
    <col min="10765" max="10765" width="2.85546875" style="324" customWidth="1"/>
    <col min="10766" max="10766" width="15.28515625" style="324" customWidth="1"/>
    <col min="10767" max="10767" width="3.5703125" style="324" customWidth="1"/>
    <col min="10768" max="10768" width="13.85546875" style="324" customWidth="1"/>
    <col min="10769" max="10769" width="2.85546875" style="324" customWidth="1"/>
    <col min="10770" max="10770" width="13.85546875" style="324" customWidth="1"/>
    <col min="10771" max="10771" width="3.85546875" style="324" customWidth="1"/>
    <col min="10772" max="10772" width="12.5703125" style="324" customWidth="1"/>
    <col min="10773" max="11007" width="11.28515625" style="324"/>
    <col min="11008" max="11008" width="6.42578125" style="324" customWidth="1"/>
    <col min="11009" max="11009" width="4.28515625" style="324" customWidth="1"/>
    <col min="11010" max="11010" width="64.42578125" style="324" customWidth="1"/>
    <col min="11011" max="11011" width="2.28515625" style="324" customWidth="1"/>
    <col min="11012" max="11012" width="14.140625" style="324" customWidth="1"/>
    <col min="11013" max="11013" width="3.28515625" style="324" customWidth="1"/>
    <col min="11014" max="11014" width="12.5703125" style="324" customWidth="1"/>
    <col min="11015" max="11015" width="2.85546875" style="324" customWidth="1"/>
    <col min="11016" max="11016" width="20.7109375" style="324" customWidth="1"/>
    <col min="11017" max="11017" width="2.42578125" style="324" customWidth="1"/>
    <col min="11018" max="11018" width="16" style="324" customWidth="1"/>
    <col min="11019" max="11019" width="3.140625" style="324" customWidth="1"/>
    <col min="11020" max="11020" width="16.140625" style="324" customWidth="1"/>
    <col min="11021" max="11021" width="2.85546875" style="324" customWidth="1"/>
    <col min="11022" max="11022" width="15.28515625" style="324" customWidth="1"/>
    <col min="11023" max="11023" width="3.5703125" style="324" customWidth="1"/>
    <col min="11024" max="11024" width="13.85546875" style="324" customWidth="1"/>
    <col min="11025" max="11025" width="2.85546875" style="324" customWidth="1"/>
    <col min="11026" max="11026" width="13.85546875" style="324" customWidth="1"/>
    <col min="11027" max="11027" width="3.85546875" style="324" customWidth="1"/>
    <col min="11028" max="11028" width="12.5703125" style="324" customWidth="1"/>
    <col min="11029" max="11263" width="11.28515625" style="324"/>
    <col min="11264" max="11264" width="6.42578125" style="324" customWidth="1"/>
    <col min="11265" max="11265" width="4.28515625" style="324" customWidth="1"/>
    <col min="11266" max="11266" width="64.42578125" style="324" customWidth="1"/>
    <col min="11267" max="11267" width="2.28515625" style="324" customWidth="1"/>
    <col min="11268" max="11268" width="14.140625" style="324" customWidth="1"/>
    <col min="11269" max="11269" width="3.28515625" style="324" customWidth="1"/>
    <col min="11270" max="11270" width="12.5703125" style="324" customWidth="1"/>
    <col min="11271" max="11271" width="2.85546875" style="324" customWidth="1"/>
    <col min="11272" max="11272" width="20.7109375" style="324" customWidth="1"/>
    <col min="11273" max="11273" width="2.42578125" style="324" customWidth="1"/>
    <col min="11274" max="11274" width="16" style="324" customWidth="1"/>
    <col min="11275" max="11275" width="3.140625" style="324" customWidth="1"/>
    <col min="11276" max="11276" width="16.140625" style="324" customWidth="1"/>
    <col min="11277" max="11277" width="2.85546875" style="324" customWidth="1"/>
    <col min="11278" max="11278" width="15.28515625" style="324" customWidth="1"/>
    <col min="11279" max="11279" width="3.5703125" style="324" customWidth="1"/>
    <col min="11280" max="11280" width="13.85546875" style="324" customWidth="1"/>
    <col min="11281" max="11281" width="2.85546875" style="324" customWidth="1"/>
    <col min="11282" max="11282" width="13.85546875" style="324" customWidth="1"/>
    <col min="11283" max="11283" width="3.85546875" style="324" customWidth="1"/>
    <col min="11284" max="11284" width="12.5703125" style="324" customWidth="1"/>
    <col min="11285" max="11519" width="11.28515625" style="324"/>
    <col min="11520" max="11520" width="6.42578125" style="324" customWidth="1"/>
    <col min="11521" max="11521" width="4.28515625" style="324" customWidth="1"/>
    <col min="11522" max="11522" width="64.42578125" style="324" customWidth="1"/>
    <col min="11523" max="11523" width="2.28515625" style="324" customWidth="1"/>
    <col min="11524" max="11524" width="14.140625" style="324" customWidth="1"/>
    <col min="11525" max="11525" width="3.28515625" style="324" customWidth="1"/>
    <col min="11526" max="11526" width="12.5703125" style="324" customWidth="1"/>
    <col min="11527" max="11527" width="2.85546875" style="324" customWidth="1"/>
    <col min="11528" max="11528" width="20.7109375" style="324" customWidth="1"/>
    <col min="11529" max="11529" width="2.42578125" style="324" customWidth="1"/>
    <col min="11530" max="11530" width="16" style="324" customWidth="1"/>
    <col min="11531" max="11531" width="3.140625" style="324" customWidth="1"/>
    <col min="11532" max="11532" width="16.140625" style="324" customWidth="1"/>
    <col min="11533" max="11533" width="2.85546875" style="324" customWidth="1"/>
    <col min="11534" max="11534" width="15.28515625" style="324" customWidth="1"/>
    <col min="11535" max="11535" width="3.5703125" style="324" customWidth="1"/>
    <col min="11536" max="11536" width="13.85546875" style="324" customWidth="1"/>
    <col min="11537" max="11537" width="2.85546875" style="324" customWidth="1"/>
    <col min="11538" max="11538" width="13.85546875" style="324" customWidth="1"/>
    <col min="11539" max="11539" width="3.85546875" style="324" customWidth="1"/>
    <col min="11540" max="11540" width="12.5703125" style="324" customWidth="1"/>
    <col min="11541" max="11775" width="11.28515625" style="324"/>
    <col min="11776" max="11776" width="6.42578125" style="324" customWidth="1"/>
    <col min="11777" max="11777" width="4.28515625" style="324" customWidth="1"/>
    <col min="11778" max="11778" width="64.42578125" style="324" customWidth="1"/>
    <col min="11779" max="11779" width="2.28515625" style="324" customWidth="1"/>
    <col min="11780" max="11780" width="14.140625" style="324" customWidth="1"/>
    <col min="11781" max="11781" width="3.28515625" style="324" customWidth="1"/>
    <col min="11782" max="11782" width="12.5703125" style="324" customWidth="1"/>
    <col min="11783" max="11783" width="2.85546875" style="324" customWidth="1"/>
    <col min="11784" max="11784" width="20.7109375" style="324" customWidth="1"/>
    <col min="11785" max="11785" width="2.42578125" style="324" customWidth="1"/>
    <col min="11786" max="11786" width="16" style="324" customWidth="1"/>
    <col min="11787" max="11787" width="3.140625" style="324" customWidth="1"/>
    <col min="11788" max="11788" width="16.140625" style="324" customWidth="1"/>
    <col min="11789" max="11789" width="2.85546875" style="324" customWidth="1"/>
    <col min="11790" max="11790" width="15.28515625" style="324" customWidth="1"/>
    <col min="11791" max="11791" width="3.5703125" style="324" customWidth="1"/>
    <col min="11792" max="11792" width="13.85546875" style="324" customWidth="1"/>
    <col min="11793" max="11793" width="2.85546875" style="324" customWidth="1"/>
    <col min="11794" max="11794" width="13.85546875" style="324" customWidth="1"/>
    <col min="11795" max="11795" width="3.85546875" style="324" customWidth="1"/>
    <col min="11796" max="11796" width="12.5703125" style="324" customWidth="1"/>
    <col min="11797" max="12031" width="11.28515625" style="324"/>
    <col min="12032" max="12032" width="6.42578125" style="324" customWidth="1"/>
    <col min="12033" max="12033" width="4.28515625" style="324" customWidth="1"/>
    <col min="12034" max="12034" width="64.42578125" style="324" customWidth="1"/>
    <col min="12035" max="12035" width="2.28515625" style="324" customWidth="1"/>
    <col min="12036" max="12036" width="14.140625" style="324" customWidth="1"/>
    <col min="12037" max="12037" width="3.28515625" style="324" customWidth="1"/>
    <col min="12038" max="12038" width="12.5703125" style="324" customWidth="1"/>
    <col min="12039" max="12039" width="2.85546875" style="324" customWidth="1"/>
    <col min="12040" max="12040" width="20.7109375" style="324" customWidth="1"/>
    <col min="12041" max="12041" width="2.42578125" style="324" customWidth="1"/>
    <col min="12042" max="12042" width="16" style="324" customWidth="1"/>
    <col min="12043" max="12043" width="3.140625" style="324" customWidth="1"/>
    <col min="12044" max="12044" width="16.140625" style="324" customWidth="1"/>
    <col min="12045" max="12045" width="2.85546875" style="324" customWidth="1"/>
    <col min="12046" max="12046" width="15.28515625" style="324" customWidth="1"/>
    <col min="12047" max="12047" width="3.5703125" style="324" customWidth="1"/>
    <col min="12048" max="12048" width="13.85546875" style="324" customWidth="1"/>
    <col min="12049" max="12049" width="2.85546875" style="324" customWidth="1"/>
    <col min="12050" max="12050" width="13.85546875" style="324" customWidth="1"/>
    <col min="12051" max="12051" width="3.85546875" style="324" customWidth="1"/>
    <col min="12052" max="12052" width="12.5703125" style="324" customWidth="1"/>
    <col min="12053" max="12287" width="11.28515625" style="324"/>
    <col min="12288" max="12288" width="6.42578125" style="324" customWidth="1"/>
    <col min="12289" max="12289" width="4.28515625" style="324" customWidth="1"/>
    <col min="12290" max="12290" width="64.42578125" style="324" customWidth="1"/>
    <col min="12291" max="12291" width="2.28515625" style="324" customWidth="1"/>
    <col min="12292" max="12292" width="14.140625" style="324" customWidth="1"/>
    <col min="12293" max="12293" width="3.28515625" style="324" customWidth="1"/>
    <col min="12294" max="12294" width="12.5703125" style="324" customWidth="1"/>
    <col min="12295" max="12295" width="2.85546875" style="324" customWidth="1"/>
    <col min="12296" max="12296" width="20.7109375" style="324" customWidth="1"/>
    <col min="12297" max="12297" width="2.42578125" style="324" customWidth="1"/>
    <col min="12298" max="12298" width="16" style="324" customWidth="1"/>
    <col min="12299" max="12299" width="3.140625" style="324" customWidth="1"/>
    <col min="12300" max="12300" width="16.140625" style="324" customWidth="1"/>
    <col min="12301" max="12301" width="2.85546875" style="324" customWidth="1"/>
    <col min="12302" max="12302" width="15.28515625" style="324" customWidth="1"/>
    <col min="12303" max="12303" width="3.5703125" style="324" customWidth="1"/>
    <col min="12304" max="12304" width="13.85546875" style="324" customWidth="1"/>
    <col min="12305" max="12305" width="2.85546875" style="324" customWidth="1"/>
    <col min="12306" max="12306" width="13.85546875" style="324" customWidth="1"/>
    <col min="12307" max="12307" width="3.85546875" style="324" customWidth="1"/>
    <col min="12308" max="12308" width="12.5703125" style="324" customWidth="1"/>
    <col min="12309" max="12543" width="11.28515625" style="324"/>
    <col min="12544" max="12544" width="6.42578125" style="324" customWidth="1"/>
    <col min="12545" max="12545" width="4.28515625" style="324" customWidth="1"/>
    <col min="12546" max="12546" width="64.42578125" style="324" customWidth="1"/>
    <col min="12547" max="12547" width="2.28515625" style="324" customWidth="1"/>
    <col min="12548" max="12548" width="14.140625" style="324" customWidth="1"/>
    <col min="12549" max="12549" width="3.28515625" style="324" customWidth="1"/>
    <col min="12550" max="12550" width="12.5703125" style="324" customWidth="1"/>
    <col min="12551" max="12551" width="2.85546875" style="324" customWidth="1"/>
    <col min="12552" max="12552" width="20.7109375" style="324" customWidth="1"/>
    <col min="12553" max="12553" width="2.42578125" style="324" customWidth="1"/>
    <col min="12554" max="12554" width="16" style="324" customWidth="1"/>
    <col min="12555" max="12555" width="3.140625" style="324" customWidth="1"/>
    <col min="12556" max="12556" width="16.140625" style="324" customWidth="1"/>
    <col min="12557" max="12557" width="2.85546875" style="324" customWidth="1"/>
    <col min="12558" max="12558" width="15.28515625" style="324" customWidth="1"/>
    <col min="12559" max="12559" width="3.5703125" style="324" customWidth="1"/>
    <col min="12560" max="12560" width="13.85546875" style="324" customWidth="1"/>
    <col min="12561" max="12561" width="2.85546875" style="324" customWidth="1"/>
    <col min="12562" max="12562" width="13.85546875" style="324" customWidth="1"/>
    <col min="12563" max="12563" width="3.85546875" style="324" customWidth="1"/>
    <col min="12564" max="12564" width="12.5703125" style="324" customWidth="1"/>
    <col min="12565" max="12799" width="11.28515625" style="324"/>
    <col min="12800" max="12800" width="6.42578125" style="324" customWidth="1"/>
    <col min="12801" max="12801" width="4.28515625" style="324" customWidth="1"/>
    <col min="12802" max="12802" width="64.42578125" style="324" customWidth="1"/>
    <col min="12803" max="12803" width="2.28515625" style="324" customWidth="1"/>
    <col min="12804" max="12804" width="14.140625" style="324" customWidth="1"/>
    <col min="12805" max="12805" width="3.28515625" style="324" customWidth="1"/>
    <col min="12806" max="12806" width="12.5703125" style="324" customWidth="1"/>
    <col min="12807" max="12807" width="2.85546875" style="324" customWidth="1"/>
    <col min="12808" max="12808" width="20.7109375" style="324" customWidth="1"/>
    <col min="12809" max="12809" width="2.42578125" style="324" customWidth="1"/>
    <col min="12810" max="12810" width="16" style="324" customWidth="1"/>
    <col min="12811" max="12811" width="3.140625" style="324" customWidth="1"/>
    <col min="12812" max="12812" width="16.140625" style="324" customWidth="1"/>
    <col min="12813" max="12813" width="2.85546875" style="324" customWidth="1"/>
    <col min="12814" max="12814" width="15.28515625" style="324" customWidth="1"/>
    <col min="12815" max="12815" width="3.5703125" style="324" customWidth="1"/>
    <col min="12816" max="12816" width="13.85546875" style="324" customWidth="1"/>
    <col min="12817" max="12817" width="2.85546875" style="324" customWidth="1"/>
    <col min="12818" max="12818" width="13.85546875" style="324" customWidth="1"/>
    <col min="12819" max="12819" width="3.85546875" style="324" customWidth="1"/>
    <col min="12820" max="12820" width="12.5703125" style="324" customWidth="1"/>
    <col min="12821" max="13055" width="11.28515625" style="324"/>
    <col min="13056" max="13056" width="6.42578125" style="324" customWidth="1"/>
    <col min="13057" max="13057" width="4.28515625" style="324" customWidth="1"/>
    <col min="13058" max="13058" width="64.42578125" style="324" customWidth="1"/>
    <col min="13059" max="13059" width="2.28515625" style="324" customWidth="1"/>
    <col min="13060" max="13060" width="14.140625" style="324" customWidth="1"/>
    <col min="13061" max="13061" width="3.28515625" style="324" customWidth="1"/>
    <col min="13062" max="13062" width="12.5703125" style="324" customWidth="1"/>
    <col min="13063" max="13063" width="2.85546875" style="324" customWidth="1"/>
    <col min="13064" max="13064" width="20.7109375" style="324" customWidth="1"/>
    <col min="13065" max="13065" width="2.42578125" style="324" customWidth="1"/>
    <col min="13066" max="13066" width="16" style="324" customWidth="1"/>
    <col min="13067" max="13067" width="3.140625" style="324" customWidth="1"/>
    <col min="13068" max="13068" width="16.140625" style="324" customWidth="1"/>
    <col min="13069" max="13069" width="2.85546875" style="324" customWidth="1"/>
    <col min="13070" max="13070" width="15.28515625" style="324" customWidth="1"/>
    <col min="13071" max="13071" width="3.5703125" style="324" customWidth="1"/>
    <col min="13072" max="13072" width="13.85546875" style="324" customWidth="1"/>
    <col min="13073" max="13073" width="2.85546875" style="324" customWidth="1"/>
    <col min="13074" max="13074" width="13.85546875" style="324" customWidth="1"/>
    <col min="13075" max="13075" width="3.85546875" style="324" customWidth="1"/>
    <col min="13076" max="13076" width="12.5703125" style="324" customWidth="1"/>
    <col min="13077" max="13311" width="11.28515625" style="324"/>
    <col min="13312" max="13312" width="6.42578125" style="324" customWidth="1"/>
    <col min="13313" max="13313" width="4.28515625" style="324" customWidth="1"/>
    <col min="13314" max="13314" width="64.42578125" style="324" customWidth="1"/>
    <col min="13315" max="13315" width="2.28515625" style="324" customWidth="1"/>
    <col min="13316" max="13316" width="14.140625" style="324" customWidth="1"/>
    <col min="13317" max="13317" width="3.28515625" style="324" customWidth="1"/>
    <col min="13318" max="13318" width="12.5703125" style="324" customWidth="1"/>
    <col min="13319" max="13319" width="2.85546875" style="324" customWidth="1"/>
    <col min="13320" max="13320" width="20.7109375" style="324" customWidth="1"/>
    <col min="13321" max="13321" width="2.42578125" style="324" customWidth="1"/>
    <col min="13322" max="13322" width="16" style="324" customWidth="1"/>
    <col min="13323" max="13323" width="3.140625" style="324" customWidth="1"/>
    <col min="13324" max="13324" width="16.140625" style="324" customWidth="1"/>
    <col min="13325" max="13325" width="2.85546875" style="324" customWidth="1"/>
    <col min="13326" max="13326" width="15.28515625" style="324" customWidth="1"/>
    <col min="13327" max="13327" width="3.5703125" style="324" customWidth="1"/>
    <col min="13328" max="13328" width="13.85546875" style="324" customWidth="1"/>
    <col min="13329" max="13329" width="2.85546875" style="324" customWidth="1"/>
    <col min="13330" max="13330" width="13.85546875" style="324" customWidth="1"/>
    <col min="13331" max="13331" width="3.85546875" style="324" customWidth="1"/>
    <col min="13332" max="13332" width="12.5703125" style="324" customWidth="1"/>
    <col min="13333" max="13567" width="11.28515625" style="324"/>
    <col min="13568" max="13568" width="6.42578125" style="324" customWidth="1"/>
    <col min="13569" max="13569" width="4.28515625" style="324" customWidth="1"/>
    <col min="13570" max="13570" width="64.42578125" style="324" customWidth="1"/>
    <col min="13571" max="13571" width="2.28515625" style="324" customWidth="1"/>
    <col min="13572" max="13572" width="14.140625" style="324" customWidth="1"/>
    <col min="13573" max="13573" width="3.28515625" style="324" customWidth="1"/>
    <col min="13574" max="13574" width="12.5703125" style="324" customWidth="1"/>
    <col min="13575" max="13575" width="2.85546875" style="324" customWidth="1"/>
    <col min="13576" max="13576" width="20.7109375" style="324" customWidth="1"/>
    <col min="13577" max="13577" width="2.42578125" style="324" customWidth="1"/>
    <col min="13578" max="13578" width="16" style="324" customWidth="1"/>
    <col min="13579" max="13579" width="3.140625" style="324" customWidth="1"/>
    <col min="13580" max="13580" width="16.140625" style="324" customWidth="1"/>
    <col min="13581" max="13581" width="2.85546875" style="324" customWidth="1"/>
    <col min="13582" max="13582" width="15.28515625" style="324" customWidth="1"/>
    <col min="13583" max="13583" width="3.5703125" style="324" customWidth="1"/>
    <col min="13584" max="13584" width="13.85546875" style="324" customWidth="1"/>
    <col min="13585" max="13585" width="2.85546875" style="324" customWidth="1"/>
    <col min="13586" max="13586" width="13.85546875" style="324" customWidth="1"/>
    <col min="13587" max="13587" width="3.85546875" style="324" customWidth="1"/>
    <col min="13588" max="13588" width="12.5703125" style="324" customWidth="1"/>
    <col min="13589" max="13823" width="11.28515625" style="324"/>
    <col min="13824" max="13824" width="6.42578125" style="324" customWidth="1"/>
    <col min="13825" max="13825" width="4.28515625" style="324" customWidth="1"/>
    <col min="13826" max="13826" width="64.42578125" style="324" customWidth="1"/>
    <col min="13827" max="13827" width="2.28515625" style="324" customWidth="1"/>
    <col min="13828" max="13828" width="14.140625" style="324" customWidth="1"/>
    <col min="13829" max="13829" width="3.28515625" style="324" customWidth="1"/>
    <col min="13830" max="13830" width="12.5703125" style="324" customWidth="1"/>
    <col min="13831" max="13831" width="2.85546875" style="324" customWidth="1"/>
    <col min="13832" max="13832" width="20.7109375" style="324" customWidth="1"/>
    <col min="13833" max="13833" width="2.42578125" style="324" customWidth="1"/>
    <col min="13834" max="13834" width="16" style="324" customWidth="1"/>
    <col min="13835" max="13835" width="3.140625" style="324" customWidth="1"/>
    <col min="13836" max="13836" width="16.140625" style="324" customWidth="1"/>
    <col min="13837" max="13837" width="2.85546875" style="324" customWidth="1"/>
    <col min="13838" max="13838" width="15.28515625" style="324" customWidth="1"/>
    <col min="13839" max="13839" width="3.5703125" style="324" customWidth="1"/>
    <col min="13840" max="13840" width="13.85546875" style="324" customWidth="1"/>
    <col min="13841" max="13841" width="2.85546875" style="324" customWidth="1"/>
    <col min="13842" max="13842" width="13.85546875" style="324" customWidth="1"/>
    <col min="13843" max="13843" width="3.85546875" style="324" customWidth="1"/>
    <col min="13844" max="13844" width="12.5703125" style="324" customWidth="1"/>
    <col min="13845" max="14079" width="11.28515625" style="324"/>
    <col min="14080" max="14080" width="6.42578125" style="324" customWidth="1"/>
    <col min="14081" max="14081" width="4.28515625" style="324" customWidth="1"/>
    <col min="14082" max="14082" width="64.42578125" style="324" customWidth="1"/>
    <col min="14083" max="14083" width="2.28515625" style="324" customWidth="1"/>
    <col min="14084" max="14084" width="14.140625" style="324" customWidth="1"/>
    <col min="14085" max="14085" width="3.28515625" style="324" customWidth="1"/>
    <col min="14086" max="14086" width="12.5703125" style="324" customWidth="1"/>
    <col min="14087" max="14087" width="2.85546875" style="324" customWidth="1"/>
    <col min="14088" max="14088" width="20.7109375" style="324" customWidth="1"/>
    <col min="14089" max="14089" width="2.42578125" style="324" customWidth="1"/>
    <col min="14090" max="14090" width="16" style="324" customWidth="1"/>
    <col min="14091" max="14091" width="3.140625" style="324" customWidth="1"/>
    <col min="14092" max="14092" width="16.140625" style="324" customWidth="1"/>
    <col min="14093" max="14093" width="2.85546875" style="324" customWidth="1"/>
    <col min="14094" max="14094" width="15.28515625" style="324" customWidth="1"/>
    <col min="14095" max="14095" width="3.5703125" style="324" customWidth="1"/>
    <col min="14096" max="14096" width="13.85546875" style="324" customWidth="1"/>
    <col min="14097" max="14097" width="2.85546875" style="324" customWidth="1"/>
    <col min="14098" max="14098" width="13.85546875" style="324" customWidth="1"/>
    <col min="14099" max="14099" width="3.85546875" style="324" customWidth="1"/>
    <col min="14100" max="14100" width="12.5703125" style="324" customWidth="1"/>
    <col min="14101" max="14335" width="11.28515625" style="324"/>
    <col min="14336" max="14336" width="6.42578125" style="324" customWidth="1"/>
    <col min="14337" max="14337" width="4.28515625" style="324" customWidth="1"/>
    <col min="14338" max="14338" width="64.42578125" style="324" customWidth="1"/>
    <col min="14339" max="14339" width="2.28515625" style="324" customWidth="1"/>
    <col min="14340" max="14340" width="14.140625" style="324" customWidth="1"/>
    <col min="14341" max="14341" width="3.28515625" style="324" customWidth="1"/>
    <col min="14342" max="14342" width="12.5703125" style="324" customWidth="1"/>
    <col min="14343" max="14343" width="2.85546875" style="324" customWidth="1"/>
    <col min="14344" max="14344" width="20.7109375" style="324" customWidth="1"/>
    <col min="14345" max="14345" width="2.42578125" style="324" customWidth="1"/>
    <col min="14346" max="14346" width="16" style="324" customWidth="1"/>
    <col min="14347" max="14347" width="3.140625" style="324" customWidth="1"/>
    <col min="14348" max="14348" width="16.140625" style="324" customWidth="1"/>
    <col min="14349" max="14349" width="2.85546875" style="324" customWidth="1"/>
    <col min="14350" max="14350" width="15.28515625" style="324" customWidth="1"/>
    <col min="14351" max="14351" width="3.5703125" style="324" customWidth="1"/>
    <col min="14352" max="14352" width="13.85546875" style="324" customWidth="1"/>
    <col min="14353" max="14353" width="2.85546875" style="324" customWidth="1"/>
    <col min="14354" max="14354" width="13.85546875" style="324" customWidth="1"/>
    <col min="14355" max="14355" width="3.85546875" style="324" customWidth="1"/>
    <col min="14356" max="14356" width="12.5703125" style="324" customWidth="1"/>
    <col min="14357" max="14591" width="11.28515625" style="324"/>
    <col min="14592" max="14592" width="6.42578125" style="324" customWidth="1"/>
    <col min="14593" max="14593" width="4.28515625" style="324" customWidth="1"/>
    <col min="14594" max="14594" width="64.42578125" style="324" customWidth="1"/>
    <col min="14595" max="14595" width="2.28515625" style="324" customWidth="1"/>
    <col min="14596" max="14596" width="14.140625" style="324" customWidth="1"/>
    <col min="14597" max="14597" width="3.28515625" style="324" customWidth="1"/>
    <col min="14598" max="14598" width="12.5703125" style="324" customWidth="1"/>
    <col min="14599" max="14599" width="2.85546875" style="324" customWidth="1"/>
    <col min="14600" max="14600" width="20.7109375" style="324" customWidth="1"/>
    <col min="14601" max="14601" width="2.42578125" style="324" customWidth="1"/>
    <col min="14602" max="14602" width="16" style="324" customWidth="1"/>
    <col min="14603" max="14603" width="3.140625" style="324" customWidth="1"/>
    <col min="14604" max="14604" width="16.140625" style="324" customWidth="1"/>
    <col min="14605" max="14605" width="2.85546875" style="324" customWidth="1"/>
    <col min="14606" max="14606" width="15.28515625" style="324" customWidth="1"/>
    <col min="14607" max="14607" width="3.5703125" style="324" customWidth="1"/>
    <col min="14608" max="14608" width="13.85546875" style="324" customWidth="1"/>
    <col min="14609" max="14609" width="2.85546875" style="324" customWidth="1"/>
    <col min="14610" max="14610" width="13.85546875" style="324" customWidth="1"/>
    <col min="14611" max="14611" width="3.85546875" style="324" customWidth="1"/>
    <col min="14612" max="14612" width="12.5703125" style="324" customWidth="1"/>
    <col min="14613" max="14847" width="11.28515625" style="324"/>
    <col min="14848" max="14848" width="6.42578125" style="324" customWidth="1"/>
    <col min="14849" max="14849" width="4.28515625" style="324" customWidth="1"/>
    <col min="14850" max="14850" width="64.42578125" style="324" customWidth="1"/>
    <col min="14851" max="14851" width="2.28515625" style="324" customWidth="1"/>
    <col min="14852" max="14852" width="14.140625" style="324" customWidth="1"/>
    <col min="14853" max="14853" width="3.28515625" style="324" customWidth="1"/>
    <col min="14854" max="14854" width="12.5703125" style="324" customWidth="1"/>
    <col min="14855" max="14855" width="2.85546875" style="324" customWidth="1"/>
    <col min="14856" max="14856" width="20.7109375" style="324" customWidth="1"/>
    <col min="14857" max="14857" width="2.42578125" style="324" customWidth="1"/>
    <col min="14858" max="14858" width="16" style="324" customWidth="1"/>
    <col min="14859" max="14859" width="3.140625" style="324" customWidth="1"/>
    <col min="14860" max="14860" width="16.140625" style="324" customWidth="1"/>
    <col min="14861" max="14861" width="2.85546875" style="324" customWidth="1"/>
    <col min="14862" max="14862" width="15.28515625" style="324" customWidth="1"/>
    <col min="14863" max="14863" width="3.5703125" style="324" customWidth="1"/>
    <col min="14864" max="14864" width="13.85546875" style="324" customWidth="1"/>
    <col min="14865" max="14865" width="2.85546875" style="324" customWidth="1"/>
    <col min="14866" max="14866" width="13.85546875" style="324" customWidth="1"/>
    <col min="14867" max="14867" width="3.85546875" style="324" customWidth="1"/>
    <col min="14868" max="14868" width="12.5703125" style="324" customWidth="1"/>
    <col min="14869" max="15103" width="11.28515625" style="324"/>
    <col min="15104" max="15104" width="6.42578125" style="324" customWidth="1"/>
    <col min="15105" max="15105" width="4.28515625" style="324" customWidth="1"/>
    <col min="15106" max="15106" width="64.42578125" style="324" customWidth="1"/>
    <col min="15107" max="15107" width="2.28515625" style="324" customWidth="1"/>
    <col min="15108" max="15108" width="14.140625" style="324" customWidth="1"/>
    <col min="15109" max="15109" width="3.28515625" style="324" customWidth="1"/>
    <col min="15110" max="15110" width="12.5703125" style="324" customWidth="1"/>
    <col min="15111" max="15111" width="2.85546875" style="324" customWidth="1"/>
    <col min="15112" max="15112" width="20.7109375" style="324" customWidth="1"/>
    <col min="15113" max="15113" width="2.42578125" style="324" customWidth="1"/>
    <col min="15114" max="15114" width="16" style="324" customWidth="1"/>
    <col min="15115" max="15115" width="3.140625" style="324" customWidth="1"/>
    <col min="15116" max="15116" width="16.140625" style="324" customWidth="1"/>
    <col min="15117" max="15117" width="2.85546875" style="324" customWidth="1"/>
    <col min="15118" max="15118" width="15.28515625" style="324" customWidth="1"/>
    <col min="15119" max="15119" width="3.5703125" style="324" customWidth="1"/>
    <col min="15120" max="15120" width="13.85546875" style="324" customWidth="1"/>
    <col min="15121" max="15121" width="2.85546875" style="324" customWidth="1"/>
    <col min="15122" max="15122" width="13.85546875" style="324" customWidth="1"/>
    <col min="15123" max="15123" width="3.85546875" style="324" customWidth="1"/>
    <col min="15124" max="15124" width="12.5703125" style="324" customWidth="1"/>
    <col min="15125" max="15359" width="11.28515625" style="324"/>
    <col min="15360" max="15360" width="6.42578125" style="324" customWidth="1"/>
    <col min="15361" max="15361" width="4.28515625" style="324" customWidth="1"/>
    <col min="15362" max="15362" width="64.42578125" style="324" customWidth="1"/>
    <col min="15363" max="15363" width="2.28515625" style="324" customWidth="1"/>
    <col min="15364" max="15364" width="14.140625" style="324" customWidth="1"/>
    <col min="15365" max="15365" width="3.28515625" style="324" customWidth="1"/>
    <col min="15366" max="15366" width="12.5703125" style="324" customWidth="1"/>
    <col min="15367" max="15367" width="2.85546875" style="324" customWidth="1"/>
    <col min="15368" max="15368" width="20.7109375" style="324" customWidth="1"/>
    <col min="15369" max="15369" width="2.42578125" style="324" customWidth="1"/>
    <col min="15370" max="15370" width="16" style="324" customWidth="1"/>
    <col min="15371" max="15371" width="3.140625" style="324" customWidth="1"/>
    <col min="15372" max="15372" width="16.140625" style="324" customWidth="1"/>
    <col min="15373" max="15373" width="2.85546875" style="324" customWidth="1"/>
    <col min="15374" max="15374" width="15.28515625" style="324" customWidth="1"/>
    <col min="15375" max="15375" width="3.5703125" style="324" customWidth="1"/>
    <col min="15376" max="15376" width="13.85546875" style="324" customWidth="1"/>
    <col min="15377" max="15377" width="2.85546875" style="324" customWidth="1"/>
    <col min="15378" max="15378" width="13.85546875" style="324" customWidth="1"/>
    <col min="15379" max="15379" width="3.85546875" style="324" customWidth="1"/>
    <col min="15380" max="15380" width="12.5703125" style="324" customWidth="1"/>
    <col min="15381" max="15615" width="11.28515625" style="324"/>
    <col min="15616" max="15616" width="6.42578125" style="324" customWidth="1"/>
    <col min="15617" max="15617" width="4.28515625" style="324" customWidth="1"/>
    <col min="15618" max="15618" width="64.42578125" style="324" customWidth="1"/>
    <col min="15619" max="15619" width="2.28515625" style="324" customWidth="1"/>
    <col min="15620" max="15620" width="14.140625" style="324" customWidth="1"/>
    <col min="15621" max="15621" width="3.28515625" style="324" customWidth="1"/>
    <col min="15622" max="15622" width="12.5703125" style="324" customWidth="1"/>
    <col min="15623" max="15623" width="2.85546875" style="324" customWidth="1"/>
    <col min="15624" max="15624" width="20.7109375" style="324" customWidth="1"/>
    <col min="15625" max="15625" width="2.42578125" style="324" customWidth="1"/>
    <col min="15626" max="15626" width="16" style="324" customWidth="1"/>
    <col min="15627" max="15627" width="3.140625" style="324" customWidth="1"/>
    <col min="15628" max="15628" width="16.140625" style="324" customWidth="1"/>
    <col min="15629" max="15629" width="2.85546875" style="324" customWidth="1"/>
    <col min="15630" max="15630" width="15.28515625" style="324" customWidth="1"/>
    <col min="15631" max="15631" width="3.5703125" style="324" customWidth="1"/>
    <col min="15632" max="15632" width="13.85546875" style="324" customWidth="1"/>
    <col min="15633" max="15633" width="2.85546875" style="324" customWidth="1"/>
    <col min="15634" max="15634" width="13.85546875" style="324" customWidth="1"/>
    <col min="15635" max="15635" width="3.85546875" style="324" customWidth="1"/>
    <col min="15636" max="15636" width="12.5703125" style="324" customWidth="1"/>
    <col min="15637" max="15871" width="11.28515625" style="324"/>
    <col min="15872" max="15872" width="6.42578125" style="324" customWidth="1"/>
    <col min="15873" max="15873" width="4.28515625" style="324" customWidth="1"/>
    <col min="15874" max="15874" width="64.42578125" style="324" customWidth="1"/>
    <col min="15875" max="15875" width="2.28515625" style="324" customWidth="1"/>
    <col min="15876" max="15876" width="14.140625" style="324" customWidth="1"/>
    <col min="15877" max="15877" width="3.28515625" style="324" customWidth="1"/>
    <col min="15878" max="15878" width="12.5703125" style="324" customWidth="1"/>
    <col min="15879" max="15879" width="2.85546875" style="324" customWidth="1"/>
    <col min="15880" max="15880" width="20.7109375" style="324" customWidth="1"/>
    <col min="15881" max="15881" width="2.42578125" style="324" customWidth="1"/>
    <col min="15882" max="15882" width="16" style="324" customWidth="1"/>
    <col min="15883" max="15883" width="3.140625" style="324" customWidth="1"/>
    <col min="15884" max="15884" width="16.140625" style="324" customWidth="1"/>
    <col min="15885" max="15885" width="2.85546875" style="324" customWidth="1"/>
    <col min="15886" max="15886" width="15.28515625" style="324" customWidth="1"/>
    <col min="15887" max="15887" width="3.5703125" style="324" customWidth="1"/>
    <col min="15888" max="15888" width="13.85546875" style="324" customWidth="1"/>
    <col min="15889" max="15889" width="2.85546875" style="324" customWidth="1"/>
    <col min="15890" max="15890" width="13.85546875" style="324" customWidth="1"/>
    <col min="15891" max="15891" width="3.85546875" style="324" customWidth="1"/>
    <col min="15892" max="15892" width="12.5703125" style="324" customWidth="1"/>
    <col min="15893" max="16127" width="11.28515625" style="324"/>
    <col min="16128" max="16128" width="6.42578125" style="324" customWidth="1"/>
    <col min="16129" max="16129" width="4.28515625" style="324" customWidth="1"/>
    <col min="16130" max="16130" width="64.42578125" style="324" customWidth="1"/>
    <col min="16131" max="16131" width="2.28515625" style="324" customWidth="1"/>
    <col min="16132" max="16132" width="14.140625" style="324" customWidth="1"/>
    <col min="16133" max="16133" width="3.28515625" style="324" customWidth="1"/>
    <col min="16134" max="16134" width="12.5703125" style="324" customWidth="1"/>
    <col min="16135" max="16135" width="2.85546875" style="324" customWidth="1"/>
    <col min="16136" max="16136" width="20.7109375" style="324" customWidth="1"/>
    <col min="16137" max="16137" width="2.42578125" style="324" customWidth="1"/>
    <col min="16138" max="16138" width="16" style="324" customWidth="1"/>
    <col min="16139" max="16139" width="3.140625" style="324" customWidth="1"/>
    <col min="16140" max="16140" width="16.140625" style="324" customWidth="1"/>
    <col min="16141" max="16141" width="2.85546875" style="324" customWidth="1"/>
    <col min="16142" max="16142" width="15.28515625" style="324" customWidth="1"/>
    <col min="16143" max="16143" width="3.5703125" style="324" customWidth="1"/>
    <col min="16144" max="16144" width="13.85546875" style="324" customWidth="1"/>
    <col min="16145" max="16145" width="2.85546875" style="324" customWidth="1"/>
    <col min="16146" max="16146" width="13.85546875" style="324" customWidth="1"/>
    <col min="16147" max="16147" width="3.85546875" style="324" customWidth="1"/>
    <col min="16148" max="16148" width="12.5703125" style="324" customWidth="1"/>
    <col min="16149" max="16384" width="11.28515625" style="324"/>
  </cols>
  <sheetData>
    <row r="1" spans="1:22" ht="15" customHeight="1">
      <c r="A1" s="322" t="s">
        <v>427</v>
      </c>
      <c r="B1" s="322"/>
      <c r="C1" s="322"/>
      <c r="D1" s="322"/>
      <c r="E1" s="322"/>
      <c r="F1" s="322"/>
      <c r="G1" s="322"/>
      <c r="H1" s="322"/>
      <c r="I1" s="322"/>
      <c r="J1" s="322"/>
      <c r="K1" s="322"/>
      <c r="L1" s="322"/>
      <c r="M1" s="322"/>
      <c r="N1" s="322"/>
      <c r="O1" s="322"/>
      <c r="P1" s="322"/>
      <c r="Q1" s="322"/>
      <c r="R1" s="322"/>
      <c r="S1" s="322"/>
      <c r="T1" s="323"/>
    </row>
    <row r="2" spans="1:22" ht="15" customHeight="1">
      <c r="A2" s="322" t="s">
        <v>343</v>
      </c>
      <c r="B2" s="322"/>
      <c r="C2" s="322"/>
      <c r="D2" s="322"/>
      <c r="E2" s="322"/>
      <c r="F2" s="322"/>
      <c r="G2" s="322"/>
      <c r="H2" s="322"/>
      <c r="I2" s="322"/>
      <c r="J2" s="322"/>
      <c r="K2" s="322"/>
      <c r="L2" s="322"/>
      <c r="M2" s="322"/>
      <c r="N2" s="322"/>
      <c r="O2" s="322"/>
      <c r="P2" s="322"/>
      <c r="Q2" s="322"/>
      <c r="R2" s="322"/>
      <c r="S2" s="322"/>
      <c r="T2" s="325"/>
    </row>
    <row r="3" spans="1:22" ht="15" customHeight="1">
      <c r="A3" s="322" t="s">
        <v>428</v>
      </c>
      <c r="B3" s="322"/>
      <c r="C3" s="322"/>
      <c r="D3" s="322"/>
      <c r="E3" s="322"/>
      <c r="F3" s="322"/>
      <c r="G3" s="322"/>
      <c r="H3" s="322"/>
      <c r="I3" s="322"/>
      <c r="J3" s="322"/>
      <c r="K3" s="322"/>
      <c r="L3" s="322"/>
      <c r="M3" s="322"/>
      <c r="N3" s="322"/>
      <c r="O3" s="322"/>
      <c r="P3" s="322"/>
      <c r="Q3" s="322"/>
      <c r="R3" s="322"/>
      <c r="S3" s="322"/>
      <c r="T3" s="325"/>
    </row>
    <row r="4" spans="1:22" ht="15" customHeight="1">
      <c r="A4" s="322"/>
      <c r="B4" s="322"/>
      <c r="C4" s="322"/>
      <c r="D4" s="322"/>
      <c r="E4" s="322"/>
      <c r="F4" s="322"/>
      <c r="G4" s="322"/>
      <c r="H4" s="322"/>
      <c r="I4" s="322"/>
      <c r="J4" s="322"/>
      <c r="K4" s="322"/>
      <c r="L4" s="322"/>
      <c r="M4" s="322"/>
      <c r="N4" s="322"/>
      <c r="O4" s="322"/>
      <c r="P4" s="322"/>
      <c r="Q4" s="322"/>
      <c r="R4" s="322"/>
      <c r="S4" s="322"/>
      <c r="T4" s="325"/>
    </row>
    <row r="5" spans="1:22" ht="15" customHeight="1">
      <c r="A5" s="326"/>
      <c r="B5" s="327"/>
      <c r="C5" s="328"/>
      <c r="D5" s="327"/>
      <c r="E5" s="329" t="s">
        <v>39</v>
      </c>
      <c r="F5" s="327"/>
      <c r="G5" s="330"/>
      <c r="H5" s="330"/>
      <c r="I5" s="331"/>
      <c r="J5" s="331"/>
      <c r="K5" s="332" t="s">
        <v>344</v>
      </c>
      <c r="L5" s="331"/>
      <c r="M5" s="331"/>
      <c r="N5" s="331"/>
      <c r="P5" s="331"/>
      <c r="Q5" s="332" t="s">
        <v>345</v>
      </c>
      <c r="R5" s="331"/>
      <c r="S5" s="329" t="s">
        <v>346</v>
      </c>
      <c r="T5" s="325"/>
    </row>
    <row r="6" spans="1:22" ht="15" customHeight="1">
      <c r="B6" s="325"/>
      <c r="C6" s="335"/>
      <c r="D6" s="325"/>
      <c r="E6" s="336" t="s">
        <v>347</v>
      </c>
      <c r="F6" s="325"/>
      <c r="I6" s="329" t="s">
        <v>39</v>
      </c>
      <c r="J6" s="329"/>
      <c r="K6" s="329" t="s">
        <v>348</v>
      </c>
      <c r="L6" s="329"/>
      <c r="M6" s="329"/>
      <c r="N6" s="329"/>
      <c r="O6" s="329" t="s">
        <v>349</v>
      </c>
      <c r="P6" s="329"/>
      <c r="Q6" s="329" t="s">
        <v>350</v>
      </c>
      <c r="R6" s="329"/>
      <c r="S6" s="336" t="s">
        <v>347</v>
      </c>
      <c r="T6" s="325"/>
    </row>
    <row r="7" spans="1:22" ht="15" customHeight="1">
      <c r="B7" s="325"/>
      <c r="C7" s="325"/>
      <c r="D7" s="325"/>
      <c r="E7" s="336" t="s">
        <v>351</v>
      </c>
      <c r="F7" s="325"/>
      <c r="G7" s="329" t="s">
        <v>39</v>
      </c>
      <c r="I7" s="332" t="s">
        <v>352</v>
      </c>
      <c r="J7" s="332"/>
      <c r="K7" s="332" t="s">
        <v>353</v>
      </c>
      <c r="L7" s="332"/>
      <c r="M7" s="332" t="s">
        <v>354</v>
      </c>
      <c r="N7" s="332"/>
      <c r="O7" s="329" t="s">
        <v>348</v>
      </c>
      <c r="P7" s="332"/>
      <c r="Q7" s="332" t="s">
        <v>352</v>
      </c>
      <c r="R7" s="332"/>
      <c r="S7" s="336" t="s">
        <v>351</v>
      </c>
      <c r="T7" s="325"/>
    </row>
    <row r="8" spans="1:22" ht="15" customHeight="1">
      <c r="B8" s="325"/>
      <c r="C8" s="325"/>
      <c r="D8" s="325"/>
      <c r="E8" s="336" t="s">
        <v>355</v>
      </c>
      <c r="F8" s="325" t="s">
        <v>356</v>
      </c>
      <c r="G8" s="338" t="s">
        <v>357</v>
      </c>
      <c r="H8" s="338" t="s">
        <v>36</v>
      </c>
      <c r="I8" s="332" t="s">
        <v>358</v>
      </c>
      <c r="J8" s="332"/>
      <c r="K8" s="332" t="s">
        <v>351</v>
      </c>
      <c r="L8" s="332"/>
      <c r="M8" s="332" t="s">
        <v>359</v>
      </c>
      <c r="N8" s="332"/>
      <c r="O8" s="332" t="s">
        <v>360</v>
      </c>
      <c r="P8" s="332"/>
      <c r="Q8" s="332" t="s">
        <v>358</v>
      </c>
      <c r="R8" s="332"/>
      <c r="S8" s="336" t="s">
        <v>355</v>
      </c>
      <c r="T8" s="325"/>
    </row>
    <row r="9" spans="1:22" ht="15" customHeight="1">
      <c r="B9" s="325"/>
      <c r="C9" s="339" t="s">
        <v>361</v>
      </c>
      <c r="D9" s="325"/>
      <c r="E9" s="340" t="s">
        <v>362</v>
      </c>
      <c r="F9" s="325"/>
      <c r="G9" s="341" t="s">
        <v>363</v>
      </c>
      <c r="H9" s="342" t="s">
        <v>36</v>
      </c>
      <c r="I9" s="343" t="s">
        <v>364</v>
      </c>
      <c r="J9" s="332"/>
      <c r="K9" s="343" t="s">
        <v>355</v>
      </c>
      <c r="L9" s="332"/>
      <c r="M9" s="343" t="s">
        <v>365</v>
      </c>
      <c r="N9" s="344"/>
      <c r="O9" s="343" t="s">
        <v>366</v>
      </c>
      <c r="P9" s="332"/>
      <c r="Q9" s="343" t="s">
        <v>364</v>
      </c>
      <c r="R9" s="332"/>
      <c r="S9" s="340" t="s">
        <v>362</v>
      </c>
      <c r="T9" s="325"/>
    </row>
    <row r="10" spans="1:22" ht="15" customHeight="1">
      <c r="B10" s="325"/>
      <c r="C10" s="325"/>
      <c r="D10" s="325"/>
      <c r="F10" s="325"/>
      <c r="H10" s="337" t="s">
        <v>36</v>
      </c>
      <c r="T10" s="325" t="s">
        <v>367</v>
      </c>
    </row>
    <row r="11" spans="1:22" ht="15" customHeight="1">
      <c r="A11" s="538" t="s">
        <v>388</v>
      </c>
      <c r="B11" s="538"/>
      <c r="C11" s="325"/>
      <c r="D11" s="325"/>
      <c r="F11" s="325"/>
      <c r="T11" s="325"/>
    </row>
    <row r="12" spans="1:22" ht="15" customHeight="1">
      <c r="A12" s="428">
        <v>35020</v>
      </c>
      <c r="B12" s="429" t="s">
        <v>389</v>
      </c>
      <c r="C12" s="347"/>
      <c r="D12" s="325"/>
      <c r="E12" s="435">
        <f>'As Filed 2014 Depr Rate Accrual'!H11*100</f>
        <v>0</v>
      </c>
      <c r="F12" s="325"/>
      <c r="G12" s="438">
        <v>4681.58</v>
      </c>
      <c r="I12" s="443">
        <v>16.301818261825208</v>
      </c>
      <c r="J12" s="348"/>
      <c r="K12" s="351"/>
      <c r="L12" s="348"/>
      <c r="M12" s="351"/>
      <c r="N12" s="351"/>
      <c r="O12" s="351"/>
      <c r="P12" s="348"/>
      <c r="Q12" s="351">
        <f t="shared" ref="Q12:Q26" si="0">O12*I12</f>
        <v>0</v>
      </c>
      <c r="R12" s="348"/>
      <c r="S12" s="350">
        <f t="shared" ref="S12:S26" si="1">ROUND((Q12/G12)*100,0)</f>
        <v>0</v>
      </c>
      <c r="T12" s="494"/>
      <c r="U12" s="347"/>
      <c r="V12" s="347"/>
    </row>
    <row r="13" spans="1:22" ht="15" customHeight="1">
      <c r="A13" s="428">
        <v>35100</v>
      </c>
      <c r="B13" s="429" t="s">
        <v>390</v>
      </c>
      <c r="C13" s="349"/>
      <c r="D13" s="325"/>
      <c r="E13" s="435">
        <f>'As Filed 2014 Depr Rate Accrual'!H12*100</f>
        <v>-5</v>
      </c>
      <c r="F13" s="325"/>
      <c r="G13" s="434">
        <v>17916.189999999999</v>
      </c>
      <c r="I13" s="443">
        <v>46.758041142442671</v>
      </c>
      <c r="J13" s="348"/>
      <c r="K13" s="351">
        <f>'Net Salvage Analysis'!J70</f>
        <v>619</v>
      </c>
      <c r="L13" s="348"/>
      <c r="M13" s="351">
        <v>19</v>
      </c>
      <c r="N13" s="351"/>
      <c r="O13" s="351">
        <f>K13/M13</f>
        <v>32.578947368421055</v>
      </c>
      <c r="P13" s="348"/>
      <c r="Q13" s="351">
        <f t="shared" si="0"/>
        <v>1523.3277614301062</v>
      </c>
      <c r="R13" s="348"/>
      <c r="S13" s="350">
        <f t="shared" si="1"/>
        <v>9</v>
      </c>
      <c r="T13" s="494"/>
      <c r="U13" s="347"/>
      <c r="V13" s="347"/>
    </row>
    <row r="14" spans="1:22" ht="15" customHeight="1">
      <c r="A14" s="428">
        <v>35102</v>
      </c>
      <c r="B14" s="429" t="s">
        <v>391</v>
      </c>
      <c r="C14" s="349"/>
      <c r="D14" s="325"/>
      <c r="E14" s="435">
        <f>'As Filed 2014 Depr Rate Accrual'!H13*100</f>
        <v>-5</v>
      </c>
      <c r="F14" s="325"/>
      <c r="G14" s="434">
        <v>153261.30000000002</v>
      </c>
      <c r="I14" s="443">
        <v>27.986724693558521</v>
      </c>
      <c r="J14" s="348"/>
      <c r="K14" s="351">
        <v>0</v>
      </c>
      <c r="L14" s="348"/>
      <c r="M14" s="351"/>
      <c r="N14" s="351"/>
      <c r="O14" s="351">
        <v>0</v>
      </c>
      <c r="P14" s="348"/>
      <c r="Q14" s="351">
        <f t="shared" si="0"/>
        <v>0</v>
      </c>
      <c r="R14" s="348"/>
      <c r="S14" s="350">
        <f t="shared" si="1"/>
        <v>0</v>
      </c>
      <c r="T14" s="325"/>
    </row>
    <row r="15" spans="1:22" ht="15" customHeight="1">
      <c r="A15" s="428">
        <v>35103</v>
      </c>
      <c r="B15" s="429" t="s">
        <v>392</v>
      </c>
      <c r="C15" s="349"/>
      <c r="D15" s="325"/>
      <c r="E15" s="435">
        <f>'As Filed 2014 Depr Rate Accrual'!H14*100</f>
        <v>-5</v>
      </c>
      <c r="F15" s="325"/>
      <c r="G15" s="434">
        <v>23138.379999999997</v>
      </c>
      <c r="I15" s="443">
        <v>20.663792219194278</v>
      </c>
      <c r="J15" s="352"/>
      <c r="K15" s="351">
        <v>0</v>
      </c>
      <c r="L15" s="348"/>
      <c r="M15" s="351"/>
      <c r="N15" s="351"/>
      <c r="O15" s="351">
        <v>0</v>
      </c>
      <c r="P15" s="348"/>
      <c r="Q15" s="351">
        <f t="shared" si="0"/>
        <v>0</v>
      </c>
      <c r="R15" s="348"/>
      <c r="S15" s="350">
        <f t="shared" si="1"/>
        <v>0</v>
      </c>
      <c r="T15" s="325"/>
    </row>
    <row r="16" spans="1:22" ht="15" customHeight="1">
      <c r="A16" s="428">
        <v>35104</v>
      </c>
      <c r="B16" s="429" t="s">
        <v>393</v>
      </c>
      <c r="C16" s="325"/>
      <c r="D16" s="325"/>
      <c r="E16" s="435">
        <f>'As Filed 2014 Depr Rate Accrual'!H15*100</f>
        <v>-5</v>
      </c>
      <c r="F16" s="325"/>
      <c r="G16" s="434">
        <v>137442.53</v>
      </c>
      <c r="I16" s="443">
        <v>28.537257378208572</v>
      </c>
      <c r="J16" s="348"/>
      <c r="K16" s="351">
        <f>'Net Salvage Analysis'!J91</f>
        <v>14000</v>
      </c>
      <c r="L16" s="348"/>
      <c r="M16" s="351">
        <v>19</v>
      </c>
      <c r="N16" s="351"/>
      <c r="O16" s="351">
        <f t="shared" ref="O16:O26" si="2">K16/M16</f>
        <v>736.84210526315792</v>
      </c>
      <c r="P16" s="348"/>
      <c r="Q16" s="351">
        <f t="shared" si="0"/>
        <v>21027.452804995792</v>
      </c>
      <c r="R16" s="348"/>
      <c r="S16" s="350">
        <f t="shared" si="1"/>
        <v>15</v>
      </c>
      <c r="T16" s="325"/>
    </row>
    <row r="17" spans="1:20" ht="15" customHeight="1">
      <c r="A17" s="428">
        <v>35200</v>
      </c>
      <c r="B17" s="429" t="s">
        <v>394</v>
      </c>
      <c r="C17" s="325"/>
      <c r="D17" s="325"/>
      <c r="E17" s="435">
        <f>'As Filed 2014 Depr Rate Accrual'!H16*100</f>
        <v>-30</v>
      </c>
      <c r="F17" s="325"/>
      <c r="G17" s="434">
        <v>5870417.9300000006</v>
      </c>
      <c r="I17" s="443">
        <v>61.300788246341398</v>
      </c>
      <c r="J17" s="348"/>
      <c r="K17" s="351">
        <f>'Net Salvage Analysis'!J112</f>
        <v>-30022</v>
      </c>
      <c r="L17" s="348"/>
      <c r="M17" s="351">
        <v>19</v>
      </c>
      <c r="N17" s="351"/>
      <c r="O17" s="351">
        <f t="shared" si="2"/>
        <v>-1580.1052631578948</v>
      </c>
      <c r="P17" s="348"/>
      <c r="Q17" s="351">
        <f t="shared" si="0"/>
        <v>-96861.69814377166</v>
      </c>
      <c r="R17" s="348"/>
      <c r="S17" s="350">
        <f t="shared" si="1"/>
        <v>-2</v>
      </c>
      <c r="T17" s="325"/>
    </row>
    <row r="18" spans="1:20" ht="15" customHeight="1">
      <c r="A18" s="428">
        <v>35201</v>
      </c>
      <c r="B18" s="429" t="s">
        <v>395</v>
      </c>
      <c r="C18" s="325"/>
      <c r="D18" s="325"/>
      <c r="E18" s="435">
        <f>'As Filed 2014 Depr Rate Accrual'!H17*100</f>
        <v>-30</v>
      </c>
      <c r="F18" s="325"/>
      <c r="G18" s="434">
        <v>1699998.54</v>
      </c>
      <c r="I18" s="443">
        <v>34.443271984373922</v>
      </c>
      <c r="J18" s="348"/>
      <c r="K18" s="351">
        <f>'Net Salvage Analysis'!J133</f>
        <v>-79709.539999999994</v>
      </c>
      <c r="L18" s="348"/>
      <c r="M18" s="351">
        <v>19</v>
      </c>
      <c r="N18" s="351"/>
      <c r="O18" s="351">
        <f t="shared" si="2"/>
        <v>-4195.2389473684207</v>
      </c>
      <c r="P18" s="348"/>
      <c r="Q18" s="351">
        <f t="shared" si="0"/>
        <v>-144497.75610364907</v>
      </c>
      <c r="R18" s="348"/>
      <c r="S18" s="350">
        <f t="shared" si="1"/>
        <v>-8</v>
      </c>
      <c r="T18" s="325"/>
    </row>
    <row r="19" spans="1:20" ht="15" customHeight="1">
      <c r="A19" s="430">
        <v>35202</v>
      </c>
      <c r="B19" s="431" t="s">
        <v>396</v>
      </c>
      <c r="C19" s="325"/>
      <c r="D19" s="325"/>
      <c r="E19" s="435">
        <f>'As Filed 2014 Depr Rate Accrual'!H18*100</f>
        <v>-30</v>
      </c>
      <c r="F19" s="325"/>
      <c r="G19" s="439">
        <v>424750.23999999993</v>
      </c>
      <c r="I19" s="444">
        <v>21.303482218080145</v>
      </c>
      <c r="J19" s="348"/>
      <c r="K19" s="351">
        <f>'Net Salvage Analysis'!J155</f>
        <v>-86294.17</v>
      </c>
      <c r="L19" s="348"/>
      <c r="M19" s="351">
        <v>19</v>
      </c>
      <c r="N19" s="351"/>
      <c r="O19" s="351">
        <f t="shared" si="2"/>
        <v>-4541.7984210526311</v>
      </c>
      <c r="P19" s="348"/>
      <c r="Q19" s="351">
        <f t="shared" si="0"/>
        <v>-96756.121900999206</v>
      </c>
      <c r="R19" s="348"/>
      <c r="S19" s="350">
        <f t="shared" si="1"/>
        <v>-23</v>
      </c>
      <c r="T19" s="353"/>
    </row>
    <row r="20" spans="1:20" ht="15" customHeight="1">
      <c r="A20" s="430">
        <v>35203</v>
      </c>
      <c r="B20" s="431" t="s">
        <v>397</v>
      </c>
      <c r="C20" s="325"/>
      <c r="D20" s="325"/>
      <c r="E20" s="435">
        <f>'As Filed 2014 Depr Rate Accrual'!H19*100</f>
        <v>0</v>
      </c>
      <c r="F20" s="325"/>
      <c r="G20" s="439">
        <v>1694832.96</v>
      </c>
      <c r="I20" s="444">
        <v>35.5</v>
      </c>
      <c r="J20" s="348"/>
      <c r="K20" s="351"/>
      <c r="L20" s="348"/>
      <c r="M20" s="351"/>
      <c r="N20" s="351"/>
      <c r="O20" s="351"/>
      <c r="P20" s="348"/>
      <c r="Q20" s="351">
        <f t="shared" si="0"/>
        <v>0</v>
      </c>
      <c r="R20" s="348"/>
      <c r="S20" s="350">
        <f t="shared" si="1"/>
        <v>0</v>
      </c>
      <c r="T20" s="353"/>
    </row>
    <row r="21" spans="1:20" ht="15" customHeight="1">
      <c r="A21" s="430">
        <v>35210</v>
      </c>
      <c r="B21" s="431" t="s">
        <v>398</v>
      </c>
      <c r="C21" s="325"/>
      <c r="D21" s="325"/>
      <c r="E21" s="435">
        <f>'As Filed 2014 Depr Rate Accrual'!H20*100</f>
        <v>0</v>
      </c>
      <c r="F21" s="325"/>
      <c r="G21" s="439">
        <v>178530.09</v>
      </c>
      <c r="I21" s="444">
        <v>16.263079918184118</v>
      </c>
      <c r="J21" s="348"/>
      <c r="K21" s="351"/>
      <c r="L21" s="348"/>
      <c r="M21" s="351"/>
      <c r="N21" s="351"/>
      <c r="O21" s="351"/>
      <c r="P21" s="348"/>
      <c r="Q21" s="351">
        <f t="shared" si="0"/>
        <v>0</v>
      </c>
      <c r="R21" s="348"/>
      <c r="S21" s="350">
        <f t="shared" si="1"/>
        <v>0</v>
      </c>
      <c r="T21" s="353"/>
    </row>
    <row r="22" spans="1:20" ht="15" customHeight="1">
      <c r="A22" s="430">
        <v>35211</v>
      </c>
      <c r="B22" s="431" t="s">
        <v>399</v>
      </c>
      <c r="C22" s="325"/>
      <c r="D22" s="325"/>
      <c r="E22" s="435">
        <f>'As Filed 2014 Depr Rate Accrual'!H21*100</f>
        <v>0</v>
      </c>
      <c r="F22" s="325"/>
      <c r="G22" s="439">
        <v>54614.270000000004</v>
      </c>
      <c r="I22" s="444">
        <v>24.898320021438593</v>
      </c>
      <c r="J22" s="348"/>
      <c r="K22" s="351"/>
      <c r="L22" s="348"/>
      <c r="M22" s="351"/>
      <c r="N22" s="351"/>
      <c r="O22" s="351"/>
      <c r="P22" s="348"/>
      <c r="Q22" s="351">
        <f t="shared" si="0"/>
        <v>0</v>
      </c>
      <c r="R22" s="348"/>
      <c r="S22" s="350">
        <f t="shared" si="1"/>
        <v>0</v>
      </c>
      <c r="T22" s="353"/>
    </row>
    <row r="23" spans="1:20" ht="15" customHeight="1">
      <c r="A23" s="430">
        <v>35300</v>
      </c>
      <c r="B23" s="431" t="s">
        <v>400</v>
      </c>
      <c r="C23" s="325"/>
      <c r="D23" s="325"/>
      <c r="E23" s="435">
        <f>'As Filed 2014 Depr Rate Accrual'!H22*100</f>
        <v>-5</v>
      </c>
      <c r="F23" s="325"/>
      <c r="G23" s="439">
        <v>387955.11</v>
      </c>
      <c r="I23" s="444">
        <v>22.848145248546718</v>
      </c>
      <c r="J23" s="352"/>
      <c r="K23" s="351">
        <f>'Net Salvage Analysis'!J197</f>
        <v>-15227</v>
      </c>
      <c r="L23" s="348"/>
      <c r="M23" s="351">
        <v>19</v>
      </c>
      <c r="N23" s="351"/>
      <c r="O23" s="351">
        <f t="shared" si="2"/>
        <v>-801.42105263157896</v>
      </c>
      <c r="P23" s="348"/>
      <c r="Q23" s="351">
        <f t="shared" si="0"/>
        <v>-18310.984615769521</v>
      </c>
      <c r="R23" s="348"/>
      <c r="S23" s="350">
        <f t="shared" si="1"/>
        <v>-5</v>
      </c>
      <c r="T23" s="353"/>
    </row>
    <row r="24" spans="1:20" ht="15" customHeight="1">
      <c r="A24" s="430">
        <v>35400</v>
      </c>
      <c r="B24" s="431" t="s">
        <v>391</v>
      </c>
      <c r="C24" s="325"/>
      <c r="D24" s="325"/>
      <c r="E24" s="435">
        <f>'As Filed 2014 Depr Rate Accrual'!H23*100</f>
        <v>-5</v>
      </c>
      <c r="F24" s="325"/>
      <c r="G24" s="439">
        <v>923446.05000000016</v>
      </c>
      <c r="I24" s="444">
        <v>32.461892969814762</v>
      </c>
      <c r="J24" s="348"/>
      <c r="K24" s="351">
        <f>'Net Salvage Analysis'!J218</f>
        <v>148.10000000000036</v>
      </c>
      <c r="L24" s="348"/>
      <c r="M24" s="351">
        <v>19</v>
      </c>
      <c r="N24" s="351"/>
      <c r="O24" s="351">
        <f t="shared" si="2"/>
        <v>7.7947368421052827</v>
      </c>
      <c r="P24" s="348"/>
      <c r="Q24" s="351">
        <f t="shared" si="0"/>
        <v>253.03191309629361</v>
      </c>
      <c r="R24" s="348"/>
      <c r="S24" s="350">
        <f t="shared" si="1"/>
        <v>0</v>
      </c>
      <c r="T24" s="325"/>
    </row>
    <row r="25" spans="1:20" s="359" customFormat="1" ht="15" customHeight="1">
      <c r="A25" s="430">
        <v>35500</v>
      </c>
      <c r="B25" s="431" t="s">
        <v>401</v>
      </c>
      <c r="C25" s="355"/>
      <c r="D25" s="355"/>
      <c r="E25" s="435">
        <f>'As Filed 2014 Depr Rate Accrual'!H24*100</f>
        <v>0</v>
      </c>
      <c r="F25" s="355"/>
      <c r="G25" s="439">
        <v>240883.03000000003</v>
      </c>
      <c r="H25" s="357"/>
      <c r="I25" s="444">
        <v>32.892481073434467</v>
      </c>
      <c r="J25" s="358"/>
      <c r="K25" s="351">
        <f>'Net Salvage Analysis'!J239</f>
        <v>-1951.61</v>
      </c>
      <c r="L25" s="348"/>
      <c r="M25" s="351">
        <v>19</v>
      </c>
      <c r="N25" s="351"/>
      <c r="O25" s="351">
        <f t="shared" si="2"/>
        <v>-102.71631578947368</v>
      </c>
      <c r="P25" s="348"/>
      <c r="Q25" s="351">
        <f t="shared" si="0"/>
        <v>-3378.5944730381811</v>
      </c>
      <c r="R25" s="348"/>
      <c r="S25" s="350">
        <f t="shared" si="1"/>
        <v>-1</v>
      </c>
      <c r="T25" s="355"/>
    </row>
    <row r="26" spans="1:20" ht="15" customHeight="1">
      <c r="A26" s="430">
        <v>35600</v>
      </c>
      <c r="B26" s="431" t="s">
        <v>402</v>
      </c>
      <c r="C26" s="325"/>
      <c r="D26" s="325"/>
      <c r="E26" s="435">
        <f>'As Filed 2014 Depr Rate Accrual'!H25*100</f>
        <v>-4</v>
      </c>
      <c r="F26" s="325"/>
      <c r="G26" s="439">
        <v>414663.4499999999</v>
      </c>
      <c r="I26" s="444">
        <v>32.892481073434467</v>
      </c>
      <c r="J26" s="348"/>
      <c r="K26" s="351">
        <f>'Net Salvage Analysis'!J260</f>
        <v>-3091.49</v>
      </c>
      <c r="L26" s="348"/>
      <c r="M26" s="351">
        <v>19</v>
      </c>
      <c r="N26" s="351"/>
      <c r="O26" s="351">
        <f t="shared" si="2"/>
        <v>-162.70999999999998</v>
      </c>
      <c r="P26" s="348"/>
      <c r="Q26" s="351">
        <f t="shared" si="0"/>
        <v>-5351.9355954585217</v>
      </c>
      <c r="R26" s="348"/>
      <c r="S26" s="350">
        <f t="shared" si="1"/>
        <v>-1</v>
      </c>
      <c r="T26" s="325"/>
    </row>
    <row r="27" spans="1:20" ht="15" customHeight="1">
      <c r="A27" s="432"/>
      <c r="B27" s="433" t="s">
        <v>403</v>
      </c>
      <c r="C27" s="325"/>
      <c r="D27" s="325"/>
      <c r="E27" s="435"/>
      <c r="F27" s="325"/>
      <c r="G27" s="440">
        <f>SUM(G12:G26)</f>
        <v>12226531.649999999</v>
      </c>
      <c r="I27" s="445"/>
      <c r="J27" s="348"/>
      <c r="K27" s="351"/>
      <c r="L27" s="348"/>
      <c r="M27" s="351"/>
      <c r="N27" s="351"/>
      <c r="O27" s="351"/>
      <c r="P27" s="348"/>
      <c r="Q27" s="351"/>
      <c r="R27" s="348"/>
      <c r="S27" s="350"/>
      <c r="T27" s="325"/>
    </row>
    <row r="28" spans="1:20" s="362" customFormat="1" ht="15" customHeight="1">
      <c r="A28" s="432"/>
      <c r="B28" s="432"/>
      <c r="C28" s="359"/>
      <c r="D28" s="359"/>
      <c r="E28" s="435"/>
      <c r="F28" s="361"/>
      <c r="G28" s="441"/>
      <c r="H28" s="357"/>
      <c r="I28" s="445"/>
      <c r="J28" s="358"/>
      <c r="K28" s="351"/>
      <c r="L28" s="348"/>
      <c r="M28" s="351"/>
      <c r="N28" s="351"/>
      <c r="O28" s="351"/>
      <c r="P28" s="348"/>
      <c r="Q28" s="351"/>
      <c r="R28" s="348"/>
      <c r="S28" s="350"/>
      <c r="T28" s="359"/>
    </row>
    <row r="29" spans="1:20" s="362" customFormat="1" ht="15" customHeight="1">
      <c r="A29" s="538" t="s">
        <v>368</v>
      </c>
      <c r="B29" s="538"/>
      <c r="C29" s="324"/>
      <c r="D29" s="363"/>
      <c r="E29" s="435"/>
      <c r="F29" s="361"/>
      <c r="G29" s="441"/>
      <c r="H29" s="364"/>
      <c r="I29" s="445"/>
      <c r="J29" s="348"/>
      <c r="K29" s="351"/>
      <c r="L29" s="348"/>
      <c r="M29" s="351"/>
      <c r="N29" s="351"/>
      <c r="O29" s="351"/>
      <c r="P29" s="348"/>
      <c r="Q29" s="351"/>
      <c r="R29" s="348"/>
      <c r="S29" s="350"/>
      <c r="T29" s="359"/>
    </row>
    <row r="30" spans="1:20" s="362" customFormat="1" ht="15" customHeight="1">
      <c r="A30" s="430">
        <v>36520</v>
      </c>
      <c r="B30" s="431" t="s">
        <v>389</v>
      </c>
      <c r="C30" s="324"/>
      <c r="D30" s="363"/>
      <c r="E30" s="435">
        <f>'As Filed 2014 Depr Rate Accrual'!H29*100</f>
        <v>0</v>
      </c>
      <c r="F30" s="361"/>
      <c r="G30" s="439">
        <v>867772</v>
      </c>
      <c r="H30" s="364"/>
      <c r="I30" s="445">
        <v>43.189812198478542</v>
      </c>
      <c r="J30" s="348"/>
      <c r="K30" s="351"/>
      <c r="L30" s="348"/>
      <c r="M30" s="351"/>
      <c r="N30" s="351"/>
      <c r="O30" s="351">
        <v>0</v>
      </c>
      <c r="P30" s="348"/>
      <c r="Q30" s="351">
        <f>O30*I30</f>
        <v>0</v>
      </c>
      <c r="R30" s="348"/>
      <c r="S30" s="350">
        <f>ROUND((Q30/G30)*100,0)</f>
        <v>0</v>
      </c>
      <c r="T30" s="359"/>
    </row>
    <row r="31" spans="1:20" s="362" customFormat="1" ht="15" customHeight="1">
      <c r="A31" s="430">
        <v>36600</v>
      </c>
      <c r="B31" s="431" t="s">
        <v>404</v>
      </c>
      <c r="C31" s="324"/>
      <c r="D31" s="363"/>
      <c r="E31" s="435">
        <f>'As Filed 2014 Depr Rate Accrual'!H30*100</f>
        <v>-6</v>
      </c>
      <c r="F31" s="361"/>
      <c r="G31" s="439">
        <v>109828.01000000001</v>
      </c>
      <c r="H31" s="364"/>
      <c r="I31" s="445">
        <v>28.338217606142273</v>
      </c>
      <c r="J31" s="348"/>
      <c r="K31" s="351">
        <f>'Net Salvage Analysis'!J323</f>
        <v>-1498.5900000000004</v>
      </c>
      <c r="L31" s="348"/>
      <c r="M31" s="351">
        <v>19</v>
      </c>
      <c r="N31" s="351"/>
      <c r="O31" s="351">
        <f>K31/M31</f>
        <v>-78.873157894736863</v>
      </c>
      <c r="P31" s="348"/>
      <c r="Q31" s="351">
        <f>O31*I31</f>
        <v>-2235.1247117046714</v>
      </c>
      <c r="R31" s="348"/>
      <c r="S31" s="350">
        <f>ROUND((Q31/G31)*100,0)</f>
        <v>-2</v>
      </c>
      <c r="T31" s="359"/>
    </row>
    <row r="32" spans="1:20" s="362" customFormat="1" ht="15" customHeight="1">
      <c r="A32" s="430">
        <v>36700</v>
      </c>
      <c r="B32" s="431" t="s">
        <v>405</v>
      </c>
      <c r="C32" s="324"/>
      <c r="D32" s="363"/>
      <c r="E32" s="435">
        <f>'As Filed 2014 Depr Rate Accrual'!H31*100</f>
        <v>0</v>
      </c>
      <c r="F32" s="361"/>
      <c r="G32" s="439">
        <v>185508.8</v>
      </c>
      <c r="H32" s="364"/>
      <c r="I32" s="445">
        <v>8.6490485626557874</v>
      </c>
      <c r="J32" s="348"/>
      <c r="K32" s="351">
        <f>'Net Salvage Analysis'!J344</f>
        <v>-30972.11</v>
      </c>
      <c r="L32" s="348"/>
      <c r="M32" s="351">
        <v>19</v>
      </c>
      <c r="N32" s="351"/>
      <c r="O32" s="351">
        <f>K32/M32</f>
        <v>-1630.111052631579</v>
      </c>
      <c r="P32" s="348"/>
      <c r="Q32" s="351">
        <f>O32*I32</f>
        <v>-14098.90965673247</v>
      </c>
      <c r="R32" s="348"/>
      <c r="S32" s="350">
        <f>ROUND((Q32/G32)*100,0)</f>
        <v>-8</v>
      </c>
      <c r="T32" s="359"/>
    </row>
    <row r="33" spans="1:20" s="362" customFormat="1" ht="15" customHeight="1">
      <c r="A33" s="430">
        <v>36701</v>
      </c>
      <c r="B33" s="431" t="s">
        <v>406</v>
      </c>
      <c r="C33" s="324"/>
      <c r="D33" s="363"/>
      <c r="E33" s="435">
        <f>'As Filed 2014 Depr Rate Accrual'!H32*100</f>
        <v>-20</v>
      </c>
      <c r="F33" s="361"/>
      <c r="G33" s="439">
        <v>27845816.359999999</v>
      </c>
      <c r="H33" s="364"/>
      <c r="I33" s="445">
        <v>31.141339670067421</v>
      </c>
      <c r="J33" s="348"/>
      <c r="K33" s="351">
        <f>'Net Salvage Analysis'!J365</f>
        <v>-478453.59</v>
      </c>
      <c r="L33" s="348"/>
      <c r="M33" s="351">
        <v>19</v>
      </c>
      <c r="N33" s="351"/>
      <c r="O33" s="351">
        <f>K33/M33</f>
        <v>-25181.767894736844</v>
      </c>
      <c r="P33" s="348"/>
      <c r="Q33" s="351">
        <f>O33*I33</f>
        <v>-784193.98750279867</v>
      </c>
      <c r="R33" s="348"/>
      <c r="S33" s="350">
        <f>ROUND((Q33/G33)*100,0)</f>
        <v>-3</v>
      </c>
      <c r="T33" s="359"/>
    </row>
    <row r="34" spans="1:20" s="362" customFormat="1" ht="15" customHeight="1">
      <c r="A34" s="430">
        <v>36900</v>
      </c>
      <c r="B34" s="431" t="s">
        <v>392</v>
      </c>
      <c r="C34" s="324"/>
      <c r="D34" s="363"/>
      <c r="E34" s="435">
        <f>'As Filed 2014 Depr Rate Accrual'!H33*100</f>
        <v>-19</v>
      </c>
      <c r="F34" s="361"/>
      <c r="G34" s="439">
        <v>2888542.8899999983</v>
      </c>
      <c r="H34" s="364"/>
      <c r="I34" s="445">
        <v>25.862731003963752</v>
      </c>
      <c r="J34" s="352"/>
      <c r="K34" s="351">
        <f>'Net Salvage Analysis'!J449</f>
        <v>-22858.059999999998</v>
      </c>
      <c r="L34" s="348"/>
      <c r="M34" s="351">
        <v>19</v>
      </c>
      <c r="N34" s="351"/>
      <c r="O34" s="351">
        <f>K34/M34</f>
        <v>-1203.0557894736842</v>
      </c>
      <c r="P34" s="348"/>
      <c r="Q34" s="351">
        <f>O34*I34</f>
        <v>-31114.308265919139</v>
      </c>
      <c r="R34" s="348"/>
      <c r="S34" s="350">
        <f>ROUND((Q34/G34)*100,0)</f>
        <v>-1</v>
      </c>
      <c r="T34" s="359"/>
    </row>
    <row r="35" spans="1:20" s="362" customFormat="1" ht="15" customHeight="1">
      <c r="A35" s="432"/>
      <c r="B35" s="433" t="s">
        <v>407</v>
      </c>
      <c r="C35" s="324"/>
      <c r="D35" s="363"/>
      <c r="E35" s="435"/>
      <c r="F35" s="361"/>
      <c r="G35" s="440">
        <f>SUM(G30:G34)</f>
        <v>31897468.059999995</v>
      </c>
      <c r="H35" s="365"/>
      <c r="I35" s="446"/>
      <c r="J35" s="348"/>
      <c r="K35" s="351"/>
      <c r="L35" s="348"/>
      <c r="M35" s="351"/>
      <c r="N35" s="351"/>
      <c r="O35" s="351"/>
      <c r="P35" s="348"/>
      <c r="Q35" s="351"/>
      <c r="R35" s="348"/>
      <c r="S35" s="350"/>
      <c r="T35" s="359"/>
    </row>
    <row r="36" spans="1:20" s="362" customFormat="1" ht="15" customHeight="1">
      <c r="A36" s="432"/>
      <c r="B36" s="432"/>
      <c r="C36" s="324"/>
      <c r="D36" s="363"/>
      <c r="E36" s="435"/>
      <c r="F36" s="361"/>
      <c r="G36" s="441"/>
      <c r="H36" s="366"/>
      <c r="I36" s="447"/>
      <c r="J36" s="358"/>
      <c r="K36" s="351"/>
      <c r="L36" s="348"/>
      <c r="M36" s="351"/>
      <c r="N36" s="351"/>
      <c r="O36" s="351"/>
      <c r="P36" s="348"/>
      <c r="Q36" s="351"/>
      <c r="R36" s="348"/>
      <c r="S36" s="350"/>
      <c r="T36" s="359"/>
    </row>
    <row r="37" spans="1:20" s="367" customFormat="1" ht="15" customHeight="1">
      <c r="A37" s="538" t="s">
        <v>369</v>
      </c>
      <c r="B37" s="538"/>
      <c r="C37" s="324"/>
      <c r="D37" s="363"/>
      <c r="E37" s="435"/>
      <c r="F37" s="361"/>
      <c r="G37" s="441"/>
      <c r="H37" s="365"/>
      <c r="I37" s="445"/>
      <c r="J37" s="348"/>
      <c r="K37" s="351"/>
      <c r="L37" s="348"/>
      <c r="M37" s="351"/>
      <c r="N37" s="351"/>
      <c r="O37" s="351"/>
      <c r="P37" s="348"/>
      <c r="Q37" s="351"/>
      <c r="R37" s="348"/>
      <c r="S37" s="350"/>
      <c r="T37" s="324"/>
    </row>
    <row r="38" spans="1:20" s="367" customFormat="1" ht="15" customHeight="1">
      <c r="A38" s="430">
        <v>37402</v>
      </c>
      <c r="B38" s="431" t="s">
        <v>408</v>
      </c>
      <c r="C38" s="324"/>
      <c r="D38" s="363"/>
      <c r="E38" s="435">
        <f>'As Filed 2014 Depr Rate Accrual'!H37*100</f>
        <v>0</v>
      </c>
      <c r="F38" s="361"/>
      <c r="G38" s="439">
        <v>333416.21000000008</v>
      </c>
      <c r="H38" s="365"/>
      <c r="I38" s="445">
        <v>55.68299710435268</v>
      </c>
      <c r="J38" s="348"/>
      <c r="K38" s="351"/>
      <c r="L38" s="348"/>
      <c r="M38" s="351"/>
      <c r="N38" s="351"/>
      <c r="O38" s="351">
        <v>0</v>
      </c>
      <c r="P38" s="348"/>
      <c r="Q38" s="351">
        <f t="shared" ref="Q38:Q49" si="3">O38*I38</f>
        <v>0</v>
      </c>
      <c r="R38" s="348"/>
      <c r="S38" s="350">
        <f t="shared" ref="S38:S49" si="4">ROUND((Q38/G38)*100,0)</f>
        <v>0</v>
      </c>
      <c r="T38" s="324"/>
    </row>
    <row r="39" spans="1:20" s="367" customFormat="1" ht="15" customHeight="1">
      <c r="A39" s="430">
        <v>37500</v>
      </c>
      <c r="B39" s="431" t="s">
        <v>409</v>
      </c>
      <c r="C39" s="324"/>
      <c r="D39" s="363"/>
      <c r="E39" s="435">
        <f>'As Filed 2014 Depr Rate Accrual'!H38*100</f>
        <v>-10</v>
      </c>
      <c r="F39" s="361"/>
      <c r="G39" s="441">
        <v>486581.75999999995</v>
      </c>
      <c r="H39" s="365"/>
      <c r="I39" s="444">
        <v>34.170351420898484</v>
      </c>
      <c r="J39" s="348"/>
      <c r="K39" s="351">
        <f>'Net Salvage Analysis'!J533</f>
        <v>-5337.1500000000005</v>
      </c>
      <c r="L39" s="348"/>
      <c r="M39" s="351">
        <v>19</v>
      </c>
      <c r="N39" s="351"/>
      <c r="O39" s="351">
        <f t="shared" ref="O39:O49" si="5">K39/M39</f>
        <v>-280.90263157894742</v>
      </c>
      <c r="P39" s="348"/>
      <c r="Q39" s="351">
        <f t="shared" si="3"/>
        <v>-9598.5416361078096</v>
      </c>
      <c r="R39" s="348"/>
      <c r="S39" s="350">
        <f t="shared" si="4"/>
        <v>-2</v>
      </c>
      <c r="T39" s="324"/>
    </row>
    <row r="40" spans="1:20" s="367" customFormat="1" ht="15" customHeight="1">
      <c r="A40" s="430">
        <v>37600</v>
      </c>
      <c r="B40" s="431" t="s">
        <v>405</v>
      </c>
      <c r="C40" s="324"/>
      <c r="D40" s="363"/>
      <c r="E40" s="435">
        <f>'As Filed 2014 Depr Rate Accrual'!H39*100</f>
        <v>0</v>
      </c>
      <c r="F40" s="361"/>
      <c r="G40" s="439">
        <v>20715876.260000002</v>
      </c>
      <c r="H40" s="368"/>
      <c r="I40" s="444">
        <v>10.040025111155979</v>
      </c>
      <c r="J40" s="348"/>
      <c r="K40" s="351">
        <f>'Net Salvage Analysis'!J554</f>
        <v>-766677.05000000016</v>
      </c>
      <c r="L40" s="348"/>
      <c r="M40" s="351">
        <v>19</v>
      </c>
      <c r="N40" s="351"/>
      <c r="O40" s="351">
        <f t="shared" si="5"/>
        <v>-40351.423684210538</v>
      </c>
      <c r="P40" s="348"/>
      <c r="Q40" s="351">
        <f t="shared" si="3"/>
        <v>-405129.30706036789</v>
      </c>
      <c r="R40" s="348"/>
      <c r="S40" s="350">
        <f t="shared" si="4"/>
        <v>-2</v>
      </c>
      <c r="T40" s="324"/>
    </row>
    <row r="41" spans="1:20" s="372" customFormat="1" ht="15" customHeight="1">
      <c r="A41" s="430" t="s">
        <v>410</v>
      </c>
      <c r="B41" s="431" t="s">
        <v>411</v>
      </c>
      <c r="C41" s="347"/>
      <c r="D41" s="369"/>
      <c r="E41" s="435">
        <f>'As Filed 2014 Depr Rate Accrual'!H40*100</f>
        <v>-5</v>
      </c>
      <c r="F41" s="370"/>
      <c r="G41" s="439">
        <v>144594423.20999992</v>
      </c>
      <c r="H41" s="371"/>
      <c r="I41" s="444">
        <v>37.77806049031971</v>
      </c>
      <c r="J41" s="348"/>
      <c r="K41" s="351">
        <f>'Net Salvage Analysis'!J617</f>
        <v>-2493741.66</v>
      </c>
      <c r="L41" s="348"/>
      <c r="M41" s="351">
        <v>19</v>
      </c>
      <c r="N41" s="351"/>
      <c r="O41" s="351">
        <f t="shared" si="5"/>
        <v>-131249.56105263159</v>
      </c>
      <c r="P41" s="348"/>
      <c r="Q41" s="351">
        <f t="shared" si="3"/>
        <v>-4958353.8567742258</v>
      </c>
      <c r="R41" s="348"/>
      <c r="S41" s="350">
        <f t="shared" si="4"/>
        <v>-3</v>
      </c>
      <c r="T41" s="347"/>
    </row>
    <row r="42" spans="1:20" s="372" customFormat="1" ht="15" customHeight="1">
      <c r="A42" s="430">
        <v>37800</v>
      </c>
      <c r="B42" s="431" t="s">
        <v>412</v>
      </c>
      <c r="C42" s="347"/>
      <c r="D42" s="369"/>
      <c r="E42" s="435">
        <f>'As Filed 2014 Depr Rate Accrual'!H41*100</f>
        <v>-19</v>
      </c>
      <c r="F42" s="370"/>
      <c r="G42" s="439">
        <v>5234987.299999998</v>
      </c>
      <c r="H42" s="371"/>
      <c r="I42" s="444">
        <v>29.444915838571664</v>
      </c>
      <c r="J42" s="348"/>
      <c r="K42" s="351">
        <f>'Net Salvage Analysis'!J659</f>
        <v>-73578.650000000009</v>
      </c>
      <c r="L42" s="348"/>
      <c r="M42" s="351">
        <v>19</v>
      </c>
      <c r="N42" s="351"/>
      <c r="O42" s="351">
        <f t="shared" si="5"/>
        <v>-3872.56052631579</v>
      </c>
      <c r="P42" s="348"/>
      <c r="Q42" s="351">
        <f t="shared" si="3"/>
        <v>-114027.21877714322</v>
      </c>
      <c r="R42" s="348"/>
      <c r="S42" s="350">
        <f t="shared" si="4"/>
        <v>-2</v>
      </c>
      <c r="T42" s="347"/>
    </row>
    <row r="43" spans="1:20" s="372" customFormat="1" ht="15" customHeight="1">
      <c r="A43" s="430">
        <v>37900</v>
      </c>
      <c r="B43" s="431" t="s">
        <v>413</v>
      </c>
      <c r="C43" s="347"/>
      <c r="D43" s="369"/>
      <c r="E43" s="435">
        <f>'As Filed 2014 Depr Rate Accrual'!H42*100</f>
        <v>-19</v>
      </c>
      <c r="F43" s="370"/>
      <c r="G43" s="439">
        <v>4113777.7699999996</v>
      </c>
      <c r="H43" s="371"/>
      <c r="I43" s="444">
        <v>28.490580949596787</v>
      </c>
      <c r="J43" s="348"/>
      <c r="K43" s="351">
        <f>'Net Salvage Analysis'!J722</f>
        <v>-71871.709999999992</v>
      </c>
      <c r="L43" s="348"/>
      <c r="M43" s="351">
        <v>19</v>
      </c>
      <c r="N43" s="351"/>
      <c r="O43" s="351">
        <f t="shared" si="5"/>
        <v>-3782.721578947368</v>
      </c>
      <c r="P43" s="348"/>
      <c r="Q43" s="351">
        <f t="shared" si="3"/>
        <v>-107771.93535478656</v>
      </c>
      <c r="R43" s="348"/>
      <c r="S43" s="350">
        <f t="shared" si="4"/>
        <v>-3</v>
      </c>
      <c r="T43" s="347"/>
    </row>
    <row r="44" spans="1:20" s="367" customFormat="1" ht="15" customHeight="1">
      <c r="A44" s="430">
        <v>38000</v>
      </c>
      <c r="B44" s="431" t="s">
        <v>414</v>
      </c>
      <c r="C44" s="324"/>
      <c r="D44" s="363"/>
      <c r="E44" s="435">
        <f>'As Filed 2014 Depr Rate Accrual'!H43*100</f>
        <v>-20</v>
      </c>
      <c r="F44" s="361"/>
      <c r="G44" s="439">
        <v>102590800.63000001</v>
      </c>
      <c r="H44" s="368"/>
      <c r="I44" s="444">
        <v>23.360609901939707</v>
      </c>
      <c r="J44" s="348"/>
      <c r="K44" s="351">
        <f>'Net Salvage Analysis'!J764</f>
        <v>-10686042.23</v>
      </c>
      <c r="L44" s="348"/>
      <c r="M44" s="351">
        <v>19</v>
      </c>
      <c r="N44" s="351"/>
      <c r="O44" s="351">
        <f t="shared" si="5"/>
        <v>-562423.27526315791</v>
      </c>
      <c r="P44" s="348"/>
      <c r="Q44" s="351">
        <f t="shared" si="3"/>
        <v>-13138550.733193887</v>
      </c>
      <c r="R44" s="348"/>
      <c r="S44" s="350">
        <f t="shared" si="4"/>
        <v>-13</v>
      </c>
      <c r="T44" s="324"/>
    </row>
    <row r="45" spans="1:20" s="367" customFormat="1" ht="15" customHeight="1">
      <c r="A45" s="430">
        <v>38100</v>
      </c>
      <c r="B45" s="431" t="s">
        <v>415</v>
      </c>
      <c r="C45" s="324"/>
      <c r="D45" s="363"/>
      <c r="E45" s="435">
        <f>'As Filed 2014 Depr Rate Accrual'!H44*100</f>
        <v>-50</v>
      </c>
      <c r="F45" s="361"/>
      <c r="G45" s="439">
        <v>22987935.789999999</v>
      </c>
      <c r="H45" s="368"/>
      <c r="I45" s="444">
        <v>10.069892300090931</v>
      </c>
      <c r="J45" s="352"/>
      <c r="K45" s="351">
        <f>'Net Salvage Analysis'!J785</f>
        <v>17522.749999999935</v>
      </c>
      <c r="L45" s="348"/>
      <c r="M45" s="351">
        <v>19</v>
      </c>
      <c r="N45" s="351"/>
      <c r="O45" s="351">
        <f t="shared" si="5"/>
        <v>922.24999999999659</v>
      </c>
      <c r="P45" s="348"/>
      <c r="Q45" s="351">
        <f t="shared" si="3"/>
        <v>9286.9581737588269</v>
      </c>
      <c r="R45" s="348"/>
      <c r="S45" s="350">
        <f t="shared" si="4"/>
        <v>0</v>
      </c>
      <c r="T45" s="324"/>
    </row>
    <row r="46" spans="1:20" s="367" customFormat="1" ht="15" customHeight="1">
      <c r="A46" s="430">
        <v>38200</v>
      </c>
      <c r="B46" s="431" t="s">
        <v>416</v>
      </c>
      <c r="C46" s="324"/>
      <c r="D46" s="363"/>
      <c r="E46" s="435">
        <f>'As Filed 2014 Depr Rate Accrual'!H45*100</f>
        <v>-50</v>
      </c>
      <c r="F46" s="361"/>
      <c r="G46" s="441">
        <v>50095568.209999993</v>
      </c>
      <c r="H46" s="337"/>
      <c r="I46" s="444">
        <v>25.720243802658018</v>
      </c>
      <c r="J46" s="348"/>
      <c r="K46" s="351">
        <f>'Net Salvage Analysis'!J806</f>
        <v>-9903770.8199000005</v>
      </c>
      <c r="L46" s="348"/>
      <c r="M46" s="351">
        <v>19</v>
      </c>
      <c r="N46" s="351"/>
      <c r="O46" s="351">
        <f t="shared" si="5"/>
        <v>-521251.09578421054</v>
      </c>
      <c r="P46" s="348"/>
      <c r="Q46" s="351">
        <f t="shared" si="3"/>
        <v>-13406705.265972542</v>
      </c>
      <c r="R46" s="348"/>
      <c r="S46" s="350">
        <f t="shared" si="4"/>
        <v>-27</v>
      </c>
      <c r="T46" s="324"/>
    </row>
    <row r="47" spans="1:20" s="362" customFormat="1" ht="15" customHeight="1">
      <c r="A47" s="430">
        <v>38300</v>
      </c>
      <c r="B47" s="431" t="s">
        <v>417</v>
      </c>
      <c r="C47" s="359"/>
      <c r="D47" s="363"/>
      <c r="E47" s="435">
        <f>'As Filed 2014 Depr Rate Accrual'!H46*100</f>
        <v>0</v>
      </c>
      <c r="F47" s="361"/>
      <c r="G47" s="441">
        <v>7896127.4499999955</v>
      </c>
      <c r="H47" s="357"/>
      <c r="I47" s="444">
        <v>18.554995249215722</v>
      </c>
      <c r="J47" s="358"/>
      <c r="K47" s="351">
        <f>'Net Salvage Analysis'!J848</f>
        <v>-277198.22000000003</v>
      </c>
      <c r="L47" s="348"/>
      <c r="M47" s="351">
        <v>19</v>
      </c>
      <c r="N47" s="351"/>
      <c r="O47" s="351">
        <f t="shared" si="5"/>
        <v>-14589.380000000001</v>
      </c>
      <c r="P47" s="348"/>
      <c r="Q47" s="351">
        <f t="shared" si="3"/>
        <v>-270705.8765890029</v>
      </c>
      <c r="R47" s="348"/>
      <c r="S47" s="350">
        <f t="shared" si="4"/>
        <v>-3</v>
      </c>
      <c r="T47" s="359"/>
    </row>
    <row r="48" spans="1:20" s="362" customFormat="1" ht="15" customHeight="1">
      <c r="A48" s="430">
        <v>38400</v>
      </c>
      <c r="B48" s="431" t="s">
        <v>418</v>
      </c>
      <c r="C48" s="359"/>
      <c r="D48" s="363"/>
      <c r="E48" s="435">
        <f>'As Filed 2014 Depr Rate Accrual'!H47*100</f>
        <v>0</v>
      </c>
      <c r="F48" s="361"/>
      <c r="G48" s="441">
        <v>154276.35999999999</v>
      </c>
      <c r="H48" s="357"/>
      <c r="I48" s="444">
        <v>21.15744317490438</v>
      </c>
      <c r="J48" s="358"/>
      <c r="K48" s="351">
        <f>'Net Salvage Analysis'!J869</f>
        <v>0</v>
      </c>
      <c r="L48" s="348"/>
      <c r="M48" s="351"/>
      <c r="N48" s="351"/>
      <c r="O48" s="351">
        <v>0</v>
      </c>
      <c r="P48" s="348"/>
      <c r="Q48" s="351">
        <f t="shared" si="3"/>
        <v>0</v>
      </c>
      <c r="R48" s="348"/>
      <c r="S48" s="350">
        <f t="shared" si="4"/>
        <v>0</v>
      </c>
      <c r="T48" s="359"/>
    </row>
    <row r="49" spans="1:20" s="362" customFormat="1" ht="15" customHeight="1">
      <c r="A49" s="430">
        <v>38500</v>
      </c>
      <c r="B49" s="431" t="s">
        <v>419</v>
      </c>
      <c r="C49" s="359"/>
      <c r="D49" s="363"/>
      <c r="E49" s="435">
        <f>'As Filed 2014 Depr Rate Accrual'!H48*100</f>
        <v>-12</v>
      </c>
      <c r="F49" s="361"/>
      <c r="G49" s="441">
        <v>5196745.9099999983</v>
      </c>
      <c r="H49" s="357"/>
      <c r="I49" s="444">
        <v>23.525371257376435</v>
      </c>
      <c r="J49" s="358"/>
      <c r="K49" s="351">
        <f>'Net Salvage Analysis'!J911</f>
        <v>-17393.84</v>
      </c>
      <c r="L49" s="348"/>
      <c r="M49" s="351">
        <v>19</v>
      </c>
      <c r="N49" s="351"/>
      <c r="O49" s="351">
        <f t="shared" si="5"/>
        <v>-915.4652631578947</v>
      </c>
      <c r="P49" s="348"/>
      <c r="Q49" s="351">
        <f t="shared" si="3"/>
        <v>-21536.660189021291</v>
      </c>
      <c r="R49" s="348"/>
      <c r="S49" s="350">
        <f t="shared" si="4"/>
        <v>0</v>
      </c>
      <c r="T49" s="359"/>
    </row>
    <row r="50" spans="1:20" s="362" customFormat="1" ht="15" customHeight="1">
      <c r="A50" s="432"/>
      <c r="B50" s="433" t="s">
        <v>420</v>
      </c>
      <c r="C50" s="324"/>
      <c r="D50" s="363"/>
      <c r="E50" s="435"/>
      <c r="F50" s="361"/>
      <c r="G50" s="442">
        <f>SUM(G38:G49)</f>
        <v>364400516.85999995</v>
      </c>
      <c r="H50" s="368"/>
      <c r="I50" s="447"/>
      <c r="J50" s="348"/>
      <c r="K50" s="436"/>
      <c r="L50" s="437"/>
      <c r="M50" s="436"/>
      <c r="N50" s="436"/>
      <c r="O50" s="436"/>
      <c r="P50" s="437"/>
      <c r="Q50" s="436"/>
      <c r="R50" s="437"/>
      <c r="S50" s="345"/>
      <c r="T50" s="359"/>
    </row>
    <row r="51" spans="1:20" s="362" customFormat="1" ht="15" customHeight="1">
      <c r="A51" s="432"/>
      <c r="B51" s="432"/>
      <c r="C51" s="324"/>
      <c r="D51" s="363"/>
      <c r="E51" s="435"/>
      <c r="F51" s="361"/>
      <c r="G51" s="441"/>
      <c r="H51" s="368"/>
      <c r="I51" s="447"/>
      <c r="J51" s="348"/>
      <c r="K51" s="436"/>
      <c r="L51" s="437"/>
      <c r="M51" s="436"/>
      <c r="N51" s="436"/>
      <c r="O51" s="436"/>
      <c r="P51" s="437"/>
      <c r="Q51" s="436"/>
      <c r="R51" s="437"/>
      <c r="S51" s="345"/>
      <c r="T51" s="359"/>
    </row>
    <row r="52" spans="1:20" s="362" customFormat="1" ht="15" customHeight="1">
      <c r="A52" s="539" t="s">
        <v>421</v>
      </c>
      <c r="B52" s="539"/>
      <c r="C52" s="324"/>
      <c r="D52" s="363"/>
      <c r="E52" s="435"/>
      <c r="F52" s="361"/>
      <c r="G52" s="441"/>
      <c r="H52" s="368"/>
      <c r="I52" s="447"/>
      <c r="J52" s="348"/>
      <c r="K52" s="436"/>
      <c r="L52" s="437"/>
      <c r="M52" s="436"/>
      <c r="N52" s="436"/>
      <c r="O52" s="436"/>
      <c r="P52" s="437"/>
      <c r="Q52" s="436"/>
      <c r="R52" s="437"/>
      <c r="S52" s="345"/>
      <c r="T52" s="359"/>
    </row>
    <row r="53" spans="1:20" s="362" customFormat="1" ht="15" customHeight="1">
      <c r="A53" s="430">
        <v>39000</v>
      </c>
      <c r="B53" s="431" t="s">
        <v>409</v>
      </c>
      <c r="C53" s="324"/>
      <c r="D53" s="363"/>
      <c r="E53" s="435">
        <f>'As Filed 2014 Depr Rate Accrual'!H52*100</f>
        <v>-10</v>
      </c>
      <c r="F53" s="361"/>
      <c r="G53" s="441">
        <v>3044825.53</v>
      </c>
      <c r="H53" s="368"/>
      <c r="I53" s="445">
        <v>26.322513940280363</v>
      </c>
      <c r="J53" s="348"/>
      <c r="K53" s="351">
        <f>'Net Salvage Analysis'!J932</f>
        <v>-1544.78</v>
      </c>
      <c r="L53" s="348"/>
      <c r="M53" s="351">
        <v>19</v>
      </c>
      <c r="N53" s="351"/>
      <c r="O53" s="351">
        <f>K53/M53</f>
        <v>-81.304210526315785</v>
      </c>
      <c r="P53" s="348"/>
      <c r="Q53" s="351">
        <f>O53*I53</f>
        <v>-2140.1312149824366</v>
      </c>
      <c r="R53" s="348"/>
      <c r="S53" s="350">
        <f t="shared" ref="S53:S58" si="6">ROUND((Q53/G53)*100,0)</f>
        <v>0</v>
      </c>
      <c r="T53" s="359"/>
    </row>
    <row r="54" spans="1:20" s="362" customFormat="1" ht="15" customHeight="1">
      <c r="A54" s="430">
        <v>39009</v>
      </c>
      <c r="B54" s="431" t="s">
        <v>422</v>
      </c>
      <c r="C54" s="324"/>
      <c r="D54" s="363"/>
      <c r="E54" s="435">
        <f>'As Filed 2014 Depr Rate Accrual'!H53*100</f>
        <v>0</v>
      </c>
      <c r="F54" s="361"/>
      <c r="G54" s="441">
        <v>1279375.7399999998</v>
      </c>
      <c r="H54" s="368"/>
      <c r="I54" s="445">
        <v>3.0249154619215406</v>
      </c>
      <c r="J54" s="348"/>
      <c r="K54" s="351"/>
      <c r="L54" s="348"/>
      <c r="M54" s="351"/>
      <c r="N54" s="351"/>
      <c r="O54" s="351">
        <v>0</v>
      </c>
      <c r="P54" s="348"/>
      <c r="Q54" s="351">
        <f>O54*I54</f>
        <v>0</v>
      </c>
      <c r="R54" s="348"/>
      <c r="S54" s="350">
        <f t="shared" si="6"/>
        <v>0</v>
      </c>
      <c r="T54" s="359"/>
    </row>
    <row r="55" spans="1:20" s="362" customFormat="1" ht="15" customHeight="1">
      <c r="A55" s="430">
        <v>39200</v>
      </c>
      <c r="B55" s="431" t="s">
        <v>423</v>
      </c>
      <c r="C55" s="324"/>
      <c r="D55" s="363"/>
      <c r="E55" s="435">
        <f>'As Filed 2014 Depr Rate Accrual'!H54*100</f>
        <v>10</v>
      </c>
      <c r="F55" s="361"/>
      <c r="G55" s="441">
        <v>417941.26</v>
      </c>
      <c r="H55" s="368"/>
      <c r="I55" s="445">
        <v>4.6009555590562821</v>
      </c>
      <c r="J55" s="348"/>
      <c r="K55" s="351">
        <f>'Net Salvage Analysis'!J1100</f>
        <v>744274.18</v>
      </c>
      <c r="L55" s="348"/>
      <c r="M55" s="351">
        <v>19</v>
      </c>
      <c r="N55" s="351"/>
      <c r="O55" s="351">
        <f>K55/M55</f>
        <v>39172.325263157894</v>
      </c>
      <c r="P55" s="348"/>
      <c r="Q55" s="351">
        <f>O55*I55</f>
        <v>180230.12768068715</v>
      </c>
      <c r="R55" s="348"/>
      <c r="S55" s="350">
        <f t="shared" si="6"/>
        <v>43</v>
      </c>
      <c r="T55" s="359"/>
    </row>
    <row r="56" spans="1:20" s="362" customFormat="1" ht="15" customHeight="1">
      <c r="A56" s="430">
        <v>39202</v>
      </c>
      <c r="B56" s="431" t="s">
        <v>424</v>
      </c>
      <c r="C56" s="324"/>
      <c r="D56" s="363"/>
      <c r="E56" s="435">
        <f>'As Filed 2014 Depr Rate Accrual'!H55*100</f>
        <v>14.000000000000002</v>
      </c>
      <c r="F56" s="361"/>
      <c r="G56" s="441">
        <v>33191.909999999996</v>
      </c>
      <c r="H56" s="368"/>
      <c r="I56" s="445">
        <v>5.3247439516762629</v>
      </c>
      <c r="J56" s="348"/>
      <c r="K56" s="351">
        <f>'Net Salvage Analysis'!J1142</f>
        <v>15415.2</v>
      </c>
      <c r="L56" s="348"/>
      <c r="M56" s="351">
        <v>19</v>
      </c>
      <c r="N56" s="351"/>
      <c r="O56" s="351">
        <f>K56/M56</f>
        <v>811.32631578947371</v>
      </c>
      <c r="P56" s="348"/>
      <c r="Q56" s="351">
        <f>O56*I56</f>
        <v>4320.1048928357859</v>
      </c>
      <c r="R56" s="348"/>
      <c r="S56" s="350">
        <f t="shared" si="6"/>
        <v>13</v>
      </c>
      <c r="T56" s="359"/>
    </row>
    <row r="57" spans="1:20" s="362" customFormat="1" ht="15" customHeight="1">
      <c r="A57" s="430">
        <v>39600</v>
      </c>
      <c r="B57" s="431" t="s">
        <v>51</v>
      </c>
      <c r="C57" s="324"/>
      <c r="D57" s="363"/>
      <c r="E57" s="435">
        <f>'As Filed 2014 Depr Rate Accrual'!H56*100</f>
        <v>8</v>
      </c>
      <c r="F57" s="361"/>
      <c r="G57" s="441">
        <v>149686.89000000001</v>
      </c>
      <c r="H57" s="368"/>
      <c r="I57" s="445">
        <v>2.7477175396611737</v>
      </c>
      <c r="J57" s="348"/>
      <c r="K57" s="351">
        <f>'Net Salvage Analysis'!J1268</f>
        <v>133639.71</v>
      </c>
      <c r="L57" s="348"/>
      <c r="M57" s="351">
        <v>19</v>
      </c>
      <c r="N57" s="351"/>
      <c r="O57" s="351">
        <f>K57/M57</f>
        <v>7033.668947368421</v>
      </c>
      <c r="P57" s="348"/>
      <c r="Q57" s="351">
        <f>O57*I57</f>
        <v>19326.535534854356</v>
      </c>
      <c r="R57" s="348"/>
      <c r="S57" s="350">
        <f t="shared" si="6"/>
        <v>13</v>
      </c>
      <c r="T57" s="359"/>
    </row>
    <row r="58" spans="1:20" s="362" customFormat="1" ht="15" customHeight="1">
      <c r="A58" s="432"/>
      <c r="B58" s="433" t="s">
        <v>425</v>
      </c>
      <c r="C58" s="324"/>
      <c r="D58" s="363"/>
      <c r="E58" s="435"/>
      <c r="F58" s="361"/>
      <c r="G58" s="442">
        <f>SUM(G52:G57)</f>
        <v>4925021.3299999991</v>
      </c>
      <c r="H58" s="368"/>
      <c r="I58" s="447"/>
      <c r="J58" s="352"/>
      <c r="K58" s="351"/>
      <c r="L58" s="348"/>
      <c r="M58" s="351"/>
      <c r="N58" s="351"/>
      <c r="O58" s="351"/>
      <c r="P58" s="348"/>
      <c r="Q58" s="351"/>
      <c r="R58" s="348"/>
      <c r="S58" s="350">
        <f t="shared" si="6"/>
        <v>0</v>
      </c>
      <c r="T58" s="359"/>
    </row>
    <row r="59" spans="1:20" s="362" customFormat="1" ht="15" customHeight="1">
      <c r="A59" s="432"/>
      <c r="B59" s="433" t="s">
        <v>426</v>
      </c>
      <c r="C59" s="359"/>
      <c r="D59" s="363"/>
      <c r="E59" s="360"/>
      <c r="F59" s="361"/>
      <c r="G59" s="442">
        <f>SUM(G27,G35,G50,G58)</f>
        <v>413449537.89999992</v>
      </c>
      <c r="H59" s="357"/>
      <c r="I59" s="447"/>
      <c r="J59" s="348"/>
      <c r="K59" s="351">
        <f>SUM(K12:K57)</f>
        <v>-24121615.329900004</v>
      </c>
      <c r="L59" s="348"/>
      <c r="M59" s="351"/>
      <c r="N59" s="351"/>
      <c r="O59" s="351"/>
      <c r="P59" s="348"/>
      <c r="Q59" s="351"/>
      <c r="R59" s="348"/>
      <c r="S59" s="350"/>
      <c r="T59" s="359"/>
    </row>
    <row r="60" spans="1:20" s="362" customFormat="1" ht="15" customHeight="1">
      <c r="A60" s="354"/>
      <c r="B60" s="346"/>
      <c r="C60" s="359"/>
      <c r="D60" s="363"/>
      <c r="E60" s="360"/>
      <c r="F60" s="361"/>
      <c r="G60" s="356"/>
      <c r="H60" s="357"/>
      <c r="I60" s="358"/>
      <c r="J60" s="358"/>
      <c r="K60" s="351"/>
      <c r="L60" s="348"/>
      <c r="M60" s="351"/>
      <c r="N60" s="351"/>
      <c r="O60" s="351"/>
      <c r="P60" s="348"/>
      <c r="Q60" s="351"/>
      <c r="R60" s="348"/>
      <c r="S60" s="350"/>
      <c r="T60" s="359"/>
    </row>
    <row r="61" spans="1:20" s="362" customFormat="1" ht="15" customHeight="1">
      <c r="A61" s="354"/>
      <c r="B61" s="346"/>
      <c r="C61" s="359"/>
      <c r="D61" s="363"/>
      <c r="E61" s="360"/>
      <c r="F61" s="361"/>
      <c r="G61" s="356"/>
      <c r="H61" s="357"/>
      <c r="I61" s="358"/>
      <c r="J61" s="358"/>
      <c r="K61" s="351"/>
      <c r="L61" s="348"/>
      <c r="M61" s="351"/>
      <c r="N61" s="351"/>
      <c r="O61" s="351"/>
      <c r="P61" s="348"/>
      <c r="Q61" s="351"/>
      <c r="R61" s="348"/>
      <c r="S61" s="350"/>
      <c r="T61" s="359"/>
    </row>
    <row r="62" spans="1:20" s="362" customFormat="1" ht="15" customHeight="1">
      <c r="A62" s="354"/>
      <c r="B62" s="346"/>
      <c r="C62" s="359"/>
      <c r="D62" s="363"/>
      <c r="E62" s="360"/>
      <c r="F62" s="361"/>
      <c r="G62" s="356"/>
      <c r="H62" s="357"/>
      <c r="I62" s="358"/>
      <c r="J62" s="358"/>
      <c r="K62" s="351"/>
      <c r="L62" s="348"/>
      <c r="M62" s="351"/>
      <c r="N62" s="351"/>
      <c r="O62" s="351"/>
      <c r="P62" s="348"/>
      <c r="Q62" s="351"/>
      <c r="R62" s="348"/>
      <c r="S62" s="350"/>
      <c r="T62" s="359"/>
    </row>
  </sheetData>
  <mergeCells count="4">
    <mergeCell ref="A11:B11"/>
    <mergeCell ref="A29:B29"/>
    <mergeCell ref="A37:B37"/>
    <mergeCell ref="A52:B52"/>
  </mergeCells>
  <printOptions horizontalCentered="1"/>
  <pageMargins left="0.75" right="0.75" top="0.84" bottom="0.4" header="0.5" footer="0.5"/>
  <pageSetup scale="47" fitToHeight="3" orientation="landscape" r:id="rId1"/>
  <headerFooter alignWithMargins="0">
    <oddHeader>&amp;R&amp;"Times New Roman,Bold"&amp;10KyPSC Case No. 2017-00321
AG-DR-01-035(a) Attachment
Page &amp;P of &amp;N</oddHead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T1473"/>
  <sheetViews>
    <sheetView topLeftCell="A738" zoomScaleNormal="100" workbookViewId="0">
      <selection activeCell="J785" sqref="J785"/>
    </sheetView>
  </sheetViews>
  <sheetFormatPr defaultRowHeight="15"/>
  <cols>
    <col min="1" max="1" width="13.42578125" style="449" customWidth="1"/>
    <col min="2" max="2" width="9.5703125" style="449" bestFit="1" customWidth="1"/>
    <col min="3" max="3" width="1.7109375" style="449" customWidth="1"/>
    <col min="4" max="4" width="16.28515625" style="450" bestFit="1" customWidth="1"/>
    <col min="5" max="5" width="1.7109375" style="451" customWidth="1"/>
    <col min="6" max="6" width="14.28515625" style="450" bestFit="1" customWidth="1"/>
    <col min="7" max="7" width="1.7109375" style="451" customWidth="1"/>
    <col min="8" max="8" width="16.28515625" style="450" bestFit="1" customWidth="1"/>
    <col min="9" max="9" width="1.7109375" style="451" customWidth="1"/>
    <col min="10" max="10" width="18.7109375" style="451" customWidth="1"/>
    <col min="11" max="11" width="1.7109375" style="449" customWidth="1"/>
    <col min="12" max="12" width="15" style="452" bestFit="1" customWidth="1"/>
    <col min="13" max="13" width="1.7109375" style="452" customWidth="1"/>
    <col min="14" max="14" width="15" style="452" bestFit="1" customWidth="1"/>
    <col min="15" max="15" width="1.7109375" style="452" customWidth="1"/>
    <col min="16" max="16" width="15" style="452" bestFit="1" customWidth="1"/>
    <col min="17" max="17" width="1.7109375" style="452" customWidth="1"/>
    <col min="18" max="18" width="15" style="452" bestFit="1" customWidth="1"/>
    <col min="19" max="19" width="1.7109375" style="452" customWidth="1"/>
    <col min="20" max="20" width="15" style="452" bestFit="1" customWidth="1"/>
    <col min="21" max="21" width="1.7109375" style="452" customWidth="1"/>
    <col min="22" max="22" width="15.140625" style="452" bestFit="1" customWidth="1"/>
    <col min="23" max="23" width="1.7109375" style="452" customWidth="1"/>
    <col min="24" max="24" width="15.140625" style="452" bestFit="1" customWidth="1"/>
    <col min="25" max="25" width="1.7109375" style="452" customWidth="1"/>
    <col min="26" max="26" width="15.140625" style="452" bestFit="1" customWidth="1"/>
    <col min="27" max="27" width="1.7109375" style="452" customWidth="1"/>
    <col min="28" max="28" width="15.140625" style="452" bestFit="1" customWidth="1"/>
    <col min="29" max="29" width="1.7109375" style="452" customWidth="1"/>
    <col min="30" max="30" width="15.140625" style="452" bestFit="1" customWidth="1"/>
    <col min="31" max="31" width="1.7109375" style="452" customWidth="1"/>
    <col min="32" max="32" width="15.140625" style="452" bestFit="1" customWidth="1"/>
    <col min="33" max="33" width="1.7109375" style="452" customWidth="1"/>
    <col min="34" max="34" width="15.140625" style="452" bestFit="1" customWidth="1"/>
    <col min="35" max="35" width="1.7109375" style="452" customWidth="1"/>
    <col min="36" max="36" width="15.140625" style="452" bestFit="1" customWidth="1"/>
    <col min="37" max="37" width="1.7109375" style="452" customWidth="1"/>
    <col min="38" max="38" width="15.140625" style="452" bestFit="1" customWidth="1"/>
    <col min="39" max="39" width="1.7109375" style="452" customWidth="1"/>
    <col min="40" max="40" width="15" style="452" bestFit="1" customWidth="1"/>
    <col min="41" max="41" width="1.7109375" style="452" customWidth="1"/>
    <col min="42" max="42" width="15" style="452" bestFit="1" customWidth="1"/>
    <col min="43" max="43" width="1.7109375" style="452" customWidth="1"/>
    <col min="44" max="46" width="15" style="452" bestFit="1" customWidth="1"/>
    <col min="47" max="16384" width="9.140625" style="449"/>
  </cols>
  <sheetData>
    <row r="1" spans="1:46">
      <c r="AD1" s="452" t="s">
        <v>430</v>
      </c>
    </row>
    <row r="2" spans="1:46" s="454" customFormat="1" ht="15.95" customHeight="1">
      <c r="A2" s="540" t="s">
        <v>431</v>
      </c>
      <c r="B2" s="540"/>
      <c r="C2" s="540"/>
      <c r="D2" s="540"/>
      <c r="E2" s="540"/>
      <c r="F2" s="540"/>
      <c r="G2" s="540"/>
      <c r="H2" s="540"/>
      <c r="I2" s="540"/>
      <c r="J2" s="540"/>
      <c r="K2" s="540"/>
      <c r="L2" s="540"/>
      <c r="M2" s="540"/>
      <c r="N2" s="540"/>
      <c r="O2" s="540"/>
      <c r="P2" s="540"/>
      <c r="Q2" s="540"/>
      <c r="R2" s="540"/>
      <c r="S2" s="540"/>
      <c r="T2" s="540"/>
      <c r="U2" s="540"/>
      <c r="V2" s="540"/>
      <c r="W2" s="540"/>
      <c r="X2" s="540"/>
      <c r="Y2" s="540"/>
      <c r="Z2" s="540"/>
      <c r="AA2" s="540"/>
      <c r="AB2" s="540"/>
      <c r="AC2" s="540"/>
      <c r="AD2" s="540"/>
      <c r="AE2" s="453"/>
      <c r="AF2" s="453"/>
      <c r="AG2" s="453"/>
      <c r="AH2" s="453"/>
      <c r="AI2" s="453"/>
      <c r="AJ2" s="453"/>
      <c r="AK2" s="453"/>
      <c r="AL2" s="453"/>
      <c r="AM2" s="453"/>
      <c r="AN2" s="453"/>
      <c r="AO2" s="453"/>
      <c r="AP2" s="453"/>
      <c r="AQ2" s="453"/>
      <c r="AR2" s="453"/>
      <c r="AS2" s="453"/>
      <c r="AT2" s="453"/>
    </row>
    <row r="3" spans="1:46" s="454" customFormat="1" ht="15.95" customHeight="1">
      <c r="A3" s="540" t="s">
        <v>432</v>
      </c>
      <c r="B3" s="540"/>
      <c r="C3" s="540"/>
      <c r="D3" s="540"/>
      <c r="E3" s="540"/>
      <c r="F3" s="540"/>
      <c r="G3" s="540"/>
      <c r="H3" s="540"/>
      <c r="I3" s="540"/>
      <c r="J3" s="540"/>
      <c r="K3" s="540"/>
      <c r="L3" s="540"/>
      <c r="M3" s="540"/>
      <c r="N3" s="540"/>
      <c r="O3" s="540"/>
      <c r="P3" s="540"/>
      <c r="Q3" s="540"/>
      <c r="R3" s="540"/>
      <c r="S3" s="540"/>
      <c r="T3" s="540"/>
      <c r="U3" s="540"/>
      <c r="V3" s="540"/>
      <c r="W3" s="540"/>
      <c r="X3" s="540"/>
      <c r="Y3" s="540"/>
      <c r="Z3" s="540"/>
      <c r="AA3" s="540"/>
      <c r="AB3" s="540"/>
      <c r="AC3" s="540"/>
      <c r="AD3" s="540"/>
      <c r="AE3" s="455"/>
      <c r="AF3" s="455"/>
      <c r="AG3" s="455"/>
      <c r="AH3" s="455"/>
      <c r="AI3" s="455"/>
      <c r="AJ3" s="455"/>
      <c r="AK3" s="455"/>
      <c r="AL3" s="455"/>
      <c r="AM3" s="455"/>
      <c r="AN3" s="455"/>
      <c r="AO3" s="455"/>
      <c r="AP3" s="455"/>
      <c r="AQ3" s="455"/>
      <c r="AR3" s="455"/>
      <c r="AS3" s="453"/>
      <c r="AT3" s="453"/>
    </row>
    <row r="4" spans="1:46" s="454" customFormat="1" ht="15.95" customHeight="1">
      <c r="A4" s="540" t="s">
        <v>433</v>
      </c>
      <c r="B4" s="540"/>
      <c r="C4" s="540"/>
      <c r="D4" s="540"/>
      <c r="E4" s="540"/>
      <c r="F4" s="540"/>
      <c r="G4" s="540"/>
      <c r="H4" s="540"/>
      <c r="I4" s="540"/>
      <c r="J4" s="540"/>
      <c r="K4" s="540"/>
      <c r="L4" s="540"/>
      <c r="M4" s="540"/>
      <c r="N4" s="540"/>
      <c r="O4" s="540"/>
      <c r="P4" s="540"/>
      <c r="Q4" s="540"/>
      <c r="R4" s="540"/>
      <c r="S4" s="540"/>
      <c r="T4" s="540"/>
      <c r="U4" s="540"/>
      <c r="V4" s="540"/>
      <c r="W4" s="540"/>
      <c r="X4" s="540"/>
      <c r="Y4" s="540"/>
      <c r="Z4" s="540"/>
      <c r="AA4" s="540"/>
      <c r="AB4" s="540"/>
      <c r="AC4" s="540"/>
      <c r="AD4" s="540"/>
      <c r="AE4" s="453"/>
      <c r="AF4" s="453"/>
      <c r="AG4" s="453"/>
      <c r="AH4" s="453"/>
      <c r="AI4" s="453"/>
      <c r="AJ4" s="453"/>
      <c r="AK4" s="453"/>
      <c r="AL4" s="453"/>
      <c r="AM4" s="453"/>
      <c r="AN4" s="453"/>
      <c r="AO4" s="453"/>
      <c r="AP4" s="453"/>
      <c r="AQ4" s="453"/>
      <c r="AR4" s="453"/>
      <c r="AS4" s="453"/>
      <c r="AT4" s="453"/>
    </row>
    <row r="5" spans="1:46" s="454" customFormat="1" ht="13.35" customHeight="1">
      <c r="D5" s="456"/>
      <c r="E5" s="457"/>
      <c r="F5" s="456"/>
      <c r="G5" s="457"/>
      <c r="H5" s="456"/>
      <c r="I5" s="457"/>
      <c r="J5" s="457"/>
      <c r="L5" s="453"/>
      <c r="M5" s="453"/>
      <c r="N5" s="453"/>
      <c r="O5" s="453"/>
      <c r="P5" s="453"/>
      <c r="Q5" s="453"/>
      <c r="R5" s="453"/>
      <c r="S5" s="453"/>
      <c r="T5" s="453"/>
      <c r="U5" s="453"/>
      <c r="V5" s="453"/>
      <c r="W5" s="453"/>
      <c r="X5" s="453"/>
      <c r="Y5" s="453"/>
      <c r="Z5" s="453"/>
      <c r="AA5" s="453"/>
      <c r="AB5" s="453"/>
      <c r="AC5" s="453"/>
      <c r="AD5" s="453"/>
      <c r="AE5" s="453"/>
      <c r="AF5" s="453"/>
      <c r="AG5" s="453"/>
      <c r="AH5" s="453"/>
      <c r="AI5" s="453"/>
      <c r="AJ5" s="453"/>
      <c r="AK5" s="453"/>
      <c r="AL5" s="453"/>
      <c r="AM5" s="453"/>
      <c r="AN5" s="453"/>
      <c r="AO5" s="453"/>
      <c r="AP5" s="453"/>
      <c r="AQ5" s="453"/>
      <c r="AR5" s="453"/>
      <c r="AS5" s="453"/>
      <c r="AT5" s="453"/>
    </row>
    <row r="6" spans="1:46" s="454" customFormat="1" ht="13.35" customHeight="1">
      <c r="D6" s="456"/>
      <c r="E6" s="457"/>
      <c r="F6" s="456"/>
      <c r="G6" s="457"/>
      <c r="H6" s="456"/>
      <c r="I6" s="457"/>
      <c r="J6" s="458"/>
      <c r="L6" s="459"/>
      <c r="M6" s="453"/>
      <c r="N6" s="459" t="s">
        <v>434</v>
      </c>
      <c r="O6" s="453"/>
      <c r="P6" s="459" t="s">
        <v>435</v>
      </c>
      <c r="Q6" s="453"/>
      <c r="R6" s="459" t="s">
        <v>436</v>
      </c>
      <c r="S6" s="453"/>
      <c r="T6" s="459" t="s">
        <v>437</v>
      </c>
      <c r="U6" s="453"/>
      <c r="V6" s="459" t="s">
        <v>438</v>
      </c>
      <c r="W6" s="453"/>
      <c r="X6" s="459" t="s">
        <v>439</v>
      </c>
      <c r="Y6" s="453"/>
      <c r="Z6" s="459" t="s">
        <v>440</v>
      </c>
      <c r="AA6" s="453"/>
      <c r="AB6" s="459" t="s">
        <v>441</v>
      </c>
      <c r="AC6" s="453"/>
      <c r="AD6" s="459" t="s">
        <v>442</v>
      </c>
      <c r="AE6" s="453"/>
      <c r="AF6" s="459" t="s">
        <v>443</v>
      </c>
      <c r="AG6" s="453"/>
      <c r="AH6" s="459" t="s">
        <v>444</v>
      </c>
      <c r="AI6" s="453"/>
      <c r="AJ6" s="459" t="s">
        <v>445</v>
      </c>
      <c r="AK6" s="453"/>
      <c r="AL6" s="459" t="s">
        <v>446</v>
      </c>
      <c r="AM6" s="453"/>
      <c r="AN6" s="459" t="s">
        <v>447</v>
      </c>
      <c r="AO6" s="453"/>
      <c r="AP6" s="459" t="s">
        <v>448</v>
      </c>
      <c r="AQ6" s="453"/>
      <c r="AR6" s="459" t="s">
        <v>449</v>
      </c>
      <c r="AS6" s="459" t="s">
        <v>450</v>
      </c>
      <c r="AT6" s="459" t="s">
        <v>451</v>
      </c>
    </row>
    <row r="7" spans="1:46" s="454" customFormat="1" ht="13.35" customHeight="1">
      <c r="D7" s="456"/>
      <c r="E7" s="457"/>
      <c r="F7" s="456"/>
      <c r="G7" s="457"/>
      <c r="H7" s="456"/>
      <c r="I7" s="457"/>
      <c r="J7" s="458" t="s">
        <v>452</v>
      </c>
      <c r="L7" s="459" t="s">
        <v>378</v>
      </c>
      <c r="M7" s="453"/>
      <c r="N7" s="459" t="s">
        <v>378</v>
      </c>
      <c r="O7" s="453"/>
      <c r="P7" s="459" t="s">
        <v>378</v>
      </c>
      <c r="Q7" s="453"/>
      <c r="R7" s="459" t="s">
        <v>378</v>
      </c>
      <c r="S7" s="453"/>
      <c r="T7" s="459" t="s">
        <v>378</v>
      </c>
      <c r="U7" s="453"/>
      <c r="V7" s="459" t="s">
        <v>378</v>
      </c>
      <c r="W7" s="453"/>
      <c r="X7" s="459" t="s">
        <v>378</v>
      </c>
      <c r="Y7" s="453"/>
      <c r="Z7" s="459" t="s">
        <v>378</v>
      </c>
      <c r="AA7" s="453"/>
      <c r="AB7" s="459" t="s">
        <v>378</v>
      </c>
      <c r="AC7" s="453"/>
      <c r="AD7" s="459" t="s">
        <v>378</v>
      </c>
      <c r="AE7" s="453"/>
      <c r="AF7" s="459" t="s">
        <v>378</v>
      </c>
      <c r="AG7" s="453"/>
      <c r="AH7" s="459" t="s">
        <v>378</v>
      </c>
      <c r="AI7" s="453"/>
      <c r="AJ7" s="459" t="s">
        <v>378</v>
      </c>
      <c r="AK7" s="453"/>
      <c r="AL7" s="459" t="s">
        <v>378</v>
      </c>
      <c r="AM7" s="453"/>
      <c r="AN7" s="459" t="s">
        <v>378</v>
      </c>
      <c r="AO7" s="453"/>
      <c r="AP7" s="459" t="s">
        <v>378</v>
      </c>
      <c r="AQ7" s="453"/>
      <c r="AR7" s="459" t="s">
        <v>378</v>
      </c>
      <c r="AS7" s="459" t="s">
        <v>378</v>
      </c>
      <c r="AT7" s="459" t="s">
        <v>378</v>
      </c>
    </row>
    <row r="8" spans="1:46" s="454" customFormat="1" ht="13.35" customHeight="1">
      <c r="A8" s="460" t="s">
        <v>383</v>
      </c>
      <c r="B8" s="460" t="s">
        <v>453</v>
      </c>
      <c r="C8" s="461"/>
      <c r="D8" s="462" t="s">
        <v>454</v>
      </c>
      <c r="E8" s="463"/>
      <c r="F8" s="462" t="s">
        <v>455</v>
      </c>
      <c r="G8" s="463"/>
      <c r="H8" s="462" t="s">
        <v>456</v>
      </c>
      <c r="I8" s="457"/>
      <c r="J8" s="464" t="s">
        <v>455</v>
      </c>
      <c r="L8" s="465" t="s">
        <v>457</v>
      </c>
      <c r="M8" s="453"/>
      <c r="N8" s="465" t="s">
        <v>457</v>
      </c>
      <c r="O8" s="453"/>
      <c r="P8" s="465" t="s">
        <v>457</v>
      </c>
      <c r="Q8" s="453"/>
      <c r="R8" s="465" t="s">
        <v>457</v>
      </c>
      <c r="S8" s="453"/>
      <c r="T8" s="465" t="s">
        <v>457</v>
      </c>
      <c r="U8" s="453"/>
      <c r="V8" s="465" t="s">
        <v>457</v>
      </c>
      <c r="W8" s="453"/>
      <c r="X8" s="465" t="s">
        <v>457</v>
      </c>
      <c r="Y8" s="453"/>
      <c r="Z8" s="465" t="s">
        <v>457</v>
      </c>
      <c r="AA8" s="453"/>
      <c r="AB8" s="465" t="s">
        <v>457</v>
      </c>
      <c r="AC8" s="453"/>
      <c r="AD8" s="465" t="s">
        <v>457</v>
      </c>
      <c r="AE8" s="453"/>
      <c r="AF8" s="465" t="s">
        <v>457</v>
      </c>
      <c r="AG8" s="453"/>
      <c r="AH8" s="465" t="s">
        <v>457</v>
      </c>
      <c r="AI8" s="453"/>
      <c r="AJ8" s="465" t="s">
        <v>457</v>
      </c>
      <c r="AK8" s="453"/>
      <c r="AL8" s="465" t="s">
        <v>457</v>
      </c>
      <c r="AM8" s="453"/>
      <c r="AN8" s="465" t="s">
        <v>457</v>
      </c>
      <c r="AO8" s="453"/>
      <c r="AP8" s="465" t="s">
        <v>457</v>
      </c>
      <c r="AQ8" s="453"/>
      <c r="AR8" s="465" t="s">
        <v>457</v>
      </c>
      <c r="AS8" s="465" t="s">
        <v>457</v>
      </c>
      <c r="AT8" s="465" t="s">
        <v>457</v>
      </c>
    </row>
    <row r="9" spans="1:46">
      <c r="A9" s="466">
        <v>33400</v>
      </c>
      <c r="B9" s="467">
        <v>1996</v>
      </c>
      <c r="C9" s="466"/>
      <c r="D9" s="468">
        <v>0</v>
      </c>
      <c r="E9" s="469"/>
      <c r="F9" s="468">
        <v>0</v>
      </c>
      <c r="G9" s="469"/>
      <c r="H9" s="468">
        <v>0</v>
      </c>
      <c r="J9" s="470">
        <f>F9+-H9</f>
        <v>0</v>
      </c>
      <c r="L9" s="471" t="str">
        <f t="shared" ref="L9:L27" si="0">IF(D9=0,"NA",+J9/D9)</f>
        <v>NA</v>
      </c>
      <c r="N9" s="471"/>
      <c r="O9" s="472"/>
      <c r="P9" s="471"/>
      <c r="Q9" s="473"/>
      <c r="R9" s="473"/>
      <c r="S9" s="473"/>
      <c r="T9" s="473"/>
      <c r="U9" s="472"/>
      <c r="V9" s="472"/>
      <c r="W9" s="472"/>
      <c r="X9" s="472"/>
      <c r="Y9" s="472"/>
      <c r="Z9" s="472"/>
      <c r="AA9" s="474"/>
      <c r="AB9" s="474"/>
      <c r="AC9" s="472"/>
      <c r="AD9" s="472"/>
      <c r="AE9" s="472"/>
      <c r="AF9" s="472"/>
      <c r="AG9" s="472"/>
      <c r="AH9" s="472"/>
      <c r="AI9" s="472"/>
      <c r="AJ9" s="472"/>
      <c r="AK9" s="472"/>
      <c r="AL9" s="472"/>
      <c r="AM9" s="472"/>
      <c r="AN9" s="472"/>
      <c r="AO9" s="472"/>
      <c r="AP9" s="472"/>
      <c r="AQ9" s="472"/>
      <c r="AR9" s="472"/>
    </row>
    <row r="10" spans="1:46">
      <c r="A10" s="466">
        <v>33400</v>
      </c>
      <c r="B10" s="467">
        <v>1997</v>
      </c>
      <c r="C10" s="466"/>
      <c r="D10" s="468">
        <v>0</v>
      </c>
      <c r="E10" s="469"/>
      <c r="F10" s="468">
        <v>0</v>
      </c>
      <c r="G10" s="469"/>
      <c r="H10" s="468">
        <v>0</v>
      </c>
      <c r="J10" s="470">
        <f t="shared" ref="J10:J27" si="1">F10+-H10</f>
        <v>0</v>
      </c>
      <c r="L10" s="471" t="str">
        <f t="shared" si="0"/>
        <v>NA</v>
      </c>
      <c r="N10" s="471" t="str">
        <f t="shared" ref="N10:N27" si="2">IF(SUM($D9:$D10)=0,"NA",SUM($J9:$J10)/SUM($D9:$D10))</f>
        <v>NA</v>
      </c>
      <c r="O10" s="472"/>
      <c r="P10" s="471"/>
      <c r="Q10" s="473"/>
      <c r="R10" s="471"/>
      <c r="S10" s="473"/>
      <c r="T10" s="473"/>
      <c r="U10" s="472"/>
      <c r="V10" s="472"/>
      <c r="W10" s="472"/>
      <c r="X10" s="472"/>
      <c r="Y10" s="472"/>
      <c r="Z10" s="472"/>
      <c r="AA10" s="474"/>
      <c r="AB10" s="475"/>
      <c r="AC10" s="472"/>
      <c r="AD10" s="472"/>
      <c r="AE10" s="472"/>
      <c r="AF10" s="472"/>
      <c r="AG10" s="472"/>
      <c r="AH10" s="472"/>
      <c r="AI10" s="472"/>
      <c r="AJ10" s="472"/>
      <c r="AK10" s="472"/>
      <c r="AL10" s="472"/>
      <c r="AM10" s="472"/>
      <c r="AN10" s="472"/>
      <c r="AO10" s="472"/>
      <c r="AP10" s="472"/>
      <c r="AQ10" s="472"/>
      <c r="AR10" s="472"/>
    </row>
    <row r="11" spans="1:46">
      <c r="A11" s="466">
        <v>33400</v>
      </c>
      <c r="B11" s="467">
        <v>1998</v>
      </c>
      <c r="C11" s="466"/>
      <c r="D11" s="468">
        <v>0</v>
      </c>
      <c r="E11" s="469"/>
      <c r="F11" s="468">
        <v>0</v>
      </c>
      <c r="G11" s="469"/>
      <c r="H11" s="468">
        <v>0</v>
      </c>
      <c r="J11" s="470">
        <f t="shared" si="1"/>
        <v>0</v>
      </c>
      <c r="L11" s="471" t="str">
        <f t="shared" si="0"/>
        <v>NA</v>
      </c>
      <c r="N11" s="471" t="str">
        <f t="shared" si="2"/>
        <v>NA</v>
      </c>
      <c r="O11" s="472"/>
      <c r="P11" s="471" t="str">
        <f t="shared" ref="P11:P27" si="3">IF(SUM($D9:$D11)=0,"NA",SUM($J9:$J11)/SUM($D9:$D11))</f>
        <v>NA</v>
      </c>
      <c r="Q11" s="473"/>
      <c r="R11" s="471"/>
      <c r="S11" s="473"/>
      <c r="T11" s="471"/>
      <c r="U11" s="472"/>
      <c r="V11" s="472"/>
      <c r="W11" s="472"/>
      <c r="X11" s="472"/>
      <c r="Y11" s="472"/>
      <c r="Z11" s="472"/>
      <c r="AA11" s="472"/>
      <c r="AB11" s="472"/>
      <c r="AC11" s="472"/>
      <c r="AD11" s="472"/>
      <c r="AE11" s="472"/>
      <c r="AF11" s="472"/>
      <c r="AG11" s="472"/>
      <c r="AH11" s="472"/>
      <c r="AI11" s="472"/>
      <c r="AJ11" s="472"/>
      <c r="AK11" s="472"/>
      <c r="AL11" s="472"/>
      <c r="AM11" s="472"/>
      <c r="AN11" s="472"/>
      <c r="AO11" s="472"/>
      <c r="AP11" s="472"/>
      <c r="AQ11" s="472"/>
      <c r="AR11" s="472"/>
    </row>
    <row r="12" spans="1:46">
      <c r="A12" s="466">
        <v>33400</v>
      </c>
      <c r="B12" s="467">
        <v>1999</v>
      </c>
      <c r="C12" s="466"/>
      <c r="D12" s="468">
        <v>0</v>
      </c>
      <c r="E12" s="469"/>
      <c r="F12" s="468">
        <v>0</v>
      </c>
      <c r="G12" s="469"/>
      <c r="H12" s="468">
        <v>0</v>
      </c>
      <c r="J12" s="470">
        <f t="shared" si="1"/>
        <v>0</v>
      </c>
      <c r="L12" s="471" t="str">
        <f t="shared" si="0"/>
        <v>NA</v>
      </c>
      <c r="N12" s="471" t="str">
        <f t="shared" si="2"/>
        <v>NA</v>
      </c>
      <c r="O12" s="472"/>
      <c r="P12" s="471" t="str">
        <f t="shared" si="3"/>
        <v>NA</v>
      </c>
      <c r="Q12" s="473"/>
      <c r="R12" s="471" t="str">
        <f t="shared" ref="R12:R27" si="4">IF(SUM($D9:$D12)=0,"NA",SUM($J9:$J12)/SUM($D9:$D12))</f>
        <v>NA</v>
      </c>
      <c r="S12" s="473"/>
      <c r="T12" s="471"/>
      <c r="U12" s="472"/>
      <c r="V12" s="471"/>
      <c r="W12" s="472"/>
      <c r="X12" s="472"/>
      <c r="Y12" s="472"/>
      <c r="Z12" s="472"/>
      <c r="AA12" s="472"/>
      <c r="AB12" s="472"/>
      <c r="AC12" s="472"/>
      <c r="AD12" s="472"/>
      <c r="AE12" s="472"/>
      <c r="AF12" s="472"/>
      <c r="AG12" s="472"/>
      <c r="AH12" s="472"/>
      <c r="AI12" s="472"/>
      <c r="AJ12" s="472"/>
      <c r="AK12" s="472"/>
      <c r="AL12" s="472"/>
      <c r="AM12" s="472"/>
      <c r="AN12" s="472"/>
      <c r="AO12" s="472"/>
      <c r="AP12" s="472"/>
      <c r="AQ12" s="472"/>
      <c r="AR12" s="472"/>
    </row>
    <row r="13" spans="1:46">
      <c r="A13" s="466">
        <v>33400</v>
      </c>
      <c r="B13" s="467">
        <v>2000</v>
      </c>
      <c r="C13" s="466"/>
      <c r="D13" s="468">
        <v>0</v>
      </c>
      <c r="E13" s="469"/>
      <c r="F13" s="468">
        <v>0</v>
      </c>
      <c r="G13" s="469"/>
      <c r="H13" s="468">
        <v>0</v>
      </c>
      <c r="J13" s="470">
        <f t="shared" si="1"/>
        <v>0</v>
      </c>
      <c r="L13" s="471" t="str">
        <f t="shared" si="0"/>
        <v>NA</v>
      </c>
      <c r="N13" s="471" t="str">
        <f t="shared" si="2"/>
        <v>NA</v>
      </c>
      <c r="O13" s="472"/>
      <c r="P13" s="471" t="str">
        <f t="shared" si="3"/>
        <v>NA</v>
      </c>
      <c r="Q13" s="473"/>
      <c r="R13" s="471" t="str">
        <f t="shared" si="4"/>
        <v>NA</v>
      </c>
      <c r="S13" s="473"/>
      <c r="T13" s="471" t="str">
        <f t="shared" ref="T13:T27" si="5">IF(SUM($D9:$D13)=0,"NA",SUM($J9:$J13)/SUM($D9:$D13))</f>
        <v>NA</v>
      </c>
      <c r="U13" s="472"/>
      <c r="V13" s="471"/>
      <c r="W13" s="472"/>
      <c r="X13" s="471"/>
      <c r="Y13" s="472"/>
      <c r="Z13" s="472"/>
      <c r="AA13" s="472"/>
      <c r="AB13" s="472"/>
      <c r="AC13" s="472"/>
      <c r="AD13" s="472"/>
      <c r="AE13" s="472"/>
      <c r="AF13" s="472"/>
      <c r="AG13" s="472"/>
      <c r="AH13" s="472"/>
      <c r="AI13" s="472"/>
      <c r="AJ13" s="472"/>
      <c r="AK13" s="472"/>
      <c r="AL13" s="472"/>
      <c r="AM13" s="472"/>
      <c r="AN13" s="472"/>
      <c r="AO13" s="472"/>
      <c r="AP13" s="472"/>
      <c r="AQ13" s="472"/>
      <c r="AR13" s="472"/>
    </row>
    <row r="14" spans="1:46">
      <c r="A14" s="466">
        <v>33400</v>
      </c>
      <c r="B14" s="467">
        <v>2001</v>
      </c>
      <c r="C14" s="466"/>
      <c r="D14" s="468">
        <v>0</v>
      </c>
      <c r="E14" s="469"/>
      <c r="F14" s="468">
        <v>0</v>
      </c>
      <c r="G14" s="469"/>
      <c r="H14" s="468">
        <v>0</v>
      </c>
      <c r="J14" s="470">
        <f t="shared" si="1"/>
        <v>0</v>
      </c>
      <c r="L14" s="471" t="str">
        <f t="shared" si="0"/>
        <v>NA</v>
      </c>
      <c r="N14" s="471" t="str">
        <f t="shared" si="2"/>
        <v>NA</v>
      </c>
      <c r="O14" s="472"/>
      <c r="P14" s="471" t="str">
        <f t="shared" si="3"/>
        <v>NA</v>
      </c>
      <c r="Q14" s="473"/>
      <c r="R14" s="471" t="str">
        <f t="shared" si="4"/>
        <v>NA</v>
      </c>
      <c r="S14" s="473"/>
      <c r="T14" s="471" t="str">
        <f t="shared" si="5"/>
        <v>NA</v>
      </c>
      <c r="U14" s="472"/>
      <c r="V14" s="471" t="str">
        <f t="shared" ref="V14:V27" si="6">IF(SUM($D9:$D14)=0,"NA",SUM($J9:$J14)/SUM($D9:$D14))</f>
        <v>NA</v>
      </c>
      <c r="W14" s="472"/>
      <c r="X14" s="471"/>
      <c r="Y14" s="472"/>
      <c r="Z14" s="471"/>
      <c r="AA14" s="472"/>
      <c r="AB14" s="472"/>
      <c r="AC14" s="472"/>
      <c r="AD14" s="472"/>
      <c r="AE14" s="472"/>
      <c r="AF14" s="472"/>
      <c r="AG14" s="472"/>
      <c r="AH14" s="472"/>
      <c r="AI14" s="472"/>
      <c r="AJ14" s="472"/>
      <c r="AK14" s="472"/>
      <c r="AL14" s="472"/>
      <c r="AM14" s="472"/>
      <c r="AN14" s="472"/>
      <c r="AO14" s="472"/>
      <c r="AP14" s="472"/>
      <c r="AQ14" s="472"/>
      <c r="AR14" s="472"/>
    </row>
    <row r="15" spans="1:46">
      <c r="A15" s="466">
        <v>33400</v>
      </c>
      <c r="B15" s="467">
        <v>2002</v>
      </c>
      <c r="C15" s="466"/>
      <c r="D15" s="468">
        <v>0</v>
      </c>
      <c r="E15" s="469"/>
      <c r="F15" s="468">
        <v>0</v>
      </c>
      <c r="G15" s="469"/>
      <c r="H15" s="468">
        <v>0</v>
      </c>
      <c r="J15" s="470">
        <f t="shared" si="1"/>
        <v>0</v>
      </c>
      <c r="L15" s="471" t="str">
        <f t="shared" si="0"/>
        <v>NA</v>
      </c>
      <c r="N15" s="471" t="str">
        <f t="shared" si="2"/>
        <v>NA</v>
      </c>
      <c r="O15" s="472"/>
      <c r="P15" s="471" t="str">
        <f t="shared" si="3"/>
        <v>NA</v>
      </c>
      <c r="Q15" s="473"/>
      <c r="R15" s="471" t="str">
        <f t="shared" si="4"/>
        <v>NA</v>
      </c>
      <c r="S15" s="473"/>
      <c r="T15" s="471" t="str">
        <f t="shared" si="5"/>
        <v>NA</v>
      </c>
      <c r="U15" s="472"/>
      <c r="V15" s="471" t="str">
        <f t="shared" si="6"/>
        <v>NA</v>
      </c>
      <c r="W15" s="472"/>
      <c r="X15" s="471" t="str">
        <f t="shared" ref="X15:X27" si="7">IF(SUM($D9:$D15)=0,"NA",SUM($J9:$J15)/SUM($D9:$D15))</f>
        <v>NA</v>
      </c>
      <c r="Y15" s="472"/>
      <c r="Z15" s="471"/>
      <c r="AA15" s="472"/>
      <c r="AB15" s="471"/>
      <c r="AC15" s="472"/>
      <c r="AD15" s="472"/>
      <c r="AE15" s="472"/>
      <c r="AF15" s="472"/>
      <c r="AG15" s="472"/>
      <c r="AH15" s="472"/>
      <c r="AI15" s="472"/>
      <c r="AJ15" s="472"/>
      <c r="AK15" s="472"/>
      <c r="AL15" s="472"/>
      <c r="AM15" s="472"/>
      <c r="AN15" s="472"/>
      <c r="AO15" s="472"/>
      <c r="AP15" s="472"/>
      <c r="AQ15" s="472"/>
      <c r="AR15" s="472"/>
    </row>
    <row r="16" spans="1:46">
      <c r="A16" s="466">
        <v>33400</v>
      </c>
      <c r="B16" s="467">
        <v>2003</v>
      </c>
      <c r="C16" s="466"/>
      <c r="D16" s="468">
        <v>0</v>
      </c>
      <c r="E16" s="469"/>
      <c r="F16" s="468">
        <v>0</v>
      </c>
      <c r="G16" s="469"/>
      <c r="H16" s="468">
        <v>0</v>
      </c>
      <c r="J16" s="470">
        <f t="shared" si="1"/>
        <v>0</v>
      </c>
      <c r="L16" s="471" t="str">
        <f t="shared" si="0"/>
        <v>NA</v>
      </c>
      <c r="N16" s="471" t="str">
        <f t="shared" si="2"/>
        <v>NA</v>
      </c>
      <c r="O16" s="472"/>
      <c r="P16" s="471" t="str">
        <f t="shared" si="3"/>
        <v>NA</v>
      </c>
      <c r="Q16" s="473"/>
      <c r="R16" s="471" t="str">
        <f t="shared" si="4"/>
        <v>NA</v>
      </c>
      <c r="S16" s="473"/>
      <c r="T16" s="471" t="str">
        <f t="shared" si="5"/>
        <v>NA</v>
      </c>
      <c r="U16" s="472"/>
      <c r="V16" s="471" t="str">
        <f t="shared" si="6"/>
        <v>NA</v>
      </c>
      <c r="W16" s="472"/>
      <c r="X16" s="471" t="str">
        <f t="shared" si="7"/>
        <v>NA</v>
      </c>
      <c r="Y16" s="472"/>
      <c r="Z16" s="471" t="str">
        <f t="shared" ref="Z16:Z27" si="8">IF(SUM($D9:$D16)=0,"NA",SUM($J9:$J16)/SUM($D9:$D16))</f>
        <v>NA</v>
      </c>
      <c r="AA16" s="472"/>
      <c r="AB16" s="471"/>
      <c r="AC16" s="472"/>
      <c r="AD16" s="471"/>
      <c r="AE16" s="471"/>
      <c r="AF16" s="472"/>
      <c r="AG16" s="472"/>
      <c r="AH16" s="472"/>
      <c r="AI16" s="472"/>
      <c r="AJ16" s="472"/>
      <c r="AK16" s="472"/>
      <c r="AL16" s="472"/>
      <c r="AM16" s="472"/>
      <c r="AN16" s="472"/>
      <c r="AO16" s="472"/>
      <c r="AP16" s="472"/>
      <c r="AQ16" s="472"/>
      <c r="AR16" s="472"/>
    </row>
    <row r="17" spans="1:46">
      <c r="A17" s="466">
        <v>33400</v>
      </c>
      <c r="B17" s="467">
        <v>2004</v>
      </c>
      <c r="C17" s="466"/>
      <c r="D17" s="468">
        <v>0</v>
      </c>
      <c r="E17" s="469"/>
      <c r="F17" s="468">
        <v>0</v>
      </c>
      <c r="G17" s="469"/>
      <c r="H17" s="468">
        <v>0</v>
      </c>
      <c r="J17" s="470">
        <f t="shared" si="1"/>
        <v>0</v>
      </c>
      <c r="L17" s="471" t="str">
        <f t="shared" si="0"/>
        <v>NA</v>
      </c>
      <c r="N17" s="471" t="str">
        <f t="shared" si="2"/>
        <v>NA</v>
      </c>
      <c r="O17" s="472"/>
      <c r="P17" s="471" t="str">
        <f t="shared" si="3"/>
        <v>NA</v>
      </c>
      <c r="Q17" s="473"/>
      <c r="R17" s="471" t="str">
        <f t="shared" si="4"/>
        <v>NA</v>
      </c>
      <c r="S17" s="473"/>
      <c r="T17" s="471" t="str">
        <f t="shared" si="5"/>
        <v>NA</v>
      </c>
      <c r="U17" s="472"/>
      <c r="V17" s="471" t="str">
        <f t="shared" si="6"/>
        <v>NA</v>
      </c>
      <c r="W17" s="472"/>
      <c r="X17" s="471" t="str">
        <f t="shared" si="7"/>
        <v>NA</v>
      </c>
      <c r="Y17" s="472"/>
      <c r="Z17" s="471" t="str">
        <f t="shared" si="8"/>
        <v>NA</v>
      </c>
      <c r="AA17" s="472"/>
      <c r="AB17" s="471" t="str">
        <f t="shared" ref="AB17:AB27" si="9">IF(SUM($D9:$D17)=0,"NA",SUM($J9:$J17)/SUM($D9:$D17))</f>
        <v>NA</v>
      </c>
      <c r="AC17" s="472"/>
      <c r="AD17" s="471"/>
      <c r="AE17" s="471"/>
      <c r="AF17" s="471"/>
      <c r="AG17" s="472"/>
      <c r="AH17" s="471" t="s">
        <v>36</v>
      </c>
      <c r="AI17" s="472"/>
      <c r="AJ17" s="471" t="s">
        <v>36</v>
      </c>
      <c r="AK17" s="472"/>
      <c r="AL17" s="471" t="s">
        <v>36</v>
      </c>
      <c r="AM17" s="472"/>
      <c r="AN17" s="471" t="s">
        <v>36</v>
      </c>
      <c r="AO17" s="472"/>
      <c r="AP17" s="472"/>
      <c r="AQ17" s="472"/>
      <c r="AR17" s="472"/>
    </row>
    <row r="18" spans="1:46">
      <c r="A18" s="466">
        <v>33400</v>
      </c>
      <c r="B18" s="467">
        <v>2005</v>
      </c>
      <c r="C18" s="466"/>
      <c r="D18" s="468">
        <v>0</v>
      </c>
      <c r="E18" s="469"/>
      <c r="F18" s="468">
        <v>0</v>
      </c>
      <c r="G18" s="469"/>
      <c r="H18" s="468">
        <v>0</v>
      </c>
      <c r="J18" s="470">
        <f t="shared" si="1"/>
        <v>0</v>
      </c>
      <c r="L18" s="471" t="str">
        <f t="shared" si="0"/>
        <v>NA</v>
      </c>
      <c r="N18" s="471" t="str">
        <f t="shared" si="2"/>
        <v>NA</v>
      </c>
      <c r="O18" s="472"/>
      <c r="P18" s="471" t="str">
        <f t="shared" si="3"/>
        <v>NA</v>
      </c>
      <c r="Q18" s="473"/>
      <c r="R18" s="471" t="str">
        <f t="shared" si="4"/>
        <v>NA</v>
      </c>
      <c r="S18" s="473"/>
      <c r="T18" s="471" t="str">
        <f t="shared" si="5"/>
        <v>NA</v>
      </c>
      <c r="U18" s="472"/>
      <c r="V18" s="471" t="str">
        <f t="shared" si="6"/>
        <v>NA</v>
      </c>
      <c r="W18" s="472"/>
      <c r="X18" s="471" t="str">
        <f t="shared" si="7"/>
        <v>NA</v>
      </c>
      <c r="Y18" s="472"/>
      <c r="Z18" s="471" t="str">
        <f t="shared" si="8"/>
        <v>NA</v>
      </c>
      <c r="AA18" s="472"/>
      <c r="AB18" s="471" t="str">
        <f t="shared" si="9"/>
        <v>NA</v>
      </c>
      <c r="AC18" s="472"/>
      <c r="AD18" s="471" t="str">
        <f t="shared" ref="AD18:AD27" si="10">IF(SUM($D9:$D18)=0,"NA",SUM($J9:$J18)/SUM($D9:$D18))</f>
        <v>NA</v>
      </c>
      <c r="AE18" s="471"/>
      <c r="AF18" s="471"/>
      <c r="AG18" s="472"/>
      <c r="AH18" s="471"/>
      <c r="AI18" s="472"/>
      <c r="AJ18" s="471" t="s">
        <v>36</v>
      </c>
      <c r="AK18" s="472"/>
      <c r="AL18" s="471" t="s">
        <v>36</v>
      </c>
      <c r="AM18" s="472"/>
      <c r="AN18" s="471" t="s">
        <v>36</v>
      </c>
      <c r="AO18" s="472"/>
      <c r="AP18" s="472"/>
      <c r="AQ18" s="472"/>
      <c r="AR18" s="472"/>
    </row>
    <row r="19" spans="1:46">
      <c r="A19" s="466">
        <v>33400</v>
      </c>
      <c r="B19" s="467">
        <v>2006</v>
      </c>
      <c r="C19" s="466"/>
      <c r="D19" s="468">
        <v>0</v>
      </c>
      <c r="E19" s="469"/>
      <c r="F19" s="468">
        <v>0</v>
      </c>
      <c r="G19" s="469"/>
      <c r="H19" s="468">
        <v>0</v>
      </c>
      <c r="J19" s="470">
        <f t="shared" si="1"/>
        <v>0</v>
      </c>
      <c r="L19" s="471" t="str">
        <f t="shared" si="0"/>
        <v>NA</v>
      </c>
      <c r="N19" s="471" t="str">
        <f t="shared" si="2"/>
        <v>NA</v>
      </c>
      <c r="O19" s="472"/>
      <c r="P19" s="471" t="str">
        <f t="shared" si="3"/>
        <v>NA</v>
      </c>
      <c r="Q19" s="473"/>
      <c r="R19" s="471" t="str">
        <f t="shared" si="4"/>
        <v>NA</v>
      </c>
      <c r="S19" s="473"/>
      <c r="T19" s="471" t="str">
        <f t="shared" si="5"/>
        <v>NA</v>
      </c>
      <c r="U19" s="472"/>
      <c r="V19" s="471" t="str">
        <f t="shared" si="6"/>
        <v>NA</v>
      </c>
      <c r="W19" s="472"/>
      <c r="X19" s="471" t="str">
        <f t="shared" si="7"/>
        <v>NA</v>
      </c>
      <c r="Y19" s="472"/>
      <c r="Z19" s="471" t="str">
        <f t="shared" si="8"/>
        <v>NA</v>
      </c>
      <c r="AA19" s="472"/>
      <c r="AB19" s="471" t="str">
        <f t="shared" si="9"/>
        <v>NA</v>
      </c>
      <c r="AC19" s="472"/>
      <c r="AD19" s="471" t="str">
        <f t="shared" si="10"/>
        <v>NA</v>
      </c>
      <c r="AE19" s="471"/>
      <c r="AF19" s="471" t="str">
        <f t="shared" ref="AF19:AF27" si="11">IF(SUM($D9:$D19)=0,"NA",SUM($J9:$J19)/SUM($D9:$D19))</f>
        <v>NA</v>
      </c>
      <c r="AG19" s="472"/>
      <c r="AH19" s="471"/>
      <c r="AI19" s="472"/>
      <c r="AJ19" s="471"/>
      <c r="AK19" s="472"/>
      <c r="AL19" s="471" t="s">
        <v>36</v>
      </c>
      <c r="AM19" s="472"/>
      <c r="AN19" s="471" t="s">
        <v>36</v>
      </c>
      <c r="AO19" s="472"/>
      <c r="AP19" s="472"/>
      <c r="AQ19" s="472"/>
      <c r="AR19" s="472"/>
    </row>
    <row r="20" spans="1:46">
      <c r="A20" s="466">
        <v>33400</v>
      </c>
      <c r="B20" s="467">
        <v>2007</v>
      </c>
      <c r="C20" s="466"/>
      <c r="D20" s="476">
        <v>6084.38</v>
      </c>
      <c r="E20" s="476"/>
      <c r="F20" s="468">
        <v>0</v>
      </c>
      <c r="G20" s="476"/>
      <c r="H20" s="476">
        <v>206.91</v>
      </c>
      <c r="J20" s="451">
        <f t="shared" si="1"/>
        <v>-206.91</v>
      </c>
      <c r="L20" s="471">
        <f t="shared" si="0"/>
        <v>-3.4006751715047384E-2</v>
      </c>
      <c r="N20" s="471">
        <f t="shared" si="2"/>
        <v>-3.4006751715047384E-2</v>
      </c>
      <c r="O20" s="472"/>
      <c r="P20" s="471">
        <f t="shared" si="3"/>
        <v>-3.4006751715047384E-2</v>
      </c>
      <c r="Q20" s="473"/>
      <c r="R20" s="471">
        <f t="shared" si="4"/>
        <v>-3.4006751715047384E-2</v>
      </c>
      <c r="S20" s="473"/>
      <c r="T20" s="471">
        <f t="shared" si="5"/>
        <v>-3.4006751715047384E-2</v>
      </c>
      <c r="U20" s="472"/>
      <c r="V20" s="471">
        <f t="shared" si="6"/>
        <v>-3.4006751715047384E-2</v>
      </c>
      <c r="W20" s="472"/>
      <c r="X20" s="471">
        <f t="shared" si="7"/>
        <v>-3.4006751715047384E-2</v>
      </c>
      <c r="Y20" s="472"/>
      <c r="Z20" s="471">
        <f t="shared" si="8"/>
        <v>-3.4006751715047384E-2</v>
      </c>
      <c r="AA20" s="472"/>
      <c r="AB20" s="471">
        <f t="shared" si="9"/>
        <v>-3.4006751715047384E-2</v>
      </c>
      <c r="AC20" s="472"/>
      <c r="AD20" s="471">
        <f t="shared" si="10"/>
        <v>-3.4006751715047384E-2</v>
      </c>
      <c r="AE20" s="471"/>
      <c r="AF20" s="471">
        <f t="shared" si="11"/>
        <v>-3.4006751715047384E-2</v>
      </c>
      <c r="AG20" s="472"/>
      <c r="AH20" s="471">
        <f t="shared" ref="AH20:AH27" si="12">IF(SUM($D9:$D20)=0,"NA",SUM($J9:$J20)/SUM($D9:$D20))</f>
        <v>-3.4006751715047384E-2</v>
      </c>
      <c r="AI20" s="472"/>
      <c r="AJ20" s="471"/>
      <c r="AK20" s="472"/>
      <c r="AL20" s="471"/>
      <c r="AM20" s="472"/>
      <c r="AN20" s="471" t="s">
        <v>36</v>
      </c>
      <c r="AO20" s="472"/>
      <c r="AP20" s="472"/>
      <c r="AQ20" s="472"/>
      <c r="AR20" s="472"/>
    </row>
    <row r="21" spans="1:46">
      <c r="A21" s="466">
        <v>33400</v>
      </c>
      <c r="B21" s="467">
        <v>2008</v>
      </c>
      <c r="C21" s="466"/>
      <c r="D21" s="468">
        <v>0</v>
      </c>
      <c r="E21" s="476"/>
      <c r="F21" s="468">
        <v>0</v>
      </c>
      <c r="G21" s="476"/>
      <c r="H21" s="476">
        <v>2552.0500000000002</v>
      </c>
      <c r="J21" s="451">
        <f t="shared" si="1"/>
        <v>-2552.0500000000002</v>
      </c>
      <c r="L21" s="471" t="str">
        <f t="shared" si="0"/>
        <v>NA</v>
      </c>
      <c r="N21" s="471">
        <f t="shared" si="2"/>
        <v>-0.45344965304599649</v>
      </c>
      <c r="O21" s="472"/>
      <c r="P21" s="471">
        <f t="shared" si="3"/>
        <v>-0.45344965304599649</v>
      </c>
      <c r="Q21" s="472"/>
      <c r="R21" s="471">
        <f t="shared" si="4"/>
        <v>-0.45344965304599649</v>
      </c>
      <c r="S21" s="473"/>
      <c r="T21" s="471">
        <f t="shared" si="5"/>
        <v>-0.45344965304599649</v>
      </c>
      <c r="U21" s="472"/>
      <c r="V21" s="471">
        <f t="shared" si="6"/>
        <v>-0.45344965304599649</v>
      </c>
      <c r="W21" s="472"/>
      <c r="X21" s="471">
        <f t="shared" si="7"/>
        <v>-0.45344965304599649</v>
      </c>
      <c r="Y21" s="472"/>
      <c r="Z21" s="471">
        <f t="shared" si="8"/>
        <v>-0.45344965304599649</v>
      </c>
      <c r="AA21" s="472"/>
      <c r="AB21" s="471">
        <f t="shared" si="9"/>
        <v>-0.45344965304599649</v>
      </c>
      <c r="AC21" s="472"/>
      <c r="AD21" s="471">
        <f t="shared" si="10"/>
        <v>-0.45344965304599649</v>
      </c>
      <c r="AE21" s="471"/>
      <c r="AF21" s="471">
        <f t="shared" si="11"/>
        <v>-0.45344965304599649</v>
      </c>
      <c r="AG21" s="472"/>
      <c r="AH21" s="471">
        <f t="shared" si="12"/>
        <v>-0.45344965304599649</v>
      </c>
      <c r="AI21" s="472"/>
      <c r="AJ21" s="471">
        <f t="shared" ref="AJ21:AJ27" si="13">IF(SUM($D9:$D21)=0,"NA",SUM($J9:$J21)/SUM($D9:$D21))</f>
        <v>-0.45344965304599649</v>
      </c>
      <c r="AK21" s="472"/>
      <c r="AL21" s="471"/>
      <c r="AM21" s="472"/>
      <c r="AN21" s="471"/>
      <c r="AO21" s="472"/>
      <c r="AP21" s="472"/>
      <c r="AQ21" s="472"/>
      <c r="AR21" s="472"/>
    </row>
    <row r="22" spans="1:46">
      <c r="A22" s="466">
        <v>33400</v>
      </c>
      <c r="B22" s="467">
        <v>2009</v>
      </c>
      <c r="C22" s="466"/>
      <c r="D22" s="468">
        <v>0</v>
      </c>
      <c r="E22" s="469"/>
      <c r="F22" s="468">
        <v>0</v>
      </c>
      <c r="G22" s="469"/>
      <c r="H22" s="468">
        <v>0</v>
      </c>
      <c r="J22" s="470">
        <f t="shared" si="1"/>
        <v>0</v>
      </c>
      <c r="L22" s="471" t="str">
        <f t="shared" si="0"/>
        <v>NA</v>
      </c>
      <c r="N22" s="471" t="str">
        <f t="shared" si="2"/>
        <v>NA</v>
      </c>
      <c r="O22" s="472"/>
      <c r="P22" s="471">
        <f t="shared" si="3"/>
        <v>-0.45344965304599649</v>
      </c>
      <c r="Q22" s="472"/>
      <c r="R22" s="471">
        <f t="shared" si="4"/>
        <v>-0.45344965304599649</v>
      </c>
      <c r="S22" s="473"/>
      <c r="T22" s="471">
        <f t="shared" si="5"/>
        <v>-0.45344965304599649</v>
      </c>
      <c r="U22" s="472"/>
      <c r="V22" s="471">
        <f t="shared" si="6"/>
        <v>-0.45344965304599649</v>
      </c>
      <c r="W22" s="472"/>
      <c r="X22" s="471">
        <f t="shared" si="7"/>
        <v>-0.45344965304599649</v>
      </c>
      <c r="Y22" s="472"/>
      <c r="Z22" s="471">
        <f t="shared" si="8"/>
        <v>-0.45344965304599649</v>
      </c>
      <c r="AA22" s="472"/>
      <c r="AB22" s="471">
        <f t="shared" si="9"/>
        <v>-0.45344965304599649</v>
      </c>
      <c r="AC22" s="472"/>
      <c r="AD22" s="471">
        <f t="shared" si="10"/>
        <v>-0.45344965304599649</v>
      </c>
      <c r="AE22" s="471"/>
      <c r="AF22" s="471">
        <f t="shared" si="11"/>
        <v>-0.45344965304599649</v>
      </c>
      <c r="AG22" s="472"/>
      <c r="AH22" s="471">
        <f t="shared" si="12"/>
        <v>-0.45344965304599649</v>
      </c>
      <c r="AI22" s="472"/>
      <c r="AJ22" s="471">
        <f t="shared" si="13"/>
        <v>-0.45344965304599649</v>
      </c>
      <c r="AK22" s="472"/>
      <c r="AL22" s="471">
        <f t="shared" ref="AL22:AL27" si="14">IF(SUM($D9:$D22)=0,"NA",SUM($J9:$J22)/SUM($D9:$D22))</f>
        <v>-0.45344965304599649</v>
      </c>
      <c r="AM22" s="472"/>
      <c r="AN22" s="471"/>
      <c r="AO22" s="472"/>
      <c r="AP22" s="471"/>
      <c r="AQ22" s="472"/>
      <c r="AR22" s="472"/>
    </row>
    <row r="23" spans="1:46">
      <c r="A23" s="466">
        <v>33400</v>
      </c>
      <c r="B23" s="467">
        <v>2010</v>
      </c>
      <c r="C23" s="466"/>
      <c r="D23" s="468">
        <v>0</v>
      </c>
      <c r="E23" s="469"/>
      <c r="F23" s="468">
        <v>0</v>
      </c>
      <c r="G23" s="469"/>
      <c r="H23" s="468">
        <v>0</v>
      </c>
      <c r="J23" s="470">
        <f t="shared" si="1"/>
        <v>0</v>
      </c>
      <c r="L23" s="471" t="str">
        <f t="shared" si="0"/>
        <v>NA</v>
      </c>
      <c r="N23" s="471" t="str">
        <f t="shared" si="2"/>
        <v>NA</v>
      </c>
      <c r="O23" s="472"/>
      <c r="P23" s="471" t="str">
        <f t="shared" si="3"/>
        <v>NA</v>
      </c>
      <c r="Q23" s="472"/>
      <c r="R23" s="471">
        <f t="shared" si="4"/>
        <v>-0.45344965304599649</v>
      </c>
      <c r="S23" s="472"/>
      <c r="T23" s="471">
        <f t="shared" si="5"/>
        <v>-0.45344965304599649</v>
      </c>
      <c r="U23" s="472"/>
      <c r="V23" s="471">
        <f t="shared" si="6"/>
        <v>-0.45344965304599649</v>
      </c>
      <c r="W23" s="472"/>
      <c r="X23" s="471">
        <f t="shared" si="7"/>
        <v>-0.45344965304599649</v>
      </c>
      <c r="Y23" s="472"/>
      <c r="Z23" s="471">
        <f t="shared" si="8"/>
        <v>-0.45344965304599649</v>
      </c>
      <c r="AA23" s="472"/>
      <c r="AB23" s="471">
        <f t="shared" si="9"/>
        <v>-0.45344965304599649</v>
      </c>
      <c r="AC23" s="472"/>
      <c r="AD23" s="471">
        <f t="shared" si="10"/>
        <v>-0.45344965304599649</v>
      </c>
      <c r="AE23" s="472"/>
      <c r="AF23" s="471">
        <f t="shared" si="11"/>
        <v>-0.45344965304599649</v>
      </c>
      <c r="AG23" s="472"/>
      <c r="AH23" s="471">
        <f t="shared" si="12"/>
        <v>-0.45344965304599649</v>
      </c>
      <c r="AI23" s="472"/>
      <c r="AJ23" s="471">
        <f t="shared" si="13"/>
        <v>-0.45344965304599649</v>
      </c>
      <c r="AK23" s="472"/>
      <c r="AL23" s="471">
        <f t="shared" si="14"/>
        <v>-0.45344965304599649</v>
      </c>
      <c r="AM23" s="472"/>
      <c r="AN23" s="471">
        <f>IF(SUM($D9:$D23)=0,"NA",SUM($J9:$J23)/SUM($D9:$D23))</f>
        <v>-0.45344965304599649</v>
      </c>
      <c r="AO23" s="472"/>
      <c r="AP23" s="471"/>
      <c r="AQ23" s="472"/>
      <c r="AR23" s="471"/>
    </row>
    <row r="24" spans="1:46">
      <c r="A24" s="466">
        <v>33400</v>
      </c>
      <c r="B24" s="467">
        <v>2011</v>
      </c>
      <c r="C24" s="466"/>
      <c r="D24" s="468">
        <v>0</v>
      </c>
      <c r="E24" s="469"/>
      <c r="F24" s="468">
        <v>0</v>
      </c>
      <c r="G24" s="469"/>
      <c r="H24" s="468">
        <v>0</v>
      </c>
      <c r="J24" s="470">
        <f t="shared" si="1"/>
        <v>0</v>
      </c>
      <c r="L24" s="471" t="str">
        <f t="shared" si="0"/>
        <v>NA</v>
      </c>
      <c r="N24" s="471" t="str">
        <f t="shared" si="2"/>
        <v>NA</v>
      </c>
      <c r="O24" s="472"/>
      <c r="P24" s="471" t="str">
        <f t="shared" si="3"/>
        <v>NA</v>
      </c>
      <c r="Q24" s="472"/>
      <c r="R24" s="471" t="str">
        <f t="shared" si="4"/>
        <v>NA</v>
      </c>
      <c r="S24" s="472"/>
      <c r="T24" s="471">
        <f t="shared" si="5"/>
        <v>-0.45344965304599649</v>
      </c>
      <c r="U24" s="472"/>
      <c r="V24" s="471">
        <f t="shared" si="6"/>
        <v>-0.45344965304599649</v>
      </c>
      <c r="W24" s="472"/>
      <c r="X24" s="471">
        <f t="shared" si="7"/>
        <v>-0.45344965304599649</v>
      </c>
      <c r="Y24" s="472"/>
      <c r="Z24" s="471">
        <f t="shared" si="8"/>
        <v>-0.45344965304599649</v>
      </c>
      <c r="AA24" s="472"/>
      <c r="AB24" s="471">
        <f t="shared" si="9"/>
        <v>-0.45344965304599649</v>
      </c>
      <c r="AC24" s="472"/>
      <c r="AD24" s="471">
        <f t="shared" si="10"/>
        <v>-0.45344965304599649</v>
      </c>
      <c r="AE24" s="472"/>
      <c r="AF24" s="471">
        <f t="shared" si="11"/>
        <v>-0.45344965304599649</v>
      </c>
      <c r="AG24" s="472"/>
      <c r="AH24" s="471">
        <f t="shared" si="12"/>
        <v>-0.45344965304599649</v>
      </c>
      <c r="AI24" s="472"/>
      <c r="AJ24" s="471">
        <f t="shared" si="13"/>
        <v>-0.45344965304599649</v>
      </c>
      <c r="AK24" s="472"/>
      <c r="AL24" s="471">
        <f t="shared" si="14"/>
        <v>-0.45344965304599649</v>
      </c>
      <c r="AM24" s="472"/>
      <c r="AN24" s="471">
        <f>IF(SUM($D10:$D24)=0,"NA",SUM($J10:$J24)/SUM($D10:$D24))</f>
        <v>-0.45344965304599649</v>
      </c>
      <c r="AO24" s="472"/>
      <c r="AP24" s="471">
        <f>IF(SUM($D9:$D24)=0,"NA",SUM($J9:$J24)/SUM($D9:$D24))</f>
        <v>-0.45344965304599649</v>
      </c>
      <c r="AQ24" s="472"/>
      <c r="AR24" s="471"/>
    </row>
    <row r="25" spans="1:46">
      <c r="A25" s="466">
        <v>33400</v>
      </c>
      <c r="B25" s="467">
        <v>2012</v>
      </c>
      <c r="C25" s="466"/>
      <c r="D25" s="468">
        <v>0</v>
      </c>
      <c r="E25" s="469"/>
      <c r="F25" s="468">
        <v>0</v>
      </c>
      <c r="G25" s="469"/>
      <c r="H25" s="468">
        <v>0</v>
      </c>
      <c r="J25" s="470">
        <f t="shared" si="1"/>
        <v>0</v>
      </c>
      <c r="L25" s="471" t="str">
        <f t="shared" si="0"/>
        <v>NA</v>
      </c>
      <c r="N25" s="471" t="str">
        <f t="shared" si="2"/>
        <v>NA</v>
      </c>
      <c r="O25" s="472"/>
      <c r="P25" s="471" t="str">
        <f t="shared" si="3"/>
        <v>NA</v>
      </c>
      <c r="Q25" s="472"/>
      <c r="R25" s="471" t="str">
        <f t="shared" si="4"/>
        <v>NA</v>
      </c>
      <c r="S25" s="472"/>
      <c r="T25" s="471" t="str">
        <f t="shared" si="5"/>
        <v>NA</v>
      </c>
      <c r="U25" s="472"/>
      <c r="V25" s="471">
        <f t="shared" si="6"/>
        <v>-0.45344965304599649</v>
      </c>
      <c r="W25" s="472"/>
      <c r="X25" s="471">
        <f t="shared" si="7"/>
        <v>-0.45344965304599649</v>
      </c>
      <c r="Y25" s="472"/>
      <c r="Z25" s="471">
        <f t="shared" si="8"/>
        <v>-0.45344965304599649</v>
      </c>
      <c r="AA25" s="472"/>
      <c r="AB25" s="471">
        <f t="shared" si="9"/>
        <v>-0.45344965304599649</v>
      </c>
      <c r="AC25" s="472"/>
      <c r="AD25" s="471">
        <f t="shared" si="10"/>
        <v>-0.45344965304599649</v>
      </c>
      <c r="AE25" s="472"/>
      <c r="AF25" s="471">
        <f t="shared" si="11"/>
        <v>-0.45344965304599649</v>
      </c>
      <c r="AG25" s="472"/>
      <c r="AH25" s="471">
        <f t="shared" si="12"/>
        <v>-0.45344965304599649</v>
      </c>
      <c r="AI25" s="472"/>
      <c r="AJ25" s="471">
        <f t="shared" si="13"/>
        <v>-0.45344965304599649</v>
      </c>
      <c r="AK25" s="472"/>
      <c r="AL25" s="471">
        <f t="shared" si="14"/>
        <v>-0.45344965304599649</v>
      </c>
      <c r="AM25" s="472"/>
      <c r="AN25" s="471">
        <f>IF(SUM($D11:$D25)=0,"NA",SUM($J11:$J25)/SUM($D11:$D25))</f>
        <v>-0.45344965304599649</v>
      </c>
      <c r="AO25" s="472"/>
      <c r="AP25" s="471">
        <f>IF(SUM($D10:$D25)=0,"NA",SUM($J10:$J25)/SUM($D10:$D25))</f>
        <v>-0.45344965304599649</v>
      </c>
      <c r="AQ25" s="472"/>
      <c r="AR25" s="471">
        <f>IF(SUM($D9:$D25)=0,"NA",SUM($J9:$J25)/SUM($D9:$D25))</f>
        <v>-0.45344965304599649</v>
      </c>
      <c r="AS25" s="471"/>
      <c r="AT25" s="471"/>
    </row>
    <row r="26" spans="1:46">
      <c r="A26" s="466">
        <v>33400</v>
      </c>
      <c r="B26" s="467">
        <v>2013</v>
      </c>
      <c r="C26" s="466"/>
      <c r="D26" s="468">
        <v>0</v>
      </c>
      <c r="E26" s="469"/>
      <c r="F26" s="468">
        <v>0</v>
      </c>
      <c r="G26" s="469"/>
      <c r="H26" s="468">
        <v>0</v>
      </c>
      <c r="J26" s="470">
        <f t="shared" si="1"/>
        <v>0</v>
      </c>
      <c r="L26" s="471" t="str">
        <f t="shared" si="0"/>
        <v>NA</v>
      </c>
      <c r="N26" s="471" t="str">
        <f t="shared" si="2"/>
        <v>NA</v>
      </c>
      <c r="O26" s="472"/>
      <c r="P26" s="471" t="str">
        <f t="shared" si="3"/>
        <v>NA</v>
      </c>
      <c r="Q26" s="472"/>
      <c r="R26" s="471" t="str">
        <f t="shared" si="4"/>
        <v>NA</v>
      </c>
      <c r="S26" s="472"/>
      <c r="T26" s="471" t="str">
        <f t="shared" si="5"/>
        <v>NA</v>
      </c>
      <c r="U26" s="472"/>
      <c r="V26" s="471" t="str">
        <f t="shared" si="6"/>
        <v>NA</v>
      </c>
      <c r="W26" s="472"/>
      <c r="X26" s="471">
        <f t="shared" si="7"/>
        <v>-0.45344965304599649</v>
      </c>
      <c r="Y26" s="472"/>
      <c r="Z26" s="471">
        <f t="shared" si="8"/>
        <v>-0.45344965304599649</v>
      </c>
      <c r="AA26" s="472"/>
      <c r="AB26" s="471">
        <f t="shared" si="9"/>
        <v>-0.45344965304599649</v>
      </c>
      <c r="AC26" s="472"/>
      <c r="AD26" s="471">
        <f t="shared" si="10"/>
        <v>-0.45344965304599649</v>
      </c>
      <c r="AE26" s="472"/>
      <c r="AF26" s="471">
        <f t="shared" si="11"/>
        <v>-0.45344965304599649</v>
      </c>
      <c r="AG26" s="472"/>
      <c r="AH26" s="471">
        <f t="shared" si="12"/>
        <v>-0.45344965304599649</v>
      </c>
      <c r="AI26" s="472"/>
      <c r="AJ26" s="471">
        <f t="shared" si="13"/>
        <v>-0.45344965304599649</v>
      </c>
      <c r="AK26" s="472"/>
      <c r="AL26" s="471">
        <f t="shared" si="14"/>
        <v>-0.45344965304599649</v>
      </c>
      <c r="AM26" s="472"/>
      <c r="AN26" s="471">
        <f>IF(SUM($D12:$D26)=0,"NA",SUM($J12:$J26)/SUM($D12:$D26))</f>
        <v>-0.45344965304599649</v>
      </c>
      <c r="AO26" s="472"/>
      <c r="AP26" s="471">
        <f>IF(SUM($D11:$D26)=0,"NA",SUM($J11:$J26)/SUM($D11:$D26))</f>
        <v>-0.45344965304599649</v>
      </c>
      <c r="AQ26" s="472"/>
      <c r="AR26" s="471">
        <f>IF(SUM($D10:$D26)=0,"NA",SUM($J10:$J26)/SUM($D10:$D26))</f>
        <v>-0.45344965304599649</v>
      </c>
      <c r="AS26" s="471">
        <f>IF(SUM($D9:$D26)=0,"NA",SUM($J9:$J26)/SUM($D9:$D26))</f>
        <v>-0.45344965304599649</v>
      </c>
      <c r="AT26" s="471"/>
    </row>
    <row r="27" spans="1:46">
      <c r="A27" s="466">
        <v>33400</v>
      </c>
      <c r="B27" s="467">
        <v>2014</v>
      </c>
      <c r="C27" s="466"/>
      <c r="D27" s="477">
        <v>183204.41</v>
      </c>
      <c r="E27" s="478"/>
      <c r="F27" s="468">
        <v>0</v>
      </c>
      <c r="G27" s="469"/>
      <c r="H27" s="468">
        <v>0</v>
      </c>
      <c r="J27" s="470">
        <f t="shared" si="1"/>
        <v>0</v>
      </c>
      <c r="L27" s="471">
        <f t="shared" si="0"/>
        <v>0</v>
      </c>
      <c r="N27" s="471">
        <f t="shared" si="2"/>
        <v>0</v>
      </c>
      <c r="O27" s="472"/>
      <c r="P27" s="471">
        <f t="shared" si="3"/>
        <v>0</v>
      </c>
      <c r="Q27" s="472"/>
      <c r="R27" s="471">
        <f t="shared" si="4"/>
        <v>0</v>
      </c>
      <c r="S27" s="472"/>
      <c r="T27" s="471">
        <f t="shared" si="5"/>
        <v>0</v>
      </c>
      <c r="U27" s="472"/>
      <c r="V27" s="471">
        <f t="shared" si="6"/>
        <v>0</v>
      </c>
      <c r="W27" s="472"/>
      <c r="X27" s="471">
        <f t="shared" si="7"/>
        <v>-1.393006860478959E-2</v>
      </c>
      <c r="Y27" s="472"/>
      <c r="Z27" s="471">
        <f t="shared" si="8"/>
        <v>-1.4575400899334821E-2</v>
      </c>
      <c r="AA27" s="472"/>
      <c r="AB27" s="471">
        <f t="shared" si="9"/>
        <v>-1.4575400899334821E-2</v>
      </c>
      <c r="AC27" s="472"/>
      <c r="AD27" s="471">
        <f t="shared" si="10"/>
        <v>-1.4575400899334821E-2</v>
      </c>
      <c r="AE27" s="472"/>
      <c r="AF27" s="471">
        <f t="shared" si="11"/>
        <v>-1.4575400899334821E-2</v>
      </c>
      <c r="AG27" s="472"/>
      <c r="AH27" s="471">
        <f t="shared" si="12"/>
        <v>-1.4575400899334821E-2</v>
      </c>
      <c r="AI27" s="472"/>
      <c r="AJ27" s="471">
        <f t="shared" si="13"/>
        <v>-1.4575400899334821E-2</v>
      </c>
      <c r="AK27" s="472"/>
      <c r="AL27" s="471">
        <f t="shared" si="14"/>
        <v>-1.4575400899334821E-2</v>
      </c>
      <c r="AM27" s="472"/>
      <c r="AN27" s="471">
        <f>IF(SUM($D13:$D27)=0,"NA",SUM($J13:$J27)/SUM($D13:$D27))</f>
        <v>-1.4575400899334821E-2</v>
      </c>
      <c r="AO27" s="472"/>
      <c r="AP27" s="471">
        <f>IF(SUM($D12:$D27)=0,"NA",SUM($J12:$J27)/SUM($D12:$D27))</f>
        <v>-1.4575400899334821E-2</v>
      </c>
      <c r="AQ27" s="472"/>
      <c r="AR27" s="471">
        <f>IF(SUM($D11:$D27)=0,"NA",SUM($J11:$J27)/SUM($D11:$D27))</f>
        <v>-1.4575400899334821E-2</v>
      </c>
      <c r="AS27" s="471">
        <f>IF(SUM($D10:$D27)=0,"NA",SUM($J10:$J27)/SUM($D10:$D27))</f>
        <v>-1.4575400899334821E-2</v>
      </c>
      <c r="AT27" s="471">
        <f>IF(SUM($D9:$D27)=0,"NA",SUM($J9:$J27)/SUM($D9:$D27))</f>
        <v>-1.4575400899334821E-2</v>
      </c>
    </row>
    <row r="28" spans="1:46">
      <c r="A28" s="466"/>
      <c r="B28" s="466"/>
      <c r="C28" s="466"/>
      <c r="D28" s="477"/>
      <c r="E28" s="478"/>
      <c r="F28" s="477"/>
      <c r="G28" s="478"/>
      <c r="H28" s="477"/>
      <c r="J28" s="488">
        <f>SUM(J9:J27)</f>
        <v>-2758.96</v>
      </c>
      <c r="N28" s="471"/>
    </row>
    <row r="29" spans="1:46">
      <c r="A29" s="466"/>
      <c r="B29" s="466"/>
      <c r="C29" s="466"/>
      <c r="D29" s="477"/>
      <c r="E29" s="478"/>
      <c r="F29" s="477"/>
      <c r="G29" s="478"/>
      <c r="H29" s="477"/>
      <c r="N29" s="471"/>
    </row>
    <row r="30" spans="1:46">
      <c r="A30" s="466">
        <v>33600</v>
      </c>
      <c r="B30" s="467">
        <v>1996</v>
      </c>
      <c r="C30" s="466"/>
      <c r="D30" s="468">
        <v>0</v>
      </c>
      <c r="E30" s="469"/>
      <c r="F30" s="468">
        <v>0</v>
      </c>
      <c r="G30" s="469"/>
      <c r="H30" s="468">
        <v>0</v>
      </c>
      <c r="J30" s="470">
        <f t="shared" ref="J30:J48" si="15">F30+-H30</f>
        <v>0</v>
      </c>
      <c r="L30" s="471" t="str">
        <f t="shared" ref="L30:L48" si="16">IF(D30=0,"NA",+J30/D30)</f>
        <v>NA</v>
      </c>
      <c r="N30" s="471"/>
      <c r="O30" s="472"/>
      <c r="P30" s="471"/>
      <c r="Q30" s="473"/>
      <c r="R30" s="473"/>
      <c r="S30" s="473"/>
      <c r="T30" s="473"/>
      <c r="U30" s="472"/>
      <c r="V30" s="472"/>
      <c r="W30" s="472"/>
      <c r="X30" s="472"/>
      <c r="Y30" s="472"/>
      <c r="Z30" s="472"/>
      <c r="AA30" s="474"/>
      <c r="AB30" s="474"/>
      <c r="AC30" s="472"/>
      <c r="AD30" s="472"/>
      <c r="AE30" s="472"/>
      <c r="AF30" s="472"/>
      <c r="AG30" s="472"/>
      <c r="AH30" s="472"/>
      <c r="AI30" s="472"/>
      <c r="AJ30" s="472"/>
      <c r="AK30" s="472"/>
      <c r="AL30" s="472"/>
      <c r="AM30" s="472"/>
      <c r="AN30" s="472"/>
      <c r="AO30" s="472"/>
      <c r="AP30" s="472"/>
      <c r="AQ30" s="472"/>
      <c r="AR30" s="472"/>
    </row>
    <row r="31" spans="1:46">
      <c r="A31" s="466">
        <v>33600</v>
      </c>
      <c r="B31" s="467">
        <v>1997</v>
      </c>
      <c r="C31" s="466"/>
      <c r="D31" s="468">
        <v>0</v>
      </c>
      <c r="E31" s="469"/>
      <c r="F31" s="468">
        <v>0</v>
      </c>
      <c r="G31" s="469"/>
      <c r="H31" s="468">
        <v>0</v>
      </c>
      <c r="J31" s="470">
        <f t="shared" si="15"/>
        <v>0</v>
      </c>
      <c r="L31" s="471" t="str">
        <f t="shared" si="16"/>
        <v>NA</v>
      </c>
      <c r="N31" s="471" t="str">
        <f t="shared" ref="N31:N46" si="17">IF(SUM($D30:$D31)=0,"NA",SUM($J30:$J31)/SUM($D30:$D31))</f>
        <v>NA</v>
      </c>
      <c r="O31" s="472"/>
      <c r="P31" s="471"/>
      <c r="Q31" s="473"/>
      <c r="R31" s="471"/>
      <c r="S31" s="473"/>
      <c r="T31" s="473"/>
      <c r="U31" s="472"/>
      <c r="V31" s="472"/>
      <c r="W31" s="472"/>
      <c r="X31" s="472"/>
      <c r="Y31" s="472"/>
      <c r="Z31" s="472"/>
      <c r="AA31" s="474"/>
      <c r="AB31" s="475"/>
      <c r="AC31" s="472"/>
      <c r="AD31" s="472"/>
      <c r="AE31" s="472"/>
      <c r="AF31" s="472"/>
      <c r="AG31" s="472"/>
      <c r="AH31" s="472"/>
      <c r="AI31" s="472"/>
      <c r="AJ31" s="472"/>
      <c r="AK31" s="472"/>
      <c r="AL31" s="472"/>
      <c r="AM31" s="472"/>
      <c r="AN31" s="472"/>
      <c r="AO31" s="472"/>
      <c r="AP31" s="472"/>
      <c r="AQ31" s="472"/>
      <c r="AR31" s="472"/>
    </row>
    <row r="32" spans="1:46">
      <c r="A32" s="466">
        <v>33600</v>
      </c>
      <c r="B32" s="467">
        <v>1998</v>
      </c>
      <c r="C32" s="466"/>
      <c r="D32" s="468">
        <v>0</v>
      </c>
      <c r="E32" s="469"/>
      <c r="F32" s="468">
        <v>0</v>
      </c>
      <c r="G32" s="469"/>
      <c r="H32" s="468">
        <v>0</v>
      </c>
      <c r="J32" s="470">
        <f t="shared" si="15"/>
        <v>0</v>
      </c>
      <c r="L32" s="471" t="str">
        <f t="shared" si="16"/>
        <v>NA</v>
      </c>
      <c r="N32" s="471" t="str">
        <f t="shared" si="17"/>
        <v>NA</v>
      </c>
      <c r="O32" s="472"/>
      <c r="P32" s="471" t="str">
        <f t="shared" ref="P32:P48" si="18">IF(SUM($D30:$D32)=0,"NA",SUM($J30:$J32)/SUM($D30:$D32))</f>
        <v>NA</v>
      </c>
      <c r="Q32" s="473"/>
      <c r="R32" s="471"/>
      <c r="S32" s="473"/>
      <c r="T32" s="471"/>
      <c r="U32" s="472"/>
      <c r="V32" s="472"/>
      <c r="W32" s="472"/>
      <c r="X32" s="472"/>
      <c r="Y32" s="472"/>
      <c r="Z32" s="472"/>
      <c r="AA32" s="472"/>
      <c r="AB32" s="472"/>
      <c r="AC32" s="472"/>
      <c r="AD32" s="472"/>
      <c r="AE32" s="472"/>
      <c r="AF32" s="472"/>
      <c r="AG32" s="472"/>
      <c r="AH32" s="472"/>
      <c r="AI32" s="472"/>
      <c r="AJ32" s="472"/>
      <c r="AK32" s="472"/>
      <c r="AL32" s="472"/>
      <c r="AM32" s="472"/>
      <c r="AN32" s="472"/>
      <c r="AO32" s="472"/>
      <c r="AP32" s="472"/>
      <c r="AQ32" s="472"/>
      <c r="AR32" s="472"/>
    </row>
    <row r="33" spans="1:46">
      <c r="A33" s="466">
        <v>33600</v>
      </c>
      <c r="B33" s="467">
        <v>1999</v>
      </c>
      <c r="C33" s="466"/>
      <c r="D33" s="468">
        <v>0</v>
      </c>
      <c r="E33" s="469"/>
      <c r="F33" s="468">
        <v>0</v>
      </c>
      <c r="G33" s="469"/>
      <c r="H33" s="468">
        <v>0</v>
      </c>
      <c r="J33" s="470">
        <f t="shared" si="15"/>
        <v>0</v>
      </c>
      <c r="L33" s="471" t="str">
        <f t="shared" si="16"/>
        <v>NA</v>
      </c>
      <c r="N33" s="471" t="str">
        <f t="shared" si="17"/>
        <v>NA</v>
      </c>
      <c r="O33" s="472"/>
      <c r="P33" s="471" t="str">
        <f t="shared" si="18"/>
        <v>NA</v>
      </c>
      <c r="Q33" s="473"/>
      <c r="R33" s="471" t="str">
        <f t="shared" ref="R33:R48" si="19">IF(SUM($D30:$D33)=0,"NA",SUM($J30:$J33)/SUM($D30:$D33))</f>
        <v>NA</v>
      </c>
      <c r="S33" s="473"/>
      <c r="T33" s="471"/>
      <c r="U33" s="472"/>
      <c r="V33" s="471"/>
      <c r="W33" s="472"/>
      <c r="X33" s="472"/>
      <c r="Y33" s="472"/>
      <c r="Z33" s="472"/>
      <c r="AA33" s="472"/>
      <c r="AB33" s="472"/>
      <c r="AC33" s="472"/>
      <c r="AD33" s="472"/>
      <c r="AE33" s="472"/>
      <c r="AF33" s="472"/>
      <c r="AG33" s="472"/>
      <c r="AH33" s="472"/>
      <c r="AI33" s="472"/>
      <c r="AJ33" s="472"/>
      <c r="AK33" s="472"/>
      <c r="AL33" s="472"/>
      <c r="AM33" s="472"/>
      <c r="AN33" s="472"/>
      <c r="AO33" s="472"/>
      <c r="AP33" s="472"/>
      <c r="AQ33" s="472"/>
      <c r="AR33" s="472"/>
    </row>
    <row r="34" spans="1:46">
      <c r="A34" s="466">
        <v>33600</v>
      </c>
      <c r="B34" s="467">
        <v>2000</v>
      </c>
      <c r="C34" s="466"/>
      <c r="D34" s="468">
        <v>0</v>
      </c>
      <c r="E34" s="469"/>
      <c r="F34" s="468">
        <v>0</v>
      </c>
      <c r="G34" s="469"/>
      <c r="H34" s="468">
        <v>0</v>
      </c>
      <c r="J34" s="470">
        <f t="shared" si="15"/>
        <v>0</v>
      </c>
      <c r="L34" s="471" t="str">
        <f t="shared" si="16"/>
        <v>NA</v>
      </c>
      <c r="N34" s="471" t="str">
        <f t="shared" si="17"/>
        <v>NA</v>
      </c>
      <c r="O34" s="472"/>
      <c r="P34" s="471" t="str">
        <f t="shared" si="18"/>
        <v>NA</v>
      </c>
      <c r="Q34" s="473"/>
      <c r="R34" s="471" t="str">
        <f t="shared" si="19"/>
        <v>NA</v>
      </c>
      <c r="S34" s="473"/>
      <c r="T34" s="471" t="str">
        <f t="shared" ref="T34:T48" si="20">IF(SUM($D30:$D34)=0,"NA",SUM($J30:$J34)/SUM($D30:$D34))</f>
        <v>NA</v>
      </c>
      <c r="U34" s="472"/>
      <c r="V34" s="471"/>
      <c r="W34" s="472"/>
      <c r="X34" s="471"/>
      <c r="Y34" s="472"/>
      <c r="Z34" s="472"/>
      <c r="AA34" s="472"/>
      <c r="AB34" s="472"/>
      <c r="AC34" s="472"/>
      <c r="AD34" s="472"/>
      <c r="AE34" s="472"/>
      <c r="AF34" s="472"/>
      <c r="AG34" s="472"/>
      <c r="AH34" s="472"/>
      <c r="AI34" s="472"/>
      <c r="AJ34" s="472"/>
      <c r="AK34" s="472"/>
      <c r="AL34" s="472"/>
      <c r="AM34" s="472"/>
      <c r="AN34" s="472"/>
      <c r="AO34" s="472"/>
      <c r="AP34" s="472"/>
      <c r="AQ34" s="472"/>
      <c r="AR34" s="472"/>
    </row>
    <row r="35" spans="1:46">
      <c r="A35" s="466">
        <v>33600</v>
      </c>
      <c r="B35" s="467">
        <v>2001</v>
      </c>
      <c r="C35" s="466"/>
      <c r="D35" s="468">
        <v>0</v>
      </c>
      <c r="E35" s="469"/>
      <c r="F35" s="468">
        <v>0</v>
      </c>
      <c r="G35" s="469"/>
      <c r="H35" s="468">
        <v>0</v>
      </c>
      <c r="J35" s="470">
        <f t="shared" si="15"/>
        <v>0</v>
      </c>
      <c r="L35" s="471" t="str">
        <f t="shared" si="16"/>
        <v>NA</v>
      </c>
      <c r="N35" s="471" t="str">
        <f t="shared" si="17"/>
        <v>NA</v>
      </c>
      <c r="O35" s="472"/>
      <c r="P35" s="471" t="str">
        <f t="shared" si="18"/>
        <v>NA</v>
      </c>
      <c r="Q35" s="473"/>
      <c r="R35" s="471" t="str">
        <f t="shared" si="19"/>
        <v>NA</v>
      </c>
      <c r="S35" s="473"/>
      <c r="T35" s="471" t="str">
        <f t="shared" si="20"/>
        <v>NA</v>
      </c>
      <c r="U35" s="472"/>
      <c r="V35" s="471" t="str">
        <f t="shared" ref="V35:V48" si="21">IF(SUM($D30:$D35)=0,"NA",SUM($J30:$J35)/SUM($D30:$D35))</f>
        <v>NA</v>
      </c>
      <c r="W35" s="472"/>
      <c r="X35" s="471"/>
      <c r="Y35" s="472"/>
      <c r="Z35" s="471"/>
      <c r="AA35" s="472"/>
      <c r="AB35" s="472"/>
      <c r="AC35" s="472"/>
      <c r="AD35" s="472"/>
      <c r="AE35" s="472"/>
      <c r="AF35" s="472"/>
      <c r="AG35" s="472"/>
      <c r="AH35" s="472"/>
      <c r="AI35" s="472"/>
      <c r="AJ35" s="472"/>
      <c r="AK35" s="472"/>
      <c r="AL35" s="472"/>
      <c r="AM35" s="472"/>
      <c r="AN35" s="472"/>
      <c r="AO35" s="472"/>
      <c r="AP35" s="472"/>
      <c r="AQ35" s="472"/>
      <c r="AR35" s="472"/>
    </row>
    <row r="36" spans="1:46">
      <c r="A36" s="466">
        <v>33600</v>
      </c>
      <c r="B36" s="467">
        <v>2002</v>
      </c>
      <c r="C36" s="466"/>
      <c r="D36" s="468">
        <v>0</v>
      </c>
      <c r="E36" s="469"/>
      <c r="F36" s="468">
        <v>0</v>
      </c>
      <c r="G36" s="469"/>
      <c r="H36" s="468">
        <v>0</v>
      </c>
      <c r="J36" s="470">
        <f t="shared" si="15"/>
        <v>0</v>
      </c>
      <c r="L36" s="471" t="str">
        <f t="shared" si="16"/>
        <v>NA</v>
      </c>
      <c r="N36" s="471" t="str">
        <f t="shared" si="17"/>
        <v>NA</v>
      </c>
      <c r="O36" s="472"/>
      <c r="P36" s="471" t="str">
        <f t="shared" si="18"/>
        <v>NA</v>
      </c>
      <c r="Q36" s="473"/>
      <c r="R36" s="471" t="str">
        <f t="shared" si="19"/>
        <v>NA</v>
      </c>
      <c r="S36" s="473"/>
      <c r="T36" s="471" t="str">
        <f t="shared" si="20"/>
        <v>NA</v>
      </c>
      <c r="U36" s="472"/>
      <c r="V36" s="471" t="str">
        <f t="shared" si="21"/>
        <v>NA</v>
      </c>
      <c r="W36" s="472"/>
      <c r="X36" s="471" t="str">
        <f t="shared" ref="X36:X48" si="22">IF(SUM($D30:$D36)=0,"NA",SUM($J30:$J36)/SUM($D30:$D36))</f>
        <v>NA</v>
      </c>
      <c r="Y36" s="472"/>
      <c r="Z36" s="471"/>
      <c r="AA36" s="472"/>
      <c r="AB36" s="471"/>
      <c r="AC36" s="472"/>
      <c r="AD36" s="472"/>
      <c r="AE36" s="472"/>
      <c r="AF36" s="472"/>
      <c r="AG36" s="472"/>
      <c r="AH36" s="472"/>
      <c r="AI36" s="472"/>
      <c r="AJ36" s="472"/>
      <c r="AK36" s="472"/>
      <c r="AL36" s="472"/>
      <c r="AM36" s="472"/>
      <c r="AN36" s="472"/>
      <c r="AO36" s="472"/>
      <c r="AP36" s="472"/>
      <c r="AQ36" s="472"/>
      <c r="AR36" s="472"/>
    </row>
    <row r="37" spans="1:46">
      <c r="A37" s="466">
        <v>33600</v>
      </c>
      <c r="B37" s="467">
        <v>2003</v>
      </c>
      <c r="C37" s="466"/>
      <c r="D37" s="468">
        <v>0</v>
      </c>
      <c r="E37" s="469"/>
      <c r="F37" s="468">
        <v>0</v>
      </c>
      <c r="G37" s="469"/>
      <c r="H37" s="468">
        <v>0</v>
      </c>
      <c r="J37" s="470">
        <f t="shared" si="15"/>
        <v>0</v>
      </c>
      <c r="L37" s="471" t="str">
        <f t="shared" si="16"/>
        <v>NA</v>
      </c>
      <c r="N37" s="471" t="str">
        <f t="shared" si="17"/>
        <v>NA</v>
      </c>
      <c r="O37" s="472"/>
      <c r="P37" s="471" t="str">
        <f t="shared" si="18"/>
        <v>NA</v>
      </c>
      <c r="Q37" s="473"/>
      <c r="R37" s="471" t="str">
        <f t="shared" si="19"/>
        <v>NA</v>
      </c>
      <c r="S37" s="473"/>
      <c r="T37" s="471" t="str">
        <f t="shared" si="20"/>
        <v>NA</v>
      </c>
      <c r="U37" s="472"/>
      <c r="V37" s="471" t="str">
        <f t="shared" si="21"/>
        <v>NA</v>
      </c>
      <c r="W37" s="472"/>
      <c r="X37" s="471" t="str">
        <f t="shared" si="22"/>
        <v>NA</v>
      </c>
      <c r="Y37" s="472"/>
      <c r="Z37" s="471" t="str">
        <f t="shared" ref="Z37:Z48" si="23">IF(SUM($D30:$D37)=0,"NA",SUM($J30:$J37)/SUM($D30:$D37))</f>
        <v>NA</v>
      </c>
      <c r="AA37" s="472"/>
      <c r="AB37" s="471"/>
      <c r="AC37" s="472"/>
      <c r="AD37" s="471"/>
      <c r="AE37" s="471"/>
      <c r="AF37" s="472"/>
      <c r="AG37" s="472"/>
      <c r="AH37" s="472"/>
      <c r="AI37" s="472"/>
      <c r="AJ37" s="472"/>
      <c r="AK37" s="472"/>
      <c r="AL37" s="472"/>
      <c r="AM37" s="472"/>
      <c r="AN37" s="472"/>
      <c r="AO37" s="472"/>
      <c r="AP37" s="472"/>
      <c r="AQ37" s="472"/>
      <c r="AR37" s="472"/>
    </row>
    <row r="38" spans="1:46">
      <c r="A38" s="466">
        <v>33600</v>
      </c>
      <c r="B38" s="467">
        <v>2004</v>
      </c>
      <c r="C38" s="466"/>
      <c r="D38" s="468">
        <v>0</v>
      </c>
      <c r="E38" s="469"/>
      <c r="F38" s="468">
        <v>0</v>
      </c>
      <c r="G38" s="469"/>
      <c r="H38" s="468">
        <v>0</v>
      </c>
      <c r="J38" s="470">
        <f t="shared" si="15"/>
        <v>0</v>
      </c>
      <c r="L38" s="471" t="str">
        <f t="shared" si="16"/>
        <v>NA</v>
      </c>
      <c r="N38" s="471" t="str">
        <f t="shared" si="17"/>
        <v>NA</v>
      </c>
      <c r="O38" s="472"/>
      <c r="P38" s="471" t="str">
        <f t="shared" si="18"/>
        <v>NA</v>
      </c>
      <c r="Q38" s="473"/>
      <c r="R38" s="471" t="str">
        <f t="shared" si="19"/>
        <v>NA</v>
      </c>
      <c r="S38" s="473"/>
      <c r="T38" s="471" t="str">
        <f t="shared" si="20"/>
        <v>NA</v>
      </c>
      <c r="U38" s="472"/>
      <c r="V38" s="471" t="str">
        <f t="shared" si="21"/>
        <v>NA</v>
      </c>
      <c r="W38" s="472"/>
      <c r="X38" s="471" t="str">
        <f t="shared" si="22"/>
        <v>NA</v>
      </c>
      <c r="Y38" s="472"/>
      <c r="Z38" s="471" t="str">
        <f t="shared" si="23"/>
        <v>NA</v>
      </c>
      <c r="AA38" s="472"/>
      <c r="AB38" s="471" t="str">
        <f t="shared" ref="AB38:AB48" si="24">IF(SUM($D30:$D38)=0,"NA",SUM($J30:$J38)/SUM($D30:$D38))</f>
        <v>NA</v>
      </c>
      <c r="AC38" s="472"/>
      <c r="AD38" s="471"/>
      <c r="AE38" s="471"/>
      <c r="AF38" s="471"/>
      <c r="AG38" s="472"/>
      <c r="AH38" s="471" t="s">
        <v>36</v>
      </c>
      <c r="AI38" s="472"/>
      <c r="AJ38" s="471" t="s">
        <v>36</v>
      </c>
      <c r="AK38" s="472"/>
      <c r="AL38" s="471" t="s">
        <v>36</v>
      </c>
      <c r="AM38" s="472"/>
      <c r="AN38" s="471" t="s">
        <v>36</v>
      </c>
      <c r="AO38" s="472"/>
      <c r="AP38" s="472"/>
      <c r="AQ38" s="472"/>
      <c r="AR38" s="472"/>
    </row>
    <row r="39" spans="1:46">
      <c r="A39" s="466">
        <v>33600</v>
      </c>
      <c r="B39" s="467">
        <v>2005</v>
      </c>
      <c r="C39" s="466"/>
      <c r="D39" s="468">
        <v>0</v>
      </c>
      <c r="E39" s="469"/>
      <c r="F39" s="468">
        <v>0</v>
      </c>
      <c r="G39" s="469"/>
      <c r="H39" s="468">
        <v>0</v>
      </c>
      <c r="J39" s="470">
        <f t="shared" si="15"/>
        <v>0</v>
      </c>
      <c r="L39" s="471" t="str">
        <f t="shared" si="16"/>
        <v>NA</v>
      </c>
      <c r="N39" s="471" t="str">
        <f t="shared" si="17"/>
        <v>NA</v>
      </c>
      <c r="O39" s="472"/>
      <c r="P39" s="471" t="str">
        <f t="shared" si="18"/>
        <v>NA</v>
      </c>
      <c r="Q39" s="473"/>
      <c r="R39" s="471" t="str">
        <f t="shared" si="19"/>
        <v>NA</v>
      </c>
      <c r="S39" s="473"/>
      <c r="T39" s="471" t="str">
        <f t="shared" si="20"/>
        <v>NA</v>
      </c>
      <c r="U39" s="472"/>
      <c r="V39" s="471" t="str">
        <f t="shared" si="21"/>
        <v>NA</v>
      </c>
      <c r="W39" s="472"/>
      <c r="X39" s="471" t="str">
        <f t="shared" si="22"/>
        <v>NA</v>
      </c>
      <c r="Y39" s="472"/>
      <c r="Z39" s="471" t="str">
        <f t="shared" si="23"/>
        <v>NA</v>
      </c>
      <c r="AA39" s="472"/>
      <c r="AB39" s="471" t="str">
        <f t="shared" si="24"/>
        <v>NA</v>
      </c>
      <c r="AC39" s="472"/>
      <c r="AD39" s="471" t="str">
        <f t="shared" ref="AD39:AD48" si="25">IF(SUM($D30:$D39)=0,"NA",SUM($J30:$J39)/SUM($D30:$D39))</f>
        <v>NA</v>
      </c>
      <c r="AE39" s="471"/>
      <c r="AF39" s="471"/>
      <c r="AG39" s="472"/>
      <c r="AH39" s="471"/>
      <c r="AI39" s="472"/>
      <c r="AJ39" s="471" t="s">
        <v>36</v>
      </c>
      <c r="AK39" s="472"/>
      <c r="AL39" s="471" t="s">
        <v>36</v>
      </c>
      <c r="AM39" s="472"/>
      <c r="AN39" s="471" t="s">
        <v>36</v>
      </c>
      <c r="AO39" s="472"/>
      <c r="AP39" s="472"/>
      <c r="AQ39" s="472"/>
      <c r="AR39" s="472"/>
    </row>
    <row r="40" spans="1:46">
      <c r="A40" s="466">
        <v>33600</v>
      </c>
      <c r="B40" s="467">
        <v>2006</v>
      </c>
      <c r="C40" s="466"/>
      <c r="D40" s="468">
        <v>0</v>
      </c>
      <c r="E40" s="469"/>
      <c r="F40" s="468">
        <v>0</v>
      </c>
      <c r="G40" s="469"/>
      <c r="H40" s="468">
        <v>0</v>
      </c>
      <c r="J40" s="470">
        <f t="shared" si="15"/>
        <v>0</v>
      </c>
      <c r="L40" s="471" t="str">
        <f t="shared" si="16"/>
        <v>NA</v>
      </c>
      <c r="N40" s="471" t="str">
        <f t="shared" si="17"/>
        <v>NA</v>
      </c>
      <c r="O40" s="472"/>
      <c r="P40" s="471" t="str">
        <f t="shared" si="18"/>
        <v>NA</v>
      </c>
      <c r="Q40" s="473"/>
      <c r="R40" s="471" t="str">
        <f t="shared" si="19"/>
        <v>NA</v>
      </c>
      <c r="S40" s="473"/>
      <c r="T40" s="471" t="str">
        <f t="shared" si="20"/>
        <v>NA</v>
      </c>
      <c r="U40" s="472"/>
      <c r="V40" s="471" t="str">
        <f t="shared" si="21"/>
        <v>NA</v>
      </c>
      <c r="W40" s="472"/>
      <c r="X40" s="471" t="str">
        <f t="shared" si="22"/>
        <v>NA</v>
      </c>
      <c r="Y40" s="472"/>
      <c r="Z40" s="471" t="str">
        <f t="shared" si="23"/>
        <v>NA</v>
      </c>
      <c r="AA40" s="472"/>
      <c r="AB40" s="471" t="str">
        <f t="shared" si="24"/>
        <v>NA</v>
      </c>
      <c r="AC40" s="472"/>
      <c r="AD40" s="471" t="str">
        <f t="shared" si="25"/>
        <v>NA</v>
      </c>
      <c r="AE40" s="471"/>
      <c r="AF40" s="471" t="str">
        <f t="shared" ref="AF40:AF48" si="26">IF(SUM($D30:$D40)=0,"NA",SUM($J30:$J40)/SUM($D30:$D40))</f>
        <v>NA</v>
      </c>
      <c r="AG40" s="472"/>
      <c r="AH40" s="471"/>
      <c r="AI40" s="472"/>
      <c r="AJ40" s="471"/>
      <c r="AK40" s="472"/>
      <c r="AL40" s="471" t="s">
        <v>36</v>
      </c>
      <c r="AM40" s="472"/>
      <c r="AN40" s="471" t="s">
        <v>36</v>
      </c>
      <c r="AO40" s="472"/>
      <c r="AP40" s="472"/>
      <c r="AQ40" s="472"/>
      <c r="AR40" s="472"/>
    </row>
    <row r="41" spans="1:46">
      <c r="A41" s="466">
        <v>33600</v>
      </c>
      <c r="B41" s="467">
        <v>2007</v>
      </c>
      <c r="C41" s="466"/>
      <c r="D41" s="468">
        <v>0</v>
      </c>
      <c r="E41" s="469"/>
      <c r="F41" s="468">
        <v>0</v>
      </c>
      <c r="G41" s="469"/>
      <c r="H41" s="468">
        <v>0</v>
      </c>
      <c r="J41" s="470">
        <f t="shared" si="15"/>
        <v>0</v>
      </c>
      <c r="L41" s="471" t="str">
        <f t="shared" si="16"/>
        <v>NA</v>
      </c>
      <c r="N41" s="471" t="str">
        <f t="shared" si="17"/>
        <v>NA</v>
      </c>
      <c r="O41" s="472"/>
      <c r="P41" s="471" t="str">
        <f t="shared" si="18"/>
        <v>NA</v>
      </c>
      <c r="Q41" s="473"/>
      <c r="R41" s="471" t="str">
        <f t="shared" si="19"/>
        <v>NA</v>
      </c>
      <c r="S41" s="473"/>
      <c r="T41" s="471" t="str">
        <f t="shared" si="20"/>
        <v>NA</v>
      </c>
      <c r="U41" s="472"/>
      <c r="V41" s="471" t="str">
        <f t="shared" si="21"/>
        <v>NA</v>
      </c>
      <c r="W41" s="472"/>
      <c r="X41" s="471" t="str">
        <f t="shared" si="22"/>
        <v>NA</v>
      </c>
      <c r="Y41" s="472"/>
      <c r="Z41" s="471" t="str">
        <f t="shared" si="23"/>
        <v>NA</v>
      </c>
      <c r="AA41" s="472"/>
      <c r="AB41" s="471" t="str">
        <f t="shared" si="24"/>
        <v>NA</v>
      </c>
      <c r="AC41" s="472"/>
      <c r="AD41" s="471" t="str">
        <f t="shared" si="25"/>
        <v>NA</v>
      </c>
      <c r="AE41" s="471"/>
      <c r="AF41" s="471" t="str">
        <f t="shared" si="26"/>
        <v>NA</v>
      </c>
      <c r="AG41" s="472"/>
      <c r="AH41" s="471" t="str">
        <f t="shared" ref="AH41:AH48" si="27">IF(SUM($D30:$D41)=0,"NA",SUM($J30:$J41)/SUM($D30:$D41))</f>
        <v>NA</v>
      </c>
      <c r="AI41" s="472"/>
      <c r="AJ41" s="471"/>
      <c r="AK41" s="472"/>
      <c r="AL41" s="471"/>
      <c r="AM41" s="472"/>
      <c r="AN41" s="471" t="s">
        <v>36</v>
      </c>
      <c r="AO41" s="472"/>
      <c r="AP41" s="472"/>
      <c r="AQ41" s="472"/>
      <c r="AR41" s="472"/>
    </row>
    <row r="42" spans="1:46">
      <c r="A42" s="466">
        <v>33600</v>
      </c>
      <c r="B42" s="467">
        <v>2008</v>
      </c>
      <c r="C42" s="466"/>
      <c r="D42" s="468">
        <v>0</v>
      </c>
      <c r="E42" s="469"/>
      <c r="F42" s="468">
        <v>0</v>
      </c>
      <c r="G42" s="469"/>
      <c r="H42" s="468">
        <v>0</v>
      </c>
      <c r="J42" s="470">
        <f t="shared" si="15"/>
        <v>0</v>
      </c>
      <c r="L42" s="471" t="str">
        <f t="shared" si="16"/>
        <v>NA</v>
      </c>
      <c r="N42" s="471" t="str">
        <f t="shared" si="17"/>
        <v>NA</v>
      </c>
      <c r="O42" s="472"/>
      <c r="P42" s="471" t="str">
        <f t="shared" si="18"/>
        <v>NA</v>
      </c>
      <c r="Q42" s="472"/>
      <c r="R42" s="471" t="str">
        <f t="shared" si="19"/>
        <v>NA</v>
      </c>
      <c r="S42" s="473"/>
      <c r="T42" s="471" t="str">
        <f t="shared" si="20"/>
        <v>NA</v>
      </c>
      <c r="U42" s="472"/>
      <c r="V42" s="471" t="str">
        <f t="shared" si="21"/>
        <v>NA</v>
      </c>
      <c r="W42" s="472"/>
      <c r="X42" s="471" t="str">
        <f t="shared" si="22"/>
        <v>NA</v>
      </c>
      <c r="Y42" s="472"/>
      <c r="Z42" s="471" t="str">
        <f t="shared" si="23"/>
        <v>NA</v>
      </c>
      <c r="AA42" s="472"/>
      <c r="AB42" s="471" t="str">
        <f t="shared" si="24"/>
        <v>NA</v>
      </c>
      <c r="AC42" s="472"/>
      <c r="AD42" s="471" t="str">
        <f t="shared" si="25"/>
        <v>NA</v>
      </c>
      <c r="AE42" s="471"/>
      <c r="AF42" s="471" t="str">
        <f t="shared" si="26"/>
        <v>NA</v>
      </c>
      <c r="AG42" s="472"/>
      <c r="AH42" s="471" t="str">
        <f t="shared" si="27"/>
        <v>NA</v>
      </c>
      <c r="AI42" s="472"/>
      <c r="AJ42" s="471" t="str">
        <f t="shared" ref="AJ42:AJ48" si="28">IF(SUM($D30:$D42)=0,"NA",SUM($J30:$J42)/SUM($D30:$D42))</f>
        <v>NA</v>
      </c>
      <c r="AK42" s="472"/>
      <c r="AL42" s="471"/>
      <c r="AM42" s="472"/>
      <c r="AN42" s="471"/>
      <c r="AO42" s="472"/>
      <c r="AP42" s="472"/>
      <c r="AQ42" s="472"/>
      <c r="AR42" s="472"/>
    </row>
    <row r="43" spans="1:46">
      <c r="A43" s="466">
        <v>33600</v>
      </c>
      <c r="B43" s="467">
        <v>2009</v>
      </c>
      <c r="C43" s="466"/>
      <c r="D43" s="468">
        <v>0</v>
      </c>
      <c r="E43" s="469"/>
      <c r="F43" s="468">
        <v>0</v>
      </c>
      <c r="G43" s="469"/>
      <c r="H43" s="468">
        <v>0</v>
      </c>
      <c r="J43" s="470">
        <f t="shared" si="15"/>
        <v>0</v>
      </c>
      <c r="L43" s="471" t="str">
        <f t="shared" si="16"/>
        <v>NA</v>
      </c>
      <c r="N43" s="471" t="str">
        <f t="shared" si="17"/>
        <v>NA</v>
      </c>
      <c r="O43" s="472"/>
      <c r="P43" s="471" t="str">
        <f t="shared" si="18"/>
        <v>NA</v>
      </c>
      <c r="Q43" s="472"/>
      <c r="R43" s="471" t="str">
        <f t="shared" si="19"/>
        <v>NA</v>
      </c>
      <c r="S43" s="473"/>
      <c r="T43" s="471" t="str">
        <f t="shared" si="20"/>
        <v>NA</v>
      </c>
      <c r="U43" s="472"/>
      <c r="V43" s="471" t="str">
        <f t="shared" si="21"/>
        <v>NA</v>
      </c>
      <c r="W43" s="472"/>
      <c r="X43" s="471" t="str">
        <f t="shared" si="22"/>
        <v>NA</v>
      </c>
      <c r="Y43" s="472"/>
      <c r="Z43" s="471" t="str">
        <f t="shared" si="23"/>
        <v>NA</v>
      </c>
      <c r="AA43" s="472"/>
      <c r="AB43" s="471" t="str">
        <f t="shared" si="24"/>
        <v>NA</v>
      </c>
      <c r="AC43" s="472"/>
      <c r="AD43" s="471" t="str">
        <f t="shared" si="25"/>
        <v>NA</v>
      </c>
      <c r="AE43" s="471"/>
      <c r="AF43" s="471" t="str">
        <f t="shared" si="26"/>
        <v>NA</v>
      </c>
      <c r="AG43" s="472"/>
      <c r="AH43" s="471" t="str">
        <f t="shared" si="27"/>
        <v>NA</v>
      </c>
      <c r="AI43" s="472"/>
      <c r="AJ43" s="471" t="str">
        <f t="shared" si="28"/>
        <v>NA</v>
      </c>
      <c r="AK43" s="472"/>
      <c r="AL43" s="471" t="str">
        <f t="shared" ref="AL43:AL48" si="29">IF(SUM($D30:$D43)=0,"NA",SUM($J30:$J43)/SUM($D30:$D43))</f>
        <v>NA</v>
      </c>
      <c r="AM43" s="472"/>
      <c r="AN43" s="471"/>
      <c r="AO43" s="472"/>
      <c r="AP43" s="471"/>
      <c r="AQ43" s="472"/>
      <c r="AR43" s="472"/>
    </row>
    <row r="44" spans="1:46">
      <c r="A44" s="466">
        <v>33600</v>
      </c>
      <c r="B44" s="467">
        <v>2010</v>
      </c>
      <c r="C44" s="466"/>
      <c r="D44" s="468">
        <v>0</v>
      </c>
      <c r="E44" s="469"/>
      <c r="F44" s="468">
        <v>0</v>
      </c>
      <c r="G44" s="469"/>
      <c r="H44" s="468">
        <v>0</v>
      </c>
      <c r="J44" s="470">
        <f t="shared" si="15"/>
        <v>0</v>
      </c>
      <c r="L44" s="471" t="str">
        <f t="shared" si="16"/>
        <v>NA</v>
      </c>
      <c r="N44" s="471" t="str">
        <f t="shared" si="17"/>
        <v>NA</v>
      </c>
      <c r="O44" s="472"/>
      <c r="P44" s="471" t="str">
        <f t="shared" si="18"/>
        <v>NA</v>
      </c>
      <c r="Q44" s="472"/>
      <c r="R44" s="471" t="str">
        <f t="shared" si="19"/>
        <v>NA</v>
      </c>
      <c r="S44" s="472"/>
      <c r="T44" s="471" t="str">
        <f t="shared" si="20"/>
        <v>NA</v>
      </c>
      <c r="U44" s="472"/>
      <c r="V44" s="471" t="str">
        <f t="shared" si="21"/>
        <v>NA</v>
      </c>
      <c r="W44" s="472"/>
      <c r="X44" s="471" t="str">
        <f t="shared" si="22"/>
        <v>NA</v>
      </c>
      <c r="Y44" s="472"/>
      <c r="Z44" s="471" t="str">
        <f t="shared" si="23"/>
        <v>NA</v>
      </c>
      <c r="AA44" s="472"/>
      <c r="AB44" s="471" t="str">
        <f t="shared" si="24"/>
        <v>NA</v>
      </c>
      <c r="AC44" s="472"/>
      <c r="AD44" s="471" t="str">
        <f t="shared" si="25"/>
        <v>NA</v>
      </c>
      <c r="AE44" s="472"/>
      <c r="AF44" s="471" t="str">
        <f t="shared" si="26"/>
        <v>NA</v>
      </c>
      <c r="AG44" s="472"/>
      <c r="AH44" s="471" t="str">
        <f t="shared" si="27"/>
        <v>NA</v>
      </c>
      <c r="AI44" s="472"/>
      <c r="AJ44" s="471" t="str">
        <f t="shared" si="28"/>
        <v>NA</v>
      </c>
      <c r="AK44" s="472"/>
      <c r="AL44" s="471" t="str">
        <f t="shared" si="29"/>
        <v>NA</v>
      </c>
      <c r="AM44" s="472"/>
      <c r="AN44" s="471" t="str">
        <f>IF(SUM($D30:$D44)=0,"NA",SUM($J30:$J44)/SUM($D30:$D44))</f>
        <v>NA</v>
      </c>
      <c r="AO44" s="472"/>
      <c r="AP44" s="471"/>
      <c r="AQ44" s="472"/>
      <c r="AR44" s="471"/>
    </row>
    <row r="45" spans="1:46">
      <c r="A45" s="466">
        <v>33600</v>
      </c>
      <c r="B45" s="467">
        <v>2011</v>
      </c>
      <c r="C45" s="466"/>
      <c r="D45" s="468">
        <v>0</v>
      </c>
      <c r="E45" s="469"/>
      <c r="F45" s="468">
        <v>0</v>
      </c>
      <c r="G45" s="469"/>
      <c r="H45" s="468">
        <v>0</v>
      </c>
      <c r="J45" s="470">
        <f t="shared" si="15"/>
        <v>0</v>
      </c>
      <c r="L45" s="471" t="str">
        <f t="shared" si="16"/>
        <v>NA</v>
      </c>
      <c r="N45" s="471" t="str">
        <f t="shared" si="17"/>
        <v>NA</v>
      </c>
      <c r="O45" s="472"/>
      <c r="P45" s="471" t="str">
        <f t="shared" si="18"/>
        <v>NA</v>
      </c>
      <c r="Q45" s="472"/>
      <c r="R45" s="471" t="str">
        <f t="shared" si="19"/>
        <v>NA</v>
      </c>
      <c r="S45" s="472"/>
      <c r="T45" s="471" t="str">
        <f t="shared" si="20"/>
        <v>NA</v>
      </c>
      <c r="U45" s="472"/>
      <c r="V45" s="471" t="str">
        <f t="shared" si="21"/>
        <v>NA</v>
      </c>
      <c r="W45" s="472"/>
      <c r="X45" s="471" t="str">
        <f t="shared" si="22"/>
        <v>NA</v>
      </c>
      <c r="Y45" s="472"/>
      <c r="Z45" s="471" t="str">
        <f t="shared" si="23"/>
        <v>NA</v>
      </c>
      <c r="AA45" s="472"/>
      <c r="AB45" s="471" t="str">
        <f t="shared" si="24"/>
        <v>NA</v>
      </c>
      <c r="AC45" s="472"/>
      <c r="AD45" s="471" t="str">
        <f t="shared" si="25"/>
        <v>NA</v>
      </c>
      <c r="AE45" s="472"/>
      <c r="AF45" s="471" t="str">
        <f t="shared" si="26"/>
        <v>NA</v>
      </c>
      <c r="AG45" s="472"/>
      <c r="AH45" s="471" t="str">
        <f t="shared" si="27"/>
        <v>NA</v>
      </c>
      <c r="AI45" s="472"/>
      <c r="AJ45" s="471" t="str">
        <f t="shared" si="28"/>
        <v>NA</v>
      </c>
      <c r="AK45" s="472"/>
      <c r="AL45" s="471" t="str">
        <f t="shared" si="29"/>
        <v>NA</v>
      </c>
      <c r="AM45" s="472"/>
      <c r="AN45" s="471" t="str">
        <f>IF(SUM($D31:$D45)=0,"NA",SUM($J31:$J45)/SUM($D31:$D45))</f>
        <v>NA</v>
      </c>
      <c r="AO45" s="472"/>
      <c r="AP45" s="471" t="str">
        <f>IF(SUM($D30:$D45)=0,"NA",SUM($J30:$J45)/SUM($D30:$D45))</f>
        <v>NA</v>
      </c>
      <c r="AQ45" s="472"/>
      <c r="AR45" s="471"/>
    </row>
    <row r="46" spans="1:46">
      <c r="A46" s="466">
        <v>33600</v>
      </c>
      <c r="B46" s="467">
        <v>2012</v>
      </c>
      <c r="C46" s="466"/>
      <c r="D46" s="468">
        <v>0</v>
      </c>
      <c r="E46" s="469"/>
      <c r="F46" s="468">
        <v>0</v>
      </c>
      <c r="G46" s="469"/>
      <c r="H46" s="468">
        <v>0</v>
      </c>
      <c r="J46" s="470">
        <f t="shared" si="15"/>
        <v>0</v>
      </c>
      <c r="L46" s="471" t="str">
        <f t="shared" si="16"/>
        <v>NA</v>
      </c>
      <c r="N46" s="471" t="str">
        <f t="shared" si="17"/>
        <v>NA</v>
      </c>
      <c r="O46" s="472"/>
      <c r="P46" s="471" t="str">
        <f t="shared" si="18"/>
        <v>NA</v>
      </c>
      <c r="Q46" s="472"/>
      <c r="R46" s="471" t="str">
        <f t="shared" si="19"/>
        <v>NA</v>
      </c>
      <c r="S46" s="472"/>
      <c r="T46" s="471" t="str">
        <f t="shared" si="20"/>
        <v>NA</v>
      </c>
      <c r="U46" s="472"/>
      <c r="V46" s="471" t="str">
        <f t="shared" si="21"/>
        <v>NA</v>
      </c>
      <c r="W46" s="472"/>
      <c r="X46" s="471" t="str">
        <f t="shared" si="22"/>
        <v>NA</v>
      </c>
      <c r="Y46" s="472"/>
      <c r="Z46" s="471" t="str">
        <f t="shared" si="23"/>
        <v>NA</v>
      </c>
      <c r="AA46" s="472"/>
      <c r="AB46" s="471" t="str">
        <f t="shared" si="24"/>
        <v>NA</v>
      </c>
      <c r="AC46" s="472"/>
      <c r="AD46" s="471" t="str">
        <f t="shared" si="25"/>
        <v>NA</v>
      </c>
      <c r="AE46" s="472"/>
      <c r="AF46" s="471" t="str">
        <f t="shared" si="26"/>
        <v>NA</v>
      </c>
      <c r="AG46" s="472"/>
      <c r="AH46" s="471" t="str">
        <f t="shared" si="27"/>
        <v>NA</v>
      </c>
      <c r="AI46" s="472"/>
      <c r="AJ46" s="471" t="str">
        <f t="shared" si="28"/>
        <v>NA</v>
      </c>
      <c r="AK46" s="472"/>
      <c r="AL46" s="471" t="str">
        <f t="shared" si="29"/>
        <v>NA</v>
      </c>
      <c r="AM46" s="472"/>
      <c r="AN46" s="471" t="str">
        <f>IF(SUM($D32:$D46)=0,"NA",SUM($J32:$J46)/SUM($D32:$D46))</f>
        <v>NA</v>
      </c>
      <c r="AO46" s="472"/>
      <c r="AP46" s="471" t="str">
        <f>IF(SUM($D31:$D46)=0,"NA",SUM($J31:$J46)/SUM($D31:$D46))</f>
        <v>NA</v>
      </c>
      <c r="AQ46" s="472"/>
      <c r="AR46" s="471" t="str">
        <f>IF(SUM($D30:$D46)=0,"NA",SUM($J30:$J46)/SUM($D30:$D46))</f>
        <v>NA</v>
      </c>
    </row>
    <row r="47" spans="1:46">
      <c r="A47" s="466">
        <v>33600</v>
      </c>
      <c r="B47" s="467">
        <v>2013</v>
      </c>
      <c r="C47" s="466"/>
      <c r="D47" s="468">
        <v>0</v>
      </c>
      <c r="E47" s="469"/>
      <c r="F47" s="468">
        <v>0</v>
      </c>
      <c r="G47" s="469"/>
      <c r="H47" s="468">
        <v>0</v>
      </c>
      <c r="J47" s="470">
        <f t="shared" si="15"/>
        <v>0</v>
      </c>
      <c r="L47" s="471" t="str">
        <f t="shared" si="16"/>
        <v>NA</v>
      </c>
      <c r="N47" s="471" t="str">
        <f>IF(SUM($D46:$D47)=0,"NA",SUM($J46:$J47)/SUM($D46:$D47))</f>
        <v>NA</v>
      </c>
      <c r="O47" s="472"/>
      <c r="P47" s="471" t="str">
        <f t="shared" si="18"/>
        <v>NA</v>
      </c>
      <c r="Q47" s="472"/>
      <c r="R47" s="471" t="str">
        <f t="shared" si="19"/>
        <v>NA</v>
      </c>
      <c r="S47" s="472"/>
      <c r="T47" s="471" t="str">
        <f t="shared" si="20"/>
        <v>NA</v>
      </c>
      <c r="U47" s="472"/>
      <c r="V47" s="471" t="str">
        <f t="shared" si="21"/>
        <v>NA</v>
      </c>
      <c r="W47" s="472"/>
      <c r="X47" s="471" t="str">
        <f t="shared" si="22"/>
        <v>NA</v>
      </c>
      <c r="Y47" s="472"/>
      <c r="Z47" s="471" t="str">
        <f t="shared" si="23"/>
        <v>NA</v>
      </c>
      <c r="AA47" s="472"/>
      <c r="AB47" s="471" t="str">
        <f t="shared" si="24"/>
        <v>NA</v>
      </c>
      <c r="AC47" s="472"/>
      <c r="AD47" s="471" t="str">
        <f t="shared" si="25"/>
        <v>NA</v>
      </c>
      <c r="AE47" s="472"/>
      <c r="AF47" s="471" t="str">
        <f t="shared" si="26"/>
        <v>NA</v>
      </c>
      <c r="AG47" s="472"/>
      <c r="AH47" s="471" t="str">
        <f t="shared" si="27"/>
        <v>NA</v>
      </c>
      <c r="AI47" s="472"/>
      <c r="AJ47" s="471" t="str">
        <f t="shared" si="28"/>
        <v>NA</v>
      </c>
      <c r="AK47" s="472"/>
      <c r="AL47" s="471" t="str">
        <f t="shared" si="29"/>
        <v>NA</v>
      </c>
      <c r="AM47" s="472"/>
      <c r="AN47" s="471" t="str">
        <f>IF(SUM($D33:$D47)=0,"NA",SUM($J33:$J47)/SUM($D33:$D47))</f>
        <v>NA</v>
      </c>
      <c r="AO47" s="472"/>
      <c r="AP47" s="471" t="str">
        <f>IF(SUM($D32:$D47)=0,"NA",SUM($J32:$J47)/SUM($D32:$D47))</f>
        <v>NA</v>
      </c>
      <c r="AQ47" s="472"/>
      <c r="AR47" s="471" t="str">
        <f>IF(SUM($D31:$D47)=0,"NA",SUM($J31:$J47)/SUM($D31:$D47))</f>
        <v>NA</v>
      </c>
      <c r="AS47" s="471" t="str">
        <f>IF(SUM($D30:$D47)=0,"NA",SUM($J30:$J47)/SUM($D30:$D47))</f>
        <v>NA</v>
      </c>
      <c r="AT47" s="471"/>
    </row>
    <row r="48" spans="1:46">
      <c r="A48" s="466">
        <v>33600</v>
      </c>
      <c r="B48" s="467">
        <v>2014</v>
      </c>
      <c r="C48" s="466"/>
      <c r="D48" s="477">
        <v>44219.3</v>
      </c>
      <c r="E48" s="478"/>
      <c r="F48" s="468">
        <v>0</v>
      </c>
      <c r="G48" s="469"/>
      <c r="H48" s="468">
        <v>0</v>
      </c>
      <c r="J48" s="470">
        <f t="shared" si="15"/>
        <v>0</v>
      </c>
      <c r="L48" s="471">
        <f t="shared" si="16"/>
        <v>0</v>
      </c>
      <c r="N48" s="471">
        <f>IF(SUM($D47:$D48)=0,"NA",SUM($J47:$J48)/SUM($D47:$D48))</f>
        <v>0</v>
      </c>
      <c r="O48" s="472"/>
      <c r="P48" s="471">
        <f t="shared" si="18"/>
        <v>0</v>
      </c>
      <c r="Q48" s="472"/>
      <c r="R48" s="471">
        <f t="shared" si="19"/>
        <v>0</v>
      </c>
      <c r="S48" s="472"/>
      <c r="T48" s="471">
        <f t="shared" si="20"/>
        <v>0</v>
      </c>
      <c r="U48" s="472"/>
      <c r="V48" s="471">
        <f t="shared" si="21"/>
        <v>0</v>
      </c>
      <c r="W48" s="472"/>
      <c r="X48" s="471">
        <f t="shared" si="22"/>
        <v>0</v>
      </c>
      <c r="Y48" s="472"/>
      <c r="Z48" s="471">
        <f t="shared" si="23"/>
        <v>0</v>
      </c>
      <c r="AA48" s="472"/>
      <c r="AB48" s="471">
        <f t="shared" si="24"/>
        <v>0</v>
      </c>
      <c r="AC48" s="472"/>
      <c r="AD48" s="471">
        <f t="shared" si="25"/>
        <v>0</v>
      </c>
      <c r="AE48" s="472"/>
      <c r="AF48" s="471">
        <f t="shared" si="26"/>
        <v>0</v>
      </c>
      <c r="AG48" s="472"/>
      <c r="AH48" s="471">
        <f t="shared" si="27"/>
        <v>0</v>
      </c>
      <c r="AI48" s="472"/>
      <c r="AJ48" s="471">
        <f t="shared" si="28"/>
        <v>0</v>
      </c>
      <c r="AK48" s="472"/>
      <c r="AL48" s="471">
        <f t="shared" si="29"/>
        <v>0</v>
      </c>
      <c r="AM48" s="472"/>
      <c r="AN48" s="471">
        <f>IF(SUM($D34:$D48)=0,"NA",SUM($J34:$J48)/SUM($D34:$D48))</f>
        <v>0</v>
      </c>
      <c r="AO48" s="472"/>
      <c r="AP48" s="471">
        <f>IF(SUM($D33:$D48)=0,"NA",SUM($J33:$J48)/SUM($D33:$D48))</f>
        <v>0</v>
      </c>
      <c r="AQ48" s="472"/>
      <c r="AR48" s="471">
        <f>IF(SUM($D32:$D48)=0,"NA",SUM($J32:$J48)/SUM($D32:$D48))</f>
        <v>0</v>
      </c>
      <c r="AS48" s="471">
        <f>IF(SUM($D31:$D48)=0,"NA",SUM($J31:$J48)/SUM($D31:$D48))</f>
        <v>0</v>
      </c>
      <c r="AT48" s="471">
        <f>IF(SUM($D30:$D48)=0,"NA",SUM($J30:$J48)/SUM($D30:$D48))</f>
        <v>0</v>
      </c>
    </row>
    <row r="49" spans="1:44">
      <c r="A49" s="466"/>
      <c r="B49" s="466"/>
      <c r="C49" s="466"/>
      <c r="D49" s="477"/>
      <c r="E49" s="478"/>
      <c r="F49" s="477"/>
      <c r="G49" s="478"/>
      <c r="H49" s="477"/>
      <c r="J49" s="488">
        <f>SUM(J30:J48)</f>
        <v>0</v>
      </c>
    </row>
    <row r="50" spans="1:44">
      <c r="A50" s="466"/>
      <c r="B50" s="466"/>
      <c r="C50" s="466"/>
      <c r="D50" s="477"/>
      <c r="E50" s="478"/>
      <c r="F50" s="477"/>
      <c r="G50" s="478"/>
      <c r="H50" s="477"/>
    </row>
    <row r="51" spans="1:44">
      <c r="A51" s="466">
        <v>35100</v>
      </c>
      <c r="B51" s="467">
        <v>1996</v>
      </c>
      <c r="C51" s="466"/>
      <c r="D51" s="468">
        <v>0</v>
      </c>
      <c r="E51" s="469"/>
      <c r="F51" s="468">
        <v>0</v>
      </c>
      <c r="G51" s="469"/>
      <c r="H51" s="468">
        <v>0</v>
      </c>
      <c r="J51" s="470">
        <f t="shared" ref="J51:J69" si="30">F51+-H51</f>
        <v>0</v>
      </c>
      <c r="L51" s="471" t="str">
        <f t="shared" ref="L51:L69" si="31">IF(D51=0,"NA",+J51/D51)</f>
        <v>NA</v>
      </c>
      <c r="N51" s="471"/>
      <c r="O51" s="472"/>
      <c r="P51" s="471"/>
      <c r="Q51" s="473"/>
      <c r="R51" s="473"/>
      <c r="S51" s="473"/>
      <c r="T51" s="473"/>
      <c r="U51" s="472"/>
      <c r="V51" s="472"/>
      <c r="W51" s="472"/>
      <c r="X51" s="472"/>
      <c r="Y51" s="472"/>
      <c r="Z51" s="472"/>
      <c r="AA51" s="474"/>
      <c r="AB51" s="474"/>
      <c r="AC51" s="472"/>
      <c r="AD51" s="472"/>
      <c r="AE51" s="472"/>
      <c r="AF51" s="472"/>
      <c r="AG51" s="472"/>
      <c r="AH51" s="472"/>
      <c r="AI51" s="472"/>
      <c r="AJ51" s="472"/>
      <c r="AK51" s="472"/>
      <c r="AL51" s="472"/>
      <c r="AM51" s="472"/>
      <c r="AN51" s="472"/>
      <c r="AO51" s="472"/>
      <c r="AP51" s="472"/>
      <c r="AQ51" s="472"/>
      <c r="AR51" s="472"/>
    </row>
    <row r="52" spans="1:44">
      <c r="A52" s="466">
        <v>35100</v>
      </c>
      <c r="B52" s="467">
        <v>1997</v>
      </c>
      <c r="C52" s="466"/>
      <c r="D52" s="468">
        <v>0</v>
      </c>
      <c r="E52" s="469"/>
      <c r="F52" s="468">
        <v>0</v>
      </c>
      <c r="G52" s="469"/>
      <c r="H52" s="468">
        <v>0</v>
      </c>
      <c r="J52" s="470">
        <f t="shared" si="30"/>
        <v>0</v>
      </c>
      <c r="L52" s="471" t="str">
        <f t="shared" si="31"/>
        <v>NA</v>
      </c>
      <c r="N52" s="471" t="str">
        <f t="shared" ref="N52:N67" si="32">IF(SUM($D51:$D52)=0,"NA",SUM($J51:$J52)/SUM($D51:$D52))</f>
        <v>NA</v>
      </c>
      <c r="O52" s="472"/>
      <c r="P52" s="471"/>
      <c r="Q52" s="473"/>
      <c r="R52" s="471"/>
      <c r="S52" s="473"/>
      <c r="T52" s="473"/>
      <c r="U52" s="472"/>
      <c r="V52" s="472"/>
      <c r="W52" s="472"/>
      <c r="X52" s="472"/>
      <c r="Y52" s="472"/>
      <c r="Z52" s="472"/>
      <c r="AA52" s="474"/>
      <c r="AB52" s="475"/>
      <c r="AC52" s="472"/>
      <c r="AD52" s="472"/>
      <c r="AE52" s="472"/>
      <c r="AF52" s="472"/>
      <c r="AG52" s="472"/>
      <c r="AH52" s="472"/>
      <c r="AI52" s="472"/>
      <c r="AJ52" s="472"/>
      <c r="AK52" s="472"/>
      <c r="AL52" s="472"/>
      <c r="AM52" s="472"/>
      <c r="AN52" s="472"/>
      <c r="AO52" s="472"/>
      <c r="AP52" s="472"/>
      <c r="AQ52" s="472"/>
      <c r="AR52" s="472"/>
    </row>
    <row r="53" spans="1:44">
      <c r="A53" s="466">
        <v>35100</v>
      </c>
      <c r="B53" s="467">
        <v>1998</v>
      </c>
      <c r="C53" s="466"/>
      <c r="D53" s="476">
        <v>589</v>
      </c>
      <c r="E53" s="476"/>
      <c r="F53" s="476">
        <v>619</v>
      </c>
      <c r="G53" s="476"/>
      <c r="H53" s="468">
        <v>0</v>
      </c>
      <c r="J53" s="451">
        <f t="shared" si="30"/>
        <v>619</v>
      </c>
      <c r="L53" s="471">
        <f t="shared" si="31"/>
        <v>1.0509337860780985</v>
      </c>
      <c r="N53" s="471">
        <f t="shared" si="32"/>
        <v>1.0509337860780985</v>
      </c>
      <c r="O53" s="472"/>
      <c r="P53" s="471">
        <f t="shared" ref="P53:P69" si="33">IF(SUM($D51:$D53)=0,"NA",SUM($J51:$J53)/SUM($D51:$D53))</f>
        <v>1.0509337860780985</v>
      </c>
      <c r="Q53" s="473"/>
      <c r="R53" s="471"/>
      <c r="S53" s="473"/>
      <c r="T53" s="471"/>
      <c r="U53" s="472"/>
      <c r="V53" s="472"/>
      <c r="W53" s="472"/>
      <c r="X53" s="472"/>
      <c r="Y53" s="472"/>
      <c r="Z53" s="472"/>
      <c r="AA53" s="472"/>
      <c r="AB53" s="472"/>
      <c r="AC53" s="472"/>
      <c r="AD53" s="472"/>
      <c r="AE53" s="472"/>
      <c r="AF53" s="472"/>
      <c r="AG53" s="472"/>
      <c r="AH53" s="472"/>
      <c r="AI53" s="472"/>
      <c r="AJ53" s="472"/>
      <c r="AK53" s="472"/>
      <c r="AL53" s="472"/>
      <c r="AM53" s="472"/>
      <c r="AN53" s="472"/>
      <c r="AO53" s="472"/>
      <c r="AP53" s="472"/>
      <c r="AQ53" s="472"/>
      <c r="AR53" s="472"/>
    </row>
    <row r="54" spans="1:44">
      <c r="A54" s="466">
        <v>35100</v>
      </c>
      <c r="B54" s="467">
        <v>1999</v>
      </c>
      <c r="C54" s="466"/>
      <c r="D54" s="468">
        <v>0</v>
      </c>
      <c r="E54" s="469"/>
      <c r="F54" s="468">
        <v>0</v>
      </c>
      <c r="G54" s="469"/>
      <c r="H54" s="468">
        <v>0</v>
      </c>
      <c r="J54" s="470">
        <f t="shared" si="30"/>
        <v>0</v>
      </c>
      <c r="L54" s="471" t="str">
        <f t="shared" si="31"/>
        <v>NA</v>
      </c>
      <c r="N54" s="471">
        <f t="shared" si="32"/>
        <v>1.0509337860780985</v>
      </c>
      <c r="O54" s="472"/>
      <c r="P54" s="471">
        <f t="shared" si="33"/>
        <v>1.0509337860780985</v>
      </c>
      <c r="Q54" s="473"/>
      <c r="R54" s="471">
        <f t="shared" ref="R54:R69" si="34">IF(SUM($D51:$D54)=0,"NA",SUM($J51:$J54)/SUM($D51:$D54))</f>
        <v>1.0509337860780985</v>
      </c>
      <c r="S54" s="473"/>
      <c r="T54" s="471"/>
      <c r="U54" s="472"/>
      <c r="V54" s="471"/>
      <c r="W54" s="472"/>
      <c r="X54" s="472"/>
      <c r="Y54" s="472"/>
      <c r="Z54" s="472"/>
      <c r="AA54" s="472"/>
      <c r="AB54" s="472"/>
      <c r="AC54" s="472"/>
      <c r="AD54" s="472"/>
      <c r="AE54" s="472"/>
      <c r="AF54" s="472"/>
      <c r="AG54" s="472"/>
      <c r="AH54" s="472"/>
      <c r="AI54" s="472"/>
      <c r="AJ54" s="472"/>
      <c r="AK54" s="472"/>
      <c r="AL54" s="472"/>
      <c r="AM54" s="472"/>
      <c r="AN54" s="472"/>
      <c r="AO54" s="472"/>
      <c r="AP54" s="472"/>
      <c r="AQ54" s="472"/>
      <c r="AR54" s="472"/>
    </row>
    <row r="55" spans="1:44">
      <c r="A55" s="466">
        <v>35100</v>
      </c>
      <c r="B55" s="467">
        <v>2000</v>
      </c>
      <c r="C55" s="466"/>
      <c r="D55" s="468">
        <v>0</v>
      </c>
      <c r="E55" s="469"/>
      <c r="F55" s="468">
        <v>0</v>
      </c>
      <c r="G55" s="469"/>
      <c r="H55" s="468">
        <v>0</v>
      </c>
      <c r="J55" s="470">
        <f t="shared" si="30"/>
        <v>0</v>
      </c>
      <c r="L55" s="471" t="str">
        <f t="shared" si="31"/>
        <v>NA</v>
      </c>
      <c r="N55" s="471" t="str">
        <f t="shared" si="32"/>
        <v>NA</v>
      </c>
      <c r="O55" s="472"/>
      <c r="P55" s="471">
        <f t="shared" si="33"/>
        <v>1.0509337860780985</v>
      </c>
      <c r="Q55" s="473"/>
      <c r="R55" s="471">
        <f t="shared" si="34"/>
        <v>1.0509337860780985</v>
      </c>
      <c r="S55" s="473"/>
      <c r="T55" s="471">
        <f t="shared" ref="T55:T69" si="35">IF(SUM($D51:$D55)=0,"NA",SUM($J51:$J55)/SUM($D51:$D55))</f>
        <v>1.0509337860780985</v>
      </c>
      <c r="U55" s="472"/>
      <c r="V55" s="471"/>
      <c r="W55" s="472"/>
      <c r="X55" s="471"/>
      <c r="Y55" s="472"/>
      <c r="Z55" s="472"/>
      <c r="AA55" s="472"/>
      <c r="AB55" s="472"/>
      <c r="AC55" s="472"/>
      <c r="AD55" s="472"/>
      <c r="AE55" s="472"/>
      <c r="AF55" s="472"/>
      <c r="AG55" s="472"/>
      <c r="AH55" s="472"/>
      <c r="AI55" s="472"/>
      <c r="AJ55" s="472"/>
      <c r="AK55" s="472"/>
      <c r="AL55" s="472"/>
      <c r="AM55" s="472"/>
      <c r="AN55" s="472"/>
      <c r="AO55" s="472"/>
      <c r="AP55" s="472"/>
      <c r="AQ55" s="472"/>
      <c r="AR55" s="472"/>
    </row>
    <row r="56" spans="1:44">
      <c r="A56" s="466">
        <v>35100</v>
      </c>
      <c r="B56" s="467">
        <v>2001</v>
      </c>
      <c r="C56" s="466"/>
      <c r="D56" s="468">
        <v>0</v>
      </c>
      <c r="E56" s="469"/>
      <c r="F56" s="468">
        <v>0</v>
      </c>
      <c r="G56" s="469"/>
      <c r="H56" s="468">
        <v>0</v>
      </c>
      <c r="J56" s="470">
        <f t="shared" si="30"/>
        <v>0</v>
      </c>
      <c r="L56" s="471" t="str">
        <f t="shared" si="31"/>
        <v>NA</v>
      </c>
      <c r="N56" s="471" t="str">
        <f t="shared" si="32"/>
        <v>NA</v>
      </c>
      <c r="O56" s="472"/>
      <c r="P56" s="471" t="str">
        <f t="shared" si="33"/>
        <v>NA</v>
      </c>
      <c r="Q56" s="473"/>
      <c r="R56" s="471">
        <f t="shared" si="34"/>
        <v>1.0509337860780985</v>
      </c>
      <c r="S56" s="473"/>
      <c r="T56" s="471">
        <f t="shared" si="35"/>
        <v>1.0509337860780985</v>
      </c>
      <c r="U56" s="472"/>
      <c r="V56" s="471">
        <f t="shared" ref="V56:V69" si="36">IF(SUM($D51:$D56)=0,"NA",SUM($J51:$J56)/SUM($D51:$D56))</f>
        <v>1.0509337860780985</v>
      </c>
      <c r="W56" s="472"/>
      <c r="X56" s="471"/>
      <c r="Y56" s="472"/>
      <c r="Z56" s="471"/>
      <c r="AA56" s="472"/>
      <c r="AB56" s="472"/>
      <c r="AC56" s="472"/>
      <c r="AD56" s="472"/>
      <c r="AE56" s="472"/>
      <c r="AF56" s="472"/>
      <c r="AG56" s="472"/>
      <c r="AH56" s="472"/>
      <c r="AI56" s="472"/>
      <c r="AJ56" s="472"/>
      <c r="AK56" s="472"/>
      <c r="AL56" s="472"/>
      <c r="AM56" s="472"/>
      <c r="AN56" s="472"/>
      <c r="AO56" s="472"/>
      <c r="AP56" s="472"/>
      <c r="AQ56" s="472"/>
      <c r="AR56" s="472"/>
    </row>
    <row r="57" spans="1:44">
      <c r="A57" s="466">
        <v>35100</v>
      </c>
      <c r="B57" s="467">
        <v>2002</v>
      </c>
      <c r="C57" s="466"/>
      <c r="D57" s="468">
        <v>0</v>
      </c>
      <c r="E57" s="469"/>
      <c r="F57" s="468">
        <v>0</v>
      </c>
      <c r="G57" s="469"/>
      <c r="H57" s="468">
        <v>0</v>
      </c>
      <c r="J57" s="470">
        <f t="shared" si="30"/>
        <v>0</v>
      </c>
      <c r="L57" s="471" t="str">
        <f t="shared" si="31"/>
        <v>NA</v>
      </c>
      <c r="N57" s="471" t="str">
        <f t="shared" si="32"/>
        <v>NA</v>
      </c>
      <c r="O57" s="472"/>
      <c r="P57" s="471" t="str">
        <f t="shared" si="33"/>
        <v>NA</v>
      </c>
      <c r="Q57" s="473"/>
      <c r="R57" s="471" t="str">
        <f t="shared" si="34"/>
        <v>NA</v>
      </c>
      <c r="S57" s="473"/>
      <c r="T57" s="471">
        <f t="shared" si="35"/>
        <v>1.0509337860780985</v>
      </c>
      <c r="U57" s="472"/>
      <c r="V57" s="471">
        <f t="shared" si="36"/>
        <v>1.0509337860780985</v>
      </c>
      <c r="W57" s="472"/>
      <c r="X57" s="471">
        <f t="shared" ref="X57:X69" si="37">IF(SUM($D51:$D57)=0,"NA",SUM($J51:$J57)/SUM($D51:$D57))</f>
        <v>1.0509337860780985</v>
      </c>
      <c r="Y57" s="472"/>
      <c r="Z57" s="471"/>
      <c r="AA57" s="472"/>
      <c r="AB57" s="471"/>
      <c r="AC57" s="472"/>
      <c r="AD57" s="472"/>
      <c r="AE57" s="472"/>
      <c r="AF57" s="472"/>
      <c r="AG57" s="472"/>
      <c r="AH57" s="472"/>
      <c r="AI57" s="472"/>
      <c r="AJ57" s="472"/>
      <c r="AK57" s="472"/>
      <c r="AL57" s="472"/>
      <c r="AM57" s="472"/>
      <c r="AN57" s="472"/>
      <c r="AO57" s="472"/>
      <c r="AP57" s="472"/>
      <c r="AQ57" s="472"/>
      <c r="AR57" s="472"/>
    </row>
    <row r="58" spans="1:44">
      <c r="A58" s="466">
        <v>35100</v>
      </c>
      <c r="B58" s="467">
        <v>2003</v>
      </c>
      <c r="C58" s="466"/>
      <c r="D58" s="468">
        <v>0</v>
      </c>
      <c r="E58" s="469"/>
      <c r="F58" s="468">
        <v>0</v>
      </c>
      <c r="G58" s="469"/>
      <c r="H58" s="468">
        <v>0</v>
      </c>
      <c r="J58" s="470">
        <f t="shared" si="30"/>
        <v>0</v>
      </c>
      <c r="L58" s="471" t="str">
        <f t="shared" si="31"/>
        <v>NA</v>
      </c>
      <c r="N58" s="471" t="str">
        <f t="shared" si="32"/>
        <v>NA</v>
      </c>
      <c r="O58" s="472"/>
      <c r="P58" s="471" t="str">
        <f t="shared" si="33"/>
        <v>NA</v>
      </c>
      <c r="Q58" s="473"/>
      <c r="R58" s="471" t="str">
        <f t="shared" si="34"/>
        <v>NA</v>
      </c>
      <c r="S58" s="473"/>
      <c r="T58" s="471" t="str">
        <f t="shared" si="35"/>
        <v>NA</v>
      </c>
      <c r="U58" s="472"/>
      <c r="V58" s="471">
        <f t="shared" si="36"/>
        <v>1.0509337860780985</v>
      </c>
      <c r="W58" s="472"/>
      <c r="X58" s="471">
        <f t="shared" si="37"/>
        <v>1.0509337860780985</v>
      </c>
      <c r="Y58" s="472"/>
      <c r="Z58" s="471">
        <f t="shared" ref="Z58:Z69" si="38">IF(SUM($D51:$D58)=0,"NA",SUM($J51:$J58)/SUM($D51:$D58))</f>
        <v>1.0509337860780985</v>
      </c>
      <c r="AA58" s="472"/>
      <c r="AB58" s="471"/>
      <c r="AC58" s="472"/>
      <c r="AD58" s="471"/>
      <c r="AE58" s="471"/>
      <c r="AF58" s="472"/>
      <c r="AG58" s="472"/>
      <c r="AH58" s="472"/>
      <c r="AI58" s="472"/>
      <c r="AJ58" s="472"/>
      <c r="AK58" s="472"/>
      <c r="AL58" s="472"/>
      <c r="AM58" s="472"/>
      <c r="AN58" s="472"/>
      <c r="AO58" s="472"/>
      <c r="AP58" s="472"/>
      <c r="AQ58" s="472"/>
      <c r="AR58" s="472"/>
    </row>
    <row r="59" spans="1:44">
      <c r="A59" s="466">
        <v>35100</v>
      </c>
      <c r="B59" s="467">
        <v>2004</v>
      </c>
      <c r="C59" s="466"/>
      <c r="D59" s="468">
        <v>0</v>
      </c>
      <c r="E59" s="469"/>
      <c r="F59" s="468">
        <v>0</v>
      </c>
      <c r="G59" s="469"/>
      <c r="H59" s="468">
        <v>0</v>
      </c>
      <c r="J59" s="470">
        <f t="shared" si="30"/>
        <v>0</v>
      </c>
      <c r="L59" s="471" t="str">
        <f t="shared" si="31"/>
        <v>NA</v>
      </c>
      <c r="N59" s="471" t="str">
        <f t="shared" si="32"/>
        <v>NA</v>
      </c>
      <c r="O59" s="472"/>
      <c r="P59" s="471" t="str">
        <f t="shared" si="33"/>
        <v>NA</v>
      </c>
      <c r="Q59" s="473"/>
      <c r="R59" s="471" t="str">
        <f t="shared" si="34"/>
        <v>NA</v>
      </c>
      <c r="S59" s="473"/>
      <c r="T59" s="471" t="str">
        <f t="shared" si="35"/>
        <v>NA</v>
      </c>
      <c r="U59" s="472"/>
      <c r="V59" s="471" t="str">
        <f t="shared" si="36"/>
        <v>NA</v>
      </c>
      <c r="W59" s="472"/>
      <c r="X59" s="471">
        <f t="shared" si="37"/>
        <v>1.0509337860780985</v>
      </c>
      <c r="Y59" s="472"/>
      <c r="Z59" s="471">
        <f t="shared" si="38"/>
        <v>1.0509337860780985</v>
      </c>
      <c r="AA59" s="472"/>
      <c r="AB59" s="471">
        <f t="shared" ref="AB59:AB69" si="39">IF(SUM($D51:$D59)=0,"NA",SUM($J51:$J59)/SUM($D51:$D59))</f>
        <v>1.0509337860780985</v>
      </c>
      <c r="AC59" s="472"/>
      <c r="AD59" s="471"/>
      <c r="AE59" s="471"/>
      <c r="AF59" s="471"/>
      <c r="AG59" s="472"/>
      <c r="AH59" s="471" t="s">
        <v>36</v>
      </c>
      <c r="AI59" s="472"/>
      <c r="AJ59" s="471" t="s">
        <v>36</v>
      </c>
      <c r="AK59" s="472"/>
      <c r="AL59" s="471" t="s">
        <v>36</v>
      </c>
      <c r="AM59" s="472"/>
      <c r="AN59" s="471" t="s">
        <v>36</v>
      </c>
      <c r="AO59" s="472"/>
      <c r="AP59" s="472"/>
      <c r="AQ59" s="472"/>
      <c r="AR59" s="472"/>
    </row>
    <row r="60" spans="1:44">
      <c r="A60" s="466">
        <v>35100</v>
      </c>
      <c r="B60" s="467">
        <v>2005</v>
      </c>
      <c r="C60" s="466"/>
      <c r="D60" s="468">
        <v>0</v>
      </c>
      <c r="E60" s="469"/>
      <c r="F60" s="468">
        <v>0</v>
      </c>
      <c r="G60" s="469"/>
      <c r="H60" s="468">
        <v>0</v>
      </c>
      <c r="J60" s="470">
        <f t="shared" si="30"/>
        <v>0</v>
      </c>
      <c r="L60" s="471" t="str">
        <f t="shared" si="31"/>
        <v>NA</v>
      </c>
      <c r="N60" s="471" t="str">
        <f t="shared" si="32"/>
        <v>NA</v>
      </c>
      <c r="O60" s="472"/>
      <c r="P60" s="471" t="str">
        <f t="shared" si="33"/>
        <v>NA</v>
      </c>
      <c r="Q60" s="473"/>
      <c r="R60" s="471" t="str">
        <f t="shared" si="34"/>
        <v>NA</v>
      </c>
      <c r="S60" s="473"/>
      <c r="T60" s="471" t="str">
        <f t="shared" si="35"/>
        <v>NA</v>
      </c>
      <c r="U60" s="472"/>
      <c r="V60" s="471" t="str">
        <f t="shared" si="36"/>
        <v>NA</v>
      </c>
      <c r="W60" s="472"/>
      <c r="X60" s="471" t="str">
        <f t="shared" si="37"/>
        <v>NA</v>
      </c>
      <c r="Y60" s="472"/>
      <c r="Z60" s="471">
        <f t="shared" si="38"/>
        <v>1.0509337860780985</v>
      </c>
      <c r="AA60" s="472"/>
      <c r="AB60" s="471">
        <f t="shared" si="39"/>
        <v>1.0509337860780985</v>
      </c>
      <c r="AC60" s="472"/>
      <c r="AD60" s="471">
        <f t="shared" ref="AD60:AD69" si="40">IF(SUM($D51:$D60)=0,"NA",SUM($J51:$J60)/SUM($D51:$D60))</f>
        <v>1.0509337860780985</v>
      </c>
      <c r="AE60" s="471"/>
      <c r="AF60" s="471"/>
      <c r="AG60" s="472"/>
      <c r="AH60" s="471"/>
      <c r="AI60" s="472"/>
      <c r="AJ60" s="471" t="s">
        <v>36</v>
      </c>
      <c r="AK60" s="472"/>
      <c r="AL60" s="471" t="s">
        <v>36</v>
      </c>
      <c r="AM60" s="472"/>
      <c r="AN60" s="471" t="s">
        <v>36</v>
      </c>
      <c r="AO60" s="472"/>
      <c r="AP60" s="472"/>
      <c r="AQ60" s="472"/>
      <c r="AR60" s="472"/>
    </row>
    <row r="61" spans="1:44">
      <c r="A61" s="466">
        <v>35100</v>
      </c>
      <c r="B61" s="467">
        <v>2006</v>
      </c>
      <c r="C61" s="466"/>
      <c r="D61" s="468">
        <v>0</v>
      </c>
      <c r="E61" s="469"/>
      <c r="F61" s="468">
        <v>0</v>
      </c>
      <c r="G61" s="469"/>
      <c r="H61" s="468">
        <v>0</v>
      </c>
      <c r="J61" s="470">
        <f t="shared" si="30"/>
        <v>0</v>
      </c>
      <c r="L61" s="471" t="str">
        <f t="shared" si="31"/>
        <v>NA</v>
      </c>
      <c r="N61" s="471" t="str">
        <f t="shared" si="32"/>
        <v>NA</v>
      </c>
      <c r="O61" s="472"/>
      <c r="P61" s="471" t="str">
        <f t="shared" si="33"/>
        <v>NA</v>
      </c>
      <c r="Q61" s="473"/>
      <c r="R61" s="471" t="str">
        <f t="shared" si="34"/>
        <v>NA</v>
      </c>
      <c r="S61" s="473"/>
      <c r="T61" s="471" t="str">
        <f t="shared" si="35"/>
        <v>NA</v>
      </c>
      <c r="U61" s="472"/>
      <c r="V61" s="471" t="str">
        <f t="shared" si="36"/>
        <v>NA</v>
      </c>
      <c r="W61" s="472"/>
      <c r="X61" s="471" t="str">
        <f t="shared" si="37"/>
        <v>NA</v>
      </c>
      <c r="Y61" s="472"/>
      <c r="Z61" s="471" t="str">
        <f t="shared" si="38"/>
        <v>NA</v>
      </c>
      <c r="AA61" s="472"/>
      <c r="AB61" s="471">
        <f t="shared" si="39"/>
        <v>1.0509337860780985</v>
      </c>
      <c r="AC61" s="472"/>
      <c r="AD61" s="471">
        <f t="shared" si="40"/>
        <v>1.0509337860780985</v>
      </c>
      <c r="AE61" s="471"/>
      <c r="AF61" s="471">
        <f t="shared" ref="AF61:AF69" si="41">IF(SUM($D51:$D61)=0,"NA",SUM($J51:$J61)/SUM($D51:$D61))</f>
        <v>1.0509337860780985</v>
      </c>
      <c r="AG61" s="472"/>
      <c r="AH61" s="471"/>
      <c r="AI61" s="472"/>
      <c r="AJ61" s="471"/>
      <c r="AK61" s="472"/>
      <c r="AL61" s="471" t="s">
        <v>36</v>
      </c>
      <c r="AM61" s="472"/>
      <c r="AN61" s="471" t="s">
        <v>36</v>
      </c>
      <c r="AO61" s="472"/>
      <c r="AP61" s="472"/>
      <c r="AQ61" s="472"/>
      <c r="AR61" s="472"/>
    </row>
    <row r="62" spans="1:44">
      <c r="A62" s="466">
        <v>35100</v>
      </c>
      <c r="B62" s="467">
        <v>2007</v>
      </c>
      <c r="C62" s="466"/>
      <c r="D62" s="468">
        <v>0</v>
      </c>
      <c r="E62" s="469"/>
      <c r="F62" s="468">
        <v>0</v>
      </c>
      <c r="G62" s="469"/>
      <c r="H62" s="468">
        <v>0</v>
      </c>
      <c r="J62" s="470">
        <f t="shared" si="30"/>
        <v>0</v>
      </c>
      <c r="L62" s="471" t="str">
        <f t="shared" si="31"/>
        <v>NA</v>
      </c>
      <c r="N62" s="471" t="str">
        <f t="shared" si="32"/>
        <v>NA</v>
      </c>
      <c r="O62" s="472"/>
      <c r="P62" s="471" t="str">
        <f t="shared" si="33"/>
        <v>NA</v>
      </c>
      <c r="Q62" s="473"/>
      <c r="R62" s="471" t="str">
        <f t="shared" si="34"/>
        <v>NA</v>
      </c>
      <c r="S62" s="473"/>
      <c r="T62" s="471" t="str">
        <f t="shared" si="35"/>
        <v>NA</v>
      </c>
      <c r="U62" s="472"/>
      <c r="V62" s="471" t="str">
        <f t="shared" si="36"/>
        <v>NA</v>
      </c>
      <c r="W62" s="472"/>
      <c r="X62" s="471" t="str">
        <f t="shared" si="37"/>
        <v>NA</v>
      </c>
      <c r="Y62" s="472"/>
      <c r="Z62" s="471" t="str">
        <f t="shared" si="38"/>
        <v>NA</v>
      </c>
      <c r="AA62" s="472"/>
      <c r="AB62" s="471" t="str">
        <f t="shared" si="39"/>
        <v>NA</v>
      </c>
      <c r="AC62" s="472"/>
      <c r="AD62" s="471">
        <f t="shared" si="40"/>
        <v>1.0509337860780985</v>
      </c>
      <c r="AE62" s="471"/>
      <c r="AF62" s="471">
        <f t="shared" si="41"/>
        <v>1.0509337860780985</v>
      </c>
      <c r="AG62" s="472"/>
      <c r="AH62" s="471">
        <f t="shared" ref="AH62:AH69" si="42">IF(SUM($D51:$D62)=0,"NA",SUM($J51:$J62)/SUM($D51:$D62))</f>
        <v>1.0509337860780985</v>
      </c>
      <c r="AI62" s="472"/>
      <c r="AJ62" s="471"/>
      <c r="AK62" s="472"/>
      <c r="AL62" s="471"/>
      <c r="AM62" s="472"/>
      <c r="AN62" s="471" t="s">
        <v>36</v>
      </c>
      <c r="AO62" s="472"/>
      <c r="AP62" s="472"/>
      <c r="AQ62" s="472"/>
      <c r="AR62" s="472"/>
    </row>
    <row r="63" spans="1:44">
      <c r="A63" s="466">
        <v>35100</v>
      </c>
      <c r="B63" s="467">
        <v>2008</v>
      </c>
      <c r="C63" s="466"/>
      <c r="D63" s="468">
        <v>0</v>
      </c>
      <c r="E63" s="469"/>
      <c r="F63" s="468">
        <v>0</v>
      </c>
      <c r="G63" s="469"/>
      <c r="H63" s="468">
        <v>0</v>
      </c>
      <c r="J63" s="470">
        <f t="shared" si="30"/>
        <v>0</v>
      </c>
      <c r="L63" s="471" t="str">
        <f t="shared" si="31"/>
        <v>NA</v>
      </c>
      <c r="N63" s="471" t="str">
        <f t="shared" si="32"/>
        <v>NA</v>
      </c>
      <c r="O63" s="472"/>
      <c r="P63" s="471" t="str">
        <f t="shared" si="33"/>
        <v>NA</v>
      </c>
      <c r="Q63" s="472"/>
      <c r="R63" s="471" t="str">
        <f t="shared" si="34"/>
        <v>NA</v>
      </c>
      <c r="S63" s="473"/>
      <c r="T63" s="471" t="str">
        <f t="shared" si="35"/>
        <v>NA</v>
      </c>
      <c r="U63" s="472"/>
      <c r="V63" s="471" t="str">
        <f t="shared" si="36"/>
        <v>NA</v>
      </c>
      <c r="W63" s="472"/>
      <c r="X63" s="471" t="str">
        <f t="shared" si="37"/>
        <v>NA</v>
      </c>
      <c r="Y63" s="472"/>
      <c r="Z63" s="471" t="str">
        <f t="shared" si="38"/>
        <v>NA</v>
      </c>
      <c r="AA63" s="472"/>
      <c r="AB63" s="471" t="str">
        <f t="shared" si="39"/>
        <v>NA</v>
      </c>
      <c r="AC63" s="472"/>
      <c r="AD63" s="471" t="str">
        <f t="shared" si="40"/>
        <v>NA</v>
      </c>
      <c r="AE63" s="471"/>
      <c r="AF63" s="471">
        <f t="shared" si="41"/>
        <v>1.0509337860780985</v>
      </c>
      <c r="AG63" s="472"/>
      <c r="AH63" s="471">
        <f t="shared" si="42"/>
        <v>1.0509337860780985</v>
      </c>
      <c r="AI63" s="472"/>
      <c r="AJ63" s="471">
        <f t="shared" ref="AJ63:AJ69" si="43">IF(SUM($D51:$D63)=0,"NA",SUM($J51:$J63)/SUM($D51:$D63))</f>
        <v>1.0509337860780985</v>
      </c>
      <c r="AK63" s="472"/>
      <c r="AL63" s="471"/>
      <c r="AM63" s="472"/>
      <c r="AN63" s="471"/>
      <c r="AO63" s="472"/>
      <c r="AP63" s="472"/>
      <c r="AQ63" s="472"/>
      <c r="AR63" s="472"/>
    </row>
    <row r="64" spans="1:44">
      <c r="A64" s="466">
        <v>35100</v>
      </c>
      <c r="B64" s="467">
        <v>2009</v>
      </c>
      <c r="C64" s="466"/>
      <c r="D64" s="468">
        <v>0</v>
      </c>
      <c r="E64" s="469"/>
      <c r="F64" s="468">
        <v>0</v>
      </c>
      <c r="G64" s="469"/>
      <c r="H64" s="468">
        <v>0</v>
      </c>
      <c r="J64" s="470">
        <f t="shared" si="30"/>
        <v>0</v>
      </c>
      <c r="L64" s="471" t="str">
        <f t="shared" si="31"/>
        <v>NA</v>
      </c>
      <c r="N64" s="471" t="str">
        <f t="shared" si="32"/>
        <v>NA</v>
      </c>
      <c r="O64" s="472"/>
      <c r="P64" s="471" t="str">
        <f t="shared" si="33"/>
        <v>NA</v>
      </c>
      <c r="Q64" s="472"/>
      <c r="R64" s="471" t="str">
        <f t="shared" si="34"/>
        <v>NA</v>
      </c>
      <c r="S64" s="473"/>
      <c r="T64" s="471" t="str">
        <f t="shared" si="35"/>
        <v>NA</v>
      </c>
      <c r="U64" s="472"/>
      <c r="V64" s="471" t="str">
        <f t="shared" si="36"/>
        <v>NA</v>
      </c>
      <c r="W64" s="472"/>
      <c r="X64" s="471" t="str">
        <f t="shared" si="37"/>
        <v>NA</v>
      </c>
      <c r="Y64" s="472"/>
      <c r="Z64" s="471" t="str">
        <f t="shared" si="38"/>
        <v>NA</v>
      </c>
      <c r="AA64" s="472"/>
      <c r="AB64" s="471" t="str">
        <f t="shared" si="39"/>
        <v>NA</v>
      </c>
      <c r="AC64" s="472"/>
      <c r="AD64" s="471" t="str">
        <f t="shared" si="40"/>
        <v>NA</v>
      </c>
      <c r="AE64" s="471"/>
      <c r="AF64" s="471" t="str">
        <f t="shared" si="41"/>
        <v>NA</v>
      </c>
      <c r="AG64" s="472"/>
      <c r="AH64" s="471">
        <f t="shared" si="42"/>
        <v>1.0509337860780985</v>
      </c>
      <c r="AI64" s="472"/>
      <c r="AJ64" s="471">
        <f t="shared" si="43"/>
        <v>1.0509337860780985</v>
      </c>
      <c r="AK64" s="472"/>
      <c r="AL64" s="471">
        <f t="shared" ref="AL64:AL69" si="44">IF(SUM($D51:$D64)=0,"NA",SUM($J51:$J64)/SUM($D51:$D64))</f>
        <v>1.0509337860780985</v>
      </c>
      <c r="AM64" s="472"/>
      <c r="AN64" s="471"/>
      <c r="AO64" s="472"/>
      <c r="AP64" s="471"/>
      <c r="AQ64" s="472"/>
      <c r="AR64" s="472"/>
    </row>
    <row r="65" spans="1:46">
      <c r="A65" s="466">
        <v>35100</v>
      </c>
      <c r="B65" s="467">
        <v>2010</v>
      </c>
      <c r="C65" s="466"/>
      <c r="D65" s="468">
        <v>0</v>
      </c>
      <c r="E65" s="469"/>
      <c r="F65" s="468">
        <v>0</v>
      </c>
      <c r="G65" s="469"/>
      <c r="H65" s="468">
        <v>0</v>
      </c>
      <c r="J65" s="470">
        <f t="shared" si="30"/>
        <v>0</v>
      </c>
      <c r="L65" s="471" t="str">
        <f t="shared" si="31"/>
        <v>NA</v>
      </c>
      <c r="N65" s="471" t="str">
        <f t="shared" si="32"/>
        <v>NA</v>
      </c>
      <c r="O65" s="472"/>
      <c r="P65" s="471" t="str">
        <f t="shared" si="33"/>
        <v>NA</v>
      </c>
      <c r="Q65" s="472"/>
      <c r="R65" s="471" t="str">
        <f t="shared" si="34"/>
        <v>NA</v>
      </c>
      <c r="S65" s="472"/>
      <c r="T65" s="471" t="str">
        <f t="shared" si="35"/>
        <v>NA</v>
      </c>
      <c r="U65" s="472"/>
      <c r="V65" s="471" t="str">
        <f t="shared" si="36"/>
        <v>NA</v>
      </c>
      <c r="W65" s="472"/>
      <c r="X65" s="471" t="str">
        <f t="shared" si="37"/>
        <v>NA</v>
      </c>
      <c r="Y65" s="472"/>
      <c r="Z65" s="471" t="str">
        <f t="shared" si="38"/>
        <v>NA</v>
      </c>
      <c r="AA65" s="472"/>
      <c r="AB65" s="471" t="str">
        <f t="shared" si="39"/>
        <v>NA</v>
      </c>
      <c r="AC65" s="472"/>
      <c r="AD65" s="471" t="str">
        <f t="shared" si="40"/>
        <v>NA</v>
      </c>
      <c r="AE65" s="472"/>
      <c r="AF65" s="471" t="str">
        <f t="shared" si="41"/>
        <v>NA</v>
      </c>
      <c r="AG65" s="472"/>
      <c r="AH65" s="471" t="str">
        <f t="shared" si="42"/>
        <v>NA</v>
      </c>
      <c r="AI65" s="472"/>
      <c r="AJ65" s="471">
        <f t="shared" si="43"/>
        <v>1.0509337860780985</v>
      </c>
      <c r="AK65" s="472"/>
      <c r="AL65" s="471">
        <f t="shared" si="44"/>
        <v>1.0509337860780985</v>
      </c>
      <c r="AM65" s="472"/>
      <c r="AN65" s="471">
        <f>IF(SUM($D51:$D65)=0,"NA",SUM($J51:$J65)/SUM($D51:$D65))</f>
        <v>1.0509337860780985</v>
      </c>
      <c r="AO65" s="472"/>
      <c r="AP65" s="471"/>
      <c r="AQ65" s="472"/>
      <c r="AR65" s="471"/>
    </row>
    <row r="66" spans="1:46">
      <c r="A66" s="466">
        <v>35100</v>
      </c>
      <c r="B66" s="467">
        <v>2011</v>
      </c>
      <c r="C66" s="466"/>
      <c r="D66" s="468">
        <v>0</v>
      </c>
      <c r="E66" s="469"/>
      <c r="F66" s="468">
        <v>0</v>
      </c>
      <c r="G66" s="469"/>
      <c r="H66" s="468">
        <v>0</v>
      </c>
      <c r="J66" s="470">
        <f t="shared" si="30"/>
        <v>0</v>
      </c>
      <c r="L66" s="471" t="str">
        <f t="shared" si="31"/>
        <v>NA</v>
      </c>
      <c r="N66" s="471" t="str">
        <f t="shared" si="32"/>
        <v>NA</v>
      </c>
      <c r="O66" s="472"/>
      <c r="P66" s="471" t="str">
        <f t="shared" si="33"/>
        <v>NA</v>
      </c>
      <c r="Q66" s="472"/>
      <c r="R66" s="471" t="str">
        <f t="shared" si="34"/>
        <v>NA</v>
      </c>
      <c r="S66" s="472"/>
      <c r="T66" s="471" t="str">
        <f t="shared" si="35"/>
        <v>NA</v>
      </c>
      <c r="U66" s="472"/>
      <c r="V66" s="471" t="str">
        <f t="shared" si="36"/>
        <v>NA</v>
      </c>
      <c r="W66" s="472"/>
      <c r="X66" s="471" t="str">
        <f t="shared" si="37"/>
        <v>NA</v>
      </c>
      <c r="Y66" s="472"/>
      <c r="Z66" s="471" t="str">
        <f t="shared" si="38"/>
        <v>NA</v>
      </c>
      <c r="AA66" s="472"/>
      <c r="AB66" s="471" t="str">
        <f t="shared" si="39"/>
        <v>NA</v>
      </c>
      <c r="AC66" s="472"/>
      <c r="AD66" s="471" t="str">
        <f t="shared" si="40"/>
        <v>NA</v>
      </c>
      <c r="AE66" s="472"/>
      <c r="AF66" s="471" t="str">
        <f t="shared" si="41"/>
        <v>NA</v>
      </c>
      <c r="AG66" s="472"/>
      <c r="AH66" s="471" t="str">
        <f t="shared" si="42"/>
        <v>NA</v>
      </c>
      <c r="AI66" s="472"/>
      <c r="AJ66" s="471" t="str">
        <f t="shared" si="43"/>
        <v>NA</v>
      </c>
      <c r="AK66" s="472"/>
      <c r="AL66" s="471">
        <f t="shared" si="44"/>
        <v>1.0509337860780985</v>
      </c>
      <c r="AM66" s="472"/>
      <c r="AN66" s="471">
        <f>IF(SUM($D52:$D66)=0,"NA",SUM($J52:$J66)/SUM($D52:$D66))</f>
        <v>1.0509337860780985</v>
      </c>
      <c r="AO66" s="472"/>
      <c r="AP66" s="471">
        <f>IF(SUM($D51:$D66)=0,"NA",SUM($J51:$J66)/SUM($D51:$D66))</f>
        <v>1.0509337860780985</v>
      </c>
      <c r="AQ66" s="472"/>
      <c r="AR66" s="471"/>
    </row>
    <row r="67" spans="1:46">
      <c r="A67" s="466">
        <v>35100</v>
      </c>
      <c r="B67" s="467">
        <v>2012</v>
      </c>
      <c r="C67" s="466"/>
      <c r="D67" s="468">
        <v>0</v>
      </c>
      <c r="E67" s="469"/>
      <c r="F67" s="468">
        <v>0</v>
      </c>
      <c r="G67" s="469"/>
      <c r="H67" s="468">
        <v>0</v>
      </c>
      <c r="J67" s="470">
        <f t="shared" si="30"/>
        <v>0</v>
      </c>
      <c r="L67" s="471" t="str">
        <f t="shared" si="31"/>
        <v>NA</v>
      </c>
      <c r="N67" s="471" t="str">
        <f t="shared" si="32"/>
        <v>NA</v>
      </c>
      <c r="O67" s="472"/>
      <c r="P67" s="471" t="str">
        <f t="shared" si="33"/>
        <v>NA</v>
      </c>
      <c r="Q67" s="472"/>
      <c r="R67" s="471" t="str">
        <f t="shared" si="34"/>
        <v>NA</v>
      </c>
      <c r="S67" s="472"/>
      <c r="T67" s="471" t="str">
        <f t="shared" si="35"/>
        <v>NA</v>
      </c>
      <c r="U67" s="472"/>
      <c r="V67" s="471" t="str">
        <f t="shared" si="36"/>
        <v>NA</v>
      </c>
      <c r="W67" s="472"/>
      <c r="X67" s="471" t="str">
        <f t="shared" si="37"/>
        <v>NA</v>
      </c>
      <c r="Y67" s="472"/>
      <c r="Z67" s="471" t="str">
        <f t="shared" si="38"/>
        <v>NA</v>
      </c>
      <c r="AA67" s="472"/>
      <c r="AB67" s="471" t="str">
        <f t="shared" si="39"/>
        <v>NA</v>
      </c>
      <c r="AC67" s="472"/>
      <c r="AD67" s="471" t="str">
        <f t="shared" si="40"/>
        <v>NA</v>
      </c>
      <c r="AE67" s="472"/>
      <c r="AF67" s="471" t="str">
        <f t="shared" si="41"/>
        <v>NA</v>
      </c>
      <c r="AG67" s="472"/>
      <c r="AH67" s="471" t="str">
        <f t="shared" si="42"/>
        <v>NA</v>
      </c>
      <c r="AI67" s="472"/>
      <c r="AJ67" s="471" t="str">
        <f t="shared" si="43"/>
        <v>NA</v>
      </c>
      <c r="AK67" s="472"/>
      <c r="AL67" s="471" t="str">
        <f t="shared" si="44"/>
        <v>NA</v>
      </c>
      <c r="AM67" s="472"/>
      <c r="AN67" s="471">
        <f>IF(SUM($D53:$D67)=0,"NA",SUM($J53:$J67)/SUM($D53:$D67))</f>
        <v>1.0509337860780985</v>
      </c>
      <c r="AO67" s="472"/>
      <c r="AP67" s="471">
        <f>IF(SUM($D52:$D67)=0,"NA",SUM($J52:$J67)/SUM($D52:$D67))</f>
        <v>1.0509337860780985</v>
      </c>
      <c r="AQ67" s="472"/>
      <c r="AR67" s="471">
        <f>IF(SUM($D51:$D67)=0,"NA",SUM($J51:$J67)/SUM($D51:$D67))</f>
        <v>1.0509337860780985</v>
      </c>
    </row>
    <row r="68" spans="1:46">
      <c r="A68" s="466">
        <v>35100</v>
      </c>
      <c r="B68" s="467">
        <v>2013</v>
      </c>
      <c r="C68" s="466"/>
      <c r="D68" s="468">
        <v>0</v>
      </c>
      <c r="E68" s="469"/>
      <c r="F68" s="468">
        <v>0</v>
      </c>
      <c r="G68" s="469"/>
      <c r="H68" s="468">
        <v>0</v>
      </c>
      <c r="J68" s="470">
        <f t="shared" si="30"/>
        <v>0</v>
      </c>
      <c r="L68" s="471" t="str">
        <f t="shared" si="31"/>
        <v>NA</v>
      </c>
      <c r="N68" s="471" t="str">
        <f>IF(SUM($D67:$D68)=0,"NA",SUM($J67:$J68)/SUM($D67:$D68))</f>
        <v>NA</v>
      </c>
      <c r="O68" s="472"/>
      <c r="P68" s="471" t="str">
        <f t="shared" si="33"/>
        <v>NA</v>
      </c>
      <c r="Q68" s="472"/>
      <c r="R68" s="471" t="str">
        <f t="shared" si="34"/>
        <v>NA</v>
      </c>
      <c r="S68" s="472"/>
      <c r="T68" s="471" t="str">
        <f t="shared" si="35"/>
        <v>NA</v>
      </c>
      <c r="U68" s="472"/>
      <c r="V68" s="471" t="str">
        <f t="shared" si="36"/>
        <v>NA</v>
      </c>
      <c r="W68" s="472"/>
      <c r="X68" s="471" t="str">
        <f t="shared" si="37"/>
        <v>NA</v>
      </c>
      <c r="Y68" s="472"/>
      <c r="Z68" s="471" t="str">
        <f t="shared" si="38"/>
        <v>NA</v>
      </c>
      <c r="AA68" s="472"/>
      <c r="AB68" s="471" t="str">
        <f t="shared" si="39"/>
        <v>NA</v>
      </c>
      <c r="AC68" s="472"/>
      <c r="AD68" s="471" t="str">
        <f t="shared" si="40"/>
        <v>NA</v>
      </c>
      <c r="AE68" s="472"/>
      <c r="AF68" s="471" t="str">
        <f t="shared" si="41"/>
        <v>NA</v>
      </c>
      <c r="AG68" s="472"/>
      <c r="AH68" s="471" t="str">
        <f t="shared" si="42"/>
        <v>NA</v>
      </c>
      <c r="AI68" s="472"/>
      <c r="AJ68" s="471" t="str">
        <f t="shared" si="43"/>
        <v>NA</v>
      </c>
      <c r="AK68" s="472"/>
      <c r="AL68" s="471" t="str">
        <f t="shared" si="44"/>
        <v>NA</v>
      </c>
      <c r="AM68" s="472"/>
      <c r="AN68" s="471" t="str">
        <f>IF(SUM($D54:$D68)=0,"NA",SUM($J54:$J68)/SUM($D54:$D68))</f>
        <v>NA</v>
      </c>
      <c r="AO68" s="472"/>
      <c r="AP68" s="471">
        <f>IF(SUM($D53:$D68)=0,"NA",SUM($J53:$J68)/SUM($D53:$D68))</f>
        <v>1.0509337860780985</v>
      </c>
      <c r="AQ68" s="472"/>
      <c r="AR68" s="471">
        <f>IF(SUM($D52:$D68)=0,"NA",SUM($J52:$J68)/SUM($D52:$D68))</f>
        <v>1.0509337860780985</v>
      </c>
      <c r="AS68" s="471">
        <f>IF(SUM($D51:$D68)=0,"NA",SUM($J51:$J68)/SUM($D51:$D68))</f>
        <v>1.0509337860780985</v>
      </c>
      <c r="AT68" s="471"/>
    </row>
    <row r="69" spans="1:46">
      <c r="A69" s="466">
        <v>35100</v>
      </c>
      <c r="B69" s="467">
        <v>2014</v>
      </c>
      <c r="C69" s="466"/>
      <c r="D69" s="468">
        <v>0</v>
      </c>
      <c r="E69" s="469"/>
      <c r="F69" s="468">
        <v>0</v>
      </c>
      <c r="G69" s="469"/>
      <c r="H69" s="468">
        <v>0</v>
      </c>
      <c r="J69" s="470">
        <f t="shared" si="30"/>
        <v>0</v>
      </c>
      <c r="L69" s="471" t="str">
        <f t="shared" si="31"/>
        <v>NA</v>
      </c>
      <c r="N69" s="471" t="str">
        <f>IF(SUM($D68:$D69)=0,"NA",SUM($J68:$J69)/SUM($D68:$D69))</f>
        <v>NA</v>
      </c>
      <c r="O69" s="472"/>
      <c r="P69" s="471" t="str">
        <f t="shared" si="33"/>
        <v>NA</v>
      </c>
      <c r="Q69" s="472"/>
      <c r="R69" s="471" t="str">
        <f t="shared" si="34"/>
        <v>NA</v>
      </c>
      <c r="S69" s="472"/>
      <c r="T69" s="471" t="str">
        <f t="shared" si="35"/>
        <v>NA</v>
      </c>
      <c r="U69" s="472"/>
      <c r="V69" s="471" t="str">
        <f t="shared" si="36"/>
        <v>NA</v>
      </c>
      <c r="W69" s="472"/>
      <c r="X69" s="471" t="str">
        <f t="shared" si="37"/>
        <v>NA</v>
      </c>
      <c r="Y69" s="472"/>
      <c r="Z69" s="471" t="str">
        <f t="shared" si="38"/>
        <v>NA</v>
      </c>
      <c r="AA69" s="472"/>
      <c r="AB69" s="471" t="str">
        <f t="shared" si="39"/>
        <v>NA</v>
      </c>
      <c r="AC69" s="472"/>
      <c r="AD69" s="471" t="str">
        <f t="shared" si="40"/>
        <v>NA</v>
      </c>
      <c r="AE69" s="472"/>
      <c r="AF69" s="471" t="str">
        <f t="shared" si="41"/>
        <v>NA</v>
      </c>
      <c r="AG69" s="472"/>
      <c r="AH69" s="471" t="str">
        <f t="shared" si="42"/>
        <v>NA</v>
      </c>
      <c r="AI69" s="472"/>
      <c r="AJ69" s="471" t="str">
        <f t="shared" si="43"/>
        <v>NA</v>
      </c>
      <c r="AK69" s="472"/>
      <c r="AL69" s="471" t="str">
        <f t="shared" si="44"/>
        <v>NA</v>
      </c>
      <c r="AM69" s="472"/>
      <c r="AN69" s="471" t="str">
        <f>IF(SUM($D55:$D69)=0,"NA",SUM($J55:$J69)/SUM($D55:$D69))</f>
        <v>NA</v>
      </c>
      <c r="AO69" s="472"/>
      <c r="AP69" s="471" t="str">
        <f>IF(SUM($D54:$D69)=0,"NA",SUM($J54:$J69)/SUM($D54:$D69))</f>
        <v>NA</v>
      </c>
      <c r="AQ69" s="472"/>
      <c r="AR69" s="471">
        <f>IF(SUM($D53:$D69)=0,"NA",SUM($J53:$J69)/SUM($D53:$D69))</f>
        <v>1.0509337860780985</v>
      </c>
      <c r="AS69" s="471">
        <f>IF(SUM($D52:$D69)=0,"NA",SUM($J52:$J69)/SUM($D52:$D69))</f>
        <v>1.0509337860780985</v>
      </c>
      <c r="AT69" s="471">
        <f>IF(SUM($D51:$D69)=0,"NA",SUM($J51:$J69)/SUM($D51:$D69))</f>
        <v>1.0509337860780985</v>
      </c>
    </row>
    <row r="70" spans="1:46">
      <c r="A70" s="466"/>
      <c r="B70" s="466"/>
      <c r="C70" s="466"/>
      <c r="D70" s="477"/>
      <c r="E70" s="478"/>
      <c r="F70" s="477"/>
      <c r="G70" s="478"/>
      <c r="H70" s="477"/>
      <c r="J70" s="488">
        <f>SUM(J51:J69)</f>
        <v>619</v>
      </c>
    </row>
    <row r="71" spans="1:46">
      <c r="A71" s="466"/>
      <c r="B71" s="466"/>
      <c r="C71" s="466"/>
      <c r="D71" s="477"/>
      <c r="E71" s="478"/>
      <c r="F71" s="477"/>
      <c r="G71" s="478"/>
      <c r="H71" s="477"/>
    </row>
    <row r="72" spans="1:46">
      <c r="A72" s="466">
        <v>35104</v>
      </c>
      <c r="B72" s="467">
        <v>1996</v>
      </c>
      <c r="C72" s="466"/>
      <c r="D72" s="468">
        <v>0</v>
      </c>
      <c r="E72" s="469"/>
      <c r="F72" s="468">
        <v>0</v>
      </c>
      <c r="G72" s="469"/>
      <c r="H72" s="468">
        <v>0</v>
      </c>
      <c r="J72" s="470">
        <f t="shared" ref="J72:J90" si="45">F72+-H72</f>
        <v>0</v>
      </c>
      <c r="L72" s="471" t="str">
        <f t="shared" ref="L72:L90" si="46">IF(D72=0,"NA",+J72/D72)</f>
        <v>NA</v>
      </c>
      <c r="N72" s="471"/>
      <c r="O72" s="472"/>
      <c r="P72" s="471"/>
      <c r="Q72" s="473"/>
      <c r="R72" s="473"/>
      <c r="S72" s="473"/>
      <c r="T72" s="473"/>
      <c r="U72" s="472"/>
      <c r="V72" s="472"/>
      <c r="W72" s="472"/>
      <c r="X72" s="472"/>
      <c r="Y72" s="472"/>
      <c r="Z72" s="472"/>
      <c r="AA72" s="474"/>
      <c r="AB72" s="474"/>
      <c r="AC72" s="472"/>
      <c r="AD72" s="472"/>
      <c r="AE72" s="472"/>
      <c r="AF72" s="472"/>
      <c r="AG72" s="472"/>
      <c r="AH72" s="472"/>
      <c r="AI72" s="472"/>
      <c r="AJ72" s="472"/>
      <c r="AK72" s="472"/>
      <c r="AL72" s="472"/>
      <c r="AM72" s="472"/>
      <c r="AN72" s="472"/>
      <c r="AO72" s="472"/>
      <c r="AP72" s="472"/>
      <c r="AQ72" s="472"/>
      <c r="AR72" s="472"/>
    </row>
    <row r="73" spans="1:46">
      <c r="A73" s="466">
        <v>35104</v>
      </c>
      <c r="B73" s="467">
        <v>1997</v>
      </c>
      <c r="C73" s="466"/>
      <c r="D73" s="468">
        <v>0</v>
      </c>
      <c r="E73" s="469"/>
      <c r="F73" s="468">
        <v>0</v>
      </c>
      <c r="G73" s="469"/>
      <c r="H73" s="468">
        <v>0</v>
      </c>
      <c r="J73" s="470">
        <f t="shared" si="45"/>
        <v>0</v>
      </c>
      <c r="L73" s="471" t="str">
        <f t="shared" si="46"/>
        <v>NA</v>
      </c>
      <c r="N73" s="471" t="str">
        <f t="shared" ref="N73:N88" si="47">IF(SUM($D72:$D73)=0,"NA",SUM($J72:$J73)/SUM($D72:$D73))</f>
        <v>NA</v>
      </c>
      <c r="O73" s="472"/>
      <c r="P73" s="471"/>
      <c r="Q73" s="473"/>
      <c r="R73" s="471"/>
      <c r="S73" s="473"/>
      <c r="T73" s="473"/>
      <c r="U73" s="472"/>
      <c r="V73" s="472"/>
      <c r="W73" s="472"/>
      <c r="X73" s="472"/>
      <c r="Y73" s="472"/>
      <c r="Z73" s="472"/>
      <c r="AA73" s="474"/>
      <c r="AB73" s="475"/>
      <c r="AC73" s="472"/>
      <c r="AD73" s="472"/>
      <c r="AE73" s="472"/>
      <c r="AF73" s="472"/>
      <c r="AG73" s="472"/>
      <c r="AH73" s="472"/>
      <c r="AI73" s="472"/>
      <c r="AJ73" s="472"/>
      <c r="AK73" s="472"/>
      <c r="AL73" s="472"/>
      <c r="AM73" s="472"/>
      <c r="AN73" s="472"/>
      <c r="AO73" s="472"/>
      <c r="AP73" s="472"/>
      <c r="AQ73" s="472"/>
      <c r="AR73" s="472"/>
    </row>
    <row r="74" spans="1:46">
      <c r="A74" s="466">
        <v>35104</v>
      </c>
      <c r="B74" s="467">
        <v>1998</v>
      </c>
      <c r="C74" s="466"/>
      <c r="D74" s="468">
        <v>0</v>
      </c>
      <c r="E74" s="469"/>
      <c r="F74" s="468">
        <v>0</v>
      </c>
      <c r="G74" s="469"/>
      <c r="H74" s="468">
        <v>0</v>
      </c>
      <c r="J74" s="470">
        <f t="shared" si="45"/>
        <v>0</v>
      </c>
      <c r="L74" s="471" t="str">
        <f t="shared" si="46"/>
        <v>NA</v>
      </c>
      <c r="N74" s="471" t="str">
        <f t="shared" si="47"/>
        <v>NA</v>
      </c>
      <c r="O74" s="472"/>
      <c r="P74" s="471" t="str">
        <f t="shared" ref="P74:P90" si="48">IF(SUM($D72:$D74)=0,"NA",SUM($J72:$J74)/SUM($D72:$D74))</f>
        <v>NA</v>
      </c>
      <c r="Q74" s="473"/>
      <c r="R74" s="471"/>
      <c r="S74" s="473"/>
      <c r="T74" s="471"/>
      <c r="U74" s="472"/>
      <c r="V74" s="472"/>
      <c r="W74" s="472"/>
      <c r="X74" s="472"/>
      <c r="Y74" s="472"/>
      <c r="Z74" s="472"/>
      <c r="AA74" s="472"/>
      <c r="AB74" s="472"/>
      <c r="AC74" s="472"/>
      <c r="AD74" s="472"/>
      <c r="AE74" s="472"/>
      <c r="AF74" s="472"/>
      <c r="AG74" s="472"/>
      <c r="AH74" s="472"/>
      <c r="AI74" s="472"/>
      <c r="AJ74" s="472"/>
      <c r="AK74" s="472"/>
      <c r="AL74" s="472"/>
      <c r="AM74" s="472"/>
      <c r="AN74" s="472"/>
      <c r="AO74" s="472"/>
      <c r="AP74" s="472"/>
      <c r="AQ74" s="472"/>
      <c r="AR74" s="472"/>
    </row>
    <row r="75" spans="1:46">
      <c r="A75" s="466">
        <v>35104</v>
      </c>
      <c r="B75" s="467">
        <v>1999</v>
      </c>
      <c r="C75" s="466"/>
      <c r="D75" s="468">
        <v>0</v>
      </c>
      <c r="E75" s="469"/>
      <c r="F75" s="468">
        <v>0</v>
      </c>
      <c r="G75" s="469"/>
      <c r="H75" s="468">
        <v>0</v>
      </c>
      <c r="J75" s="470">
        <f t="shared" si="45"/>
        <v>0</v>
      </c>
      <c r="L75" s="471" t="str">
        <f t="shared" si="46"/>
        <v>NA</v>
      </c>
      <c r="N75" s="471" t="str">
        <f t="shared" si="47"/>
        <v>NA</v>
      </c>
      <c r="O75" s="472"/>
      <c r="P75" s="471" t="str">
        <f t="shared" si="48"/>
        <v>NA</v>
      </c>
      <c r="Q75" s="473"/>
      <c r="R75" s="471" t="str">
        <f t="shared" ref="R75:R90" si="49">IF(SUM($D72:$D75)=0,"NA",SUM($J72:$J75)/SUM($D72:$D75))</f>
        <v>NA</v>
      </c>
      <c r="S75" s="473"/>
      <c r="T75" s="471"/>
      <c r="U75" s="472"/>
      <c r="V75" s="471"/>
      <c r="W75" s="472"/>
      <c r="X75" s="472"/>
      <c r="Y75" s="472"/>
      <c r="Z75" s="472"/>
      <c r="AA75" s="472"/>
      <c r="AB75" s="472"/>
      <c r="AC75" s="472"/>
      <c r="AD75" s="472"/>
      <c r="AE75" s="472"/>
      <c r="AF75" s="472"/>
      <c r="AG75" s="472"/>
      <c r="AH75" s="472"/>
      <c r="AI75" s="472"/>
      <c r="AJ75" s="472"/>
      <c r="AK75" s="472"/>
      <c r="AL75" s="472"/>
      <c r="AM75" s="472"/>
      <c r="AN75" s="472"/>
      <c r="AO75" s="472"/>
      <c r="AP75" s="472"/>
      <c r="AQ75" s="472"/>
      <c r="AR75" s="472"/>
    </row>
    <row r="76" spans="1:46">
      <c r="A76" s="466">
        <v>35104</v>
      </c>
      <c r="B76" s="467">
        <v>2000</v>
      </c>
      <c r="C76" s="466"/>
      <c r="D76" s="468">
        <v>0</v>
      </c>
      <c r="E76" s="469"/>
      <c r="F76" s="468">
        <v>0</v>
      </c>
      <c r="G76" s="469"/>
      <c r="H76" s="468">
        <v>0</v>
      </c>
      <c r="J76" s="470">
        <f t="shared" si="45"/>
        <v>0</v>
      </c>
      <c r="L76" s="471" t="str">
        <f t="shared" si="46"/>
        <v>NA</v>
      </c>
      <c r="N76" s="471" t="str">
        <f t="shared" si="47"/>
        <v>NA</v>
      </c>
      <c r="O76" s="472"/>
      <c r="P76" s="471" t="str">
        <f t="shared" si="48"/>
        <v>NA</v>
      </c>
      <c r="Q76" s="473"/>
      <c r="R76" s="471" t="str">
        <f t="shared" si="49"/>
        <v>NA</v>
      </c>
      <c r="S76" s="473"/>
      <c r="T76" s="471" t="str">
        <f t="shared" ref="T76:T90" si="50">IF(SUM($D72:$D76)=0,"NA",SUM($J72:$J76)/SUM($D72:$D76))</f>
        <v>NA</v>
      </c>
      <c r="U76" s="472"/>
      <c r="V76" s="471"/>
      <c r="W76" s="472"/>
      <c r="X76" s="471"/>
      <c r="Y76" s="472"/>
      <c r="Z76" s="472"/>
      <c r="AA76" s="472"/>
      <c r="AB76" s="472"/>
      <c r="AC76" s="472"/>
      <c r="AD76" s="472"/>
      <c r="AE76" s="472"/>
      <c r="AF76" s="472"/>
      <c r="AG76" s="472"/>
      <c r="AH76" s="472"/>
      <c r="AI76" s="472"/>
      <c r="AJ76" s="472"/>
      <c r="AK76" s="472"/>
      <c r="AL76" s="472"/>
      <c r="AM76" s="472"/>
      <c r="AN76" s="472"/>
      <c r="AO76" s="472"/>
      <c r="AP76" s="472"/>
      <c r="AQ76" s="472"/>
      <c r="AR76" s="472"/>
    </row>
    <row r="77" spans="1:46">
      <c r="A77" s="466">
        <v>35104</v>
      </c>
      <c r="B77" s="467">
        <v>2001</v>
      </c>
      <c r="C77" s="466"/>
      <c r="D77" s="468">
        <v>0</v>
      </c>
      <c r="E77" s="469"/>
      <c r="F77" s="468">
        <v>0</v>
      </c>
      <c r="G77" s="469"/>
      <c r="H77" s="468">
        <v>0</v>
      </c>
      <c r="J77" s="470">
        <f t="shared" si="45"/>
        <v>0</v>
      </c>
      <c r="L77" s="471" t="str">
        <f t="shared" si="46"/>
        <v>NA</v>
      </c>
      <c r="N77" s="471" t="str">
        <f t="shared" si="47"/>
        <v>NA</v>
      </c>
      <c r="O77" s="472"/>
      <c r="P77" s="471" t="str">
        <f t="shared" si="48"/>
        <v>NA</v>
      </c>
      <c r="Q77" s="473"/>
      <c r="R77" s="471" t="str">
        <f t="shared" si="49"/>
        <v>NA</v>
      </c>
      <c r="S77" s="473"/>
      <c r="T77" s="471" t="str">
        <f t="shared" si="50"/>
        <v>NA</v>
      </c>
      <c r="U77" s="472"/>
      <c r="V77" s="471" t="str">
        <f t="shared" ref="V77:V90" si="51">IF(SUM($D72:$D77)=0,"NA",SUM($J72:$J77)/SUM($D72:$D77))</f>
        <v>NA</v>
      </c>
      <c r="W77" s="472"/>
      <c r="X77" s="471"/>
      <c r="Y77" s="472"/>
      <c r="Z77" s="471"/>
      <c r="AA77" s="472"/>
      <c r="AB77" s="472"/>
      <c r="AC77" s="472"/>
      <c r="AD77" s="472"/>
      <c r="AE77" s="472"/>
      <c r="AF77" s="472"/>
      <c r="AG77" s="472"/>
      <c r="AH77" s="472"/>
      <c r="AI77" s="472"/>
      <c r="AJ77" s="472"/>
      <c r="AK77" s="472"/>
      <c r="AL77" s="472"/>
      <c r="AM77" s="472"/>
      <c r="AN77" s="472"/>
      <c r="AO77" s="472"/>
      <c r="AP77" s="472"/>
      <c r="AQ77" s="472"/>
      <c r="AR77" s="472"/>
    </row>
    <row r="78" spans="1:46">
      <c r="A78" s="466">
        <v>35104</v>
      </c>
      <c r="B78" s="467">
        <v>2002</v>
      </c>
      <c r="C78" s="466"/>
      <c r="D78" s="468">
        <v>0</v>
      </c>
      <c r="E78" s="469"/>
      <c r="F78" s="468">
        <v>0</v>
      </c>
      <c r="G78" s="469"/>
      <c r="H78" s="468">
        <v>0</v>
      </c>
      <c r="J78" s="470">
        <f t="shared" si="45"/>
        <v>0</v>
      </c>
      <c r="L78" s="471" t="str">
        <f t="shared" si="46"/>
        <v>NA</v>
      </c>
      <c r="N78" s="471" t="str">
        <f t="shared" si="47"/>
        <v>NA</v>
      </c>
      <c r="O78" s="472"/>
      <c r="P78" s="471" t="str">
        <f t="shared" si="48"/>
        <v>NA</v>
      </c>
      <c r="Q78" s="473"/>
      <c r="R78" s="471" t="str">
        <f t="shared" si="49"/>
        <v>NA</v>
      </c>
      <c r="S78" s="473"/>
      <c r="T78" s="471" t="str">
        <f t="shared" si="50"/>
        <v>NA</v>
      </c>
      <c r="U78" s="472"/>
      <c r="V78" s="471" t="str">
        <f t="shared" si="51"/>
        <v>NA</v>
      </c>
      <c r="W78" s="472"/>
      <c r="X78" s="471" t="str">
        <f t="shared" ref="X78:X90" si="52">IF(SUM($D72:$D78)=0,"NA",SUM($J72:$J78)/SUM($D72:$D78))</f>
        <v>NA</v>
      </c>
      <c r="Y78" s="472"/>
      <c r="Z78" s="471"/>
      <c r="AA78" s="472"/>
      <c r="AB78" s="471"/>
      <c r="AC78" s="472"/>
      <c r="AD78" s="472"/>
      <c r="AE78" s="472"/>
      <c r="AF78" s="472"/>
      <c r="AG78" s="472"/>
      <c r="AH78" s="472"/>
      <c r="AI78" s="472"/>
      <c r="AJ78" s="472"/>
      <c r="AK78" s="472"/>
      <c r="AL78" s="472"/>
      <c r="AM78" s="472"/>
      <c r="AN78" s="472"/>
      <c r="AO78" s="472"/>
      <c r="AP78" s="472"/>
      <c r="AQ78" s="472"/>
      <c r="AR78" s="472"/>
    </row>
    <row r="79" spans="1:46">
      <c r="A79" s="466">
        <v>35104</v>
      </c>
      <c r="B79" s="467">
        <v>2003</v>
      </c>
      <c r="C79" s="466"/>
      <c r="D79" s="468">
        <v>0</v>
      </c>
      <c r="E79" s="469"/>
      <c r="F79" s="468">
        <v>0</v>
      </c>
      <c r="G79" s="469"/>
      <c r="H79" s="468">
        <v>0</v>
      </c>
      <c r="J79" s="470">
        <f t="shared" si="45"/>
        <v>0</v>
      </c>
      <c r="L79" s="471" t="str">
        <f t="shared" si="46"/>
        <v>NA</v>
      </c>
      <c r="N79" s="471" t="str">
        <f t="shared" si="47"/>
        <v>NA</v>
      </c>
      <c r="O79" s="472"/>
      <c r="P79" s="471" t="str">
        <f t="shared" si="48"/>
        <v>NA</v>
      </c>
      <c r="Q79" s="473"/>
      <c r="R79" s="471" t="str">
        <f t="shared" si="49"/>
        <v>NA</v>
      </c>
      <c r="S79" s="473"/>
      <c r="T79" s="471" t="str">
        <f t="shared" si="50"/>
        <v>NA</v>
      </c>
      <c r="U79" s="472"/>
      <c r="V79" s="471" t="str">
        <f t="shared" si="51"/>
        <v>NA</v>
      </c>
      <c r="W79" s="472"/>
      <c r="X79" s="471" t="str">
        <f t="shared" si="52"/>
        <v>NA</v>
      </c>
      <c r="Y79" s="472"/>
      <c r="Z79" s="471" t="str">
        <f t="shared" ref="Z79:Z90" si="53">IF(SUM($D72:$D79)=0,"NA",SUM($J72:$J79)/SUM($D72:$D79))</f>
        <v>NA</v>
      </c>
      <c r="AA79" s="472"/>
      <c r="AB79" s="471"/>
      <c r="AC79" s="472"/>
      <c r="AD79" s="471"/>
      <c r="AE79" s="471"/>
      <c r="AF79" s="472"/>
      <c r="AG79" s="472"/>
      <c r="AH79" s="472"/>
      <c r="AI79" s="472"/>
      <c r="AJ79" s="472"/>
      <c r="AK79" s="472"/>
      <c r="AL79" s="472"/>
      <c r="AM79" s="472"/>
      <c r="AN79" s="472"/>
      <c r="AO79" s="472"/>
      <c r="AP79" s="472"/>
      <c r="AQ79" s="472"/>
      <c r="AR79" s="472"/>
    </row>
    <row r="80" spans="1:46">
      <c r="A80" s="466">
        <v>35104</v>
      </c>
      <c r="B80" s="467">
        <v>2004</v>
      </c>
      <c r="C80" s="466"/>
      <c r="D80" s="468">
        <v>0</v>
      </c>
      <c r="E80" s="469"/>
      <c r="F80" s="468">
        <v>0</v>
      </c>
      <c r="G80" s="469"/>
      <c r="H80" s="468">
        <v>0</v>
      </c>
      <c r="J80" s="470">
        <f t="shared" si="45"/>
        <v>0</v>
      </c>
      <c r="L80" s="471" t="str">
        <f t="shared" si="46"/>
        <v>NA</v>
      </c>
      <c r="N80" s="471" t="str">
        <f t="shared" si="47"/>
        <v>NA</v>
      </c>
      <c r="O80" s="472"/>
      <c r="P80" s="471" t="str">
        <f t="shared" si="48"/>
        <v>NA</v>
      </c>
      <c r="Q80" s="473"/>
      <c r="R80" s="471" t="str">
        <f t="shared" si="49"/>
        <v>NA</v>
      </c>
      <c r="S80" s="473"/>
      <c r="T80" s="471" t="str">
        <f t="shared" si="50"/>
        <v>NA</v>
      </c>
      <c r="U80" s="472"/>
      <c r="V80" s="471" t="str">
        <f t="shared" si="51"/>
        <v>NA</v>
      </c>
      <c r="W80" s="472"/>
      <c r="X80" s="471" t="str">
        <f t="shared" si="52"/>
        <v>NA</v>
      </c>
      <c r="Y80" s="472"/>
      <c r="Z80" s="471" t="str">
        <f t="shared" si="53"/>
        <v>NA</v>
      </c>
      <c r="AA80" s="472"/>
      <c r="AB80" s="471" t="str">
        <f t="shared" ref="AB80:AB90" si="54">IF(SUM($D72:$D80)=0,"NA",SUM($J72:$J80)/SUM($D72:$D80))</f>
        <v>NA</v>
      </c>
      <c r="AC80" s="472"/>
      <c r="AD80" s="471"/>
      <c r="AE80" s="471"/>
      <c r="AF80" s="471"/>
      <c r="AG80" s="472"/>
      <c r="AH80" s="471" t="s">
        <v>36</v>
      </c>
      <c r="AI80" s="472"/>
      <c r="AJ80" s="471" t="s">
        <v>36</v>
      </c>
      <c r="AK80" s="472"/>
      <c r="AL80" s="471" t="s">
        <v>36</v>
      </c>
      <c r="AM80" s="472"/>
      <c r="AN80" s="471" t="s">
        <v>36</v>
      </c>
      <c r="AO80" s="472"/>
      <c r="AP80" s="472"/>
      <c r="AQ80" s="472"/>
      <c r="AR80" s="472"/>
    </row>
    <row r="81" spans="1:46">
      <c r="A81" s="466">
        <v>35104</v>
      </c>
      <c r="B81" s="467">
        <v>2005</v>
      </c>
      <c r="C81" s="466"/>
      <c r="D81" s="468">
        <v>0</v>
      </c>
      <c r="E81" s="469"/>
      <c r="F81" s="468">
        <v>0</v>
      </c>
      <c r="G81" s="469"/>
      <c r="H81" s="468">
        <v>0</v>
      </c>
      <c r="J81" s="470">
        <f t="shared" si="45"/>
        <v>0</v>
      </c>
      <c r="L81" s="471" t="str">
        <f t="shared" si="46"/>
        <v>NA</v>
      </c>
      <c r="N81" s="471" t="str">
        <f t="shared" si="47"/>
        <v>NA</v>
      </c>
      <c r="O81" s="472"/>
      <c r="P81" s="471" t="str">
        <f t="shared" si="48"/>
        <v>NA</v>
      </c>
      <c r="Q81" s="473"/>
      <c r="R81" s="471" t="str">
        <f t="shared" si="49"/>
        <v>NA</v>
      </c>
      <c r="S81" s="473"/>
      <c r="T81" s="471" t="str">
        <f t="shared" si="50"/>
        <v>NA</v>
      </c>
      <c r="U81" s="472"/>
      <c r="V81" s="471" t="str">
        <f t="shared" si="51"/>
        <v>NA</v>
      </c>
      <c r="W81" s="472"/>
      <c r="X81" s="471" t="str">
        <f t="shared" si="52"/>
        <v>NA</v>
      </c>
      <c r="Y81" s="472"/>
      <c r="Z81" s="471" t="str">
        <f t="shared" si="53"/>
        <v>NA</v>
      </c>
      <c r="AA81" s="472"/>
      <c r="AB81" s="471" t="str">
        <f t="shared" si="54"/>
        <v>NA</v>
      </c>
      <c r="AC81" s="472"/>
      <c r="AD81" s="471" t="str">
        <f t="shared" ref="AD81:AD90" si="55">IF(SUM($D72:$D81)=0,"NA",SUM($J72:$J81)/SUM($D72:$D81))</f>
        <v>NA</v>
      </c>
      <c r="AE81" s="471"/>
      <c r="AF81" s="471"/>
      <c r="AG81" s="472"/>
      <c r="AH81" s="471"/>
      <c r="AI81" s="472"/>
      <c r="AJ81" s="471" t="s">
        <v>36</v>
      </c>
      <c r="AK81" s="472"/>
      <c r="AL81" s="471" t="s">
        <v>36</v>
      </c>
      <c r="AM81" s="472"/>
      <c r="AN81" s="471" t="s">
        <v>36</v>
      </c>
      <c r="AO81" s="472"/>
      <c r="AP81" s="472"/>
      <c r="AQ81" s="472"/>
      <c r="AR81" s="472"/>
    </row>
    <row r="82" spans="1:46">
      <c r="A82" s="466">
        <v>35104</v>
      </c>
      <c r="B82" s="467">
        <v>2006</v>
      </c>
      <c r="C82" s="466"/>
      <c r="D82" s="468">
        <v>0</v>
      </c>
      <c r="E82" s="469"/>
      <c r="F82" s="468">
        <v>0</v>
      </c>
      <c r="G82" s="469"/>
      <c r="H82" s="468">
        <v>0</v>
      </c>
      <c r="J82" s="470">
        <f t="shared" si="45"/>
        <v>0</v>
      </c>
      <c r="L82" s="471" t="str">
        <f t="shared" si="46"/>
        <v>NA</v>
      </c>
      <c r="N82" s="471" t="str">
        <f t="shared" si="47"/>
        <v>NA</v>
      </c>
      <c r="O82" s="472"/>
      <c r="P82" s="471" t="str">
        <f t="shared" si="48"/>
        <v>NA</v>
      </c>
      <c r="Q82" s="473"/>
      <c r="R82" s="471" t="str">
        <f t="shared" si="49"/>
        <v>NA</v>
      </c>
      <c r="S82" s="473"/>
      <c r="T82" s="471" t="str">
        <f t="shared" si="50"/>
        <v>NA</v>
      </c>
      <c r="U82" s="472"/>
      <c r="V82" s="471" t="str">
        <f t="shared" si="51"/>
        <v>NA</v>
      </c>
      <c r="W82" s="472"/>
      <c r="X82" s="471" t="str">
        <f t="shared" si="52"/>
        <v>NA</v>
      </c>
      <c r="Y82" s="472"/>
      <c r="Z82" s="471" t="str">
        <f t="shared" si="53"/>
        <v>NA</v>
      </c>
      <c r="AA82" s="472"/>
      <c r="AB82" s="471" t="str">
        <f t="shared" si="54"/>
        <v>NA</v>
      </c>
      <c r="AC82" s="472"/>
      <c r="AD82" s="471" t="str">
        <f t="shared" si="55"/>
        <v>NA</v>
      </c>
      <c r="AE82" s="471"/>
      <c r="AF82" s="471" t="str">
        <f t="shared" ref="AF82:AF90" si="56">IF(SUM($D72:$D82)=0,"NA",SUM($J72:$J82)/SUM($D72:$D82))</f>
        <v>NA</v>
      </c>
      <c r="AG82" s="472"/>
      <c r="AH82" s="471"/>
      <c r="AI82" s="472"/>
      <c r="AJ82" s="471"/>
      <c r="AK82" s="472"/>
      <c r="AL82" s="471" t="s">
        <v>36</v>
      </c>
      <c r="AM82" s="472"/>
      <c r="AN82" s="471" t="s">
        <v>36</v>
      </c>
      <c r="AO82" s="472"/>
      <c r="AP82" s="472"/>
      <c r="AQ82" s="472"/>
      <c r="AR82" s="472"/>
    </row>
    <row r="83" spans="1:46">
      <c r="A83" s="466">
        <v>35104</v>
      </c>
      <c r="B83" s="467">
        <v>2007</v>
      </c>
      <c r="C83" s="466"/>
      <c r="D83" s="468">
        <v>0</v>
      </c>
      <c r="E83" s="469"/>
      <c r="F83" s="468">
        <v>0</v>
      </c>
      <c r="G83" s="469"/>
      <c r="H83" s="468">
        <v>0</v>
      </c>
      <c r="J83" s="470">
        <f t="shared" si="45"/>
        <v>0</v>
      </c>
      <c r="L83" s="471" t="str">
        <f t="shared" si="46"/>
        <v>NA</v>
      </c>
      <c r="N83" s="471" t="str">
        <f t="shared" si="47"/>
        <v>NA</v>
      </c>
      <c r="O83" s="472"/>
      <c r="P83" s="471" t="str">
        <f t="shared" si="48"/>
        <v>NA</v>
      </c>
      <c r="Q83" s="473"/>
      <c r="R83" s="471" t="str">
        <f t="shared" si="49"/>
        <v>NA</v>
      </c>
      <c r="S83" s="473"/>
      <c r="T83" s="471" t="str">
        <f t="shared" si="50"/>
        <v>NA</v>
      </c>
      <c r="U83" s="472"/>
      <c r="V83" s="471" t="str">
        <f t="shared" si="51"/>
        <v>NA</v>
      </c>
      <c r="W83" s="472"/>
      <c r="X83" s="471" t="str">
        <f t="shared" si="52"/>
        <v>NA</v>
      </c>
      <c r="Y83" s="472"/>
      <c r="Z83" s="471" t="str">
        <f t="shared" si="53"/>
        <v>NA</v>
      </c>
      <c r="AA83" s="472"/>
      <c r="AB83" s="471" t="str">
        <f t="shared" si="54"/>
        <v>NA</v>
      </c>
      <c r="AC83" s="472"/>
      <c r="AD83" s="471" t="str">
        <f t="shared" si="55"/>
        <v>NA</v>
      </c>
      <c r="AE83" s="471"/>
      <c r="AF83" s="471" t="str">
        <f t="shared" si="56"/>
        <v>NA</v>
      </c>
      <c r="AG83" s="472"/>
      <c r="AH83" s="471" t="str">
        <f t="shared" ref="AH83:AH90" si="57">IF(SUM($D72:$D83)=0,"NA",SUM($J72:$J83)/SUM($D72:$D83))</f>
        <v>NA</v>
      </c>
      <c r="AI83" s="472"/>
      <c r="AJ83" s="471"/>
      <c r="AK83" s="472"/>
      <c r="AL83" s="471"/>
      <c r="AM83" s="472"/>
      <c r="AN83" s="471" t="s">
        <v>36</v>
      </c>
      <c r="AO83" s="472"/>
      <c r="AP83" s="472"/>
      <c r="AQ83" s="472"/>
      <c r="AR83" s="472"/>
    </row>
    <row r="84" spans="1:46">
      <c r="A84" s="466">
        <v>35104</v>
      </c>
      <c r="B84" s="467">
        <v>2008</v>
      </c>
      <c r="C84" s="466"/>
      <c r="D84" s="476">
        <v>7111.58</v>
      </c>
      <c r="E84" s="476"/>
      <c r="F84" s="468">
        <v>0</v>
      </c>
      <c r="G84" s="469"/>
      <c r="H84" s="468">
        <v>0</v>
      </c>
      <c r="J84" s="470">
        <f t="shared" si="45"/>
        <v>0</v>
      </c>
      <c r="L84" s="471">
        <f t="shared" si="46"/>
        <v>0</v>
      </c>
      <c r="N84" s="471">
        <f t="shared" si="47"/>
        <v>0</v>
      </c>
      <c r="O84" s="472"/>
      <c r="P84" s="471">
        <f t="shared" si="48"/>
        <v>0</v>
      </c>
      <c r="Q84" s="472"/>
      <c r="R84" s="471">
        <f t="shared" si="49"/>
        <v>0</v>
      </c>
      <c r="S84" s="473"/>
      <c r="T84" s="471">
        <f t="shared" si="50"/>
        <v>0</v>
      </c>
      <c r="U84" s="472"/>
      <c r="V84" s="471">
        <f t="shared" si="51"/>
        <v>0</v>
      </c>
      <c r="W84" s="472"/>
      <c r="X84" s="471">
        <f t="shared" si="52"/>
        <v>0</v>
      </c>
      <c r="Y84" s="472"/>
      <c r="Z84" s="471">
        <f t="shared" si="53"/>
        <v>0</v>
      </c>
      <c r="AA84" s="472"/>
      <c r="AB84" s="471">
        <f t="shared" si="54"/>
        <v>0</v>
      </c>
      <c r="AC84" s="472"/>
      <c r="AD84" s="471">
        <f t="shared" si="55"/>
        <v>0</v>
      </c>
      <c r="AE84" s="471"/>
      <c r="AF84" s="471">
        <f t="shared" si="56"/>
        <v>0</v>
      </c>
      <c r="AG84" s="472"/>
      <c r="AH84" s="471">
        <f t="shared" si="57"/>
        <v>0</v>
      </c>
      <c r="AI84" s="472"/>
      <c r="AJ84" s="471">
        <f t="shared" ref="AJ84:AJ90" si="58">IF(SUM($D72:$D84)=0,"NA",SUM($J72:$J84)/SUM($D72:$D84))</f>
        <v>0</v>
      </c>
      <c r="AK84" s="472"/>
      <c r="AL84" s="471"/>
      <c r="AM84" s="472"/>
      <c r="AN84" s="471"/>
      <c r="AO84" s="472"/>
      <c r="AP84" s="472"/>
      <c r="AQ84" s="472"/>
      <c r="AR84" s="472"/>
    </row>
    <row r="85" spans="1:46">
      <c r="A85" s="466">
        <v>35104</v>
      </c>
      <c r="B85" s="467">
        <v>2009</v>
      </c>
      <c r="C85" s="466"/>
      <c r="D85" s="468">
        <v>0</v>
      </c>
      <c r="E85" s="476"/>
      <c r="F85" s="476">
        <v>14000</v>
      </c>
      <c r="G85" s="476"/>
      <c r="H85" s="468">
        <v>0</v>
      </c>
      <c r="J85" s="451">
        <f t="shared" si="45"/>
        <v>14000</v>
      </c>
      <c r="L85" s="471" t="str">
        <f t="shared" si="46"/>
        <v>NA</v>
      </c>
      <c r="N85" s="471">
        <f t="shared" si="47"/>
        <v>1.9686201941059511</v>
      </c>
      <c r="O85" s="472"/>
      <c r="P85" s="471">
        <f t="shared" si="48"/>
        <v>1.9686201941059511</v>
      </c>
      <c r="Q85" s="472"/>
      <c r="R85" s="471">
        <f t="shared" si="49"/>
        <v>1.9686201941059511</v>
      </c>
      <c r="S85" s="473"/>
      <c r="T85" s="471">
        <f t="shared" si="50"/>
        <v>1.9686201941059511</v>
      </c>
      <c r="U85" s="472"/>
      <c r="V85" s="471">
        <f t="shared" si="51"/>
        <v>1.9686201941059511</v>
      </c>
      <c r="W85" s="472"/>
      <c r="X85" s="471">
        <f t="shared" si="52"/>
        <v>1.9686201941059511</v>
      </c>
      <c r="Y85" s="472"/>
      <c r="Z85" s="471">
        <f t="shared" si="53"/>
        <v>1.9686201941059511</v>
      </c>
      <c r="AA85" s="472"/>
      <c r="AB85" s="471">
        <f t="shared" si="54"/>
        <v>1.9686201941059511</v>
      </c>
      <c r="AC85" s="472"/>
      <c r="AD85" s="471">
        <f t="shared" si="55"/>
        <v>1.9686201941059511</v>
      </c>
      <c r="AE85" s="471"/>
      <c r="AF85" s="471">
        <f t="shared" si="56"/>
        <v>1.9686201941059511</v>
      </c>
      <c r="AG85" s="472"/>
      <c r="AH85" s="471">
        <f t="shared" si="57"/>
        <v>1.9686201941059511</v>
      </c>
      <c r="AI85" s="472"/>
      <c r="AJ85" s="471">
        <f t="shared" si="58"/>
        <v>1.9686201941059511</v>
      </c>
      <c r="AK85" s="472"/>
      <c r="AL85" s="471">
        <f t="shared" ref="AL85:AL90" si="59">IF(SUM($D72:$D85)=0,"NA",SUM($J72:$J85)/SUM($D72:$D85))</f>
        <v>1.9686201941059511</v>
      </c>
      <c r="AM85" s="472"/>
      <c r="AN85" s="471"/>
      <c r="AO85" s="472"/>
      <c r="AP85" s="471"/>
      <c r="AQ85" s="472"/>
      <c r="AR85" s="472"/>
    </row>
    <row r="86" spans="1:46">
      <c r="A86" s="466">
        <v>35104</v>
      </c>
      <c r="B86" s="467">
        <v>2010</v>
      </c>
      <c r="C86" s="466"/>
      <c r="D86" s="468">
        <v>0</v>
      </c>
      <c r="E86" s="469"/>
      <c r="F86" s="468">
        <v>0</v>
      </c>
      <c r="G86" s="469"/>
      <c r="H86" s="468">
        <v>0</v>
      </c>
      <c r="J86" s="470">
        <f t="shared" si="45"/>
        <v>0</v>
      </c>
      <c r="L86" s="471" t="str">
        <f t="shared" si="46"/>
        <v>NA</v>
      </c>
      <c r="N86" s="471" t="str">
        <f t="shared" si="47"/>
        <v>NA</v>
      </c>
      <c r="O86" s="472"/>
      <c r="P86" s="471">
        <f t="shared" si="48"/>
        <v>1.9686201941059511</v>
      </c>
      <c r="Q86" s="472"/>
      <c r="R86" s="471">
        <f t="shared" si="49"/>
        <v>1.9686201941059511</v>
      </c>
      <c r="S86" s="472"/>
      <c r="T86" s="471">
        <f t="shared" si="50"/>
        <v>1.9686201941059511</v>
      </c>
      <c r="U86" s="472"/>
      <c r="V86" s="471">
        <f t="shared" si="51"/>
        <v>1.9686201941059511</v>
      </c>
      <c r="W86" s="472"/>
      <c r="X86" s="471">
        <f t="shared" si="52"/>
        <v>1.9686201941059511</v>
      </c>
      <c r="Y86" s="472"/>
      <c r="Z86" s="471">
        <f t="shared" si="53"/>
        <v>1.9686201941059511</v>
      </c>
      <c r="AA86" s="472"/>
      <c r="AB86" s="471">
        <f t="shared" si="54"/>
        <v>1.9686201941059511</v>
      </c>
      <c r="AC86" s="472"/>
      <c r="AD86" s="471">
        <f t="shared" si="55"/>
        <v>1.9686201941059511</v>
      </c>
      <c r="AE86" s="472"/>
      <c r="AF86" s="471">
        <f t="shared" si="56"/>
        <v>1.9686201941059511</v>
      </c>
      <c r="AG86" s="472"/>
      <c r="AH86" s="471">
        <f t="shared" si="57"/>
        <v>1.9686201941059511</v>
      </c>
      <c r="AI86" s="472"/>
      <c r="AJ86" s="471">
        <f t="shared" si="58"/>
        <v>1.9686201941059511</v>
      </c>
      <c r="AK86" s="472"/>
      <c r="AL86" s="471">
        <f t="shared" si="59"/>
        <v>1.9686201941059511</v>
      </c>
      <c r="AM86" s="472"/>
      <c r="AN86" s="471">
        <f>IF(SUM($D72:$D86)=0,"NA",SUM($J72:$J86)/SUM($D72:$D86))</f>
        <v>1.9686201941059511</v>
      </c>
      <c r="AO86" s="472"/>
      <c r="AP86" s="471"/>
      <c r="AQ86" s="472"/>
      <c r="AR86" s="471"/>
    </row>
    <row r="87" spans="1:46">
      <c r="A87" s="466">
        <v>35104</v>
      </c>
      <c r="B87" s="467">
        <v>2011</v>
      </c>
      <c r="C87" s="466"/>
      <c r="D87" s="468">
        <v>0</v>
      </c>
      <c r="E87" s="469"/>
      <c r="F87" s="468">
        <v>0</v>
      </c>
      <c r="G87" s="469"/>
      <c r="H87" s="468">
        <v>0</v>
      </c>
      <c r="J87" s="470">
        <f t="shared" si="45"/>
        <v>0</v>
      </c>
      <c r="L87" s="471" t="str">
        <f t="shared" si="46"/>
        <v>NA</v>
      </c>
      <c r="N87" s="471" t="str">
        <f t="shared" si="47"/>
        <v>NA</v>
      </c>
      <c r="O87" s="472"/>
      <c r="P87" s="471" t="str">
        <f t="shared" si="48"/>
        <v>NA</v>
      </c>
      <c r="Q87" s="472"/>
      <c r="R87" s="471">
        <f t="shared" si="49"/>
        <v>1.9686201941059511</v>
      </c>
      <c r="S87" s="472"/>
      <c r="T87" s="471">
        <f t="shared" si="50"/>
        <v>1.9686201941059511</v>
      </c>
      <c r="U87" s="472"/>
      <c r="V87" s="471">
        <f t="shared" si="51"/>
        <v>1.9686201941059511</v>
      </c>
      <c r="W87" s="472"/>
      <c r="X87" s="471">
        <f t="shared" si="52"/>
        <v>1.9686201941059511</v>
      </c>
      <c r="Y87" s="472"/>
      <c r="Z87" s="471">
        <f t="shared" si="53"/>
        <v>1.9686201941059511</v>
      </c>
      <c r="AA87" s="472"/>
      <c r="AB87" s="471">
        <f t="shared" si="54"/>
        <v>1.9686201941059511</v>
      </c>
      <c r="AC87" s="472"/>
      <c r="AD87" s="471">
        <f t="shared" si="55"/>
        <v>1.9686201941059511</v>
      </c>
      <c r="AE87" s="472"/>
      <c r="AF87" s="471">
        <f t="shared" si="56"/>
        <v>1.9686201941059511</v>
      </c>
      <c r="AG87" s="472"/>
      <c r="AH87" s="471">
        <f t="shared" si="57"/>
        <v>1.9686201941059511</v>
      </c>
      <c r="AI87" s="472"/>
      <c r="AJ87" s="471">
        <f t="shared" si="58"/>
        <v>1.9686201941059511</v>
      </c>
      <c r="AK87" s="472"/>
      <c r="AL87" s="471">
        <f t="shared" si="59"/>
        <v>1.9686201941059511</v>
      </c>
      <c r="AM87" s="472"/>
      <c r="AN87" s="471">
        <f>IF(SUM($D73:$D87)=0,"NA",SUM($J73:$J87)/SUM($D73:$D87))</f>
        <v>1.9686201941059511</v>
      </c>
      <c r="AO87" s="472"/>
      <c r="AP87" s="471">
        <f>IF(SUM($D72:$D87)=0,"NA",SUM($J72:$J87)/SUM($D72:$D87))</f>
        <v>1.9686201941059511</v>
      </c>
      <c r="AQ87" s="472"/>
      <c r="AR87" s="471"/>
    </row>
    <row r="88" spans="1:46">
      <c r="A88" s="466">
        <v>35104</v>
      </c>
      <c r="B88" s="467">
        <v>2012</v>
      </c>
      <c r="C88" s="466"/>
      <c r="D88" s="468">
        <v>0</v>
      </c>
      <c r="E88" s="469"/>
      <c r="F88" s="468">
        <v>0</v>
      </c>
      <c r="G88" s="469"/>
      <c r="H88" s="468">
        <v>0</v>
      </c>
      <c r="J88" s="470">
        <f t="shared" si="45"/>
        <v>0</v>
      </c>
      <c r="L88" s="471" t="str">
        <f t="shared" si="46"/>
        <v>NA</v>
      </c>
      <c r="N88" s="471" t="str">
        <f t="shared" si="47"/>
        <v>NA</v>
      </c>
      <c r="O88" s="472"/>
      <c r="P88" s="471" t="str">
        <f t="shared" si="48"/>
        <v>NA</v>
      </c>
      <c r="Q88" s="472"/>
      <c r="R88" s="471" t="str">
        <f t="shared" si="49"/>
        <v>NA</v>
      </c>
      <c r="S88" s="472"/>
      <c r="T88" s="471">
        <f t="shared" si="50"/>
        <v>1.9686201941059511</v>
      </c>
      <c r="U88" s="472"/>
      <c r="V88" s="471">
        <f t="shared" si="51"/>
        <v>1.9686201941059511</v>
      </c>
      <c r="W88" s="472"/>
      <c r="X88" s="471">
        <f t="shared" si="52"/>
        <v>1.9686201941059511</v>
      </c>
      <c r="Y88" s="472"/>
      <c r="Z88" s="471">
        <f t="shared" si="53"/>
        <v>1.9686201941059511</v>
      </c>
      <c r="AA88" s="472"/>
      <c r="AB88" s="471">
        <f t="shared" si="54"/>
        <v>1.9686201941059511</v>
      </c>
      <c r="AC88" s="472"/>
      <c r="AD88" s="471">
        <f t="shared" si="55"/>
        <v>1.9686201941059511</v>
      </c>
      <c r="AE88" s="472"/>
      <c r="AF88" s="471">
        <f t="shared" si="56"/>
        <v>1.9686201941059511</v>
      </c>
      <c r="AG88" s="472"/>
      <c r="AH88" s="471">
        <f t="shared" si="57"/>
        <v>1.9686201941059511</v>
      </c>
      <c r="AI88" s="472"/>
      <c r="AJ88" s="471">
        <f t="shared" si="58"/>
        <v>1.9686201941059511</v>
      </c>
      <c r="AK88" s="472"/>
      <c r="AL88" s="471">
        <f t="shared" si="59"/>
        <v>1.9686201941059511</v>
      </c>
      <c r="AM88" s="472"/>
      <c r="AN88" s="471">
        <f>IF(SUM($D74:$D88)=0,"NA",SUM($J74:$J88)/SUM($D74:$D88))</f>
        <v>1.9686201941059511</v>
      </c>
      <c r="AO88" s="472"/>
      <c r="AP88" s="471">
        <f>IF(SUM($D73:$D88)=0,"NA",SUM($J73:$J88)/SUM($D73:$D88))</f>
        <v>1.9686201941059511</v>
      </c>
      <c r="AQ88" s="472"/>
      <c r="AR88" s="471">
        <f>IF(SUM($D72:$D88)=0,"NA",SUM($J72:$J88)/SUM($D72:$D88))</f>
        <v>1.9686201941059511</v>
      </c>
    </row>
    <row r="89" spans="1:46">
      <c r="A89" s="466">
        <v>35104</v>
      </c>
      <c r="B89" s="467">
        <v>2013</v>
      </c>
      <c r="C89" s="466"/>
      <c r="D89" s="468">
        <v>0</v>
      </c>
      <c r="E89" s="469"/>
      <c r="F89" s="468">
        <v>0</v>
      </c>
      <c r="G89" s="469"/>
      <c r="H89" s="468">
        <v>0</v>
      </c>
      <c r="J89" s="470">
        <f t="shared" si="45"/>
        <v>0</v>
      </c>
      <c r="L89" s="471" t="str">
        <f t="shared" si="46"/>
        <v>NA</v>
      </c>
      <c r="N89" s="471" t="str">
        <f>IF(SUM($D88:$D89)=0,"NA",SUM($J88:$J89)/SUM($D88:$D89))</f>
        <v>NA</v>
      </c>
      <c r="O89" s="472"/>
      <c r="P89" s="471" t="str">
        <f t="shared" si="48"/>
        <v>NA</v>
      </c>
      <c r="Q89" s="472"/>
      <c r="R89" s="471" t="str">
        <f t="shared" si="49"/>
        <v>NA</v>
      </c>
      <c r="S89" s="472"/>
      <c r="T89" s="471" t="str">
        <f t="shared" si="50"/>
        <v>NA</v>
      </c>
      <c r="U89" s="472"/>
      <c r="V89" s="471">
        <f t="shared" si="51"/>
        <v>1.9686201941059511</v>
      </c>
      <c r="W89" s="472"/>
      <c r="X89" s="471">
        <f t="shared" si="52"/>
        <v>1.9686201941059511</v>
      </c>
      <c r="Y89" s="472"/>
      <c r="Z89" s="471">
        <f t="shared" si="53"/>
        <v>1.9686201941059511</v>
      </c>
      <c r="AA89" s="472"/>
      <c r="AB89" s="471">
        <f t="shared" si="54"/>
        <v>1.9686201941059511</v>
      </c>
      <c r="AC89" s="472"/>
      <c r="AD89" s="471">
        <f t="shared" si="55"/>
        <v>1.9686201941059511</v>
      </c>
      <c r="AE89" s="472"/>
      <c r="AF89" s="471">
        <f t="shared" si="56"/>
        <v>1.9686201941059511</v>
      </c>
      <c r="AG89" s="472"/>
      <c r="AH89" s="471">
        <f t="shared" si="57"/>
        <v>1.9686201941059511</v>
      </c>
      <c r="AI89" s="472"/>
      <c r="AJ89" s="471">
        <f t="shared" si="58"/>
        <v>1.9686201941059511</v>
      </c>
      <c r="AK89" s="472"/>
      <c r="AL89" s="471">
        <f t="shared" si="59"/>
        <v>1.9686201941059511</v>
      </c>
      <c r="AM89" s="472"/>
      <c r="AN89" s="471">
        <f>IF(SUM($D75:$D89)=0,"NA",SUM($J75:$J89)/SUM($D75:$D89))</f>
        <v>1.9686201941059511</v>
      </c>
      <c r="AO89" s="472"/>
      <c r="AP89" s="471">
        <f>IF(SUM($D74:$D89)=0,"NA",SUM($J74:$J89)/SUM($D74:$D89))</f>
        <v>1.9686201941059511</v>
      </c>
      <c r="AQ89" s="472"/>
      <c r="AR89" s="471">
        <f>IF(SUM($D73:$D89)=0,"NA",SUM($J73:$J89)/SUM($D73:$D89))</f>
        <v>1.9686201941059511</v>
      </c>
      <c r="AS89" s="471">
        <f>IF(SUM($D72:$D89)=0,"NA",SUM($J72:$J89)/SUM($D72:$D89))</f>
        <v>1.9686201941059511</v>
      </c>
      <c r="AT89" s="471"/>
    </row>
    <row r="90" spans="1:46">
      <c r="A90" s="466">
        <v>35104</v>
      </c>
      <c r="B90" s="467">
        <v>2014</v>
      </c>
      <c r="C90" s="466"/>
      <c r="D90" s="468">
        <v>0</v>
      </c>
      <c r="E90" s="469"/>
      <c r="F90" s="468">
        <v>0</v>
      </c>
      <c r="G90" s="469"/>
      <c r="H90" s="468">
        <v>0</v>
      </c>
      <c r="J90" s="470">
        <f t="shared" si="45"/>
        <v>0</v>
      </c>
      <c r="L90" s="471" t="str">
        <f t="shared" si="46"/>
        <v>NA</v>
      </c>
      <c r="N90" s="471" t="str">
        <f>IF(SUM($D89:$D90)=0,"NA",SUM($J89:$J90)/SUM($D89:$D90))</f>
        <v>NA</v>
      </c>
      <c r="O90" s="472"/>
      <c r="P90" s="471" t="str">
        <f t="shared" si="48"/>
        <v>NA</v>
      </c>
      <c r="Q90" s="472"/>
      <c r="R90" s="471" t="str">
        <f t="shared" si="49"/>
        <v>NA</v>
      </c>
      <c r="S90" s="472"/>
      <c r="T90" s="471" t="str">
        <f t="shared" si="50"/>
        <v>NA</v>
      </c>
      <c r="U90" s="472"/>
      <c r="V90" s="471" t="str">
        <f t="shared" si="51"/>
        <v>NA</v>
      </c>
      <c r="W90" s="472"/>
      <c r="X90" s="471">
        <f t="shared" si="52"/>
        <v>1.9686201941059511</v>
      </c>
      <c r="Y90" s="472"/>
      <c r="Z90" s="471">
        <f t="shared" si="53"/>
        <v>1.9686201941059511</v>
      </c>
      <c r="AA90" s="472"/>
      <c r="AB90" s="471">
        <f t="shared" si="54"/>
        <v>1.9686201941059511</v>
      </c>
      <c r="AC90" s="472"/>
      <c r="AD90" s="471">
        <f t="shared" si="55"/>
        <v>1.9686201941059511</v>
      </c>
      <c r="AE90" s="472"/>
      <c r="AF90" s="471">
        <f t="shared" si="56"/>
        <v>1.9686201941059511</v>
      </c>
      <c r="AG90" s="472"/>
      <c r="AH90" s="471">
        <f t="shared" si="57"/>
        <v>1.9686201941059511</v>
      </c>
      <c r="AI90" s="472"/>
      <c r="AJ90" s="471">
        <f t="shared" si="58"/>
        <v>1.9686201941059511</v>
      </c>
      <c r="AK90" s="472"/>
      <c r="AL90" s="471">
        <f t="shared" si="59"/>
        <v>1.9686201941059511</v>
      </c>
      <c r="AM90" s="472"/>
      <c r="AN90" s="471">
        <f>IF(SUM($D76:$D90)=0,"NA",SUM($J76:$J90)/SUM($D76:$D90))</f>
        <v>1.9686201941059511</v>
      </c>
      <c r="AO90" s="472"/>
      <c r="AP90" s="471">
        <f>IF(SUM($D75:$D90)=0,"NA",SUM($J75:$J90)/SUM($D75:$D90))</f>
        <v>1.9686201941059511</v>
      </c>
      <c r="AQ90" s="472"/>
      <c r="AR90" s="471">
        <f>IF(SUM($D74:$D90)=0,"NA",SUM($J74:$J90)/SUM($D74:$D90))</f>
        <v>1.9686201941059511</v>
      </c>
      <c r="AS90" s="471">
        <f>IF(SUM($D73:$D90)=0,"NA",SUM($J73:$J90)/SUM($D73:$D90))</f>
        <v>1.9686201941059511</v>
      </c>
      <c r="AT90" s="471">
        <f>IF(SUM($D72:$D90)=0,"NA",SUM($J72:$J90)/SUM($D72:$D90))</f>
        <v>1.9686201941059511</v>
      </c>
    </row>
    <row r="91" spans="1:46">
      <c r="A91" s="466"/>
      <c r="B91" s="466"/>
      <c r="C91" s="466"/>
      <c r="D91" s="477"/>
      <c r="E91" s="478"/>
      <c r="F91" s="477"/>
      <c r="G91" s="478"/>
      <c r="H91" s="477"/>
      <c r="J91" s="488">
        <f>SUM(J72:J90)</f>
        <v>14000</v>
      </c>
    </row>
    <row r="92" spans="1:46">
      <c r="A92" s="466"/>
      <c r="B92" s="466"/>
      <c r="C92" s="466"/>
      <c r="D92" s="477"/>
      <c r="E92" s="478"/>
      <c r="F92" s="477"/>
      <c r="G92" s="478"/>
      <c r="H92" s="477"/>
    </row>
    <row r="93" spans="1:46">
      <c r="A93" s="466">
        <v>35200</v>
      </c>
      <c r="B93" s="467">
        <v>1996</v>
      </c>
      <c r="C93" s="466"/>
      <c r="D93" s="468">
        <v>0</v>
      </c>
      <c r="E93" s="469"/>
      <c r="F93" s="468">
        <v>0</v>
      </c>
      <c r="G93" s="469"/>
      <c r="H93" s="468">
        <v>0</v>
      </c>
      <c r="J93" s="470">
        <f t="shared" ref="J93:J111" si="60">F93+-H93</f>
        <v>0</v>
      </c>
      <c r="L93" s="471" t="str">
        <f t="shared" ref="L93:L111" si="61">IF(D93=0,"NA",+J93/D93)</f>
        <v>NA</v>
      </c>
      <c r="N93" s="471"/>
      <c r="O93" s="472"/>
      <c r="P93" s="471"/>
      <c r="Q93" s="473"/>
      <c r="R93" s="473"/>
      <c r="S93" s="473"/>
      <c r="T93" s="473"/>
      <c r="U93" s="472"/>
      <c r="V93" s="472"/>
      <c r="W93" s="472"/>
      <c r="X93" s="472"/>
      <c r="Y93" s="472"/>
      <c r="Z93" s="472"/>
      <c r="AA93" s="474"/>
      <c r="AB93" s="474"/>
      <c r="AC93" s="472"/>
      <c r="AD93" s="472"/>
      <c r="AE93" s="472"/>
      <c r="AF93" s="472"/>
      <c r="AG93" s="472"/>
      <c r="AH93" s="472"/>
      <c r="AI93" s="472"/>
      <c r="AJ93" s="472"/>
      <c r="AK93" s="472"/>
      <c r="AL93" s="472"/>
      <c r="AM93" s="472"/>
      <c r="AN93" s="472"/>
      <c r="AO93" s="472"/>
      <c r="AP93" s="472"/>
      <c r="AQ93" s="472"/>
      <c r="AR93" s="472"/>
    </row>
    <row r="94" spans="1:46">
      <c r="A94" s="466">
        <v>35200</v>
      </c>
      <c r="B94" s="467">
        <v>1997</v>
      </c>
      <c r="C94" s="466"/>
      <c r="D94" s="468">
        <v>0</v>
      </c>
      <c r="E94" s="469"/>
      <c r="F94" s="468">
        <v>0</v>
      </c>
      <c r="G94" s="469"/>
      <c r="H94" s="468">
        <v>0</v>
      </c>
      <c r="J94" s="470">
        <f t="shared" si="60"/>
        <v>0</v>
      </c>
      <c r="L94" s="471" t="str">
        <f t="shared" si="61"/>
        <v>NA</v>
      </c>
      <c r="N94" s="471" t="str">
        <f t="shared" ref="N94:N109" si="62">IF(SUM($D93:$D94)=0,"NA",SUM($J93:$J94)/SUM($D93:$D94))</f>
        <v>NA</v>
      </c>
      <c r="O94" s="472"/>
      <c r="P94" s="471"/>
      <c r="Q94" s="473"/>
      <c r="R94" s="471"/>
      <c r="S94" s="473"/>
      <c r="T94" s="473"/>
      <c r="U94" s="472"/>
      <c r="V94" s="472"/>
      <c r="W94" s="472"/>
      <c r="X94" s="472"/>
      <c r="Y94" s="472"/>
      <c r="Z94" s="472"/>
      <c r="AA94" s="474"/>
      <c r="AB94" s="475"/>
      <c r="AC94" s="472"/>
      <c r="AD94" s="472"/>
      <c r="AE94" s="472"/>
      <c r="AF94" s="472"/>
      <c r="AG94" s="472"/>
      <c r="AH94" s="472"/>
      <c r="AI94" s="472"/>
      <c r="AJ94" s="472"/>
      <c r="AK94" s="472"/>
      <c r="AL94" s="472"/>
      <c r="AM94" s="472"/>
      <c r="AN94" s="472"/>
      <c r="AO94" s="472"/>
      <c r="AP94" s="472"/>
      <c r="AQ94" s="472"/>
      <c r="AR94" s="472"/>
    </row>
    <row r="95" spans="1:46">
      <c r="A95" s="466">
        <v>35200</v>
      </c>
      <c r="B95" s="467">
        <v>1998</v>
      </c>
      <c r="C95" s="466"/>
      <c r="D95" s="476">
        <v>1565</v>
      </c>
      <c r="E95" s="476"/>
      <c r="F95" s="468">
        <v>0</v>
      </c>
      <c r="G95" s="469"/>
      <c r="H95" s="468">
        <v>0</v>
      </c>
      <c r="J95" s="470">
        <f t="shared" si="60"/>
        <v>0</v>
      </c>
      <c r="L95" s="471">
        <f t="shared" si="61"/>
        <v>0</v>
      </c>
      <c r="N95" s="471">
        <f t="shared" si="62"/>
        <v>0</v>
      </c>
      <c r="O95" s="472"/>
      <c r="P95" s="471">
        <f t="shared" ref="P95:P111" si="63">IF(SUM($D93:$D95)=0,"NA",SUM($J93:$J95)/SUM($D93:$D95))</f>
        <v>0</v>
      </c>
      <c r="Q95" s="473"/>
      <c r="R95" s="471"/>
      <c r="S95" s="473"/>
      <c r="T95" s="471"/>
      <c r="U95" s="472"/>
      <c r="V95" s="472"/>
      <c r="W95" s="472"/>
      <c r="X95" s="472"/>
      <c r="Y95" s="472"/>
      <c r="Z95" s="472"/>
      <c r="AA95" s="472"/>
      <c r="AB95" s="472"/>
      <c r="AC95" s="472"/>
      <c r="AD95" s="472"/>
      <c r="AE95" s="472"/>
      <c r="AF95" s="472"/>
      <c r="AG95" s="472"/>
      <c r="AH95" s="472"/>
      <c r="AI95" s="472"/>
      <c r="AJ95" s="472"/>
      <c r="AK95" s="472"/>
      <c r="AL95" s="472"/>
      <c r="AM95" s="472"/>
      <c r="AN95" s="472"/>
      <c r="AO95" s="472"/>
      <c r="AP95" s="472"/>
      <c r="AQ95" s="472"/>
      <c r="AR95" s="472"/>
    </row>
    <row r="96" spans="1:46">
      <c r="A96" s="466">
        <v>35200</v>
      </c>
      <c r="B96" s="467">
        <v>1999</v>
      </c>
      <c r="C96" s="466"/>
      <c r="D96" s="476">
        <v>15727</v>
      </c>
      <c r="E96" s="476"/>
      <c r="F96" s="468">
        <v>0</v>
      </c>
      <c r="G96" s="476"/>
      <c r="H96" s="476">
        <v>30</v>
      </c>
      <c r="J96" s="451">
        <f t="shared" si="60"/>
        <v>-30</v>
      </c>
      <c r="L96" s="471">
        <f t="shared" si="61"/>
        <v>-1.907547529725949E-3</v>
      </c>
      <c r="N96" s="471">
        <f t="shared" si="62"/>
        <v>-1.7349063150589867E-3</v>
      </c>
      <c r="O96" s="472"/>
      <c r="P96" s="471">
        <f t="shared" si="63"/>
        <v>-1.7349063150589867E-3</v>
      </c>
      <c r="Q96" s="473"/>
      <c r="R96" s="471">
        <f t="shared" ref="R96:R111" si="64">IF(SUM($D93:$D96)=0,"NA",SUM($J93:$J96)/SUM($D93:$D96))</f>
        <v>-1.7349063150589867E-3</v>
      </c>
      <c r="S96" s="473"/>
      <c r="T96" s="471"/>
      <c r="U96" s="472"/>
      <c r="V96" s="471"/>
      <c r="W96" s="472"/>
      <c r="X96" s="472"/>
      <c r="Y96" s="472"/>
      <c r="Z96" s="472"/>
      <c r="AA96" s="472"/>
      <c r="AB96" s="472"/>
      <c r="AC96" s="472"/>
      <c r="AD96" s="472"/>
      <c r="AE96" s="472"/>
      <c r="AF96" s="472"/>
      <c r="AG96" s="472"/>
      <c r="AH96" s="472"/>
      <c r="AI96" s="472"/>
      <c r="AJ96" s="472"/>
      <c r="AK96" s="472"/>
      <c r="AL96" s="472"/>
      <c r="AM96" s="472"/>
      <c r="AN96" s="472"/>
      <c r="AO96" s="472"/>
      <c r="AP96" s="472"/>
      <c r="AQ96" s="472"/>
      <c r="AR96" s="472"/>
    </row>
    <row r="97" spans="1:46">
      <c r="A97" s="466">
        <v>35200</v>
      </c>
      <c r="B97" s="467">
        <v>2000</v>
      </c>
      <c r="C97" s="466"/>
      <c r="D97" s="476">
        <v>59273</v>
      </c>
      <c r="E97" s="476"/>
      <c r="F97" s="468">
        <v>0</v>
      </c>
      <c r="G97" s="476"/>
      <c r="H97" s="476">
        <v>29992</v>
      </c>
      <c r="J97" s="451">
        <f t="shared" si="60"/>
        <v>-29992</v>
      </c>
      <c r="L97" s="471">
        <f t="shared" si="61"/>
        <v>-0.50599767178985378</v>
      </c>
      <c r="N97" s="471">
        <f t="shared" si="62"/>
        <v>-0.40029333333333333</v>
      </c>
      <c r="O97" s="472"/>
      <c r="P97" s="471">
        <f t="shared" si="63"/>
        <v>-0.39211127799908574</v>
      </c>
      <c r="Q97" s="473"/>
      <c r="R97" s="471">
        <f t="shared" si="64"/>
        <v>-0.39211127799908574</v>
      </c>
      <c r="S97" s="473"/>
      <c r="T97" s="471">
        <f t="shared" ref="T97:T111" si="65">IF(SUM($D93:$D97)=0,"NA",SUM($J93:$J97)/SUM($D93:$D97))</f>
        <v>-0.39211127799908574</v>
      </c>
      <c r="U97" s="472"/>
      <c r="V97" s="471"/>
      <c r="W97" s="472"/>
      <c r="X97" s="471"/>
      <c r="Y97" s="472"/>
      <c r="Z97" s="472"/>
      <c r="AA97" s="472"/>
      <c r="AB97" s="472"/>
      <c r="AC97" s="472"/>
      <c r="AD97" s="472"/>
      <c r="AE97" s="472"/>
      <c r="AF97" s="472"/>
      <c r="AG97" s="472"/>
      <c r="AH97" s="472"/>
      <c r="AI97" s="472"/>
      <c r="AJ97" s="472"/>
      <c r="AK97" s="472"/>
      <c r="AL97" s="472"/>
      <c r="AM97" s="472"/>
      <c r="AN97" s="472"/>
      <c r="AO97" s="472"/>
      <c r="AP97" s="472"/>
      <c r="AQ97" s="472"/>
      <c r="AR97" s="472"/>
    </row>
    <row r="98" spans="1:46">
      <c r="A98" s="466">
        <v>35200</v>
      </c>
      <c r="B98" s="467">
        <v>2001</v>
      </c>
      <c r="C98" s="466"/>
      <c r="D98" s="468">
        <v>0</v>
      </c>
      <c r="E98" s="469"/>
      <c r="F98" s="468">
        <v>0</v>
      </c>
      <c r="G98" s="469"/>
      <c r="H98" s="468">
        <v>0</v>
      </c>
      <c r="J98" s="470">
        <f t="shared" si="60"/>
        <v>0</v>
      </c>
      <c r="L98" s="471" t="str">
        <f t="shared" si="61"/>
        <v>NA</v>
      </c>
      <c r="N98" s="471">
        <f t="shared" si="62"/>
        <v>-0.50599767178985378</v>
      </c>
      <c r="O98" s="472"/>
      <c r="P98" s="471">
        <f t="shared" si="63"/>
        <v>-0.40029333333333333</v>
      </c>
      <c r="Q98" s="473"/>
      <c r="R98" s="471">
        <f t="shared" si="64"/>
        <v>-0.39211127799908574</v>
      </c>
      <c r="S98" s="473"/>
      <c r="T98" s="471">
        <f t="shared" si="65"/>
        <v>-0.39211127799908574</v>
      </c>
      <c r="U98" s="472"/>
      <c r="V98" s="471">
        <f t="shared" ref="V98:V111" si="66">IF(SUM($D93:$D98)=0,"NA",SUM($J93:$J98)/SUM($D93:$D98))</f>
        <v>-0.39211127799908574</v>
      </c>
      <c r="W98" s="472"/>
      <c r="X98" s="471"/>
      <c r="Y98" s="472"/>
      <c r="Z98" s="471"/>
      <c r="AA98" s="472"/>
      <c r="AB98" s="472"/>
      <c r="AC98" s="472"/>
      <c r="AD98" s="472"/>
      <c r="AE98" s="472"/>
      <c r="AF98" s="472"/>
      <c r="AG98" s="472"/>
      <c r="AH98" s="472"/>
      <c r="AI98" s="472"/>
      <c r="AJ98" s="472"/>
      <c r="AK98" s="472"/>
      <c r="AL98" s="472"/>
      <c r="AM98" s="472"/>
      <c r="AN98" s="472"/>
      <c r="AO98" s="472"/>
      <c r="AP98" s="472"/>
      <c r="AQ98" s="472"/>
      <c r="AR98" s="472"/>
    </row>
    <row r="99" spans="1:46">
      <c r="A99" s="466">
        <v>35200</v>
      </c>
      <c r="B99" s="467">
        <v>2002</v>
      </c>
      <c r="C99" s="466"/>
      <c r="D99" s="468">
        <v>0</v>
      </c>
      <c r="E99" s="469"/>
      <c r="F99" s="468">
        <v>0</v>
      </c>
      <c r="G99" s="469"/>
      <c r="H99" s="468">
        <v>0</v>
      </c>
      <c r="J99" s="470">
        <f t="shared" si="60"/>
        <v>0</v>
      </c>
      <c r="L99" s="471" t="str">
        <f t="shared" si="61"/>
        <v>NA</v>
      </c>
      <c r="N99" s="471" t="str">
        <f t="shared" si="62"/>
        <v>NA</v>
      </c>
      <c r="O99" s="472"/>
      <c r="P99" s="471">
        <f t="shared" si="63"/>
        <v>-0.50599767178985378</v>
      </c>
      <c r="Q99" s="473"/>
      <c r="R99" s="471">
        <f t="shared" si="64"/>
        <v>-0.40029333333333333</v>
      </c>
      <c r="S99" s="473"/>
      <c r="T99" s="471">
        <f t="shared" si="65"/>
        <v>-0.39211127799908574</v>
      </c>
      <c r="U99" s="472"/>
      <c r="V99" s="471">
        <f t="shared" si="66"/>
        <v>-0.39211127799908574</v>
      </c>
      <c r="W99" s="472"/>
      <c r="X99" s="471">
        <f t="shared" ref="X99:X111" si="67">IF(SUM($D93:$D99)=0,"NA",SUM($J93:$J99)/SUM($D93:$D99))</f>
        <v>-0.39211127799908574</v>
      </c>
      <c r="Y99" s="472"/>
      <c r="Z99" s="471"/>
      <c r="AA99" s="472"/>
      <c r="AB99" s="471"/>
      <c r="AC99" s="472"/>
      <c r="AD99" s="472"/>
      <c r="AE99" s="472"/>
      <c r="AF99" s="472"/>
      <c r="AG99" s="472"/>
      <c r="AH99" s="472"/>
      <c r="AI99" s="472"/>
      <c r="AJ99" s="472"/>
      <c r="AK99" s="472"/>
      <c r="AL99" s="472"/>
      <c r="AM99" s="472"/>
      <c r="AN99" s="472"/>
      <c r="AO99" s="472"/>
      <c r="AP99" s="472"/>
      <c r="AQ99" s="472"/>
      <c r="AR99" s="472"/>
    </row>
    <row r="100" spans="1:46">
      <c r="A100" s="466">
        <v>35200</v>
      </c>
      <c r="B100" s="467">
        <v>2003</v>
      </c>
      <c r="C100" s="466"/>
      <c r="D100" s="468">
        <v>0</v>
      </c>
      <c r="E100" s="469"/>
      <c r="F100" s="468">
        <v>0</v>
      </c>
      <c r="G100" s="469"/>
      <c r="H100" s="468">
        <v>0</v>
      </c>
      <c r="J100" s="470">
        <f t="shared" si="60"/>
        <v>0</v>
      </c>
      <c r="L100" s="471" t="str">
        <f t="shared" si="61"/>
        <v>NA</v>
      </c>
      <c r="N100" s="471" t="str">
        <f t="shared" si="62"/>
        <v>NA</v>
      </c>
      <c r="O100" s="472"/>
      <c r="P100" s="471" t="str">
        <f t="shared" si="63"/>
        <v>NA</v>
      </c>
      <c r="Q100" s="473"/>
      <c r="R100" s="471">
        <f t="shared" si="64"/>
        <v>-0.50599767178985378</v>
      </c>
      <c r="S100" s="473"/>
      <c r="T100" s="471">
        <f t="shared" si="65"/>
        <v>-0.40029333333333333</v>
      </c>
      <c r="U100" s="472"/>
      <c r="V100" s="471">
        <f t="shared" si="66"/>
        <v>-0.39211127799908574</v>
      </c>
      <c r="W100" s="472"/>
      <c r="X100" s="471">
        <f t="shared" si="67"/>
        <v>-0.39211127799908574</v>
      </c>
      <c r="Y100" s="472"/>
      <c r="Z100" s="471">
        <f t="shared" ref="Z100:Z111" si="68">IF(SUM($D93:$D100)=0,"NA",SUM($J93:$J100)/SUM($D93:$D100))</f>
        <v>-0.39211127799908574</v>
      </c>
      <c r="AA100" s="472"/>
      <c r="AB100" s="471"/>
      <c r="AC100" s="472"/>
      <c r="AD100" s="471"/>
      <c r="AE100" s="471"/>
      <c r="AF100" s="472"/>
      <c r="AG100" s="472"/>
      <c r="AH100" s="472"/>
      <c r="AI100" s="472"/>
      <c r="AJ100" s="472"/>
      <c r="AK100" s="472"/>
      <c r="AL100" s="472"/>
      <c r="AM100" s="472"/>
      <c r="AN100" s="472"/>
      <c r="AO100" s="472"/>
      <c r="AP100" s="472"/>
      <c r="AQ100" s="472"/>
      <c r="AR100" s="472"/>
    </row>
    <row r="101" spans="1:46">
      <c r="A101" s="466">
        <v>35200</v>
      </c>
      <c r="B101" s="467">
        <v>2004</v>
      </c>
      <c r="C101" s="466"/>
      <c r="D101" s="468">
        <v>0</v>
      </c>
      <c r="E101" s="469"/>
      <c r="F101" s="468">
        <v>0</v>
      </c>
      <c r="G101" s="469"/>
      <c r="H101" s="468">
        <v>0</v>
      </c>
      <c r="J101" s="470">
        <f t="shared" si="60"/>
        <v>0</v>
      </c>
      <c r="L101" s="471" t="str">
        <f t="shared" si="61"/>
        <v>NA</v>
      </c>
      <c r="N101" s="471" t="str">
        <f t="shared" si="62"/>
        <v>NA</v>
      </c>
      <c r="O101" s="472"/>
      <c r="P101" s="471" t="str">
        <f t="shared" si="63"/>
        <v>NA</v>
      </c>
      <c r="Q101" s="473"/>
      <c r="R101" s="471" t="str">
        <f t="shared" si="64"/>
        <v>NA</v>
      </c>
      <c r="S101" s="473"/>
      <c r="T101" s="471">
        <f t="shared" si="65"/>
        <v>-0.50599767178985378</v>
      </c>
      <c r="U101" s="472"/>
      <c r="V101" s="471">
        <f t="shared" si="66"/>
        <v>-0.40029333333333333</v>
      </c>
      <c r="W101" s="472"/>
      <c r="X101" s="471">
        <f t="shared" si="67"/>
        <v>-0.39211127799908574</v>
      </c>
      <c r="Y101" s="472"/>
      <c r="Z101" s="471">
        <f t="shared" si="68"/>
        <v>-0.39211127799908574</v>
      </c>
      <c r="AA101" s="472"/>
      <c r="AB101" s="471">
        <f t="shared" ref="AB101:AB111" si="69">IF(SUM($D93:$D101)=0,"NA",SUM($J93:$J101)/SUM($D93:$D101))</f>
        <v>-0.39211127799908574</v>
      </c>
      <c r="AC101" s="472"/>
      <c r="AD101" s="471"/>
      <c r="AE101" s="471"/>
      <c r="AF101" s="471"/>
      <c r="AG101" s="472"/>
      <c r="AH101" s="471" t="s">
        <v>36</v>
      </c>
      <c r="AI101" s="472"/>
      <c r="AJ101" s="471" t="s">
        <v>36</v>
      </c>
      <c r="AK101" s="472"/>
      <c r="AL101" s="471" t="s">
        <v>36</v>
      </c>
      <c r="AM101" s="472"/>
      <c r="AN101" s="471" t="s">
        <v>36</v>
      </c>
      <c r="AO101" s="472"/>
      <c r="AP101" s="472"/>
      <c r="AQ101" s="472"/>
      <c r="AR101" s="472"/>
    </row>
    <row r="102" spans="1:46">
      <c r="A102" s="466">
        <v>35200</v>
      </c>
      <c r="B102" s="467">
        <v>2005</v>
      </c>
      <c r="C102" s="466"/>
      <c r="D102" s="468">
        <v>0</v>
      </c>
      <c r="E102" s="469"/>
      <c r="F102" s="468">
        <v>0</v>
      </c>
      <c r="G102" s="469"/>
      <c r="H102" s="468">
        <v>0</v>
      </c>
      <c r="J102" s="470">
        <f t="shared" si="60"/>
        <v>0</v>
      </c>
      <c r="L102" s="471" t="str">
        <f t="shared" si="61"/>
        <v>NA</v>
      </c>
      <c r="N102" s="471" t="str">
        <f t="shared" si="62"/>
        <v>NA</v>
      </c>
      <c r="O102" s="472"/>
      <c r="P102" s="471" t="str">
        <f t="shared" si="63"/>
        <v>NA</v>
      </c>
      <c r="Q102" s="473"/>
      <c r="R102" s="471" t="str">
        <f t="shared" si="64"/>
        <v>NA</v>
      </c>
      <c r="S102" s="473"/>
      <c r="T102" s="471" t="str">
        <f t="shared" si="65"/>
        <v>NA</v>
      </c>
      <c r="U102" s="472"/>
      <c r="V102" s="471">
        <f t="shared" si="66"/>
        <v>-0.50599767178985378</v>
      </c>
      <c r="W102" s="472"/>
      <c r="X102" s="471">
        <f t="shared" si="67"/>
        <v>-0.40029333333333333</v>
      </c>
      <c r="Y102" s="472"/>
      <c r="Z102" s="471">
        <f t="shared" si="68"/>
        <v>-0.39211127799908574</v>
      </c>
      <c r="AA102" s="472"/>
      <c r="AB102" s="471">
        <f t="shared" si="69"/>
        <v>-0.39211127799908574</v>
      </c>
      <c r="AC102" s="472"/>
      <c r="AD102" s="471">
        <f t="shared" ref="AD102:AD111" si="70">IF(SUM($D93:$D102)=0,"NA",SUM($J93:$J102)/SUM($D93:$D102))</f>
        <v>-0.39211127799908574</v>
      </c>
      <c r="AE102" s="471"/>
      <c r="AF102" s="471"/>
      <c r="AG102" s="472"/>
      <c r="AH102" s="471"/>
      <c r="AI102" s="472"/>
      <c r="AJ102" s="471" t="s">
        <v>36</v>
      </c>
      <c r="AK102" s="472"/>
      <c r="AL102" s="471" t="s">
        <v>36</v>
      </c>
      <c r="AM102" s="472"/>
      <c r="AN102" s="471" t="s">
        <v>36</v>
      </c>
      <c r="AO102" s="472"/>
      <c r="AP102" s="472"/>
      <c r="AQ102" s="472"/>
      <c r="AR102" s="472"/>
    </row>
    <row r="103" spans="1:46">
      <c r="A103" s="466">
        <v>35200</v>
      </c>
      <c r="B103" s="467">
        <v>2006</v>
      </c>
      <c r="C103" s="466"/>
      <c r="D103" s="468">
        <v>0</v>
      </c>
      <c r="E103" s="469"/>
      <c r="F103" s="468">
        <v>0</v>
      </c>
      <c r="G103" s="469"/>
      <c r="H103" s="468">
        <v>0</v>
      </c>
      <c r="J103" s="470">
        <f t="shared" si="60"/>
        <v>0</v>
      </c>
      <c r="L103" s="471" t="str">
        <f t="shared" si="61"/>
        <v>NA</v>
      </c>
      <c r="N103" s="471" t="str">
        <f t="shared" si="62"/>
        <v>NA</v>
      </c>
      <c r="O103" s="472"/>
      <c r="P103" s="471" t="str">
        <f t="shared" si="63"/>
        <v>NA</v>
      </c>
      <c r="Q103" s="473"/>
      <c r="R103" s="471" t="str">
        <f t="shared" si="64"/>
        <v>NA</v>
      </c>
      <c r="S103" s="473"/>
      <c r="T103" s="471" t="str">
        <f t="shared" si="65"/>
        <v>NA</v>
      </c>
      <c r="U103" s="472"/>
      <c r="V103" s="471" t="str">
        <f t="shared" si="66"/>
        <v>NA</v>
      </c>
      <c r="W103" s="472"/>
      <c r="X103" s="471">
        <f t="shared" si="67"/>
        <v>-0.50599767178985378</v>
      </c>
      <c r="Y103" s="472"/>
      <c r="Z103" s="471">
        <f t="shared" si="68"/>
        <v>-0.40029333333333333</v>
      </c>
      <c r="AA103" s="472"/>
      <c r="AB103" s="471">
        <f t="shared" si="69"/>
        <v>-0.39211127799908574</v>
      </c>
      <c r="AC103" s="472"/>
      <c r="AD103" s="471">
        <f t="shared" si="70"/>
        <v>-0.39211127799908574</v>
      </c>
      <c r="AE103" s="471"/>
      <c r="AF103" s="471">
        <f t="shared" ref="AF103:AF111" si="71">IF(SUM($D93:$D103)=0,"NA",SUM($J93:$J103)/SUM($D93:$D103))</f>
        <v>-0.39211127799908574</v>
      </c>
      <c r="AG103" s="472"/>
      <c r="AH103" s="471"/>
      <c r="AI103" s="472"/>
      <c r="AJ103" s="471"/>
      <c r="AK103" s="472"/>
      <c r="AL103" s="471" t="s">
        <v>36</v>
      </c>
      <c r="AM103" s="472"/>
      <c r="AN103" s="471" t="s">
        <v>36</v>
      </c>
      <c r="AO103" s="472"/>
      <c r="AP103" s="472"/>
      <c r="AQ103" s="472"/>
      <c r="AR103" s="472"/>
    </row>
    <row r="104" spans="1:46">
      <c r="A104" s="466">
        <v>35200</v>
      </c>
      <c r="B104" s="467">
        <v>2007</v>
      </c>
      <c r="C104" s="466"/>
      <c r="D104" s="468">
        <v>0</v>
      </c>
      <c r="E104" s="469"/>
      <c r="F104" s="468">
        <v>0</v>
      </c>
      <c r="G104" s="469"/>
      <c r="H104" s="468">
        <v>0</v>
      </c>
      <c r="J104" s="470">
        <f t="shared" si="60"/>
        <v>0</v>
      </c>
      <c r="L104" s="471" t="str">
        <f t="shared" si="61"/>
        <v>NA</v>
      </c>
      <c r="N104" s="471" t="str">
        <f t="shared" si="62"/>
        <v>NA</v>
      </c>
      <c r="O104" s="472"/>
      <c r="P104" s="471" t="str">
        <f t="shared" si="63"/>
        <v>NA</v>
      </c>
      <c r="Q104" s="473"/>
      <c r="R104" s="471" t="str">
        <f t="shared" si="64"/>
        <v>NA</v>
      </c>
      <c r="S104" s="473"/>
      <c r="T104" s="471" t="str">
        <f t="shared" si="65"/>
        <v>NA</v>
      </c>
      <c r="U104" s="472"/>
      <c r="V104" s="471" t="str">
        <f t="shared" si="66"/>
        <v>NA</v>
      </c>
      <c r="W104" s="472"/>
      <c r="X104" s="471" t="str">
        <f t="shared" si="67"/>
        <v>NA</v>
      </c>
      <c r="Y104" s="472"/>
      <c r="Z104" s="471">
        <f t="shared" si="68"/>
        <v>-0.50599767178985378</v>
      </c>
      <c r="AA104" s="472"/>
      <c r="AB104" s="471">
        <f t="shared" si="69"/>
        <v>-0.40029333333333333</v>
      </c>
      <c r="AC104" s="472"/>
      <c r="AD104" s="471">
        <f t="shared" si="70"/>
        <v>-0.39211127799908574</v>
      </c>
      <c r="AE104" s="471"/>
      <c r="AF104" s="471">
        <f t="shared" si="71"/>
        <v>-0.39211127799908574</v>
      </c>
      <c r="AG104" s="472"/>
      <c r="AH104" s="471">
        <f t="shared" ref="AH104:AH111" si="72">IF(SUM($D93:$D104)=0,"NA",SUM($J93:$J104)/SUM($D93:$D104))</f>
        <v>-0.39211127799908574</v>
      </c>
      <c r="AI104" s="472"/>
      <c r="AJ104" s="471"/>
      <c r="AK104" s="472"/>
      <c r="AL104" s="471"/>
      <c r="AM104" s="472"/>
      <c r="AN104" s="471" t="s">
        <v>36</v>
      </c>
      <c r="AO104" s="472"/>
      <c r="AP104" s="472"/>
      <c r="AQ104" s="472"/>
      <c r="AR104" s="472"/>
    </row>
    <row r="105" spans="1:46">
      <c r="A105" s="466">
        <v>35200</v>
      </c>
      <c r="B105" s="467">
        <v>2008</v>
      </c>
      <c r="C105" s="466"/>
      <c r="D105" s="468">
        <v>0</v>
      </c>
      <c r="E105" s="469"/>
      <c r="F105" s="468">
        <v>0</v>
      </c>
      <c r="G105" s="469"/>
      <c r="H105" s="468">
        <v>0</v>
      </c>
      <c r="J105" s="470">
        <f t="shared" si="60"/>
        <v>0</v>
      </c>
      <c r="L105" s="471" t="str">
        <f t="shared" si="61"/>
        <v>NA</v>
      </c>
      <c r="N105" s="471" t="str">
        <f t="shared" si="62"/>
        <v>NA</v>
      </c>
      <c r="O105" s="472"/>
      <c r="P105" s="471" t="str">
        <f t="shared" si="63"/>
        <v>NA</v>
      </c>
      <c r="Q105" s="472"/>
      <c r="R105" s="471" t="str">
        <f t="shared" si="64"/>
        <v>NA</v>
      </c>
      <c r="S105" s="473"/>
      <c r="T105" s="471" t="str">
        <f t="shared" si="65"/>
        <v>NA</v>
      </c>
      <c r="U105" s="472"/>
      <c r="V105" s="471" t="str">
        <f t="shared" si="66"/>
        <v>NA</v>
      </c>
      <c r="W105" s="472"/>
      <c r="X105" s="471" t="str">
        <f t="shared" si="67"/>
        <v>NA</v>
      </c>
      <c r="Y105" s="472"/>
      <c r="Z105" s="471" t="str">
        <f t="shared" si="68"/>
        <v>NA</v>
      </c>
      <c r="AA105" s="472"/>
      <c r="AB105" s="471">
        <f t="shared" si="69"/>
        <v>-0.50599767178985378</v>
      </c>
      <c r="AC105" s="472"/>
      <c r="AD105" s="471">
        <f t="shared" si="70"/>
        <v>-0.40029333333333333</v>
      </c>
      <c r="AE105" s="471"/>
      <c r="AF105" s="471">
        <f t="shared" si="71"/>
        <v>-0.39211127799908574</v>
      </c>
      <c r="AG105" s="472"/>
      <c r="AH105" s="471">
        <f t="shared" si="72"/>
        <v>-0.39211127799908574</v>
      </c>
      <c r="AI105" s="472"/>
      <c r="AJ105" s="471">
        <f t="shared" ref="AJ105:AJ111" si="73">IF(SUM($D93:$D105)=0,"NA",SUM($J93:$J105)/SUM($D93:$D105))</f>
        <v>-0.39211127799908574</v>
      </c>
      <c r="AK105" s="472"/>
      <c r="AL105" s="471"/>
      <c r="AM105" s="472"/>
      <c r="AN105" s="471"/>
      <c r="AO105" s="472"/>
      <c r="AP105" s="472"/>
      <c r="AQ105" s="472"/>
      <c r="AR105" s="472"/>
    </row>
    <row r="106" spans="1:46">
      <c r="A106" s="466">
        <v>35200</v>
      </c>
      <c r="B106" s="467">
        <v>2009</v>
      </c>
      <c r="C106" s="466"/>
      <c r="D106" s="468">
        <v>0</v>
      </c>
      <c r="E106" s="469"/>
      <c r="F106" s="468">
        <v>0</v>
      </c>
      <c r="G106" s="469"/>
      <c r="H106" s="468">
        <v>0</v>
      </c>
      <c r="J106" s="470">
        <f t="shared" si="60"/>
        <v>0</v>
      </c>
      <c r="L106" s="471" t="str">
        <f t="shared" si="61"/>
        <v>NA</v>
      </c>
      <c r="N106" s="471" t="str">
        <f t="shared" si="62"/>
        <v>NA</v>
      </c>
      <c r="O106" s="472"/>
      <c r="P106" s="471" t="str">
        <f t="shared" si="63"/>
        <v>NA</v>
      </c>
      <c r="Q106" s="472"/>
      <c r="R106" s="471" t="str">
        <f t="shared" si="64"/>
        <v>NA</v>
      </c>
      <c r="S106" s="473"/>
      <c r="T106" s="471" t="str">
        <f t="shared" si="65"/>
        <v>NA</v>
      </c>
      <c r="U106" s="472"/>
      <c r="V106" s="471" t="str">
        <f t="shared" si="66"/>
        <v>NA</v>
      </c>
      <c r="W106" s="472"/>
      <c r="X106" s="471" t="str">
        <f t="shared" si="67"/>
        <v>NA</v>
      </c>
      <c r="Y106" s="472"/>
      <c r="Z106" s="471" t="str">
        <f t="shared" si="68"/>
        <v>NA</v>
      </c>
      <c r="AA106" s="472"/>
      <c r="AB106" s="471" t="str">
        <f t="shared" si="69"/>
        <v>NA</v>
      </c>
      <c r="AC106" s="472"/>
      <c r="AD106" s="471">
        <f t="shared" si="70"/>
        <v>-0.50599767178985378</v>
      </c>
      <c r="AE106" s="471"/>
      <c r="AF106" s="471">
        <f t="shared" si="71"/>
        <v>-0.40029333333333333</v>
      </c>
      <c r="AG106" s="472"/>
      <c r="AH106" s="471">
        <f t="shared" si="72"/>
        <v>-0.39211127799908574</v>
      </c>
      <c r="AI106" s="472"/>
      <c r="AJ106" s="471">
        <f t="shared" si="73"/>
        <v>-0.39211127799908574</v>
      </c>
      <c r="AK106" s="472"/>
      <c r="AL106" s="471">
        <f t="shared" ref="AL106:AL111" si="74">IF(SUM($D93:$D106)=0,"NA",SUM($J93:$J106)/SUM($D93:$D106))</f>
        <v>-0.39211127799908574</v>
      </c>
      <c r="AM106" s="472"/>
      <c r="AN106" s="471"/>
      <c r="AO106" s="472"/>
      <c r="AP106" s="471"/>
      <c r="AQ106" s="472"/>
      <c r="AR106" s="472"/>
    </row>
    <row r="107" spans="1:46">
      <c r="A107" s="466">
        <v>35200</v>
      </c>
      <c r="B107" s="467">
        <v>2010</v>
      </c>
      <c r="C107" s="466"/>
      <c r="D107" s="468">
        <v>0</v>
      </c>
      <c r="E107" s="469"/>
      <c r="F107" s="468">
        <v>0</v>
      </c>
      <c r="G107" s="469"/>
      <c r="H107" s="468">
        <v>0</v>
      </c>
      <c r="J107" s="470">
        <f t="shared" si="60"/>
        <v>0</v>
      </c>
      <c r="L107" s="471" t="str">
        <f t="shared" si="61"/>
        <v>NA</v>
      </c>
      <c r="N107" s="471" t="str">
        <f t="shared" si="62"/>
        <v>NA</v>
      </c>
      <c r="O107" s="472"/>
      <c r="P107" s="471" t="str">
        <f t="shared" si="63"/>
        <v>NA</v>
      </c>
      <c r="Q107" s="472"/>
      <c r="R107" s="471" t="str">
        <f t="shared" si="64"/>
        <v>NA</v>
      </c>
      <c r="S107" s="472"/>
      <c r="T107" s="471" t="str">
        <f t="shared" si="65"/>
        <v>NA</v>
      </c>
      <c r="U107" s="472"/>
      <c r="V107" s="471" t="str">
        <f t="shared" si="66"/>
        <v>NA</v>
      </c>
      <c r="W107" s="472"/>
      <c r="X107" s="471" t="str">
        <f t="shared" si="67"/>
        <v>NA</v>
      </c>
      <c r="Y107" s="472"/>
      <c r="Z107" s="471" t="str">
        <f t="shared" si="68"/>
        <v>NA</v>
      </c>
      <c r="AA107" s="472"/>
      <c r="AB107" s="471" t="str">
        <f t="shared" si="69"/>
        <v>NA</v>
      </c>
      <c r="AC107" s="472"/>
      <c r="AD107" s="471" t="str">
        <f t="shared" si="70"/>
        <v>NA</v>
      </c>
      <c r="AE107" s="472"/>
      <c r="AF107" s="471">
        <f t="shared" si="71"/>
        <v>-0.50599767178985378</v>
      </c>
      <c r="AG107" s="472"/>
      <c r="AH107" s="471">
        <f t="shared" si="72"/>
        <v>-0.40029333333333333</v>
      </c>
      <c r="AI107" s="472"/>
      <c r="AJ107" s="471">
        <f t="shared" si="73"/>
        <v>-0.39211127799908574</v>
      </c>
      <c r="AK107" s="472"/>
      <c r="AL107" s="471">
        <f t="shared" si="74"/>
        <v>-0.39211127799908574</v>
      </c>
      <c r="AM107" s="472"/>
      <c r="AN107" s="471">
        <f>IF(SUM($D93:$D107)=0,"NA",SUM($J93:$J107)/SUM($D93:$D107))</f>
        <v>-0.39211127799908574</v>
      </c>
      <c r="AO107" s="472"/>
      <c r="AP107" s="471"/>
      <c r="AQ107" s="472"/>
      <c r="AR107" s="471"/>
    </row>
    <row r="108" spans="1:46">
      <c r="A108" s="466">
        <v>35200</v>
      </c>
      <c r="B108" s="467">
        <v>2011</v>
      </c>
      <c r="C108" s="466"/>
      <c r="D108" s="468">
        <v>0</v>
      </c>
      <c r="E108" s="469"/>
      <c r="F108" s="468">
        <v>0</v>
      </c>
      <c r="G108" s="469"/>
      <c r="H108" s="468">
        <v>0</v>
      </c>
      <c r="J108" s="470">
        <f t="shared" si="60"/>
        <v>0</v>
      </c>
      <c r="L108" s="471" t="str">
        <f t="shared" si="61"/>
        <v>NA</v>
      </c>
      <c r="N108" s="471" t="str">
        <f t="shared" si="62"/>
        <v>NA</v>
      </c>
      <c r="O108" s="472"/>
      <c r="P108" s="471" t="str">
        <f t="shared" si="63"/>
        <v>NA</v>
      </c>
      <c r="Q108" s="472"/>
      <c r="R108" s="471" t="str">
        <f t="shared" si="64"/>
        <v>NA</v>
      </c>
      <c r="S108" s="472"/>
      <c r="T108" s="471" t="str">
        <f t="shared" si="65"/>
        <v>NA</v>
      </c>
      <c r="U108" s="472"/>
      <c r="V108" s="471" t="str">
        <f t="shared" si="66"/>
        <v>NA</v>
      </c>
      <c r="W108" s="472"/>
      <c r="X108" s="471" t="str">
        <f t="shared" si="67"/>
        <v>NA</v>
      </c>
      <c r="Y108" s="472"/>
      <c r="Z108" s="471" t="str">
        <f t="shared" si="68"/>
        <v>NA</v>
      </c>
      <c r="AA108" s="472"/>
      <c r="AB108" s="471" t="str">
        <f t="shared" si="69"/>
        <v>NA</v>
      </c>
      <c r="AC108" s="472"/>
      <c r="AD108" s="471" t="str">
        <f t="shared" si="70"/>
        <v>NA</v>
      </c>
      <c r="AE108" s="472"/>
      <c r="AF108" s="471" t="str">
        <f t="shared" si="71"/>
        <v>NA</v>
      </c>
      <c r="AG108" s="472"/>
      <c r="AH108" s="471">
        <f t="shared" si="72"/>
        <v>-0.50599767178985378</v>
      </c>
      <c r="AI108" s="472"/>
      <c r="AJ108" s="471">
        <f t="shared" si="73"/>
        <v>-0.40029333333333333</v>
      </c>
      <c r="AK108" s="472"/>
      <c r="AL108" s="471">
        <f t="shared" si="74"/>
        <v>-0.39211127799908574</v>
      </c>
      <c r="AM108" s="472"/>
      <c r="AN108" s="471">
        <f>IF(SUM($D94:$D108)=0,"NA",SUM($J94:$J108)/SUM($D94:$D108))</f>
        <v>-0.39211127799908574</v>
      </c>
      <c r="AO108" s="472"/>
      <c r="AP108" s="471">
        <f>IF(SUM($D93:$D108)=0,"NA",SUM($J93:$J108)/SUM($D93:$D108))</f>
        <v>-0.39211127799908574</v>
      </c>
      <c r="AQ108" s="472"/>
      <c r="AR108" s="471"/>
    </row>
    <row r="109" spans="1:46">
      <c r="A109" s="466">
        <v>35200</v>
      </c>
      <c r="B109" s="467">
        <v>2012</v>
      </c>
      <c r="C109" s="466"/>
      <c r="D109" s="468">
        <v>0</v>
      </c>
      <c r="E109" s="469"/>
      <c r="F109" s="468">
        <v>0</v>
      </c>
      <c r="G109" s="469"/>
      <c r="H109" s="468">
        <v>0</v>
      </c>
      <c r="J109" s="470">
        <f t="shared" si="60"/>
        <v>0</v>
      </c>
      <c r="L109" s="471" t="str">
        <f t="shared" si="61"/>
        <v>NA</v>
      </c>
      <c r="N109" s="471" t="str">
        <f t="shared" si="62"/>
        <v>NA</v>
      </c>
      <c r="O109" s="472"/>
      <c r="P109" s="471" t="str">
        <f t="shared" si="63"/>
        <v>NA</v>
      </c>
      <c r="Q109" s="472"/>
      <c r="R109" s="471" t="str">
        <f t="shared" si="64"/>
        <v>NA</v>
      </c>
      <c r="S109" s="472"/>
      <c r="T109" s="471" t="str">
        <f t="shared" si="65"/>
        <v>NA</v>
      </c>
      <c r="U109" s="472"/>
      <c r="V109" s="471" t="str">
        <f t="shared" si="66"/>
        <v>NA</v>
      </c>
      <c r="W109" s="472"/>
      <c r="X109" s="471" t="str">
        <f t="shared" si="67"/>
        <v>NA</v>
      </c>
      <c r="Y109" s="472"/>
      <c r="Z109" s="471" t="str">
        <f t="shared" si="68"/>
        <v>NA</v>
      </c>
      <c r="AA109" s="472"/>
      <c r="AB109" s="471" t="str">
        <f t="shared" si="69"/>
        <v>NA</v>
      </c>
      <c r="AC109" s="472"/>
      <c r="AD109" s="471" t="str">
        <f t="shared" si="70"/>
        <v>NA</v>
      </c>
      <c r="AE109" s="472"/>
      <c r="AF109" s="471" t="str">
        <f t="shared" si="71"/>
        <v>NA</v>
      </c>
      <c r="AG109" s="472"/>
      <c r="AH109" s="471" t="str">
        <f t="shared" si="72"/>
        <v>NA</v>
      </c>
      <c r="AI109" s="472"/>
      <c r="AJ109" s="471">
        <f t="shared" si="73"/>
        <v>-0.50599767178985378</v>
      </c>
      <c r="AK109" s="472"/>
      <c r="AL109" s="471">
        <f t="shared" si="74"/>
        <v>-0.40029333333333333</v>
      </c>
      <c r="AM109" s="472"/>
      <c r="AN109" s="471">
        <f>IF(SUM($D95:$D109)=0,"NA",SUM($J95:$J109)/SUM($D95:$D109))</f>
        <v>-0.39211127799908574</v>
      </c>
      <c r="AO109" s="472"/>
      <c r="AP109" s="471">
        <f>IF(SUM($D94:$D109)=0,"NA",SUM($J94:$J109)/SUM($D94:$D109))</f>
        <v>-0.39211127799908574</v>
      </c>
      <c r="AQ109" s="472"/>
      <c r="AR109" s="471">
        <f>IF(SUM($D93:$D109)=0,"NA",SUM($J93:$J109)/SUM($D93:$D109))</f>
        <v>-0.39211127799908574</v>
      </c>
    </row>
    <row r="110" spans="1:46">
      <c r="A110" s="466">
        <v>35200</v>
      </c>
      <c r="B110" s="467">
        <v>2013</v>
      </c>
      <c r="C110" s="466"/>
      <c r="D110" s="468">
        <v>0</v>
      </c>
      <c r="E110" s="469"/>
      <c r="F110" s="468">
        <v>0</v>
      </c>
      <c r="G110" s="469"/>
      <c r="H110" s="468">
        <v>0</v>
      </c>
      <c r="J110" s="470">
        <f t="shared" si="60"/>
        <v>0</v>
      </c>
      <c r="L110" s="471" t="str">
        <f t="shared" si="61"/>
        <v>NA</v>
      </c>
      <c r="N110" s="471" t="str">
        <f>IF(SUM($D109:$D110)=0,"NA",SUM($J109:$J110)/SUM($D109:$D110))</f>
        <v>NA</v>
      </c>
      <c r="O110" s="472"/>
      <c r="P110" s="471" t="str">
        <f t="shared" si="63"/>
        <v>NA</v>
      </c>
      <c r="Q110" s="472"/>
      <c r="R110" s="471" t="str">
        <f t="shared" si="64"/>
        <v>NA</v>
      </c>
      <c r="S110" s="472"/>
      <c r="T110" s="471" t="str">
        <f t="shared" si="65"/>
        <v>NA</v>
      </c>
      <c r="U110" s="472"/>
      <c r="V110" s="471" t="str">
        <f t="shared" si="66"/>
        <v>NA</v>
      </c>
      <c r="W110" s="472"/>
      <c r="X110" s="471" t="str">
        <f t="shared" si="67"/>
        <v>NA</v>
      </c>
      <c r="Y110" s="472"/>
      <c r="Z110" s="471" t="str">
        <f t="shared" si="68"/>
        <v>NA</v>
      </c>
      <c r="AA110" s="472"/>
      <c r="AB110" s="471" t="str">
        <f t="shared" si="69"/>
        <v>NA</v>
      </c>
      <c r="AC110" s="472"/>
      <c r="AD110" s="471" t="str">
        <f t="shared" si="70"/>
        <v>NA</v>
      </c>
      <c r="AE110" s="472"/>
      <c r="AF110" s="471" t="str">
        <f t="shared" si="71"/>
        <v>NA</v>
      </c>
      <c r="AG110" s="472"/>
      <c r="AH110" s="471" t="str">
        <f t="shared" si="72"/>
        <v>NA</v>
      </c>
      <c r="AI110" s="472"/>
      <c r="AJ110" s="471" t="str">
        <f t="shared" si="73"/>
        <v>NA</v>
      </c>
      <c r="AK110" s="472"/>
      <c r="AL110" s="471">
        <f t="shared" si="74"/>
        <v>-0.50599767178985378</v>
      </c>
      <c r="AM110" s="472"/>
      <c r="AN110" s="471">
        <f>IF(SUM($D96:$D110)=0,"NA",SUM($J96:$J110)/SUM($D96:$D110))</f>
        <v>-0.40029333333333333</v>
      </c>
      <c r="AO110" s="472"/>
      <c r="AP110" s="471">
        <f>IF(SUM($D95:$D110)=0,"NA",SUM($J95:$J110)/SUM($D95:$D110))</f>
        <v>-0.39211127799908574</v>
      </c>
      <c r="AQ110" s="472"/>
      <c r="AR110" s="471">
        <f>IF(SUM($D94:$D110)=0,"NA",SUM($J94:$J110)/SUM($D94:$D110))</f>
        <v>-0.39211127799908574</v>
      </c>
      <c r="AS110" s="471">
        <f>IF(SUM($D93:$D110)=0,"NA",SUM($J93:$J110)/SUM($D93:$D110))</f>
        <v>-0.39211127799908574</v>
      </c>
      <c r="AT110" s="471"/>
    </row>
    <row r="111" spans="1:46">
      <c r="A111" s="466">
        <v>35200</v>
      </c>
      <c r="B111" s="467">
        <v>2014</v>
      </c>
      <c r="C111" s="466"/>
      <c r="D111" s="468">
        <v>0</v>
      </c>
      <c r="E111" s="469"/>
      <c r="F111" s="468">
        <v>0</v>
      </c>
      <c r="G111" s="469"/>
      <c r="H111" s="468">
        <v>0</v>
      </c>
      <c r="J111" s="470">
        <f t="shared" si="60"/>
        <v>0</v>
      </c>
      <c r="L111" s="471" t="str">
        <f t="shared" si="61"/>
        <v>NA</v>
      </c>
      <c r="N111" s="471" t="str">
        <f>IF(SUM($D110:$D111)=0,"NA",SUM($J110:$J111)/SUM($D110:$D111))</f>
        <v>NA</v>
      </c>
      <c r="O111" s="472"/>
      <c r="P111" s="471" t="str">
        <f t="shared" si="63"/>
        <v>NA</v>
      </c>
      <c r="Q111" s="472"/>
      <c r="R111" s="471" t="str">
        <f t="shared" si="64"/>
        <v>NA</v>
      </c>
      <c r="S111" s="472"/>
      <c r="T111" s="471" t="str">
        <f t="shared" si="65"/>
        <v>NA</v>
      </c>
      <c r="U111" s="472"/>
      <c r="V111" s="471" t="str">
        <f t="shared" si="66"/>
        <v>NA</v>
      </c>
      <c r="W111" s="472"/>
      <c r="X111" s="471" t="str">
        <f t="shared" si="67"/>
        <v>NA</v>
      </c>
      <c r="Y111" s="472"/>
      <c r="Z111" s="471" t="str">
        <f t="shared" si="68"/>
        <v>NA</v>
      </c>
      <c r="AA111" s="472"/>
      <c r="AB111" s="471" t="str">
        <f t="shared" si="69"/>
        <v>NA</v>
      </c>
      <c r="AC111" s="472"/>
      <c r="AD111" s="471" t="str">
        <f t="shared" si="70"/>
        <v>NA</v>
      </c>
      <c r="AE111" s="472"/>
      <c r="AF111" s="471" t="str">
        <f t="shared" si="71"/>
        <v>NA</v>
      </c>
      <c r="AG111" s="472"/>
      <c r="AH111" s="471" t="str">
        <f t="shared" si="72"/>
        <v>NA</v>
      </c>
      <c r="AI111" s="472"/>
      <c r="AJ111" s="471" t="str">
        <f t="shared" si="73"/>
        <v>NA</v>
      </c>
      <c r="AK111" s="472"/>
      <c r="AL111" s="471" t="str">
        <f t="shared" si="74"/>
        <v>NA</v>
      </c>
      <c r="AM111" s="472"/>
      <c r="AN111" s="471">
        <f>IF(SUM($D97:$D111)=0,"NA",SUM($J97:$J111)/SUM($D97:$D111))</f>
        <v>-0.50599767178985378</v>
      </c>
      <c r="AO111" s="472"/>
      <c r="AP111" s="471">
        <f>IF(SUM($D96:$D111)=0,"NA",SUM($J96:$J111)/SUM($D96:$D111))</f>
        <v>-0.40029333333333333</v>
      </c>
      <c r="AQ111" s="472"/>
      <c r="AR111" s="471">
        <f>IF(SUM($D95:$D111)=0,"NA",SUM($J95:$J111)/SUM($D95:$D111))</f>
        <v>-0.39211127799908574</v>
      </c>
      <c r="AS111" s="471">
        <f>IF(SUM($D94:$D111)=0,"NA",SUM($J94:$J111)/SUM($D94:$D111))</f>
        <v>-0.39211127799908574</v>
      </c>
      <c r="AT111" s="471">
        <f>IF(SUM($D93:$D111)=0,"NA",SUM($J93:$J111)/SUM($D93:$D111))</f>
        <v>-0.39211127799908574</v>
      </c>
    </row>
    <row r="112" spans="1:46">
      <c r="A112" s="466"/>
      <c r="B112" s="466"/>
      <c r="C112" s="466"/>
      <c r="D112" s="477"/>
      <c r="E112" s="478"/>
      <c r="F112" s="477"/>
      <c r="G112" s="478"/>
      <c r="H112" s="477"/>
      <c r="J112" s="488">
        <f>SUM(J93:J111)</f>
        <v>-30022</v>
      </c>
    </row>
    <row r="113" spans="1:44">
      <c r="A113" s="466"/>
      <c r="B113" s="466"/>
      <c r="C113" s="466"/>
      <c r="D113" s="477"/>
      <c r="E113" s="478"/>
      <c r="F113" s="477"/>
      <c r="G113" s="478"/>
      <c r="H113" s="477"/>
    </row>
    <row r="114" spans="1:44">
      <c r="A114" s="466">
        <v>35201</v>
      </c>
      <c r="B114" s="467">
        <v>1996</v>
      </c>
      <c r="C114" s="466"/>
      <c r="D114" s="468">
        <v>0</v>
      </c>
      <c r="E114" s="469"/>
      <c r="F114" s="468">
        <v>0</v>
      </c>
      <c r="G114" s="469"/>
      <c r="H114" s="468">
        <v>0</v>
      </c>
      <c r="J114" s="470">
        <f t="shared" ref="J114:J132" si="75">F114+-H114</f>
        <v>0</v>
      </c>
      <c r="L114" s="471" t="str">
        <f t="shared" ref="L114:L132" si="76">IF(D114=0,"NA",+J114/D114)</f>
        <v>NA</v>
      </c>
      <c r="N114" s="471"/>
      <c r="O114" s="472"/>
      <c r="P114" s="471"/>
      <c r="Q114" s="473"/>
      <c r="R114" s="473"/>
      <c r="S114" s="473"/>
      <c r="T114" s="473"/>
      <c r="U114" s="472"/>
      <c r="V114" s="472"/>
      <c r="W114" s="472"/>
      <c r="X114" s="472"/>
      <c r="Y114" s="472"/>
      <c r="Z114" s="472"/>
      <c r="AA114" s="474"/>
      <c r="AB114" s="474"/>
      <c r="AC114" s="472"/>
      <c r="AD114" s="472"/>
      <c r="AE114" s="472"/>
      <c r="AF114" s="472"/>
      <c r="AG114" s="472"/>
      <c r="AH114" s="472"/>
      <c r="AI114" s="472"/>
      <c r="AJ114" s="472"/>
      <c r="AK114" s="472"/>
      <c r="AL114" s="472"/>
      <c r="AM114" s="472"/>
      <c r="AN114" s="472"/>
      <c r="AO114" s="472"/>
      <c r="AP114" s="472"/>
      <c r="AQ114" s="472"/>
      <c r="AR114" s="472"/>
    </row>
    <row r="115" spans="1:44">
      <c r="A115" s="466">
        <v>35201</v>
      </c>
      <c r="B115" s="467">
        <v>1997</v>
      </c>
      <c r="C115" s="466"/>
      <c r="D115" s="468">
        <v>0</v>
      </c>
      <c r="E115" s="469"/>
      <c r="F115" s="468">
        <v>0</v>
      </c>
      <c r="G115" s="469"/>
      <c r="H115" s="468">
        <v>0</v>
      </c>
      <c r="J115" s="470">
        <f t="shared" si="75"/>
        <v>0</v>
      </c>
      <c r="L115" s="471" t="str">
        <f t="shared" si="76"/>
        <v>NA</v>
      </c>
      <c r="N115" s="471" t="str">
        <f t="shared" ref="N115:N131" si="77">IF(SUM($D114:$D115)=0,"NA",SUM($J114:$J115)/SUM($D114:$D115))</f>
        <v>NA</v>
      </c>
      <c r="O115" s="472"/>
      <c r="P115" s="471"/>
      <c r="Q115" s="473"/>
      <c r="R115" s="471"/>
      <c r="S115" s="473"/>
      <c r="T115" s="473"/>
      <c r="U115" s="472"/>
      <c r="V115" s="472"/>
      <c r="W115" s="472"/>
      <c r="X115" s="472"/>
      <c r="Y115" s="472"/>
      <c r="Z115" s="472"/>
      <c r="AA115" s="474"/>
      <c r="AB115" s="475"/>
      <c r="AC115" s="472"/>
      <c r="AD115" s="472"/>
      <c r="AE115" s="472"/>
      <c r="AF115" s="472"/>
      <c r="AG115" s="472"/>
      <c r="AH115" s="472"/>
      <c r="AI115" s="472"/>
      <c r="AJ115" s="472"/>
      <c r="AK115" s="472"/>
      <c r="AL115" s="472"/>
      <c r="AM115" s="472"/>
      <c r="AN115" s="472"/>
      <c r="AO115" s="472"/>
      <c r="AP115" s="472"/>
      <c r="AQ115" s="472"/>
      <c r="AR115" s="472"/>
    </row>
    <row r="116" spans="1:44">
      <c r="A116" s="466">
        <v>35201</v>
      </c>
      <c r="B116" s="467">
        <v>1998</v>
      </c>
      <c r="C116" s="466"/>
      <c r="D116" s="468">
        <v>0</v>
      </c>
      <c r="E116" s="469"/>
      <c r="F116" s="468">
        <v>0</v>
      </c>
      <c r="G116" s="469"/>
      <c r="H116" s="468">
        <v>0</v>
      </c>
      <c r="J116" s="470">
        <f t="shared" si="75"/>
        <v>0</v>
      </c>
      <c r="L116" s="471" t="str">
        <f t="shared" si="76"/>
        <v>NA</v>
      </c>
      <c r="N116" s="471" t="str">
        <f t="shared" si="77"/>
        <v>NA</v>
      </c>
      <c r="O116" s="472"/>
      <c r="P116" s="471" t="str">
        <f t="shared" ref="P116:P132" si="78">IF(SUM($D114:$D116)=0,"NA",SUM($J114:$J116)/SUM($D114:$D116))</f>
        <v>NA</v>
      </c>
      <c r="Q116" s="473"/>
      <c r="R116" s="471"/>
      <c r="S116" s="473"/>
      <c r="T116" s="471"/>
      <c r="U116" s="472"/>
      <c r="V116" s="472"/>
      <c r="W116" s="472"/>
      <c r="X116" s="472"/>
      <c r="Y116" s="472"/>
      <c r="Z116" s="472"/>
      <c r="AA116" s="472"/>
      <c r="AB116" s="472"/>
      <c r="AC116" s="472"/>
      <c r="AD116" s="472"/>
      <c r="AE116" s="472"/>
      <c r="AF116" s="472"/>
      <c r="AG116" s="472"/>
      <c r="AH116" s="472"/>
      <c r="AI116" s="472"/>
      <c r="AJ116" s="472"/>
      <c r="AK116" s="472"/>
      <c r="AL116" s="472"/>
      <c r="AM116" s="472"/>
      <c r="AN116" s="472"/>
      <c r="AO116" s="472"/>
      <c r="AP116" s="472"/>
      <c r="AQ116" s="472"/>
      <c r="AR116" s="472"/>
    </row>
    <row r="117" spans="1:44">
      <c r="A117" s="466">
        <v>35201</v>
      </c>
      <c r="B117" s="467">
        <v>1999</v>
      </c>
      <c r="C117" s="466"/>
      <c r="D117" s="468">
        <v>0</v>
      </c>
      <c r="E117" s="469"/>
      <c r="F117" s="468">
        <v>0</v>
      </c>
      <c r="G117" s="469"/>
      <c r="H117" s="468">
        <v>0</v>
      </c>
      <c r="J117" s="470">
        <f t="shared" si="75"/>
        <v>0</v>
      </c>
      <c r="L117" s="471" t="str">
        <f t="shared" si="76"/>
        <v>NA</v>
      </c>
      <c r="N117" s="471" t="str">
        <f t="shared" si="77"/>
        <v>NA</v>
      </c>
      <c r="O117" s="472"/>
      <c r="P117" s="471" t="str">
        <f t="shared" si="78"/>
        <v>NA</v>
      </c>
      <c r="Q117" s="473"/>
      <c r="R117" s="471" t="str">
        <f t="shared" ref="R117:R132" si="79">IF(SUM($D114:$D117)=0,"NA",SUM($J114:$J117)/SUM($D114:$D117))</f>
        <v>NA</v>
      </c>
      <c r="S117" s="473"/>
      <c r="T117" s="471"/>
      <c r="U117" s="472"/>
      <c r="V117" s="471"/>
      <c r="W117" s="472"/>
      <c r="X117" s="472"/>
      <c r="Y117" s="472"/>
      <c r="Z117" s="472"/>
      <c r="AA117" s="472"/>
      <c r="AB117" s="472"/>
      <c r="AC117" s="472"/>
      <c r="AD117" s="472"/>
      <c r="AE117" s="472"/>
      <c r="AF117" s="472"/>
      <c r="AG117" s="472"/>
      <c r="AH117" s="472"/>
      <c r="AI117" s="472"/>
      <c r="AJ117" s="472"/>
      <c r="AK117" s="472"/>
      <c r="AL117" s="472"/>
      <c r="AM117" s="472"/>
      <c r="AN117" s="472"/>
      <c r="AO117" s="472"/>
      <c r="AP117" s="472"/>
      <c r="AQ117" s="472"/>
      <c r="AR117" s="472"/>
    </row>
    <row r="118" spans="1:44">
      <c r="A118" s="466">
        <v>35201</v>
      </c>
      <c r="B118" s="467">
        <v>2000</v>
      </c>
      <c r="C118" s="466"/>
      <c r="D118" s="468">
        <v>0</v>
      </c>
      <c r="E118" s="469"/>
      <c r="F118" s="468">
        <v>0</v>
      </c>
      <c r="G118" s="469"/>
      <c r="H118" s="468">
        <v>0</v>
      </c>
      <c r="J118" s="470">
        <f t="shared" si="75"/>
        <v>0</v>
      </c>
      <c r="L118" s="471" t="str">
        <f t="shared" si="76"/>
        <v>NA</v>
      </c>
      <c r="N118" s="471" t="str">
        <f t="shared" si="77"/>
        <v>NA</v>
      </c>
      <c r="O118" s="472"/>
      <c r="P118" s="471" t="str">
        <f t="shared" si="78"/>
        <v>NA</v>
      </c>
      <c r="Q118" s="473"/>
      <c r="R118" s="471" t="str">
        <f t="shared" si="79"/>
        <v>NA</v>
      </c>
      <c r="S118" s="473"/>
      <c r="T118" s="471" t="str">
        <f t="shared" ref="T118:T132" si="80">IF(SUM($D114:$D118)=0,"NA",SUM($J114:$J118)/SUM($D114:$D118))</f>
        <v>NA</v>
      </c>
      <c r="U118" s="472"/>
      <c r="V118" s="471"/>
      <c r="W118" s="472"/>
      <c r="X118" s="471"/>
      <c r="Y118" s="472"/>
      <c r="Z118" s="472"/>
      <c r="AA118" s="472"/>
      <c r="AB118" s="472"/>
      <c r="AC118" s="472"/>
      <c r="AD118" s="472"/>
      <c r="AE118" s="472"/>
      <c r="AF118" s="472"/>
      <c r="AG118" s="472"/>
      <c r="AH118" s="472"/>
      <c r="AI118" s="472"/>
      <c r="AJ118" s="472"/>
      <c r="AK118" s="472"/>
      <c r="AL118" s="472"/>
      <c r="AM118" s="472"/>
      <c r="AN118" s="472"/>
      <c r="AO118" s="472"/>
      <c r="AP118" s="472"/>
      <c r="AQ118" s="472"/>
      <c r="AR118" s="472"/>
    </row>
    <row r="119" spans="1:44">
      <c r="A119" s="466">
        <v>35201</v>
      </c>
      <c r="B119" s="467">
        <v>2001</v>
      </c>
      <c r="C119" s="466"/>
      <c r="D119" s="468">
        <v>0</v>
      </c>
      <c r="E119" s="469"/>
      <c r="F119" s="468">
        <v>0</v>
      </c>
      <c r="G119" s="469"/>
      <c r="H119" s="468">
        <v>0</v>
      </c>
      <c r="J119" s="470">
        <f t="shared" si="75"/>
        <v>0</v>
      </c>
      <c r="L119" s="471" t="str">
        <f t="shared" si="76"/>
        <v>NA</v>
      </c>
      <c r="N119" s="471" t="str">
        <f t="shared" si="77"/>
        <v>NA</v>
      </c>
      <c r="O119" s="472"/>
      <c r="P119" s="471" t="str">
        <f t="shared" si="78"/>
        <v>NA</v>
      </c>
      <c r="Q119" s="473"/>
      <c r="R119" s="471" t="str">
        <f t="shared" si="79"/>
        <v>NA</v>
      </c>
      <c r="S119" s="473"/>
      <c r="T119" s="471" t="str">
        <f t="shared" si="80"/>
        <v>NA</v>
      </c>
      <c r="U119" s="472"/>
      <c r="V119" s="471" t="str">
        <f t="shared" ref="V119:V132" si="81">IF(SUM($D114:$D119)=0,"NA",SUM($J114:$J119)/SUM($D114:$D119))</f>
        <v>NA</v>
      </c>
      <c r="W119" s="472"/>
      <c r="X119" s="471"/>
      <c r="Y119" s="472"/>
      <c r="Z119" s="471"/>
      <c r="AA119" s="472"/>
      <c r="AB119" s="472"/>
      <c r="AC119" s="472"/>
      <c r="AD119" s="472"/>
      <c r="AE119" s="472"/>
      <c r="AF119" s="472"/>
      <c r="AG119" s="472"/>
      <c r="AH119" s="472"/>
      <c r="AI119" s="472"/>
      <c r="AJ119" s="472"/>
      <c r="AK119" s="472"/>
      <c r="AL119" s="472"/>
      <c r="AM119" s="472"/>
      <c r="AN119" s="472"/>
      <c r="AO119" s="472"/>
      <c r="AP119" s="472"/>
      <c r="AQ119" s="472"/>
      <c r="AR119" s="472"/>
    </row>
    <row r="120" spans="1:44">
      <c r="A120" s="466">
        <v>35201</v>
      </c>
      <c r="B120" s="467">
        <v>2002</v>
      </c>
      <c r="C120" s="466"/>
      <c r="D120" s="468">
        <v>0</v>
      </c>
      <c r="E120" s="469"/>
      <c r="F120" s="468">
        <v>0</v>
      </c>
      <c r="G120" s="469"/>
      <c r="H120" s="468">
        <v>0</v>
      </c>
      <c r="J120" s="470">
        <f t="shared" si="75"/>
        <v>0</v>
      </c>
      <c r="L120" s="471" t="str">
        <f t="shared" si="76"/>
        <v>NA</v>
      </c>
      <c r="N120" s="471" t="str">
        <f t="shared" si="77"/>
        <v>NA</v>
      </c>
      <c r="O120" s="472"/>
      <c r="P120" s="471" t="str">
        <f t="shared" si="78"/>
        <v>NA</v>
      </c>
      <c r="Q120" s="473"/>
      <c r="R120" s="471" t="str">
        <f t="shared" si="79"/>
        <v>NA</v>
      </c>
      <c r="S120" s="473"/>
      <c r="T120" s="471" t="str">
        <f t="shared" si="80"/>
        <v>NA</v>
      </c>
      <c r="U120" s="472"/>
      <c r="V120" s="471" t="str">
        <f t="shared" si="81"/>
        <v>NA</v>
      </c>
      <c r="W120" s="472"/>
      <c r="X120" s="471" t="str">
        <f t="shared" ref="X120:X132" si="82">IF(SUM($D114:$D120)=0,"NA",SUM($J114:$J120)/SUM($D114:$D120))</f>
        <v>NA</v>
      </c>
      <c r="Y120" s="472"/>
      <c r="Z120" s="471"/>
      <c r="AA120" s="472"/>
      <c r="AB120" s="471"/>
      <c r="AC120" s="472"/>
      <c r="AD120" s="472"/>
      <c r="AE120" s="472"/>
      <c r="AF120" s="472"/>
      <c r="AG120" s="472"/>
      <c r="AH120" s="472"/>
      <c r="AI120" s="472"/>
      <c r="AJ120" s="472"/>
      <c r="AK120" s="472"/>
      <c r="AL120" s="472"/>
      <c r="AM120" s="472"/>
      <c r="AN120" s="472"/>
      <c r="AO120" s="472"/>
      <c r="AP120" s="472"/>
      <c r="AQ120" s="472"/>
      <c r="AR120" s="472"/>
    </row>
    <row r="121" spans="1:44">
      <c r="A121" s="466">
        <v>35201</v>
      </c>
      <c r="B121" s="467">
        <v>2003</v>
      </c>
      <c r="C121" s="466"/>
      <c r="D121" s="468">
        <v>0</v>
      </c>
      <c r="E121" s="469"/>
      <c r="F121" s="468">
        <v>0</v>
      </c>
      <c r="G121" s="469"/>
      <c r="H121" s="468">
        <v>0</v>
      </c>
      <c r="J121" s="470">
        <f t="shared" si="75"/>
        <v>0</v>
      </c>
      <c r="L121" s="471" t="str">
        <f t="shared" si="76"/>
        <v>NA</v>
      </c>
      <c r="N121" s="471" t="str">
        <f t="shared" si="77"/>
        <v>NA</v>
      </c>
      <c r="O121" s="472"/>
      <c r="P121" s="471" t="str">
        <f t="shared" si="78"/>
        <v>NA</v>
      </c>
      <c r="Q121" s="473"/>
      <c r="R121" s="471" t="str">
        <f t="shared" si="79"/>
        <v>NA</v>
      </c>
      <c r="S121" s="473"/>
      <c r="T121" s="471" t="str">
        <f t="shared" si="80"/>
        <v>NA</v>
      </c>
      <c r="U121" s="472"/>
      <c r="V121" s="471" t="str">
        <f t="shared" si="81"/>
        <v>NA</v>
      </c>
      <c r="W121" s="472"/>
      <c r="X121" s="471" t="str">
        <f t="shared" si="82"/>
        <v>NA</v>
      </c>
      <c r="Y121" s="472"/>
      <c r="Z121" s="471" t="str">
        <f t="shared" ref="Z121:Z132" si="83">IF(SUM($D114:$D121)=0,"NA",SUM($J114:$J121)/SUM($D114:$D121))</f>
        <v>NA</v>
      </c>
      <c r="AA121" s="472"/>
      <c r="AB121" s="471"/>
      <c r="AC121" s="472"/>
      <c r="AD121" s="471"/>
      <c r="AE121" s="471"/>
      <c r="AF121" s="472"/>
      <c r="AG121" s="472"/>
      <c r="AH121" s="472"/>
      <c r="AI121" s="472"/>
      <c r="AJ121" s="472"/>
      <c r="AK121" s="472"/>
      <c r="AL121" s="472"/>
      <c r="AM121" s="472"/>
      <c r="AN121" s="472"/>
      <c r="AO121" s="472"/>
      <c r="AP121" s="472"/>
      <c r="AQ121" s="472"/>
      <c r="AR121" s="472"/>
    </row>
    <row r="122" spans="1:44">
      <c r="A122" s="466">
        <v>35201</v>
      </c>
      <c r="B122" s="467">
        <v>2004</v>
      </c>
      <c r="C122" s="466"/>
      <c r="D122" s="468">
        <v>0</v>
      </c>
      <c r="E122" s="469"/>
      <c r="F122" s="468">
        <v>0</v>
      </c>
      <c r="G122" s="469"/>
      <c r="H122" s="468">
        <v>0</v>
      </c>
      <c r="J122" s="470">
        <f t="shared" si="75"/>
        <v>0</v>
      </c>
      <c r="L122" s="471" t="str">
        <f t="shared" si="76"/>
        <v>NA</v>
      </c>
      <c r="N122" s="471" t="str">
        <f t="shared" si="77"/>
        <v>NA</v>
      </c>
      <c r="O122" s="472"/>
      <c r="P122" s="471" t="str">
        <f t="shared" si="78"/>
        <v>NA</v>
      </c>
      <c r="Q122" s="473"/>
      <c r="R122" s="471" t="str">
        <f t="shared" si="79"/>
        <v>NA</v>
      </c>
      <c r="S122" s="473"/>
      <c r="T122" s="471" t="str">
        <f t="shared" si="80"/>
        <v>NA</v>
      </c>
      <c r="U122" s="472"/>
      <c r="V122" s="471" t="str">
        <f t="shared" si="81"/>
        <v>NA</v>
      </c>
      <c r="W122" s="472"/>
      <c r="X122" s="471" t="str">
        <f t="shared" si="82"/>
        <v>NA</v>
      </c>
      <c r="Y122" s="472"/>
      <c r="Z122" s="471" t="str">
        <f t="shared" si="83"/>
        <v>NA</v>
      </c>
      <c r="AA122" s="472"/>
      <c r="AB122" s="471" t="str">
        <f t="shared" ref="AB122:AB132" si="84">IF(SUM($D114:$D122)=0,"NA",SUM($J114:$J122)/SUM($D114:$D122))</f>
        <v>NA</v>
      </c>
      <c r="AC122" s="472"/>
      <c r="AD122" s="471"/>
      <c r="AE122" s="471"/>
      <c r="AF122" s="471"/>
      <c r="AG122" s="472"/>
      <c r="AH122" s="471" t="s">
        <v>36</v>
      </c>
      <c r="AI122" s="472"/>
      <c r="AJ122" s="471" t="s">
        <v>36</v>
      </c>
      <c r="AK122" s="472"/>
      <c r="AL122" s="471" t="s">
        <v>36</v>
      </c>
      <c r="AM122" s="472"/>
      <c r="AN122" s="471" t="s">
        <v>36</v>
      </c>
      <c r="AO122" s="472"/>
      <c r="AP122" s="472"/>
      <c r="AQ122" s="472"/>
      <c r="AR122" s="472"/>
    </row>
    <row r="123" spans="1:44">
      <c r="A123" s="466">
        <v>35201</v>
      </c>
      <c r="B123" s="467">
        <v>2005</v>
      </c>
      <c r="C123" s="466"/>
      <c r="D123" s="468">
        <v>0</v>
      </c>
      <c r="E123" s="469"/>
      <c r="F123" s="468">
        <v>0</v>
      </c>
      <c r="G123" s="469"/>
      <c r="H123" s="468">
        <v>0</v>
      </c>
      <c r="J123" s="470">
        <f t="shared" si="75"/>
        <v>0</v>
      </c>
      <c r="L123" s="471" t="str">
        <f t="shared" si="76"/>
        <v>NA</v>
      </c>
      <c r="N123" s="471" t="str">
        <f t="shared" si="77"/>
        <v>NA</v>
      </c>
      <c r="O123" s="472"/>
      <c r="P123" s="471" t="str">
        <f t="shared" si="78"/>
        <v>NA</v>
      </c>
      <c r="Q123" s="473"/>
      <c r="R123" s="471" t="str">
        <f t="shared" si="79"/>
        <v>NA</v>
      </c>
      <c r="S123" s="473"/>
      <c r="T123" s="471" t="str">
        <f t="shared" si="80"/>
        <v>NA</v>
      </c>
      <c r="U123" s="472"/>
      <c r="V123" s="471" t="str">
        <f t="shared" si="81"/>
        <v>NA</v>
      </c>
      <c r="W123" s="472"/>
      <c r="X123" s="471" t="str">
        <f t="shared" si="82"/>
        <v>NA</v>
      </c>
      <c r="Y123" s="472"/>
      <c r="Z123" s="471" t="str">
        <f t="shared" si="83"/>
        <v>NA</v>
      </c>
      <c r="AA123" s="472"/>
      <c r="AB123" s="471" t="str">
        <f t="shared" si="84"/>
        <v>NA</v>
      </c>
      <c r="AC123" s="472"/>
      <c r="AD123" s="471" t="str">
        <f t="shared" ref="AD123:AD132" si="85">IF(SUM($D114:$D123)=0,"NA",SUM($J114:$J123)/SUM($D114:$D123))</f>
        <v>NA</v>
      </c>
      <c r="AE123" s="471"/>
      <c r="AF123" s="471"/>
      <c r="AG123" s="472"/>
      <c r="AH123" s="471"/>
      <c r="AI123" s="472"/>
      <c r="AJ123" s="471" t="s">
        <v>36</v>
      </c>
      <c r="AK123" s="472"/>
      <c r="AL123" s="471" t="s">
        <v>36</v>
      </c>
      <c r="AM123" s="472"/>
      <c r="AN123" s="471" t="s">
        <v>36</v>
      </c>
      <c r="AO123" s="472"/>
      <c r="AP123" s="472"/>
      <c r="AQ123" s="472"/>
      <c r="AR123" s="472"/>
    </row>
    <row r="124" spans="1:44">
      <c r="A124" s="466">
        <v>35201</v>
      </c>
      <c r="B124" s="467">
        <v>2006</v>
      </c>
      <c r="C124" s="466"/>
      <c r="D124" s="468">
        <v>0</v>
      </c>
      <c r="E124" s="469"/>
      <c r="F124" s="468">
        <v>0</v>
      </c>
      <c r="G124" s="469"/>
      <c r="H124" s="468">
        <v>0</v>
      </c>
      <c r="J124" s="470">
        <f t="shared" si="75"/>
        <v>0</v>
      </c>
      <c r="L124" s="471" t="str">
        <f t="shared" si="76"/>
        <v>NA</v>
      </c>
      <c r="N124" s="471" t="str">
        <f t="shared" si="77"/>
        <v>NA</v>
      </c>
      <c r="O124" s="472"/>
      <c r="P124" s="471" t="str">
        <f t="shared" si="78"/>
        <v>NA</v>
      </c>
      <c r="Q124" s="473"/>
      <c r="R124" s="471" t="str">
        <f t="shared" si="79"/>
        <v>NA</v>
      </c>
      <c r="S124" s="473"/>
      <c r="T124" s="471" t="str">
        <f t="shared" si="80"/>
        <v>NA</v>
      </c>
      <c r="U124" s="472"/>
      <c r="V124" s="471" t="str">
        <f t="shared" si="81"/>
        <v>NA</v>
      </c>
      <c r="W124" s="472"/>
      <c r="X124" s="471" t="str">
        <f t="shared" si="82"/>
        <v>NA</v>
      </c>
      <c r="Y124" s="472"/>
      <c r="Z124" s="471" t="str">
        <f t="shared" si="83"/>
        <v>NA</v>
      </c>
      <c r="AA124" s="472"/>
      <c r="AB124" s="471" t="str">
        <f t="shared" si="84"/>
        <v>NA</v>
      </c>
      <c r="AC124" s="472"/>
      <c r="AD124" s="471" t="str">
        <f t="shared" si="85"/>
        <v>NA</v>
      </c>
      <c r="AE124" s="471"/>
      <c r="AF124" s="471" t="str">
        <f t="shared" ref="AF124:AF132" si="86">IF(SUM($D114:$D124)=0,"NA",SUM($J114:$J124)/SUM($D114:$D124))</f>
        <v>NA</v>
      </c>
      <c r="AG124" s="472"/>
      <c r="AH124" s="471"/>
      <c r="AI124" s="472"/>
      <c r="AJ124" s="471"/>
      <c r="AK124" s="472"/>
      <c r="AL124" s="471" t="s">
        <v>36</v>
      </c>
      <c r="AM124" s="472"/>
      <c r="AN124" s="471" t="s">
        <v>36</v>
      </c>
      <c r="AO124" s="472"/>
      <c r="AP124" s="472"/>
      <c r="AQ124" s="472"/>
      <c r="AR124" s="472"/>
    </row>
    <row r="125" spans="1:44">
      <c r="A125" s="466">
        <v>35201</v>
      </c>
      <c r="B125" s="467">
        <v>2007</v>
      </c>
      <c r="C125" s="466"/>
      <c r="D125" s="468">
        <v>0</v>
      </c>
      <c r="E125" s="469"/>
      <c r="F125" s="468">
        <v>0</v>
      </c>
      <c r="G125" s="469"/>
      <c r="H125" s="468">
        <v>0</v>
      </c>
      <c r="J125" s="470">
        <f t="shared" si="75"/>
        <v>0</v>
      </c>
      <c r="L125" s="471" t="str">
        <f t="shared" si="76"/>
        <v>NA</v>
      </c>
      <c r="N125" s="471" t="str">
        <f t="shared" si="77"/>
        <v>NA</v>
      </c>
      <c r="O125" s="472"/>
      <c r="P125" s="471" t="str">
        <f t="shared" si="78"/>
        <v>NA</v>
      </c>
      <c r="Q125" s="473"/>
      <c r="R125" s="471" t="str">
        <f t="shared" si="79"/>
        <v>NA</v>
      </c>
      <c r="S125" s="473"/>
      <c r="T125" s="471" t="str">
        <f t="shared" si="80"/>
        <v>NA</v>
      </c>
      <c r="U125" s="472"/>
      <c r="V125" s="471" t="str">
        <f t="shared" si="81"/>
        <v>NA</v>
      </c>
      <c r="W125" s="472"/>
      <c r="X125" s="471" t="str">
        <f t="shared" si="82"/>
        <v>NA</v>
      </c>
      <c r="Y125" s="472"/>
      <c r="Z125" s="471" t="str">
        <f t="shared" si="83"/>
        <v>NA</v>
      </c>
      <c r="AA125" s="472"/>
      <c r="AB125" s="471" t="str">
        <f t="shared" si="84"/>
        <v>NA</v>
      </c>
      <c r="AC125" s="472"/>
      <c r="AD125" s="471" t="str">
        <f t="shared" si="85"/>
        <v>NA</v>
      </c>
      <c r="AE125" s="471"/>
      <c r="AF125" s="471" t="str">
        <f t="shared" si="86"/>
        <v>NA</v>
      </c>
      <c r="AG125" s="472"/>
      <c r="AH125" s="471" t="str">
        <f t="shared" ref="AH125:AH132" si="87">IF(SUM($D114:$D125)=0,"NA",SUM($J114:$J125)/SUM($D114:$D125))</f>
        <v>NA</v>
      </c>
      <c r="AI125" s="472"/>
      <c r="AJ125" s="471"/>
      <c r="AK125" s="472"/>
      <c r="AL125" s="471"/>
      <c r="AM125" s="472"/>
      <c r="AN125" s="471" t="s">
        <v>36</v>
      </c>
      <c r="AO125" s="472"/>
      <c r="AP125" s="472"/>
      <c r="AQ125" s="472"/>
      <c r="AR125" s="472"/>
    </row>
    <row r="126" spans="1:44">
      <c r="A126" s="466">
        <v>35201</v>
      </c>
      <c r="B126" s="467">
        <v>2008</v>
      </c>
      <c r="C126" s="466"/>
      <c r="D126" s="468">
        <v>0</v>
      </c>
      <c r="E126" s="469"/>
      <c r="F126" s="468">
        <v>0</v>
      </c>
      <c r="G126" s="469"/>
      <c r="H126" s="468">
        <v>0</v>
      </c>
      <c r="J126" s="470">
        <f t="shared" si="75"/>
        <v>0</v>
      </c>
      <c r="L126" s="471" t="str">
        <f t="shared" si="76"/>
        <v>NA</v>
      </c>
      <c r="N126" s="471" t="str">
        <f t="shared" si="77"/>
        <v>NA</v>
      </c>
      <c r="O126" s="472"/>
      <c r="P126" s="471" t="str">
        <f t="shared" si="78"/>
        <v>NA</v>
      </c>
      <c r="Q126" s="472"/>
      <c r="R126" s="471" t="str">
        <f t="shared" si="79"/>
        <v>NA</v>
      </c>
      <c r="S126" s="473"/>
      <c r="T126" s="471" t="str">
        <f t="shared" si="80"/>
        <v>NA</v>
      </c>
      <c r="U126" s="472"/>
      <c r="V126" s="471" t="str">
        <f t="shared" si="81"/>
        <v>NA</v>
      </c>
      <c r="W126" s="472"/>
      <c r="X126" s="471" t="str">
        <f t="shared" si="82"/>
        <v>NA</v>
      </c>
      <c r="Y126" s="472"/>
      <c r="Z126" s="471" t="str">
        <f t="shared" si="83"/>
        <v>NA</v>
      </c>
      <c r="AA126" s="472"/>
      <c r="AB126" s="471" t="str">
        <f t="shared" si="84"/>
        <v>NA</v>
      </c>
      <c r="AC126" s="472"/>
      <c r="AD126" s="471" t="str">
        <f t="shared" si="85"/>
        <v>NA</v>
      </c>
      <c r="AE126" s="471"/>
      <c r="AF126" s="471" t="str">
        <f t="shared" si="86"/>
        <v>NA</v>
      </c>
      <c r="AG126" s="472"/>
      <c r="AH126" s="471" t="str">
        <f t="shared" si="87"/>
        <v>NA</v>
      </c>
      <c r="AI126" s="472"/>
      <c r="AJ126" s="471" t="str">
        <f t="shared" ref="AJ126:AJ132" si="88">IF(SUM($D114:$D126)=0,"NA",SUM($J114:$J126)/SUM($D114:$D126))</f>
        <v>NA</v>
      </c>
      <c r="AK126" s="472"/>
      <c r="AL126" s="471"/>
      <c r="AM126" s="472"/>
      <c r="AN126" s="471"/>
      <c r="AO126" s="472"/>
      <c r="AP126" s="472"/>
      <c r="AQ126" s="472"/>
      <c r="AR126" s="472"/>
    </row>
    <row r="127" spans="1:44">
      <c r="A127" s="466">
        <v>35201</v>
      </c>
      <c r="B127" s="467">
        <v>2009</v>
      </c>
      <c r="C127" s="466"/>
      <c r="D127" s="468">
        <v>0</v>
      </c>
      <c r="E127" s="469"/>
      <c r="F127" s="468">
        <v>0</v>
      </c>
      <c r="G127" s="469"/>
      <c r="H127" s="468">
        <v>0</v>
      </c>
      <c r="J127" s="470">
        <f t="shared" si="75"/>
        <v>0</v>
      </c>
      <c r="L127" s="471" t="str">
        <f t="shared" si="76"/>
        <v>NA</v>
      </c>
      <c r="N127" s="471" t="str">
        <f t="shared" si="77"/>
        <v>NA</v>
      </c>
      <c r="O127" s="472"/>
      <c r="P127" s="471" t="str">
        <f t="shared" si="78"/>
        <v>NA</v>
      </c>
      <c r="Q127" s="472"/>
      <c r="R127" s="471" t="str">
        <f t="shared" si="79"/>
        <v>NA</v>
      </c>
      <c r="S127" s="473"/>
      <c r="T127" s="471" t="str">
        <f t="shared" si="80"/>
        <v>NA</v>
      </c>
      <c r="U127" s="472"/>
      <c r="V127" s="471" t="str">
        <f t="shared" si="81"/>
        <v>NA</v>
      </c>
      <c r="W127" s="472"/>
      <c r="X127" s="471" t="str">
        <f t="shared" si="82"/>
        <v>NA</v>
      </c>
      <c r="Y127" s="472"/>
      <c r="Z127" s="471" t="str">
        <f t="shared" si="83"/>
        <v>NA</v>
      </c>
      <c r="AA127" s="472"/>
      <c r="AB127" s="471" t="str">
        <f t="shared" si="84"/>
        <v>NA</v>
      </c>
      <c r="AC127" s="472"/>
      <c r="AD127" s="471" t="str">
        <f t="shared" si="85"/>
        <v>NA</v>
      </c>
      <c r="AE127" s="471"/>
      <c r="AF127" s="471" t="str">
        <f t="shared" si="86"/>
        <v>NA</v>
      </c>
      <c r="AG127" s="472"/>
      <c r="AH127" s="471" t="str">
        <f t="shared" si="87"/>
        <v>NA</v>
      </c>
      <c r="AI127" s="472"/>
      <c r="AJ127" s="471" t="str">
        <f t="shared" si="88"/>
        <v>NA</v>
      </c>
      <c r="AK127" s="472"/>
      <c r="AL127" s="471" t="str">
        <f t="shared" ref="AL127:AL132" si="89">IF(SUM($D114:$D127)=0,"NA",SUM($J114:$J127)/SUM($D114:$D127))</f>
        <v>NA</v>
      </c>
      <c r="AM127" s="472"/>
      <c r="AN127" s="471"/>
      <c r="AO127" s="472"/>
      <c r="AP127" s="471"/>
      <c r="AQ127" s="472"/>
      <c r="AR127" s="472"/>
    </row>
    <row r="128" spans="1:44">
      <c r="A128" s="466">
        <v>35201</v>
      </c>
      <c r="B128" s="467">
        <v>2010</v>
      </c>
      <c r="C128" s="466"/>
      <c r="D128" s="468">
        <v>0</v>
      </c>
      <c r="E128" s="469"/>
      <c r="F128" s="468">
        <v>0</v>
      </c>
      <c r="G128" s="469"/>
      <c r="H128" s="468">
        <v>0</v>
      </c>
      <c r="J128" s="470">
        <f t="shared" si="75"/>
        <v>0</v>
      </c>
      <c r="L128" s="471" t="str">
        <f t="shared" si="76"/>
        <v>NA</v>
      </c>
      <c r="N128" s="471" t="str">
        <f t="shared" si="77"/>
        <v>NA</v>
      </c>
      <c r="O128" s="472"/>
      <c r="P128" s="471" t="str">
        <f t="shared" si="78"/>
        <v>NA</v>
      </c>
      <c r="Q128" s="472"/>
      <c r="R128" s="471" t="str">
        <f t="shared" si="79"/>
        <v>NA</v>
      </c>
      <c r="S128" s="472"/>
      <c r="T128" s="471" t="str">
        <f t="shared" si="80"/>
        <v>NA</v>
      </c>
      <c r="U128" s="472"/>
      <c r="V128" s="471" t="str">
        <f t="shared" si="81"/>
        <v>NA</v>
      </c>
      <c r="W128" s="472"/>
      <c r="X128" s="471" t="str">
        <f t="shared" si="82"/>
        <v>NA</v>
      </c>
      <c r="Y128" s="472"/>
      <c r="Z128" s="471" t="str">
        <f t="shared" si="83"/>
        <v>NA</v>
      </c>
      <c r="AA128" s="472"/>
      <c r="AB128" s="471" t="str">
        <f t="shared" si="84"/>
        <v>NA</v>
      </c>
      <c r="AC128" s="472"/>
      <c r="AD128" s="471" t="str">
        <f t="shared" si="85"/>
        <v>NA</v>
      </c>
      <c r="AE128" s="472"/>
      <c r="AF128" s="471" t="str">
        <f t="shared" si="86"/>
        <v>NA</v>
      </c>
      <c r="AG128" s="472"/>
      <c r="AH128" s="471" t="str">
        <f t="shared" si="87"/>
        <v>NA</v>
      </c>
      <c r="AI128" s="472"/>
      <c r="AJ128" s="471" t="str">
        <f t="shared" si="88"/>
        <v>NA</v>
      </c>
      <c r="AK128" s="472"/>
      <c r="AL128" s="471" t="str">
        <f t="shared" si="89"/>
        <v>NA</v>
      </c>
      <c r="AM128" s="472"/>
      <c r="AN128" s="471" t="str">
        <f>IF(SUM($D114:$D128)=0,"NA",SUM($J114:$J128)/SUM($D114:$D128))</f>
        <v>NA</v>
      </c>
      <c r="AO128" s="472"/>
      <c r="AP128" s="471"/>
      <c r="AQ128" s="472"/>
      <c r="AR128" s="471"/>
    </row>
    <row r="129" spans="1:46">
      <c r="A129" s="466">
        <v>35201</v>
      </c>
      <c r="B129" s="467">
        <v>2011</v>
      </c>
      <c r="C129" s="466"/>
      <c r="D129" s="476">
        <v>9187.2800000000007</v>
      </c>
      <c r="E129" s="476"/>
      <c r="F129" s="468">
        <v>0</v>
      </c>
      <c r="G129" s="469"/>
      <c r="H129" s="468">
        <v>0</v>
      </c>
      <c r="J129" s="470">
        <f t="shared" si="75"/>
        <v>0</v>
      </c>
      <c r="L129" s="471">
        <f t="shared" si="76"/>
        <v>0</v>
      </c>
      <c r="N129" s="471">
        <f t="shared" si="77"/>
        <v>0</v>
      </c>
      <c r="O129" s="472"/>
      <c r="P129" s="471">
        <f t="shared" si="78"/>
        <v>0</v>
      </c>
      <c r="Q129" s="472"/>
      <c r="R129" s="471">
        <f t="shared" si="79"/>
        <v>0</v>
      </c>
      <c r="S129" s="472"/>
      <c r="T129" s="471">
        <f t="shared" si="80"/>
        <v>0</v>
      </c>
      <c r="U129" s="472"/>
      <c r="V129" s="471">
        <f t="shared" si="81"/>
        <v>0</v>
      </c>
      <c r="W129" s="472"/>
      <c r="X129" s="471">
        <f t="shared" si="82"/>
        <v>0</v>
      </c>
      <c r="Y129" s="472"/>
      <c r="Z129" s="471">
        <f t="shared" si="83"/>
        <v>0</v>
      </c>
      <c r="AA129" s="472"/>
      <c r="AB129" s="471">
        <f t="shared" si="84"/>
        <v>0</v>
      </c>
      <c r="AC129" s="472"/>
      <c r="AD129" s="471">
        <f t="shared" si="85"/>
        <v>0</v>
      </c>
      <c r="AE129" s="472"/>
      <c r="AF129" s="471">
        <f t="shared" si="86"/>
        <v>0</v>
      </c>
      <c r="AG129" s="472"/>
      <c r="AH129" s="471">
        <f t="shared" si="87"/>
        <v>0</v>
      </c>
      <c r="AI129" s="472"/>
      <c r="AJ129" s="471">
        <f t="shared" si="88"/>
        <v>0</v>
      </c>
      <c r="AK129" s="472"/>
      <c r="AL129" s="471">
        <f t="shared" si="89"/>
        <v>0</v>
      </c>
      <c r="AM129" s="472"/>
      <c r="AN129" s="471">
        <f>IF(SUM($D115:$D129)=0,"NA",SUM($J115:$J129)/SUM($D115:$D129))</f>
        <v>0</v>
      </c>
      <c r="AO129" s="472"/>
      <c r="AP129" s="471">
        <f>IF(SUM($D114:$D129)=0,"NA",SUM($J114:$J129)/SUM($D114:$D129))</f>
        <v>0</v>
      </c>
      <c r="AQ129" s="472"/>
      <c r="AR129" s="471"/>
    </row>
    <row r="130" spans="1:46">
      <c r="A130" s="466">
        <v>35201</v>
      </c>
      <c r="B130" s="467">
        <v>2012</v>
      </c>
      <c r="C130" s="466"/>
      <c r="D130" s="468">
        <v>0</v>
      </c>
      <c r="E130" s="469"/>
      <c r="F130" s="468">
        <v>0</v>
      </c>
      <c r="G130" s="469"/>
      <c r="H130" s="468">
        <v>0</v>
      </c>
      <c r="J130" s="470">
        <f t="shared" si="75"/>
        <v>0</v>
      </c>
      <c r="L130" s="471" t="str">
        <f t="shared" si="76"/>
        <v>NA</v>
      </c>
      <c r="N130" s="471">
        <f t="shared" si="77"/>
        <v>0</v>
      </c>
      <c r="O130" s="472"/>
      <c r="P130" s="471">
        <f t="shared" si="78"/>
        <v>0</v>
      </c>
      <c r="Q130" s="472"/>
      <c r="R130" s="471">
        <f t="shared" si="79"/>
        <v>0</v>
      </c>
      <c r="S130" s="472"/>
      <c r="T130" s="471">
        <f t="shared" si="80"/>
        <v>0</v>
      </c>
      <c r="U130" s="472"/>
      <c r="V130" s="471">
        <f t="shared" si="81"/>
        <v>0</v>
      </c>
      <c r="W130" s="472"/>
      <c r="X130" s="471">
        <f t="shared" si="82"/>
        <v>0</v>
      </c>
      <c r="Y130" s="472"/>
      <c r="Z130" s="471">
        <f t="shared" si="83"/>
        <v>0</v>
      </c>
      <c r="AA130" s="472"/>
      <c r="AB130" s="471">
        <f t="shared" si="84"/>
        <v>0</v>
      </c>
      <c r="AC130" s="472"/>
      <c r="AD130" s="471">
        <f t="shared" si="85"/>
        <v>0</v>
      </c>
      <c r="AE130" s="472"/>
      <c r="AF130" s="471">
        <f t="shared" si="86"/>
        <v>0</v>
      </c>
      <c r="AG130" s="472"/>
      <c r="AH130" s="471">
        <f t="shared" si="87"/>
        <v>0</v>
      </c>
      <c r="AI130" s="472"/>
      <c r="AJ130" s="471">
        <f t="shared" si="88"/>
        <v>0</v>
      </c>
      <c r="AK130" s="472"/>
      <c r="AL130" s="471">
        <f t="shared" si="89"/>
        <v>0</v>
      </c>
      <c r="AM130" s="472"/>
      <c r="AN130" s="471">
        <f>IF(SUM($D116:$D130)=0,"NA",SUM($J116:$J130)/SUM($D116:$D130))</f>
        <v>0</v>
      </c>
      <c r="AO130" s="472"/>
      <c r="AP130" s="471">
        <f>IF(SUM($D115:$D130)=0,"NA",SUM($J115:$J130)/SUM($D115:$D130))</f>
        <v>0</v>
      </c>
      <c r="AQ130" s="472"/>
      <c r="AR130" s="471">
        <f>IF(SUM($D114:$D130)=0,"NA",SUM($J114:$J130)/SUM($D114:$D130))</f>
        <v>0</v>
      </c>
    </row>
    <row r="131" spans="1:46">
      <c r="A131" s="466">
        <v>35201</v>
      </c>
      <c r="B131" s="467">
        <v>2013</v>
      </c>
      <c r="C131" s="466"/>
      <c r="D131" s="477">
        <v>167596.81</v>
      </c>
      <c r="E131" s="478"/>
      <c r="F131" s="468">
        <v>0</v>
      </c>
      <c r="G131" s="478"/>
      <c r="H131" s="477">
        <v>79709.539999999994</v>
      </c>
      <c r="J131" s="451">
        <f t="shared" si="75"/>
        <v>-79709.539999999994</v>
      </c>
      <c r="L131" s="471">
        <f t="shared" si="76"/>
        <v>-0.47560296642877625</v>
      </c>
      <c r="N131" s="471">
        <f t="shared" si="77"/>
        <v>-0.47560296642877625</v>
      </c>
      <c r="O131" s="472"/>
      <c r="P131" s="471">
        <f t="shared" si="78"/>
        <v>-0.45088638915413709</v>
      </c>
      <c r="Q131" s="472"/>
      <c r="R131" s="471">
        <f t="shared" si="79"/>
        <v>-0.45088638915413709</v>
      </c>
      <c r="S131" s="472"/>
      <c r="T131" s="471">
        <f t="shared" si="80"/>
        <v>-0.45088638915413709</v>
      </c>
      <c r="U131" s="472"/>
      <c r="V131" s="471">
        <f t="shared" si="81"/>
        <v>-0.45088638915413709</v>
      </c>
      <c r="W131" s="472"/>
      <c r="X131" s="471">
        <f t="shared" si="82"/>
        <v>-0.45088638915413709</v>
      </c>
      <c r="Y131" s="472"/>
      <c r="Z131" s="471">
        <f t="shared" si="83"/>
        <v>-0.45088638915413709</v>
      </c>
      <c r="AA131" s="472"/>
      <c r="AB131" s="471">
        <f t="shared" si="84"/>
        <v>-0.45088638915413709</v>
      </c>
      <c r="AC131" s="472"/>
      <c r="AD131" s="471">
        <f t="shared" si="85"/>
        <v>-0.45088638915413709</v>
      </c>
      <c r="AE131" s="472"/>
      <c r="AF131" s="471">
        <f t="shared" si="86"/>
        <v>-0.45088638915413709</v>
      </c>
      <c r="AG131" s="472"/>
      <c r="AH131" s="471">
        <f t="shared" si="87"/>
        <v>-0.45088638915413709</v>
      </c>
      <c r="AI131" s="472"/>
      <c r="AJ131" s="471">
        <f t="shared" si="88"/>
        <v>-0.45088638915413709</v>
      </c>
      <c r="AK131" s="472"/>
      <c r="AL131" s="471">
        <f t="shared" si="89"/>
        <v>-0.45088638915413709</v>
      </c>
      <c r="AM131" s="472"/>
      <c r="AN131" s="471">
        <f>IF(SUM($D117:$D131)=0,"NA",SUM($J117:$J131)/SUM($D117:$D131))</f>
        <v>-0.45088638915413709</v>
      </c>
      <c r="AO131" s="472"/>
      <c r="AP131" s="471">
        <f>IF(SUM($D116:$D131)=0,"NA",SUM($J116:$J131)/SUM($D116:$D131))</f>
        <v>-0.45088638915413709</v>
      </c>
      <c r="AQ131" s="472"/>
      <c r="AR131" s="471">
        <f>IF(SUM($D115:$D131)=0,"NA",SUM($J115:$J131)/SUM($D115:$D131))</f>
        <v>-0.45088638915413709</v>
      </c>
      <c r="AS131" s="471">
        <f>IF(SUM($D114:$D131)=0,"NA",SUM($J114:$J131)/SUM($D114:$D131))</f>
        <v>-0.45088638915413709</v>
      </c>
    </row>
    <row r="132" spans="1:46">
      <c r="A132" s="466">
        <v>35201</v>
      </c>
      <c r="B132" s="467">
        <v>2014</v>
      </c>
      <c r="C132" s="466"/>
      <c r="D132" s="468">
        <v>0</v>
      </c>
      <c r="E132" s="469"/>
      <c r="F132" s="468">
        <v>0</v>
      </c>
      <c r="G132" s="469"/>
      <c r="H132" s="468">
        <v>0</v>
      </c>
      <c r="J132" s="470">
        <f t="shared" si="75"/>
        <v>0</v>
      </c>
      <c r="L132" s="471" t="str">
        <f t="shared" si="76"/>
        <v>NA</v>
      </c>
      <c r="N132" s="471">
        <f>IF(SUM($D131:$D132)=0,"NA",SUM($J131:$J132)/SUM($D131:$D132))</f>
        <v>-0.47560296642877625</v>
      </c>
      <c r="O132" s="472"/>
      <c r="P132" s="471">
        <f t="shared" si="78"/>
        <v>-0.47560296642877625</v>
      </c>
      <c r="Q132" s="472"/>
      <c r="R132" s="471">
        <f t="shared" si="79"/>
        <v>-0.45088638915413709</v>
      </c>
      <c r="S132" s="472"/>
      <c r="T132" s="471">
        <f t="shared" si="80"/>
        <v>-0.45088638915413709</v>
      </c>
      <c r="U132" s="472"/>
      <c r="V132" s="471">
        <f t="shared" si="81"/>
        <v>-0.45088638915413709</v>
      </c>
      <c r="W132" s="472"/>
      <c r="X132" s="471">
        <f t="shared" si="82"/>
        <v>-0.45088638915413709</v>
      </c>
      <c r="Y132" s="472"/>
      <c r="Z132" s="471">
        <f t="shared" si="83"/>
        <v>-0.45088638915413709</v>
      </c>
      <c r="AA132" s="472"/>
      <c r="AB132" s="471">
        <f t="shared" si="84"/>
        <v>-0.45088638915413709</v>
      </c>
      <c r="AC132" s="472"/>
      <c r="AD132" s="471">
        <f t="shared" si="85"/>
        <v>-0.45088638915413709</v>
      </c>
      <c r="AE132" s="472"/>
      <c r="AF132" s="471">
        <f t="shared" si="86"/>
        <v>-0.45088638915413709</v>
      </c>
      <c r="AG132" s="472"/>
      <c r="AH132" s="471">
        <f t="shared" si="87"/>
        <v>-0.45088638915413709</v>
      </c>
      <c r="AI132" s="472"/>
      <c r="AJ132" s="471">
        <f t="shared" si="88"/>
        <v>-0.45088638915413709</v>
      </c>
      <c r="AK132" s="472"/>
      <c r="AL132" s="471">
        <f t="shared" si="89"/>
        <v>-0.45088638915413709</v>
      </c>
      <c r="AM132" s="472"/>
      <c r="AN132" s="471">
        <f>IF(SUM($D118:$D132)=0,"NA",SUM($J118:$J132)/SUM($D118:$D132))</f>
        <v>-0.45088638915413709</v>
      </c>
      <c r="AO132" s="472"/>
      <c r="AP132" s="471">
        <f>IF(SUM($D117:$D132)=0,"NA",SUM($J117:$J132)/SUM($D117:$D132))</f>
        <v>-0.45088638915413709</v>
      </c>
      <c r="AQ132" s="472"/>
      <c r="AR132" s="471">
        <f>IF(SUM($D116:$D132)=0,"NA",SUM($J116:$J132)/SUM($D116:$D132))</f>
        <v>-0.45088638915413709</v>
      </c>
      <c r="AS132" s="471">
        <f>IF(SUM($D115:$D132)=0,"NA",SUM($J115:$J132)/SUM($D115:$D132))</f>
        <v>-0.45088638915413709</v>
      </c>
      <c r="AT132" s="471">
        <f>IF(SUM($D114:$D132)=0,"NA",SUM($J114:$J132)/SUM($D114:$D132))</f>
        <v>-0.45088638915413709</v>
      </c>
    </row>
    <row r="133" spans="1:46">
      <c r="A133" s="466"/>
      <c r="B133" s="487">
        <f>COUNT(B114:B132)</f>
        <v>19</v>
      </c>
      <c r="C133" s="466"/>
      <c r="D133" s="477"/>
      <c r="E133" s="478"/>
      <c r="F133" s="477"/>
      <c r="G133" s="478"/>
      <c r="H133" s="477"/>
      <c r="J133" s="488">
        <f>SUM(J114:J132)</f>
        <v>-79709.539999999994</v>
      </c>
      <c r="L133" s="471"/>
      <c r="N133" s="471"/>
      <c r="O133" s="472"/>
      <c r="P133" s="471"/>
      <c r="Q133" s="472"/>
      <c r="R133" s="471"/>
      <c r="S133" s="472"/>
      <c r="T133" s="471"/>
      <c r="U133" s="472"/>
      <c r="V133" s="471"/>
      <c r="W133" s="472"/>
      <c r="X133" s="471"/>
      <c r="Y133" s="472"/>
      <c r="Z133" s="471"/>
      <c r="AA133" s="472"/>
      <c r="AB133" s="471"/>
      <c r="AC133" s="472"/>
      <c r="AD133" s="471"/>
      <c r="AE133" s="472"/>
      <c r="AF133" s="471"/>
      <c r="AG133" s="472"/>
      <c r="AH133" s="471"/>
      <c r="AI133" s="472"/>
      <c r="AJ133" s="471"/>
      <c r="AK133" s="472"/>
      <c r="AL133" s="471"/>
      <c r="AM133" s="472"/>
      <c r="AN133" s="471"/>
      <c r="AO133" s="472"/>
      <c r="AP133" s="471"/>
      <c r="AQ133" s="472"/>
      <c r="AR133" s="471"/>
      <c r="AS133" s="471"/>
    </row>
    <row r="134" spans="1:46">
      <c r="A134" s="466"/>
      <c r="B134" s="466"/>
      <c r="C134" s="466"/>
      <c r="D134" s="477"/>
      <c r="E134" s="478"/>
      <c r="F134" s="477"/>
      <c r="G134" s="478"/>
      <c r="H134" s="477"/>
    </row>
    <row r="135" spans="1:46">
      <c r="A135" s="466"/>
      <c r="B135" s="466"/>
      <c r="C135" s="466"/>
      <c r="D135" s="477"/>
      <c r="E135" s="478"/>
      <c r="F135" s="477"/>
      <c r="G135" s="478"/>
      <c r="H135" s="477"/>
    </row>
    <row r="136" spans="1:46">
      <c r="A136" s="466">
        <v>35202</v>
      </c>
      <c r="B136" s="467">
        <v>1996</v>
      </c>
      <c r="C136" s="466"/>
      <c r="D136" s="468">
        <v>0</v>
      </c>
      <c r="E136" s="469"/>
      <c r="F136" s="468">
        <v>0</v>
      </c>
      <c r="G136" s="469"/>
      <c r="H136" s="468">
        <v>0</v>
      </c>
      <c r="J136" s="470">
        <f t="shared" ref="J136:J154" si="90">F136+-H136</f>
        <v>0</v>
      </c>
      <c r="L136" s="471" t="str">
        <f t="shared" ref="L136:L154" si="91">IF(D136=0,"NA",+J136/D136)</f>
        <v>NA</v>
      </c>
      <c r="N136" s="471"/>
      <c r="O136" s="472"/>
      <c r="P136" s="471"/>
      <c r="Q136" s="473"/>
      <c r="R136" s="473"/>
      <c r="S136" s="473"/>
      <c r="T136" s="473"/>
      <c r="U136" s="472"/>
      <c r="V136" s="472"/>
      <c r="W136" s="472"/>
      <c r="X136" s="472"/>
      <c r="Y136" s="472"/>
      <c r="Z136" s="472"/>
      <c r="AA136" s="474"/>
      <c r="AB136" s="474"/>
      <c r="AC136" s="472"/>
      <c r="AD136" s="472"/>
      <c r="AE136" s="472"/>
      <c r="AF136" s="472"/>
      <c r="AG136" s="472"/>
      <c r="AH136" s="472"/>
      <c r="AI136" s="472"/>
      <c r="AJ136" s="472"/>
      <c r="AK136" s="472"/>
      <c r="AL136" s="472"/>
      <c r="AM136" s="472"/>
      <c r="AN136" s="472"/>
      <c r="AO136" s="472"/>
      <c r="AP136" s="472"/>
      <c r="AQ136" s="472"/>
      <c r="AR136" s="472"/>
    </row>
    <row r="137" spans="1:46">
      <c r="A137" s="466">
        <v>35202</v>
      </c>
      <c r="B137" s="467">
        <v>1997</v>
      </c>
      <c r="C137" s="466"/>
      <c r="D137" s="468">
        <v>0</v>
      </c>
      <c r="E137" s="469"/>
      <c r="F137" s="468">
        <v>0</v>
      </c>
      <c r="G137" s="469"/>
      <c r="H137" s="468">
        <v>0</v>
      </c>
      <c r="J137" s="470">
        <f t="shared" si="90"/>
        <v>0</v>
      </c>
      <c r="L137" s="471" t="str">
        <f t="shared" si="91"/>
        <v>NA</v>
      </c>
      <c r="N137" s="471" t="str">
        <f t="shared" ref="N137:N152" si="92">IF(SUM($D136:$D137)=0,"NA",SUM($J136:$J137)/SUM($D136:$D137))</f>
        <v>NA</v>
      </c>
      <c r="O137" s="472"/>
      <c r="P137" s="471"/>
      <c r="Q137" s="473"/>
      <c r="R137" s="471"/>
      <c r="S137" s="473"/>
      <c r="T137" s="473"/>
      <c r="U137" s="472"/>
      <c r="V137" s="472"/>
      <c r="W137" s="472"/>
      <c r="X137" s="472"/>
      <c r="Y137" s="472"/>
      <c r="Z137" s="472"/>
      <c r="AA137" s="474"/>
      <c r="AB137" s="475"/>
      <c r="AC137" s="472"/>
      <c r="AD137" s="472"/>
      <c r="AE137" s="472"/>
      <c r="AF137" s="472"/>
      <c r="AG137" s="472"/>
      <c r="AH137" s="472"/>
      <c r="AI137" s="472"/>
      <c r="AJ137" s="472"/>
      <c r="AK137" s="472"/>
      <c r="AL137" s="472"/>
      <c r="AM137" s="472"/>
      <c r="AN137" s="472"/>
      <c r="AO137" s="472"/>
      <c r="AP137" s="472"/>
      <c r="AQ137" s="472"/>
      <c r="AR137" s="472"/>
    </row>
    <row r="138" spans="1:46">
      <c r="A138" s="466">
        <v>35202</v>
      </c>
      <c r="B138" s="467">
        <v>1998</v>
      </c>
      <c r="C138" s="466"/>
      <c r="D138" s="468">
        <v>0</v>
      </c>
      <c r="E138" s="469"/>
      <c r="F138" s="468">
        <v>0</v>
      </c>
      <c r="G138" s="469"/>
      <c r="H138" s="468">
        <v>0</v>
      </c>
      <c r="J138" s="470">
        <f t="shared" si="90"/>
        <v>0</v>
      </c>
      <c r="L138" s="471" t="str">
        <f t="shared" si="91"/>
        <v>NA</v>
      </c>
      <c r="N138" s="471" t="str">
        <f t="shared" si="92"/>
        <v>NA</v>
      </c>
      <c r="O138" s="472"/>
      <c r="P138" s="471" t="str">
        <f t="shared" ref="P138:P154" si="93">IF(SUM($D136:$D138)=0,"NA",SUM($J136:$J138)/SUM($D136:$D138))</f>
        <v>NA</v>
      </c>
      <c r="Q138" s="473"/>
      <c r="R138" s="471"/>
      <c r="S138" s="473"/>
      <c r="T138" s="471"/>
      <c r="U138" s="472"/>
      <c r="V138" s="472"/>
      <c r="W138" s="472"/>
      <c r="X138" s="472"/>
      <c r="Y138" s="472"/>
      <c r="Z138" s="472"/>
      <c r="AA138" s="472"/>
      <c r="AB138" s="472"/>
      <c r="AC138" s="472"/>
      <c r="AD138" s="472"/>
      <c r="AE138" s="472"/>
      <c r="AF138" s="472"/>
      <c r="AG138" s="472"/>
      <c r="AH138" s="472"/>
      <c r="AI138" s="472"/>
      <c r="AJ138" s="472"/>
      <c r="AK138" s="472"/>
      <c r="AL138" s="472"/>
      <c r="AM138" s="472"/>
      <c r="AN138" s="472"/>
      <c r="AO138" s="472"/>
      <c r="AP138" s="472"/>
      <c r="AQ138" s="472"/>
      <c r="AR138" s="472"/>
    </row>
    <row r="139" spans="1:46">
      <c r="A139" s="466">
        <v>35202</v>
      </c>
      <c r="B139" s="467">
        <v>1999</v>
      </c>
      <c r="C139" s="466"/>
      <c r="D139" s="468">
        <v>0</v>
      </c>
      <c r="E139" s="469"/>
      <c r="F139" s="468">
        <v>0</v>
      </c>
      <c r="G139" s="469"/>
      <c r="H139" s="468">
        <v>0</v>
      </c>
      <c r="J139" s="470">
        <f t="shared" si="90"/>
        <v>0</v>
      </c>
      <c r="L139" s="471" t="str">
        <f t="shared" si="91"/>
        <v>NA</v>
      </c>
      <c r="N139" s="471" t="str">
        <f t="shared" si="92"/>
        <v>NA</v>
      </c>
      <c r="O139" s="472"/>
      <c r="P139" s="471" t="str">
        <f t="shared" si="93"/>
        <v>NA</v>
      </c>
      <c r="Q139" s="473"/>
      <c r="R139" s="471" t="str">
        <f t="shared" ref="R139:R154" si="94">IF(SUM($D136:$D139)=0,"NA",SUM($J136:$J139)/SUM($D136:$D139))</f>
        <v>NA</v>
      </c>
      <c r="S139" s="473"/>
      <c r="T139" s="471"/>
      <c r="U139" s="472"/>
      <c r="V139" s="471"/>
      <c r="W139" s="472"/>
      <c r="X139" s="472"/>
      <c r="Y139" s="472"/>
      <c r="Z139" s="472"/>
      <c r="AA139" s="472"/>
      <c r="AB139" s="472"/>
      <c r="AC139" s="472"/>
      <c r="AD139" s="472"/>
      <c r="AE139" s="472"/>
      <c r="AF139" s="472"/>
      <c r="AG139" s="472"/>
      <c r="AH139" s="472"/>
      <c r="AI139" s="472"/>
      <c r="AJ139" s="472"/>
      <c r="AK139" s="472"/>
      <c r="AL139" s="472"/>
      <c r="AM139" s="472"/>
      <c r="AN139" s="472"/>
      <c r="AO139" s="472"/>
      <c r="AP139" s="472"/>
      <c r="AQ139" s="472"/>
      <c r="AR139" s="472"/>
    </row>
    <row r="140" spans="1:46">
      <c r="A140" s="466">
        <v>35202</v>
      </c>
      <c r="B140" s="467">
        <v>2000</v>
      </c>
      <c r="C140" s="466"/>
      <c r="D140" s="468">
        <v>0</v>
      </c>
      <c r="E140" s="469"/>
      <c r="F140" s="468">
        <v>0</v>
      </c>
      <c r="G140" s="469"/>
      <c r="H140" s="468">
        <v>0</v>
      </c>
      <c r="J140" s="470">
        <f t="shared" si="90"/>
        <v>0</v>
      </c>
      <c r="L140" s="471" t="str">
        <f t="shared" si="91"/>
        <v>NA</v>
      </c>
      <c r="N140" s="471" t="str">
        <f t="shared" si="92"/>
        <v>NA</v>
      </c>
      <c r="O140" s="472"/>
      <c r="P140" s="471" t="str">
        <f t="shared" si="93"/>
        <v>NA</v>
      </c>
      <c r="Q140" s="473"/>
      <c r="R140" s="471" t="str">
        <f t="shared" si="94"/>
        <v>NA</v>
      </c>
      <c r="S140" s="473"/>
      <c r="T140" s="471" t="str">
        <f t="shared" ref="T140:T154" si="95">IF(SUM($D136:$D140)=0,"NA",SUM($J136:$J140)/SUM($D136:$D140))</f>
        <v>NA</v>
      </c>
      <c r="U140" s="472"/>
      <c r="V140" s="471"/>
      <c r="W140" s="472"/>
      <c r="X140" s="471"/>
      <c r="Y140" s="472"/>
      <c r="Z140" s="472"/>
      <c r="AA140" s="472"/>
      <c r="AB140" s="472"/>
      <c r="AC140" s="472"/>
      <c r="AD140" s="472"/>
      <c r="AE140" s="472"/>
      <c r="AF140" s="472"/>
      <c r="AG140" s="472"/>
      <c r="AH140" s="472"/>
      <c r="AI140" s="472"/>
      <c r="AJ140" s="472"/>
      <c r="AK140" s="472"/>
      <c r="AL140" s="472"/>
      <c r="AM140" s="472"/>
      <c r="AN140" s="472"/>
      <c r="AO140" s="472"/>
      <c r="AP140" s="472"/>
      <c r="AQ140" s="472"/>
      <c r="AR140" s="472"/>
    </row>
    <row r="141" spans="1:46">
      <c r="A141" s="466">
        <v>35202</v>
      </c>
      <c r="B141" s="467">
        <v>2001</v>
      </c>
      <c r="C141" s="466"/>
      <c r="D141" s="468">
        <v>0</v>
      </c>
      <c r="E141" s="469"/>
      <c r="F141" s="468">
        <v>0</v>
      </c>
      <c r="G141" s="469"/>
      <c r="H141" s="468">
        <v>0</v>
      </c>
      <c r="J141" s="470">
        <f t="shared" si="90"/>
        <v>0</v>
      </c>
      <c r="L141" s="471" t="str">
        <f t="shared" si="91"/>
        <v>NA</v>
      </c>
      <c r="N141" s="471" t="str">
        <f t="shared" si="92"/>
        <v>NA</v>
      </c>
      <c r="O141" s="472"/>
      <c r="P141" s="471" t="str">
        <f t="shared" si="93"/>
        <v>NA</v>
      </c>
      <c r="Q141" s="473"/>
      <c r="R141" s="471" t="str">
        <f t="shared" si="94"/>
        <v>NA</v>
      </c>
      <c r="S141" s="473"/>
      <c r="T141" s="471" t="str">
        <f t="shared" si="95"/>
        <v>NA</v>
      </c>
      <c r="U141" s="472"/>
      <c r="V141" s="471" t="str">
        <f t="shared" ref="V141:V154" si="96">IF(SUM($D136:$D141)=0,"NA",SUM($J136:$J141)/SUM($D136:$D141))</f>
        <v>NA</v>
      </c>
      <c r="W141" s="472"/>
      <c r="X141" s="471"/>
      <c r="Y141" s="472"/>
      <c r="Z141" s="471"/>
      <c r="AA141" s="472"/>
      <c r="AB141" s="472"/>
      <c r="AC141" s="472"/>
      <c r="AD141" s="472"/>
      <c r="AE141" s="472"/>
      <c r="AF141" s="472"/>
      <c r="AG141" s="472"/>
      <c r="AH141" s="472"/>
      <c r="AI141" s="472"/>
      <c r="AJ141" s="472"/>
      <c r="AK141" s="472"/>
      <c r="AL141" s="472"/>
      <c r="AM141" s="472"/>
      <c r="AN141" s="472"/>
      <c r="AO141" s="472"/>
      <c r="AP141" s="472"/>
      <c r="AQ141" s="472"/>
      <c r="AR141" s="472"/>
    </row>
    <row r="142" spans="1:46">
      <c r="A142" s="466">
        <v>35202</v>
      </c>
      <c r="B142" s="467">
        <v>2002</v>
      </c>
      <c r="C142" s="466"/>
      <c r="D142" s="468">
        <v>0</v>
      </c>
      <c r="E142" s="469"/>
      <c r="F142" s="468">
        <v>0</v>
      </c>
      <c r="G142" s="469"/>
      <c r="H142" s="468">
        <v>0</v>
      </c>
      <c r="J142" s="470">
        <f t="shared" si="90"/>
        <v>0</v>
      </c>
      <c r="L142" s="471" t="str">
        <f t="shared" si="91"/>
        <v>NA</v>
      </c>
      <c r="N142" s="471" t="str">
        <f t="shared" si="92"/>
        <v>NA</v>
      </c>
      <c r="O142" s="472"/>
      <c r="P142" s="471" t="str">
        <f t="shared" si="93"/>
        <v>NA</v>
      </c>
      <c r="Q142" s="473"/>
      <c r="R142" s="471" t="str">
        <f t="shared" si="94"/>
        <v>NA</v>
      </c>
      <c r="S142" s="473"/>
      <c r="T142" s="471" t="str">
        <f t="shared" si="95"/>
        <v>NA</v>
      </c>
      <c r="U142" s="472"/>
      <c r="V142" s="471" t="str">
        <f t="shared" si="96"/>
        <v>NA</v>
      </c>
      <c r="W142" s="472"/>
      <c r="X142" s="471" t="str">
        <f t="shared" ref="X142:X154" si="97">IF(SUM($D136:$D142)=0,"NA",SUM($J136:$J142)/SUM($D136:$D142))</f>
        <v>NA</v>
      </c>
      <c r="Y142" s="472"/>
      <c r="Z142" s="471"/>
      <c r="AA142" s="472"/>
      <c r="AB142" s="471"/>
      <c r="AC142" s="472"/>
      <c r="AD142" s="472"/>
      <c r="AE142" s="472"/>
      <c r="AF142" s="472"/>
      <c r="AG142" s="472"/>
      <c r="AH142" s="472"/>
      <c r="AI142" s="472"/>
      <c r="AJ142" s="472"/>
      <c r="AK142" s="472"/>
      <c r="AL142" s="472"/>
      <c r="AM142" s="472"/>
      <c r="AN142" s="472"/>
      <c r="AO142" s="472"/>
      <c r="AP142" s="472"/>
      <c r="AQ142" s="472"/>
      <c r="AR142" s="472"/>
    </row>
    <row r="143" spans="1:46">
      <c r="A143" s="466">
        <v>35202</v>
      </c>
      <c r="B143" s="467">
        <v>2003</v>
      </c>
      <c r="C143" s="466"/>
      <c r="D143" s="468">
        <v>0</v>
      </c>
      <c r="E143" s="469"/>
      <c r="F143" s="468">
        <v>0</v>
      </c>
      <c r="G143" s="469"/>
      <c r="H143" s="468">
        <v>0</v>
      </c>
      <c r="J143" s="470">
        <f t="shared" si="90"/>
        <v>0</v>
      </c>
      <c r="L143" s="471" t="str">
        <f t="shared" si="91"/>
        <v>NA</v>
      </c>
      <c r="N143" s="471" t="str">
        <f t="shared" si="92"/>
        <v>NA</v>
      </c>
      <c r="O143" s="472"/>
      <c r="P143" s="471" t="str">
        <f t="shared" si="93"/>
        <v>NA</v>
      </c>
      <c r="Q143" s="473"/>
      <c r="R143" s="471" t="str">
        <f t="shared" si="94"/>
        <v>NA</v>
      </c>
      <c r="S143" s="473"/>
      <c r="T143" s="471" t="str">
        <f t="shared" si="95"/>
        <v>NA</v>
      </c>
      <c r="U143" s="472"/>
      <c r="V143" s="471" t="str">
        <f t="shared" si="96"/>
        <v>NA</v>
      </c>
      <c r="W143" s="472"/>
      <c r="X143" s="471" t="str">
        <f t="shared" si="97"/>
        <v>NA</v>
      </c>
      <c r="Y143" s="472"/>
      <c r="Z143" s="471" t="str">
        <f t="shared" ref="Z143:Z154" si="98">IF(SUM($D136:$D143)=0,"NA",SUM($J136:$J143)/SUM($D136:$D143))</f>
        <v>NA</v>
      </c>
      <c r="AA143" s="472"/>
      <c r="AB143" s="471"/>
      <c r="AC143" s="472"/>
      <c r="AD143" s="471"/>
      <c r="AE143" s="471"/>
      <c r="AF143" s="472"/>
      <c r="AG143" s="472"/>
      <c r="AH143" s="472"/>
      <c r="AI143" s="472"/>
      <c r="AJ143" s="472"/>
      <c r="AK143" s="472"/>
      <c r="AL143" s="472"/>
      <c r="AM143" s="472"/>
      <c r="AN143" s="472"/>
      <c r="AO143" s="472"/>
      <c r="AP143" s="472"/>
      <c r="AQ143" s="472"/>
      <c r="AR143" s="472"/>
    </row>
    <row r="144" spans="1:46">
      <c r="A144" s="466">
        <v>35202</v>
      </c>
      <c r="B144" s="467">
        <v>2004</v>
      </c>
      <c r="C144" s="466"/>
      <c r="D144" s="468">
        <v>0</v>
      </c>
      <c r="E144" s="469"/>
      <c r="F144" s="468">
        <v>0</v>
      </c>
      <c r="G144" s="469"/>
      <c r="H144" s="468">
        <v>0</v>
      </c>
      <c r="J144" s="470">
        <f t="shared" si="90"/>
        <v>0</v>
      </c>
      <c r="L144" s="471" t="str">
        <f t="shared" si="91"/>
        <v>NA</v>
      </c>
      <c r="N144" s="471" t="str">
        <f t="shared" si="92"/>
        <v>NA</v>
      </c>
      <c r="O144" s="472"/>
      <c r="P144" s="471" t="str">
        <f t="shared" si="93"/>
        <v>NA</v>
      </c>
      <c r="Q144" s="473"/>
      <c r="R144" s="471" t="str">
        <f t="shared" si="94"/>
        <v>NA</v>
      </c>
      <c r="S144" s="473"/>
      <c r="T144" s="471" t="str">
        <f t="shared" si="95"/>
        <v>NA</v>
      </c>
      <c r="U144" s="472"/>
      <c r="V144" s="471" t="str">
        <f t="shared" si="96"/>
        <v>NA</v>
      </c>
      <c r="W144" s="472"/>
      <c r="X144" s="471" t="str">
        <f t="shared" si="97"/>
        <v>NA</v>
      </c>
      <c r="Y144" s="472"/>
      <c r="Z144" s="471" t="str">
        <f t="shared" si="98"/>
        <v>NA</v>
      </c>
      <c r="AA144" s="472"/>
      <c r="AB144" s="471" t="str">
        <f t="shared" ref="AB144:AB154" si="99">IF(SUM($D136:$D144)=0,"NA",SUM($J136:$J144)/SUM($D136:$D144))</f>
        <v>NA</v>
      </c>
      <c r="AC144" s="472"/>
      <c r="AD144" s="471"/>
      <c r="AE144" s="471"/>
      <c r="AF144" s="471"/>
      <c r="AG144" s="472"/>
      <c r="AH144" s="471" t="s">
        <v>36</v>
      </c>
      <c r="AI144" s="472"/>
      <c r="AJ144" s="471" t="s">
        <v>36</v>
      </c>
      <c r="AK144" s="472"/>
      <c r="AL144" s="471" t="s">
        <v>36</v>
      </c>
      <c r="AM144" s="472"/>
      <c r="AN144" s="471" t="s">
        <v>36</v>
      </c>
      <c r="AO144" s="472"/>
      <c r="AP144" s="472"/>
      <c r="AQ144" s="472"/>
      <c r="AR144" s="472"/>
    </row>
    <row r="145" spans="1:46">
      <c r="A145" s="466">
        <v>35202</v>
      </c>
      <c r="B145" s="467">
        <v>2005</v>
      </c>
      <c r="C145" s="466"/>
      <c r="D145" s="468">
        <v>0</v>
      </c>
      <c r="E145" s="469"/>
      <c r="F145" s="468">
        <v>0</v>
      </c>
      <c r="G145" s="469"/>
      <c r="H145" s="468">
        <v>0</v>
      </c>
      <c r="J145" s="470">
        <f t="shared" si="90"/>
        <v>0</v>
      </c>
      <c r="L145" s="471" t="str">
        <f t="shared" si="91"/>
        <v>NA</v>
      </c>
      <c r="N145" s="471" t="str">
        <f t="shared" si="92"/>
        <v>NA</v>
      </c>
      <c r="O145" s="472"/>
      <c r="P145" s="471" t="str">
        <f t="shared" si="93"/>
        <v>NA</v>
      </c>
      <c r="Q145" s="473"/>
      <c r="R145" s="471" t="str">
        <f t="shared" si="94"/>
        <v>NA</v>
      </c>
      <c r="S145" s="473"/>
      <c r="T145" s="471" t="str">
        <f t="shared" si="95"/>
        <v>NA</v>
      </c>
      <c r="U145" s="472"/>
      <c r="V145" s="471" t="str">
        <f t="shared" si="96"/>
        <v>NA</v>
      </c>
      <c r="W145" s="472"/>
      <c r="X145" s="471" t="str">
        <f t="shared" si="97"/>
        <v>NA</v>
      </c>
      <c r="Y145" s="472"/>
      <c r="Z145" s="471" t="str">
        <f t="shared" si="98"/>
        <v>NA</v>
      </c>
      <c r="AA145" s="472"/>
      <c r="AB145" s="471" t="str">
        <f t="shared" si="99"/>
        <v>NA</v>
      </c>
      <c r="AC145" s="472"/>
      <c r="AD145" s="471" t="str">
        <f t="shared" ref="AD145:AD154" si="100">IF(SUM($D136:$D145)=0,"NA",SUM($J136:$J145)/SUM($D136:$D145))</f>
        <v>NA</v>
      </c>
      <c r="AE145" s="471"/>
      <c r="AF145" s="471"/>
      <c r="AG145" s="472"/>
      <c r="AH145" s="471"/>
      <c r="AI145" s="472"/>
      <c r="AJ145" s="471" t="s">
        <v>36</v>
      </c>
      <c r="AK145" s="472"/>
      <c r="AL145" s="471" t="s">
        <v>36</v>
      </c>
      <c r="AM145" s="472"/>
      <c r="AN145" s="471" t="s">
        <v>36</v>
      </c>
      <c r="AO145" s="472"/>
      <c r="AP145" s="472"/>
      <c r="AQ145" s="472"/>
      <c r="AR145" s="472"/>
    </row>
    <row r="146" spans="1:46">
      <c r="A146" s="466">
        <v>35202</v>
      </c>
      <c r="B146" s="467">
        <v>2006</v>
      </c>
      <c r="C146" s="466"/>
      <c r="D146" s="468">
        <v>0</v>
      </c>
      <c r="E146" s="469"/>
      <c r="F146" s="468">
        <v>0</v>
      </c>
      <c r="G146" s="469"/>
      <c r="H146" s="468">
        <v>0</v>
      </c>
      <c r="J146" s="470">
        <f t="shared" si="90"/>
        <v>0</v>
      </c>
      <c r="L146" s="471" t="str">
        <f t="shared" si="91"/>
        <v>NA</v>
      </c>
      <c r="N146" s="471" t="str">
        <f t="shared" si="92"/>
        <v>NA</v>
      </c>
      <c r="O146" s="472"/>
      <c r="P146" s="471" t="str">
        <f t="shared" si="93"/>
        <v>NA</v>
      </c>
      <c r="Q146" s="473"/>
      <c r="R146" s="471" t="str">
        <f t="shared" si="94"/>
        <v>NA</v>
      </c>
      <c r="S146" s="473"/>
      <c r="T146" s="471" t="str">
        <f t="shared" si="95"/>
        <v>NA</v>
      </c>
      <c r="U146" s="472"/>
      <c r="V146" s="471" t="str">
        <f t="shared" si="96"/>
        <v>NA</v>
      </c>
      <c r="W146" s="472"/>
      <c r="X146" s="471" t="str">
        <f t="shared" si="97"/>
        <v>NA</v>
      </c>
      <c r="Y146" s="472"/>
      <c r="Z146" s="471" t="str">
        <f t="shared" si="98"/>
        <v>NA</v>
      </c>
      <c r="AA146" s="472"/>
      <c r="AB146" s="471" t="str">
        <f t="shared" si="99"/>
        <v>NA</v>
      </c>
      <c r="AC146" s="472"/>
      <c r="AD146" s="471" t="str">
        <f t="shared" si="100"/>
        <v>NA</v>
      </c>
      <c r="AE146" s="471"/>
      <c r="AF146" s="471" t="str">
        <f t="shared" ref="AF146:AF154" si="101">IF(SUM($D136:$D146)=0,"NA",SUM($J136:$J146)/SUM($D136:$D146))</f>
        <v>NA</v>
      </c>
      <c r="AG146" s="472"/>
      <c r="AH146" s="471"/>
      <c r="AI146" s="472"/>
      <c r="AJ146" s="471"/>
      <c r="AK146" s="472"/>
      <c r="AL146" s="471" t="s">
        <v>36</v>
      </c>
      <c r="AM146" s="472"/>
      <c r="AN146" s="471" t="s">
        <v>36</v>
      </c>
      <c r="AO146" s="472"/>
      <c r="AP146" s="472"/>
      <c r="AQ146" s="472"/>
      <c r="AR146" s="472"/>
    </row>
    <row r="147" spans="1:46">
      <c r="A147" s="466">
        <v>35202</v>
      </c>
      <c r="B147" s="467">
        <v>2007</v>
      </c>
      <c r="C147" s="466"/>
      <c r="D147" s="468">
        <v>0</v>
      </c>
      <c r="E147" s="469"/>
      <c r="F147" s="468">
        <v>0</v>
      </c>
      <c r="G147" s="469"/>
      <c r="H147" s="468">
        <v>0</v>
      </c>
      <c r="J147" s="470">
        <f t="shared" si="90"/>
        <v>0</v>
      </c>
      <c r="L147" s="471" t="str">
        <f t="shared" si="91"/>
        <v>NA</v>
      </c>
      <c r="N147" s="471" t="str">
        <f t="shared" si="92"/>
        <v>NA</v>
      </c>
      <c r="O147" s="472"/>
      <c r="P147" s="471" t="str">
        <f t="shared" si="93"/>
        <v>NA</v>
      </c>
      <c r="Q147" s="473"/>
      <c r="R147" s="471" t="str">
        <f t="shared" si="94"/>
        <v>NA</v>
      </c>
      <c r="S147" s="473"/>
      <c r="T147" s="471" t="str">
        <f t="shared" si="95"/>
        <v>NA</v>
      </c>
      <c r="U147" s="472"/>
      <c r="V147" s="471" t="str">
        <f t="shared" si="96"/>
        <v>NA</v>
      </c>
      <c r="W147" s="472"/>
      <c r="X147" s="471" t="str">
        <f t="shared" si="97"/>
        <v>NA</v>
      </c>
      <c r="Y147" s="472"/>
      <c r="Z147" s="471" t="str">
        <f t="shared" si="98"/>
        <v>NA</v>
      </c>
      <c r="AA147" s="472"/>
      <c r="AB147" s="471" t="str">
        <f t="shared" si="99"/>
        <v>NA</v>
      </c>
      <c r="AC147" s="472"/>
      <c r="AD147" s="471" t="str">
        <f t="shared" si="100"/>
        <v>NA</v>
      </c>
      <c r="AE147" s="471"/>
      <c r="AF147" s="471" t="str">
        <f t="shared" si="101"/>
        <v>NA</v>
      </c>
      <c r="AG147" s="472"/>
      <c r="AH147" s="471" t="str">
        <f t="shared" ref="AH147:AH154" si="102">IF(SUM($D136:$D147)=0,"NA",SUM($J136:$J147)/SUM($D136:$D147))</f>
        <v>NA</v>
      </c>
      <c r="AI147" s="472"/>
      <c r="AJ147" s="471"/>
      <c r="AK147" s="472"/>
      <c r="AL147" s="471"/>
      <c r="AM147" s="472"/>
      <c r="AN147" s="471" t="s">
        <v>36</v>
      </c>
      <c r="AO147" s="472"/>
      <c r="AP147" s="472"/>
      <c r="AQ147" s="472"/>
      <c r="AR147" s="472"/>
    </row>
    <row r="148" spans="1:46">
      <c r="A148" s="466">
        <v>35202</v>
      </c>
      <c r="B148" s="467">
        <v>2008</v>
      </c>
      <c r="C148" s="466"/>
      <c r="D148" s="468">
        <v>0</v>
      </c>
      <c r="E148" s="469"/>
      <c r="F148" s="468">
        <v>0</v>
      </c>
      <c r="G148" s="469"/>
      <c r="H148" s="468">
        <v>0</v>
      </c>
      <c r="J148" s="470">
        <f t="shared" si="90"/>
        <v>0</v>
      </c>
      <c r="L148" s="471" t="str">
        <f t="shared" si="91"/>
        <v>NA</v>
      </c>
      <c r="N148" s="471" t="str">
        <f t="shared" si="92"/>
        <v>NA</v>
      </c>
      <c r="O148" s="472"/>
      <c r="P148" s="471" t="str">
        <f t="shared" si="93"/>
        <v>NA</v>
      </c>
      <c r="Q148" s="472"/>
      <c r="R148" s="471" t="str">
        <f t="shared" si="94"/>
        <v>NA</v>
      </c>
      <c r="S148" s="473"/>
      <c r="T148" s="471" t="str">
        <f t="shared" si="95"/>
        <v>NA</v>
      </c>
      <c r="U148" s="472"/>
      <c r="V148" s="471" t="str">
        <f t="shared" si="96"/>
        <v>NA</v>
      </c>
      <c r="W148" s="472"/>
      <c r="X148" s="471" t="str">
        <f t="shared" si="97"/>
        <v>NA</v>
      </c>
      <c r="Y148" s="472"/>
      <c r="Z148" s="471" t="str">
        <f t="shared" si="98"/>
        <v>NA</v>
      </c>
      <c r="AA148" s="472"/>
      <c r="AB148" s="471" t="str">
        <f t="shared" si="99"/>
        <v>NA</v>
      </c>
      <c r="AC148" s="472"/>
      <c r="AD148" s="471" t="str">
        <f t="shared" si="100"/>
        <v>NA</v>
      </c>
      <c r="AE148" s="471"/>
      <c r="AF148" s="471" t="str">
        <f t="shared" si="101"/>
        <v>NA</v>
      </c>
      <c r="AG148" s="472"/>
      <c r="AH148" s="471" t="str">
        <f t="shared" si="102"/>
        <v>NA</v>
      </c>
      <c r="AI148" s="472"/>
      <c r="AJ148" s="471" t="str">
        <f t="shared" ref="AJ148:AJ154" si="103">IF(SUM($D136:$D148)=0,"NA",SUM($J136:$J148)/SUM($D136:$D148))</f>
        <v>NA</v>
      </c>
      <c r="AK148" s="472"/>
      <c r="AL148" s="471"/>
      <c r="AM148" s="472"/>
      <c r="AN148" s="471"/>
      <c r="AO148" s="472"/>
      <c r="AP148" s="472"/>
      <c r="AQ148" s="472"/>
      <c r="AR148" s="472"/>
    </row>
    <row r="149" spans="1:46">
      <c r="A149" s="466">
        <v>35202</v>
      </c>
      <c r="B149" s="467">
        <v>2009</v>
      </c>
      <c r="C149" s="466"/>
      <c r="D149" s="468">
        <v>0</v>
      </c>
      <c r="E149" s="469"/>
      <c r="F149" s="468">
        <v>0</v>
      </c>
      <c r="G149" s="469"/>
      <c r="H149" s="468">
        <v>0</v>
      </c>
      <c r="J149" s="470">
        <f t="shared" si="90"/>
        <v>0</v>
      </c>
      <c r="L149" s="471" t="str">
        <f t="shared" si="91"/>
        <v>NA</v>
      </c>
      <c r="N149" s="471" t="str">
        <f t="shared" si="92"/>
        <v>NA</v>
      </c>
      <c r="O149" s="472"/>
      <c r="P149" s="471" t="str">
        <f t="shared" si="93"/>
        <v>NA</v>
      </c>
      <c r="Q149" s="472"/>
      <c r="R149" s="471" t="str">
        <f t="shared" si="94"/>
        <v>NA</v>
      </c>
      <c r="S149" s="473"/>
      <c r="T149" s="471" t="str">
        <f t="shared" si="95"/>
        <v>NA</v>
      </c>
      <c r="U149" s="472"/>
      <c r="V149" s="471" t="str">
        <f t="shared" si="96"/>
        <v>NA</v>
      </c>
      <c r="W149" s="472"/>
      <c r="X149" s="471" t="str">
        <f t="shared" si="97"/>
        <v>NA</v>
      </c>
      <c r="Y149" s="472"/>
      <c r="Z149" s="471" t="str">
        <f t="shared" si="98"/>
        <v>NA</v>
      </c>
      <c r="AA149" s="472"/>
      <c r="AB149" s="471" t="str">
        <f t="shared" si="99"/>
        <v>NA</v>
      </c>
      <c r="AC149" s="472"/>
      <c r="AD149" s="471" t="str">
        <f t="shared" si="100"/>
        <v>NA</v>
      </c>
      <c r="AE149" s="471"/>
      <c r="AF149" s="471" t="str">
        <f t="shared" si="101"/>
        <v>NA</v>
      </c>
      <c r="AG149" s="472"/>
      <c r="AH149" s="471" t="str">
        <f t="shared" si="102"/>
        <v>NA</v>
      </c>
      <c r="AI149" s="472"/>
      <c r="AJ149" s="471" t="str">
        <f t="shared" si="103"/>
        <v>NA</v>
      </c>
      <c r="AK149" s="472"/>
      <c r="AL149" s="471" t="str">
        <f t="shared" ref="AL149:AL154" si="104">IF(SUM($D136:$D149)=0,"NA",SUM($J136:$J149)/SUM($D136:$D149))</f>
        <v>NA</v>
      </c>
      <c r="AM149" s="472"/>
      <c r="AN149" s="471"/>
      <c r="AO149" s="472"/>
      <c r="AP149" s="471"/>
      <c r="AQ149" s="472"/>
      <c r="AR149" s="472"/>
    </row>
    <row r="150" spans="1:46">
      <c r="A150" s="466">
        <v>35202</v>
      </c>
      <c r="B150" s="467">
        <v>2010</v>
      </c>
      <c r="C150" s="466"/>
      <c r="D150" s="468">
        <v>0</v>
      </c>
      <c r="E150" s="469"/>
      <c r="F150" s="468">
        <v>0</v>
      </c>
      <c r="G150" s="469"/>
      <c r="H150" s="468">
        <v>0</v>
      </c>
      <c r="J150" s="470">
        <f t="shared" si="90"/>
        <v>0</v>
      </c>
      <c r="L150" s="471" t="str">
        <f t="shared" si="91"/>
        <v>NA</v>
      </c>
      <c r="N150" s="471" t="str">
        <f t="shared" si="92"/>
        <v>NA</v>
      </c>
      <c r="O150" s="472"/>
      <c r="P150" s="471" t="str">
        <f t="shared" si="93"/>
        <v>NA</v>
      </c>
      <c r="Q150" s="472"/>
      <c r="R150" s="471" t="str">
        <f t="shared" si="94"/>
        <v>NA</v>
      </c>
      <c r="S150" s="472"/>
      <c r="T150" s="471" t="str">
        <f t="shared" si="95"/>
        <v>NA</v>
      </c>
      <c r="U150" s="472"/>
      <c r="V150" s="471" t="str">
        <f t="shared" si="96"/>
        <v>NA</v>
      </c>
      <c r="W150" s="472"/>
      <c r="X150" s="471" t="str">
        <f t="shared" si="97"/>
        <v>NA</v>
      </c>
      <c r="Y150" s="472"/>
      <c r="Z150" s="471" t="str">
        <f t="shared" si="98"/>
        <v>NA</v>
      </c>
      <c r="AA150" s="472"/>
      <c r="AB150" s="471" t="str">
        <f t="shared" si="99"/>
        <v>NA</v>
      </c>
      <c r="AC150" s="472"/>
      <c r="AD150" s="471" t="str">
        <f t="shared" si="100"/>
        <v>NA</v>
      </c>
      <c r="AE150" s="472"/>
      <c r="AF150" s="471" t="str">
        <f t="shared" si="101"/>
        <v>NA</v>
      </c>
      <c r="AG150" s="472"/>
      <c r="AH150" s="471" t="str">
        <f t="shared" si="102"/>
        <v>NA</v>
      </c>
      <c r="AI150" s="472"/>
      <c r="AJ150" s="471" t="str">
        <f t="shared" si="103"/>
        <v>NA</v>
      </c>
      <c r="AK150" s="472"/>
      <c r="AL150" s="471" t="str">
        <f t="shared" si="104"/>
        <v>NA</v>
      </c>
      <c r="AM150" s="472"/>
      <c r="AN150" s="471" t="str">
        <f>IF(SUM($D136:$D150)=0,"NA",SUM($J136:$J150)/SUM($D136:$D150))</f>
        <v>NA</v>
      </c>
      <c r="AO150" s="472"/>
      <c r="AP150" s="471"/>
      <c r="AQ150" s="472"/>
      <c r="AR150" s="471"/>
    </row>
    <row r="151" spans="1:46">
      <c r="A151" s="466">
        <v>35202</v>
      </c>
      <c r="B151" s="467">
        <v>2011</v>
      </c>
      <c r="C151" s="466"/>
      <c r="D151" s="476">
        <v>22030.17</v>
      </c>
      <c r="E151" s="476"/>
      <c r="F151" s="468">
        <v>0</v>
      </c>
      <c r="G151" s="469"/>
      <c r="H151" s="468">
        <v>0</v>
      </c>
      <c r="J151" s="470">
        <f t="shared" si="90"/>
        <v>0</v>
      </c>
      <c r="L151" s="471">
        <f t="shared" si="91"/>
        <v>0</v>
      </c>
      <c r="N151" s="471">
        <f t="shared" si="92"/>
        <v>0</v>
      </c>
      <c r="O151" s="472"/>
      <c r="P151" s="471">
        <f t="shared" si="93"/>
        <v>0</v>
      </c>
      <c r="Q151" s="472"/>
      <c r="R151" s="471">
        <f t="shared" si="94"/>
        <v>0</v>
      </c>
      <c r="S151" s="472"/>
      <c r="T151" s="471">
        <f t="shared" si="95"/>
        <v>0</v>
      </c>
      <c r="U151" s="472"/>
      <c r="V151" s="471">
        <f t="shared" si="96"/>
        <v>0</v>
      </c>
      <c r="W151" s="472"/>
      <c r="X151" s="471">
        <f t="shared" si="97"/>
        <v>0</v>
      </c>
      <c r="Y151" s="472"/>
      <c r="Z151" s="471">
        <f t="shared" si="98"/>
        <v>0</v>
      </c>
      <c r="AA151" s="472"/>
      <c r="AB151" s="471">
        <f t="shared" si="99"/>
        <v>0</v>
      </c>
      <c r="AC151" s="472"/>
      <c r="AD151" s="471">
        <f t="shared" si="100"/>
        <v>0</v>
      </c>
      <c r="AE151" s="472"/>
      <c r="AF151" s="471">
        <f t="shared" si="101"/>
        <v>0</v>
      </c>
      <c r="AG151" s="472"/>
      <c r="AH151" s="471">
        <f t="shared" si="102"/>
        <v>0</v>
      </c>
      <c r="AI151" s="472"/>
      <c r="AJ151" s="471">
        <f t="shared" si="103"/>
        <v>0</v>
      </c>
      <c r="AK151" s="472"/>
      <c r="AL151" s="471">
        <f t="shared" si="104"/>
        <v>0</v>
      </c>
      <c r="AM151" s="472"/>
      <c r="AN151" s="471">
        <f>IF(SUM($D137:$D151)=0,"NA",SUM($J137:$J151)/SUM($D137:$D151))</f>
        <v>0</v>
      </c>
      <c r="AO151" s="472"/>
      <c r="AP151" s="471">
        <f>IF(SUM($D136:$D151)=0,"NA",SUM($J136:$J151)/SUM($D136:$D151))</f>
        <v>0</v>
      </c>
      <c r="AQ151" s="472"/>
      <c r="AR151" s="471"/>
    </row>
    <row r="152" spans="1:46">
      <c r="A152" s="466">
        <v>35202</v>
      </c>
      <c r="B152" s="467">
        <v>2012</v>
      </c>
      <c r="C152" s="466"/>
      <c r="D152" s="468">
        <v>0</v>
      </c>
      <c r="E152" s="476"/>
      <c r="F152" s="476">
        <v>2250</v>
      </c>
      <c r="G152" s="476"/>
      <c r="H152" s="476">
        <v>5060.7</v>
      </c>
      <c r="J152" s="451">
        <f t="shared" si="90"/>
        <v>-2810.7</v>
      </c>
      <c r="L152" s="471" t="str">
        <f t="shared" si="91"/>
        <v>NA</v>
      </c>
      <c r="N152" s="471">
        <f t="shared" si="92"/>
        <v>-0.1275841266771886</v>
      </c>
      <c r="O152" s="472"/>
      <c r="P152" s="471">
        <f t="shared" si="93"/>
        <v>-0.1275841266771886</v>
      </c>
      <c r="Q152" s="472"/>
      <c r="R152" s="471">
        <f t="shared" si="94"/>
        <v>-0.1275841266771886</v>
      </c>
      <c r="S152" s="472"/>
      <c r="T152" s="471">
        <f t="shared" si="95"/>
        <v>-0.1275841266771886</v>
      </c>
      <c r="U152" s="472"/>
      <c r="V152" s="471">
        <f t="shared" si="96"/>
        <v>-0.1275841266771886</v>
      </c>
      <c r="W152" s="472"/>
      <c r="X152" s="471">
        <f t="shared" si="97"/>
        <v>-0.1275841266771886</v>
      </c>
      <c r="Y152" s="472"/>
      <c r="Z152" s="471">
        <f t="shared" si="98"/>
        <v>-0.1275841266771886</v>
      </c>
      <c r="AA152" s="472"/>
      <c r="AB152" s="471">
        <f t="shared" si="99"/>
        <v>-0.1275841266771886</v>
      </c>
      <c r="AC152" s="472"/>
      <c r="AD152" s="471">
        <f t="shared" si="100"/>
        <v>-0.1275841266771886</v>
      </c>
      <c r="AE152" s="472"/>
      <c r="AF152" s="471">
        <f t="shared" si="101"/>
        <v>-0.1275841266771886</v>
      </c>
      <c r="AG152" s="472"/>
      <c r="AH152" s="471">
        <f t="shared" si="102"/>
        <v>-0.1275841266771886</v>
      </c>
      <c r="AI152" s="472"/>
      <c r="AJ152" s="471">
        <f t="shared" si="103"/>
        <v>-0.1275841266771886</v>
      </c>
      <c r="AK152" s="472"/>
      <c r="AL152" s="471">
        <f t="shared" si="104"/>
        <v>-0.1275841266771886</v>
      </c>
      <c r="AM152" s="472"/>
      <c r="AN152" s="471">
        <f>IF(SUM($D138:$D152)=0,"NA",SUM($J138:$J152)/SUM($D138:$D152))</f>
        <v>-0.1275841266771886</v>
      </c>
      <c r="AO152" s="472"/>
      <c r="AP152" s="471">
        <f>IF(SUM($D137:$D152)=0,"NA",SUM($J137:$J152)/SUM($D137:$D152))</f>
        <v>-0.1275841266771886</v>
      </c>
      <c r="AQ152" s="472"/>
      <c r="AR152" s="471">
        <f>IF(SUM($D136:$D152)=0,"NA",SUM($J136:$J152)/SUM($D136:$D152))</f>
        <v>-0.1275841266771886</v>
      </c>
    </row>
    <row r="153" spans="1:46">
      <c r="A153" s="466">
        <v>35202</v>
      </c>
      <c r="B153" s="467">
        <v>2013</v>
      </c>
      <c r="C153" s="466"/>
      <c r="D153" s="477">
        <v>17870.439999999999</v>
      </c>
      <c r="E153" s="478"/>
      <c r="F153" s="468">
        <v>0</v>
      </c>
      <c r="G153" s="478"/>
      <c r="H153" s="477">
        <v>28554.79</v>
      </c>
      <c r="J153" s="451">
        <f t="shared" si="90"/>
        <v>-28554.79</v>
      </c>
      <c r="L153" s="471">
        <f t="shared" si="91"/>
        <v>-1.5978783958313283</v>
      </c>
      <c r="N153" s="471">
        <f>IF(SUM($D152:$D153)=0,"NA",SUM($J152:$J153)/SUM($D152:$D153))</f>
        <v>-1.7551604773021818</v>
      </c>
      <c r="O153" s="472"/>
      <c r="P153" s="471">
        <f t="shared" si="93"/>
        <v>-0.78609048834090511</v>
      </c>
      <c r="Q153" s="472"/>
      <c r="R153" s="471">
        <f t="shared" si="94"/>
        <v>-0.78609048834090511</v>
      </c>
      <c r="S153" s="472"/>
      <c r="T153" s="471">
        <f t="shared" si="95"/>
        <v>-0.78609048834090511</v>
      </c>
      <c r="U153" s="472"/>
      <c r="V153" s="471">
        <f t="shared" si="96"/>
        <v>-0.78609048834090511</v>
      </c>
      <c r="W153" s="472"/>
      <c r="X153" s="471">
        <f t="shared" si="97"/>
        <v>-0.78609048834090511</v>
      </c>
      <c r="Y153" s="472"/>
      <c r="Z153" s="471">
        <f t="shared" si="98"/>
        <v>-0.78609048834090511</v>
      </c>
      <c r="AA153" s="472"/>
      <c r="AB153" s="471">
        <f t="shared" si="99"/>
        <v>-0.78609048834090511</v>
      </c>
      <c r="AC153" s="472"/>
      <c r="AD153" s="471">
        <f t="shared" si="100"/>
        <v>-0.78609048834090511</v>
      </c>
      <c r="AE153" s="472"/>
      <c r="AF153" s="471">
        <f t="shared" si="101"/>
        <v>-0.78609048834090511</v>
      </c>
      <c r="AG153" s="472"/>
      <c r="AH153" s="471">
        <f t="shared" si="102"/>
        <v>-0.78609048834090511</v>
      </c>
      <c r="AI153" s="472"/>
      <c r="AJ153" s="471">
        <f t="shared" si="103"/>
        <v>-0.78609048834090511</v>
      </c>
      <c r="AK153" s="472"/>
      <c r="AL153" s="471">
        <f t="shared" si="104"/>
        <v>-0.78609048834090511</v>
      </c>
      <c r="AM153" s="472"/>
      <c r="AN153" s="471">
        <f>IF(SUM($D139:$D153)=0,"NA",SUM($J139:$J153)/SUM($D139:$D153))</f>
        <v>-0.78609048834090511</v>
      </c>
      <c r="AO153" s="472"/>
      <c r="AP153" s="471">
        <f>IF(SUM($D138:$D153)=0,"NA",SUM($J138:$J153)/SUM($D138:$D153))</f>
        <v>-0.78609048834090511</v>
      </c>
      <c r="AQ153" s="472"/>
      <c r="AR153" s="471">
        <f>IF(SUM($D137:$D153)=0,"NA",SUM($J137:$J153)/SUM($D137:$D153))</f>
        <v>-0.78609048834090511</v>
      </c>
      <c r="AS153" s="471">
        <f>IF(SUM($D136:$D153)=0,"NA",SUM($J136:$J153)/SUM($D136:$D153))</f>
        <v>-0.78609048834090511</v>
      </c>
    </row>
    <row r="154" spans="1:46">
      <c r="A154" s="466">
        <v>35202</v>
      </c>
      <c r="B154" s="467">
        <v>2014</v>
      </c>
      <c r="C154" s="466"/>
      <c r="D154" s="477">
        <v>12688.12</v>
      </c>
      <c r="E154" s="478"/>
      <c r="F154" s="468">
        <v>0</v>
      </c>
      <c r="G154" s="478"/>
      <c r="H154" s="477">
        <v>54928.68</v>
      </c>
      <c r="J154" s="451">
        <f t="shared" si="90"/>
        <v>-54928.68</v>
      </c>
      <c r="L154" s="471">
        <f t="shared" si="91"/>
        <v>-4.3291425364829461</v>
      </c>
      <c r="N154" s="471">
        <f>IF(SUM($D153:$D154)=0,"NA",SUM($J153:$J154)/SUM($D153:$D154))</f>
        <v>-2.731917668895393</v>
      </c>
      <c r="O154" s="472"/>
      <c r="P154" s="471">
        <f t="shared" si="93"/>
        <v>-2.8238951704530582</v>
      </c>
      <c r="Q154" s="472"/>
      <c r="R154" s="471">
        <f t="shared" si="94"/>
        <v>-1.6409251563975777</v>
      </c>
      <c r="S154" s="472"/>
      <c r="T154" s="471">
        <f t="shared" si="95"/>
        <v>-1.6409251563975777</v>
      </c>
      <c r="U154" s="472"/>
      <c r="V154" s="471">
        <f t="shared" si="96"/>
        <v>-1.6409251563975777</v>
      </c>
      <c r="W154" s="472"/>
      <c r="X154" s="471">
        <f t="shared" si="97"/>
        <v>-1.6409251563975777</v>
      </c>
      <c r="Y154" s="472"/>
      <c r="Z154" s="471">
        <f t="shared" si="98"/>
        <v>-1.6409251563975777</v>
      </c>
      <c r="AA154" s="472"/>
      <c r="AB154" s="471">
        <f t="shared" si="99"/>
        <v>-1.6409251563975777</v>
      </c>
      <c r="AC154" s="472"/>
      <c r="AD154" s="471">
        <f t="shared" si="100"/>
        <v>-1.6409251563975777</v>
      </c>
      <c r="AE154" s="472"/>
      <c r="AF154" s="471">
        <f t="shared" si="101"/>
        <v>-1.6409251563975777</v>
      </c>
      <c r="AG154" s="472"/>
      <c r="AH154" s="471">
        <f t="shared" si="102"/>
        <v>-1.6409251563975777</v>
      </c>
      <c r="AI154" s="472"/>
      <c r="AJ154" s="471">
        <f t="shared" si="103"/>
        <v>-1.6409251563975777</v>
      </c>
      <c r="AK154" s="472"/>
      <c r="AL154" s="471">
        <f t="shared" si="104"/>
        <v>-1.6409251563975777</v>
      </c>
      <c r="AM154" s="472"/>
      <c r="AN154" s="471">
        <f>IF(SUM($D140:$D154)=0,"NA",SUM($J140:$J154)/SUM($D140:$D154))</f>
        <v>-1.6409251563975777</v>
      </c>
      <c r="AO154" s="472"/>
      <c r="AP154" s="471">
        <f>IF(SUM($D139:$D154)=0,"NA",SUM($J139:$J154)/SUM($D139:$D154))</f>
        <v>-1.6409251563975777</v>
      </c>
      <c r="AQ154" s="472"/>
      <c r="AR154" s="471">
        <f>IF(SUM($D138:$D154)=0,"NA",SUM($J138:$J154)/SUM($D138:$D154))</f>
        <v>-1.6409251563975777</v>
      </c>
      <c r="AS154" s="471">
        <f>IF(SUM($D137:$D154)=0,"NA",SUM($J137:$J154)/SUM($D137:$D154))</f>
        <v>-1.6409251563975777</v>
      </c>
      <c r="AT154" s="471">
        <f>IF(SUM($D136:$D154)=0,"NA",SUM($J136:$J154)/SUM($D136:$D154))</f>
        <v>-1.6409251563975777</v>
      </c>
    </row>
    <row r="155" spans="1:46">
      <c r="A155" s="466"/>
      <c r="B155" s="466"/>
      <c r="C155" s="466"/>
      <c r="D155" s="477"/>
      <c r="E155" s="478"/>
      <c r="F155" s="477"/>
      <c r="G155" s="478"/>
      <c r="H155" s="477"/>
      <c r="J155" s="488">
        <f>SUM(J136:J154)</f>
        <v>-86294.17</v>
      </c>
    </row>
    <row r="156" spans="1:46">
      <c r="A156" s="466"/>
      <c r="B156" s="466"/>
      <c r="C156" s="466"/>
      <c r="D156" s="477"/>
      <c r="E156" s="478"/>
      <c r="F156" s="477"/>
      <c r="G156" s="478"/>
      <c r="H156" s="477"/>
    </row>
    <row r="157" spans="1:46">
      <c r="A157" s="466" t="s">
        <v>458</v>
      </c>
      <c r="B157" s="467">
        <v>1996</v>
      </c>
      <c r="C157" s="466"/>
      <c r="D157" s="468">
        <v>0</v>
      </c>
      <c r="E157" s="469"/>
      <c r="F157" s="468">
        <v>0</v>
      </c>
      <c r="G157" s="469"/>
      <c r="H157" s="468">
        <v>0</v>
      </c>
      <c r="J157" s="470">
        <f t="shared" ref="J157:J175" si="105">F157+-H157</f>
        <v>0</v>
      </c>
      <c r="L157" s="471" t="str">
        <f t="shared" ref="L157:L175" si="106">IF(D157=0,"NA",+J157/D157)</f>
        <v>NA</v>
      </c>
      <c r="N157" s="471"/>
      <c r="O157" s="472"/>
      <c r="P157" s="471"/>
      <c r="Q157" s="473"/>
      <c r="R157" s="473"/>
      <c r="S157" s="473"/>
      <c r="T157" s="473"/>
      <c r="U157" s="472"/>
      <c r="V157" s="472"/>
      <c r="W157" s="472"/>
      <c r="X157" s="472"/>
      <c r="Y157" s="472"/>
      <c r="Z157" s="472"/>
      <c r="AA157" s="474"/>
      <c r="AB157" s="474"/>
      <c r="AC157" s="472"/>
      <c r="AD157" s="472"/>
      <c r="AE157" s="472"/>
      <c r="AF157" s="472"/>
      <c r="AG157" s="472"/>
      <c r="AH157" s="472"/>
      <c r="AI157" s="472"/>
      <c r="AJ157" s="472"/>
      <c r="AK157" s="472"/>
      <c r="AL157" s="472"/>
      <c r="AM157" s="472"/>
      <c r="AN157" s="472"/>
      <c r="AO157" s="472"/>
      <c r="AP157" s="472"/>
      <c r="AQ157" s="472"/>
      <c r="AR157" s="472"/>
    </row>
    <row r="158" spans="1:46">
      <c r="A158" s="466" t="s">
        <v>458</v>
      </c>
      <c r="B158" s="467">
        <v>1997</v>
      </c>
      <c r="C158" s="466"/>
      <c r="D158" s="468">
        <v>0</v>
      </c>
      <c r="E158" s="469"/>
      <c r="F158" s="468">
        <v>0</v>
      </c>
      <c r="G158" s="469"/>
      <c r="H158" s="468">
        <v>0</v>
      </c>
      <c r="J158" s="470">
        <f t="shared" si="105"/>
        <v>0</v>
      </c>
      <c r="L158" s="471" t="str">
        <f t="shared" si="106"/>
        <v>NA</v>
      </c>
      <c r="N158" s="471" t="str">
        <f t="shared" ref="N158:N173" si="107">IF(SUM($D157:$D158)=0,"NA",SUM($J157:$J158)/SUM($D157:$D158))</f>
        <v>NA</v>
      </c>
      <c r="O158" s="472"/>
      <c r="P158" s="471"/>
      <c r="Q158" s="473"/>
      <c r="R158" s="471"/>
      <c r="S158" s="473"/>
      <c r="T158" s="473"/>
      <c r="U158" s="472"/>
      <c r="V158" s="472"/>
      <c r="W158" s="472"/>
      <c r="X158" s="472"/>
      <c r="Y158" s="472"/>
      <c r="Z158" s="472"/>
      <c r="AA158" s="474"/>
      <c r="AB158" s="475"/>
      <c r="AC158" s="472"/>
      <c r="AD158" s="472"/>
      <c r="AE158" s="472"/>
      <c r="AF158" s="472"/>
      <c r="AG158" s="472"/>
      <c r="AH158" s="472"/>
      <c r="AI158" s="472"/>
      <c r="AJ158" s="472"/>
      <c r="AK158" s="472"/>
      <c r="AL158" s="472"/>
      <c r="AM158" s="472"/>
      <c r="AN158" s="472"/>
      <c r="AO158" s="472"/>
      <c r="AP158" s="472"/>
      <c r="AQ158" s="472"/>
      <c r="AR158" s="472"/>
    </row>
    <row r="159" spans="1:46">
      <c r="A159" s="466" t="s">
        <v>458</v>
      </c>
      <c r="B159" s="467">
        <v>1998</v>
      </c>
      <c r="C159" s="466"/>
      <c r="D159" s="477">
        <v>1565</v>
      </c>
      <c r="E159" s="478"/>
      <c r="F159" s="468">
        <v>0</v>
      </c>
      <c r="G159" s="469"/>
      <c r="H159" s="468">
        <v>0</v>
      </c>
      <c r="J159" s="470">
        <f t="shared" si="105"/>
        <v>0</v>
      </c>
      <c r="L159" s="471">
        <f t="shared" si="106"/>
        <v>0</v>
      </c>
      <c r="N159" s="471">
        <f t="shared" si="107"/>
        <v>0</v>
      </c>
      <c r="O159" s="472"/>
      <c r="P159" s="471">
        <f t="shared" ref="P159:P175" si="108">IF(SUM($D157:$D159)=0,"NA",SUM($J157:$J159)/SUM($D157:$D159))</f>
        <v>0</v>
      </c>
      <c r="Q159" s="473"/>
      <c r="R159" s="471"/>
      <c r="S159" s="473"/>
      <c r="T159" s="471"/>
      <c r="U159" s="472"/>
      <c r="V159" s="472"/>
      <c r="W159" s="472"/>
      <c r="X159" s="472"/>
      <c r="Y159" s="472"/>
      <c r="Z159" s="472"/>
      <c r="AA159" s="472"/>
      <c r="AB159" s="472"/>
      <c r="AC159" s="472"/>
      <c r="AD159" s="472"/>
      <c r="AE159" s="472"/>
      <c r="AF159" s="472"/>
      <c r="AG159" s="472"/>
      <c r="AH159" s="472"/>
      <c r="AI159" s="472"/>
      <c r="AJ159" s="472"/>
      <c r="AK159" s="472"/>
      <c r="AL159" s="472"/>
      <c r="AM159" s="472"/>
      <c r="AN159" s="472"/>
      <c r="AO159" s="472"/>
      <c r="AP159" s="472"/>
      <c r="AQ159" s="472"/>
      <c r="AR159" s="472"/>
    </row>
    <row r="160" spans="1:46">
      <c r="A160" s="466" t="s">
        <v>458</v>
      </c>
      <c r="B160" s="467">
        <v>1999</v>
      </c>
      <c r="C160" s="466"/>
      <c r="D160" s="477">
        <v>15727</v>
      </c>
      <c r="E160" s="478"/>
      <c r="F160" s="468">
        <v>0</v>
      </c>
      <c r="G160" s="478"/>
      <c r="H160" s="477">
        <v>30</v>
      </c>
      <c r="J160" s="451">
        <f t="shared" si="105"/>
        <v>-30</v>
      </c>
      <c r="L160" s="471">
        <f t="shared" si="106"/>
        <v>-1.907547529725949E-3</v>
      </c>
      <c r="N160" s="471">
        <f t="shared" si="107"/>
        <v>-1.7349063150589867E-3</v>
      </c>
      <c r="O160" s="472"/>
      <c r="P160" s="471">
        <f t="shared" si="108"/>
        <v>-1.7349063150589867E-3</v>
      </c>
      <c r="Q160" s="473"/>
      <c r="R160" s="471">
        <f t="shared" ref="R160:R175" si="109">IF(SUM($D157:$D160)=0,"NA",SUM($J157:$J160)/SUM($D157:$D160))</f>
        <v>-1.7349063150589867E-3</v>
      </c>
      <c r="S160" s="473"/>
      <c r="T160" s="471"/>
      <c r="U160" s="472"/>
      <c r="V160" s="471"/>
      <c r="W160" s="472"/>
      <c r="X160" s="472"/>
      <c r="Y160" s="472"/>
      <c r="Z160" s="472"/>
      <c r="AA160" s="472"/>
      <c r="AB160" s="472"/>
      <c r="AC160" s="472"/>
      <c r="AD160" s="472"/>
      <c r="AE160" s="472"/>
      <c r="AF160" s="472"/>
      <c r="AG160" s="472"/>
      <c r="AH160" s="472"/>
      <c r="AI160" s="472"/>
      <c r="AJ160" s="472"/>
      <c r="AK160" s="472"/>
      <c r="AL160" s="472"/>
      <c r="AM160" s="472"/>
      <c r="AN160" s="472"/>
      <c r="AO160" s="472"/>
      <c r="AP160" s="472"/>
      <c r="AQ160" s="472"/>
      <c r="AR160" s="472"/>
    </row>
    <row r="161" spans="1:46">
      <c r="A161" s="466" t="s">
        <v>458</v>
      </c>
      <c r="B161" s="467">
        <v>2000</v>
      </c>
      <c r="C161" s="466"/>
      <c r="D161" s="477">
        <v>59273</v>
      </c>
      <c r="E161" s="478"/>
      <c r="F161" s="468">
        <v>0</v>
      </c>
      <c r="G161" s="478"/>
      <c r="H161" s="477">
        <v>29992</v>
      </c>
      <c r="J161" s="451">
        <f t="shared" si="105"/>
        <v>-29992</v>
      </c>
      <c r="L161" s="471">
        <f t="shared" si="106"/>
        <v>-0.50599767178985378</v>
      </c>
      <c r="N161" s="471">
        <f t="shared" si="107"/>
        <v>-0.40029333333333333</v>
      </c>
      <c r="O161" s="472"/>
      <c r="P161" s="471">
        <f t="shared" si="108"/>
        <v>-0.39211127799908574</v>
      </c>
      <c r="Q161" s="473"/>
      <c r="R161" s="471">
        <f t="shared" si="109"/>
        <v>-0.39211127799908574</v>
      </c>
      <c r="S161" s="473"/>
      <c r="T161" s="471">
        <f t="shared" ref="T161:T175" si="110">IF(SUM($D157:$D161)=0,"NA",SUM($J157:$J161)/SUM($D157:$D161))</f>
        <v>-0.39211127799908574</v>
      </c>
      <c r="U161" s="472"/>
      <c r="V161" s="471"/>
      <c r="W161" s="472"/>
      <c r="X161" s="471"/>
      <c r="Y161" s="472"/>
      <c r="Z161" s="472"/>
      <c r="AA161" s="472"/>
      <c r="AB161" s="472"/>
      <c r="AC161" s="472"/>
      <c r="AD161" s="472"/>
      <c r="AE161" s="472"/>
      <c r="AF161" s="472"/>
      <c r="AG161" s="472"/>
      <c r="AH161" s="472"/>
      <c r="AI161" s="472"/>
      <c r="AJ161" s="472"/>
      <c r="AK161" s="472"/>
      <c r="AL161" s="472"/>
      <c r="AM161" s="472"/>
      <c r="AN161" s="472"/>
      <c r="AO161" s="472"/>
      <c r="AP161" s="472"/>
      <c r="AQ161" s="472"/>
      <c r="AR161" s="472"/>
    </row>
    <row r="162" spans="1:46">
      <c r="A162" s="466" t="s">
        <v>458</v>
      </c>
      <c r="B162" s="467">
        <v>2001</v>
      </c>
      <c r="C162" s="466"/>
      <c r="D162" s="468">
        <v>0</v>
      </c>
      <c r="E162" s="469"/>
      <c r="F162" s="468">
        <v>0</v>
      </c>
      <c r="G162" s="469"/>
      <c r="H162" s="468">
        <v>0</v>
      </c>
      <c r="J162" s="470">
        <f t="shared" si="105"/>
        <v>0</v>
      </c>
      <c r="L162" s="471" t="str">
        <f t="shared" si="106"/>
        <v>NA</v>
      </c>
      <c r="N162" s="471">
        <f t="shared" si="107"/>
        <v>-0.50599767178985378</v>
      </c>
      <c r="O162" s="472"/>
      <c r="P162" s="471">
        <f t="shared" si="108"/>
        <v>-0.40029333333333333</v>
      </c>
      <c r="Q162" s="473"/>
      <c r="R162" s="471">
        <f t="shared" si="109"/>
        <v>-0.39211127799908574</v>
      </c>
      <c r="S162" s="473"/>
      <c r="T162" s="471">
        <f t="shared" si="110"/>
        <v>-0.39211127799908574</v>
      </c>
      <c r="U162" s="472"/>
      <c r="V162" s="471">
        <f t="shared" ref="V162:V175" si="111">IF(SUM($D157:$D162)=0,"NA",SUM($J157:$J162)/SUM($D157:$D162))</f>
        <v>-0.39211127799908574</v>
      </c>
      <c r="W162" s="472"/>
      <c r="X162" s="471"/>
      <c r="Y162" s="472"/>
      <c r="Z162" s="471"/>
      <c r="AA162" s="472"/>
      <c r="AB162" s="472"/>
      <c r="AC162" s="472"/>
      <c r="AD162" s="472"/>
      <c r="AE162" s="472"/>
      <c r="AF162" s="472"/>
      <c r="AG162" s="472"/>
      <c r="AH162" s="472"/>
      <c r="AI162" s="472"/>
      <c r="AJ162" s="472"/>
      <c r="AK162" s="472"/>
      <c r="AL162" s="472"/>
      <c r="AM162" s="472"/>
      <c r="AN162" s="472"/>
      <c r="AO162" s="472"/>
      <c r="AP162" s="472"/>
      <c r="AQ162" s="472"/>
      <c r="AR162" s="472"/>
    </row>
    <row r="163" spans="1:46">
      <c r="A163" s="466" t="s">
        <v>458</v>
      </c>
      <c r="B163" s="467">
        <v>2002</v>
      </c>
      <c r="C163" s="466"/>
      <c r="D163" s="468">
        <v>0</v>
      </c>
      <c r="E163" s="469"/>
      <c r="F163" s="468">
        <v>0</v>
      </c>
      <c r="G163" s="469"/>
      <c r="H163" s="468">
        <v>0</v>
      </c>
      <c r="J163" s="470">
        <f t="shared" si="105"/>
        <v>0</v>
      </c>
      <c r="L163" s="471" t="str">
        <f t="shared" si="106"/>
        <v>NA</v>
      </c>
      <c r="N163" s="471" t="str">
        <f t="shared" si="107"/>
        <v>NA</v>
      </c>
      <c r="O163" s="472"/>
      <c r="P163" s="471">
        <f t="shared" si="108"/>
        <v>-0.50599767178985378</v>
      </c>
      <c r="Q163" s="473"/>
      <c r="R163" s="471">
        <f t="shared" si="109"/>
        <v>-0.40029333333333333</v>
      </c>
      <c r="S163" s="473"/>
      <c r="T163" s="471">
        <f t="shared" si="110"/>
        <v>-0.39211127799908574</v>
      </c>
      <c r="U163" s="472"/>
      <c r="V163" s="471">
        <f t="shared" si="111"/>
        <v>-0.39211127799908574</v>
      </c>
      <c r="W163" s="472"/>
      <c r="X163" s="471">
        <f t="shared" ref="X163:X175" si="112">IF(SUM($D157:$D163)=0,"NA",SUM($J157:$J163)/SUM($D157:$D163))</f>
        <v>-0.39211127799908574</v>
      </c>
      <c r="Y163" s="472"/>
      <c r="Z163" s="471"/>
      <c r="AA163" s="472"/>
      <c r="AB163" s="471"/>
      <c r="AC163" s="472"/>
      <c r="AD163" s="472"/>
      <c r="AE163" s="472"/>
      <c r="AF163" s="472"/>
      <c r="AG163" s="472"/>
      <c r="AH163" s="472"/>
      <c r="AI163" s="472"/>
      <c r="AJ163" s="472"/>
      <c r="AK163" s="472"/>
      <c r="AL163" s="472"/>
      <c r="AM163" s="472"/>
      <c r="AN163" s="472"/>
      <c r="AO163" s="472"/>
      <c r="AP163" s="472"/>
      <c r="AQ163" s="472"/>
      <c r="AR163" s="472"/>
    </row>
    <row r="164" spans="1:46">
      <c r="A164" s="466" t="s">
        <v>458</v>
      </c>
      <c r="B164" s="467">
        <v>2003</v>
      </c>
      <c r="C164" s="466"/>
      <c r="D164" s="468">
        <v>0</v>
      </c>
      <c r="E164" s="469"/>
      <c r="F164" s="468">
        <v>0</v>
      </c>
      <c r="G164" s="469"/>
      <c r="H164" s="468">
        <v>0</v>
      </c>
      <c r="J164" s="470">
        <f t="shared" si="105"/>
        <v>0</v>
      </c>
      <c r="L164" s="471" t="str">
        <f t="shared" si="106"/>
        <v>NA</v>
      </c>
      <c r="N164" s="471" t="str">
        <f t="shared" si="107"/>
        <v>NA</v>
      </c>
      <c r="O164" s="472"/>
      <c r="P164" s="471" t="str">
        <f t="shared" si="108"/>
        <v>NA</v>
      </c>
      <c r="Q164" s="473"/>
      <c r="R164" s="471">
        <f t="shared" si="109"/>
        <v>-0.50599767178985378</v>
      </c>
      <c r="S164" s="473"/>
      <c r="T164" s="471">
        <f t="shared" si="110"/>
        <v>-0.40029333333333333</v>
      </c>
      <c r="U164" s="472"/>
      <c r="V164" s="471">
        <f t="shared" si="111"/>
        <v>-0.39211127799908574</v>
      </c>
      <c r="W164" s="472"/>
      <c r="X164" s="471">
        <f t="shared" si="112"/>
        <v>-0.39211127799908574</v>
      </c>
      <c r="Y164" s="472"/>
      <c r="Z164" s="471">
        <f t="shared" ref="Z164:Z175" si="113">IF(SUM($D157:$D164)=0,"NA",SUM($J157:$J164)/SUM($D157:$D164))</f>
        <v>-0.39211127799908574</v>
      </c>
      <c r="AA164" s="472"/>
      <c r="AB164" s="471"/>
      <c r="AC164" s="472"/>
      <c r="AD164" s="471"/>
      <c r="AE164" s="471"/>
      <c r="AF164" s="472"/>
      <c r="AG164" s="472"/>
      <c r="AH164" s="472"/>
      <c r="AI164" s="472"/>
      <c r="AJ164" s="472"/>
      <c r="AK164" s="472"/>
      <c r="AL164" s="472"/>
      <c r="AM164" s="472"/>
      <c r="AN164" s="472"/>
      <c r="AO164" s="472"/>
      <c r="AP164" s="472"/>
      <c r="AQ164" s="472"/>
      <c r="AR164" s="472"/>
    </row>
    <row r="165" spans="1:46">
      <c r="A165" s="466" t="s">
        <v>458</v>
      </c>
      <c r="B165" s="467">
        <v>2004</v>
      </c>
      <c r="C165" s="466"/>
      <c r="D165" s="468">
        <v>0</v>
      </c>
      <c r="E165" s="469"/>
      <c r="F165" s="468">
        <v>0</v>
      </c>
      <c r="G165" s="469"/>
      <c r="H165" s="468">
        <v>0</v>
      </c>
      <c r="J165" s="470">
        <f t="shared" si="105"/>
        <v>0</v>
      </c>
      <c r="L165" s="471" t="str">
        <f t="shared" si="106"/>
        <v>NA</v>
      </c>
      <c r="N165" s="471" t="str">
        <f t="shared" si="107"/>
        <v>NA</v>
      </c>
      <c r="O165" s="472"/>
      <c r="P165" s="471" t="str">
        <f t="shared" si="108"/>
        <v>NA</v>
      </c>
      <c r="Q165" s="473"/>
      <c r="R165" s="471" t="str">
        <f t="shared" si="109"/>
        <v>NA</v>
      </c>
      <c r="S165" s="473"/>
      <c r="T165" s="471">
        <f t="shared" si="110"/>
        <v>-0.50599767178985378</v>
      </c>
      <c r="U165" s="472"/>
      <c r="V165" s="471">
        <f t="shared" si="111"/>
        <v>-0.40029333333333333</v>
      </c>
      <c r="W165" s="472"/>
      <c r="X165" s="471">
        <f t="shared" si="112"/>
        <v>-0.39211127799908574</v>
      </c>
      <c r="Y165" s="472"/>
      <c r="Z165" s="471">
        <f t="shared" si="113"/>
        <v>-0.39211127799908574</v>
      </c>
      <c r="AA165" s="472"/>
      <c r="AB165" s="471">
        <f t="shared" ref="AB165:AB175" si="114">IF(SUM($D157:$D165)=0,"NA",SUM($J157:$J165)/SUM($D157:$D165))</f>
        <v>-0.39211127799908574</v>
      </c>
      <c r="AC165" s="472"/>
      <c r="AD165" s="471"/>
      <c r="AE165" s="471"/>
      <c r="AF165" s="471"/>
      <c r="AG165" s="472"/>
      <c r="AH165" s="471" t="s">
        <v>36</v>
      </c>
      <c r="AI165" s="472"/>
      <c r="AJ165" s="471" t="s">
        <v>36</v>
      </c>
      <c r="AK165" s="472"/>
      <c r="AL165" s="471" t="s">
        <v>36</v>
      </c>
      <c r="AM165" s="472"/>
      <c r="AN165" s="471" t="s">
        <v>36</v>
      </c>
      <c r="AO165" s="472"/>
      <c r="AP165" s="472"/>
      <c r="AQ165" s="472"/>
      <c r="AR165" s="472"/>
    </row>
    <row r="166" spans="1:46">
      <c r="A166" s="466" t="s">
        <v>458</v>
      </c>
      <c r="B166" s="467">
        <v>2005</v>
      </c>
      <c r="C166" s="466"/>
      <c r="D166" s="468">
        <v>0</v>
      </c>
      <c r="E166" s="469"/>
      <c r="F166" s="468">
        <v>0</v>
      </c>
      <c r="G166" s="469"/>
      <c r="H166" s="468">
        <v>0</v>
      </c>
      <c r="J166" s="470">
        <f t="shared" si="105"/>
        <v>0</v>
      </c>
      <c r="L166" s="471" t="str">
        <f t="shared" si="106"/>
        <v>NA</v>
      </c>
      <c r="N166" s="471" t="str">
        <f t="shared" si="107"/>
        <v>NA</v>
      </c>
      <c r="O166" s="472"/>
      <c r="P166" s="471" t="str">
        <f t="shared" si="108"/>
        <v>NA</v>
      </c>
      <c r="Q166" s="473"/>
      <c r="R166" s="471" t="str">
        <f t="shared" si="109"/>
        <v>NA</v>
      </c>
      <c r="S166" s="473"/>
      <c r="T166" s="471" t="str">
        <f t="shared" si="110"/>
        <v>NA</v>
      </c>
      <c r="U166" s="472"/>
      <c r="V166" s="471">
        <f t="shared" si="111"/>
        <v>-0.50599767178985378</v>
      </c>
      <c r="W166" s="472"/>
      <c r="X166" s="471">
        <f t="shared" si="112"/>
        <v>-0.40029333333333333</v>
      </c>
      <c r="Y166" s="472"/>
      <c r="Z166" s="471">
        <f t="shared" si="113"/>
        <v>-0.39211127799908574</v>
      </c>
      <c r="AA166" s="472"/>
      <c r="AB166" s="471">
        <f t="shared" si="114"/>
        <v>-0.39211127799908574</v>
      </c>
      <c r="AC166" s="472"/>
      <c r="AD166" s="471">
        <f t="shared" ref="AD166:AD175" si="115">IF(SUM($D157:$D166)=0,"NA",SUM($J157:$J166)/SUM($D157:$D166))</f>
        <v>-0.39211127799908574</v>
      </c>
      <c r="AE166" s="471"/>
      <c r="AF166" s="471"/>
      <c r="AG166" s="472"/>
      <c r="AH166" s="471"/>
      <c r="AI166" s="472"/>
      <c r="AJ166" s="471" t="s">
        <v>36</v>
      </c>
      <c r="AK166" s="472"/>
      <c r="AL166" s="471" t="s">
        <v>36</v>
      </c>
      <c r="AM166" s="472"/>
      <c r="AN166" s="471" t="s">
        <v>36</v>
      </c>
      <c r="AO166" s="472"/>
      <c r="AP166" s="472"/>
      <c r="AQ166" s="472"/>
      <c r="AR166" s="472"/>
    </row>
    <row r="167" spans="1:46">
      <c r="A167" s="466" t="s">
        <v>458</v>
      </c>
      <c r="B167" s="467">
        <v>2006</v>
      </c>
      <c r="C167" s="466"/>
      <c r="D167" s="468">
        <v>0</v>
      </c>
      <c r="E167" s="469"/>
      <c r="F167" s="468">
        <v>0</v>
      </c>
      <c r="G167" s="469"/>
      <c r="H167" s="468">
        <v>0</v>
      </c>
      <c r="J167" s="470">
        <f t="shared" si="105"/>
        <v>0</v>
      </c>
      <c r="L167" s="471" t="str">
        <f t="shared" si="106"/>
        <v>NA</v>
      </c>
      <c r="N167" s="471" t="str">
        <f t="shared" si="107"/>
        <v>NA</v>
      </c>
      <c r="O167" s="472"/>
      <c r="P167" s="471" t="str">
        <f t="shared" si="108"/>
        <v>NA</v>
      </c>
      <c r="Q167" s="473"/>
      <c r="R167" s="471" t="str">
        <f t="shared" si="109"/>
        <v>NA</v>
      </c>
      <c r="S167" s="473"/>
      <c r="T167" s="471" t="str">
        <f t="shared" si="110"/>
        <v>NA</v>
      </c>
      <c r="U167" s="472"/>
      <c r="V167" s="471" t="str">
        <f t="shared" si="111"/>
        <v>NA</v>
      </c>
      <c r="W167" s="472"/>
      <c r="X167" s="471">
        <f t="shared" si="112"/>
        <v>-0.50599767178985378</v>
      </c>
      <c r="Y167" s="472"/>
      <c r="Z167" s="471">
        <f t="shared" si="113"/>
        <v>-0.40029333333333333</v>
      </c>
      <c r="AA167" s="472"/>
      <c r="AB167" s="471">
        <f t="shared" si="114"/>
        <v>-0.39211127799908574</v>
      </c>
      <c r="AC167" s="472"/>
      <c r="AD167" s="471">
        <f t="shared" si="115"/>
        <v>-0.39211127799908574</v>
      </c>
      <c r="AE167" s="471"/>
      <c r="AF167" s="471">
        <f t="shared" ref="AF167:AF175" si="116">IF(SUM($D157:$D167)=0,"NA",SUM($J157:$J167)/SUM($D157:$D167))</f>
        <v>-0.39211127799908574</v>
      </c>
      <c r="AG167" s="472"/>
      <c r="AH167" s="471"/>
      <c r="AI167" s="472"/>
      <c r="AJ167" s="471"/>
      <c r="AK167" s="472"/>
      <c r="AL167" s="471" t="s">
        <v>36</v>
      </c>
      <c r="AM167" s="472"/>
      <c r="AN167" s="471" t="s">
        <v>36</v>
      </c>
      <c r="AO167" s="472"/>
      <c r="AP167" s="472"/>
      <c r="AQ167" s="472"/>
      <c r="AR167" s="472"/>
    </row>
    <row r="168" spans="1:46">
      <c r="A168" s="466" t="s">
        <v>458</v>
      </c>
      <c r="B168" s="467">
        <v>2007</v>
      </c>
      <c r="C168" s="466"/>
      <c r="D168" s="468">
        <v>0</v>
      </c>
      <c r="E168" s="469"/>
      <c r="F168" s="468">
        <v>0</v>
      </c>
      <c r="G168" s="469"/>
      <c r="H168" s="468">
        <v>0</v>
      </c>
      <c r="J168" s="470">
        <f t="shared" si="105"/>
        <v>0</v>
      </c>
      <c r="L168" s="471" t="str">
        <f t="shared" si="106"/>
        <v>NA</v>
      </c>
      <c r="N168" s="471" t="str">
        <f t="shared" si="107"/>
        <v>NA</v>
      </c>
      <c r="O168" s="472"/>
      <c r="P168" s="471" t="str">
        <f t="shared" si="108"/>
        <v>NA</v>
      </c>
      <c r="Q168" s="473"/>
      <c r="R168" s="471" t="str">
        <f t="shared" si="109"/>
        <v>NA</v>
      </c>
      <c r="S168" s="473"/>
      <c r="T168" s="471" t="str">
        <f t="shared" si="110"/>
        <v>NA</v>
      </c>
      <c r="U168" s="472"/>
      <c r="V168" s="471" t="str">
        <f t="shared" si="111"/>
        <v>NA</v>
      </c>
      <c r="W168" s="472"/>
      <c r="X168" s="471" t="str">
        <f t="shared" si="112"/>
        <v>NA</v>
      </c>
      <c r="Y168" s="472"/>
      <c r="Z168" s="471">
        <f t="shared" si="113"/>
        <v>-0.50599767178985378</v>
      </c>
      <c r="AA168" s="472"/>
      <c r="AB168" s="471">
        <f t="shared" si="114"/>
        <v>-0.40029333333333333</v>
      </c>
      <c r="AC168" s="472"/>
      <c r="AD168" s="471">
        <f t="shared" si="115"/>
        <v>-0.39211127799908574</v>
      </c>
      <c r="AE168" s="471"/>
      <c r="AF168" s="471">
        <f t="shared" si="116"/>
        <v>-0.39211127799908574</v>
      </c>
      <c r="AG168" s="472"/>
      <c r="AH168" s="471">
        <f t="shared" ref="AH168:AH175" si="117">IF(SUM($D157:$D168)=0,"NA",SUM($J157:$J168)/SUM($D157:$D168))</f>
        <v>-0.39211127799908574</v>
      </c>
      <c r="AI168" s="472"/>
      <c r="AJ168" s="471"/>
      <c r="AK168" s="472"/>
      <c r="AL168" s="471"/>
      <c r="AM168" s="472"/>
      <c r="AN168" s="471" t="s">
        <v>36</v>
      </c>
      <c r="AO168" s="472"/>
      <c r="AP168" s="472"/>
      <c r="AQ168" s="472"/>
      <c r="AR168" s="472"/>
    </row>
    <row r="169" spans="1:46">
      <c r="A169" s="466" t="s">
        <v>458</v>
      </c>
      <c r="B169" s="467">
        <v>2008</v>
      </c>
      <c r="C169" s="466"/>
      <c r="D169" s="468">
        <v>0</v>
      </c>
      <c r="E169" s="469"/>
      <c r="F169" s="468">
        <v>0</v>
      </c>
      <c r="G169" s="469"/>
      <c r="H169" s="468">
        <v>0</v>
      </c>
      <c r="J169" s="470">
        <f t="shared" si="105"/>
        <v>0</v>
      </c>
      <c r="L169" s="471" t="str">
        <f t="shared" si="106"/>
        <v>NA</v>
      </c>
      <c r="N169" s="471" t="str">
        <f t="shared" si="107"/>
        <v>NA</v>
      </c>
      <c r="O169" s="472"/>
      <c r="P169" s="471" t="str">
        <f t="shared" si="108"/>
        <v>NA</v>
      </c>
      <c r="Q169" s="472"/>
      <c r="R169" s="471" t="str">
        <f t="shared" si="109"/>
        <v>NA</v>
      </c>
      <c r="S169" s="473"/>
      <c r="T169" s="471" t="str">
        <f t="shared" si="110"/>
        <v>NA</v>
      </c>
      <c r="U169" s="472"/>
      <c r="V169" s="471" t="str">
        <f t="shared" si="111"/>
        <v>NA</v>
      </c>
      <c r="W169" s="472"/>
      <c r="X169" s="471" t="str">
        <f t="shared" si="112"/>
        <v>NA</v>
      </c>
      <c r="Y169" s="472"/>
      <c r="Z169" s="471" t="str">
        <f t="shared" si="113"/>
        <v>NA</v>
      </c>
      <c r="AA169" s="472"/>
      <c r="AB169" s="471">
        <f t="shared" si="114"/>
        <v>-0.50599767178985378</v>
      </c>
      <c r="AC169" s="472"/>
      <c r="AD169" s="471">
        <f t="shared" si="115"/>
        <v>-0.40029333333333333</v>
      </c>
      <c r="AE169" s="471"/>
      <c r="AF169" s="471">
        <f t="shared" si="116"/>
        <v>-0.39211127799908574</v>
      </c>
      <c r="AG169" s="472"/>
      <c r="AH169" s="471">
        <f t="shared" si="117"/>
        <v>-0.39211127799908574</v>
      </c>
      <c r="AI169" s="472"/>
      <c r="AJ169" s="471">
        <f t="shared" ref="AJ169:AJ175" si="118">IF(SUM($D157:$D169)=0,"NA",SUM($J157:$J169)/SUM($D157:$D169))</f>
        <v>-0.39211127799908574</v>
      </c>
      <c r="AK169" s="472"/>
      <c r="AL169" s="471"/>
      <c r="AM169" s="472"/>
      <c r="AN169" s="471"/>
      <c r="AO169" s="472"/>
      <c r="AP169" s="472"/>
      <c r="AQ169" s="472"/>
      <c r="AR169" s="472"/>
    </row>
    <row r="170" spans="1:46">
      <c r="A170" s="466" t="s">
        <v>458</v>
      </c>
      <c r="B170" s="467">
        <v>2009</v>
      </c>
      <c r="C170" s="466"/>
      <c r="D170" s="468">
        <v>0</v>
      </c>
      <c r="E170" s="469"/>
      <c r="F170" s="468">
        <v>0</v>
      </c>
      <c r="G170" s="469"/>
      <c r="H170" s="468">
        <v>0</v>
      </c>
      <c r="J170" s="470">
        <f t="shared" si="105"/>
        <v>0</v>
      </c>
      <c r="L170" s="471" t="str">
        <f t="shared" si="106"/>
        <v>NA</v>
      </c>
      <c r="N170" s="471" t="str">
        <f t="shared" si="107"/>
        <v>NA</v>
      </c>
      <c r="O170" s="472"/>
      <c r="P170" s="471" t="str">
        <f t="shared" si="108"/>
        <v>NA</v>
      </c>
      <c r="Q170" s="472"/>
      <c r="R170" s="471" t="str">
        <f t="shared" si="109"/>
        <v>NA</v>
      </c>
      <c r="S170" s="473"/>
      <c r="T170" s="471" t="str">
        <f t="shared" si="110"/>
        <v>NA</v>
      </c>
      <c r="U170" s="472"/>
      <c r="V170" s="471" t="str">
        <f t="shared" si="111"/>
        <v>NA</v>
      </c>
      <c r="W170" s="472"/>
      <c r="X170" s="471" t="str">
        <f t="shared" si="112"/>
        <v>NA</v>
      </c>
      <c r="Y170" s="472"/>
      <c r="Z170" s="471" t="str">
        <f t="shared" si="113"/>
        <v>NA</v>
      </c>
      <c r="AA170" s="472"/>
      <c r="AB170" s="471" t="str">
        <f t="shared" si="114"/>
        <v>NA</v>
      </c>
      <c r="AC170" s="472"/>
      <c r="AD170" s="471">
        <f t="shared" si="115"/>
        <v>-0.50599767178985378</v>
      </c>
      <c r="AE170" s="471"/>
      <c r="AF170" s="471">
        <f t="shared" si="116"/>
        <v>-0.40029333333333333</v>
      </c>
      <c r="AG170" s="472"/>
      <c r="AH170" s="471">
        <f t="shared" si="117"/>
        <v>-0.39211127799908574</v>
      </c>
      <c r="AI170" s="472"/>
      <c r="AJ170" s="471">
        <f t="shared" si="118"/>
        <v>-0.39211127799908574</v>
      </c>
      <c r="AK170" s="472"/>
      <c r="AL170" s="471">
        <f t="shared" ref="AL170:AL175" si="119">IF(SUM($D157:$D170)=0,"NA",SUM($J157:$J170)/SUM($D157:$D170))</f>
        <v>-0.39211127799908574</v>
      </c>
      <c r="AM170" s="472"/>
      <c r="AN170" s="471"/>
      <c r="AO170" s="472"/>
      <c r="AP170" s="471"/>
      <c r="AQ170" s="472"/>
      <c r="AR170" s="472"/>
    </row>
    <row r="171" spans="1:46">
      <c r="A171" s="466" t="s">
        <v>458</v>
      </c>
      <c r="B171" s="467">
        <v>2010</v>
      </c>
      <c r="C171" s="466"/>
      <c r="D171" s="468">
        <v>0</v>
      </c>
      <c r="E171" s="469"/>
      <c r="F171" s="468">
        <v>0</v>
      </c>
      <c r="G171" s="469"/>
      <c r="H171" s="468">
        <v>0</v>
      </c>
      <c r="J171" s="470">
        <f t="shared" si="105"/>
        <v>0</v>
      </c>
      <c r="L171" s="471" t="str">
        <f t="shared" si="106"/>
        <v>NA</v>
      </c>
      <c r="N171" s="471" t="str">
        <f t="shared" si="107"/>
        <v>NA</v>
      </c>
      <c r="O171" s="472"/>
      <c r="P171" s="471" t="str">
        <f t="shared" si="108"/>
        <v>NA</v>
      </c>
      <c r="Q171" s="472"/>
      <c r="R171" s="471" t="str">
        <f t="shared" si="109"/>
        <v>NA</v>
      </c>
      <c r="S171" s="472"/>
      <c r="T171" s="471" t="str">
        <f t="shared" si="110"/>
        <v>NA</v>
      </c>
      <c r="U171" s="472"/>
      <c r="V171" s="471" t="str">
        <f t="shared" si="111"/>
        <v>NA</v>
      </c>
      <c r="W171" s="472"/>
      <c r="X171" s="471" t="str">
        <f t="shared" si="112"/>
        <v>NA</v>
      </c>
      <c r="Y171" s="472"/>
      <c r="Z171" s="471" t="str">
        <f t="shared" si="113"/>
        <v>NA</v>
      </c>
      <c r="AA171" s="472"/>
      <c r="AB171" s="471" t="str">
        <f t="shared" si="114"/>
        <v>NA</v>
      </c>
      <c r="AC171" s="472"/>
      <c r="AD171" s="471" t="str">
        <f t="shared" si="115"/>
        <v>NA</v>
      </c>
      <c r="AE171" s="472"/>
      <c r="AF171" s="471">
        <f t="shared" si="116"/>
        <v>-0.50599767178985378</v>
      </c>
      <c r="AG171" s="472"/>
      <c r="AH171" s="471">
        <f t="shared" si="117"/>
        <v>-0.40029333333333333</v>
      </c>
      <c r="AI171" s="472"/>
      <c r="AJ171" s="471">
        <f t="shared" si="118"/>
        <v>-0.39211127799908574</v>
      </c>
      <c r="AK171" s="472"/>
      <c r="AL171" s="471">
        <f t="shared" si="119"/>
        <v>-0.39211127799908574</v>
      </c>
      <c r="AM171" s="472"/>
      <c r="AN171" s="471">
        <f>IF(SUM($D157:$D171)=0,"NA",SUM($J157:$J171)/SUM($D157:$D171))</f>
        <v>-0.39211127799908574</v>
      </c>
      <c r="AO171" s="472"/>
      <c r="AP171" s="471"/>
      <c r="AQ171" s="472"/>
      <c r="AR171" s="471"/>
    </row>
    <row r="172" spans="1:46">
      <c r="A172" s="466" t="s">
        <v>458</v>
      </c>
      <c r="B172" s="467">
        <v>2011</v>
      </c>
      <c r="C172" s="466"/>
      <c r="D172" s="477">
        <v>31217.449999999997</v>
      </c>
      <c r="E172" s="478"/>
      <c r="F172" s="468">
        <v>0</v>
      </c>
      <c r="G172" s="469"/>
      <c r="H172" s="468">
        <v>0</v>
      </c>
      <c r="J172" s="470">
        <f t="shared" si="105"/>
        <v>0</v>
      </c>
      <c r="L172" s="471">
        <f t="shared" si="106"/>
        <v>0</v>
      </c>
      <c r="N172" s="471">
        <f t="shared" si="107"/>
        <v>0</v>
      </c>
      <c r="O172" s="472"/>
      <c r="P172" s="471">
        <f t="shared" si="108"/>
        <v>0</v>
      </c>
      <c r="Q172" s="472"/>
      <c r="R172" s="471">
        <f t="shared" si="109"/>
        <v>0</v>
      </c>
      <c r="S172" s="472"/>
      <c r="T172" s="471">
        <f t="shared" si="110"/>
        <v>0</v>
      </c>
      <c r="U172" s="472"/>
      <c r="V172" s="471">
        <f t="shared" si="111"/>
        <v>0</v>
      </c>
      <c r="W172" s="472"/>
      <c r="X172" s="471">
        <f t="shared" si="112"/>
        <v>0</v>
      </c>
      <c r="Y172" s="472"/>
      <c r="Z172" s="471">
        <f t="shared" si="113"/>
        <v>0</v>
      </c>
      <c r="AA172" s="472"/>
      <c r="AB172" s="471">
        <f t="shared" si="114"/>
        <v>0</v>
      </c>
      <c r="AC172" s="472"/>
      <c r="AD172" s="471">
        <f t="shared" si="115"/>
        <v>0</v>
      </c>
      <c r="AE172" s="472"/>
      <c r="AF172" s="471">
        <f t="shared" si="116"/>
        <v>0</v>
      </c>
      <c r="AG172" s="472"/>
      <c r="AH172" s="471">
        <f t="shared" si="117"/>
        <v>-0.33143828989688967</v>
      </c>
      <c r="AI172" s="472"/>
      <c r="AJ172" s="471">
        <f t="shared" si="118"/>
        <v>-0.28264658961404177</v>
      </c>
      <c r="AK172" s="472"/>
      <c r="AL172" s="471">
        <f t="shared" si="119"/>
        <v>-0.27854256421152052</v>
      </c>
      <c r="AM172" s="472"/>
      <c r="AN172" s="471">
        <f>IF(SUM($D158:$D172)=0,"NA",SUM($J158:$J172)/SUM($D158:$D172))</f>
        <v>-0.27854256421152052</v>
      </c>
      <c r="AO172" s="472"/>
      <c r="AP172" s="471">
        <f>IF(SUM($D157:$D172)=0,"NA",SUM($J157:$J172)/SUM($D157:$D172))</f>
        <v>-0.27854256421152052</v>
      </c>
      <c r="AQ172" s="472"/>
      <c r="AR172" s="471"/>
    </row>
    <row r="173" spans="1:46">
      <c r="A173" s="466" t="s">
        <v>458</v>
      </c>
      <c r="B173" s="467">
        <v>2012</v>
      </c>
      <c r="C173" s="466"/>
      <c r="D173" s="468">
        <v>0</v>
      </c>
      <c r="E173" s="478"/>
      <c r="F173" s="477">
        <v>2250</v>
      </c>
      <c r="G173" s="478"/>
      <c r="H173" s="477">
        <v>5060.7</v>
      </c>
      <c r="J173" s="451">
        <f t="shared" si="105"/>
        <v>-2810.7</v>
      </c>
      <c r="L173" s="471" t="str">
        <f t="shared" si="106"/>
        <v>NA</v>
      </c>
      <c r="N173" s="471">
        <f t="shared" si="107"/>
        <v>-9.0036181686845018E-2</v>
      </c>
      <c r="O173" s="472"/>
      <c r="P173" s="471">
        <f t="shared" si="108"/>
        <v>-9.0036181686845018E-2</v>
      </c>
      <c r="Q173" s="472"/>
      <c r="R173" s="471">
        <f t="shared" si="109"/>
        <v>-9.0036181686845018E-2</v>
      </c>
      <c r="S173" s="472"/>
      <c r="T173" s="471">
        <f t="shared" si="110"/>
        <v>-9.0036181686845018E-2</v>
      </c>
      <c r="U173" s="472"/>
      <c r="V173" s="471">
        <f t="shared" si="111"/>
        <v>-9.0036181686845018E-2</v>
      </c>
      <c r="W173" s="472"/>
      <c r="X173" s="471">
        <f t="shared" si="112"/>
        <v>-9.0036181686845018E-2</v>
      </c>
      <c r="Y173" s="472"/>
      <c r="Z173" s="471">
        <f t="shared" si="113"/>
        <v>-9.0036181686845018E-2</v>
      </c>
      <c r="AA173" s="472"/>
      <c r="AB173" s="471">
        <f t="shared" si="114"/>
        <v>-9.0036181686845018E-2</v>
      </c>
      <c r="AC173" s="472"/>
      <c r="AD173" s="471">
        <f t="shared" si="115"/>
        <v>-9.0036181686845018E-2</v>
      </c>
      <c r="AE173" s="472"/>
      <c r="AF173" s="471">
        <f t="shared" si="116"/>
        <v>-9.0036181686845018E-2</v>
      </c>
      <c r="AG173" s="472"/>
      <c r="AH173" s="471">
        <f t="shared" si="117"/>
        <v>-9.0036181686845018E-2</v>
      </c>
      <c r="AI173" s="472"/>
      <c r="AJ173" s="471">
        <f t="shared" si="118"/>
        <v>-0.36249902614032747</v>
      </c>
      <c r="AK173" s="472"/>
      <c r="AL173" s="471">
        <f t="shared" si="119"/>
        <v>-0.30910834330893838</v>
      </c>
      <c r="AM173" s="472"/>
      <c r="AN173" s="471">
        <f>IF(SUM($D159:$D173)=0,"NA",SUM($J159:$J173)/SUM($D159:$D173))</f>
        <v>-0.30462009353099689</v>
      </c>
      <c r="AO173" s="472"/>
      <c r="AP173" s="471">
        <f>IF(SUM($D158:$D173)=0,"NA",SUM($J158:$J173)/SUM($D158:$D173))</f>
        <v>-0.30462009353099689</v>
      </c>
      <c r="AQ173" s="472"/>
      <c r="AR173" s="471">
        <f>IF(SUM($D157:$D173)=0,"NA",SUM($J157:$J173)/SUM($D157:$D173))</f>
        <v>-0.30462009353099689</v>
      </c>
    </row>
    <row r="174" spans="1:46">
      <c r="A174" s="466" t="s">
        <v>458</v>
      </c>
      <c r="B174" s="467">
        <v>2013</v>
      </c>
      <c r="C174" s="466"/>
      <c r="D174" s="477">
        <v>185467.25</v>
      </c>
      <c r="E174" s="478"/>
      <c r="F174" s="468">
        <v>0</v>
      </c>
      <c r="G174" s="478"/>
      <c r="H174" s="477">
        <v>108264.32999999999</v>
      </c>
      <c r="J174" s="451">
        <f t="shared" si="105"/>
        <v>-108264.32999999999</v>
      </c>
      <c r="L174" s="471">
        <f t="shared" si="106"/>
        <v>-0.5837382610676547</v>
      </c>
      <c r="N174" s="471">
        <f>IF(SUM($D173:$D174)=0,"NA",SUM($J173:$J174)/SUM($D173:$D174))</f>
        <v>-0.59889295819073174</v>
      </c>
      <c r="O174" s="472"/>
      <c r="P174" s="471">
        <f t="shared" si="108"/>
        <v>-0.51261131958093942</v>
      </c>
      <c r="Q174" s="472"/>
      <c r="R174" s="471">
        <f t="shared" si="109"/>
        <v>-0.51261131958093942</v>
      </c>
      <c r="S174" s="472"/>
      <c r="T174" s="471">
        <f t="shared" si="110"/>
        <v>-0.51261131958093942</v>
      </c>
      <c r="U174" s="472"/>
      <c r="V174" s="471">
        <f t="shared" si="111"/>
        <v>-0.51261131958093942</v>
      </c>
      <c r="W174" s="472"/>
      <c r="X174" s="471">
        <f t="shared" si="112"/>
        <v>-0.51261131958093942</v>
      </c>
      <c r="Y174" s="472"/>
      <c r="Z174" s="471">
        <f t="shared" si="113"/>
        <v>-0.51261131958093942</v>
      </c>
      <c r="AA174" s="472"/>
      <c r="AB174" s="471">
        <f t="shared" si="114"/>
        <v>-0.51261131958093942</v>
      </c>
      <c r="AC174" s="472"/>
      <c r="AD174" s="471">
        <f t="shared" si="115"/>
        <v>-0.51261131958093942</v>
      </c>
      <c r="AE174" s="472"/>
      <c r="AF174" s="471">
        <f t="shared" si="116"/>
        <v>-0.51261131958093942</v>
      </c>
      <c r="AG174" s="472"/>
      <c r="AH174" s="471">
        <f t="shared" si="117"/>
        <v>-0.51261131958093942</v>
      </c>
      <c r="AI174" s="472"/>
      <c r="AJ174" s="471">
        <f t="shared" si="118"/>
        <v>-0.51261131958093942</v>
      </c>
      <c r="AK174" s="472"/>
      <c r="AL174" s="471">
        <f t="shared" si="119"/>
        <v>-0.51119077307862748</v>
      </c>
      <c r="AM174" s="472"/>
      <c r="AN174" s="471">
        <f>IF(SUM($D160:$D174)=0,"NA",SUM($J160:$J174)/SUM($D160:$D174))</f>
        <v>-0.48373133729674528</v>
      </c>
      <c r="AO174" s="472"/>
      <c r="AP174" s="471">
        <f>IF(SUM($D159:$D174)=0,"NA",SUM($J159:$J174)/SUM($D159:$D174))</f>
        <v>-0.48114978463746072</v>
      </c>
      <c r="AQ174" s="472"/>
      <c r="AR174" s="471">
        <f>IF(SUM($D158:$D174)=0,"NA",SUM($J158:$J174)/SUM($D158:$D174))</f>
        <v>-0.48114978463746072</v>
      </c>
      <c r="AS174" s="471">
        <f>IF(SUM($D157:$D174)=0,"NA",SUM($J157:$J174)/SUM($D157:$D174))</f>
        <v>-0.48114978463746072</v>
      </c>
    </row>
    <row r="175" spans="1:46">
      <c r="A175" s="466" t="s">
        <v>458</v>
      </c>
      <c r="B175" s="467">
        <v>2014</v>
      </c>
      <c r="C175" s="466"/>
      <c r="D175" s="477">
        <v>12688.12</v>
      </c>
      <c r="E175" s="478"/>
      <c r="F175" s="468">
        <v>0</v>
      </c>
      <c r="G175" s="478"/>
      <c r="H175" s="477">
        <v>54928.68</v>
      </c>
      <c r="J175" s="451">
        <f t="shared" si="105"/>
        <v>-54928.68</v>
      </c>
      <c r="L175" s="471">
        <f t="shared" si="106"/>
        <v>-4.3291425364829461</v>
      </c>
      <c r="N175" s="471">
        <f>IF(SUM($D174:$D175)=0,"NA",SUM($J174:$J175)/SUM($D174:$D175))</f>
        <v>-0.82356087548876411</v>
      </c>
      <c r="O175" s="472"/>
      <c r="P175" s="471">
        <f t="shared" si="108"/>
        <v>-0.83774519963804162</v>
      </c>
      <c r="Q175" s="472"/>
      <c r="R175" s="471">
        <f t="shared" si="109"/>
        <v>-0.72372877483914611</v>
      </c>
      <c r="S175" s="472"/>
      <c r="T175" s="471">
        <f t="shared" si="110"/>
        <v>-0.72372877483914611</v>
      </c>
      <c r="U175" s="472"/>
      <c r="V175" s="471">
        <f t="shared" si="111"/>
        <v>-0.72372877483914611</v>
      </c>
      <c r="W175" s="472"/>
      <c r="X175" s="471">
        <f t="shared" si="112"/>
        <v>-0.72372877483914611</v>
      </c>
      <c r="Y175" s="472"/>
      <c r="Z175" s="471">
        <f t="shared" si="113"/>
        <v>-0.72372877483914611</v>
      </c>
      <c r="AA175" s="472"/>
      <c r="AB175" s="471">
        <f t="shared" si="114"/>
        <v>-0.72372877483914611</v>
      </c>
      <c r="AC175" s="472"/>
      <c r="AD175" s="471">
        <f t="shared" si="115"/>
        <v>-0.72372877483914611</v>
      </c>
      <c r="AE175" s="472"/>
      <c r="AF175" s="471">
        <f t="shared" si="116"/>
        <v>-0.72372877483914611</v>
      </c>
      <c r="AG175" s="472"/>
      <c r="AH175" s="471">
        <f t="shared" si="117"/>
        <v>-0.72372877483914611</v>
      </c>
      <c r="AI175" s="472"/>
      <c r="AJ175" s="471">
        <f t="shared" si="118"/>
        <v>-0.72372877483914611</v>
      </c>
      <c r="AK175" s="472"/>
      <c r="AL175" s="471">
        <f t="shared" si="119"/>
        <v>-0.72372877483914611</v>
      </c>
      <c r="AM175" s="472"/>
      <c r="AN175" s="471">
        <f>IF(SUM($D161:$D175)=0,"NA",SUM($J161:$J175)/SUM($D161:$D175))</f>
        <v>-0.679018008991088</v>
      </c>
      <c r="AO175" s="472"/>
      <c r="AP175" s="471">
        <f>IF(SUM($D160:$D175)=0,"NA",SUM($J160:$J175)/SUM($D160:$D175))</f>
        <v>-0.64403158600035293</v>
      </c>
      <c r="AQ175" s="472"/>
      <c r="AR175" s="471">
        <f>IF(SUM($D159:$D175)=0,"NA",SUM($J159:$J175)/SUM($D159:$D175))</f>
        <v>-0.6407370948776453</v>
      </c>
      <c r="AS175" s="471">
        <f>IF(SUM($D158:$D175)=0,"NA",SUM($J158:$J175)/SUM($D158:$D175))</f>
        <v>-0.6407370948776453</v>
      </c>
      <c r="AT175" s="471">
        <f>IF(SUM($D157:$D175)=0,"NA",SUM($J157:$J175)/SUM($D157:$D175))</f>
        <v>-0.6407370948776453</v>
      </c>
    </row>
    <row r="176" spans="1:46">
      <c r="A176" s="466"/>
      <c r="B176" s="467"/>
      <c r="C176" s="466"/>
      <c r="D176" s="477"/>
      <c r="E176" s="478"/>
      <c r="F176" s="477"/>
      <c r="G176" s="478"/>
      <c r="H176" s="477"/>
      <c r="J176" s="488">
        <f>SUM(J157:J175)</f>
        <v>-196025.70999999996</v>
      </c>
      <c r="L176" s="471"/>
      <c r="N176" s="471"/>
      <c r="O176" s="472"/>
      <c r="P176" s="471"/>
      <c r="Q176" s="472"/>
      <c r="R176" s="471"/>
      <c r="S176" s="472"/>
      <c r="T176" s="471"/>
      <c r="U176" s="472"/>
      <c r="V176" s="471"/>
      <c r="W176" s="472"/>
      <c r="X176" s="471"/>
      <c r="Y176" s="472"/>
      <c r="Z176" s="471"/>
      <c r="AA176" s="472"/>
      <c r="AB176" s="471"/>
      <c r="AC176" s="472"/>
      <c r="AD176" s="471"/>
      <c r="AE176" s="472"/>
      <c r="AF176" s="471"/>
      <c r="AG176" s="472"/>
      <c r="AH176" s="471"/>
      <c r="AI176" s="472"/>
      <c r="AJ176" s="471"/>
      <c r="AK176" s="472"/>
      <c r="AL176" s="471"/>
      <c r="AM176" s="472"/>
      <c r="AN176" s="471"/>
      <c r="AO176" s="472"/>
      <c r="AP176" s="471"/>
      <c r="AQ176" s="472"/>
      <c r="AR176" s="471"/>
      <c r="AS176" s="471"/>
      <c r="AT176" s="471"/>
    </row>
    <row r="177" spans="1:46">
      <c r="A177" s="466"/>
      <c r="B177" s="467"/>
      <c r="C177" s="466"/>
      <c r="D177" s="477"/>
      <c r="E177" s="478"/>
      <c r="F177" s="477"/>
      <c r="G177" s="478"/>
      <c r="H177" s="477"/>
      <c r="L177" s="471"/>
      <c r="N177" s="471"/>
      <c r="O177" s="472"/>
      <c r="P177" s="471"/>
      <c r="Q177" s="472"/>
      <c r="R177" s="471"/>
      <c r="S177" s="472"/>
      <c r="T177" s="471"/>
      <c r="U177" s="472"/>
      <c r="V177" s="471"/>
      <c r="W177" s="472"/>
      <c r="X177" s="471"/>
      <c r="Y177" s="472"/>
      <c r="Z177" s="471"/>
      <c r="AA177" s="472"/>
      <c r="AB177" s="471"/>
      <c r="AC177" s="472"/>
      <c r="AD177" s="471"/>
      <c r="AE177" s="472"/>
      <c r="AF177" s="471"/>
      <c r="AG177" s="472"/>
      <c r="AH177" s="471"/>
      <c r="AI177" s="472"/>
      <c r="AJ177" s="471"/>
      <c r="AK177" s="472"/>
      <c r="AL177" s="471"/>
      <c r="AM177" s="472"/>
      <c r="AN177" s="471"/>
      <c r="AO177" s="472"/>
      <c r="AP177" s="471"/>
      <c r="AQ177" s="472"/>
      <c r="AR177" s="471"/>
      <c r="AS177" s="471"/>
      <c r="AT177" s="471"/>
    </row>
    <row r="178" spans="1:46">
      <c r="A178" s="466">
        <v>35301</v>
      </c>
      <c r="B178" s="467">
        <v>1996</v>
      </c>
      <c r="C178" s="466"/>
      <c r="D178" s="468">
        <v>0</v>
      </c>
      <c r="E178" s="469"/>
      <c r="F178" s="468">
        <v>0</v>
      </c>
      <c r="G178" s="469"/>
      <c r="H178" s="468">
        <v>0</v>
      </c>
      <c r="J178" s="470">
        <f t="shared" ref="J178:J196" si="120">F178+-H178</f>
        <v>0</v>
      </c>
      <c r="L178" s="471" t="str">
        <f t="shared" ref="L178:L196" si="121">IF(D178=0,"NA",+J178/D178)</f>
        <v>NA</v>
      </c>
      <c r="N178" s="471"/>
      <c r="O178" s="472"/>
      <c r="P178" s="471"/>
      <c r="Q178" s="473"/>
      <c r="R178" s="473"/>
      <c r="S178" s="473"/>
      <c r="T178" s="473"/>
      <c r="U178" s="472"/>
      <c r="V178" s="472"/>
      <c r="W178" s="472"/>
      <c r="X178" s="472"/>
      <c r="Y178" s="472"/>
      <c r="Z178" s="472"/>
      <c r="AA178" s="474"/>
      <c r="AB178" s="474"/>
      <c r="AC178" s="472"/>
      <c r="AD178" s="472"/>
      <c r="AE178" s="472"/>
      <c r="AF178" s="472"/>
      <c r="AG178" s="472"/>
      <c r="AH178" s="472"/>
      <c r="AI178" s="472"/>
      <c r="AJ178" s="472"/>
      <c r="AK178" s="472"/>
      <c r="AL178" s="472"/>
      <c r="AM178" s="472"/>
      <c r="AN178" s="472"/>
      <c r="AO178" s="472"/>
      <c r="AP178" s="472"/>
      <c r="AQ178" s="472"/>
      <c r="AR178" s="472"/>
    </row>
    <row r="179" spans="1:46">
      <c r="A179" s="466">
        <v>35301</v>
      </c>
      <c r="B179" s="467">
        <v>1997</v>
      </c>
      <c r="C179" s="466"/>
      <c r="D179" s="468">
        <v>0</v>
      </c>
      <c r="E179" s="469"/>
      <c r="F179" s="468">
        <v>0</v>
      </c>
      <c r="G179" s="469"/>
      <c r="H179" s="468">
        <v>0</v>
      </c>
      <c r="J179" s="470">
        <f t="shared" si="120"/>
        <v>0</v>
      </c>
      <c r="L179" s="471" t="str">
        <f t="shared" si="121"/>
        <v>NA</v>
      </c>
      <c r="N179" s="471" t="str">
        <f t="shared" ref="N179:N194" si="122">IF(SUM($D178:$D179)=0,"NA",SUM($J178:$J179)/SUM($D178:$D179))</f>
        <v>NA</v>
      </c>
      <c r="O179" s="472"/>
      <c r="P179" s="471"/>
      <c r="Q179" s="473"/>
      <c r="R179" s="471"/>
      <c r="S179" s="473"/>
      <c r="T179" s="473"/>
      <c r="U179" s="472"/>
      <c r="V179" s="472"/>
      <c r="W179" s="472"/>
      <c r="X179" s="472"/>
      <c r="Y179" s="472"/>
      <c r="Z179" s="472"/>
      <c r="AA179" s="474"/>
      <c r="AB179" s="475"/>
      <c r="AC179" s="472"/>
      <c r="AD179" s="472"/>
      <c r="AE179" s="472"/>
      <c r="AF179" s="472"/>
      <c r="AG179" s="472"/>
      <c r="AH179" s="472"/>
      <c r="AI179" s="472"/>
      <c r="AJ179" s="472"/>
      <c r="AK179" s="472"/>
      <c r="AL179" s="472"/>
      <c r="AM179" s="472"/>
      <c r="AN179" s="472"/>
      <c r="AO179" s="472"/>
      <c r="AP179" s="472"/>
      <c r="AQ179" s="472"/>
      <c r="AR179" s="472"/>
    </row>
    <row r="180" spans="1:46">
      <c r="A180" s="466">
        <v>35301</v>
      </c>
      <c r="B180" s="467">
        <v>1998</v>
      </c>
      <c r="C180" s="466"/>
      <c r="D180" s="468">
        <v>0</v>
      </c>
      <c r="E180" s="469"/>
      <c r="F180" s="468">
        <v>0</v>
      </c>
      <c r="G180" s="469"/>
      <c r="H180" s="468">
        <v>0</v>
      </c>
      <c r="J180" s="470">
        <f t="shared" si="120"/>
        <v>0</v>
      </c>
      <c r="L180" s="471" t="str">
        <f t="shared" si="121"/>
        <v>NA</v>
      </c>
      <c r="N180" s="471" t="str">
        <f t="shared" si="122"/>
        <v>NA</v>
      </c>
      <c r="O180" s="472"/>
      <c r="P180" s="471" t="str">
        <f t="shared" ref="P180:P196" si="123">IF(SUM($D178:$D180)=0,"NA",SUM($J178:$J180)/SUM($D178:$D180))</f>
        <v>NA</v>
      </c>
      <c r="Q180" s="473"/>
      <c r="R180" s="471"/>
      <c r="S180" s="473"/>
      <c r="T180" s="471"/>
      <c r="U180" s="472"/>
      <c r="V180" s="472"/>
      <c r="W180" s="472"/>
      <c r="X180" s="472"/>
      <c r="Y180" s="472"/>
      <c r="Z180" s="472"/>
      <c r="AA180" s="472"/>
      <c r="AB180" s="472"/>
      <c r="AC180" s="472"/>
      <c r="AD180" s="472"/>
      <c r="AE180" s="472"/>
      <c r="AF180" s="472"/>
      <c r="AG180" s="472"/>
      <c r="AH180" s="472"/>
      <c r="AI180" s="472"/>
      <c r="AJ180" s="472"/>
      <c r="AK180" s="472"/>
      <c r="AL180" s="472"/>
      <c r="AM180" s="472"/>
      <c r="AN180" s="472"/>
      <c r="AO180" s="472"/>
      <c r="AP180" s="472"/>
      <c r="AQ180" s="472"/>
      <c r="AR180" s="472"/>
    </row>
    <row r="181" spans="1:46">
      <c r="A181" s="466">
        <v>35301</v>
      </c>
      <c r="B181" s="467">
        <v>1999</v>
      </c>
      <c r="C181" s="466"/>
      <c r="D181" s="468">
        <v>0</v>
      </c>
      <c r="E181" s="469"/>
      <c r="F181" s="468">
        <v>0</v>
      </c>
      <c r="G181" s="469"/>
      <c r="H181" s="468">
        <v>0</v>
      </c>
      <c r="J181" s="470">
        <f t="shared" si="120"/>
        <v>0</v>
      </c>
      <c r="L181" s="471" t="str">
        <f t="shared" si="121"/>
        <v>NA</v>
      </c>
      <c r="N181" s="471" t="str">
        <f t="shared" si="122"/>
        <v>NA</v>
      </c>
      <c r="O181" s="472"/>
      <c r="P181" s="471" t="str">
        <f t="shared" si="123"/>
        <v>NA</v>
      </c>
      <c r="Q181" s="473"/>
      <c r="R181" s="471" t="str">
        <f t="shared" ref="R181:R196" si="124">IF(SUM($D178:$D181)=0,"NA",SUM($J178:$J181)/SUM($D178:$D181))</f>
        <v>NA</v>
      </c>
      <c r="S181" s="473"/>
      <c r="T181" s="471"/>
      <c r="U181" s="472"/>
      <c r="V181" s="471"/>
      <c r="W181" s="472"/>
      <c r="X181" s="472"/>
      <c r="Y181" s="472"/>
      <c r="Z181" s="472"/>
      <c r="AA181" s="472"/>
      <c r="AB181" s="472"/>
      <c r="AC181" s="472"/>
      <c r="AD181" s="472"/>
      <c r="AE181" s="472"/>
      <c r="AF181" s="472"/>
      <c r="AG181" s="472"/>
      <c r="AH181" s="472"/>
      <c r="AI181" s="472"/>
      <c r="AJ181" s="472"/>
      <c r="AK181" s="472"/>
      <c r="AL181" s="472"/>
      <c r="AM181" s="472"/>
      <c r="AN181" s="472"/>
      <c r="AO181" s="472"/>
      <c r="AP181" s="472"/>
      <c r="AQ181" s="472"/>
      <c r="AR181" s="472"/>
    </row>
    <row r="182" spans="1:46">
      <c r="A182" s="466">
        <v>35301</v>
      </c>
      <c r="B182" s="467">
        <v>2000</v>
      </c>
      <c r="C182" s="466"/>
      <c r="D182" s="468">
        <v>0</v>
      </c>
      <c r="E182" s="469"/>
      <c r="F182" s="468">
        <v>0</v>
      </c>
      <c r="G182" s="469"/>
      <c r="H182" s="468">
        <v>0</v>
      </c>
      <c r="J182" s="470">
        <f t="shared" si="120"/>
        <v>0</v>
      </c>
      <c r="L182" s="471" t="str">
        <f t="shared" si="121"/>
        <v>NA</v>
      </c>
      <c r="N182" s="471" t="str">
        <f t="shared" si="122"/>
        <v>NA</v>
      </c>
      <c r="O182" s="472"/>
      <c r="P182" s="471" t="str">
        <f t="shared" si="123"/>
        <v>NA</v>
      </c>
      <c r="Q182" s="473"/>
      <c r="R182" s="471" t="str">
        <f t="shared" si="124"/>
        <v>NA</v>
      </c>
      <c r="S182" s="473"/>
      <c r="T182" s="471" t="str">
        <f t="shared" ref="T182:T196" si="125">IF(SUM($D178:$D182)=0,"NA",SUM($J178:$J182)/SUM($D178:$D182))</f>
        <v>NA</v>
      </c>
      <c r="U182" s="472"/>
      <c r="V182" s="471"/>
      <c r="W182" s="472"/>
      <c r="X182" s="471"/>
      <c r="Y182" s="472"/>
      <c r="Z182" s="472"/>
      <c r="AA182" s="472"/>
      <c r="AB182" s="472"/>
      <c r="AC182" s="472"/>
      <c r="AD182" s="472"/>
      <c r="AE182" s="472"/>
      <c r="AF182" s="472"/>
      <c r="AG182" s="472"/>
      <c r="AH182" s="472"/>
      <c r="AI182" s="472"/>
      <c r="AJ182" s="472"/>
      <c r="AK182" s="472"/>
      <c r="AL182" s="472"/>
      <c r="AM182" s="472"/>
      <c r="AN182" s="472"/>
      <c r="AO182" s="472"/>
      <c r="AP182" s="472"/>
      <c r="AQ182" s="472"/>
      <c r="AR182" s="472"/>
    </row>
    <row r="183" spans="1:46">
      <c r="A183" s="466">
        <v>35301</v>
      </c>
      <c r="B183" s="467">
        <v>2001</v>
      </c>
      <c r="C183" s="466"/>
      <c r="D183" s="468">
        <v>0</v>
      </c>
      <c r="E183" s="469"/>
      <c r="F183" s="468">
        <v>0</v>
      </c>
      <c r="G183" s="469"/>
      <c r="H183" s="468">
        <v>0</v>
      </c>
      <c r="J183" s="470">
        <f t="shared" si="120"/>
        <v>0</v>
      </c>
      <c r="L183" s="471" t="str">
        <f t="shared" si="121"/>
        <v>NA</v>
      </c>
      <c r="N183" s="471" t="str">
        <f t="shared" si="122"/>
        <v>NA</v>
      </c>
      <c r="O183" s="472"/>
      <c r="P183" s="471" t="str">
        <f t="shared" si="123"/>
        <v>NA</v>
      </c>
      <c r="Q183" s="473"/>
      <c r="R183" s="471" t="str">
        <f t="shared" si="124"/>
        <v>NA</v>
      </c>
      <c r="S183" s="473"/>
      <c r="T183" s="471" t="str">
        <f t="shared" si="125"/>
        <v>NA</v>
      </c>
      <c r="U183" s="472"/>
      <c r="V183" s="471" t="str">
        <f t="shared" ref="V183:V196" si="126">IF(SUM($D178:$D183)=0,"NA",SUM($J178:$J183)/SUM($D178:$D183))</f>
        <v>NA</v>
      </c>
      <c r="W183" s="472"/>
      <c r="X183" s="471"/>
      <c r="Y183" s="472"/>
      <c r="Z183" s="471"/>
      <c r="AA183" s="472"/>
      <c r="AB183" s="472"/>
      <c r="AC183" s="472"/>
      <c r="AD183" s="472"/>
      <c r="AE183" s="472"/>
      <c r="AF183" s="472"/>
      <c r="AG183" s="472"/>
      <c r="AH183" s="472"/>
      <c r="AI183" s="472"/>
      <c r="AJ183" s="472"/>
      <c r="AK183" s="472"/>
      <c r="AL183" s="472"/>
      <c r="AM183" s="472"/>
      <c r="AN183" s="472"/>
      <c r="AO183" s="472"/>
      <c r="AP183" s="472"/>
      <c r="AQ183" s="472"/>
      <c r="AR183" s="472"/>
    </row>
    <row r="184" spans="1:46">
      <c r="A184" s="466">
        <v>35301</v>
      </c>
      <c r="B184" s="467">
        <v>2002</v>
      </c>
      <c r="C184" s="466"/>
      <c r="D184" s="468">
        <v>0</v>
      </c>
      <c r="E184" s="469"/>
      <c r="F184" s="468">
        <v>0</v>
      </c>
      <c r="G184" s="469"/>
      <c r="H184" s="468">
        <v>0</v>
      </c>
      <c r="J184" s="470">
        <f t="shared" si="120"/>
        <v>0</v>
      </c>
      <c r="L184" s="471" t="str">
        <f t="shared" si="121"/>
        <v>NA</v>
      </c>
      <c r="N184" s="471" t="str">
        <f t="shared" si="122"/>
        <v>NA</v>
      </c>
      <c r="O184" s="472"/>
      <c r="P184" s="471" t="str">
        <f t="shared" si="123"/>
        <v>NA</v>
      </c>
      <c r="Q184" s="473"/>
      <c r="R184" s="471" t="str">
        <f t="shared" si="124"/>
        <v>NA</v>
      </c>
      <c r="S184" s="473"/>
      <c r="T184" s="471" t="str">
        <f t="shared" si="125"/>
        <v>NA</v>
      </c>
      <c r="U184" s="472"/>
      <c r="V184" s="471" t="str">
        <f t="shared" si="126"/>
        <v>NA</v>
      </c>
      <c r="W184" s="472"/>
      <c r="X184" s="471" t="str">
        <f t="shared" ref="X184:X196" si="127">IF(SUM($D178:$D184)=0,"NA",SUM($J178:$J184)/SUM($D178:$D184))</f>
        <v>NA</v>
      </c>
      <c r="Y184" s="472"/>
      <c r="Z184" s="471"/>
      <c r="AA184" s="472"/>
      <c r="AB184" s="471"/>
      <c r="AC184" s="472"/>
      <c r="AD184" s="472"/>
      <c r="AE184" s="472"/>
      <c r="AF184" s="472"/>
      <c r="AG184" s="472"/>
      <c r="AH184" s="472"/>
      <c r="AI184" s="472"/>
      <c r="AJ184" s="472"/>
      <c r="AK184" s="472"/>
      <c r="AL184" s="472"/>
      <c r="AM184" s="472"/>
      <c r="AN184" s="472"/>
      <c r="AO184" s="472"/>
      <c r="AP184" s="472"/>
      <c r="AQ184" s="472"/>
      <c r="AR184" s="472"/>
    </row>
    <row r="185" spans="1:46">
      <c r="A185" s="466">
        <v>35301</v>
      </c>
      <c r="B185" s="467">
        <v>2003</v>
      </c>
      <c r="C185" s="466"/>
      <c r="D185" s="468">
        <v>0</v>
      </c>
      <c r="E185" s="469"/>
      <c r="F185" s="468">
        <v>0</v>
      </c>
      <c r="G185" s="469"/>
      <c r="H185" s="468">
        <v>0</v>
      </c>
      <c r="J185" s="470">
        <f t="shared" si="120"/>
        <v>0</v>
      </c>
      <c r="L185" s="471" t="str">
        <f t="shared" si="121"/>
        <v>NA</v>
      </c>
      <c r="N185" s="471" t="str">
        <f t="shared" si="122"/>
        <v>NA</v>
      </c>
      <c r="O185" s="472"/>
      <c r="P185" s="471" t="str">
        <f t="shared" si="123"/>
        <v>NA</v>
      </c>
      <c r="Q185" s="473"/>
      <c r="R185" s="471" t="str">
        <f t="shared" si="124"/>
        <v>NA</v>
      </c>
      <c r="S185" s="473"/>
      <c r="T185" s="471" t="str">
        <f t="shared" si="125"/>
        <v>NA</v>
      </c>
      <c r="U185" s="472"/>
      <c r="V185" s="471" t="str">
        <f t="shared" si="126"/>
        <v>NA</v>
      </c>
      <c r="W185" s="472"/>
      <c r="X185" s="471" t="str">
        <f t="shared" si="127"/>
        <v>NA</v>
      </c>
      <c r="Y185" s="472"/>
      <c r="Z185" s="471" t="str">
        <f t="shared" ref="Z185:Z196" si="128">IF(SUM($D178:$D185)=0,"NA",SUM($J178:$J185)/SUM($D178:$D185))</f>
        <v>NA</v>
      </c>
      <c r="AA185" s="472"/>
      <c r="AB185" s="471"/>
      <c r="AC185" s="472"/>
      <c r="AD185" s="471"/>
      <c r="AE185" s="471"/>
      <c r="AF185" s="472"/>
      <c r="AG185" s="472"/>
      <c r="AH185" s="472"/>
      <c r="AI185" s="472"/>
      <c r="AJ185" s="472"/>
      <c r="AK185" s="472"/>
      <c r="AL185" s="472"/>
      <c r="AM185" s="472"/>
      <c r="AN185" s="472"/>
      <c r="AO185" s="472"/>
      <c r="AP185" s="472"/>
      <c r="AQ185" s="472"/>
      <c r="AR185" s="472"/>
    </row>
    <row r="186" spans="1:46">
      <c r="A186" s="466">
        <v>35301</v>
      </c>
      <c r="B186" s="467">
        <v>2004</v>
      </c>
      <c r="C186" s="466"/>
      <c r="D186" s="468">
        <v>0</v>
      </c>
      <c r="E186" s="469"/>
      <c r="F186" s="468">
        <v>0</v>
      </c>
      <c r="G186" s="469"/>
      <c r="H186" s="468">
        <v>0</v>
      </c>
      <c r="J186" s="470">
        <f t="shared" si="120"/>
        <v>0</v>
      </c>
      <c r="L186" s="471" t="str">
        <f t="shared" si="121"/>
        <v>NA</v>
      </c>
      <c r="N186" s="471" t="str">
        <f t="shared" si="122"/>
        <v>NA</v>
      </c>
      <c r="O186" s="472"/>
      <c r="P186" s="471" t="str">
        <f t="shared" si="123"/>
        <v>NA</v>
      </c>
      <c r="Q186" s="473"/>
      <c r="R186" s="471" t="str">
        <f t="shared" si="124"/>
        <v>NA</v>
      </c>
      <c r="S186" s="473"/>
      <c r="T186" s="471" t="str">
        <f t="shared" si="125"/>
        <v>NA</v>
      </c>
      <c r="U186" s="472"/>
      <c r="V186" s="471" t="str">
        <f t="shared" si="126"/>
        <v>NA</v>
      </c>
      <c r="W186" s="472"/>
      <c r="X186" s="471" t="str">
        <f t="shared" si="127"/>
        <v>NA</v>
      </c>
      <c r="Y186" s="472"/>
      <c r="Z186" s="471" t="str">
        <f t="shared" si="128"/>
        <v>NA</v>
      </c>
      <c r="AA186" s="472"/>
      <c r="AB186" s="471" t="str">
        <f t="shared" ref="AB186:AB196" si="129">IF(SUM($D178:$D186)=0,"NA",SUM($J178:$J186)/SUM($D178:$D186))</f>
        <v>NA</v>
      </c>
      <c r="AC186" s="472"/>
      <c r="AD186" s="471"/>
      <c r="AE186" s="471"/>
      <c r="AF186" s="471"/>
      <c r="AG186" s="472"/>
      <c r="AH186" s="471" t="s">
        <v>36</v>
      </c>
      <c r="AI186" s="472"/>
      <c r="AJ186" s="471" t="s">
        <v>36</v>
      </c>
      <c r="AK186" s="472"/>
      <c r="AL186" s="471" t="s">
        <v>36</v>
      </c>
      <c r="AM186" s="472"/>
      <c r="AN186" s="471" t="s">
        <v>36</v>
      </c>
      <c r="AO186" s="472"/>
      <c r="AP186" s="472"/>
      <c r="AQ186" s="472"/>
      <c r="AR186" s="472"/>
    </row>
    <row r="187" spans="1:46">
      <c r="A187" s="466">
        <v>35301</v>
      </c>
      <c r="B187" s="467">
        <v>2005</v>
      </c>
      <c r="C187" s="466"/>
      <c r="D187" s="468">
        <v>0</v>
      </c>
      <c r="E187" s="469"/>
      <c r="F187" s="468">
        <v>0</v>
      </c>
      <c r="G187" s="469"/>
      <c r="H187" s="468">
        <v>0</v>
      </c>
      <c r="J187" s="470">
        <f t="shared" si="120"/>
        <v>0</v>
      </c>
      <c r="L187" s="471" t="str">
        <f t="shared" si="121"/>
        <v>NA</v>
      </c>
      <c r="N187" s="471" t="str">
        <f t="shared" si="122"/>
        <v>NA</v>
      </c>
      <c r="O187" s="472"/>
      <c r="P187" s="471" t="str">
        <f t="shared" si="123"/>
        <v>NA</v>
      </c>
      <c r="Q187" s="473"/>
      <c r="R187" s="471" t="str">
        <f t="shared" si="124"/>
        <v>NA</v>
      </c>
      <c r="S187" s="473"/>
      <c r="T187" s="471" t="str">
        <f t="shared" si="125"/>
        <v>NA</v>
      </c>
      <c r="U187" s="472"/>
      <c r="V187" s="471" t="str">
        <f t="shared" si="126"/>
        <v>NA</v>
      </c>
      <c r="W187" s="472"/>
      <c r="X187" s="471" t="str">
        <f t="shared" si="127"/>
        <v>NA</v>
      </c>
      <c r="Y187" s="472"/>
      <c r="Z187" s="471" t="str">
        <f t="shared" si="128"/>
        <v>NA</v>
      </c>
      <c r="AA187" s="472"/>
      <c r="AB187" s="471" t="str">
        <f t="shared" si="129"/>
        <v>NA</v>
      </c>
      <c r="AC187" s="472"/>
      <c r="AD187" s="471" t="str">
        <f t="shared" ref="AD187:AD196" si="130">IF(SUM($D178:$D187)=0,"NA",SUM($J178:$J187)/SUM($D178:$D187))</f>
        <v>NA</v>
      </c>
      <c r="AE187" s="471"/>
      <c r="AF187" s="471"/>
      <c r="AG187" s="472"/>
      <c r="AH187" s="471"/>
      <c r="AI187" s="472"/>
      <c r="AJ187" s="471" t="s">
        <v>36</v>
      </c>
      <c r="AK187" s="472"/>
      <c r="AL187" s="471" t="s">
        <v>36</v>
      </c>
      <c r="AM187" s="472"/>
      <c r="AN187" s="471" t="s">
        <v>36</v>
      </c>
      <c r="AO187" s="472"/>
      <c r="AP187" s="472"/>
      <c r="AQ187" s="472"/>
      <c r="AR187" s="472"/>
    </row>
    <row r="188" spans="1:46">
      <c r="A188" s="466">
        <v>35301</v>
      </c>
      <c r="B188" s="467">
        <v>2006</v>
      </c>
      <c r="C188" s="466"/>
      <c r="D188" s="468">
        <v>0</v>
      </c>
      <c r="E188" s="469"/>
      <c r="F188" s="468">
        <v>0</v>
      </c>
      <c r="G188" s="469"/>
      <c r="H188" s="468">
        <v>0</v>
      </c>
      <c r="J188" s="470">
        <f t="shared" si="120"/>
        <v>0</v>
      </c>
      <c r="L188" s="471" t="str">
        <f t="shared" si="121"/>
        <v>NA</v>
      </c>
      <c r="N188" s="471" t="str">
        <f t="shared" si="122"/>
        <v>NA</v>
      </c>
      <c r="O188" s="472"/>
      <c r="P188" s="471" t="str">
        <f t="shared" si="123"/>
        <v>NA</v>
      </c>
      <c r="Q188" s="473"/>
      <c r="R188" s="471" t="str">
        <f t="shared" si="124"/>
        <v>NA</v>
      </c>
      <c r="S188" s="473"/>
      <c r="T188" s="471" t="str">
        <f t="shared" si="125"/>
        <v>NA</v>
      </c>
      <c r="U188" s="472"/>
      <c r="V188" s="471" t="str">
        <f t="shared" si="126"/>
        <v>NA</v>
      </c>
      <c r="W188" s="472"/>
      <c r="X188" s="471" t="str">
        <f t="shared" si="127"/>
        <v>NA</v>
      </c>
      <c r="Y188" s="472"/>
      <c r="Z188" s="471" t="str">
        <f t="shared" si="128"/>
        <v>NA</v>
      </c>
      <c r="AA188" s="472"/>
      <c r="AB188" s="471" t="str">
        <f t="shared" si="129"/>
        <v>NA</v>
      </c>
      <c r="AC188" s="472"/>
      <c r="AD188" s="471" t="str">
        <f t="shared" si="130"/>
        <v>NA</v>
      </c>
      <c r="AE188" s="471"/>
      <c r="AF188" s="471" t="str">
        <f t="shared" ref="AF188:AF196" si="131">IF(SUM($D178:$D188)=0,"NA",SUM($J178:$J188)/SUM($D178:$D188))</f>
        <v>NA</v>
      </c>
      <c r="AG188" s="472"/>
      <c r="AH188" s="471"/>
      <c r="AI188" s="472"/>
      <c r="AJ188" s="471"/>
      <c r="AK188" s="472"/>
      <c r="AL188" s="471" t="s">
        <v>36</v>
      </c>
      <c r="AM188" s="472"/>
      <c r="AN188" s="471" t="s">
        <v>36</v>
      </c>
      <c r="AO188" s="472"/>
      <c r="AP188" s="472"/>
      <c r="AQ188" s="472"/>
      <c r="AR188" s="472"/>
    </row>
    <row r="189" spans="1:46">
      <c r="A189" s="466">
        <v>35301</v>
      </c>
      <c r="B189" s="467">
        <v>2007</v>
      </c>
      <c r="C189" s="466"/>
      <c r="D189" s="468">
        <v>0</v>
      </c>
      <c r="E189" s="469"/>
      <c r="F189" s="468">
        <v>0</v>
      </c>
      <c r="G189" s="469"/>
      <c r="H189" s="468">
        <v>0</v>
      </c>
      <c r="J189" s="470">
        <f t="shared" si="120"/>
        <v>0</v>
      </c>
      <c r="L189" s="471" t="str">
        <f t="shared" si="121"/>
        <v>NA</v>
      </c>
      <c r="N189" s="471" t="str">
        <f t="shared" si="122"/>
        <v>NA</v>
      </c>
      <c r="O189" s="472"/>
      <c r="P189" s="471" t="str">
        <f t="shared" si="123"/>
        <v>NA</v>
      </c>
      <c r="Q189" s="473"/>
      <c r="R189" s="471" t="str">
        <f t="shared" si="124"/>
        <v>NA</v>
      </c>
      <c r="S189" s="473"/>
      <c r="T189" s="471" t="str">
        <f t="shared" si="125"/>
        <v>NA</v>
      </c>
      <c r="U189" s="472"/>
      <c r="V189" s="471" t="str">
        <f t="shared" si="126"/>
        <v>NA</v>
      </c>
      <c r="W189" s="472"/>
      <c r="X189" s="471" t="str">
        <f t="shared" si="127"/>
        <v>NA</v>
      </c>
      <c r="Y189" s="472"/>
      <c r="Z189" s="471" t="str">
        <f t="shared" si="128"/>
        <v>NA</v>
      </c>
      <c r="AA189" s="472"/>
      <c r="AB189" s="471" t="str">
        <f t="shared" si="129"/>
        <v>NA</v>
      </c>
      <c r="AC189" s="472"/>
      <c r="AD189" s="471" t="str">
        <f t="shared" si="130"/>
        <v>NA</v>
      </c>
      <c r="AE189" s="471"/>
      <c r="AF189" s="471" t="str">
        <f t="shared" si="131"/>
        <v>NA</v>
      </c>
      <c r="AG189" s="472"/>
      <c r="AH189" s="471" t="str">
        <f t="shared" ref="AH189:AH196" si="132">IF(SUM($D178:$D189)=0,"NA",SUM($J178:$J189)/SUM($D178:$D189))</f>
        <v>NA</v>
      </c>
      <c r="AI189" s="472"/>
      <c r="AJ189" s="471"/>
      <c r="AK189" s="472"/>
      <c r="AL189" s="471"/>
      <c r="AM189" s="472"/>
      <c r="AN189" s="471" t="s">
        <v>36</v>
      </c>
      <c r="AO189" s="472"/>
      <c r="AP189" s="472"/>
      <c r="AQ189" s="472"/>
      <c r="AR189" s="472"/>
    </row>
    <row r="190" spans="1:46">
      <c r="A190" s="466">
        <v>35301</v>
      </c>
      <c r="B190" s="467">
        <v>2008</v>
      </c>
      <c r="C190" s="466"/>
      <c r="D190" s="468">
        <v>0</v>
      </c>
      <c r="E190" s="469"/>
      <c r="F190" s="468">
        <v>0</v>
      </c>
      <c r="G190" s="469"/>
      <c r="H190" s="468">
        <v>0</v>
      </c>
      <c r="J190" s="470">
        <f t="shared" si="120"/>
        <v>0</v>
      </c>
      <c r="L190" s="471" t="str">
        <f t="shared" si="121"/>
        <v>NA</v>
      </c>
      <c r="N190" s="471" t="str">
        <f t="shared" si="122"/>
        <v>NA</v>
      </c>
      <c r="O190" s="472"/>
      <c r="P190" s="471" t="str">
        <f t="shared" si="123"/>
        <v>NA</v>
      </c>
      <c r="Q190" s="472"/>
      <c r="R190" s="471" t="str">
        <f t="shared" si="124"/>
        <v>NA</v>
      </c>
      <c r="S190" s="473"/>
      <c r="T190" s="471" t="str">
        <f t="shared" si="125"/>
        <v>NA</v>
      </c>
      <c r="U190" s="472"/>
      <c r="V190" s="471" t="str">
        <f t="shared" si="126"/>
        <v>NA</v>
      </c>
      <c r="W190" s="472"/>
      <c r="X190" s="471" t="str">
        <f t="shared" si="127"/>
        <v>NA</v>
      </c>
      <c r="Y190" s="472"/>
      <c r="Z190" s="471" t="str">
        <f t="shared" si="128"/>
        <v>NA</v>
      </c>
      <c r="AA190" s="472"/>
      <c r="AB190" s="471" t="str">
        <f t="shared" si="129"/>
        <v>NA</v>
      </c>
      <c r="AC190" s="472"/>
      <c r="AD190" s="471" t="str">
        <f t="shared" si="130"/>
        <v>NA</v>
      </c>
      <c r="AE190" s="471"/>
      <c r="AF190" s="471" t="str">
        <f t="shared" si="131"/>
        <v>NA</v>
      </c>
      <c r="AG190" s="472"/>
      <c r="AH190" s="471" t="str">
        <f t="shared" si="132"/>
        <v>NA</v>
      </c>
      <c r="AI190" s="472"/>
      <c r="AJ190" s="471" t="str">
        <f t="shared" ref="AJ190:AJ196" si="133">IF(SUM($D178:$D190)=0,"NA",SUM($J178:$J190)/SUM($D178:$D190))</f>
        <v>NA</v>
      </c>
      <c r="AK190" s="472"/>
      <c r="AL190" s="471"/>
      <c r="AM190" s="472"/>
      <c r="AN190" s="471"/>
      <c r="AO190" s="472"/>
      <c r="AP190" s="472"/>
      <c r="AQ190" s="472"/>
      <c r="AR190" s="472"/>
    </row>
    <row r="191" spans="1:46">
      <c r="A191" s="466">
        <v>35301</v>
      </c>
      <c r="B191" s="467">
        <v>2009</v>
      </c>
      <c r="C191" s="466"/>
      <c r="D191" s="468">
        <v>0</v>
      </c>
      <c r="E191" s="469"/>
      <c r="F191" s="468">
        <v>0</v>
      </c>
      <c r="G191" s="469"/>
      <c r="H191" s="468">
        <v>0</v>
      </c>
      <c r="J191" s="470">
        <f t="shared" si="120"/>
        <v>0</v>
      </c>
      <c r="L191" s="471" t="str">
        <f t="shared" si="121"/>
        <v>NA</v>
      </c>
      <c r="N191" s="471" t="str">
        <f t="shared" si="122"/>
        <v>NA</v>
      </c>
      <c r="O191" s="472"/>
      <c r="P191" s="471" t="str">
        <f t="shared" si="123"/>
        <v>NA</v>
      </c>
      <c r="Q191" s="472"/>
      <c r="R191" s="471" t="str">
        <f t="shared" si="124"/>
        <v>NA</v>
      </c>
      <c r="S191" s="473"/>
      <c r="T191" s="471" t="str">
        <f t="shared" si="125"/>
        <v>NA</v>
      </c>
      <c r="U191" s="472"/>
      <c r="V191" s="471" t="str">
        <f t="shared" si="126"/>
        <v>NA</v>
      </c>
      <c r="W191" s="472"/>
      <c r="X191" s="471" t="str">
        <f t="shared" si="127"/>
        <v>NA</v>
      </c>
      <c r="Y191" s="472"/>
      <c r="Z191" s="471" t="str">
        <f t="shared" si="128"/>
        <v>NA</v>
      </c>
      <c r="AA191" s="472"/>
      <c r="AB191" s="471" t="str">
        <f t="shared" si="129"/>
        <v>NA</v>
      </c>
      <c r="AC191" s="472"/>
      <c r="AD191" s="471" t="str">
        <f t="shared" si="130"/>
        <v>NA</v>
      </c>
      <c r="AE191" s="471"/>
      <c r="AF191" s="471" t="str">
        <f t="shared" si="131"/>
        <v>NA</v>
      </c>
      <c r="AG191" s="472"/>
      <c r="AH191" s="471" t="str">
        <f t="shared" si="132"/>
        <v>NA</v>
      </c>
      <c r="AI191" s="472"/>
      <c r="AJ191" s="471" t="str">
        <f t="shared" si="133"/>
        <v>NA</v>
      </c>
      <c r="AK191" s="472"/>
      <c r="AL191" s="471" t="str">
        <f t="shared" ref="AL191:AL196" si="134">IF(SUM($D178:$D191)=0,"NA",SUM($J178:$J191)/SUM($D178:$D191))</f>
        <v>NA</v>
      </c>
      <c r="AM191" s="472"/>
      <c r="AN191" s="471"/>
      <c r="AO191" s="472"/>
      <c r="AP191" s="471"/>
      <c r="AQ191" s="472"/>
      <c r="AR191" s="472"/>
    </row>
    <row r="192" spans="1:46">
      <c r="A192" s="466">
        <v>35301</v>
      </c>
      <c r="B192" s="467">
        <v>2010</v>
      </c>
      <c r="C192" s="466"/>
      <c r="D192" s="468">
        <v>0</v>
      </c>
      <c r="E192" s="469"/>
      <c r="F192" s="468">
        <v>0</v>
      </c>
      <c r="G192" s="469"/>
      <c r="H192" s="468">
        <v>0</v>
      </c>
      <c r="J192" s="470">
        <f t="shared" si="120"/>
        <v>0</v>
      </c>
      <c r="L192" s="471" t="str">
        <f t="shared" si="121"/>
        <v>NA</v>
      </c>
      <c r="N192" s="471" t="str">
        <f t="shared" si="122"/>
        <v>NA</v>
      </c>
      <c r="O192" s="472"/>
      <c r="P192" s="471" t="str">
        <f t="shared" si="123"/>
        <v>NA</v>
      </c>
      <c r="Q192" s="472"/>
      <c r="R192" s="471" t="str">
        <f t="shared" si="124"/>
        <v>NA</v>
      </c>
      <c r="S192" s="472"/>
      <c r="T192" s="471" t="str">
        <f t="shared" si="125"/>
        <v>NA</v>
      </c>
      <c r="U192" s="472"/>
      <c r="V192" s="471" t="str">
        <f t="shared" si="126"/>
        <v>NA</v>
      </c>
      <c r="W192" s="472"/>
      <c r="X192" s="471" t="str">
        <f t="shared" si="127"/>
        <v>NA</v>
      </c>
      <c r="Y192" s="472"/>
      <c r="Z192" s="471" t="str">
        <f t="shared" si="128"/>
        <v>NA</v>
      </c>
      <c r="AA192" s="472"/>
      <c r="AB192" s="471" t="str">
        <f t="shared" si="129"/>
        <v>NA</v>
      </c>
      <c r="AC192" s="472"/>
      <c r="AD192" s="471" t="str">
        <f t="shared" si="130"/>
        <v>NA</v>
      </c>
      <c r="AE192" s="472"/>
      <c r="AF192" s="471" t="str">
        <f t="shared" si="131"/>
        <v>NA</v>
      </c>
      <c r="AG192" s="472"/>
      <c r="AH192" s="471" t="str">
        <f t="shared" si="132"/>
        <v>NA</v>
      </c>
      <c r="AI192" s="472"/>
      <c r="AJ192" s="471" t="str">
        <f t="shared" si="133"/>
        <v>NA</v>
      </c>
      <c r="AK192" s="472"/>
      <c r="AL192" s="471" t="str">
        <f t="shared" si="134"/>
        <v>NA</v>
      </c>
      <c r="AM192" s="472"/>
      <c r="AN192" s="471" t="str">
        <f>IF(SUM($D178:$D192)=0,"NA",SUM($J178:$J192)/SUM($D178:$D192))</f>
        <v>NA</v>
      </c>
      <c r="AO192" s="472"/>
      <c r="AP192" s="471"/>
      <c r="AQ192" s="472"/>
      <c r="AR192" s="471"/>
    </row>
    <row r="193" spans="1:46">
      <c r="A193" s="466">
        <v>35301</v>
      </c>
      <c r="B193" s="467">
        <v>2011</v>
      </c>
      <c r="C193" s="466"/>
      <c r="D193" s="476">
        <v>3.6</v>
      </c>
      <c r="E193" s="478"/>
      <c r="F193" s="468">
        <v>0</v>
      </c>
      <c r="G193" s="469"/>
      <c r="H193" s="468">
        <v>0</v>
      </c>
      <c r="J193" s="470">
        <f t="shared" si="120"/>
        <v>0</v>
      </c>
      <c r="L193" s="471">
        <f t="shared" si="121"/>
        <v>0</v>
      </c>
      <c r="N193" s="471">
        <f t="shared" si="122"/>
        <v>0</v>
      </c>
      <c r="O193" s="472"/>
      <c r="P193" s="471">
        <f t="shared" si="123"/>
        <v>0</v>
      </c>
      <c r="Q193" s="472"/>
      <c r="R193" s="471">
        <f t="shared" si="124"/>
        <v>0</v>
      </c>
      <c r="S193" s="472"/>
      <c r="T193" s="471">
        <f t="shared" si="125"/>
        <v>0</v>
      </c>
      <c r="U193" s="472"/>
      <c r="V193" s="471">
        <f t="shared" si="126"/>
        <v>0</v>
      </c>
      <c r="W193" s="472"/>
      <c r="X193" s="471">
        <f t="shared" si="127"/>
        <v>0</v>
      </c>
      <c r="Y193" s="472"/>
      <c r="Z193" s="471">
        <f t="shared" si="128"/>
        <v>0</v>
      </c>
      <c r="AA193" s="472"/>
      <c r="AB193" s="471">
        <f t="shared" si="129"/>
        <v>0</v>
      </c>
      <c r="AC193" s="472"/>
      <c r="AD193" s="471">
        <f t="shared" si="130"/>
        <v>0</v>
      </c>
      <c r="AE193" s="472"/>
      <c r="AF193" s="471">
        <f t="shared" si="131"/>
        <v>0</v>
      </c>
      <c r="AG193" s="472"/>
      <c r="AH193" s="471">
        <f t="shared" si="132"/>
        <v>0</v>
      </c>
      <c r="AI193" s="472"/>
      <c r="AJ193" s="471">
        <f t="shared" si="133"/>
        <v>0</v>
      </c>
      <c r="AK193" s="472"/>
      <c r="AL193" s="471">
        <f t="shared" si="134"/>
        <v>0</v>
      </c>
      <c r="AM193" s="472"/>
      <c r="AN193" s="471">
        <f>IF(SUM($D179:$D193)=0,"NA",SUM($J179:$J193)/SUM($D179:$D193))</f>
        <v>0</v>
      </c>
      <c r="AO193" s="472"/>
      <c r="AP193" s="471">
        <f>IF(SUM($D178:$D193)=0,"NA",SUM($J178:$J193)/SUM($D178:$D193))</f>
        <v>0</v>
      </c>
      <c r="AQ193" s="472"/>
      <c r="AR193" s="471"/>
    </row>
    <row r="194" spans="1:46">
      <c r="A194" s="466">
        <v>35301</v>
      </c>
      <c r="B194" s="467">
        <v>2012</v>
      </c>
      <c r="C194" s="466"/>
      <c r="D194" s="468">
        <v>0</v>
      </c>
      <c r="E194" s="469"/>
      <c r="F194" s="468">
        <v>0</v>
      </c>
      <c r="G194" s="469"/>
      <c r="H194" s="468">
        <v>0</v>
      </c>
      <c r="J194" s="470">
        <f t="shared" si="120"/>
        <v>0</v>
      </c>
      <c r="L194" s="471" t="str">
        <f t="shared" si="121"/>
        <v>NA</v>
      </c>
      <c r="N194" s="471">
        <f t="shared" si="122"/>
        <v>0</v>
      </c>
      <c r="O194" s="472"/>
      <c r="P194" s="471">
        <f t="shared" si="123"/>
        <v>0</v>
      </c>
      <c r="Q194" s="472"/>
      <c r="R194" s="471">
        <f t="shared" si="124"/>
        <v>0</v>
      </c>
      <c r="S194" s="472"/>
      <c r="T194" s="471">
        <f t="shared" si="125"/>
        <v>0</v>
      </c>
      <c r="U194" s="472"/>
      <c r="V194" s="471">
        <f t="shared" si="126"/>
        <v>0</v>
      </c>
      <c r="W194" s="472"/>
      <c r="X194" s="471">
        <f t="shared" si="127"/>
        <v>0</v>
      </c>
      <c r="Y194" s="472"/>
      <c r="Z194" s="471">
        <f t="shared" si="128"/>
        <v>0</v>
      </c>
      <c r="AA194" s="472"/>
      <c r="AB194" s="471">
        <f t="shared" si="129"/>
        <v>0</v>
      </c>
      <c r="AC194" s="472"/>
      <c r="AD194" s="471">
        <f t="shared" si="130"/>
        <v>0</v>
      </c>
      <c r="AE194" s="472"/>
      <c r="AF194" s="471">
        <f t="shared" si="131"/>
        <v>0</v>
      </c>
      <c r="AG194" s="472"/>
      <c r="AH194" s="471">
        <f t="shared" si="132"/>
        <v>0</v>
      </c>
      <c r="AI194" s="472"/>
      <c r="AJ194" s="471">
        <f t="shared" si="133"/>
        <v>0</v>
      </c>
      <c r="AK194" s="472"/>
      <c r="AL194" s="471">
        <f t="shared" si="134"/>
        <v>0</v>
      </c>
      <c r="AM194" s="472"/>
      <c r="AN194" s="471">
        <f>IF(SUM($D180:$D194)=0,"NA",SUM($J180:$J194)/SUM($D180:$D194))</f>
        <v>0</v>
      </c>
      <c r="AO194" s="472"/>
      <c r="AP194" s="471">
        <f>IF(SUM($D179:$D194)=0,"NA",SUM($J179:$J194)/SUM($D179:$D194))</f>
        <v>0</v>
      </c>
      <c r="AQ194" s="472"/>
      <c r="AR194" s="471">
        <f>IF(SUM($D178:$D194)=0,"NA",SUM($J178:$J194)/SUM($D178:$D194))</f>
        <v>0</v>
      </c>
    </row>
    <row r="195" spans="1:46">
      <c r="A195" s="466">
        <v>35301</v>
      </c>
      <c r="B195" s="467">
        <v>2013</v>
      </c>
      <c r="C195" s="466"/>
      <c r="D195" s="468">
        <v>0</v>
      </c>
      <c r="E195" s="478"/>
      <c r="F195" s="468">
        <v>0</v>
      </c>
      <c r="G195" s="478"/>
      <c r="H195" s="477">
        <v>15227</v>
      </c>
      <c r="J195" s="451">
        <f t="shared" si="120"/>
        <v>-15227</v>
      </c>
      <c r="L195" s="471" t="str">
        <f t="shared" si="121"/>
        <v>NA</v>
      </c>
      <c r="N195" s="471" t="str">
        <f>IF(SUM($D194:$D195)=0,"NA",SUM($J194:$J195)/SUM($D194:$D195))</f>
        <v>NA</v>
      </c>
      <c r="O195" s="472"/>
      <c r="P195" s="471">
        <f t="shared" si="123"/>
        <v>-4229.7222222222217</v>
      </c>
      <c r="Q195" s="472"/>
      <c r="R195" s="471">
        <f t="shared" si="124"/>
        <v>-4229.7222222222217</v>
      </c>
      <c r="S195" s="472"/>
      <c r="T195" s="471">
        <f t="shared" si="125"/>
        <v>-4229.7222222222217</v>
      </c>
      <c r="U195" s="472"/>
      <c r="V195" s="471">
        <f t="shared" si="126"/>
        <v>-4229.7222222222217</v>
      </c>
      <c r="W195" s="472"/>
      <c r="X195" s="471">
        <f t="shared" si="127"/>
        <v>-4229.7222222222217</v>
      </c>
      <c r="Y195" s="472"/>
      <c r="Z195" s="471">
        <f t="shared" si="128"/>
        <v>-4229.7222222222217</v>
      </c>
      <c r="AA195" s="472"/>
      <c r="AB195" s="471">
        <f t="shared" si="129"/>
        <v>-4229.7222222222217</v>
      </c>
      <c r="AC195" s="472"/>
      <c r="AD195" s="471">
        <f t="shared" si="130"/>
        <v>-4229.7222222222217</v>
      </c>
      <c r="AE195" s="472"/>
      <c r="AF195" s="471">
        <f t="shared" si="131"/>
        <v>-4229.7222222222217</v>
      </c>
      <c r="AG195" s="472"/>
      <c r="AH195" s="471">
        <f t="shared" si="132"/>
        <v>-4229.7222222222217</v>
      </c>
      <c r="AI195" s="472"/>
      <c r="AJ195" s="471">
        <f t="shared" si="133"/>
        <v>-4229.7222222222217</v>
      </c>
      <c r="AK195" s="472"/>
      <c r="AL195" s="471">
        <f t="shared" si="134"/>
        <v>-4229.7222222222217</v>
      </c>
      <c r="AM195" s="472"/>
      <c r="AN195" s="471">
        <f>IF(SUM($D181:$D195)=0,"NA",SUM($J181:$J195)/SUM($D181:$D195))</f>
        <v>-4229.7222222222217</v>
      </c>
      <c r="AO195" s="472"/>
      <c r="AP195" s="471">
        <f>IF(SUM($D180:$D195)=0,"NA",SUM($J180:$J195)/SUM($D180:$D195))</f>
        <v>-4229.7222222222217</v>
      </c>
      <c r="AQ195" s="472"/>
      <c r="AR195" s="471">
        <f>IF(SUM($D179:$D195)=0,"NA",SUM($J179:$J195)/SUM($D179:$D195))</f>
        <v>-4229.7222222222217</v>
      </c>
      <c r="AS195" s="471">
        <f>IF(SUM($D178:$D195)=0,"NA",SUM($J178:$J195)/SUM($D178:$D195))</f>
        <v>-4229.7222222222217</v>
      </c>
    </row>
    <row r="196" spans="1:46">
      <c r="A196" s="466">
        <v>35301</v>
      </c>
      <c r="B196" s="467">
        <v>2014</v>
      </c>
      <c r="C196" s="466"/>
      <c r="D196" s="468">
        <v>0</v>
      </c>
      <c r="E196" s="469"/>
      <c r="F196" s="468">
        <v>0</v>
      </c>
      <c r="G196" s="469"/>
      <c r="H196" s="468">
        <v>0</v>
      </c>
      <c r="J196" s="470">
        <f t="shared" si="120"/>
        <v>0</v>
      </c>
      <c r="L196" s="471" t="str">
        <f t="shared" si="121"/>
        <v>NA</v>
      </c>
      <c r="N196" s="471" t="str">
        <f>IF(SUM($D195:$D196)=0,"NA",SUM($J195:$J196)/SUM($D195:$D196))</f>
        <v>NA</v>
      </c>
      <c r="O196" s="472"/>
      <c r="P196" s="471" t="str">
        <f t="shared" si="123"/>
        <v>NA</v>
      </c>
      <c r="Q196" s="472"/>
      <c r="R196" s="471">
        <f t="shared" si="124"/>
        <v>-4229.7222222222217</v>
      </c>
      <c r="S196" s="472"/>
      <c r="T196" s="471">
        <f t="shared" si="125"/>
        <v>-4229.7222222222217</v>
      </c>
      <c r="U196" s="472"/>
      <c r="V196" s="471">
        <f t="shared" si="126"/>
        <v>-4229.7222222222217</v>
      </c>
      <c r="W196" s="472"/>
      <c r="X196" s="471">
        <f t="shared" si="127"/>
        <v>-4229.7222222222217</v>
      </c>
      <c r="Y196" s="472"/>
      <c r="Z196" s="471">
        <f t="shared" si="128"/>
        <v>-4229.7222222222217</v>
      </c>
      <c r="AA196" s="472"/>
      <c r="AB196" s="471">
        <f t="shared" si="129"/>
        <v>-4229.7222222222217</v>
      </c>
      <c r="AC196" s="472"/>
      <c r="AD196" s="471">
        <f t="shared" si="130"/>
        <v>-4229.7222222222217</v>
      </c>
      <c r="AE196" s="472"/>
      <c r="AF196" s="471">
        <f t="shared" si="131"/>
        <v>-4229.7222222222217</v>
      </c>
      <c r="AG196" s="472"/>
      <c r="AH196" s="471">
        <f t="shared" si="132"/>
        <v>-4229.7222222222217</v>
      </c>
      <c r="AI196" s="472"/>
      <c r="AJ196" s="471">
        <f t="shared" si="133"/>
        <v>-4229.7222222222217</v>
      </c>
      <c r="AK196" s="472"/>
      <c r="AL196" s="471">
        <f t="shared" si="134"/>
        <v>-4229.7222222222217</v>
      </c>
      <c r="AM196" s="472"/>
      <c r="AN196" s="471">
        <f>IF(SUM($D182:$D196)=0,"NA",SUM($J182:$J196)/SUM($D182:$D196))</f>
        <v>-4229.7222222222217</v>
      </c>
      <c r="AO196" s="472"/>
      <c r="AP196" s="471">
        <f>IF(SUM($D181:$D196)=0,"NA",SUM($J181:$J196)/SUM($D181:$D196))</f>
        <v>-4229.7222222222217</v>
      </c>
      <c r="AQ196" s="472"/>
      <c r="AR196" s="471">
        <f>IF(SUM($D180:$D196)=0,"NA",SUM($J180:$J196)/SUM($D180:$D196))</f>
        <v>-4229.7222222222217</v>
      </c>
      <c r="AS196" s="471">
        <f>IF(SUM($D179:$D196)=0,"NA",SUM($J179:$J196)/SUM($D179:$D196))</f>
        <v>-4229.7222222222217</v>
      </c>
      <c r="AT196" s="471">
        <f>IF(SUM($D178:$D196)=0,"NA",SUM($J178:$J196)/SUM($D178:$D196))</f>
        <v>-4229.7222222222217</v>
      </c>
    </row>
    <row r="197" spans="1:46">
      <c r="A197" s="466"/>
      <c r="B197" s="466"/>
      <c r="C197" s="466"/>
      <c r="D197" s="477"/>
      <c r="E197" s="478"/>
      <c r="F197" s="477"/>
      <c r="G197" s="478"/>
      <c r="H197" s="477"/>
      <c r="J197" s="488">
        <f>SUM(J178:J196)</f>
        <v>-15227</v>
      </c>
    </row>
    <row r="198" spans="1:46">
      <c r="A198" s="466"/>
      <c r="B198" s="466"/>
      <c r="C198" s="466"/>
      <c r="D198" s="477"/>
      <c r="E198" s="478"/>
      <c r="F198" s="477"/>
      <c r="G198" s="478"/>
      <c r="H198" s="477"/>
    </row>
    <row r="199" spans="1:46">
      <c r="A199" s="466">
        <v>35400</v>
      </c>
      <c r="B199" s="467">
        <v>1996</v>
      </c>
      <c r="C199" s="466"/>
      <c r="D199" s="468">
        <v>0</v>
      </c>
      <c r="E199" s="469"/>
      <c r="F199" s="468">
        <v>0</v>
      </c>
      <c r="G199" s="469"/>
      <c r="H199" s="468">
        <v>0</v>
      </c>
      <c r="J199" s="470">
        <f t="shared" ref="J199:J217" si="135">F199+-H199</f>
        <v>0</v>
      </c>
      <c r="L199" s="471" t="str">
        <f t="shared" ref="L199:L217" si="136">IF(D199=0,"NA",+J199/D199)</f>
        <v>NA</v>
      </c>
      <c r="N199" s="471"/>
      <c r="O199" s="472"/>
      <c r="P199" s="471"/>
      <c r="Q199" s="473"/>
      <c r="R199" s="473"/>
      <c r="S199" s="473"/>
      <c r="T199" s="473"/>
      <c r="U199" s="472"/>
      <c r="V199" s="472"/>
      <c r="W199" s="472"/>
      <c r="X199" s="472"/>
      <c r="Y199" s="472"/>
      <c r="Z199" s="472"/>
      <c r="AA199" s="474"/>
      <c r="AB199" s="474"/>
      <c r="AC199" s="472"/>
      <c r="AD199" s="472"/>
      <c r="AE199" s="472"/>
      <c r="AF199" s="472"/>
      <c r="AG199" s="472"/>
      <c r="AH199" s="472"/>
      <c r="AI199" s="472"/>
      <c r="AJ199" s="472"/>
      <c r="AK199" s="472"/>
      <c r="AL199" s="472"/>
      <c r="AM199" s="472"/>
      <c r="AN199" s="472"/>
      <c r="AO199" s="472"/>
      <c r="AP199" s="472"/>
      <c r="AQ199" s="472"/>
      <c r="AR199" s="472"/>
    </row>
    <row r="200" spans="1:46">
      <c r="A200" s="466">
        <v>35400</v>
      </c>
      <c r="B200" s="467">
        <v>1997</v>
      </c>
      <c r="C200" s="466"/>
      <c r="D200" s="468">
        <v>0</v>
      </c>
      <c r="E200" s="469"/>
      <c r="F200" s="468">
        <v>0</v>
      </c>
      <c r="G200" s="469"/>
      <c r="H200" s="468">
        <v>0</v>
      </c>
      <c r="J200" s="470">
        <f t="shared" si="135"/>
        <v>0</v>
      </c>
      <c r="L200" s="471" t="str">
        <f t="shared" si="136"/>
        <v>NA</v>
      </c>
      <c r="N200" s="471" t="str">
        <f t="shared" ref="N200:N215" si="137">IF(SUM($D199:$D200)=0,"NA",SUM($J199:$J200)/SUM($D199:$D200))</f>
        <v>NA</v>
      </c>
      <c r="O200" s="472"/>
      <c r="P200" s="471"/>
      <c r="Q200" s="473"/>
      <c r="R200" s="471"/>
      <c r="S200" s="473"/>
      <c r="T200" s="473"/>
      <c r="U200" s="472"/>
      <c r="V200" s="472"/>
      <c r="W200" s="472"/>
      <c r="X200" s="472"/>
      <c r="Y200" s="472"/>
      <c r="Z200" s="472"/>
      <c r="AA200" s="474"/>
      <c r="AB200" s="475"/>
      <c r="AC200" s="472"/>
      <c r="AD200" s="472"/>
      <c r="AE200" s="472"/>
      <c r="AF200" s="472"/>
      <c r="AG200" s="472"/>
      <c r="AH200" s="472"/>
      <c r="AI200" s="472"/>
      <c r="AJ200" s="472"/>
      <c r="AK200" s="472"/>
      <c r="AL200" s="472"/>
      <c r="AM200" s="472"/>
      <c r="AN200" s="472"/>
      <c r="AO200" s="472"/>
      <c r="AP200" s="472"/>
      <c r="AQ200" s="472"/>
      <c r="AR200" s="472"/>
    </row>
    <row r="201" spans="1:46">
      <c r="A201" s="466">
        <v>35400</v>
      </c>
      <c r="B201" s="467">
        <v>1998</v>
      </c>
      <c r="C201" s="466"/>
      <c r="D201" s="468">
        <v>0</v>
      </c>
      <c r="E201" s="469"/>
      <c r="F201" s="468">
        <v>0</v>
      </c>
      <c r="G201" s="469"/>
      <c r="H201" s="468">
        <v>0</v>
      </c>
      <c r="J201" s="470">
        <f t="shared" si="135"/>
        <v>0</v>
      </c>
      <c r="L201" s="471" t="str">
        <f t="shared" si="136"/>
        <v>NA</v>
      </c>
      <c r="N201" s="471" t="str">
        <f t="shared" si="137"/>
        <v>NA</v>
      </c>
      <c r="O201" s="472"/>
      <c r="P201" s="471" t="str">
        <f t="shared" ref="P201:P217" si="138">IF(SUM($D199:$D201)=0,"NA",SUM($J199:$J201)/SUM($D199:$D201))</f>
        <v>NA</v>
      </c>
      <c r="Q201" s="473"/>
      <c r="R201" s="471"/>
      <c r="S201" s="473"/>
      <c r="T201" s="471"/>
      <c r="U201" s="472"/>
      <c r="V201" s="472"/>
      <c r="W201" s="472"/>
      <c r="X201" s="472"/>
      <c r="Y201" s="472"/>
      <c r="Z201" s="472"/>
      <c r="AA201" s="472"/>
      <c r="AB201" s="472"/>
      <c r="AC201" s="472"/>
      <c r="AD201" s="472"/>
      <c r="AE201" s="472"/>
      <c r="AF201" s="472"/>
      <c r="AG201" s="472"/>
      <c r="AH201" s="472"/>
      <c r="AI201" s="472"/>
      <c r="AJ201" s="472"/>
      <c r="AK201" s="472"/>
      <c r="AL201" s="472"/>
      <c r="AM201" s="472"/>
      <c r="AN201" s="472"/>
      <c r="AO201" s="472"/>
      <c r="AP201" s="472"/>
      <c r="AQ201" s="472"/>
      <c r="AR201" s="472"/>
    </row>
    <row r="202" spans="1:46">
      <c r="A202" s="466">
        <v>35400</v>
      </c>
      <c r="B202" s="467">
        <v>1999</v>
      </c>
      <c r="C202" s="466"/>
      <c r="D202" s="468">
        <v>0</v>
      </c>
      <c r="E202" s="469"/>
      <c r="F202" s="468">
        <v>0</v>
      </c>
      <c r="G202" s="469"/>
      <c r="H202" s="468">
        <v>0</v>
      </c>
      <c r="J202" s="470">
        <f t="shared" si="135"/>
        <v>0</v>
      </c>
      <c r="L202" s="471" t="str">
        <f t="shared" si="136"/>
        <v>NA</v>
      </c>
      <c r="N202" s="471" t="str">
        <f t="shared" si="137"/>
        <v>NA</v>
      </c>
      <c r="O202" s="472"/>
      <c r="P202" s="471" t="str">
        <f t="shared" si="138"/>
        <v>NA</v>
      </c>
      <c r="Q202" s="473"/>
      <c r="R202" s="471" t="str">
        <f t="shared" ref="R202:R217" si="139">IF(SUM($D199:$D202)=0,"NA",SUM($J199:$J202)/SUM($D199:$D202))</f>
        <v>NA</v>
      </c>
      <c r="S202" s="473"/>
      <c r="T202" s="471"/>
      <c r="U202" s="472"/>
      <c r="V202" s="471"/>
      <c r="W202" s="472"/>
      <c r="X202" s="472"/>
      <c r="Y202" s="472"/>
      <c r="Z202" s="472"/>
      <c r="AA202" s="472"/>
      <c r="AB202" s="472"/>
      <c r="AC202" s="472"/>
      <c r="AD202" s="472"/>
      <c r="AE202" s="472"/>
      <c r="AF202" s="472"/>
      <c r="AG202" s="472"/>
      <c r="AH202" s="472"/>
      <c r="AI202" s="472"/>
      <c r="AJ202" s="472"/>
      <c r="AK202" s="472"/>
      <c r="AL202" s="472"/>
      <c r="AM202" s="472"/>
      <c r="AN202" s="472"/>
      <c r="AO202" s="472"/>
      <c r="AP202" s="472"/>
      <c r="AQ202" s="472"/>
      <c r="AR202" s="472"/>
    </row>
    <row r="203" spans="1:46">
      <c r="A203" s="466">
        <v>35400</v>
      </c>
      <c r="B203" s="467">
        <v>2000</v>
      </c>
      <c r="C203" s="466"/>
      <c r="D203" s="468">
        <v>0</v>
      </c>
      <c r="E203" s="469"/>
      <c r="F203" s="468">
        <v>0</v>
      </c>
      <c r="G203" s="469"/>
      <c r="H203" s="468">
        <v>0</v>
      </c>
      <c r="J203" s="470">
        <f t="shared" si="135"/>
        <v>0</v>
      </c>
      <c r="L203" s="471" t="str">
        <f t="shared" si="136"/>
        <v>NA</v>
      </c>
      <c r="N203" s="471" t="str">
        <f t="shared" si="137"/>
        <v>NA</v>
      </c>
      <c r="O203" s="472"/>
      <c r="P203" s="471" t="str">
        <f t="shared" si="138"/>
        <v>NA</v>
      </c>
      <c r="Q203" s="473"/>
      <c r="R203" s="471" t="str">
        <f t="shared" si="139"/>
        <v>NA</v>
      </c>
      <c r="S203" s="473"/>
      <c r="T203" s="471" t="str">
        <f t="shared" ref="T203:T217" si="140">IF(SUM($D199:$D203)=0,"NA",SUM($J199:$J203)/SUM($D199:$D203))</f>
        <v>NA</v>
      </c>
      <c r="U203" s="472"/>
      <c r="V203" s="471"/>
      <c r="W203" s="472"/>
      <c r="X203" s="471"/>
      <c r="Y203" s="472"/>
      <c r="Z203" s="472"/>
      <c r="AA203" s="472"/>
      <c r="AB203" s="472"/>
      <c r="AC203" s="472"/>
      <c r="AD203" s="472"/>
      <c r="AE203" s="472"/>
      <c r="AF203" s="472"/>
      <c r="AG203" s="472"/>
      <c r="AH203" s="472"/>
      <c r="AI203" s="472"/>
      <c r="AJ203" s="472"/>
      <c r="AK203" s="472"/>
      <c r="AL203" s="472"/>
      <c r="AM203" s="472"/>
      <c r="AN203" s="472"/>
      <c r="AO203" s="472"/>
      <c r="AP203" s="472"/>
      <c r="AQ203" s="472"/>
      <c r="AR203" s="472"/>
    </row>
    <row r="204" spans="1:46">
      <c r="A204" s="466">
        <v>35400</v>
      </c>
      <c r="B204" s="467">
        <v>2001</v>
      </c>
      <c r="C204" s="466"/>
      <c r="D204" s="468">
        <v>0</v>
      </c>
      <c r="E204" s="469"/>
      <c r="F204" s="468">
        <v>0</v>
      </c>
      <c r="G204" s="469"/>
      <c r="H204" s="468">
        <v>0</v>
      </c>
      <c r="J204" s="470">
        <f t="shared" si="135"/>
        <v>0</v>
      </c>
      <c r="L204" s="471" t="str">
        <f t="shared" si="136"/>
        <v>NA</v>
      </c>
      <c r="N204" s="471" t="str">
        <f t="shared" si="137"/>
        <v>NA</v>
      </c>
      <c r="O204" s="472"/>
      <c r="P204" s="471" t="str">
        <f t="shared" si="138"/>
        <v>NA</v>
      </c>
      <c r="Q204" s="473"/>
      <c r="R204" s="471" t="str">
        <f t="shared" si="139"/>
        <v>NA</v>
      </c>
      <c r="S204" s="473"/>
      <c r="T204" s="471" t="str">
        <f t="shared" si="140"/>
        <v>NA</v>
      </c>
      <c r="U204" s="472"/>
      <c r="V204" s="471" t="str">
        <f t="shared" ref="V204:V217" si="141">IF(SUM($D199:$D204)=0,"NA",SUM($J199:$J204)/SUM($D199:$D204))</f>
        <v>NA</v>
      </c>
      <c r="W204" s="472"/>
      <c r="X204" s="471"/>
      <c r="Y204" s="472"/>
      <c r="Z204" s="471"/>
      <c r="AA204" s="472"/>
      <c r="AB204" s="472"/>
      <c r="AC204" s="472"/>
      <c r="AD204" s="472"/>
      <c r="AE204" s="472"/>
      <c r="AF204" s="472"/>
      <c r="AG204" s="472"/>
      <c r="AH204" s="472"/>
      <c r="AI204" s="472"/>
      <c r="AJ204" s="472"/>
      <c r="AK204" s="472"/>
      <c r="AL204" s="472"/>
      <c r="AM204" s="472"/>
      <c r="AN204" s="472"/>
      <c r="AO204" s="472"/>
      <c r="AP204" s="472"/>
      <c r="AQ204" s="472"/>
      <c r="AR204" s="472"/>
    </row>
    <row r="205" spans="1:46">
      <c r="A205" s="466">
        <v>35400</v>
      </c>
      <c r="B205" s="467">
        <v>2002</v>
      </c>
      <c r="C205" s="466"/>
      <c r="D205" s="468">
        <v>0</v>
      </c>
      <c r="E205" s="469"/>
      <c r="F205" s="468">
        <v>0</v>
      </c>
      <c r="G205" s="469"/>
      <c r="H205" s="468">
        <v>0</v>
      </c>
      <c r="J205" s="470">
        <f t="shared" si="135"/>
        <v>0</v>
      </c>
      <c r="L205" s="471" t="str">
        <f t="shared" si="136"/>
        <v>NA</v>
      </c>
      <c r="N205" s="471" t="str">
        <f t="shared" si="137"/>
        <v>NA</v>
      </c>
      <c r="O205" s="472"/>
      <c r="P205" s="471" t="str">
        <f t="shared" si="138"/>
        <v>NA</v>
      </c>
      <c r="Q205" s="473"/>
      <c r="R205" s="471" t="str">
        <f t="shared" si="139"/>
        <v>NA</v>
      </c>
      <c r="S205" s="473"/>
      <c r="T205" s="471" t="str">
        <f t="shared" si="140"/>
        <v>NA</v>
      </c>
      <c r="U205" s="472"/>
      <c r="V205" s="471" t="str">
        <f t="shared" si="141"/>
        <v>NA</v>
      </c>
      <c r="W205" s="472"/>
      <c r="X205" s="471" t="str">
        <f t="shared" ref="X205:X217" si="142">IF(SUM($D199:$D205)=0,"NA",SUM($J199:$J205)/SUM($D199:$D205))</f>
        <v>NA</v>
      </c>
      <c r="Y205" s="472"/>
      <c r="Z205" s="471"/>
      <c r="AA205" s="472"/>
      <c r="AB205" s="471"/>
      <c r="AC205" s="472"/>
      <c r="AD205" s="472"/>
      <c r="AE205" s="472"/>
      <c r="AF205" s="472"/>
      <c r="AG205" s="472"/>
      <c r="AH205" s="472"/>
      <c r="AI205" s="472"/>
      <c r="AJ205" s="472"/>
      <c r="AK205" s="472"/>
      <c r="AL205" s="472"/>
      <c r="AM205" s="472"/>
      <c r="AN205" s="472"/>
      <c r="AO205" s="472"/>
      <c r="AP205" s="472"/>
      <c r="AQ205" s="472"/>
      <c r="AR205" s="472"/>
    </row>
    <row r="206" spans="1:46">
      <c r="A206" s="466">
        <v>35400</v>
      </c>
      <c r="B206" s="467">
        <v>2003</v>
      </c>
      <c r="C206" s="466"/>
      <c r="D206" s="468">
        <v>0</v>
      </c>
      <c r="E206" s="469"/>
      <c r="F206" s="468">
        <v>0</v>
      </c>
      <c r="G206" s="469"/>
      <c r="H206" s="468">
        <v>0</v>
      </c>
      <c r="J206" s="470">
        <f t="shared" si="135"/>
        <v>0</v>
      </c>
      <c r="L206" s="471" t="str">
        <f t="shared" si="136"/>
        <v>NA</v>
      </c>
      <c r="N206" s="471" t="str">
        <f t="shared" si="137"/>
        <v>NA</v>
      </c>
      <c r="O206" s="472"/>
      <c r="P206" s="471" t="str">
        <f t="shared" si="138"/>
        <v>NA</v>
      </c>
      <c r="Q206" s="473"/>
      <c r="R206" s="471" t="str">
        <f t="shared" si="139"/>
        <v>NA</v>
      </c>
      <c r="S206" s="473"/>
      <c r="T206" s="471" t="str">
        <f t="shared" si="140"/>
        <v>NA</v>
      </c>
      <c r="U206" s="472"/>
      <c r="V206" s="471" t="str">
        <f t="shared" si="141"/>
        <v>NA</v>
      </c>
      <c r="W206" s="472"/>
      <c r="X206" s="471" t="str">
        <f t="shared" si="142"/>
        <v>NA</v>
      </c>
      <c r="Y206" s="472"/>
      <c r="Z206" s="471" t="str">
        <f t="shared" ref="Z206:Z217" si="143">IF(SUM($D199:$D206)=0,"NA",SUM($J199:$J206)/SUM($D199:$D206))</f>
        <v>NA</v>
      </c>
      <c r="AA206" s="472"/>
      <c r="AB206" s="471"/>
      <c r="AC206" s="472"/>
      <c r="AD206" s="471"/>
      <c r="AE206" s="471"/>
      <c r="AF206" s="472"/>
      <c r="AG206" s="472"/>
      <c r="AH206" s="472"/>
      <c r="AI206" s="472"/>
      <c r="AJ206" s="472"/>
      <c r="AK206" s="472"/>
      <c r="AL206" s="472"/>
      <c r="AM206" s="472"/>
      <c r="AN206" s="472"/>
      <c r="AO206" s="472"/>
      <c r="AP206" s="472"/>
      <c r="AQ206" s="472"/>
      <c r="AR206" s="472"/>
    </row>
    <row r="207" spans="1:46">
      <c r="A207" s="466">
        <v>35400</v>
      </c>
      <c r="B207" s="467">
        <v>2004</v>
      </c>
      <c r="C207" s="466"/>
      <c r="D207" s="468">
        <v>0</v>
      </c>
      <c r="E207" s="469"/>
      <c r="F207" s="468">
        <v>0</v>
      </c>
      <c r="G207" s="469"/>
      <c r="H207" s="468">
        <v>0</v>
      </c>
      <c r="J207" s="470">
        <f t="shared" si="135"/>
        <v>0</v>
      </c>
      <c r="L207" s="471" t="str">
        <f t="shared" si="136"/>
        <v>NA</v>
      </c>
      <c r="N207" s="471" t="str">
        <f t="shared" si="137"/>
        <v>NA</v>
      </c>
      <c r="O207" s="472"/>
      <c r="P207" s="471" t="str">
        <f t="shared" si="138"/>
        <v>NA</v>
      </c>
      <c r="Q207" s="473"/>
      <c r="R207" s="471" t="str">
        <f t="shared" si="139"/>
        <v>NA</v>
      </c>
      <c r="S207" s="473"/>
      <c r="T207" s="471" t="str">
        <f t="shared" si="140"/>
        <v>NA</v>
      </c>
      <c r="U207" s="472"/>
      <c r="V207" s="471" t="str">
        <f t="shared" si="141"/>
        <v>NA</v>
      </c>
      <c r="W207" s="472"/>
      <c r="X207" s="471" t="str">
        <f t="shared" si="142"/>
        <v>NA</v>
      </c>
      <c r="Y207" s="472"/>
      <c r="Z207" s="471" t="str">
        <f t="shared" si="143"/>
        <v>NA</v>
      </c>
      <c r="AA207" s="472"/>
      <c r="AB207" s="471" t="str">
        <f t="shared" ref="AB207:AB217" si="144">IF(SUM($D199:$D207)=0,"NA",SUM($J199:$J207)/SUM($D199:$D207))</f>
        <v>NA</v>
      </c>
      <c r="AC207" s="472"/>
      <c r="AD207" s="471"/>
      <c r="AE207" s="471"/>
      <c r="AF207" s="471"/>
      <c r="AG207" s="472"/>
      <c r="AH207" s="471" t="s">
        <v>36</v>
      </c>
      <c r="AI207" s="472"/>
      <c r="AJ207" s="471" t="s">
        <v>36</v>
      </c>
      <c r="AK207" s="472"/>
      <c r="AL207" s="471" t="s">
        <v>36</v>
      </c>
      <c r="AM207" s="472"/>
      <c r="AN207" s="471" t="s">
        <v>36</v>
      </c>
      <c r="AO207" s="472"/>
      <c r="AP207" s="472"/>
      <c r="AQ207" s="472"/>
      <c r="AR207" s="472"/>
    </row>
    <row r="208" spans="1:46">
      <c r="A208" s="466">
        <v>35400</v>
      </c>
      <c r="B208" s="467">
        <v>2005</v>
      </c>
      <c r="C208" s="466"/>
      <c r="D208" s="468">
        <v>0</v>
      </c>
      <c r="E208" s="469"/>
      <c r="F208" s="468">
        <v>0</v>
      </c>
      <c r="G208" s="469"/>
      <c r="H208" s="468">
        <v>0</v>
      </c>
      <c r="J208" s="470">
        <f t="shared" si="135"/>
        <v>0</v>
      </c>
      <c r="L208" s="471" t="str">
        <f t="shared" si="136"/>
        <v>NA</v>
      </c>
      <c r="N208" s="471" t="str">
        <f t="shared" si="137"/>
        <v>NA</v>
      </c>
      <c r="O208" s="472"/>
      <c r="P208" s="471" t="str">
        <f t="shared" si="138"/>
        <v>NA</v>
      </c>
      <c r="Q208" s="473"/>
      <c r="R208" s="471" t="str">
        <f t="shared" si="139"/>
        <v>NA</v>
      </c>
      <c r="S208" s="473"/>
      <c r="T208" s="471" t="str">
        <f t="shared" si="140"/>
        <v>NA</v>
      </c>
      <c r="U208" s="472"/>
      <c r="V208" s="471" t="str">
        <f t="shared" si="141"/>
        <v>NA</v>
      </c>
      <c r="W208" s="472"/>
      <c r="X208" s="471" t="str">
        <f t="shared" si="142"/>
        <v>NA</v>
      </c>
      <c r="Y208" s="472"/>
      <c r="Z208" s="471" t="str">
        <f t="shared" si="143"/>
        <v>NA</v>
      </c>
      <c r="AA208" s="472"/>
      <c r="AB208" s="471" t="str">
        <f t="shared" si="144"/>
        <v>NA</v>
      </c>
      <c r="AC208" s="472"/>
      <c r="AD208" s="471" t="str">
        <f t="shared" ref="AD208:AD217" si="145">IF(SUM($D199:$D208)=0,"NA",SUM($J199:$J208)/SUM($D199:$D208))</f>
        <v>NA</v>
      </c>
      <c r="AE208" s="471"/>
      <c r="AF208" s="471"/>
      <c r="AG208" s="472"/>
      <c r="AH208" s="471"/>
      <c r="AI208" s="472"/>
      <c r="AJ208" s="471" t="s">
        <v>36</v>
      </c>
      <c r="AK208" s="472"/>
      <c r="AL208" s="471" t="s">
        <v>36</v>
      </c>
      <c r="AM208" s="472"/>
      <c r="AN208" s="471" t="s">
        <v>36</v>
      </c>
      <c r="AO208" s="472"/>
      <c r="AP208" s="472"/>
      <c r="AQ208" s="472"/>
      <c r="AR208" s="472"/>
    </row>
    <row r="209" spans="1:46">
      <c r="A209" s="466">
        <v>35400</v>
      </c>
      <c r="B209" s="467">
        <v>2006</v>
      </c>
      <c r="C209" s="466"/>
      <c r="D209" s="468">
        <v>0</v>
      </c>
      <c r="E209" s="469"/>
      <c r="F209" s="468">
        <v>0</v>
      </c>
      <c r="G209" s="469"/>
      <c r="H209" s="468">
        <v>0</v>
      </c>
      <c r="J209" s="470">
        <f t="shared" si="135"/>
        <v>0</v>
      </c>
      <c r="L209" s="471" t="str">
        <f t="shared" si="136"/>
        <v>NA</v>
      </c>
      <c r="N209" s="471" t="str">
        <f t="shared" si="137"/>
        <v>NA</v>
      </c>
      <c r="O209" s="472"/>
      <c r="P209" s="471" t="str">
        <f t="shared" si="138"/>
        <v>NA</v>
      </c>
      <c r="Q209" s="473"/>
      <c r="R209" s="471" t="str">
        <f t="shared" si="139"/>
        <v>NA</v>
      </c>
      <c r="S209" s="473"/>
      <c r="T209" s="471" t="str">
        <f t="shared" si="140"/>
        <v>NA</v>
      </c>
      <c r="U209" s="472"/>
      <c r="V209" s="471" t="str">
        <f t="shared" si="141"/>
        <v>NA</v>
      </c>
      <c r="W209" s="472"/>
      <c r="X209" s="471" t="str">
        <f t="shared" si="142"/>
        <v>NA</v>
      </c>
      <c r="Y209" s="472"/>
      <c r="Z209" s="471" t="str">
        <f t="shared" si="143"/>
        <v>NA</v>
      </c>
      <c r="AA209" s="472"/>
      <c r="AB209" s="471" t="str">
        <f t="shared" si="144"/>
        <v>NA</v>
      </c>
      <c r="AC209" s="472"/>
      <c r="AD209" s="471" t="str">
        <f t="shared" si="145"/>
        <v>NA</v>
      </c>
      <c r="AE209" s="471"/>
      <c r="AF209" s="471" t="str">
        <f t="shared" ref="AF209:AF217" si="146">IF(SUM($D199:$D209)=0,"NA",SUM($J199:$J209)/SUM($D199:$D209))</f>
        <v>NA</v>
      </c>
      <c r="AG209" s="472"/>
      <c r="AH209" s="471"/>
      <c r="AI209" s="472"/>
      <c r="AJ209" s="471"/>
      <c r="AK209" s="472"/>
      <c r="AL209" s="471" t="s">
        <v>36</v>
      </c>
      <c r="AM209" s="472"/>
      <c r="AN209" s="471" t="s">
        <v>36</v>
      </c>
      <c r="AO209" s="472"/>
      <c r="AP209" s="472"/>
      <c r="AQ209" s="472"/>
      <c r="AR209" s="472"/>
    </row>
    <row r="210" spans="1:46">
      <c r="A210" s="466">
        <v>35400</v>
      </c>
      <c r="B210" s="467">
        <v>2007</v>
      </c>
      <c r="C210" s="466"/>
      <c r="D210" s="468">
        <v>0</v>
      </c>
      <c r="E210" s="469"/>
      <c r="F210" s="468">
        <v>0</v>
      </c>
      <c r="G210" s="469"/>
      <c r="H210" s="468">
        <v>0</v>
      </c>
      <c r="J210" s="470">
        <f t="shared" si="135"/>
        <v>0</v>
      </c>
      <c r="L210" s="471" t="str">
        <f t="shared" si="136"/>
        <v>NA</v>
      </c>
      <c r="N210" s="471" t="str">
        <f t="shared" si="137"/>
        <v>NA</v>
      </c>
      <c r="O210" s="472"/>
      <c r="P210" s="471" t="str">
        <f t="shared" si="138"/>
        <v>NA</v>
      </c>
      <c r="Q210" s="473"/>
      <c r="R210" s="471" t="str">
        <f t="shared" si="139"/>
        <v>NA</v>
      </c>
      <c r="S210" s="473"/>
      <c r="T210" s="471" t="str">
        <f t="shared" si="140"/>
        <v>NA</v>
      </c>
      <c r="U210" s="472"/>
      <c r="V210" s="471" t="str">
        <f t="shared" si="141"/>
        <v>NA</v>
      </c>
      <c r="W210" s="472"/>
      <c r="X210" s="471" t="str">
        <f t="shared" si="142"/>
        <v>NA</v>
      </c>
      <c r="Y210" s="472"/>
      <c r="Z210" s="471" t="str">
        <f t="shared" si="143"/>
        <v>NA</v>
      </c>
      <c r="AA210" s="472"/>
      <c r="AB210" s="471" t="str">
        <f t="shared" si="144"/>
        <v>NA</v>
      </c>
      <c r="AC210" s="472"/>
      <c r="AD210" s="471" t="str">
        <f t="shared" si="145"/>
        <v>NA</v>
      </c>
      <c r="AE210" s="471"/>
      <c r="AF210" s="471" t="str">
        <f t="shared" si="146"/>
        <v>NA</v>
      </c>
      <c r="AG210" s="472"/>
      <c r="AH210" s="471" t="str">
        <f t="shared" ref="AH210:AH217" si="147">IF(SUM($D199:$D210)=0,"NA",SUM($J199:$J210)/SUM($D199:$D210))</f>
        <v>NA</v>
      </c>
      <c r="AI210" s="472"/>
      <c r="AJ210" s="471"/>
      <c r="AK210" s="472"/>
      <c r="AL210" s="471"/>
      <c r="AM210" s="472"/>
      <c r="AN210" s="471" t="s">
        <v>36</v>
      </c>
      <c r="AO210" s="472"/>
      <c r="AP210" s="472"/>
      <c r="AQ210" s="472"/>
      <c r="AR210" s="472"/>
    </row>
    <row r="211" spans="1:46">
      <c r="A211" s="466">
        <v>35400</v>
      </c>
      <c r="B211" s="467">
        <v>2008</v>
      </c>
      <c r="C211" s="466"/>
      <c r="D211" s="476">
        <v>29359.45</v>
      </c>
      <c r="E211" s="476"/>
      <c r="F211" s="468">
        <v>0</v>
      </c>
      <c r="G211" s="476"/>
      <c r="H211" s="476">
        <v>6316.66</v>
      </c>
      <c r="J211" s="451">
        <f t="shared" si="135"/>
        <v>-6316.66</v>
      </c>
      <c r="L211" s="471">
        <f t="shared" si="136"/>
        <v>-0.21514912574997147</v>
      </c>
      <c r="N211" s="471">
        <f t="shared" si="137"/>
        <v>-0.21514912574997147</v>
      </c>
      <c r="O211" s="472"/>
      <c r="P211" s="471">
        <f t="shared" si="138"/>
        <v>-0.21514912574997147</v>
      </c>
      <c r="Q211" s="472"/>
      <c r="R211" s="471">
        <f t="shared" si="139"/>
        <v>-0.21514912574997147</v>
      </c>
      <c r="S211" s="473"/>
      <c r="T211" s="471">
        <f t="shared" si="140"/>
        <v>-0.21514912574997147</v>
      </c>
      <c r="U211" s="472"/>
      <c r="V211" s="471">
        <f t="shared" si="141"/>
        <v>-0.21514912574997147</v>
      </c>
      <c r="W211" s="472"/>
      <c r="X211" s="471">
        <f t="shared" si="142"/>
        <v>-0.21514912574997147</v>
      </c>
      <c r="Y211" s="472"/>
      <c r="Z211" s="471">
        <f t="shared" si="143"/>
        <v>-0.21514912574997147</v>
      </c>
      <c r="AA211" s="472"/>
      <c r="AB211" s="471">
        <f t="shared" si="144"/>
        <v>-0.21514912574997147</v>
      </c>
      <c r="AC211" s="472"/>
      <c r="AD211" s="471">
        <f t="shared" si="145"/>
        <v>-0.21514912574997147</v>
      </c>
      <c r="AE211" s="471"/>
      <c r="AF211" s="471">
        <f t="shared" si="146"/>
        <v>-0.21514912574997147</v>
      </c>
      <c r="AG211" s="472"/>
      <c r="AH211" s="471">
        <f t="shared" si="147"/>
        <v>-0.21514912574997147</v>
      </c>
      <c r="AI211" s="472"/>
      <c r="AJ211" s="471">
        <f t="shared" ref="AJ211:AJ217" si="148">IF(SUM($D199:$D211)=0,"NA",SUM($J199:$J211)/SUM($D199:$D211))</f>
        <v>-0.21514912574997147</v>
      </c>
      <c r="AK211" s="472"/>
      <c r="AL211" s="471"/>
      <c r="AM211" s="472"/>
      <c r="AN211" s="471"/>
      <c r="AO211" s="472"/>
      <c r="AP211" s="472"/>
      <c r="AQ211" s="472"/>
      <c r="AR211" s="472"/>
    </row>
    <row r="212" spans="1:46">
      <c r="A212" s="466">
        <v>35400</v>
      </c>
      <c r="B212" s="467">
        <v>2009</v>
      </c>
      <c r="C212" s="466"/>
      <c r="D212" s="476">
        <v>18288</v>
      </c>
      <c r="E212" s="476"/>
      <c r="F212" s="476">
        <v>16500</v>
      </c>
      <c r="G212" s="476"/>
      <c r="H212" s="476">
        <v>3263.56</v>
      </c>
      <c r="J212" s="451">
        <f t="shared" si="135"/>
        <v>13236.44</v>
      </c>
      <c r="L212" s="471">
        <f t="shared" si="136"/>
        <v>0.72377734033245844</v>
      </c>
      <c r="N212" s="471">
        <f t="shared" si="137"/>
        <v>0.14522875830710774</v>
      </c>
      <c r="O212" s="472"/>
      <c r="P212" s="471">
        <f t="shared" si="138"/>
        <v>0.14522875830710774</v>
      </c>
      <c r="Q212" s="472"/>
      <c r="R212" s="471">
        <f t="shared" si="139"/>
        <v>0.14522875830710774</v>
      </c>
      <c r="S212" s="473"/>
      <c r="T212" s="471">
        <f t="shared" si="140"/>
        <v>0.14522875830710774</v>
      </c>
      <c r="U212" s="472"/>
      <c r="V212" s="471">
        <f t="shared" si="141"/>
        <v>0.14522875830710774</v>
      </c>
      <c r="W212" s="472"/>
      <c r="X212" s="471">
        <f t="shared" si="142"/>
        <v>0.14522875830710774</v>
      </c>
      <c r="Y212" s="472"/>
      <c r="Z212" s="471">
        <f t="shared" si="143"/>
        <v>0.14522875830710774</v>
      </c>
      <c r="AA212" s="472"/>
      <c r="AB212" s="471">
        <f t="shared" si="144"/>
        <v>0.14522875830710774</v>
      </c>
      <c r="AC212" s="472"/>
      <c r="AD212" s="471">
        <f t="shared" si="145"/>
        <v>0.14522875830710774</v>
      </c>
      <c r="AE212" s="471"/>
      <c r="AF212" s="471">
        <f t="shared" si="146"/>
        <v>0.14522875830710774</v>
      </c>
      <c r="AG212" s="472"/>
      <c r="AH212" s="471">
        <f t="shared" si="147"/>
        <v>0.14522875830710774</v>
      </c>
      <c r="AI212" s="472"/>
      <c r="AJ212" s="471">
        <f t="shared" si="148"/>
        <v>0.14522875830710774</v>
      </c>
      <c r="AK212" s="472"/>
      <c r="AL212" s="471">
        <f t="shared" ref="AL212:AL217" si="149">IF(SUM($D199:$D212)=0,"NA",SUM($J199:$J212)/SUM($D199:$D212))</f>
        <v>0.14522875830710774</v>
      </c>
      <c r="AM212" s="472"/>
      <c r="AN212" s="471"/>
      <c r="AO212" s="472"/>
      <c r="AP212" s="471"/>
      <c r="AQ212" s="472"/>
      <c r="AR212" s="472"/>
    </row>
    <row r="213" spans="1:46">
      <c r="A213" s="466">
        <v>35400</v>
      </c>
      <c r="B213" s="467">
        <v>2010</v>
      </c>
      <c r="C213" s="466"/>
      <c r="D213" s="468">
        <v>0</v>
      </c>
      <c r="E213" s="469"/>
      <c r="F213" s="468">
        <v>0</v>
      </c>
      <c r="G213" s="469"/>
      <c r="H213" s="468">
        <v>0</v>
      </c>
      <c r="J213" s="470">
        <f t="shared" si="135"/>
        <v>0</v>
      </c>
      <c r="L213" s="471" t="str">
        <f t="shared" si="136"/>
        <v>NA</v>
      </c>
      <c r="N213" s="471">
        <f t="shared" si="137"/>
        <v>0.72377734033245844</v>
      </c>
      <c r="O213" s="472"/>
      <c r="P213" s="471">
        <f t="shared" si="138"/>
        <v>0.14522875830710774</v>
      </c>
      <c r="Q213" s="472"/>
      <c r="R213" s="471">
        <f t="shared" si="139"/>
        <v>0.14522875830710774</v>
      </c>
      <c r="S213" s="472"/>
      <c r="T213" s="471">
        <f t="shared" si="140"/>
        <v>0.14522875830710774</v>
      </c>
      <c r="U213" s="472"/>
      <c r="V213" s="471">
        <f t="shared" si="141"/>
        <v>0.14522875830710774</v>
      </c>
      <c r="W213" s="472"/>
      <c r="X213" s="471">
        <f t="shared" si="142"/>
        <v>0.14522875830710774</v>
      </c>
      <c r="Y213" s="472"/>
      <c r="Z213" s="471">
        <f t="shared" si="143"/>
        <v>0.14522875830710774</v>
      </c>
      <c r="AA213" s="472"/>
      <c r="AB213" s="471">
        <f t="shared" si="144"/>
        <v>0.14522875830710774</v>
      </c>
      <c r="AC213" s="472"/>
      <c r="AD213" s="471">
        <f t="shared" si="145"/>
        <v>0.14522875830710774</v>
      </c>
      <c r="AE213" s="472"/>
      <c r="AF213" s="471">
        <f t="shared" si="146"/>
        <v>0.14522875830710774</v>
      </c>
      <c r="AG213" s="472"/>
      <c r="AH213" s="471">
        <f t="shared" si="147"/>
        <v>0.14522875830710774</v>
      </c>
      <c r="AI213" s="472"/>
      <c r="AJ213" s="471">
        <f t="shared" si="148"/>
        <v>0.14522875830710774</v>
      </c>
      <c r="AK213" s="472"/>
      <c r="AL213" s="471">
        <f t="shared" si="149"/>
        <v>0.14522875830710774</v>
      </c>
      <c r="AM213" s="472"/>
      <c r="AN213" s="471">
        <f>IF(SUM($D199:$D213)=0,"NA",SUM($J199:$J213)/SUM($D199:$D213))</f>
        <v>0.14522875830710774</v>
      </c>
      <c r="AO213" s="472"/>
      <c r="AP213" s="471"/>
      <c r="AQ213" s="472"/>
      <c r="AR213" s="471"/>
    </row>
    <row r="214" spans="1:46">
      <c r="A214" s="466">
        <v>35400</v>
      </c>
      <c r="B214" s="467">
        <v>2011</v>
      </c>
      <c r="C214" s="466"/>
      <c r="D214" s="468">
        <v>0</v>
      </c>
      <c r="E214" s="469"/>
      <c r="F214" s="468">
        <v>0</v>
      </c>
      <c r="G214" s="469"/>
      <c r="H214" s="468">
        <v>0</v>
      </c>
      <c r="J214" s="470">
        <f t="shared" si="135"/>
        <v>0</v>
      </c>
      <c r="L214" s="471" t="str">
        <f t="shared" si="136"/>
        <v>NA</v>
      </c>
      <c r="N214" s="471" t="str">
        <f t="shared" si="137"/>
        <v>NA</v>
      </c>
      <c r="O214" s="472"/>
      <c r="P214" s="471">
        <f t="shared" si="138"/>
        <v>0.72377734033245844</v>
      </c>
      <c r="Q214" s="472"/>
      <c r="R214" s="471">
        <f t="shared" si="139"/>
        <v>0.14522875830710774</v>
      </c>
      <c r="S214" s="472"/>
      <c r="T214" s="471">
        <f t="shared" si="140"/>
        <v>0.14522875830710774</v>
      </c>
      <c r="U214" s="472"/>
      <c r="V214" s="471">
        <f t="shared" si="141"/>
        <v>0.14522875830710774</v>
      </c>
      <c r="W214" s="472"/>
      <c r="X214" s="471">
        <f t="shared" si="142"/>
        <v>0.14522875830710774</v>
      </c>
      <c r="Y214" s="472"/>
      <c r="Z214" s="471">
        <f t="shared" si="143"/>
        <v>0.14522875830710774</v>
      </c>
      <c r="AA214" s="472"/>
      <c r="AB214" s="471">
        <f t="shared" si="144"/>
        <v>0.14522875830710774</v>
      </c>
      <c r="AC214" s="472"/>
      <c r="AD214" s="471">
        <f t="shared" si="145"/>
        <v>0.14522875830710774</v>
      </c>
      <c r="AE214" s="472"/>
      <c r="AF214" s="471">
        <f t="shared" si="146"/>
        <v>0.14522875830710774</v>
      </c>
      <c r="AG214" s="472"/>
      <c r="AH214" s="471">
        <f t="shared" si="147"/>
        <v>0.14522875830710774</v>
      </c>
      <c r="AI214" s="472"/>
      <c r="AJ214" s="471">
        <f t="shared" si="148"/>
        <v>0.14522875830710774</v>
      </c>
      <c r="AK214" s="472"/>
      <c r="AL214" s="471">
        <f t="shared" si="149"/>
        <v>0.14522875830710774</v>
      </c>
      <c r="AM214" s="472"/>
      <c r="AN214" s="471">
        <f>IF(SUM($D200:$D214)=0,"NA",SUM($J200:$J214)/SUM($D200:$D214))</f>
        <v>0.14522875830710774</v>
      </c>
      <c r="AO214" s="472"/>
      <c r="AP214" s="471">
        <f>IF(SUM($D199:$D214)=0,"NA",SUM($J199:$J214)/SUM($D199:$D214))</f>
        <v>0.14522875830710774</v>
      </c>
      <c r="AQ214" s="472"/>
      <c r="AR214" s="471"/>
    </row>
    <row r="215" spans="1:46">
      <c r="A215" s="466">
        <v>35400</v>
      </c>
      <c r="B215" s="467">
        <v>2012</v>
      </c>
      <c r="C215" s="466"/>
      <c r="D215" s="476">
        <v>98736.6</v>
      </c>
      <c r="E215" s="476"/>
      <c r="F215" s="468">
        <v>0</v>
      </c>
      <c r="G215" s="476"/>
      <c r="H215" s="476">
        <v>6771.68</v>
      </c>
      <c r="J215" s="451">
        <f t="shared" si="135"/>
        <v>-6771.68</v>
      </c>
      <c r="L215" s="471">
        <f t="shared" si="136"/>
        <v>-6.8583281174356817E-2</v>
      </c>
      <c r="N215" s="471">
        <f t="shared" si="137"/>
        <v>-6.8583281174356817E-2</v>
      </c>
      <c r="O215" s="472"/>
      <c r="P215" s="471">
        <f t="shared" si="138"/>
        <v>-6.8583281174356817E-2</v>
      </c>
      <c r="Q215" s="472"/>
      <c r="R215" s="471">
        <f t="shared" si="139"/>
        <v>5.524274383334786E-2</v>
      </c>
      <c r="S215" s="472"/>
      <c r="T215" s="471">
        <f t="shared" si="140"/>
        <v>1.0117222470617554E-3</v>
      </c>
      <c r="U215" s="472"/>
      <c r="V215" s="471">
        <f t="shared" si="141"/>
        <v>1.0117222470617554E-3</v>
      </c>
      <c r="W215" s="472"/>
      <c r="X215" s="471">
        <f t="shared" si="142"/>
        <v>1.0117222470617554E-3</v>
      </c>
      <c r="Y215" s="472"/>
      <c r="Z215" s="471">
        <f t="shared" si="143"/>
        <v>1.0117222470617554E-3</v>
      </c>
      <c r="AA215" s="472"/>
      <c r="AB215" s="471">
        <f t="shared" si="144"/>
        <v>1.0117222470617554E-3</v>
      </c>
      <c r="AC215" s="472"/>
      <c r="AD215" s="471">
        <f t="shared" si="145"/>
        <v>1.0117222470617554E-3</v>
      </c>
      <c r="AE215" s="472"/>
      <c r="AF215" s="471">
        <f t="shared" si="146"/>
        <v>1.0117222470617554E-3</v>
      </c>
      <c r="AG215" s="472"/>
      <c r="AH215" s="471">
        <f t="shared" si="147"/>
        <v>1.0117222470617554E-3</v>
      </c>
      <c r="AI215" s="472"/>
      <c r="AJ215" s="471">
        <f t="shared" si="148"/>
        <v>1.0117222470617554E-3</v>
      </c>
      <c r="AK215" s="472"/>
      <c r="AL215" s="471">
        <f t="shared" si="149"/>
        <v>1.0117222470617554E-3</v>
      </c>
      <c r="AM215" s="472"/>
      <c r="AN215" s="471">
        <f>IF(SUM($D201:$D215)=0,"NA",SUM($J201:$J215)/SUM($D201:$D215))</f>
        <v>1.0117222470617554E-3</v>
      </c>
      <c r="AO215" s="472"/>
      <c r="AP215" s="471">
        <f>IF(SUM($D200:$D215)=0,"NA",SUM($J200:$J215)/SUM($D200:$D215))</f>
        <v>1.0117222470617554E-3</v>
      </c>
      <c r="AQ215" s="472"/>
      <c r="AR215" s="471">
        <f>IF(SUM($D199:$D215)=0,"NA",SUM($J199:$J215)/SUM($D199:$D215))</f>
        <v>1.0117222470617554E-3</v>
      </c>
    </row>
    <row r="216" spans="1:46">
      <c r="A216" s="466">
        <v>35400</v>
      </c>
      <c r="B216" s="467">
        <v>2013</v>
      </c>
      <c r="C216" s="466"/>
      <c r="D216" s="468">
        <v>0</v>
      </c>
      <c r="E216" s="469"/>
      <c r="F216" s="468">
        <v>0</v>
      </c>
      <c r="G216" s="469"/>
      <c r="H216" s="468">
        <v>0</v>
      </c>
      <c r="J216" s="470">
        <f t="shared" si="135"/>
        <v>0</v>
      </c>
      <c r="L216" s="471" t="str">
        <f t="shared" si="136"/>
        <v>NA</v>
      </c>
      <c r="N216" s="471">
        <f>IF(SUM($D215:$D216)=0,"NA",SUM($J215:$J216)/SUM($D215:$D216))</f>
        <v>-6.8583281174356817E-2</v>
      </c>
      <c r="O216" s="472"/>
      <c r="P216" s="471">
        <f t="shared" si="138"/>
        <v>-6.8583281174356817E-2</v>
      </c>
      <c r="Q216" s="472"/>
      <c r="R216" s="471">
        <f t="shared" si="139"/>
        <v>-6.8583281174356817E-2</v>
      </c>
      <c r="S216" s="472"/>
      <c r="T216" s="471">
        <f t="shared" si="140"/>
        <v>5.524274383334786E-2</v>
      </c>
      <c r="U216" s="472"/>
      <c r="V216" s="471">
        <f t="shared" si="141"/>
        <v>1.0117222470617554E-3</v>
      </c>
      <c r="W216" s="472"/>
      <c r="X216" s="471">
        <f t="shared" si="142"/>
        <v>1.0117222470617554E-3</v>
      </c>
      <c r="Y216" s="472"/>
      <c r="Z216" s="471">
        <f t="shared" si="143"/>
        <v>1.0117222470617554E-3</v>
      </c>
      <c r="AA216" s="472"/>
      <c r="AB216" s="471">
        <f t="shared" si="144"/>
        <v>1.0117222470617554E-3</v>
      </c>
      <c r="AC216" s="472"/>
      <c r="AD216" s="471">
        <f t="shared" si="145"/>
        <v>1.0117222470617554E-3</v>
      </c>
      <c r="AE216" s="472"/>
      <c r="AF216" s="471">
        <f t="shared" si="146"/>
        <v>1.0117222470617554E-3</v>
      </c>
      <c r="AG216" s="472"/>
      <c r="AH216" s="471">
        <f t="shared" si="147"/>
        <v>1.0117222470617554E-3</v>
      </c>
      <c r="AI216" s="472"/>
      <c r="AJ216" s="471">
        <f t="shared" si="148"/>
        <v>1.0117222470617554E-3</v>
      </c>
      <c r="AK216" s="472"/>
      <c r="AL216" s="471">
        <f t="shared" si="149"/>
        <v>1.0117222470617554E-3</v>
      </c>
      <c r="AM216" s="472"/>
      <c r="AN216" s="471">
        <f>IF(SUM($D202:$D216)=0,"NA",SUM($J202:$J216)/SUM($D202:$D216))</f>
        <v>1.0117222470617554E-3</v>
      </c>
      <c r="AO216" s="472"/>
      <c r="AP216" s="471">
        <f>IF(SUM($D201:$D216)=0,"NA",SUM($J201:$J216)/SUM($D201:$D216))</f>
        <v>1.0117222470617554E-3</v>
      </c>
      <c r="AQ216" s="472"/>
      <c r="AR216" s="471">
        <f>IF(SUM($D200:$D216)=0,"NA",SUM($J200:$J216)/SUM($D200:$D216))</f>
        <v>1.0117222470617554E-3</v>
      </c>
      <c r="AS216" s="471">
        <f>IF(SUM($D199:$D216)=0,"NA",SUM($J199:$J216)/SUM($D199:$D216))</f>
        <v>1.0117222470617554E-3</v>
      </c>
    </row>
    <row r="217" spans="1:46">
      <c r="A217" s="466">
        <v>35400</v>
      </c>
      <c r="B217" s="467">
        <v>2014</v>
      </c>
      <c r="C217" s="466"/>
      <c r="D217" s="468">
        <v>0</v>
      </c>
      <c r="E217" s="469"/>
      <c r="F217" s="468">
        <v>0</v>
      </c>
      <c r="G217" s="469"/>
      <c r="H217" s="468">
        <v>0</v>
      </c>
      <c r="J217" s="470">
        <f t="shared" si="135"/>
        <v>0</v>
      </c>
      <c r="L217" s="471" t="str">
        <f t="shared" si="136"/>
        <v>NA</v>
      </c>
      <c r="N217" s="471" t="str">
        <f>IF(SUM($D216:$D217)=0,"NA",SUM($J216:$J217)/SUM($D216:$D217))</f>
        <v>NA</v>
      </c>
      <c r="O217" s="472"/>
      <c r="P217" s="471">
        <f t="shared" si="138"/>
        <v>-6.8583281174356817E-2</v>
      </c>
      <c r="Q217" s="472"/>
      <c r="R217" s="471">
        <f t="shared" si="139"/>
        <v>-6.8583281174356817E-2</v>
      </c>
      <c r="S217" s="472"/>
      <c r="T217" s="471">
        <f t="shared" si="140"/>
        <v>-6.8583281174356817E-2</v>
      </c>
      <c r="U217" s="472"/>
      <c r="V217" s="471">
        <f t="shared" si="141"/>
        <v>5.524274383334786E-2</v>
      </c>
      <c r="W217" s="472"/>
      <c r="X217" s="471">
        <f t="shared" si="142"/>
        <v>1.0117222470617554E-3</v>
      </c>
      <c r="Y217" s="472"/>
      <c r="Z217" s="471">
        <f t="shared" si="143"/>
        <v>1.0117222470617554E-3</v>
      </c>
      <c r="AA217" s="472"/>
      <c r="AB217" s="471">
        <f t="shared" si="144"/>
        <v>1.0117222470617554E-3</v>
      </c>
      <c r="AC217" s="472"/>
      <c r="AD217" s="471">
        <f t="shared" si="145"/>
        <v>1.0117222470617554E-3</v>
      </c>
      <c r="AE217" s="472"/>
      <c r="AF217" s="471">
        <f t="shared" si="146"/>
        <v>1.0117222470617554E-3</v>
      </c>
      <c r="AG217" s="472"/>
      <c r="AH217" s="471">
        <f t="shared" si="147"/>
        <v>1.0117222470617554E-3</v>
      </c>
      <c r="AI217" s="472"/>
      <c r="AJ217" s="471">
        <f t="shared" si="148"/>
        <v>1.0117222470617554E-3</v>
      </c>
      <c r="AK217" s="472"/>
      <c r="AL217" s="471">
        <f t="shared" si="149"/>
        <v>1.0117222470617554E-3</v>
      </c>
      <c r="AM217" s="472"/>
      <c r="AN217" s="471">
        <f>IF(SUM($D203:$D217)=0,"NA",SUM($J203:$J217)/SUM($D203:$D217))</f>
        <v>1.0117222470617554E-3</v>
      </c>
      <c r="AO217" s="472"/>
      <c r="AP217" s="471">
        <f>IF(SUM($D202:$D217)=0,"NA",SUM($J202:$J217)/SUM($D202:$D217))</f>
        <v>1.0117222470617554E-3</v>
      </c>
      <c r="AQ217" s="472"/>
      <c r="AR217" s="471">
        <f>IF(SUM($D201:$D217)=0,"NA",SUM($J201:$J217)/SUM($D201:$D217))</f>
        <v>1.0117222470617554E-3</v>
      </c>
      <c r="AS217" s="471">
        <f>IF(SUM($D200:$D217)=0,"NA",SUM($J200:$J217)/SUM($D200:$D217))</f>
        <v>1.0117222470617554E-3</v>
      </c>
      <c r="AT217" s="471">
        <f>IF(SUM($D199:$D217)=0,"NA",SUM($J199:$J217)/SUM($D199:$D217))</f>
        <v>1.0117222470617554E-3</v>
      </c>
    </row>
    <row r="218" spans="1:46">
      <c r="A218" s="466"/>
      <c r="B218" s="467"/>
      <c r="C218" s="466"/>
      <c r="D218" s="477"/>
      <c r="E218" s="478"/>
      <c r="F218" s="477"/>
      <c r="G218" s="478"/>
      <c r="H218" s="477"/>
      <c r="J218" s="488">
        <f>SUM(J199:J217)</f>
        <v>148.10000000000036</v>
      </c>
      <c r="L218" s="471"/>
      <c r="N218" s="471"/>
      <c r="O218" s="472"/>
      <c r="P218" s="471"/>
      <c r="Q218" s="472"/>
      <c r="R218" s="471"/>
      <c r="S218" s="472"/>
      <c r="T218" s="471"/>
      <c r="U218" s="472"/>
      <c r="V218" s="471"/>
      <c r="W218" s="472"/>
      <c r="X218" s="471"/>
      <c r="Y218" s="472"/>
      <c r="Z218" s="471"/>
      <c r="AA218" s="472"/>
      <c r="AB218" s="471"/>
      <c r="AC218" s="472"/>
      <c r="AD218" s="471"/>
      <c r="AE218" s="472"/>
      <c r="AF218" s="471"/>
      <c r="AG218" s="472"/>
      <c r="AH218" s="471"/>
      <c r="AI218" s="472"/>
      <c r="AJ218" s="471"/>
      <c r="AK218" s="472"/>
      <c r="AL218" s="471"/>
      <c r="AM218" s="472"/>
      <c r="AN218" s="471"/>
      <c r="AO218" s="472"/>
      <c r="AP218" s="471"/>
      <c r="AQ218" s="472"/>
      <c r="AR218" s="471"/>
      <c r="AS218" s="471"/>
      <c r="AT218" s="471"/>
    </row>
    <row r="219" spans="1:46">
      <c r="A219" s="466"/>
      <c r="B219" s="467"/>
      <c r="C219" s="466"/>
      <c r="D219" s="477"/>
      <c r="E219" s="478"/>
      <c r="F219" s="477"/>
      <c r="G219" s="478"/>
      <c r="H219" s="477"/>
      <c r="L219" s="471"/>
      <c r="N219" s="471"/>
      <c r="O219" s="472"/>
      <c r="P219" s="471"/>
      <c r="Q219" s="472"/>
      <c r="R219" s="471"/>
      <c r="S219" s="472"/>
      <c r="T219" s="471"/>
      <c r="U219" s="472"/>
      <c r="V219" s="471"/>
      <c r="W219" s="472"/>
      <c r="X219" s="471"/>
      <c r="Y219" s="472"/>
      <c r="Z219" s="471"/>
      <c r="AA219" s="472"/>
      <c r="AB219" s="471"/>
      <c r="AC219" s="472"/>
      <c r="AD219" s="471"/>
      <c r="AE219" s="472"/>
      <c r="AF219" s="471"/>
      <c r="AG219" s="472"/>
      <c r="AH219" s="471"/>
      <c r="AI219" s="472"/>
      <c r="AJ219" s="471"/>
      <c r="AK219" s="472"/>
      <c r="AL219" s="471"/>
      <c r="AM219" s="472"/>
      <c r="AN219" s="471"/>
      <c r="AO219" s="472"/>
      <c r="AP219" s="471"/>
      <c r="AQ219" s="472"/>
      <c r="AR219" s="471"/>
      <c r="AS219" s="471"/>
      <c r="AT219" s="471"/>
    </row>
    <row r="220" spans="1:46">
      <c r="A220" s="466">
        <v>35500</v>
      </c>
      <c r="B220" s="467">
        <v>1996</v>
      </c>
      <c r="C220" s="466"/>
      <c r="D220" s="468">
        <v>0</v>
      </c>
      <c r="E220" s="469"/>
      <c r="F220" s="468">
        <v>0</v>
      </c>
      <c r="G220" s="469"/>
      <c r="H220" s="468">
        <v>0</v>
      </c>
      <c r="J220" s="470">
        <f t="shared" ref="J220:J238" si="150">F220+-H220</f>
        <v>0</v>
      </c>
      <c r="L220" s="471" t="str">
        <f t="shared" ref="L220:L238" si="151">IF(D220=0,"NA",+J220/D220)</f>
        <v>NA</v>
      </c>
      <c r="N220" s="471"/>
      <c r="O220" s="472"/>
      <c r="P220" s="471"/>
      <c r="Q220" s="473"/>
      <c r="R220" s="473"/>
      <c r="S220" s="473"/>
      <c r="T220" s="473"/>
      <c r="U220" s="472"/>
      <c r="V220" s="472"/>
      <c r="W220" s="472"/>
      <c r="X220" s="472"/>
      <c r="Y220" s="472"/>
      <c r="Z220" s="472"/>
      <c r="AA220" s="474"/>
      <c r="AB220" s="474"/>
      <c r="AC220" s="472"/>
      <c r="AD220" s="472"/>
      <c r="AE220" s="472"/>
      <c r="AF220" s="472"/>
      <c r="AG220" s="472"/>
      <c r="AH220" s="472"/>
      <c r="AI220" s="472"/>
      <c r="AJ220" s="472"/>
      <c r="AK220" s="472"/>
      <c r="AL220" s="472"/>
      <c r="AM220" s="472"/>
      <c r="AN220" s="472"/>
      <c r="AO220" s="472"/>
      <c r="AP220" s="472"/>
      <c r="AQ220" s="472"/>
      <c r="AR220" s="472"/>
    </row>
    <row r="221" spans="1:46">
      <c r="A221" s="466">
        <v>35500</v>
      </c>
      <c r="B221" s="467">
        <v>1997</v>
      </c>
      <c r="C221" s="466"/>
      <c r="D221" s="468">
        <v>0</v>
      </c>
      <c r="E221" s="469"/>
      <c r="F221" s="468">
        <v>0</v>
      </c>
      <c r="G221" s="469"/>
      <c r="H221" s="468">
        <v>0</v>
      </c>
      <c r="J221" s="470">
        <f t="shared" si="150"/>
        <v>0</v>
      </c>
      <c r="L221" s="471" t="str">
        <f t="shared" si="151"/>
        <v>NA</v>
      </c>
      <c r="N221" s="471" t="str">
        <f t="shared" ref="N221:N236" si="152">IF(SUM($D220:$D221)=0,"NA",SUM($J220:$J221)/SUM($D220:$D221))</f>
        <v>NA</v>
      </c>
      <c r="O221" s="472"/>
      <c r="P221" s="471"/>
      <c r="Q221" s="473"/>
      <c r="R221" s="471"/>
      <c r="S221" s="473"/>
      <c r="T221" s="473"/>
      <c r="U221" s="472"/>
      <c r="V221" s="472"/>
      <c r="W221" s="472"/>
      <c r="X221" s="472"/>
      <c r="Y221" s="472"/>
      <c r="Z221" s="472"/>
      <c r="AA221" s="474"/>
      <c r="AB221" s="475"/>
      <c r="AC221" s="472"/>
      <c r="AD221" s="472"/>
      <c r="AE221" s="472"/>
      <c r="AF221" s="472"/>
      <c r="AG221" s="472"/>
      <c r="AH221" s="472"/>
      <c r="AI221" s="472"/>
      <c r="AJ221" s="472"/>
      <c r="AK221" s="472"/>
      <c r="AL221" s="472"/>
      <c r="AM221" s="472"/>
      <c r="AN221" s="472"/>
      <c r="AO221" s="472"/>
      <c r="AP221" s="472"/>
      <c r="AQ221" s="472"/>
      <c r="AR221" s="472"/>
    </row>
    <row r="222" spans="1:46">
      <c r="A222" s="466">
        <v>35500</v>
      </c>
      <c r="B222" s="467">
        <v>1998</v>
      </c>
      <c r="C222" s="466"/>
      <c r="D222" s="468">
        <v>0</v>
      </c>
      <c r="E222" s="469"/>
      <c r="F222" s="468">
        <v>0</v>
      </c>
      <c r="G222" s="469"/>
      <c r="H222" s="468">
        <v>0</v>
      </c>
      <c r="J222" s="470">
        <f t="shared" si="150"/>
        <v>0</v>
      </c>
      <c r="L222" s="471" t="str">
        <f t="shared" si="151"/>
        <v>NA</v>
      </c>
      <c r="N222" s="471" t="str">
        <f t="shared" si="152"/>
        <v>NA</v>
      </c>
      <c r="O222" s="472"/>
      <c r="P222" s="471" t="str">
        <f t="shared" ref="P222:P238" si="153">IF(SUM($D220:$D222)=0,"NA",SUM($J220:$J222)/SUM($D220:$D222))</f>
        <v>NA</v>
      </c>
      <c r="Q222" s="473"/>
      <c r="R222" s="471"/>
      <c r="S222" s="473"/>
      <c r="T222" s="471"/>
      <c r="U222" s="472"/>
      <c r="V222" s="472"/>
      <c r="W222" s="472"/>
      <c r="X222" s="472"/>
      <c r="Y222" s="472"/>
      <c r="Z222" s="472"/>
      <c r="AA222" s="472"/>
      <c r="AB222" s="472"/>
      <c r="AC222" s="472"/>
      <c r="AD222" s="472"/>
      <c r="AE222" s="472"/>
      <c r="AF222" s="472"/>
      <c r="AG222" s="472"/>
      <c r="AH222" s="472"/>
      <c r="AI222" s="472"/>
      <c r="AJ222" s="472"/>
      <c r="AK222" s="472"/>
      <c r="AL222" s="472"/>
      <c r="AM222" s="472"/>
      <c r="AN222" s="472"/>
      <c r="AO222" s="472"/>
      <c r="AP222" s="472"/>
      <c r="AQ222" s="472"/>
      <c r="AR222" s="472"/>
    </row>
    <row r="223" spans="1:46">
      <c r="A223" s="466">
        <v>35500</v>
      </c>
      <c r="B223" s="467">
        <v>1999</v>
      </c>
      <c r="C223" s="466"/>
      <c r="D223" s="468">
        <v>0</v>
      </c>
      <c r="E223" s="469"/>
      <c r="F223" s="468">
        <v>0</v>
      </c>
      <c r="G223" s="469"/>
      <c r="H223" s="468">
        <v>0</v>
      </c>
      <c r="J223" s="470">
        <f t="shared" si="150"/>
        <v>0</v>
      </c>
      <c r="L223" s="471" t="str">
        <f t="shared" si="151"/>
        <v>NA</v>
      </c>
      <c r="N223" s="471" t="str">
        <f t="shared" si="152"/>
        <v>NA</v>
      </c>
      <c r="O223" s="472"/>
      <c r="P223" s="471" t="str">
        <f t="shared" si="153"/>
        <v>NA</v>
      </c>
      <c r="Q223" s="473"/>
      <c r="R223" s="471" t="str">
        <f t="shared" ref="R223:R238" si="154">IF(SUM($D220:$D223)=0,"NA",SUM($J220:$J223)/SUM($D220:$D223))</f>
        <v>NA</v>
      </c>
      <c r="S223" s="473"/>
      <c r="T223" s="471"/>
      <c r="U223" s="472"/>
      <c r="V223" s="471"/>
      <c r="W223" s="472"/>
      <c r="X223" s="472"/>
      <c r="Y223" s="472"/>
      <c r="Z223" s="472"/>
      <c r="AA223" s="472"/>
      <c r="AB223" s="472"/>
      <c r="AC223" s="472"/>
      <c r="AD223" s="472"/>
      <c r="AE223" s="472"/>
      <c r="AF223" s="472"/>
      <c r="AG223" s="472"/>
      <c r="AH223" s="472"/>
      <c r="AI223" s="472"/>
      <c r="AJ223" s="472"/>
      <c r="AK223" s="472"/>
      <c r="AL223" s="472"/>
      <c r="AM223" s="472"/>
      <c r="AN223" s="472"/>
      <c r="AO223" s="472"/>
      <c r="AP223" s="472"/>
      <c r="AQ223" s="472"/>
      <c r="AR223" s="472"/>
    </row>
    <row r="224" spans="1:46">
      <c r="A224" s="466">
        <v>35500</v>
      </c>
      <c r="B224" s="467">
        <v>2000</v>
      </c>
      <c r="C224" s="466"/>
      <c r="D224" s="468">
        <v>0</v>
      </c>
      <c r="E224" s="469"/>
      <c r="F224" s="468">
        <v>0</v>
      </c>
      <c r="G224" s="469"/>
      <c r="H224" s="468">
        <v>0</v>
      </c>
      <c r="J224" s="470">
        <f t="shared" si="150"/>
        <v>0</v>
      </c>
      <c r="L224" s="471" t="str">
        <f t="shared" si="151"/>
        <v>NA</v>
      </c>
      <c r="N224" s="471" t="str">
        <f t="shared" si="152"/>
        <v>NA</v>
      </c>
      <c r="O224" s="472"/>
      <c r="P224" s="471" t="str">
        <f t="shared" si="153"/>
        <v>NA</v>
      </c>
      <c r="Q224" s="473"/>
      <c r="R224" s="471" t="str">
        <f t="shared" si="154"/>
        <v>NA</v>
      </c>
      <c r="S224" s="473"/>
      <c r="T224" s="471" t="str">
        <f t="shared" ref="T224:T238" si="155">IF(SUM($D220:$D224)=0,"NA",SUM($J220:$J224)/SUM($D220:$D224))</f>
        <v>NA</v>
      </c>
      <c r="U224" s="472"/>
      <c r="V224" s="471"/>
      <c r="W224" s="472"/>
      <c r="X224" s="471"/>
      <c r="Y224" s="472"/>
      <c r="Z224" s="472"/>
      <c r="AA224" s="472"/>
      <c r="AB224" s="472"/>
      <c r="AC224" s="472"/>
      <c r="AD224" s="472"/>
      <c r="AE224" s="472"/>
      <c r="AF224" s="472"/>
      <c r="AG224" s="472"/>
      <c r="AH224" s="472"/>
      <c r="AI224" s="472"/>
      <c r="AJ224" s="472"/>
      <c r="AK224" s="472"/>
      <c r="AL224" s="472"/>
      <c r="AM224" s="472"/>
      <c r="AN224" s="472"/>
      <c r="AO224" s="472"/>
      <c r="AP224" s="472"/>
      <c r="AQ224" s="472"/>
      <c r="AR224" s="472"/>
    </row>
    <row r="225" spans="1:46">
      <c r="A225" s="466">
        <v>35500</v>
      </c>
      <c r="B225" s="467">
        <v>2001</v>
      </c>
      <c r="C225" s="466"/>
      <c r="D225" s="468">
        <v>0</v>
      </c>
      <c r="E225" s="469"/>
      <c r="F225" s="468">
        <v>0</v>
      </c>
      <c r="G225" s="469"/>
      <c r="H225" s="468">
        <v>0</v>
      </c>
      <c r="J225" s="470">
        <f t="shared" si="150"/>
        <v>0</v>
      </c>
      <c r="L225" s="471" t="str">
        <f t="shared" si="151"/>
        <v>NA</v>
      </c>
      <c r="N225" s="471" t="str">
        <f t="shared" si="152"/>
        <v>NA</v>
      </c>
      <c r="O225" s="472"/>
      <c r="P225" s="471" t="str">
        <f t="shared" si="153"/>
        <v>NA</v>
      </c>
      <c r="Q225" s="473"/>
      <c r="R225" s="471" t="str">
        <f t="shared" si="154"/>
        <v>NA</v>
      </c>
      <c r="S225" s="473"/>
      <c r="T225" s="471" t="str">
        <f t="shared" si="155"/>
        <v>NA</v>
      </c>
      <c r="U225" s="472"/>
      <c r="V225" s="471" t="str">
        <f t="shared" ref="V225:V238" si="156">IF(SUM($D220:$D225)=0,"NA",SUM($J220:$J225)/SUM($D220:$D225))</f>
        <v>NA</v>
      </c>
      <c r="W225" s="472"/>
      <c r="X225" s="471"/>
      <c r="Y225" s="472"/>
      <c r="Z225" s="471"/>
      <c r="AA225" s="472"/>
      <c r="AB225" s="472"/>
      <c r="AC225" s="472"/>
      <c r="AD225" s="472"/>
      <c r="AE225" s="472"/>
      <c r="AF225" s="472"/>
      <c r="AG225" s="472"/>
      <c r="AH225" s="472"/>
      <c r="AI225" s="472"/>
      <c r="AJ225" s="472"/>
      <c r="AK225" s="472"/>
      <c r="AL225" s="472"/>
      <c r="AM225" s="472"/>
      <c r="AN225" s="472"/>
      <c r="AO225" s="472"/>
      <c r="AP225" s="472"/>
      <c r="AQ225" s="472"/>
      <c r="AR225" s="472"/>
    </row>
    <row r="226" spans="1:46">
      <c r="A226" s="466">
        <v>35500</v>
      </c>
      <c r="B226" s="467">
        <v>2002</v>
      </c>
      <c r="C226" s="466"/>
      <c r="D226" s="468">
        <v>0</v>
      </c>
      <c r="E226" s="469"/>
      <c r="F226" s="468">
        <v>0</v>
      </c>
      <c r="G226" s="469"/>
      <c r="H226" s="468">
        <v>0</v>
      </c>
      <c r="J226" s="470">
        <f t="shared" si="150"/>
        <v>0</v>
      </c>
      <c r="L226" s="471" t="str">
        <f t="shared" si="151"/>
        <v>NA</v>
      </c>
      <c r="N226" s="471" t="str">
        <f t="shared" si="152"/>
        <v>NA</v>
      </c>
      <c r="O226" s="472"/>
      <c r="P226" s="471" t="str">
        <f t="shared" si="153"/>
        <v>NA</v>
      </c>
      <c r="Q226" s="473"/>
      <c r="R226" s="471" t="str">
        <f t="shared" si="154"/>
        <v>NA</v>
      </c>
      <c r="S226" s="473"/>
      <c r="T226" s="471" t="str">
        <f t="shared" si="155"/>
        <v>NA</v>
      </c>
      <c r="U226" s="472"/>
      <c r="V226" s="471" t="str">
        <f t="shared" si="156"/>
        <v>NA</v>
      </c>
      <c r="W226" s="472"/>
      <c r="X226" s="471" t="str">
        <f t="shared" ref="X226:X238" si="157">IF(SUM($D220:$D226)=0,"NA",SUM($J220:$J226)/SUM($D220:$D226))</f>
        <v>NA</v>
      </c>
      <c r="Y226" s="472"/>
      <c r="Z226" s="471"/>
      <c r="AA226" s="472"/>
      <c r="AB226" s="471"/>
      <c r="AC226" s="472"/>
      <c r="AD226" s="472"/>
      <c r="AE226" s="472"/>
      <c r="AF226" s="472"/>
      <c r="AG226" s="472"/>
      <c r="AH226" s="472"/>
      <c r="AI226" s="472"/>
      <c r="AJ226" s="472"/>
      <c r="AK226" s="472"/>
      <c r="AL226" s="472"/>
      <c r="AM226" s="472"/>
      <c r="AN226" s="472"/>
      <c r="AO226" s="472"/>
      <c r="AP226" s="472"/>
      <c r="AQ226" s="472"/>
      <c r="AR226" s="472"/>
    </row>
    <row r="227" spans="1:46">
      <c r="A227" s="466">
        <v>35500</v>
      </c>
      <c r="B227" s="467">
        <v>2003</v>
      </c>
      <c r="C227" s="466"/>
      <c r="D227" s="468">
        <v>0</v>
      </c>
      <c r="E227" s="469"/>
      <c r="F227" s="468">
        <v>0</v>
      </c>
      <c r="G227" s="469"/>
      <c r="H227" s="468">
        <v>0</v>
      </c>
      <c r="J227" s="470">
        <f t="shared" si="150"/>
        <v>0</v>
      </c>
      <c r="L227" s="471" t="str">
        <f t="shared" si="151"/>
        <v>NA</v>
      </c>
      <c r="N227" s="471" t="str">
        <f t="shared" si="152"/>
        <v>NA</v>
      </c>
      <c r="O227" s="472"/>
      <c r="P227" s="471" t="str">
        <f t="shared" si="153"/>
        <v>NA</v>
      </c>
      <c r="Q227" s="473"/>
      <c r="R227" s="471" t="str">
        <f t="shared" si="154"/>
        <v>NA</v>
      </c>
      <c r="S227" s="473"/>
      <c r="T227" s="471" t="str">
        <f t="shared" si="155"/>
        <v>NA</v>
      </c>
      <c r="U227" s="472"/>
      <c r="V227" s="471" t="str">
        <f t="shared" si="156"/>
        <v>NA</v>
      </c>
      <c r="W227" s="472"/>
      <c r="X227" s="471" t="str">
        <f t="shared" si="157"/>
        <v>NA</v>
      </c>
      <c r="Y227" s="472"/>
      <c r="Z227" s="471" t="str">
        <f t="shared" ref="Z227:Z238" si="158">IF(SUM($D220:$D227)=0,"NA",SUM($J220:$J227)/SUM($D220:$D227))</f>
        <v>NA</v>
      </c>
      <c r="AA227" s="472"/>
      <c r="AB227" s="471"/>
      <c r="AC227" s="472"/>
      <c r="AD227" s="471"/>
      <c r="AE227" s="471"/>
      <c r="AF227" s="472"/>
      <c r="AG227" s="472"/>
      <c r="AH227" s="472"/>
      <c r="AI227" s="472"/>
      <c r="AJ227" s="472"/>
      <c r="AK227" s="472"/>
      <c r="AL227" s="472"/>
      <c r="AM227" s="472"/>
      <c r="AN227" s="472"/>
      <c r="AO227" s="472"/>
      <c r="AP227" s="472"/>
      <c r="AQ227" s="472"/>
      <c r="AR227" s="472"/>
    </row>
    <row r="228" spans="1:46">
      <c r="A228" s="466">
        <v>35500</v>
      </c>
      <c r="B228" s="467">
        <v>2004</v>
      </c>
      <c r="C228" s="466"/>
      <c r="D228" s="468">
        <v>0</v>
      </c>
      <c r="E228" s="469"/>
      <c r="F228" s="468">
        <v>0</v>
      </c>
      <c r="G228" s="469"/>
      <c r="H228" s="468">
        <v>0</v>
      </c>
      <c r="J228" s="470">
        <f t="shared" si="150"/>
        <v>0</v>
      </c>
      <c r="L228" s="471" t="str">
        <f t="shared" si="151"/>
        <v>NA</v>
      </c>
      <c r="N228" s="471" t="str">
        <f t="shared" si="152"/>
        <v>NA</v>
      </c>
      <c r="O228" s="472"/>
      <c r="P228" s="471" t="str">
        <f t="shared" si="153"/>
        <v>NA</v>
      </c>
      <c r="Q228" s="473"/>
      <c r="R228" s="471" t="str">
        <f t="shared" si="154"/>
        <v>NA</v>
      </c>
      <c r="S228" s="473"/>
      <c r="T228" s="471" t="str">
        <f t="shared" si="155"/>
        <v>NA</v>
      </c>
      <c r="U228" s="472"/>
      <c r="V228" s="471" t="str">
        <f t="shared" si="156"/>
        <v>NA</v>
      </c>
      <c r="W228" s="472"/>
      <c r="X228" s="471" t="str">
        <f t="shared" si="157"/>
        <v>NA</v>
      </c>
      <c r="Y228" s="472"/>
      <c r="Z228" s="471" t="str">
        <f t="shared" si="158"/>
        <v>NA</v>
      </c>
      <c r="AA228" s="472"/>
      <c r="AB228" s="471" t="str">
        <f t="shared" ref="AB228:AB238" si="159">IF(SUM($D220:$D228)=0,"NA",SUM($J220:$J228)/SUM($D220:$D228))</f>
        <v>NA</v>
      </c>
      <c r="AC228" s="472"/>
      <c r="AD228" s="471"/>
      <c r="AE228" s="471"/>
      <c r="AF228" s="471"/>
      <c r="AG228" s="472"/>
      <c r="AH228" s="471" t="s">
        <v>36</v>
      </c>
      <c r="AI228" s="472"/>
      <c r="AJ228" s="471" t="s">
        <v>36</v>
      </c>
      <c r="AK228" s="472"/>
      <c r="AL228" s="471" t="s">
        <v>36</v>
      </c>
      <c r="AM228" s="472"/>
      <c r="AN228" s="471" t="s">
        <v>36</v>
      </c>
      <c r="AO228" s="472"/>
      <c r="AP228" s="472"/>
      <c r="AQ228" s="472"/>
      <c r="AR228" s="472"/>
    </row>
    <row r="229" spans="1:46">
      <c r="A229" s="466">
        <v>35500</v>
      </c>
      <c r="B229" s="467">
        <v>2005</v>
      </c>
      <c r="C229" s="466"/>
      <c r="D229" s="468">
        <v>0</v>
      </c>
      <c r="E229" s="469"/>
      <c r="F229" s="468">
        <v>0</v>
      </c>
      <c r="G229" s="469"/>
      <c r="H229" s="468">
        <v>0</v>
      </c>
      <c r="J229" s="470">
        <f t="shared" si="150"/>
        <v>0</v>
      </c>
      <c r="L229" s="471" t="str">
        <f t="shared" si="151"/>
        <v>NA</v>
      </c>
      <c r="N229" s="471" t="str">
        <f t="shared" si="152"/>
        <v>NA</v>
      </c>
      <c r="O229" s="472"/>
      <c r="P229" s="471" t="str">
        <f t="shared" si="153"/>
        <v>NA</v>
      </c>
      <c r="Q229" s="473"/>
      <c r="R229" s="471" t="str">
        <f t="shared" si="154"/>
        <v>NA</v>
      </c>
      <c r="S229" s="473"/>
      <c r="T229" s="471" t="str">
        <f t="shared" si="155"/>
        <v>NA</v>
      </c>
      <c r="U229" s="472"/>
      <c r="V229" s="471" t="str">
        <f t="shared" si="156"/>
        <v>NA</v>
      </c>
      <c r="W229" s="472"/>
      <c r="X229" s="471" t="str">
        <f t="shared" si="157"/>
        <v>NA</v>
      </c>
      <c r="Y229" s="472"/>
      <c r="Z229" s="471" t="str">
        <f t="shared" si="158"/>
        <v>NA</v>
      </c>
      <c r="AA229" s="472"/>
      <c r="AB229" s="471" t="str">
        <f t="shared" si="159"/>
        <v>NA</v>
      </c>
      <c r="AC229" s="472"/>
      <c r="AD229" s="471" t="str">
        <f t="shared" ref="AD229:AD238" si="160">IF(SUM($D220:$D229)=0,"NA",SUM($J220:$J229)/SUM($D220:$D229))</f>
        <v>NA</v>
      </c>
      <c r="AE229" s="471"/>
      <c r="AF229" s="471"/>
      <c r="AG229" s="472"/>
      <c r="AH229" s="471"/>
      <c r="AI229" s="472"/>
      <c r="AJ229" s="471" t="s">
        <v>36</v>
      </c>
      <c r="AK229" s="472"/>
      <c r="AL229" s="471" t="s">
        <v>36</v>
      </c>
      <c r="AM229" s="472"/>
      <c r="AN229" s="471" t="s">
        <v>36</v>
      </c>
      <c r="AO229" s="472"/>
      <c r="AP229" s="472"/>
      <c r="AQ229" s="472"/>
      <c r="AR229" s="472"/>
    </row>
    <row r="230" spans="1:46">
      <c r="A230" s="466">
        <v>35500</v>
      </c>
      <c r="B230" s="467">
        <v>2006</v>
      </c>
      <c r="C230" s="466"/>
      <c r="D230" s="468">
        <v>0</v>
      </c>
      <c r="E230" s="469"/>
      <c r="F230" s="468">
        <v>0</v>
      </c>
      <c r="G230" s="469"/>
      <c r="H230" s="468">
        <v>0</v>
      </c>
      <c r="J230" s="470">
        <f t="shared" si="150"/>
        <v>0</v>
      </c>
      <c r="L230" s="471" t="str">
        <f t="shared" si="151"/>
        <v>NA</v>
      </c>
      <c r="N230" s="471" t="str">
        <f t="shared" si="152"/>
        <v>NA</v>
      </c>
      <c r="O230" s="472"/>
      <c r="P230" s="471" t="str">
        <f t="shared" si="153"/>
        <v>NA</v>
      </c>
      <c r="Q230" s="473"/>
      <c r="R230" s="471" t="str">
        <f t="shared" si="154"/>
        <v>NA</v>
      </c>
      <c r="S230" s="473"/>
      <c r="T230" s="471" t="str">
        <f t="shared" si="155"/>
        <v>NA</v>
      </c>
      <c r="U230" s="472"/>
      <c r="V230" s="471" t="str">
        <f t="shared" si="156"/>
        <v>NA</v>
      </c>
      <c r="W230" s="472"/>
      <c r="X230" s="471" t="str">
        <f t="shared" si="157"/>
        <v>NA</v>
      </c>
      <c r="Y230" s="472"/>
      <c r="Z230" s="471" t="str">
        <f t="shared" si="158"/>
        <v>NA</v>
      </c>
      <c r="AA230" s="472"/>
      <c r="AB230" s="471" t="str">
        <f t="shared" si="159"/>
        <v>NA</v>
      </c>
      <c r="AC230" s="472"/>
      <c r="AD230" s="471" t="str">
        <f t="shared" si="160"/>
        <v>NA</v>
      </c>
      <c r="AE230" s="471"/>
      <c r="AF230" s="471" t="str">
        <f t="shared" ref="AF230:AF238" si="161">IF(SUM($D220:$D230)=0,"NA",SUM($J220:$J230)/SUM($D220:$D230))</f>
        <v>NA</v>
      </c>
      <c r="AG230" s="472"/>
      <c r="AH230" s="471"/>
      <c r="AI230" s="472"/>
      <c r="AJ230" s="471"/>
      <c r="AK230" s="472"/>
      <c r="AL230" s="471" t="s">
        <v>36</v>
      </c>
      <c r="AM230" s="472"/>
      <c r="AN230" s="471" t="s">
        <v>36</v>
      </c>
      <c r="AO230" s="472"/>
      <c r="AP230" s="472"/>
      <c r="AQ230" s="472"/>
      <c r="AR230" s="472"/>
    </row>
    <row r="231" spans="1:46">
      <c r="A231" s="466">
        <v>35500</v>
      </c>
      <c r="B231" s="467">
        <v>2007</v>
      </c>
      <c r="C231" s="466"/>
      <c r="D231" s="476">
        <v>46368.72</v>
      </c>
      <c r="E231" s="476"/>
      <c r="F231" s="468">
        <v>0</v>
      </c>
      <c r="G231" s="476"/>
      <c r="H231" s="476">
        <v>1951.61</v>
      </c>
      <c r="J231" s="451">
        <f t="shared" si="150"/>
        <v>-1951.61</v>
      </c>
      <c r="L231" s="471">
        <f t="shared" si="151"/>
        <v>-4.2088934091775658E-2</v>
      </c>
      <c r="N231" s="471">
        <f t="shared" si="152"/>
        <v>-4.2088934091775658E-2</v>
      </c>
      <c r="O231" s="472"/>
      <c r="P231" s="471">
        <f t="shared" si="153"/>
        <v>-4.2088934091775658E-2</v>
      </c>
      <c r="Q231" s="473"/>
      <c r="R231" s="471">
        <f t="shared" si="154"/>
        <v>-4.2088934091775658E-2</v>
      </c>
      <c r="S231" s="473"/>
      <c r="T231" s="471">
        <f t="shared" si="155"/>
        <v>-4.2088934091775658E-2</v>
      </c>
      <c r="U231" s="472"/>
      <c r="V231" s="471">
        <f t="shared" si="156"/>
        <v>-4.2088934091775658E-2</v>
      </c>
      <c r="W231" s="472"/>
      <c r="X231" s="471">
        <f t="shared" si="157"/>
        <v>-4.2088934091775658E-2</v>
      </c>
      <c r="Y231" s="472"/>
      <c r="Z231" s="471">
        <f t="shared" si="158"/>
        <v>-4.2088934091775658E-2</v>
      </c>
      <c r="AA231" s="472"/>
      <c r="AB231" s="471">
        <f t="shared" si="159"/>
        <v>-4.2088934091775658E-2</v>
      </c>
      <c r="AC231" s="472"/>
      <c r="AD231" s="471">
        <f t="shared" si="160"/>
        <v>-4.2088934091775658E-2</v>
      </c>
      <c r="AE231" s="471"/>
      <c r="AF231" s="471">
        <f t="shared" si="161"/>
        <v>-4.2088934091775658E-2</v>
      </c>
      <c r="AG231" s="472"/>
      <c r="AH231" s="471">
        <f t="shared" ref="AH231:AH238" si="162">IF(SUM($D220:$D231)=0,"NA",SUM($J220:$J231)/SUM($D220:$D231))</f>
        <v>-4.2088934091775658E-2</v>
      </c>
      <c r="AI231" s="472"/>
      <c r="AJ231" s="471"/>
      <c r="AK231" s="472"/>
      <c r="AL231" s="471"/>
      <c r="AM231" s="472"/>
      <c r="AN231" s="471" t="s">
        <v>36</v>
      </c>
      <c r="AO231" s="472"/>
      <c r="AP231" s="472"/>
      <c r="AQ231" s="472"/>
      <c r="AR231" s="472"/>
    </row>
    <row r="232" spans="1:46">
      <c r="A232" s="466">
        <v>35500</v>
      </c>
      <c r="B232" s="467">
        <v>2008</v>
      </c>
      <c r="C232" s="466"/>
      <c r="D232" s="468">
        <v>0</v>
      </c>
      <c r="E232" s="469"/>
      <c r="F232" s="468">
        <v>0</v>
      </c>
      <c r="G232" s="469"/>
      <c r="H232" s="468">
        <v>0</v>
      </c>
      <c r="J232" s="470">
        <f t="shared" si="150"/>
        <v>0</v>
      </c>
      <c r="L232" s="471" t="str">
        <f t="shared" si="151"/>
        <v>NA</v>
      </c>
      <c r="N232" s="471">
        <f t="shared" si="152"/>
        <v>-4.2088934091775658E-2</v>
      </c>
      <c r="O232" s="472"/>
      <c r="P232" s="471">
        <f t="shared" si="153"/>
        <v>-4.2088934091775658E-2</v>
      </c>
      <c r="Q232" s="472"/>
      <c r="R232" s="471">
        <f t="shared" si="154"/>
        <v>-4.2088934091775658E-2</v>
      </c>
      <c r="S232" s="473"/>
      <c r="T232" s="471">
        <f t="shared" si="155"/>
        <v>-4.2088934091775658E-2</v>
      </c>
      <c r="U232" s="472"/>
      <c r="V232" s="471">
        <f t="shared" si="156"/>
        <v>-4.2088934091775658E-2</v>
      </c>
      <c r="W232" s="472"/>
      <c r="X232" s="471">
        <f t="shared" si="157"/>
        <v>-4.2088934091775658E-2</v>
      </c>
      <c r="Y232" s="472"/>
      <c r="Z232" s="471">
        <f t="shared" si="158"/>
        <v>-4.2088934091775658E-2</v>
      </c>
      <c r="AA232" s="472"/>
      <c r="AB232" s="471">
        <f t="shared" si="159"/>
        <v>-4.2088934091775658E-2</v>
      </c>
      <c r="AC232" s="472"/>
      <c r="AD232" s="471">
        <f t="shared" si="160"/>
        <v>-4.2088934091775658E-2</v>
      </c>
      <c r="AE232" s="471"/>
      <c r="AF232" s="471">
        <f t="shared" si="161"/>
        <v>-4.2088934091775658E-2</v>
      </c>
      <c r="AG232" s="472"/>
      <c r="AH232" s="471">
        <f t="shared" si="162"/>
        <v>-4.2088934091775658E-2</v>
      </c>
      <c r="AI232" s="472"/>
      <c r="AJ232" s="471">
        <f t="shared" ref="AJ232:AJ238" si="163">IF(SUM($D220:$D232)=0,"NA",SUM($J220:$J232)/SUM($D220:$D232))</f>
        <v>-4.2088934091775658E-2</v>
      </c>
      <c r="AK232" s="472"/>
      <c r="AL232" s="471"/>
      <c r="AM232" s="472"/>
      <c r="AN232" s="471"/>
      <c r="AO232" s="472"/>
      <c r="AP232" s="472"/>
      <c r="AQ232" s="472"/>
      <c r="AR232" s="472"/>
    </row>
    <row r="233" spans="1:46">
      <c r="A233" s="466">
        <v>35500</v>
      </c>
      <c r="B233" s="467">
        <v>2009</v>
      </c>
      <c r="C233" s="466"/>
      <c r="D233" s="468">
        <v>0</v>
      </c>
      <c r="E233" s="469"/>
      <c r="F233" s="468">
        <v>0</v>
      </c>
      <c r="G233" s="469"/>
      <c r="H233" s="468">
        <v>0</v>
      </c>
      <c r="J233" s="470">
        <f t="shared" si="150"/>
        <v>0</v>
      </c>
      <c r="L233" s="471" t="str">
        <f t="shared" si="151"/>
        <v>NA</v>
      </c>
      <c r="N233" s="471" t="str">
        <f t="shared" si="152"/>
        <v>NA</v>
      </c>
      <c r="O233" s="472"/>
      <c r="P233" s="471">
        <f t="shared" si="153"/>
        <v>-4.2088934091775658E-2</v>
      </c>
      <c r="Q233" s="472"/>
      <c r="R233" s="471">
        <f t="shared" si="154"/>
        <v>-4.2088934091775658E-2</v>
      </c>
      <c r="S233" s="473"/>
      <c r="T233" s="471">
        <f t="shared" si="155"/>
        <v>-4.2088934091775658E-2</v>
      </c>
      <c r="U233" s="472"/>
      <c r="V233" s="471">
        <f t="shared" si="156"/>
        <v>-4.2088934091775658E-2</v>
      </c>
      <c r="W233" s="472"/>
      <c r="X233" s="471">
        <f t="shared" si="157"/>
        <v>-4.2088934091775658E-2</v>
      </c>
      <c r="Y233" s="472"/>
      <c r="Z233" s="471">
        <f t="shared" si="158"/>
        <v>-4.2088934091775658E-2</v>
      </c>
      <c r="AA233" s="472"/>
      <c r="AB233" s="471">
        <f t="shared" si="159"/>
        <v>-4.2088934091775658E-2</v>
      </c>
      <c r="AC233" s="472"/>
      <c r="AD233" s="471">
        <f t="shared" si="160"/>
        <v>-4.2088934091775658E-2</v>
      </c>
      <c r="AE233" s="471"/>
      <c r="AF233" s="471">
        <f t="shared" si="161"/>
        <v>-4.2088934091775658E-2</v>
      </c>
      <c r="AG233" s="472"/>
      <c r="AH233" s="471">
        <f t="shared" si="162"/>
        <v>-4.2088934091775658E-2</v>
      </c>
      <c r="AI233" s="472"/>
      <c r="AJ233" s="471">
        <f t="shared" si="163"/>
        <v>-4.2088934091775658E-2</v>
      </c>
      <c r="AK233" s="472"/>
      <c r="AL233" s="471">
        <f t="shared" ref="AL233:AL238" si="164">IF(SUM($D220:$D233)=0,"NA",SUM($J220:$J233)/SUM($D220:$D233))</f>
        <v>-4.2088934091775658E-2</v>
      </c>
      <c r="AM233" s="472"/>
      <c r="AN233" s="471"/>
      <c r="AO233" s="472"/>
      <c r="AP233" s="471"/>
      <c r="AQ233" s="472"/>
      <c r="AR233" s="472"/>
    </row>
    <row r="234" spans="1:46">
      <c r="A234" s="466">
        <v>35500</v>
      </c>
      <c r="B234" s="467">
        <v>2010</v>
      </c>
      <c r="C234" s="466"/>
      <c r="D234" s="468">
        <v>0</v>
      </c>
      <c r="E234" s="469"/>
      <c r="F234" s="468">
        <v>0</v>
      </c>
      <c r="G234" s="469"/>
      <c r="H234" s="468">
        <v>0</v>
      </c>
      <c r="J234" s="470">
        <f t="shared" si="150"/>
        <v>0</v>
      </c>
      <c r="L234" s="471" t="str">
        <f t="shared" si="151"/>
        <v>NA</v>
      </c>
      <c r="N234" s="471" t="str">
        <f t="shared" si="152"/>
        <v>NA</v>
      </c>
      <c r="O234" s="472"/>
      <c r="P234" s="471" t="str">
        <f t="shared" si="153"/>
        <v>NA</v>
      </c>
      <c r="Q234" s="472"/>
      <c r="R234" s="471">
        <f t="shared" si="154"/>
        <v>-4.2088934091775658E-2</v>
      </c>
      <c r="S234" s="472"/>
      <c r="T234" s="471">
        <f t="shared" si="155"/>
        <v>-4.2088934091775658E-2</v>
      </c>
      <c r="U234" s="472"/>
      <c r="V234" s="471">
        <f t="shared" si="156"/>
        <v>-4.2088934091775658E-2</v>
      </c>
      <c r="W234" s="472"/>
      <c r="X234" s="471">
        <f t="shared" si="157"/>
        <v>-4.2088934091775658E-2</v>
      </c>
      <c r="Y234" s="472"/>
      <c r="Z234" s="471">
        <f t="shared" si="158"/>
        <v>-4.2088934091775658E-2</v>
      </c>
      <c r="AA234" s="472"/>
      <c r="AB234" s="471">
        <f t="shared" si="159"/>
        <v>-4.2088934091775658E-2</v>
      </c>
      <c r="AC234" s="472"/>
      <c r="AD234" s="471">
        <f t="shared" si="160"/>
        <v>-4.2088934091775658E-2</v>
      </c>
      <c r="AE234" s="472"/>
      <c r="AF234" s="471">
        <f t="shared" si="161"/>
        <v>-4.2088934091775658E-2</v>
      </c>
      <c r="AG234" s="472"/>
      <c r="AH234" s="471">
        <f t="shared" si="162"/>
        <v>-4.2088934091775658E-2</v>
      </c>
      <c r="AI234" s="472"/>
      <c r="AJ234" s="471">
        <f t="shared" si="163"/>
        <v>-4.2088934091775658E-2</v>
      </c>
      <c r="AK234" s="472"/>
      <c r="AL234" s="471">
        <f t="shared" si="164"/>
        <v>-4.2088934091775658E-2</v>
      </c>
      <c r="AM234" s="472"/>
      <c r="AN234" s="471">
        <f>IF(SUM($D220:$D234)=0,"NA",SUM($J220:$J234)/SUM($D220:$D234))</f>
        <v>-4.2088934091775658E-2</v>
      </c>
      <c r="AO234" s="472"/>
      <c r="AP234" s="471"/>
      <c r="AQ234" s="472"/>
      <c r="AR234" s="471"/>
    </row>
    <row r="235" spans="1:46">
      <c r="A235" s="466">
        <v>35500</v>
      </c>
      <c r="B235" s="467">
        <v>2011</v>
      </c>
      <c r="C235" s="466"/>
      <c r="D235" s="476">
        <v>1598.8</v>
      </c>
      <c r="E235" s="476"/>
      <c r="F235" s="468">
        <v>0</v>
      </c>
      <c r="G235" s="469"/>
      <c r="H235" s="468">
        <v>0</v>
      </c>
      <c r="J235" s="470">
        <f t="shared" si="150"/>
        <v>0</v>
      </c>
      <c r="L235" s="471">
        <f t="shared" si="151"/>
        <v>0</v>
      </c>
      <c r="N235" s="471">
        <f t="shared" si="152"/>
        <v>0</v>
      </c>
      <c r="O235" s="472"/>
      <c r="P235" s="471">
        <f t="shared" si="153"/>
        <v>0</v>
      </c>
      <c r="Q235" s="472"/>
      <c r="R235" s="471">
        <f t="shared" si="154"/>
        <v>0</v>
      </c>
      <c r="S235" s="472"/>
      <c r="T235" s="471">
        <f t="shared" si="155"/>
        <v>-4.0686072575776271E-2</v>
      </c>
      <c r="U235" s="472"/>
      <c r="V235" s="471">
        <f t="shared" si="156"/>
        <v>-4.0686072575776271E-2</v>
      </c>
      <c r="W235" s="472"/>
      <c r="X235" s="471">
        <f t="shared" si="157"/>
        <v>-4.0686072575776271E-2</v>
      </c>
      <c r="Y235" s="472"/>
      <c r="Z235" s="471">
        <f t="shared" si="158"/>
        <v>-4.0686072575776271E-2</v>
      </c>
      <c r="AA235" s="472"/>
      <c r="AB235" s="471">
        <f t="shared" si="159"/>
        <v>-4.0686072575776271E-2</v>
      </c>
      <c r="AC235" s="472"/>
      <c r="AD235" s="471">
        <f t="shared" si="160"/>
        <v>-4.0686072575776271E-2</v>
      </c>
      <c r="AE235" s="472"/>
      <c r="AF235" s="471">
        <f t="shared" si="161"/>
        <v>-4.0686072575776271E-2</v>
      </c>
      <c r="AG235" s="472"/>
      <c r="AH235" s="471">
        <f t="shared" si="162"/>
        <v>-4.0686072575776271E-2</v>
      </c>
      <c r="AI235" s="472"/>
      <c r="AJ235" s="471">
        <f t="shared" si="163"/>
        <v>-4.0686072575776271E-2</v>
      </c>
      <c r="AK235" s="472"/>
      <c r="AL235" s="471">
        <f t="shared" si="164"/>
        <v>-4.0686072575776271E-2</v>
      </c>
      <c r="AM235" s="472"/>
      <c r="AN235" s="471">
        <f>IF(SUM($D221:$D235)=0,"NA",SUM($J221:$J235)/SUM($D221:$D235))</f>
        <v>-4.0686072575776271E-2</v>
      </c>
      <c r="AO235" s="472"/>
      <c r="AP235" s="471">
        <f>IF(SUM($D220:$D235)=0,"NA",SUM($J220:$J235)/SUM($D220:$D235))</f>
        <v>-4.0686072575776271E-2</v>
      </c>
      <c r="AQ235" s="472"/>
      <c r="AR235" s="471"/>
    </row>
    <row r="236" spans="1:46">
      <c r="A236" s="466">
        <v>35500</v>
      </c>
      <c r="B236" s="467">
        <v>2012</v>
      </c>
      <c r="C236" s="466"/>
      <c r="D236" s="468">
        <v>0</v>
      </c>
      <c r="E236" s="469"/>
      <c r="F236" s="468">
        <v>0</v>
      </c>
      <c r="G236" s="469"/>
      <c r="H236" s="468">
        <v>0</v>
      </c>
      <c r="J236" s="470">
        <f t="shared" si="150"/>
        <v>0</v>
      </c>
      <c r="L236" s="471" t="str">
        <f t="shared" si="151"/>
        <v>NA</v>
      </c>
      <c r="N236" s="471">
        <f t="shared" si="152"/>
        <v>0</v>
      </c>
      <c r="O236" s="472"/>
      <c r="P236" s="471">
        <f t="shared" si="153"/>
        <v>0</v>
      </c>
      <c r="Q236" s="472"/>
      <c r="R236" s="471">
        <f t="shared" si="154"/>
        <v>0</v>
      </c>
      <c r="S236" s="472"/>
      <c r="T236" s="471">
        <f t="shared" si="155"/>
        <v>0</v>
      </c>
      <c r="U236" s="472"/>
      <c r="V236" s="471">
        <f t="shared" si="156"/>
        <v>-4.0686072575776271E-2</v>
      </c>
      <c r="W236" s="472"/>
      <c r="X236" s="471">
        <f t="shared" si="157"/>
        <v>-4.0686072575776271E-2</v>
      </c>
      <c r="Y236" s="472"/>
      <c r="Z236" s="471">
        <f t="shared" si="158"/>
        <v>-4.0686072575776271E-2</v>
      </c>
      <c r="AA236" s="472"/>
      <c r="AB236" s="471">
        <f t="shared" si="159"/>
        <v>-4.0686072575776271E-2</v>
      </c>
      <c r="AC236" s="472"/>
      <c r="AD236" s="471">
        <f t="shared" si="160"/>
        <v>-4.0686072575776271E-2</v>
      </c>
      <c r="AE236" s="472"/>
      <c r="AF236" s="471">
        <f t="shared" si="161"/>
        <v>-4.0686072575776271E-2</v>
      </c>
      <c r="AG236" s="472"/>
      <c r="AH236" s="471">
        <f t="shared" si="162"/>
        <v>-4.0686072575776271E-2</v>
      </c>
      <c r="AI236" s="472"/>
      <c r="AJ236" s="471">
        <f t="shared" si="163"/>
        <v>-4.0686072575776271E-2</v>
      </c>
      <c r="AK236" s="472"/>
      <c r="AL236" s="471">
        <f t="shared" si="164"/>
        <v>-4.0686072575776271E-2</v>
      </c>
      <c r="AM236" s="472"/>
      <c r="AN236" s="471">
        <f>IF(SUM($D222:$D236)=0,"NA",SUM($J222:$J236)/SUM($D222:$D236))</f>
        <v>-4.0686072575776271E-2</v>
      </c>
      <c r="AO236" s="472"/>
      <c r="AP236" s="471">
        <f>IF(SUM($D221:$D236)=0,"NA",SUM($J221:$J236)/SUM($D221:$D236))</f>
        <v>-4.0686072575776271E-2</v>
      </c>
      <c r="AQ236" s="472"/>
      <c r="AR236" s="471">
        <f>IF(SUM($D220:$D236)=0,"NA",SUM($J220:$J236)/SUM($D220:$D236))</f>
        <v>-4.0686072575776271E-2</v>
      </c>
    </row>
    <row r="237" spans="1:46">
      <c r="A237" s="466">
        <v>35500</v>
      </c>
      <c r="B237" s="467">
        <v>2013</v>
      </c>
      <c r="C237" s="466"/>
      <c r="D237" s="468">
        <v>0</v>
      </c>
      <c r="E237" s="469"/>
      <c r="F237" s="468">
        <v>0</v>
      </c>
      <c r="G237" s="469"/>
      <c r="H237" s="468">
        <v>0</v>
      </c>
      <c r="J237" s="470">
        <f t="shared" si="150"/>
        <v>0</v>
      </c>
      <c r="L237" s="471" t="str">
        <f t="shared" si="151"/>
        <v>NA</v>
      </c>
      <c r="N237" s="471" t="str">
        <f>IF(SUM($D236:$D237)=0,"NA",SUM($J236:$J237)/SUM($D236:$D237))</f>
        <v>NA</v>
      </c>
      <c r="O237" s="472"/>
      <c r="P237" s="471">
        <f t="shared" si="153"/>
        <v>0</v>
      </c>
      <c r="Q237" s="472"/>
      <c r="R237" s="471">
        <f t="shared" si="154"/>
        <v>0</v>
      </c>
      <c r="S237" s="472"/>
      <c r="T237" s="471">
        <f t="shared" si="155"/>
        <v>0</v>
      </c>
      <c r="U237" s="472"/>
      <c r="V237" s="471">
        <f t="shared" si="156"/>
        <v>0</v>
      </c>
      <c r="W237" s="472"/>
      <c r="X237" s="471">
        <f t="shared" si="157"/>
        <v>-4.0686072575776271E-2</v>
      </c>
      <c r="Y237" s="472"/>
      <c r="Z237" s="471">
        <f t="shared" si="158"/>
        <v>-4.0686072575776271E-2</v>
      </c>
      <c r="AA237" s="472"/>
      <c r="AB237" s="471">
        <f t="shared" si="159"/>
        <v>-4.0686072575776271E-2</v>
      </c>
      <c r="AC237" s="472"/>
      <c r="AD237" s="471">
        <f t="shared" si="160"/>
        <v>-4.0686072575776271E-2</v>
      </c>
      <c r="AE237" s="472"/>
      <c r="AF237" s="471">
        <f t="shared" si="161"/>
        <v>-4.0686072575776271E-2</v>
      </c>
      <c r="AG237" s="472"/>
      <c r="AH237" s="471">
        <f t="shared" si="162"/>
        <v>-4.0686072575776271E-2</v>
      </c>
      <c r="AI237" s="472"/>
      <c r="AJ237" s="471">
        <f t="shared" si="163"/>
        <v>-4.0686072575776271E-2</v>
      </c>
      <c r="AK237" s="472"/>
      <c r="AL237" s="471">
        <f t="shared" si="164"/>
        <v>-4.0686072575776271E-2</v>
      </c>
      <c r="AM237" s="472"/>
      <c r="AN237" s="471">
        <f>IF(SUM($D223:$D237)=0,"NA",SUM($J223:$J237)/SUM($D223:$D237))</f>
        <v>-4.0686072575776271E-2</v>
      </c>
      <c r="AO237" s="472"/>
      <c r="AP237" s="471">
        <f>IF(SUM($D222:$D237)=0,"NA",SUM($J222:$J237)/SUM($D222:$D237))</f>
        <v>-4.0686072575776271E-2</v>
      </c>
      <c r="AQ237" s="472"/>
      <c r="AR237" s="471">
        <f>IF(SUM($D221:$D237)=0,"NA",SUM($J221:$J237)/SUM($D221:$D237))</f>
        <v>-4.0686072575776271E-2</v>
      </c>
      <c r="AS237" s="471">
        <f>IF(SUM($D220:$D237)=0,"NA",SUM($J220:$J237)/SUM($D220:$D237))</f>
        <v>-4.0686072575776271E-2</v>
      </c>
    </row>
    <row r="238" spans="1:46">
      <c r="A238" s="466">
        <v>35500</v>
      </c>
      <c r="B238" s="467">
        <v>2014</v>
      </c>
      <c r="C238" s="466"/>
      <c r="D238" s="468">
        <v>0</v>
      </c>
      <c r="E238" s="469"/>
      <c r="F238" s="468">
        <v>0</v>
      </c>
      <c r="G238" s="469"/>
      <c r="H238" s="468">
        <v>0</v>
      </c>
      <c r="J238" s="470">
        <f t="shared" si="150"/>
        <v>0</v>
      </c>
      <c r="L238" s="471" t="str">
        <f t="shared" si="151"/>
        <v>NA</v>
      </c>
      <c r="N238" s="471" t="str">
        <f>IF(SUM($D237:$D238)=0,"NA",SUM($J237:$J238)/SUM($D237:$D238))</f>
        <v>NA</v>
      </c>
      <c r="O238" s="472"/>
      <c r="P238" s="471" t="str">
        <f t="shared" si="153"/>
        <v>NA</v>
      </c>
      <c r="Q238" s="472"/>
      <c r="R238" s="471">
        <f t="shared" si="154"/>
        <v>0</v>
      </c>
      <c r="S238" s="472"/>
      <c r="T238" s="471">
        <f t="shared" si="155"/>
        <v>0</v>
      </c>
      <c r="U238" s="472"/>
      <c r="V238" s="471">
        <f t="shared" si="156"/>
        <v>0</v>
      </c>
      <c r="W238" s="472"/>
      <c r="X238" s="471">
        <f t="shared" si="157"/>
        <v>0</v>
      </c>
      <c r="Y238" s="472"/>
      <c r="Z238" s="471">
        <f t="shared" si="158"/>
        <v>-4.0686072575776271E-2</v>
      </c>
      <c r="AA238" s="472"/>
      <c r="AB238" s="471">
        <f t="shared" si="159"/>
        <v>-4.0686072575776271E-2</v>
      </c>
      <c r="AC238" s="472"/>
      <c r="AD238" s="471">
        <f t="shared" si="160"/>
        <v>-4.0686072575776271E-2</v>
      </c>
      <c r="AE238" s="472"/>
      <c r="AF238" s="471">
        <f t="shared" si="161"/>
        <v>-4.0686072575776271E-2</v>
      </c>
      <c r="AG238" s="472"/>
      <c r="AH238" s="471">
        <f t="shared" si="162"/>
        <v>-4.0686072575776271E-2</v>
      </c>
      <c r="AI238" s="472"/>
      <c r="AJ238" s="471">
        <f t="shared" si="163"/>
        <v>-4.0686072575776271E-2</v>
      </c>
      <c r="AK238" s="472"/>
      <c r="AL238" s="471">
        <f t="shared" si="164"/>
        <v>-4.0686072575776271E-2</v>
      </c>
      <c r="AM238" s="472"/>
      <c r="AN238" s="471">
        <f>IF(SUM($D224:$D238)=0,"NA",SUM($J224:$J238)/SUM($D224:$D238))</f>
        <v>-4.0686072575776271E-2</v>
      </c>
      <c r="AO238" s="472"/>
      <c r="AP238" s="471">
        <f>IF(SUM($D223:$D238)=0,"NA",SUM($J223:$J238)/SUM($D223:$D238))</f>
        <v>-4.0686072575776271E-2</v>
      </c>
      <c r="AQ238" s="472"/>
      <c r="AR238" s="471">
        <f>IF(SUM($D222:$D238)=0,"NA",SUM($J222:$J238)/SUM($D222:$D238))</f>
        <v>-4.0686072575776271E-2</v>
      </c>
      <c r="AS238" s="471">
        <f>IF(SUM($D221:$D238)=0,"NA",SUM($J221:$J238)/SUM($D221:$D238))</f>
        <v>-4.0686072575776271E-2</v>
      </c>
      <c r="AT238" s="471">
        <f>IF(SUM($D220:$D238)=0,"NA",SUM($J220:$J238)/SUM($D220:$D238))</f>
        <v>-4.0686072575776271E-2</v>
      </c>
    </row>
    <row r="239" spans="1:46">
      <c r="A239" s="466"/>
      <c r="B239" s="466"/>
      <c r="C239" s="466"/>
      <c r="D239" s="477"/>
      <c r="E239" s="478"/>
      <c r="F239" s="477"/>
      <c r="G239" s="478"/>
      <c r="H239" s="477"/>
      <c r="J239" s="488">
        <f>SUM(J220:J238)</f>
        <v>-1951.61</v>
      </c>
    </row>
    <row r="240" spans="1:46">
      <c r="A240" s="466"/>
      <c r="B240" s="466"/>
      <c r="C240" s="466"/>
      <c r="D240" s="477"/>
      <c r="E240" s="478"/>
      <c r="F240" s="477"/>
      <c r="G240" s="478"/>
      <c r="H240" s="477"/>
    </row>
    <row r="241" spans="1:44">
      <c r="A241" s="466">
        <v>35600</v>
      </c>
      <c r="B241" s="467">
        <v>1996</v>
      </c>
      <c r="C241" s="466"/>
      <c r="D241" s="468">
        <v>0</v>
      </c>
      <c r="E241" s="469"/>
      <c r="F241" s="468">
        <v>0</v>
      </c>
      <c r="G241" s="469"/>
      <c r="H241" s="468">
        <v>0</v>
      </c>
      <c r="J241" s="470">
        <f t="shared" ref="J241:J259" si="165">F241+-H241</f>
        <v>0</v>
      </c>
      <c r="L241" s="471" t="str">
        <f t="shared" ref="L241:L259" si="166">IF(D241=0,"NA",+J241/D241)</f>
        <v>NA</v>
      </c>
      <c r="N241" s="471"/>
      <c r="O241" s="472"/>
      <c r="P241" s="471"/>
      <c r="Q241" s="473"/>
      <c r="R241" s="473"/>
      <c r="S241" s="473"/>
      <c r="T241" s="473"/>
      <c r="U241" s="472"/>
      <c r="V241" s="472"/>
      <c r="W241" s="472"/>
      <c r="X241" s="472"/>
      <c r="Y241" s="472"/>
      <c r="Z241" s="472"/>
      <c r="AA241" s="474"/>
      <c r="AB241" s="474"/>
      <c r="AC241" s="472"/>
      <c r="AD241" s="472"/>
      <c r="AE241" s="472"/>
      <c r="AF241" s="472"/>
      <c r="AG241" s="472"/>
      <c r="AH241" s="472"/>
      <c r="AI241" s="472"/>
      <c r="AJ241" s="472"/>
      <c r="AK241" s="472"/>
      <c r="AL241" s="472"/>
      <c r="AM241" s="472"/>
      <c r="AN241" s="472"/>
      <c r="AO241" s="472"/>
      <c r="AP241" s="472"/>
      <c r="AQ241" s="472"/>
      <c r="AR241" s="472"/>
    </row>
    <row r="242" spans="1:44">
      <c r="A242" s="466">
        <v>35600</v>
      </c>
      <c r="B242" s="467">
        <v>1997</v>
      </c>
      <c r="C242" s="466"/>
      <c r="D242" s="468">
        <v>0</v>
      </c>
      <c r="E242" s="469"/>
      <c r="F242" s="468">
        <v>0</v>
      </c>
      <c r="G242" s="469"/>
      <c r="H242" s="468">
        <v>0</v>
      </c>
      <c r="J242" s="470">
        <f t="shared" si="165"/>
        <v>0</v>
      </c>
      <c r="L242" s="471" t="str">
        <f t="shared" si="166"/>
        <v>NA</v>
      </c>
      <c r="N242" s="471" t="str">
        <f t="shared" ref="N242:N257" si="167">IF(SUM($D241:$D242)=0,"NA",SUM($J241:$J242)/SUM($D241:$D242))</f>
        <v>NA</v>
      </c>
      <c r="O242" s="472"/>
      <c r="P242" s="471"/>
      <c r="Q242" s="473"/>
      <c r="R242" s="471"/>
      <c r="S242" s="473"/>
      <c r="T242" s="473"/>
      <c r="U242" s="472"/>
      <c r="V242" s="472"/>
      <c r="W242" s="472"/>
      <c r="X242" s="472"/>
      <c r="Y242" s="472"/>
      <c r="Z242" s="472"/>
      <c r="AA242" s="474"/>
      <c r="AB242" s="475"/>
      <c r="AC242" s="472"/>
      <c r="AD242" s="472"/>
      <c r="AE242" s="472"/>
      <c r="AF242" s="472"/>
      <c r="AG242" s="472"/>
      <c r="AH242" s="472"/>
      <c r="AI242" s="472"/>
      <c r="AJ242" s="472"/>
      <c r="AK242" s="472"/>
      <c r="AL242" s="472"/>
      <c r="AM242" s="472"/>
      <c r="AN242" s="472"/>
      <c r="AO242" s="472"/>
      <c r="AP242" s="472"/>
      <c r="AQ242" s="472"/>
      <c r="AR242" s="472"/>
    </row>
    <row r="243" spans="1:44">
      <c r="A243" s="466">
        <v>35600</v>
      </c>
      <c r="B243" s="467">
        <v>1998</v>
      </c>
      <c r="C243" s="466"/>
      <c r="D243" s="468">
        <v>0</v>
      </c>
      <c r="E243" s="469"/>
      <c r="F243" s="468">
        <v>0</v>
      </c>
      <c r="G243" s="469"/>
      <c r="H243" s="468">
        <v>0</v>
      </c>
      <c r="J243" s="470">
        <f t="shared" si="165"/>
        <v>0</v>
      </c>
      <c r="L243" s="471" t="str">
        <f t="shared" si="166"/>
        <v>NA</v>
      </c>
      <c r="N243" s="471" t="str">
        <f t="shared" si="167"/>
        <v>NA</v>
      </c>
      <c r="O243" s="472"/>
      <c r="P243" s="471" t="str">
        <f t="shared" ref="P243:P259" si="168">IF(SUM($D241:$D243)=0,"NA",SUM($J241:$J243)/SUM($D241:$D243))</f>
        <v>NA</v>
      </c>
      <c r="Q243" s="473"/>
      <c r="R243" s="471"/>
      <c r="S243" s="473"/>
      <c r="T243" s="471"/>
      <c r="U243" s="472"/>
      <c r="V243" s="472"/>
      <c r="W243" s="472"/>
      <c r="X243" s="472"/>
      <c r="Y243" s="472"/>
      <c r="Z243" s="472"/>
      <c r="AA243" s="472"/>
      <c r="AB243" s="472"/>
      <c r="AC243" s="472"/>
      <c r="AD243" s="472"/>
      <c r="AE243" s="472"/>
      <c r="AF243" s="472"/>
      <c r="AG243" s="472"/>
      <c r="AH243" s="472"/>
      <c r="AI243" s="472"/>
      <c r="AJ243" s="472"/>
      <c r="AK243" s="472"/>
      <c r="AL243" s="472"/>
      <c r="AM243" s="472"/>
      <c r="AN243" s="472"/>
      <c r="AO243" s="472"/>
      <c r="AP243" s="472"/>
      <c r="AQ243" s="472"/>
      <c r="AR243" s="472"/>
    </row>
    <row r="244" spans="1:44">
      <c r="A244" s="466">
        <v>35600</v>
      </c>
      <c r="B244" s="467">
        <v>1999</v>
      </c>
      <c r="C244" s="466"/>
      <c r="D244" s="468">
        <v>0</v>
      </c>
      <c r="E244" s="469"/>
      <c r="F244" s="468">
        <v>0</v>
      </c>
      <c r="G244" s="469"/>
      <c r="H244" s="468">
        <v>0</v>
      </c>
      <c r="J244" s="470">
        <f t="shared" si="165"/>
        <v>0</v>
      </c>
      <c r="L244" s="471" t="str">
        <f t="shared" si="166"/>
        <v>NA</v>
      </c>
      <c r="N244" s="471" t="str">
        <f t="shared" si="167"/>
        <v>NA</v>
      </c>
      <c r="O244" s="472"/>
      <c r="P244" s="471" t="str">
        <f t="shared" si="168"/>
        <v>NA</v>
      </c>
      <c r="Q244" s="473"/>
      <c r="R244" s="471" t="str">
        <f t="shared" ref="R244:R259" si="169">IF(SUM($D241:$D244)=0,"NA",SUM($J241:$J244)/SUM($D241:$D244))</f>
        <v>NA</v>
      </c>
      <c r="S244" s="473"/>
      <c r="T244" s="471"/>
      <c r="U244" s="472"/>
      <c r="V244" s="471"/>
      <c r="W244" s="472"/>
      <c r="X244" s="472"/>
      <c r="Y244" s="472"/>
      <c r="Z244" s="472"/>
      <c r="AA244" s="472"/>
      <c r="AB244" s="472"/>
      <c r="AC244" s="472"/>
      <c r="AD244" s="472"/>
      <c r="AE244" s="472"/>
      <c r="AF244" s="472"/>
      <c r="AG244" s="472"/>
      <c r="AH244" s="472"/>
      <c r="AI244" s="472"/>
      <c r="AJ244" s="472"/>
      <c r="AK244" s="472"/>
      <c r="AL244" s="472"/>
      <c r="AM244" s="472"/>
      <c r="AN244" s="472"/>
      <c r="AO244" s="472"/>
      <c r="AP244" s="472"/>
      <c r="AQ244" s="472"/>
      <c r="AR244" s="472"/>
    </row>
    <row r="245" spans="1:44">
      <c r="A245" s="466">
        <v>35600</v>
      </c>
      <c r="B245" s="467">
        <v>2000</v>
      </c>
      <c r="C245" s="466"/>
      <c r="D245" s="468">
        <v>0</v>
      </c>
      <c r="E245" s="469"/>
      <c r="F245" s="468">
        <v>0</v>
      </c>
      <c r="G245" s="469"/>
      <c r="H245" s="468">
        <v>0</v>
      </c>
      <c r="J245" s="470">
        <f t="shared" si="165"/>
        <v>0</v>
      </c>
      <c r="L245" s="471" t="str">
        <f t="shared" si="166"/>
        <v>NA</v>
      </c>
      <c r="N245" s="471" t="str">
        <f t="shared" si="167"/>
        <v>NA</v>
      </c>
      <c r="O245" s="472"/>
      <c r="P245" s="471" t="str">
        <f t="shared" si="168"/>
        <v>NA</v>
      </c>
      <c r="Q245" s="473"/>
      <c r="R245" s="471" t="str">
        <f t="shared" si="169"/>
        <v>NA</v>
      </c>
      <c r="S245" s="473"/>
      <c r="T245" s="471" t="str">
        <f t="shared" ref="T245:T259" si="170">IF(SUM($D241:$D245)=0,"NA",SUM($J241:$J245)/SUM($D241:$D245))</f>
        <v>NA</v>
      </c>
      <c r="U245" s="472"/>
      <c r="V245" s="471"/>
      <c r="W245" s="472"/>
      <c r="X245" s="471"/>
      <c r="Y245" s="472"/>
      <c r="Z245" s="472"/>
      <c r="AA245" s="472"/>
      <c r="AB245" s="472"/>
      <c r="AC245" s="472"/>
      <c r="AD245" s="472"/>
      <c r="AE245" s="472"/>
      <c r="AF245" s="472"/>
      <c r="AG245" s="472"/>
      <c r="AH245" s="472"/>
      <c r="AI245" s="472"/>
      <c r="AJ245" s="472"/>
      <c r="AK245" s="472"/>
      <c r="AL245" s="472"/>
      <c r="AM245" s="472"/>
      <c r="AN245" s="472"/>
      <c r="AO245" s="472"/>
      <c r="AP245" s="472"/>
      <c r="AQ245" s="472"/>
      <c r="AR245" s="472"/>
    </row>
    <row r="246" spans="1:44">
      <c r="A246" s="466">
        <v>35600</v>
      </c>
      <c r="B246" s="467">
        <v>2001</v>
      </c>
      <c r="C246" s="466"/>
      <c r="D246" s="468">
        <v>0</v>
      </c>
      <c r="E246" s="469"/>
      <c r="F246" s="468">
        <v>0</v>
      </c>
      <c r="G246" s="469"/>
      <c r="H246" s="468">
        <v>0</v>
      </c>
      <c r="J246" s="470">
        <f t="shared" si="165"/>
        <v>0</v>
      </c>
      <c r="L246" s="471" t="str">
        <f t="shared" si="166"/>
        <v>NA</v>
      </c>
      <c r="N246" s="471" t="str">
        <f t="shared" si="167"/>
        <v>NA</v>
      </c>
      <c r="O246" s="472"/>
      <c r="P246" s="471" t="str">
        <f t="shared" si="168"/>
        <v>NA</v>
      </c>
      <c r="Q246" s="473"/>
      <c r="R246" s="471" t="str">
        <f t="shared" si="169"/>
        <v>NA</v>
      </c>
      <c r="S246" s="473"/>
      <c r="T246" s="471" t="str">
        <f t="shared" si="170"/>
        <v>NA</v>
      </c>
      <c r="U246" s="472"/>
      <c r="V246" s="471" t="str">
        <f t="shared" ref="V246:V259" si="171">IF(SUM($D241:$D246)=0,"NA",SUM($J241:$J246)/SUM($D241:$D246))</f>
        <v>NA</v>
      </c>
      <c r="W246" s="472"/>
      <c r="X246" s="471"/>
      <c r="Y246" s="472"/>
      <c r="Z246" s="471"/>
      <c r="AA246" s="472"/>
      <c r="AB246" s="472"/>
      <c r="AC246" s="472"/>
      <c r="AD246" s="472"/>
      <c r="AE246" s="472"/>
      <c r="AF246" s="472"/>
      <c r="AG246" s="472"/>
      <c r="AH246" s="472"/>
      <c r="AI246" s="472"/>
      <c r="AJ246" s="472"/>
      <c r="AK246" s="472"/>
      <c r="AL246" s="472"/>
      <c r="AM246" s="472"/>
      <c r="AN246" s="472"/>
      <c r="AO246" s="472"/>
      <c r="AP246" s="472"/>
      <c r="AQ246" s="472"/>
      <c r="AR246" s="472"/>
    </row>
    <row r="247" spans="1:44">
      <c r="A247" s="466">
        <v>35600</v>
      </c>
      <c r="B247" s="467">
        <v>2002</v>
      </c>
      <c r="C247" s="466"/>
      <c r="D247" s="468">
        <v>0</v>
      </c>
      <c r="E247" s="469"/>
      <c r="F247" s="468">
        <v>0</v>
      </c>
      <c r="G247" s="469"/>
      <c r="H247" s="468">
        <v>0</v>
      </c>
      <c r="J247" s="470">
        <f t="shared" si="165"/>
        <v>0</v>
      </c>
      <c r="L247" s="471" t="str">
        <f t="shared" si="166"/>
        <v>NA</v>
      </c>
      <c r="N247" s="471" t="str">
        <f t="shared" si="167"/>
        <v>NA</v>
      </c>
      <c r="O247" s="472"/>
      <c r="P247" s="471" t="str">
        <f t="shared" si="168"/>
        <v>NA</v>
      </c>
      <c r="Q247" s="473"/>
      <c r="R247" s="471" t="str">
        <f t="shared" si="169"/>
        <v>NA</v>
      </c>
      <c r="S247" s="473"/>
      <c r="T247" s="471" t="str">
        <f t="shared" si="170"/>
        <v>NA</v>
      </c>
      <c r="U247" s="472"/>
      <c r="V247" s="471" t="str">
        <f t="shared" si="171"/>
        <v>NA</v>
      </c>
      <c r="W247" s="472"/>
      <c r="X247" s="471" t="str">
        <f t="shared" ref="X247:X259" si="172">IF(SUM($D241:$D247)=0,"NA",SUM($J241:$J247)/SUM($D241:$D247))</f>
        <v>NA</v>
      </c>
      <c r="Y247" s="472"/>
      <c r="Z247" s="471"/>
      <c r="AA247" s="472"/>
      <c r="AB247" s="471"/>
      <c r="AC247" s="472"/>
      <c r="AD247" s="472"/>
      <c r="AE247" s="472"/>
      <c r="AF247" s="472"/>
      <c r="AG247" s="472"/>
      <c r="AH247" s="472"/>
      <c r="AI247" s="472"/>
      <c r="AJ247" s="472"/>
      <c r="AK247" s="472"/>
      <c r="AL247" s="472"/>
      <c r="AM247" s="472"/>
      <c r="AN247" s="472"/>
      <c r="AO247" s="472"/>
      <c r="AP247" s="472"/>
      <c r="AQ247" s="472"/>
      <c r="AR247" s="472"/>
    </row>
    <row r="248" spans="1:44">
      <c r="A248" s="466">
        <v>35600</v>
      </c>
      <c r="B248" s="467">
        <v>2003</v>
      </c>
      <c r="C248" s="466"/>
      <c r="D248" s="468">
        <v>0</v>
      </c>
      <c r="E248" s="469"/>
      <c r="F248" s="468">
        <v>0</v>
      </c>
      <c r="G248" s="469"/>
      <c r="H248" s="468">
        <v>0</v>
      </c>
      <c r="J248" s="470">
        <f t="shared" si="165"/>
        <v>0</v>
      </c>
      <c r="L248" s="471" t="str">
        <f t="shared" si="166"/>
        <v>NA</v>
      </c>
      <c r="N248" s="471" t="str">
        <f t="shared" si="167"/>
        <v>NA</v>
      </c>
      <c r="O248" s="472"/>
      <c r="P248" s="471" t="str">
        <f t="shared" si="168"/>
        <v>NA</v>
      </c>
      <c r="Q248" s="473"/>
      <c r="R248" s="471" t="str">
        <f t="shared" si="169"/>
        <v>NA</v>
      </c>
      <c r="S248" s="473"/>
      <c r="T248" s="471" t="str">
        <f t="shared" si="170"/>
        <v>NA</v>
      </c>
      <c r="U248" s="472"/>
      <c r="V248" s="471" t="str">
        <f t="shared" si="171"/>
        <v>NA</v>
      </c>
      <c r="W248" s="472"/>
      <c r="X248" s="471" t="str">
        <f t="shared" si="172"/>
        <v>NA</v>
      </c>
      <c r="Y248" s="472"/>
      <c r="Z248" s="471" t="str">
        <f t="shared" ref="Z248:Z259" si="173">IF(SUM($D241:$D248)=0,"NA",SUM($J241:$J248)/SUM($D241:$D248))</f>
        <v>NA</v>
      </c>
      <c r="AA248" s="472"/>
      <c r="AB248" s="471"/>
      <c r="AC248" s="472"/>
      <c r="AD248" s="471"/>
      <c r="AE248" s="471"/>
      <c r="AF248" s="472"/>
      <c r="AG248" s="472"/>
      <c r="AH248" s="472"/>
      <c r="AI248" s="472"/>
      <c r="AJ248" s="472"/>
      <c r="AK248" s="472"/>
      <c r="AL248" s="472"/>
      <c r="AM248" s="472"/>
      <c r="AN248" s="472"/>
      <c r="AO248" s="472"/>
      <c r="AP248" s="472"/>
      <c r="AQ248" s="472"/>
      <c r="AR248" s="472"/>
    </row>
    <row r="249" spans="1:44">
      <c r="A249" s="466">
        <v>35600</v>
      </c>
      <c r="B249" s="467">
        <v>2004</v>
      </c>
      <c r="C249" s="466"/>
      <c r="D249" s="468">
        <v>0</v>
      </c>
      <c r="E249" s="469"/>
      <c r="F249" s="468">
        <v>0</v>
      </c>
      <c r="G249" s="469"/>
      <c r="H249" s="468">
        <v>0</v>
      </c>
      <c r="J249" s="470">
        <f t="shared" si="165"/>
        <v>0</v>
      </c>
      <c r="L249" s="471" t="str">
        <f t="shared" si="166"/>
        <v>NA</v>
      </c>
      <c r="N249" s="471" t="str">
        <f t="shared" si="167"/>
        <v>NA</v>
      </c>
      <c r="O249" s="472"/>
      <c r="P249" s="471" t="str">
        <f t="shared" si="168"/>
        <v>NA</v>
      </c>
      <c r="Q249" s="473"/>
      <c r="R249" s="471" t="str">
        <f t="shared" si="169"/>
        <v>NA</v>
      </c>
      <c r="S249" s="473"/>
      <c r="T249" s="471" t="str">
        <f t="shared" si="170"/>
        <v>NA</v>
      </c>
      <c r="U249" s="472"/>
      <c r="V249" s="471" t="str">
        <f t="shared" si="171"/>
        <v>NA</v>
      </c>
      <c r="W249" s="472"/>
      <c r="X249" s="471" t="str">
        <f t="shared" si="172"/>
        <v>NA</v>
      </c>
      <c r="Y249" s="472"/>
      <c r="Z249" s="471" t="str">
        <f t="shared" si="173"/>
        <v>NA</v>
      </c>
      <c r="AA249" s="472"/>
      <c r="AB249" s="471" t="str">
        <f t="shared" ref="AB249:AB259" si="174">IF(SUM($D241:$D249)=0,"NA",SUM($J241:$J249)/SUM($D241:$D249))</f>
        <v>NA</v>
      </c>
      <c r="AC249" s="472"/>
      <c r="AD249" s="471"/>
      <c r="AE249" s="471"/>
      <c r="AF249" s="471"/>
      <c r="AG249" s="472"/>
      <c r="AH249" s="471" t="s">
        <v>36</v>
      </c>
      <c r="AI249" s="472"/>
      <c r="AJ249" s="471" t="s">
        <v>36</v>
      </c>
      <c r="AK249" s="472"/>
      <c r="AL249" s="471" t="s">
        <v>36</v>
      </c>
      <c r="AM249" s="472"/>
      <c r="AN249" s="471" t="s">
        <v>36</v>
      </c>
      <c r="AO249" s="472"/>
      <c r="AP249" s="472"/>
      <c r="AQ249" s="472"/>
      <c r="AR249" s="472"/>
    </row>
    <row r="250" spans="1:44">
      <c r="A250" s="466">
        <v>35600</v>
      </c>
      <c r="B250" s="467">
        <v>2005</v>
      </c>
      <c r="C250" s="466"/>
      <c r="D250" s="468">
        <v>0</v>
      </c>
      <c r="E250" s="469"/>
      <c r="F250" s="468">
        <v>0</v>
      </c>
      <c r="G250" s="469"/>
      <c r="H250" s="468">
        <v>0</v>
      </c>
      <c r="J250" s="470">
        <f t="shared" si="165"/>
        <v>0</v>
      </c>
      <c r="L250" s="471" t="str">
        <f t="shared" si="166"/>
        <v>NA</v>
      </c>
      <c r="N250" s="471" t="str">
        <f t="shared" si="167"/>
        <v>NA</v>
      </c>
      <c r="O250" s="472"/>
      <c r="P250" s="471" t="str">
        <f t="shared" si="168"/>
        <v>NA</v>
      </c>
      <c r="Q250" s="473"/>
      <c r="R250" s="471" t="str">
        <f t="shared" si="169"/>
        <v>NA</v>
      </c>
      <c r="S250" s="473"/>
      <c r="T250" s="471" t="str">
        <f t="shared" si="170"/>
        <v>NA</v>
      </c>
      <c r="U250" s="472"/>
      <c r="V250" s="471" t="str">
        <f t="shared" si="171"/>
        <v>NA</v>
      </c>
      <c r="W250" s="472"/>
      <c r="X250" s="471" t="str">
        <f t="shared" si="172"/>
        <v>NA</v>
      </c>
      <c r="Y250" s="472"/>
      <c r="Z250" s="471" t="str">
        <f t="shared" si="173"/>
        <v>NA</v>
      </c>
      <c r="AA250" s="472"/>
      <c r="AB250" s="471" t="str">
        <f t="shared" si="174"/>
        <v>NA</v>
      </c>
      <c r="AC250" s="472"/>
      <c r="AD250" s="471" t="str">
        <f t="shared" ref="AD250:AD259" si="175">IF(SUM($D241:$D250)=0,"NA",SUM($J241:$J250)/SUM($D241:$D250))</f>
        <v>NA</v>
      </c>
      <c r="AE250" s="471"/>
      <c r="AF250" s="471"/>
      <c r="AG250" s="472"/>
      <c r="AH250" s="471"/>
      <c r="AI250" s="472"/>
      <c r="AJ250" s="471" t="s">
        <v>36</v>
      </c>
      <c r="AK250" s="472"/>
      <c r="AL250" s="471" t="s">
        <v>36</v>
      </c>
      <c r="AM250" s="472"/>
      <c r="AN250" s="471" t="s">
        <v>36</v>
      </c>
      <c r="AO250" s="472"/>
      <c r="AP250" s="472"/>
      <c r="AQ250" s="472"/>
      <c r="AR250" s="472"/>
    </row>
    <row r="251" spans="1:44">
      <c r="A251" s="466">
        <v>35600</v>
      </c>
      <c r="B251" s="467">
        <v>2006</v>
      </c>
      <c r="C251" s="466"/>
      <c r="D251" s="468">
        <v>0</v>
      </c>
      <c r="E251" s="469"/>
      <c r="F251" s="468">
        <v>0</v>
      </c>
      <c r="G251" s="469"/>
      <c r="H251" s="468">
        <v>0</v>
      </c>
      <c r="J251" s="470">
        <f t="shared" si="165"/>
        <v>0</v>
      </c>
      <c r="L251" s="471" t="str">
        <f t="shared" si="166"/>
        <v>NA</v>
      </c>
      <c r="N251" s="471" t="str">
        <f t="shared" si="167"/>
        <v>NA</v>
      </c>
      <c r="O251" s="472"/>
      <c r="P251" s="471" t="str">
        <f t="shared" si="168"/>
        <v>NA</v>
      </c>
      <c r="Q251" s="473"/>
      <c r="R251" s="471" t="str">
        <f t="shared" si="169"/>
        <v>NA</v>
      </c>
      <c r="S251" s="473"/>
      <c r="T251" s="471" t="str">
        <f t="shared" si="170"/>
        <v>NA</v>
      </c>
      <c r="U251" s="472"/>
      <c r="V251" s="471" t="str">
        <f t="shared" si="171"/>
        <v>NA</v>
      </c>
      <c r="W251" s="472"/>
      <c r="X251" s="471" t="str">
        <f t="shared" si="172"/>
        <v>NA</v>
      </c>
      <c r="Y251" s="472"/>
      <c r="Z251" s="471" t="str">
        <f t="shared" si="173"/>
        <v>NA</v>
      </c>
      <c r="AA251" s="472"/>
      <c r="AB251" s="471" t="str">
        <f t="shared" si="174"/>
        <v>NA</v>
      </c>
      <c r="AC251" s="472"/>
      <c r="AD251" s="471" t="str">
        <f t="shared" si="175"/>
        <v>NA</v>
      </c>
      <c r="AE251" s="471"/>
      <c r="AF251" s="471" t="str">
        <f t="shared" ref="AF251:AF259" si="176">IF(SUM($D241:$D251)=0,"NA",SUM($J241:$J251)/SUM($D241:$D251))</f>
        <v>NA</v>
      </c>
      <c r="AG251" s="472"/>
      <c r="AH251" s="471"/>
      <c r="AI251" s="472"/>
      <c r="AJ251" s="471"/>
      <c r="AK251" s="472"/>
      <c r="AL251" s="471" t="s">
        <v>36</v>
      </c>
      <c r="AM251" s="472"/>
      <c r="AN251" s="471" t="s">
        <v>36</v>
      </c>
      <c r="AO251" s="472"/>
      <c r="AP251" s="472"/>
      <c r="AQ251" s="472"/>
      <c r="AR251" s="472"/>
    </row>
    <row r="252" spans="1:44">
      <c r="A252" s="466">
        <v>35600</v>
      </c>
      <c r="B252" s="467">
        <v>2007</v>
      </c>
      <c r="C252" s="466"/>
      <c r="D252" s="476">
        <v>78270.05</v>
      </c>
      <c r="E252" s="476"/>
      <c r="F252" s="468">
        <v>0</v>
      </c>
      <c r="G252" s="476"/>
      <c r="H252" s="476">
        <v>2205.12</v>
      </c>
      <c r="J252" s="451">
        <f t="shared" si="165"/>
        <v>-2205.12</v>
      </c>
      <c r="L252" s="471">
        <f t="shared" si="166"/>
        <v>-2.8173228457117377E-2</v>
      </c>
      <c r="N252" s="471">
        <f t="shared" si="167"/>
        <v>-2.8173228457117377E-2</v>
      </c>
      <c r="O252" s="472"/>
      <c r="P252" s="471">
        <f t="shared" si="168"/>
        <v>-2.8173228457117377E-2</v>
      </c>
      <c r="Q252" s="473"/>
      <c r="R252" s="471">
        <f t="shared" si="169"/>
        <v>-2.8173228457117377E-2</v>
      </c>
      <c r="S252" s="473"/>
      <c r="T252" s="471">
        <f t="shared" si="170"/>
        <v>-2.8173228457117377E-2</v>
      </c>
      <c r="U252" s="472"/>
      <c r="V252" s="471">
        <f t="shared" si="171"/>
        <v>-2.8173228457117377E-2</v>
      </c>
      <c r="W252" s="472"/>
      <c r="X252" s="471">
        <f t="shared" si="172"/>
        <v>-2.8173228457117377E-2</v>
      </c>
      <c r="Y252" s="472"/>
      <c r="Z252" s="471">
        <f t="shared" si="173"/>
        <v>-2.8173228457117377E-2</v>
      </c>
      <c r="AA252" s="472"/>
      <c r="AB252" s="471">
        <f t="shared" si="174"/>
        <v>-2.8173228457117377E-2</v>
      </c>
      <c r="AC252" s="472"/>
      <c r="AD252" s="471">
        <f t="shared" si="175"/>
        <v>-2.8173228457117377E-2</v>
      </c>
      <c r="AE252" s="471"/>
      <c r="AF252" s="471">
        <f t="shared" si="176"/>
        <v>-2.8173228457117377E-2</v>
      </c>
      <c r="AG252" s="472"/>
      <c r="AH252" s="471">
        <f t="shared" ref="AH252:AH259" si="177">IF(SUM($D241:$D252)=0,"NA",SUM($J241:$J252)/SUM($D241:$D252))</f>
        <v>-2.8173228457117377E-2</v>
      </c>
      <c r="AI252" s="472"/>
      <c r="AJ252" s="471"/>
      <c r="AK252" s="472"/>
      <c r="AL252" s="471"/>
      <c r="AM252" s="472"/>
      <c r="AN252" s="471" t="s">
        <v>36</v>
      </c>
      <c r="AO252" s="472"/>
      <c r="AP252" s="472"/>
      <c r="AQ252" s="472"/>
      <c r="AR252" s="472"/>
    </row>
    <row r="253" spans="1:44">
      <c r="A253" s="466">
        <v>35600</v>
      </c>
      <c r="B253" s="467">
        <v>2008</v>
      </c>
      <c r="C253" s="466"/>
      <c r="D253" s="468">
        <v>0</v>
      </c>
      <c r="E253" s="469"/>
      <c r="F253" s="468">
        <v>0</v>
      </c>
      <c r="G253" s="469"/>
      <c r="H253" s="468">
        <v>0</v>
      </c>
      <c r="J253" s="470">
        <f t="shared" si="165"/>
        <v>0</v>
      </c>
      <c r="L253" s="471" t="str">
        <f t="shared" si="166"/>
        <v>NA</v>
      </c>
      <c r="N253" s="471">
        <f t="shared" si="167"/>
        <v>-2.8173228457117377E-2</v>
      </c>
      <c r="O253" s="472"/>
      <c r="P253" s="471">
        <f t="shared" si="168"/>
        <v>-2.8173228457117377E-2</v>
      </c>
      <c r="Q253" s="472"/>
      <c r="R253" s="471">
        <f t="shared" si="169"/>
        <v>-2.8173228457117377E-2</v>
      </c>
      <c r="S253" s="473"/>
      <c r="T253" s="471">
        <f t="shared" si="170"/>
        <v>-2.8173228457117377E-2</v>
      </c>
      <c r="U253" s="472"/>
      <c r="V253" s="471">
        <f t="shared" si="171"/>
        <v>-2.8173228457117377E-2</v>
      </c>
      <c r="W253" s="472"/>
      <c r="X253" s="471">
        <f t="shared" si="172"/>
        <v>-2.8173228457117377E-2</v>
      </c>
      <c r="Y253" s="472"/>
      <c r="Z253" s="471">
        <f t="shared" si="173"/>
        <v>-2.8173228457117377E-2</v>
      </c>
      <c r="AA253" s="472"/>
      <c r="AB253" s="471">
        <f t="shared" si="174"/>
        <v>-2.8173228457117377E-2</v>
      </c>
      <c r="AC253" s="472"/>
      <c r="AD253" s="471">
        <f t="shared" si="175"/>
        <v>-2.8173228457117377E-2</v>
      </c>
      <c r="AE253" s="471"/>
      <c r="AF253" s="471">
        <f t="shared" si="176"/>
        <v>-2.8173228457117377E-2</v>
      </c>
      <c r="AG253" s="472"/>
      <c r="AH253" s="471">
        <f t="shared" si="177"/>
        <v>-2.8173228457117377E-2</v>
      </c>
      <c r="AI253" s="472"/>
      <c r="AJ253" s="471">
        <f t="shared" ref="AJ253:AJ259" si="178">IF(SUM($D241:$D253)=0,"NA",SUM($J241:$J253)/SUM($D241:$D253))</f>
        <v>-2.8173228457117377E-2</v>
      </c>
      <c r="AK253" s="472"/>
      <c r="AL253" s="471"/>
      <c r="AM253" s="472"/>
      <c r="AN253" s="471"/>
      <c r="AO253" s="472"/>
      <c r="AP253" s="472"/>
      <c r="AQ253" s="472"/>
      <c r="AR253" s="472"/>
    </row>
    <row r="254" spans="1:44">
      <c r="A254" s="466">
        <v>35600</v>
      </c>
      <c r="B254" s="467">
        <v>2009</v>
      </c>
      <c r="C254" s="466"/>
      <c r="D254" s="468">
        <v>0</v>
      </c>
      <c r="E254" s="469"/>
      <c r="F254" s="468">
        <v>0</v>
      </c>
      <c r="G254" s="469"/>
      <c r="H254" s="468">
        <v>0</v>
      </c>
      <c r="J254" s="470">
        <f t="shared" si="165"/>
        <v>0</v>
      </c>
      <c r="L254" s="471" t="str">
        <f t="shared" si="166"/>
        <v>NA</v>
      </c>
      <c r="N254" s="471" t="str">
        <f t="shared" si="167"/>
        <v>NA</v>
      </c>
      <c r="O254" s="472"/>
      <c r="P254" s="471">
        <f t="shared" si="168"/>
        <v>-2.8173228457117377E-2</v>
      </c>
      <c r="Q254" s="472"/>
      <c r="R254" s="471">
        <f t="shared" si="169"/>
        <v>-2.8173228457117377E-2</v>
      </c>
      <c r="S254" s="473"/>
      <c r="T254" s="471">
        <f t="shared" si="170"/>
        <v>-2.8173228457117377E-2</v>
      </c>
      <c r="U254" s="472"/>
      <c r="V254" s="471">
        <f t="shared" si="171"/>
        <v>-2.8173228457117377E-2</v>
      </c>
      <c r="W254" s="472"/>
      <c r="X254" s="471">
        <f t="shared" si="172"/>
        <v>-2.8173228457117377E-2</v>
      </c>
      <c r="Y254" s="472"/>
      <c r="Z254" s="471">
        <f t="shared" si="173"/>
        <v>-2.8173228457117377E-2</v>
      </c>
      <c r="AA254" s="472"/>
      <c r="AB254" s="471">
        <f t="shared" si="174"/>
        <v>-2.8173228457117377E-2</v>
      </c>
      <c r="AC254" s="472"/>
      <c r="AD254" s="471">
        <f t="shared" si="175"/>
        <v>-2.8173228457117377E-2</v>
      </c>
      <c r="AE254" s="471"/>
      <c r="AF254" s="471">
        <f t="shared" si="176"/>
        <v>-2.8173228457117377E-2</v>
      </c>
      <c r="AG254" s="472"/>
      <c r="AH254" s="471">
        <f t="shared" si="177"/>
        <v>-2.8173228457117377E-2</v>
      </c>
      <c r="AI254" s="472"/>
      <c r="AJ254" s="471">
        <f t="shared" si="178"/>
        <v>-2.8173228457117377E-2</v>
      </c>
      <c r="AK254" s="472"/>
      <c r="AL254" s="471">
        <f t="shared" ref="AL254:AL259" si="179">IF(SUM($D241:$D254)=0,"NA",SUM($J241:$J254)/SUM($D241:$D254))</f>
        <v>-2.8173228457117377E-2</v>
      </c>
      <c r="AM254" s="472"/>
      <c r="AN254" s="471"/>
      <c r="AO254" s="472"/>
      <c r="AP254" s="471"/>
      <c r="AQ254" s="472"/>
      <c r="AR254" s="472"/>
    </row>
    <row r="255" spans="1:44">
      <c r="A255" s="466">
        <v>35600</v>
      </c>
      <c r="B255" s="467">
        <v>2010</v>
      </c>
      <c r="C255" s="466"/>
      <c r="D255" s="468">
        <v>0</v>
      </c>
      <c r="E255" s="469"/>
      <c r="F255" s="468">
        <v>0</v>
      </c>
      <c r="G255" s="469"/>
      <c r="H255" s="468">
        <v>0</v>
      </c>
      <c r="J255" s="470">
        <f t="shared" si="165"/>
        <v>0</v>
      </c>
      <c r="L255" s="471" t="str">
        <f t="shared" si="166"/>
        <v>NA</v>
      </c>
      <c r="N255" s="471" t="str">
        <f t="shared" si="167"/>
        <v>NA</v>
      </c>
      <c r="O255" s="472"/>
      <c r="P255" s="471" t="str">
        <f t="shared" si="168"/>
        <v>NA</v>
      </c>
      <c r="Q255" s="472"/>
      <c r="R255" s="471">
        <f t="shared" si="169"/>
        <v>-2.8173228457117377E-2</v>
      </c>
      <c r="S255" s="472"/>
      <c r="T255" s="471">
        <f t="shared" si="170"/>
        <v>-2.8173228457117377E-2</v>
      </c>
      <c r="U255" s="472"/>
      <c r="V255" s="471">
        <f t="shared" si="171"/>
        <v>-2.8173228457117377E-2</v>
      </c>
      <c r="W255" s="472"/>
      <c r="X255" s="471">
        <f t="shared" si="172"/>
        <v>-2.8173228457117377E-2</v>
      </c>
      <c r="Y255" s="472"/>
      <c r="Z255" s="471">
        <f t="shared" si="173"/>
        <v>-2.8173228457117377E-2</v>
      </c>
      <c r="AA255" s="472"/>
      <c r="AB255" s="471">
        <f t="shared" si="174"/>
        <v>-2.8173228457117377E-2</v>
      </c>
      <c r="AC255" s="472"/>
      <c r="AD255" s="471">
        <f t="shared" si="175"/>
        <v>-2.8173228457117377E-2</v>
      </c>
      <c r="AE255" s="472"/>
      <c r="AF255" s="471">
        <f t="shared" si="176"/>
        <v>-2.8173228457117377E-2</v>
      </c>
      <c r="AG255" s="472"/>
      <c r="AH255" s="471">
        <f t="shared" si="177"/>
        <v>-2.8173228457117377E-2</v>
      </c>
      <c r="AI255" s="472"/>
      <c r="AJ255" s="471">
        <f t="shared" si="178"/>
        <v>-2.8173228457117377E-2</v>
      </c>
      <c r="AK255" s="472"/>
      <c r="AL255" s="471">
        <f t="shared" si="179"/>
        <v>-2.8173228457117377E-2</v>
      </c>
      <c r="AM255" s="472"/>
      <c r="AN255" s="471">
        <f>IF(SUM($D241:$D255)=0,"NA",SUM($J241:$J255)/SUM($D241:$D255))</f>
        <v>-2.8173228457117377E-2</v>
      </c>
      <c r="AO255" s="472"/>
      <c r="AP255" s="471"/>
      <c r="AQ255" s="472"/>
      <c r="AR255" s="471"/>
    </row>
    <row r="256" spans="1:44">
      <c r="A256" s="466">
        <v>35600</v>
      </c>
      <c r="B256" s="467">
        <v>2011</v>
      </c>
      <c r="C256" s="466"/>
      <c r="D256" s="476">
        <v>869.16</v>
      </c>
      <c r="E256" s="476"/>
      <c r="F256" s="468">
        <v>0</v>
      </c>
      <c r="G256" s="469"/>
      <c r="H256" s="468">
        <v>0</v>
      </c>
      <c r="J256" s="470">
        <f t="shared" si="165"/>
        <v>0</v>
      </c>
      <c r="L256" s="471">
        <f t="shared" si="166"/>
        <v>0</v>
      </c>
      <c r="N256" s="471">
        <f t="shared" si="167"/>
        <v>0</v>
      </c>
      <c r="O256" s="472"/>
      <c r="P256" s="471">
        <f t="shared" si="168"/>
        <v>0</v>
      </c>
      <c r="Q256" s="472"/>
      <c r="R256" s="471">
        <f t="shared" si="169"/>
        <v>0</v>
      </c>
      <c r="S256" s="472"/>
      <c r="T256" s="471">
        <f t="shared" si="170"/>
        <v>-2.7863811124725652E-2</v>
      </c>
      <c r="U256" s="472"/>
      <c r="V256" s="471">
        <f t="shared" si="171"/>
        <v>-2.7863811124725652E-2</v>
      </c>
      <c r="W256" s="472"/>
      <c r="X256" s="471">
        <f t="shared" si="172"/>
        <v>-2.7863811124725652E-2</v>
      </c>
      <c r="Y256" s="472"/>
      <c r="Z256" s="471">
        <f t="shared" si="173"/>
        <v>-2.7863811124725652E-2</v>
      </c>
      <c r="AA256" s="472"/>
      <c r="AB256" s="471">
        <f t="shared" si="174"/>
        <v>-2.7863811124725652E-2</v>
      </c>
      <c r="AC256" s="472"/>
      <c r="AD256" s="471">
        <f t="shared" si="175"/>
        <v>-2.7863811124725652E-2</v>
      </c>
      <c r="AE256" s="472"/>
      <c r="AF256" s="471">
        <f t="shared" si="176"/>
        <v>-2.7863811124725652E-2</v>
      </c>
      <c r="AG256" s="472"/>
      <c r="AH256" s="471">
        <f t="shared" si="177"/>
        <v>-2.7863811124725652E-2</v>
      </c>
      <c r="AI256" s="472"/>
      <c r="AJ256" s="471">
        <f t="shared" si="178"/>
        <v>-2.7863811124725652E-2</v>
      </c>
      <c r="AK256" s="472"/>
      <c r="AL256" s="471">
        <f t="shared" si="179"/>
        <v>-2.7863811124725652E-2</v>
      </c>
      <c r="AM256" s="472"/>
      <c r="AN256" s="471">
        <f>IF(SUM($D242:$D256)=0,"NA",SUM($J242:$J256)/SUM($D242:$D256))</f>
        <v>-2.7863811124725652E-2</v>
      </c>
      <c r="AO256" s="472"/>
      <c r="AP256" s="471">
        <f>IF(SUM($D241:$D256)=0,"NA",SUM($J241:$J256)/SUM($D241:$D256))</f>
        <v>-2.7863811124725652E-2</v>
      </c>
      <c r="AQ256" s="472"/>
      <c r="AR256" s="471"/>
    </row>
    <row r="257" spans="1:46">
      <c r="A257" s="466">
        <v>35600</v>
      </c>
      <c r="B257" s="467">
        <v>2012</v>
      </c>
      <c r="C257" s="466"/>
      <c r="D257" s="468">
        <v>0</v>
      </c>
      <c r="E257" s="469"/>
      <c r="F257" s="468">
        <v>0</v>
      </c>
      <c r="G257" s="469"/>
      <c r="H257" s="468">
        <v>0</v>
      </c>
      <c r="J257" s="470">
        <f t="shared" si="165"/>
        <v>0</v>
      </c>
      <c r="L257" s="471" t="str">
        <f t="shared" si="166"/>
        <v>NA</v>
      </c>
      <c r="N257" s="471">
        <f t="shared" si="167"/>
        <v>0</v>
      </c>
      <c r="O257" s="472"/>
      <c r="P257" s="471">
        <f t="shared" si="168"/>
        <v>0</v>
      </c>
      <c r="Q257" s="472"/>
      <c r="R257" s="471">
        <f t="shared" si="169"/>
        <v>0</v>
      </c>
      <c r="S257" s="472"/>
      <c r="T257" s="471">
        <f t="shared" si="170"/>
        <v>0</v>
      </c>
      <c r="U257" s="472"/>
      <c r="V257" s="471">
        <f t="shared" si="171"/>
        <v>-2.7863811124725652E-2</v>
      </c>
      <c r="W257" s="472"/>
      <c r="X257" s="471">
        <f t="shared" si="172"/>
        <v>-2.7863811124725652E-2</v>
      </c>
      <c r="Y257" s="472"/>
      <c r="Z257" s="471">
        <f t="shared" si="173"/>
        <v>-2.7863811124725652E-2</v>
      </c>
      <c r="AA257" s="472"/>
      <c r="AB257" s="471">
        <f t="shared" si="174"/>
        <v>-2.7863811124725652E-2</v>
      </c>
      <c r="AC257" s="472"/>
      <c r="AD257" s="471">
        <f t="shared" si="175"/>
        <v>-2.7863811124725652E-2</v>
      </c>
      <c r="AE257" s="472"/>
      <c r="AF257" s="471">
        <f t="shared" si="176"/>
        <v>-2.7863811124725652E-2</v>
      </c>
      <c r="AG257" s="472"/>
      <c r="AH257" s="471">
        <f t="shared" si="177"/>
        <v>-2.7863811124725652E-2</v>
      </c>
      <c r="AI257" s="472"/>
      <c r="AJ257" s="471">
        <f t="shared" si="178"/>
        <v>-2.7863811124725652E-2</v>
      </c>
      <c r="AK257" s="472"/>
      <c r="AL257" s="471">
        <f t="shared" si="179"/>
        <v>-2.7863811124725652E-2</v>
      </c>
      <c r="AM257" s="472"/>
      <c r="AN257" s="471">
        <f>IF(SUM($D243:$D257)=0,"NA",SUM($J243:$J257)/SUM($D243:$D257))</f>
        <v>-2.7863811124725652E-2</v>
      </c>
      <c r="AO257" s="472"/>
      <c r="AP257" s="471">
        <f>IF(SUM($D242:$D257)=0,"NA",SUM($J242:$J257)/SUM($D242:$D257))</f>
        <v>-2.7863811124725652E-2</v>
      </c>
      <c r="AQ257" s="472"/>
      <c r="AR257" s="471">
        <f>IF(SUM($D241:$D257)=0,"NA",SUM($J241:$J257)/SUM($D241:$D257))</f>
        <v>-2.7863811124725652E-2</v>
      </c>
    </row>
    <row r="258" spans="1:46">
      <c r="A258" s="466">
        <v>35600</v>
      </c>
      <c r="B258" s="467">
        <v>2013</v>
      </c>
      <c r="C258" s="466"/>
      <c r="D258" s="477">
        <v>10502.64</v>
      </c>
      <c r="E258" s="478"/>
      <c r="F258" s="468">
        <v>0</v>
      </c>
      <c r="G258" s="469"/>
      <c r="H258" s="468">
        <v>0</v>
      </c>
      <c r="J258" s="470">
        <f t="shared" si="165"/>
        <v>0</v>
      </c>
      <c r="L258" s="471">
        <f t="shared" si="166"/>
        <v>0</v>
      </c>
      <c r="N258" s="471">
        <f>IF(SUM($D257:$D258)=0,"NA",SUM($J257:$J258)/SUM($D257:$D258))</f>
        <v>0</v>
      </c>
      <c r="O258" s="472"/>
      <c r="P258" s="471">
        <f t="shared" si="168"/>
        <v>0</v>
      </c>
      <c r="Q258" s="472"/>
      <c r="R258" s="471">
        <f t="shared" si="169"/>
        <v>0</v>
      </c>
      <c r="S258" s="472"/>
      <c r="T258" s="471">
        <f t="shared" si="170"/>
        <v>0</v>
      </c>
      <c r="U258" s="472"/>
      <c r="V258" s="471">
        <f t="shared" si="171"/>
        <v>0</v>
      </c>
      <c r="W258" s="472"/>
      <c r="X258" s="471">
        <f t="shared" si="172"/>
        <v>-2.459922458092955E-2</v>
      </c>
      <c r="Y258" s="472"/>
      <c r="Z258" s="471">
        <f t="shared" si="173"/>
        <v>-2.459922458092955E-2</v>
      </c>
      <c r="AA258" s="472"/>
      <c r="AB258" s="471">
        <f t="shared" si="174"/>
        <v>-2.459922458092955E-2</v>
      </c>
      <c r="AC258" s="472"/>
      <c r="AD258" s="471">
        <f t="shared" si="175"/>
        <v>-2.459922458092955E-2</v>
      </c>
      <c r="AE258" s="472"/>
      <c r="AF258" s="471">
        <f t="shared" si="176"/>
        <v>-2.459922458092955E-2</v>
      </c>
      <c r="AG258" s="472"/>
      <c r="AH258" s="471">
        <f t="shared" si="177"/>
        <v>-2.459922458092955E-2</v>
      </c>
      <c r="AI258" s="472"/>
      <c r="AJ258" s="471">
        <f t="shared" si="178"/>
        <v>-2.459922458092955E-2</v>
      </c>
      <c r="AK258" s="472"/>
      <c r="AL258" s="471">
        <f t="shared" si="179"/>
        <v>-2.459922458092955E-2</v>
      </c>
      <c r="AM258" s="472"/>
      <c r="AN258" s="471">
        <f>IF(SUM($D244:$D258)=0,"NA",SUM($J244:$J258)/SUM($D244:$D258))</f>
        <v>-2.459922458092955E-2</v>
      </c>
      <c r="AO258" s="472"/>
      <c r="AP258" s="471">
        <f>IF(SUM($D243:$D258)=0,"NA",SUM($J243:$J258)/SUM($D243:$D258))</f>
        <v>-2.459922458092955E-2</v>
      </c>
      <c r="AQ258" s="472"/>
      <c r="AR258" s="471">
        <f>IF(SUM($D242:$D258)=0,"NA",SUM($J242:$J258)/SUM($D242:$D258))</f>
        <v>-2.459922458092955E-2</v>
      </c>
      <c r="AS258" s="471">
        <f>IF(SUM($D241:$D258)=0,"NA",SUM($J241:$J258)/SUM($D241:$D258))</f>
        <v>-2.459922458092955E-2</v>
      </c>
    </row>
    <row r="259" spans="1:46">
      <c r="A259" s="466">
        <v>35600</v>
      </c>
      <c r="B259" s="467">
        <v>2014</v>
      </c>
      <c r="C259" s="466"/>
      <c r="D259" s="468">
        <v>0</v>
      </c>
      <c r="E259" s="478"/>
      <c r="F259" s="468">
        <v>0</v>
      </c>
      <c r="G259" s="478"/>
      <c r="H259" s="477">
        <v>886.37</v>
      </c>
      <c r="J259" s="451">
        <f t="shared" si="165"/>
        <v>-886.37</v>
      </c>
      <c r="L259" s="471" t="str">
        <f t="shared" si="166"/>
        <v>NA</v>
      </c>
      <c r="N259" s="471">
        <f>IF(SUM($D258:$D259)=0,"NA",SUM($J258:$J259)/SUM($D258:$D259))</f>
        <v>-8.4394971169153662E-2</v>
      </c>
      <c r="O259" s="472"/>
      <c r="P259" s="471">
        <f t="shared" si="168"/>
        <v>-8.4394971169153662E-2</v>
      </c>
      <c r="Q259" s="472"/>
      <c r="R259" s="471">
        <f t="shared" si="169"/>
        <v>-7.7944564624773574E-2</v>
      </c>
      <c r="S259" s="472"/>
      <c r="T259" s="471">
        <f t="shared" si="170"/>
        <v>-7.7944564624773574E-2</v>
      </c>
      <c r="U259" s="472"/>
      <c r="V259" s="471">
        <f t="shared" si="171"/>
        <v>-7.7944564624773574E-2</v>
      </c>
      <c r="W259" s="472"/>
      <c r="X259" s="471">
        <f t="shared" si="172"/>
        <v>-7.7944564624773574E-2</v>
      </c>
      <c r="Y259" s="472"/>
      <c r="Z259" s="471">
        <f t="shared" si="173"/>
        <v>-3.4487128500806256E-2</v>
      </c>
      <c r="AA259" s="472"/>
      <c r="AB259" s="471">
        <f t="shared" si="174"/>
        <v>-3.4487128500806256E-2</v>
      </c>
      <c r="AC259" s="472"/>
      <c r="AD259" s="471">
        <f t="shared" si="175"/>
        <v>-3.4487128500806256E-2</v>
      </c>
      <c r="AE259" s="472"/>
      <c r="AF259" s="471">
        <f t="shared" si="176"/>
        <v>-3.4487128500806256E-2</v>
      </c>
      <c r="AG259" s="472"/>
      <c r="AH259" s="471">
        <f t="shared" si="177"/>
        <v>-3.4487128500806256E-2</v>
      </c>
      <c r="AI259" s="472"/>
      <c r="AJ259" s="471">
        <f t="shared" si="178"/>
        <v>-3.4487128500806256E-2</v>
      </c>
      <c r="AK259" s="472"/>
      <c r="AL259" s="471">
        <f t="shared" si="179"/>
        <v>-3.4487128500806256E-2</v>
      </c>
      <c r="AM259" s="472"/>
      <c r="AN259" s="471">
        <f>IF(SUM($D245:$D259)=0,"NA",SUM($J245:$J259)/SUM($D245:$D259))</f>
        <v>-3.4487128500806256E-2</v>
      </c>
      <c r="AO259" s="472"/>
      <c r="AP259" s="471">
        <f>IF(SUM($D244:$D259)=0,"NA",SUM($J244:$J259)/SUM($D244:$D259))</f>
        <v>-3.4487128500806256E-2</v>
      </c>
      <c r="AQ259" s="472"/>
      <c r="AR259" s="471">
        <f>IF(SUM($D243:$D259)=0,"NA",SUM($J243:$J259)/SUM($D243:$D259))</f>
        <v>-3.4487128500806256E-2</v>
      </c>
      <c r="AS259" s="471">
        <f>IF(SUM($D242:$D259)=0,"NA",SUM($J242:$J259)/SUM($D242:$D259))</f>
        <v>-3.4487128500806256E-2</v>
      </c>
      <c r="AT259" s="471">
        <f>IF(SUM($D241:$D259)=0,"NA",SUM($J241:$J259)/SUM($D241:$D259))</f>
        <v>-3.4487128500806256E-2</v>
      </c>
    </row>
    <row r="260" spans="1:46">
      <c r="A260" s="466"/>
      <c r="B260" s="466"/>
      <c r="C260" s="466"/>
      <c r="D260" s="477"/>
      <c r="E260" s="478"/>
      <c r="F260" s="477"/>
      <c r="G260" s="478"/>
      <c r="H260" s="477"/>
      <c r="J260" s="488">
        <f>SUM(J241:J259)</f>
        <v>-3091.49</v>
      </c>
    </row>
    <row r="261" spans="1:46">
      <c r="A261" s="466"/>
      <c r="B261" s="466"/>
      <c r="C261" s="466"/>
      <c r="D261" s="477"/>
      <c r="E261" s="478"/>
      <c r="F261" s="477"/>
      <c r="G261" s="478"/>
      <c r="H261" s="477"/>
    </row>
    <row r="262" spans="1:46">
      <c r="A262" s="466">
        <v>36602</v>
      </c>
      <c r="B262" s="467">
        <v>1996</v>
      </c>
      <c r="C262" s="466"/>
      <c r="D262" s="468">
        <v>0</v>
      </c>
      <c r="E262" s="469"/>
      <c r="F262" s="468">
        <v>0</v>
      </c>
      <c r="G262" s="469"/>
      <c r="H262" s="468">
        <v>0</v>
      </c>
      <c r="J262" s="470">
        <f t="shared" ref="J262:J280" si="180">F262+-H262</f>
        <v>0</v>
      </c>
      <c r="L262" s="471" t="str">
        <f t="shared" ref="L262:L280" si="181">IF(D262=0,"NA",+J262/D262)</f>
        <v>NA</v>
      </c>
      <c r="N262" s="471"/>
      <c r="O262" s="472"/>
      <c r="P262" s="471"/>
      <c r="Q262" s="473"/>
      <c r="R262" s="473"/>
      <c r="S262" s="473"/>
      <c r="T262" s="473"/>
      <c r="U262" s="472"/>
      <c r="V262" s="472"/>
      <c r="W262" s="472"/>
      <c r="X262" s="472"/>
      <c r="Y262" s="472"/>
      <c r="Z262" s="472"/>
      <c r="AA262" s="474"/>
      <c r="AB262" s="474"/>
      <c r="AC262" s="472"/>
      <c r="AD262" s="472"/>
      <c r="AE262" s="472"/>
      <c r="AF262" s="472"/>
      <c r="AG262" s="472"/>
      <c r="AH262" s="472"/>
      <c r="AI262" s="472"/>
      <c r="AJ262" s="472"/>
      <c r="AK262" s="472"/>
      <c r="AL262" s="472"/>
      <c r="AM262" s="472"/>
      <c r="AN262" s="472"/>
      <c r="AO262" s="472"/>
      <c r="AP262" s="472"/>
      <c r="AQ262" s="472"/>
      <c r="AR262" s="472"/>
    </row>
    <row r="263" spans="1:46">
      <c r="A263" s="466">
        <v>36602</v>
      </c>
      <c r="B263" s="467">
        <v>1997</v>
      </c>
      <c r="C263" s="466"/>
      <c r="D263" s="468">
        <v>0</v>
      </c>
      <c r="E263" s="469"/>
      <c r="F263" s="468">
        <v>0</v>
      </c>
      <c r="G263" s="469"/>
      <c r="H263" s="468">
        <v>0</v>
      </c>
      <c r="J263" s="470">
        <f t="shared" si="180"/>
        <v>0</v>
      </c>
      <c r="L263" s="471" t="str">
        <f t="shared" si="181"/>
        <v>NA</v>
      </c>
      <c r="N263" s="471" t="str">
        <f t="shared" ref="N263:N278" si="182">IF(SUM($D262:$D263)=0,"NA",SUM($J262:$J263)/SUM($D262:$D263))</f>
        <v>NA</v>
      </c>
      <c r="O263" s="472"/>
      <c r="P263" s="471"/>
      <c r="Q263" s="473"/>
      <c r="R263" s="471"/>
      <c r="S263" s="473"/>
      <c r="T263" s="473"/>
      <c r="U263" s="472"/>
      <c r="V263" s="472"/>
      <c r="W263" s="472"/>
      <c r="X263" s="472"/>
      <c r="Y263" s="472"/>
      <c r="Z263" s="472"/>
      <c r="AA263" s="474"/>
      <c r="AB263" s="475"/>
      <c r="AC263" s="472"/>
      <c r="AD263" s="472"/>
      <c r="AE263" s="472"/>
      <c r="AF263" s="472"/>
      <c r="AG263" s="472"/>
      <c r="AH263" s="472"/>
      <c r="AI263" s="472"/>
      <c r="AJ263" s="472"/>
      <c r="AK263" s="472"/>
      <c r="AL263" s="472"/>
      <c r="AM263" s="472"/>
      <c r="AN263" s="472"/>
      <c r="AO263" s="472"/>
      <c r="AP263" s="472"/>
      <c r="AQ263" s="472"/>
      <c r="AR263" s="472"/>
    </row>
    <row r="264" spans="1:46">
      <c r="A264" s="466">
        <v>36602</v>
      </c>
      <c r="B264" s="467">
        <v>1998</v>
      </c>
      <c r="C264" s="466"/>
      <c r="D264" s="468">
        <v>0</v>
      </c>
      <c r="E264" s="469"/>
      <c r="F264" s="468">
        <v>0</v>
      </c>
      <c r="G264" s="469"/>
      <c r="H264" s="468">
        <v>0</v>
      </c>
      <c r="J264" s="470">
        <f t="shared" si="180"/>
        <v>0</v>
      </c>
      <c r="L264" s="471" t="str">
        <f t="shared" si="181"/>
        <v>NA</v>
      </c>
      <c r="N264" s="471" t="str">
        <f t="shared" si="182"/>
        <v>NA</v>
      </c>
      <c r="O264" s="472"/>
      <c r="P264" s="471" t="str">
        <f t="shared" ref="P264:P280" si="183">IF(SUM($D262:$D264)=0,"NA",SUM($J262:$J264)/SUM($D262:$D264))</f>
        <v>NA</v>
      </c>
      <c r="Q264" s="473"/>
      <c r="R264" s="471"/>
      <c r="S264" s="473"/>
      <c r="T264" s="471"/>
      <c r="U264" s="472"/>
      <c r="V264" s="472"/>
      <c r="W264" s="472"/>
      <c r="X264" s="472"/>
      <c r="Y264" s="472"/>
      <c r="Z264" s="472"/>
      <c r="AA264" s="472"/>
      <c r="AB264" s="472"/>
      <c r="AC264" s="472"/>
      <c r="AD264" s="472"/>
      <c r="AE264" s="472"/>
      <c r="AF264" s="472"/>
      <c r="AG264" s="472"/>
      <c r="AH264" s="472"/>
      <c r="AI264" s="472"/>
      <c r="AJ264" s="472"/>
      <c r="AK264" s="472"/>
      <c r="AL264" s="472"/>
      <c r="AM264" s="472"/>
      <c r="AN264" s="472"/>
      <c r="AO264" s="472"/>
      <c r="AP264" s="472"/>
      <c r="AQ264" s="472"/>
      <c r="AR264" s="472"/>
    </row>
    <row r="265" spans="1:46">
      <c r="A265" s="466">
        <v>36602</v>
      </c>
      <c r="B265" s="467">
        <v>1999</v>
      </c>
      <c r="C265" s="466"/>
      <c r="D265" s="468">
        <v>0</v>
      </c>
      <c r="E265" s="469"/>
      <c r="F265" s="468">
        <v>0</v>
      </c>
      <c r="G265" s="469"/>
      <c r="H265" s="468">
        <v>0</v>
      </c>
      <c r="J265" s="470">
        <f t="shared" si="180"/>
        <v>0</v>
      </c>
      <c r="L265" s="471" t="str">
        <f t="shared" si="181"/>
        <v>NA</v>
      </c>
      <c r="N265" s="471" t="str">
        <f t="shared" si="182"/>
        <v>NA</v>
      </c>
      <c r="O265" s="472"/>
      <c r="P265" s="471" t="str">
        <f t="shared" si="183"/>
        <v>NA</v>
      </c>
      <c r="Q265" s="473"/>
      <c r="R265" s="471" t="str">
        <f t="shared" ref="R265:R280" si="184">IF(SUM($D262:$D265)=0,"NA",SUM($J262:$J265)/SUM($D262:$D265))</f>
        <v>NA</v>
      </c>
      <c r="S265" s="473"/>
      <c r="T265" s="471"/>
      <c r="U265" s="472"/>
      <c r="V265" s="471"/>
      <c r="W265" s="472"/>
      <c r="X265" s="472"/>
      <c r="Y265" s="472"/>
      <c r="Z265" s="472"/>
      <c r="AA265" s="472"/>
      <c r="AB265" s="472"/>
      <c r="AC265" s="472"/>
      <c r="AD265" s="472"/>
      <c r="AE265" s="472"/>
      <c r="AF265" s="472"/>
      <c r="AG265" s="472"/>
      <c r="AH265" s="472"/>
      <c r="AI265" s="472"/>
      <c r="AJ265" s="472"/>
      <c r="AK265" s="472"/>
      <c r="AL265" s="472"/>
      <c r="AM265" s="472"/>
      <c r="AN265" s="472"/>
      <c r="AO265" s="472"/>
      <c r="AP265" s="472"/>
      <c r="AQ265" s="472"/>
      <c r="AR265" s="472"/>
    </row>
    <row r="266" spans="1:46">
      <c r="A266" s="466">
        <v>36602</v>
      </c>
      <c r="B266" s="467">
        <v>2000</v>
      </c>
      <c r="C266" s="466"/>
      <c r="D266" s="468">
        <v>0</v>
      </c>
      <c r="E266" s="469"/>
      <c r="F266" s="468">
        <v>0</v>
      </c>
      <c r="G266" s="469"/>
      <c r="H266" s="468">
        <v>0</v>
      </c>
      <c r="J266" s="470">
        <f t="shared" si="180"/>
        <v>0</v>
      </c>
      <c r="L266" s="471" t="str">
        <f t="shared" si="181"/>
        <v>NA</v>
      </c>
      <c r="N266" s="471" t="str">
        <f t="shared" si="182"/>
        <v>NA</v>
      </c>
      <c r="O266" s="472"/>
      <c r="P266" s="471" t="str">
        <f t="shared" si="183"/>
        <v>NA</v>
      </c>
      <c r="Q266" s="473"/>
      <c r="R266" s="471" t="str">
        <f t="shared" si="184"/>
        <v>NA</v>
      </c>
      <c r="S266" s="473"/>
      <c r="T266" s="471" t="str">
        <f t="shared" ref="T266:T280" si="185">IF(SUM($D262:$D266)=0,"NA",SUM($J262:$J266)/SUM($D262:$D266))</f>
        <v>NA</v>
      </c>
      <c r="U266" s="472"/>
      <c r="V266" s="471"/>
      <c r="W266" s="472"/>
      <c r="X266" s="471"/>
      <c r="Y266" s="472"/>
      <c r="Z266" s="472"/>
      <c r="AA266" s="472"/>
      <c r="AB266" s="472"/>
      <c r="AC266" s="472"/>
      <c r="AD266" s="472"/>
      <c r="AE266" s="472"/>
      <c r="AF266" s="472"/>
      <c r="AG266" s="472"/>
      <c r="AH266" s="472"/>
      <c r="AI266" s="472"/>
      <c r="AJ266" s="472"/>
      <c r="AK266" s="472"/>
      <c r="AL266" s="472"/>
      <c r="AM266" s="472"/>
      <c r="AN266" s="472"/>
      <c r="AO266" s="472"/>
      <c r="AP266" s="472"/>
      <c r="AQ266" s="472"/>
      <c r="AR266" s="472"/>
    </row>
    <row r="267" spans="1:46">
      <c r="A267" s="466">
        <v>36602</v>
      </c>
      <c r="B267" s="467">
        <v>2001</v>
      </c>
      <c r="C267" s="466"/>
      <c r="D267" s="468">
        <v>0</v>
      </c>
      <c r="E267" s="469"/>
      <c r="F267" s="468">
        <v>0</v>
      </c>
      <c r="G267" s="469"/>
      <c r="H267" s="468">
        <v>0</v>
      </c>
      <c r="J267" s="470">
        <f t="shared" si="180"/>
        <v>0</v>
      </c>
      <c r="L267" s="471" t="str">
        <f t="shared" si="181"/>
        <v>NA</v>
      </c>
      <c r="N267" s="471" t="str">
        <f t="shared" si="182"/>
        <v>NA</v>
      </c>
      <c r="O267" s="472"/>
      <c r="P267" s="471" t="str">
        <f t="shared" si="183"/>
        <v>NA</v>
      </c>
      <c r="Q267" s="473"/>
      <c r="R267" s="471" t="str">
        <f t="shared" si="184"/>
        <v>NA</v>
      </c>
      <c r="S267" s="473"/>
      <c r="T267" s="471" t="str">
        <f t="shared" si="185"/>
        <v>NA</v>
      </c>
      <c r="U267" s="472"/>
      <c r="V267" s="471" t="str">
        <f t="shared" ref="V267:V280" si="186">IF(SUM($D262:$D267)=0,"NA",SUM($J262:$J267)/SUM($D262:$D267))</f>
        <v>NA</v>
      </c>
      <c r="W267" s="472"/>
      <c r="X267" s="471"/>
      <c r="Y267" s="472"/>
      <c r="Z267" s="471"/>
      <c r="AA267" s="472"/>
      <c r="AB267" s="472"/>
      <c r="AC267" s="472"/>
      <c r="AD267" s="472"/>
      <c r="AE267" s="472"/>
      <c r="AF267" s="472"/>
      <c r="AG267" s="472"/>
      <c r="AH267" s="472"/>
      <c r="AI267" s="472"/>
      <c r="AJ267" s="472"/>
      <c r="AK267" s="472"/>
      <c r="AL267" s="472"/>
      <c r="AM267" s="472"/>
      <c r="AN267" s="472"/>
      <c r="AO267" s="472"/>
      <c r="AP267" s="472"/>
      <c r="AQ267" s="472"/>
      <c r="AR267" s="472"/>
    </row>
    <row r="268" spans="1:46">
      <c r="A268" s="466">
        <v>36602</v>
      </c>
      <c r="B268" s="467">
        <v>2002</v>
      </c>
      <c r="C268" s="466"/>
      <c r="D268" s="468">
        <v>0</v>
      </c>
      <c r="E268" s="469"/>
      <c r="F268" s="468">
        <v>0</v>
      </c>
      <c r="G268" s="469"/>
      <c r="H268" s="468">
        <v>0</v>
      </c>
      <c r="J268" s="470">
        <f t="shared" si="180"/>
        <v>0</v>
      </c>
      <c r="L268" s="471" t="str">
        <f t="shared" si="181"/>
        <v>NA</v>
      </c>
      <c r="N268" s="471" t="str">
        <f t="shared" si="182"/>
        <v>NA</v>
      </c>
      <c r="O268" s="472"/>
      <c r="P268" s="471" t="str">
        <f t="shared" si="183"/>
        <v>NA</v>
      </c>
      <c r="Q268" s="473"/>
      <c r="R268" s="471" t="str">
        <f t="shared" si="184"/>
        <v>NA</v>
      </c>
      <c r="S268" s="473"/>
      <c r="T268" s="471" t="str">
        <f t="shared" si="185"/>
        <v>NA</v>
      </c>
      <c r="U268" s="472"/>
      <c r="V268" s="471" t="str">
        <f t="shared" si="186"/>
        <v>NA</v>
      </c>
      <c r="W268" s="472"/>
      <c r="X268" s="471" t="str">
        <f t="shared" ref="X268:X280" si="187">IF(SUM($D262:$D268)=0,"NA",SUM($J262:$J268)/SUM($D262:$D268))</f>
        <v>NA</v>
      </c>
      <c r="Y268" s="472"/>
      <c r="Z268" s="471"/>
      <c r="AA268" s="472"/>
      <c r="AB268" s="471"/>
      <c r="AC268" s="472"/>
      <c r="AD268" s="472"/>
      <c r="AE268" s="472"/>
      <c r="AF268" s="472"/>
      <c r="AG268" s="472"/>
      <c r="AH268" s="472"/>
      <c r="AI268" s="472"/>
      <c r="AJ268" s="472"/>
      <c r="AK268" s="472"/>
      <c r="AL268" s="472"/>
      <c r="AM268" s="472"/>
      <c r="AN268" s="472"/>
      <c r="AO268" s="472"/>
      <c r="AP268" s="472"/>
      <c r="AQ268" s="472"/>
      <c r="AR268" s="472"/>
    </row>
    <row r="269" spans="1:46">
      <c r="A269" s="466">
        <v>36602</v>
      </c>
      <c r="B269" s="467">
        <v>2003</v>
      </c>
      <c r="C269" s="466"/>
      <c r="D269" s="468">
        <v>0</v>
      </c>
      <c r="E269" s="469"/>
      <c r="F269" s="468">
        <v>0</v>
      </c>
      <c r="G269" s="469"/>
      <c r="H269" s="468">
        <v>0</v>
      </c>
      <c r="J269" s="470">
        <f t="shared" si="180"/>
        <v>0</v>
      </c>
      <c r="L269" s="471" t="str">
        <f t="shared" si="181"/>
        <v>NA</v>
      </c>
      <c r="N269" s="471" t="str">
        <f t="shared" si="182"/>
        <v>NA</v>
      </c>
      <c r="O269" s="472"/>
      <c r="P269" s="471" t="str">
        <f t="shared" si="183"/>
        <v>NA</v>
      </c>
      <c r="Q269" s="473"/>
      <c r="R269" s="471" t="str">
        <f t="shared" si="184"/>
        <v>NA</v>
      </c>
      <c r="S269" s="473"/>
      <c r="T269" s="471" t="str">
        <f t="shared" si="185"/>
        <v>NA</v>
      </c>
      <c r="U269" s="472"/>
      <c r="V269" s="471" t="str">
        <f t="shared" si="186"/>
        <v>NA</v>
      </c>
      <c r="W269" s="472"/>
      <c r="X269" s="471" t="str">
        <f t="shared" si="187"/>
        <v>NA</v>
      </c>
      <c r="Y269" s="472"/>
      <c r="Z269" s="471" t="str">
        <f t="shared" ref="Z269:Z280" si="188">IF(SUM($D262:$D269)=0,"NA",SUM($J262:$J269)/SUM($D262:$D269))</f>
        <v>NA</v>
      </c>
      <c r="AA269" s="472"/>
      <c r="AB269" s="471"/>
      <c r="AC269" s="472"/>
      <c r="AD269" s="471"/>
      <c r="AE269" s="471"/>
      <c r="AF269" s="472"/>
      <c r="AG269" s="472"/>
      <c r="AH269" s="472"/>
      <c r="AI269" s="472"/>
      <c r="AJ269" s="472"/>
      <c r="AK269" s="472"/>
      <c r="AL269" s="472"/>
      <c r="AM269" s="472"/>
      <c r="AN269" s="472"/>
      <c r="AO269" s="472"/>
      <c r="AP269" s="472"/>
      <c r="AQ269" s="472"/>
      <c r="AR269" s="472"/>
    </row>
    <row r="270" spans="1:46">
      <c r="A270" s="466">
        <v>36602</v>
      </c>
      <c r="B270" s="467">
        <v>2004</v>
      </c>
      <c r="C270" s="466"/>
      <c r="D270" s="468">
        <v>0</v>
      </c>
      <c r="E270" s="469"/>
      <c r="F270" s="468">
        <v>0</v>
      </c>
      <c r="G270" s="469"/>
      <c r="H270" s="468">
        <v>0</v>
      </c>
      <c r="J270" s="470">
        <f t="shared" si="180"/>
        <v>0</v>
      </c>
      <c r="L270" s="471" t="str">
        <f t="shared" si="181"/>
        <v>NA</v>
      </c>
      <c r="N270" s="471" t="str">
        <f t="shared" si="182"/>
        <v>NA</v>
      </c>
      <c r="O270" s="472"/>
      <c r="P270" s="471" t="str">
        <f t="shared" si="183"/>
        <v>NA</v>
      </c>
      <c r="Q270" s="473"/>
      <c r="R270" s="471" t="str">
        <f t="shared" si="184"/>
        <v>NA</v>
      </c>
      <c r="S270" s="473"/>
      <c r="T270" s="471" t="str">
        <f t="shared" si="185"/>
        <v>NA</v>
      </c>
      <c r="U270" s="472"/>
      <c r="V270" s="471" t="str">
        <f t="shared" si="186"/>
        <v>NA</v>
      </c>
      <c r="W270" s="472"/>
      <c r="X270" s="471" t="str">
        <f t="shared" si="187"/>
        <v>NA</v>
      </c>
      <c r="Y270" s="472"/>
      <c r="Z270" s="471" t="str">
        <f t="shared" si="188"/>
        <v>NA</v>
      </c>
      <c r="AA270" s="472"/>
      <c r="AB270" s="471" t="str">
        <f t="shared" ref="AB270:AB280" si="189">IF(SUM($D262:$D270)=0,"NA",SUM($J262:$J270)/SUM($D262:$D270))</f>
        <v>NA</v>
      </c>
      <c r="AC270" s="472"/>
      <c r="AD270" s="471"/>
      <c r="AE270" s="471"/>
      <c r="AF270" s="471"/>
      <c r="AG270" s="472"/>
      <c r="AH270" s="471" t="s">
        <v>36</v>
      </c>
      <c r="AI270" s="472"/>
      <c r="AJ270" s="471" t="s">
        <v>36</v>
      </c>
      <c r="AK270" s="472"/>
      <c r="AL270" s="471" t="s">
        <v>36</v>
      </c>
      <c r="AM270" s="472"/>
      <c r="AN270" s="471" t="s">
        <v>36</v>
      </c>
      <c r="AO270" s="472"/>
      <c r="AP270" s="472"/>
      <c r="AQ270" s="472"/>
      <c r="AR270" s="472"/>
    </row>
    <row r="271" spans="1:46">
      <c r="A271" s="466">
        <v>36602</v>
      </c>
      <c r="B271" s="467">
        <v>2005</v>
      </c>
      <c r="C271" s="466"/>
      <c r="D271" s="468">
        <v>0</v>
      </c>
      <c r="E271" s="469"/>
      <c r="F271" s="468">
        <v>0</v>
      </c>
      <c r="G271" s="469"/>
      <c r="H271" s="468">
        <v>0</v>
      </c>
      <c r="J271" s="470">
        <f t="shared" si="180"/>
        <v>0</v>
      </c>
      <c r="L271" s="471" t="str">
        <f t="shared" si="181"/>
        <v>NA</v>
      </c>
      <c r="N271" s="471" t="str">
        <f t="shared" si="182"/>
        <v>NA</v>
      </c>
      <c r="O271" s="472"/>
      <c r="P271" s="471" t="str">
        <f t="shared" si="183"/>
        <v>NA</v>
      </c>
      <c r="Q271" s="473"/>
      <c r="R271" s="471" t="str">
        <f t="shared" si="184"/>
        <v>NA</v>
      </c>
      <c r="S271" s="473"/>
      <c r="T271" s="471" t="str">
        <f t="shared" si="185"/>
        <v>NA</v>
      </c>
      <c r="U271" s="472"/>
      <c r="V271" s="471" t="str">
        <f t="shared" si="186"/>
        <v>NA</v>
      </c>
      <c r="W271" s="472"/>
      <c r="X271" s="471" t="str">
        <f t="shared" si="187"/>
        <v>NA</v>
      </c>
      <c r="Y271" s="472"/>
      <c r="Z271" s="471" t="str">
        <f t="shared" si="188"/>
        <v>NA</v>
      </c>
      <c r="AA271" s="472"/>
      <c r="AB271" s="471" t="str">
        <f t="shared" si="189"/>
        <v>NA</v>
      </c>
      <c r="AC271" s="472"/>
      <c r="AD271" s="471" t="str">
        <f t="shared" ref="AD271:AD280" si="190">IF(SUM($D262:$D271)=0,"NA",SUM($J262:$J271)/SUM($D262:$D271))</f>
        <v>NA</v>
      </c>
      <c r="AE271" s="471"/>
      <c r="AF271" s="471"/>
      <c r="AG271" s="472"/>
      <c r="AH271" s="471"/>
      <c r="AI271" s="472"/>
      <c r="AJ271" s="471" t="s">
        <v>36</v>
      </c>
      <c r="AK271" s="472"/>
      <c r="AL271" s="471" t="s">
        <v>36</v>
      </c>
      <c r="AM271" s="472"/>
      <c r="AN271" s="471" t="s">
        <v>36</v>
      </c>
      <c r="AO271" s="472"/>
      <c r="AP271" s="472"/>
      <c r="AQ271" s="472"/>
      <c r="AR271" s="472"/>
    </row>
    <row r="272" spans="1:46">
      <c r="A272" s="466">
        <v>36602</v>
      </c>
      <c r="B272" s="467">
        <v>2006</v>
      </c>
      <c r="C272" s="466"/>
      <c r="D272" s="468">
        <v>0</v>
      </c>
      <c r="E272" s="469"/>
      <c r="F272" s="468">
        <v>0</v>
      </c>
      <c r="G272" s="469"/>
      <c r="H272" s="468">
        <v>0</v>
      </c>
      <c r="J272" s="470">
        <f t="shared" si="180"/>
        <v>0</v>
      </c>
      <c r="L272" s="471" t="str">
        <f t="shared" si="181"/>
        <v>NA</v>
      </c>
      <c r="N272" s="471" t="str">
        <f t="shared" si="182"/>
        <v>NA</v>
      </c>
      <c r="O272" s="472"/>
      <c r="P272" s="471" t="str">
        <f t="shared" si="183"/>
        <v>NA</v>
      </c>
      <c r="Q272" s="473"/>
      <c r="R272" s="471" t="str">
        <f t="shared" si="184"/>
        <v>NA</v>
      </c>
      <c r="S272" s="473"/>
      <c r="T272" s="471" t="str">
        <f t="shared" si="185"/>
        <v>NA</v>
      </c>
      <c r="U272" s="472"/>
      <c r="V272" s="471" t="str">
        <f t="shared" si="186"/>
        <v>NA</v>
      </c>
      <c r="W272" s="472"/>
      <c r="X272" s="471" t="str">
        <f t="shared" si="187"/>
        <v>NA</v>
      </c>
      <c r="Y272" s="472"/>
      <c r="Z272" s="471" t="str">
        <f t="shared" si="188"/>
        <v>NA</v>
      </c>
      <c r="AA272" s="472"/>
      <c r="AB272" s="471" t="str">
        <f t="shared" si="189"/>
        <v>NA</v>
      </c>
      <c r="AC272" s="472"/>
      <c r="AD272" s="471" t="str">
        <f t="shared" si="190"/>
        <v>NA</v>
      </c>
      <c r="AE272" s="471"/>
      <c r="AF272" s="471" t="str">
        <f t="shared" ref="AF272:AF280" si="191">IF(SUM($D262:$D272)=0,"NA",SUM($J262:$J272)/SUM($D262:$D272))</f>
        <v>NA</v>
      </c>
      <c r="AG272" s="472"/>
      <c r="AH272" s="471"/>
      <c r="AI272" s="472"/>
      <c r="AJ272" s="471"/>
      <c r="AK272" s="472"/>
      <c r="AL272" s="471" t="s">
        <v>36</v>
      </c>
      <c r="AM272" s="472"/>
      <c r="AN272" s="471" t="s">
        <v>36</v>
      </c>
      <c r="AO272" s="472"/>
      <c r="AP272" s="472"/>
      <c r="AQ272" s="472"/>
      <c r="AR272" s="472"/>
    </row>
    <row r="273" spans="1:46">
      <c r="A273" s="466">
        <v>36602</v>
      </c>
      <c r="B273" s="467">
        <v>2007</v>
      </c>
      <c r="C273" s="466"/>
      <c r="D273" s="468">
        <v>0</v>
      </c>
      <c r="E273" s="469"/>
      <c r="F273" s="468">
        <v>0</v>
      </c>
      <c r="G273" s="476"/>
      <c r="H273" s="476">
        <v>19.54</v>
      </c>
      <c r="J273" s="451">
        <f t="shared" si="180"/>
        <v>-19.54</v>
      </c>
      <c r="L273" s="471" t="str">
        <f t="shared" si="181"/>
        <v>NA</v>
      </c>
      <c r="N273" s="471" t="str">
        <f t="shared" si="182"/>
        <v>NA</v>
      </c>
      <c r="O273" s="472"/>
      <c r="P273" s="471" t="str">
        <f t="shared" si="183"/>
        <v>NA</v>
      </c>
      <c r="Q273" s="473"/>
      <c r="R273" s="471" t="str">
        <f t="shared" si="184"/>
        <v>NA</v>
      </c>
      <c r="S273" s="473"/>
      <c r="T273" s="471" t="str">
        <f t="shared" si="185"/>
        <v>NA</v>
      </c>
      <c r="U273" s="472"/>
      <c r="V273" s="471" t="str">
        <f t="shared" si="186"/>
        <v>NA</v>
      </c>
      <c r="W273" s="472"/>
      <c r="X273" s="471" t="str">
        <f t="shared" si="187"/>
        <v>NA</v>
      </c>
      <c r="Y273" s="472"/>
      <c r="Z273" s="471" t="str">
        <f t="shared" si="188"/>
        <v>NA</v>
      </c>
      <c r="AA273" s="472"/>
      <c r="AB273" s="471" t="str">
        <f t="shared" si="189"/>
        <v>NA</v>
      </c>
      <c r="AC273" s="472"/>
      <c r="AD273" s="471" t="str">
        <f t="shared" si="190"/>
        <v>NA</v>
      </c>
      <c r="AE273" s="471"/>
      <c r="AF273" s="471" t="str">
        <f t="shared" si="191"/>
        <v>NA</v>
      </c>
      <c r="AG273" s="472"/>
      <c r="AH273" s="471" t="str">
        <f t="shared" ref="AH273:AH280" si="192">IF(SUM($D262:$D273)=0,"NA",SUM($J262:$J273)/SUM($D262:$D273))</f>
        <v>NA</v>
      </c>
      <c r="AI273" s="472"/>
      <c r="AJ273" s="471"/>
      <c r="AK273" s="472"/>
      <c r="AL273" s="471"/>
      <c r="AM273" s="472"/>
      <c r="AN273" s="471" t="s">
        <v>36</v>
      </c>
      <c r="AO273" s="472"/>
      <c r="AP273" s="472"/>
      <c r="AQ273" s="472"/>
      <c r="AR273" s="472"/>
    </row>
    <row r="274" spans="1:46">
      <c r="A274" s="466">
        <v>36602</v>
      </c>
      <c r="B274" s="467">
        <v>2008</v>
      </c>
      <c r="C274" s="466"/>
      <c r="D274" s="476">
        <v>16176.74</v>
      </c>
      <c r="E274" s="476"/>
      <c r="F274" s="468">
        <v>0</v>
      </c>
      <c r="G274" s="469"/>
      <c r="H274" s="468">
        <v>0</v>
      </c>
      <c r="J274" s="470">
        <f t="shared" si="180"/>
        <v>0</v>
      </c>
      <c r="L274" s="471">
        <f t="shared" si="181"/>
        <v>0</v>
      </c>
      <c r="N274" s="471">
        <f t="shared" si="182"/>
        <v>-1.2079071555826451E-3</v>
      </c>
      <c r="O274" s="472"/>
      <c r="P274" s="471">
        <f t="shared" si="183"/>
        <v>-1.2079071555826451E-3</v>
      </c>
      <c r="Q274" s="472"/>
      <c r="R274" s="471">
        <f t="shared" si="184"/>
        <v>-1.2079071555826451E-3</v>
      </c>
      <c r="S274" s="473"/>
      <c r="T274" s="471">
        <f t="shared" si="185"/>
        <v>-1.2079071555826451E-3</v>
      </c>
      <c r="U274" s="472"/>
      <c r="V274" s="471">
        <f t="shared" si="186"/>
        <v>-1.2079071555826451E-3</v>
      </c>
      <c r="W274" s="472"/>
      <c r="X274" s="471">
        <f t="shared" si="187"/>
        <v>-1.2079071555826451E-3</v>
      </c>
      <c r="Y274" s="472"/>
      <c r="Z274" s="471">
        <f t="shared" si="188"/>
        <v>-1.2079071555826451E-3</v>
      </c>
      <c r="AA274" s="472"/>
      <c r="AB274" s="471">
        <f t="shared" si="189"/>
        <v>-1.2079071555826451E-3</v>
      </c>
      <c r="AC274" s="472"/>
      <c r="AD274" s="471">
        <f t="shared" si="190"/>
        <v>-1.2079071555826451E-3</v>
      </c>
      <c r="AE274" s="471"/>
      <c r="AF274" s="471">
        <f t="shared" si="191"/>
        <v>-1.2079071555826451E-3</v>
      </c>
      <c r="AG274" s="472"/>
      <c r="AH274" s="471">
        <f t="shared" si="192"/>
        <v>-1.2079071555826451E-3</v>
      </c>
      <c r="AI274" s="472"/>
      <c r="AJ274" s="471">
        <f t="shared" ref="AJ274:AJ280" si="193">IF(SUM($D262:$D274)=0,"NA",SUM($J262:$J274)/SUM($D262:$D274))</f>
        <v>-1.2079071555826451E-3</v>
      </c>
      <c r="AK274" s="472"/>
      <c r="AL274" s="471"/>
      <c r="AM274" s="472"/>
      <c r="AN274" s="471"/>
      <c r="AO274" s="472"/>
      <c r="AP274" s="472"/>
      <c r="AQ274" s="472"/>
      <c r="AR274" s="472"/>
    </row>
    <row r="275" spans="1:46">
      <c r="A275" s="466">
        <v>36602</v>
      </c>
      <c r="B275" s="467">
        <v>2009</v>
      </c>
      <c r="C275" s="466"/>
      <c r="D275" s="476">
        <v>508.68</v>
      </c>
      <c r="E275" s="476"/>
      <c r="F275" s="476">
        <v>14000</v>
      </c>
      <c r="G275" s="476"/>
      <c r="H275" s="468">
        <v>0</v>
      </c>
      <c r="J275" s="451">
        <f t="shared" si="180"/>
        <v>14000</v>
      </c>
      <c r="L275" s="471">
        <f t="shared" si="181"/>
        <v>27.522214358732406</v>
      </c>
      <c r="N275" s="471">
        <f t="shared" si="182"/>
        <v>0.83905589430772498</v>
      </c>
      <c r="O275" s="472"/>
      <c r="P275" s="471">
        <f t="shared" si="183"/>
        <v>0.83788481200952691</v>
      </c>
      <c r="Q275" s="472"/>
      <c r="R275" s="471">
        <f t="shared" si="184"/>
        <v>0.83788481200952691</v>
      </c>
      <c r="S275" s="473"/>
      <c r="T275" s="471">
        <f t="shared" si="185"/>
        <v>0.83788481200952691</v>
      </c>
      <c r="U275" s="472"/>
      <c r="V275" s="471">
        <f t="shared" si="186"/>
        <v>0.83788481200952691</v>
      </c>
      <c r="W275" s="472"/>
      <c r="X275" s="471">
        <f t="shared" si="187"/>
        <v>0.83788481200952691</v>
      </c>
      <c r="Y275" s="472"/>
      <c r="Z275" s="471">
        <f t="shared" si="188"/>
        <v>0.83788481200952691</v>
      </c>
      <c r="AA275" s="472"/>
      <c r="AB275" s="471">
        <f t="shared" si="189"/>
        <v>0.83788481200952691</v>
      </c>
      <c r="AC275" s="472"/>
      <c r="AD275" s="471">
        <f t="shared" si="190"/>
        <v>0.83788481200952691</v>
      </c>
      <c r="AE275" s="471"/>
      <c r="AF275" s="471">
        <f t="shared" si="191"/>
        <v>0.83788481200952691</v>
      </c>
      <c r="AG275" s="472"/>
      <c r="AH275" s="471">
        <f t="shared" si="192"/>
        <v>0.83788481200952691</v>
      </c>
      <c r="AI275" s="472"/>
      <c r="AJ275" s="471">
        <f t="shared" si="193"/>
        <v>0.83788481200952691</v>
      </c>
      <c r="AK275" s="472"/>
      <c r="AL275" s="471">
        <f t="shared" ref="AL275:AL280" si="194">IF(SUM($D262:$D275)=0,"NA",SUM($J262:$J275)/SUM($D262:$D275))</f>
        <v>0.83788481200952691</v>
      </c>
      <c r="AM275" s="472"/>
      <c r="AN275" s="471"/>
      <c r="AO275" s="472"/>
      <c r="AP275" s="471"/>
      <c r="AQ275" s="472"/>
      <c r="AR275" s="472"/>
    </row>
    <row r="276" spans="1:46">
      <c r="A276" s="466">
        <v>36602</v>
      </c>
      <c r="B276" s="467">
        <v>2010</v>
      </c>
      <c r="C276" s="466"/>
      <c r="D276" s="468">
        <v>0</v>
      </c>
      <c r="E276" s="476"/>
      <c r="F276" s="468">
        <v>0</v>
      </c>
      <c r="G276" s="476"/>
      <c r="H276" s="476">
        <v>14567.15</v>
      </c>
      <c r="J276" s="451">
        <f t="shared" si="180"/>
        <v>-14567.15</v>
      </c>
      <c r="L276" s="471" t="str">
        <f t="shared" si="181"/>
        <v>NA</v>
      </c>
      <c r="N276" s="471">
        <f t="shared" si="182"/>
        <v>-1.1149445623967911</v>
      </c>
      <c r="O276" s="472"/>
      <c r="P276" s="471">
        <f t="shared" si="183"/>
        <v>-3.3990753604044709E-2</v>
      </c>
      <c r="Q276" s="472"/>
      <c r="R276" s="471">
        <f t="shared" si="184"/>
        <v>-3.5161835902242831E-2</v>
      </c>
      <c r="S276" s="472"/>
      <c r="T276" s="471">
        <f t="shared" si="185"/>
        <v>-3.5161835902242831E-2</v>
      </c>
      <c r="U276" s="472"/>
      <c r="V276" s="471">
        <f t="shared" si="186"/>
        <v>-3.5161835902242831E-2</v>
      </c>
      <c r="W276" s="472"/>
      <c r="X276" s="471">
        <f t="shared" si="187"/>
        <v>-3.5161835902242831E-2</v>
      </c>
      <c r="Y276" s="472"/>
      <c r="Z276" s="471">
        <f t="shared" si="188"/>
        <v>-3.5161835902242831E-2</v>
      </c>
      <c r="AA276" s="472"/>
      <c r="AB276" s="471">
        <f t="shared" si="189"/>
        <v>-3.5161835902242831E-2</v>
      </c>
      <c r="AC276" s="472"/>
      <c r="AD276" s="471">
        <f t="shared" si="190"/>
        <v>-3.5161835902242831E-2</v>
      </c>
      <c r="AE276" s="472"/>
      <c r="AF276" s="471">
        <f t="shared" si="191"/>
        <v>-3.5161835902242831E-2</v>
      </c>
      <c r="AG276" s="472"/>
      <c r="AH276" s="471">
        <f t="shared" si="192"/>
        <v>-3.5161835902242831E-2</v>
      </c>
      <c r="AI276" s="472"/>
      <c r="AJ276" s="471">
        <f t="shared" si="193"/>
        <v>-3.5161835902242831E-2</v>
      </c>
      <c r="AK276" s="472"/>
      <c r="AL276" s="471">
        <f t="shared" si="194"/>
        <v>-3.5161835902242831E-2</v>
      </c>
      <c r="AM276" s="472"/>
      <c r="AN276" s="471">
        <f>IF(SUM($D262:$D276)=0,"NA",SUM($J262:$J276)/SUM($D262:$D276))</f>
        <v>-3.5161835902242831E-2</v>
      </c>
      <c r="AO276" s="472"/>
      <c r="AP276" s="471"/>
      <c r="AQ276" s="472"/>
      <c r="AR276" s="471"/>
    </row>
    <row r="277" spans="1:46">
      <c r="A277" s="466">
        <v>36602</v>
      </c>
      <c r="B277" s="467">
        <v>2011</v>
      </c>
      <c r="C277" s="466"/>
      <c r="D277" s="476">
        <v>2018.91</v>
      </c>
      <c r="E277" s="476"/>
      <c r="F277" s="468">
        <v>0</v>
      </c>
      <c r="G277" s="469"/>
      <c r="H277" s="468">
        <v>0</v>
      </c>
      <c r="J277" s="470">
        <f t="shared" si="180"/>
        <v>0</v>
      </c>
      <c r="L277" s="471">
        <f t="shared" si="181"/>
        <v>0</v>
      </c>
      <c r="N277" s="471">
        <f t="shared" si="182"/>
        <v>-7.2153538295416828</v>
      </c>
      <c r="O277" s="472"/>
      <c r="P277" s="471">
        <f t="shared" si="183"/>
        <v>-0.22438370147057063</v>
      </c>
      <c r="Q277" s="472"/>
      <c r="R277" s="471">
        <f t="shared" si="184"/>
        <v>-3.0321855955278788E-2</v>
      </c>
      <c r="S277" s="472"/>
      <c r="T277" s="471">
        <f t="shared" si="185"/>
        <v>-3.1366533845371664E-2</v>
      </c>
      <c r="U277" s="472"/>
      <c r="V277" s="471">
        <f t="shared" si="186"/>
        <v>-3.1366533845371664E-2</v>
      </c>
      <c r="W277" s="472"/>
      <c r="X277" s="471">
        <f t="shared" si="187"/>
        <v>-3.1366533845371664E-2</v>
      </c>
      <c r="Y277" s="472"/>
      <c r="Z277" s="471">
        <f t="shared" si="188"/>
        <v>-3.1366533845371664E-2</v>
      </c>
      <c r="AA277" s="472"/>
      <c r="AB277" s="471">
        <f t="shared" si="189"/>
        <v>-3.1366533845371664E-2</v>
      </c>
      <c r="AC277" s="472"/>
      <c r="AD277" s="471">
        <f t="shared" si="190"/>
        <v>-3.1366533845371664E-2</v>
      </c>
      <c r="AE277" s="472"/>
      <c r="AF277" s="471">
        <f t="shared" si="191"/>
        <v>-3.1366533845371664E-2</v>
      </c>
      <c r="AG277" s="472"/>
      <c r="AH277" s="471">
        <f t="shared" si="192"/>
        <v>-3.1366533845371664E-2</v>
      </c>
      <c r="AI277" s="472"/>
      <c r="AJ277" s="471">
        <f t="shared" si="193"/>
        <v>-3.1366533845371664E-2</v>
      </c>
      <c r="AK277" s="472"/>
      <c r="AL277" s="471">
        <f t="shared" si="194"/>
        <v>-3.1366533845371664E-2</v>
      </c>
      <c r="AM277" s="472"/>
      <c r="AN277" s="471">
        <f>IF(SUM($D263:$D277)=0,"NA",SUM($J263:$J277)/SUM($D263:$D277))</f>
        <v>-3.1366533845371664E-2</v>
      </c>
      <c r="AO277" s="472"/>
      <c r="AP277" s="471">
        <f>IF(SUM($D262:$D277)=0,"NA",SUM($J262:$J277)/SUM($D262:$D277))</f>
        <v>-3.1366533845371664E-2</v>
      </c>
      <c r="AQ277" s="472"/>
      <c r="AR277" s="471"/>
    </row>
    <row r="278" spans="1:46">
      <c r="A278" s="466">
        <v>36602</v>
      </c>
      <c r="B278" s="467">
        <v>2012</v>
      </c>
      <c r="C278" s="466"/>
      <c r="D278" s="468">
        <v>0</v>
      </c>
      <c r="E278" s="469"/>
      <c r="F278" s="468">
        <v>0</v>
      </c>
      <c r="G278" s="469"/>
      <c r="H278" s="468">
        <v>0</v>
      </c>
      <c r="J278" s="470">
        <f t="shared" si="180"/>
        <v>0</v>
      </c>
      <c r="L278" s="471" t="str">
        <f t="shared" si="181"/>
        <v>NA</v>
      </c>
      <c r="N278" s="471">
        <f t="shared" si="182"/>
        <v>0</v>
      </c>
      <c r="O278" s="472"/>
      <c r="P278" s="471">
        <f t="shared" si="183"/>
        <v>-7.2153538295416828</v>
      </c>
      <c r="Q278" s="472"/>
      <c r="R278" s="471">
        <f t="shared" si="184"/>
        <v>-0.22438370147057063</v>
      </c>
      <c r="S278" s="472"/>
      <c r="T278" s="471">
        <f t="shared" si="185"/>
        <v>-3.0321855955278788E-2</v>
      </c>
      <c r="U278" s="472"/>
      <c r="V278" s="471">
        <f t="shared" si="186"/>
        <v>-3.1366533845371664E-2</v>
      </c>
      <c r="W278" s="472"/>
      <c r="X278" s="471">
        <f t="shared" si="187"/>
        <v>-3.1366533845371664E-2</v>
      </c>
      <c r="Y278" s="472"/>
      <c r="Z278" s="471">
        <f t="shared" si="188"/>
        <v>-3.1366533845371664E-2</v>
      </c>
      <c r="AA278" s="472"/>
      <c r="AB278" s="471">
        <f t="shared" si="189"/>
        <v>-3.1366533845371664E-2</v>
      </c>
      <c r="AC278" s="472"/>
      <c r="AD278" s="471">
        <f t="shared" si="190"/>
        <v>-3.1366533845371664E-2</v>
      </c>
      <c r="AE278" s="472"/>
      <c r="AF278" s="471">
        <f t="shared" si="191"/>
        <v>-3.1366533845371664E-2</v>
      </c>
      <c r="AG278" s="472"/>
      <c r="AH278" s="471">
        <f t="shared" si="192"/>
        <v>-3.1366533845371664E-2</v>
      </c>
      <c r="AI278" s="472"/>
      <c r="AJ278" s="471">
        <f t="shared" si="193"/>
        <v>-3.1366533845371664E-2</v>
      </c>
      <c r="AK278" s="472"/>
      <c r="AL278" s="471">
        <f t="shared" si="194"/>
        <v>-3.1366533845371664E-2</v>
      </c>
      <c r="AM278" s="472"/>
      <c r="AN278" s="471">
        <f>IF(SUM($D264:$D278)=0,"NA",SUM($J264:$J278)/SUM($D264:$D278))</f>
        <v>-3.1366533845371664E-2</v>
      </c>
      <c r="AO278" s="472"/>
      <c r="AP278" s="471">
        <f>IF(SUM($D263:$D278)=0,"NA",SUM($J263:$J278)/SUM($D263:$D278))</f>
        <v>-3.1366533845371664E-2</v>
      </c>
      <c r="AQ278" s="472"/>
      <c r="AR278" s="471">
        <f>IF(SUM($D262:$D278)=0,"NA",SUM($J262:$J278)/SUM($D262:$D278))</f>
        <v>-3.1366533845371664E-2</v>
      </c>
    </row>
    <row r="279" spans="1:46">
      <c r="A279" s="466">
        <v>36602</v>
      </c>
      <c r="B279" s="467">
        <v>2013</v>
      </c>
      <c r="C279" s="466"/>
      <c r="D279" s="468">
        <v>0</v>
      </c>
      <c r="E279" s="469"/>
      <c r="F279" s="468">
        <v>0</v>
      </c>
      <c r="G279" s="469"/>
      <c r="H279" s="468">
        <v>0</v>
      </c>
      <c r="J279" s="470">
        <f t="shared" si="180"/>
        <v>0</v>
      </c>
      <c r="L279" s="471" t="str">
        <f t="shared" si="181"/>
        <v>NA</v>
      </c>
      <c r="N279" s="471" t="str">
        <f>IF(SUM($D278:$D279)=0,"NA",SUM($J278:$J279)/SUM($D278:$D279))</f>
        <v>NA</v>
      </c>
      <c r="O279" s="472"/>
      <c r="P279" s="471">
        <f t="shared" si="183"/>
        <v>0</v>
      </c>
      <c r="Q279" s="472"/>
      <c r="R279" s="471">
        <f t="shared" si="184"/>
        <v>-7.2153538295416828</v>
      </c>
      <c r="S279" s="472"/>
      <c r="T279" s="471">
        <f t="shared" si="185"/>
        <v>-0.22438370147057063</v>
      </c>
      <c r="U279" s="472"/>
      <c r="V279" s="471">
        <f t="shared" si="186"/>
        <v>-3.0321855955278788E-2</v>
      </c>
      <c r="W279" s="472"/>
      <c r="X279" s="471">
        <f t="shared" si="187"/>
        <v>-3.1366533845371664E-2</v>
      </c>
      <c r="Y279" s="472"/>
      <c r="Z279" s="471">
        <f t="shared" si="188"/>
        <v>-3.1366533845371664E-2</v>
      </c>
      <c r="AA279" s="472"/>
      <c r="AB279" s="471">
        <f t="shared" si="189"/>
        <v>-3.1366533845371664E-2</v>
      </c>
      <c r="AC279" s="472"/>
      <c r="AD279" s="471">
        <f t="shared" si="190"/>
        <v>-3.1366533845371664E-2</v>
      </c>
      <c r="AE279" s="472"/>
      <c r="AF279" s="471">
        <f t="shared" si="191"/>
        <v>-3.1366533845371664E-2</v>
      </c>
      <c r="AG279" s="472"/>
      <c r="AH279" s="471">
        <f t="shared" si="192"/>
        <v>-3.1366533845371664E-2</v>
      </c>
      <c r="AI279" s="472"/>
      <c r="AJ279" s="471">
        <f t="shared" si="193"/>
        <v>-3.1366533845371664E-2</v>
      </c>
      <c r="AK279" s="472"/>
      <c r="AL279" s="471">
        <f t="shared" si="194"/>
        <v>-3.1366533845371664E-2</v>
      </c>
      <c r="AM279" s="472"/>
      <c r="AN279" s="471">
        <f>IF(SUM($D265:$D279)=0,"NA",SUM($J265:$J279)/SUM($D265:$D279))</f>
        <v>-3.1366533845371664E-2</v>
      </c>
      <c r="AO279" s="472"/>
      <c r="AP279" s="471">
        <f>IF(SUM($D264:$D279)=0,"NA",SUM($J264:$J279)/SUM($D264:$D279))</f>
        <v>-3.1366533845371664E-2</v>
      </c>
      <c r="AQ279" s="472"/>
      <c r="AR279" s="471">
        <f>IF(SUM($D263:$D279)=0,"NA",SUM($J263:$J279)/SUM($D263:$D279))</f>
        <v>-3.1366533845371664E-2</v>
      </c>
      <c r="AS279" s="471">
        <f>IF(SUM($D262:$D279)=0,"NA",SUM($J262:$J279)/SUM($D262:$D279))</f>
        <v>-3.1366533845371664E-2</v>
      </c>
    </row>
    <row r="280" spans="1:46">
      <c r="A280" s="466">
        <v>36602</v>
      </c>
      <c r="B280" s="467">
        <v>2014</v>
      </c>
      <c r="C280" s="466"/>
      <c r="D280" s="468">
        <v>0</v>
      </c>
      <c r="E280" s="469"/>
      <c r="F280" s="468">
        <v>0</v>
      </c>
      <c r="G280" s="469"/>
      <c r="H280" s="468">
        <v>0</v>
      </c>
      <c r="J280" s="470">
        <f t="shared" si="180"/>
        <v>0</v>
      </c>
      <c r="L280" s="471" t="str">
        <f t="shared" si="181"/>
        <v>NA</v>
      </c>
      <c r="N280" s="471" t="str">
        <f>IF(SUM($D279:$D280)=0,"NA",SUM($J279:$J280)/SUM($D279:$D280))</f>
        <v>NA</v>
      </c>
      <c r="O280" s="472"/>
      <c r="P280" s="471" t="str">
        <f t="shared" si="183"/>
        <v>NA</v>
      </c>
      <c r="Q280" s="472"/>
      <c r="R280" s="471">
        <f t="shared" si="184"/>
        <v>0</v>
      </c>
      <c r="S280" s="472"/>
      <c r="T280" s="471">
        <f t="shared" si="185"/>
        <v>-7.2153538295416828</v>
      </c>
      <c r="U280" s="472"/>
      <c r="V280" s="471">
        <f t="shared" si="186"/>
        <v>-0.22438370147057063</v>
      </c>
      <c r="W280" s="472"/>
      <c r="X280" s="471">
        <f t="shared" si="187"/>
        <v>-3.0321855955278788E-2</v>
      </c>
      <c r="Y280" s="472"/>
      <c r="Z280" s="471">
        <f t="shared" si="188"/>
        <v>-3.1366533845371664E-2</v>
      </c>
      <c r="AA280" s="472"/>
      <c r="AB280" s="471">
        <f t="shared" si="189"/>
        <v>-3.1366533845371664E-2</v>
      </c>
      <c r="AC280" s="472"/>
      <c r="AD280" s="471">
        <f t="shared" si="190"/>
        <v>-3.1366533845371664E-2</v>
      </c>
      <c r="AE280" s="472"/>
      <c r="AF280" s="471">
        <f t="shared" si="191"/>
        <v>-3.1366533845371664E-2</v>
      </c>
      <c r="AG280" s="472"/>
      <c r="AH280" s="471">
        <f t="shared" si="192"/>
        <v>-3.1366533845371664E-2</v>
      </c>
      <c r="AI280" s="472"/>
      <c r="AJ280" s="471">
        <f t="shared" si="193"/>
        <v>-3.1366533845371664E-2</v>
      </c>
      <c r="AK280" s="472"/>
      <c r="AL280" s="471">
        <f t="shared" si="194"/>
        <v>-3.1366533845371664E-2</v>
      </c>
      <c r="AM280" s="472"/>
      <c r="AN280" s="471">
        <f>IF(SUM($D266:$D280)=0,"NA",SUM($J266:$J280)/SUM($D266:$D280))</f>
        <v>-3.1366533845371664E-2</v>
      </c>
      <c r="AO280" s="472"/>
      <c r="AP280" s="471">
        <f>IF(SUM($D265:$D280)=0,"NA",SUM($J265:$J280)/SUM($D265:$D280))</f>
        <v>-3.1366533845371664E-2</v>
      </c>
      <c r="AQ280" s="472"/>
      <c r="AR280" s="471">
        <f>IF(SUM($D264:$D280)=0,"NA",SUM($J264:$J280)/SUM($D264:$D280))</f>
        <v>-3.1366533845371664E-2</v>
      </c>
      <c r="AS280" s="471">
        <f>IF(SUM($D263:$D280)=0,"NA",SUM($J263:$J280)/SUM($D263:$D280))</f>
        <v>-3.1366533845371664E-2</v>
      </c>
      <c r="AT280" s="471">
        <f>IF(SUM($D262:$D280)=0,"NA",SUM($J262:$J280)/SUM($D262:$D280))</f>
        <v>-3.1366533845371664E-2</v>
      </c>
    </row>
    <row r="281" spans="1:46">
      <c r="A281" s="466"/>
      <c r="B281" s="466"/>
      <c r="C281" s="466"/>
      <c r="D281" s="477"/>
      <c r="E281" s="478"/>
      <c r="F281" s="477"/>
      <c r="G281" s="478"/>
      <c r="H281" s="477"/>
      <c r="J281" s="488">
        <f>SUM(J262:J280)</f>
        <v>-586.69000000000051</v>
      </c>
    </row>
    <row r="282" spans="1:46">
      <c r="A282" s="466"/>
      <c r="B282" s="466"/>
      <c r="C282" s="466"/>
      <c r="D282" s="477"/>
      <c r="E282" s="478"/>
      <c r="F282" s="477"/>
      <c r="G282" s="478"/>
      <c r="H282" s="477"/>
    </row>
    <row r="283" spans="1:46">
      <c r="A283" s="466">
        <v>36603</v>
      </c>
      <c r="B283" s="467">
        <v>1996</v>
      </c>
      <c r="C283" s="466"/>
      <c r="D283" s="468">
        <v>0</v>
      </c>
      <c r="E283" s="469"/>
      <c r="F283" s="468">
        <v>0</v>
      </c>
      <c r="G283" s="469"/>
      <c r="H283" s="468">
        <v>0</v>
      </c>
      <c r="J283" s="470">
        <f t="shared" ref="J283:J301" si="195">F283+-H283</f>
        <v>0</v>
      </c>
      <c r="L283" s="471" t="str">
        <f t="shared" ref="L283:L301" si="196">IF(D283=0,"NA",+J283/D283)</f>
        <v>NA</v>
      </c>
      <c r="N283" s="471"/>
      <c r="O283" s="472"/>
      <c r="P283" s="471"/>
      <c r="Q283" s="473"/>
      <c r="R283" s="473"/>
      <c r="S283" s="473"/>
      <c r="T283" s="473"/>
      <c r="U283" s="472"/>
      <c r="V283" s="472"/>
      <c r="W283" s="472"/>
      <c r="X283" s="472"/>
      <c r="Y283" s="472"/>
      <c r="Z283" s="472"/>
      <c r="AA283" s="474"/>
      <c r="AB283" s="474"/>
      <c r="AC283" s="472"/>
      <c r="AD283" s="472"/>
      <c r="AE283" s="472"/>
      <c r="AF283" s="472"/>
      <c r="AG283" s="472"/>
      <c r="AH283" s="472"/>
      <c r="AI283" s="472"/>
      <c r="AJ283" s="472"/>
      <c r="AK283" s="472"/>
      <c r="AL283" s="472"/>
      <c r="AM283" s="472"/>
      <c r="AN283" s="472"/>
      <c r="AO283" s="472"/>
      <c r="AP283" s="472"/>
      <c r="AQ283" s="472"/>
      <c r="AR283" s="472"/>
    </row>
    <row r="284" spans="1:46">
      <c r="A284" s="466">
        <v>36603</v>
      </c>
      <c r="B284" s="467">
        <v>1997</v>
      </c>
      <c r="C284" s="466"/>
      <c r="D284" s="468">
        <v>0</v>
      </c>
      <c r="E284" s="469"/>
      <c r="F284" s="468">
        <v>0</v>
      </c>
      <c r="G284" s="469"/>
      <c r="H284" s="468">
        <v>0</v>
      </c>
      <c r="J284" s="470">
        <f t="shared" si="195"/>
        <v>0</v>
      </c>
      <c r="L284" s="471" t="str">
        <f t="shared" si="196"/>
        <v>NA</v>
      </c>
      <c r="N284" s="471" t="str">
        <f t="shared" ref="N284:N299" si="197">IF(SUM($D283:$D284)=0,"NA",SUM($J283:$J284)/SUM($D283:$D284))</f>
        <v>NA</v>
      </c>
      <c r="O284" s="472"/>
      <c r="P284" s="471"/>
      <c r="Q284" s="473"/>
      <c r="R284" s="471"/>
      <c r="S284" s="473"/>
      <c r="T284" s="473"/>
      <c r="U284" s="472"/>
      <c r="V284" s="472"/>
      <c r="W284" s="472"/>
      <c r="X284" s="472"/>
      <c r="Y284" s="472"/>
      <c r="Z284" s="472"/>
      <c r="AA284" s="474"/>
      <c r="AB284" s="475"/>
      <c r="AC284" s="472"/>
      <c r="AD284" s="472"/>
      <c r="AE284" s="472"/>
      <c r="AF284" s="472"/>
      <c r="AG284" s="472"/>
      <c r="AH284" s="472"/>
      <c r="AI284" s="472"/>
      <c r="AJ284" s="472"/>
      <c r="AK284" s="472"/>
      <c r="AL284" s="472"/>
      <c r="AM284" s="472"/>
      <c r="AN284" s="472"/>
      <c r="AO284" s="472"/>
      <c r="AP284" s="472"/>
      <c r="AQ284" s="472"/>
      <c r="AR284" s="472"/>
    </row>
    <row r="285" spans="1:46">
      <c r="A285" s="466">
        <v>36603</v>
      </c>
      <c r="B285" s="467">
        <v>1998</v>
      </c>
      <c r="C285" s="466"/>
      <c r="D285" s="468">
        <v>0</v>
      </c>
      <c r="E285" s="469"/>
      <c r="F285" s="468">
        <v>0</v>
      </c>
      <c r="G285" s="469"/>
      <c r="H285" s="468">
        <v>0</v>
      </c>
      <c r="J285" s="470">
        <f t="shared" si="195"/>
        <v>0</v>
      </c>
      <c r="L285" s="471" t="str">
        <f t="shared" si="196"/>
        <v>NA</v>
      </c>
      <c r="N285" s="471" t="str">
        <f t="shared" si="197"/>
        <v>NA</v>
      </c>
      <c r="O285" s="472"/>
      <c r="P285" s="471" t="str">
        <f t="shared" ref="P285:P301" si="198">IF(SUM($D283:$D285)=0,"NA",SUM($J283:$J285)/SUM($D283:$D285))</f>
        <v>NA</v>
      </c>
      <c r="Q285" s="473"/>
      <c r="R285" s="471"/>
      <c r="S285" s="473"/>
      <c r="T285" s="471"/>
      <c r="U285" s="472"/>
      <c r="V285" s="472"/>
      <c r="W285" s="472"/>
      <c r="X285" s="472"/>
      <c r="Y285" s="472"/>
      <c r="Z285" s="472"/>
      <c r="AA285" s="472"/>
      <c r="AB285" s="472"/>
      <c r="AC285" s="472"/>
      <c r="AD285" s="472"/>
      <c r="AE285" s="472"/>
      <c r="AF285" s="472"/>
      <c r="AG285" s="472"/>
      <c r="AH285" s="472"/>
      <c r="AI285" s="472"/>
      <c r="AJ285" s="472"/>
      <c r="AK285" s="472"/>
      <c r="AL285" s="472"/>
      <c r="AM285" s="472"/>
      <c r="AN285" s="472"/>
      <c r="AO285" s="472"/>
      <c r="AP285" s="472"/>
      <c r="AQ285" s="472"/>
      <c r="AR285" s="472"/>
    </row>
    <row r="286" spans="1:46">
      <c r="A286" s="466">
        <v>36603</v>
      </c>
      <c r="B286" s="467">
        <v>1999</v>
      </c>
      <c r="C286" s="466"/>
      <c r="D286" s="468">
        <v>0</v>
      </c>
      <c r="E286" s="469"/>
      <c r="F286" s="468">
        <v>0</v>
      </c>
      <c r="G286" s="469"/>
      <c r="H286" s="468">
        <v>0</v>
      </c>
      <c r="J286" s="470">
        <f t="shared" si="195"/>
        <v>0</v>
      </c>
      <c r="L286" s="471" t="str">
        <f t="shared" si="196"/>
        <v>NA</v>
      </c>
      <c r="N286" s="471" t="str">
        <f t="shared" si="197"/>
        <v>NA</v>
      </c>
      <c r="O286" s="472"/>
      <c r="P286" s="471" t="str">
        <f t="shared" si="198"/>
        <v>NA</v>
      </c>
      <c r="Q286" s="473"/>
      <c r="R286" s="471" t="str">
        <f t="shared" ref="R286:R301" si="199">IF(SUM($D283:$D286)=0,"NA",SUM($J283:$J286)/SUM($D283:$D286))</f>
        <v>NA</v>
      </c>
      <c r="S286" s="473"/>
      <c r="T286" s="471"/>
      <c r="U286" s="472"/>
      <c r="V286" s="471"/>
      <c r="W286" s="472"/>
      <c r="X286" s="472"/>
      <c r="Y286" s="472"/>
      <c r="Z286" s="472"/>
      <c r="AA286" s="472"/>
      <c r="AB286" s="472"/>
      <c r="AC286" s="472"/>
      <c r="AD286" s="472"/>
      <c r="AE286" s="472"/>
      <c r="AF286" s="472"/>
      <c r="AG286" s="472"/>
      <c r="AH286" s="472"/>
      <c r="AI286" s="472"/>
      <c r="AJ286" s="472"/>
      <c r="AK286" s="472"/>
      <c r="AL286" s="472"/>
      <c r="AM286" s="472"/>
      <c r="AN286" s="472"/>
      <c r="AO286" s="472"/>
      <c r="AP286" s="472"/>
      <c r="AQ286" s="472"/>
      <c r="AR286" s="472"/>
    </row>
    <row r="287" spans="1:46">
      <c r="A287" s="466">
        <v>36603</v>
      </c>
      <c r="B287" s="467">
        <v>2000</v>
      </c>
      <c r="C287" s="466"/>
      <c r="D287" s="468">
        <v>0</v>
      </c>
      <c r="E287" s="469"/>
      <c r="F287" s="468">
        <v>0</v>
      </c>
      <c r="G287" s="469"/>
      <c r="H287" s="468">
        <v>0</v>
      </c>
      <c r="J287" s="470">
        <f t="shared" si="195"/>
        <v>0</v>
      </c>
      <c r="L287" s="471" t="str">
        <f t="shared" si="196"/>
        <v>NA</v>
      </c>
      <c r="N287" s="471" t="str">
        <f t="shared" si="197"/>
        <v>NA</v>
      </c>
      <c r="O287" s="472"/>
      <c r="P287" s="471" t="str">
        <f t="shared" si="198"/>
        <v>NA</v>
      </c>
      <c r="Q287" s="473"/>
      <c r="R287" s="471" t="str">
        <f t="shared" si="199"/>
        <v>NA</v>
      </c>
      <c r="S287" s="473"/>
      <c r="T287" s="471" t="str">
        <f t="shared" ref="T287:T301" si="200">IF(SUM($D283:$D287)=0,"NA",SUM($J283:$J287)/SUM($D283:$D287))</f>
        <v>NA</v>
      </c>
      <c r="U287" s="472"/>
      <c r="V287" s="471"/>
      <c r="W287" s="472"/>
      <c r="X287" s="471"/>
      <c r="Y287" s="472"/>
      <c r="Z287" s="472"/>
      <c r="AA287" s="472"/>
      <c r="AB287" s="472"/>
      <c r="AC287" s="472"/>
      <c r="AD287" s="472"/>
      <c r="AE287" s="472"/>
      <c r="AF287" s="472"/>
      <c r="AG287" s="472"/>
      <c r="AH287" s="472"/>
      <c r="AI287" s="472"/>
      <c r="AJ287" s="472"/>
      <c r="AK287" s="472"/>
      <c r="AL287" s="472"/>
      <c r="AM287" s="472"/>
      <c r="AN287" s="472"/>
      <c r="AO287" s="472"/>
      <c r="AP287" s="472"/>
      <c r="AQ287" s="472"/>
      <c r="AR287" s="472"/>
    </row>
    <row r="288" spans="1:46">
      <c r="A288" s="466">
        <v>36603</v>
      </c>
      <c r="B288" s="467">
        <v>2001</v>
      </c>
      <c r="C288" s="466"/>
      <c r="D288" s="468">
        <v>0</v>
      </c>
      <c r="E288" s="469"/>
      <c r="F288" s="468">
        <v>0</v>
      </c>
      <c r="G288" s="469"/>
      <c r="H288" s="468">
        <v>0</v>
      </c>
      <c r="J288" s="470">
        <f t="shared" si="195"/>
        <v>0</v>
      </c>
      <c r="L288" s="471" t="str">
        <f t="shared" si="196"/>
        <v>NA</v>
      </c>
      <c r="N288" s="471" t="str">
        <f t="shared" si="197"/>
        <v>NA</v>
      </c>
      <c r="O288" s="472"/>
      <c r="P288" s="471" t="str">
        <f t="shared" si="198"/>
        <v>NA</v>
      </c>
      <c r="Q288" s="473"/>
      <c r="R288" s="471" t="str">
        <f t="shared" si="199"/>
        <v>NA</v>
      </c>
      <c r="S288" s="473"/>
      <c r="T288" s="471" t="str">
        <f t="shared" si="200"/>
        <v>NA</v>
      </c>
      <c r="U288" s="472"/>
      <c r="V288" s="471" t="str">
        <f t="shared" ref="V288:V301" si="201">IF(SUM($D283:$D288)=0,"NA",SUM($J283:$J288)/SUM($D283:$D288))</f>
        <v>NA</v>
      </c>
      <c r="W288" s="472"/>
      <c r="X288" s="471"/>
      <c r="Y288" s="472"/>
      <c r="Z288" s="471"/>
      <c r="AA288" s="472"/>
      <c r="AB288" s="472"/>
      <c r="AC288" s="472"/>
      <c r="AD288" s="472"/>
      <c r="AE288" s="472"/>
      <c r="AF288" s="472"/>
      <c r="AG288" s="472"/>
      <c r="AH288" s="472"/>
      <c r="AI288" s="472"/>
      <c r="AJ288" s="472"/>
      <c r="AK288" s="472"/>
      <c r="AL288" s="472"/>
      <c r="AM288" s="472"/>
      <c r="AN288" s="472"/>
      <c r="AO288" s="472"/>
      <c r="AP288" s="472"/>
      <c r="AQ288" s="472"/>
      <c r="AR288" s="472"/>
    </row>
    <row r="289" spans="1:46">
      <c r="A289" s="466">
        <v>36603</v>
      </c>
      <c r="B289" s="467">
        <v>2002</v>
      </c>
      <c r="C289" s="466"/>
      <c r="D289" s="468">
        <v>0</v>
      </c>
      <c r="E289" s="469"/>
      <c r="F289" s="468">
        <v>0</v>
      </c>
      <c r="G289" s="469"/>
      <c r="H289" s="468">
        <v>0</v>
      </c>
      <c r="J289" s="470">
        <f t="shared" si="195"/>
        <v>0</v>
      </c>
      <c r="L289" s="471" t="str">
        <f t="shared" si="196"/>
        <v>NA</v>
      </c>
      <c r="N289" s="471" t="str">
        <f t="shared" si="197"/>
        <v>NA</v>
      </c>
      <c r="O289" s="472"/>
      <c r="P289" s="471" t="str">
        <f t="shared" si="198"/>
        <v>NA</v>
      </c>
      <c r="Q289" s="473"/>
      <c r="R289" s="471" t="str">
        <f t="shared" si="199"/>
        <v>NA</v>
      </c>
      <c r="S289" s="473"/>
      <c r="T289" s="471" t="str">
        <f t="shared" si="200"/>
        <v>NA</v>
      </c>
      <c r="U289" s="472"/>
      <c r="V289" s="471" t="str">
        <f t="shared" si="201"/>
        <v>NA</v>
      </c>
      <c r="W289" s="472"/>
      <c r="X289" s="471" t="str">
        <f t="shared" ref="X289:X301" si="202">IF(SUM($D283:$D289)=0,"NA",SUM($J283:$J289)/SUM($D283:$D289))</f>
        <v>NA</v>
      </c>
      <c r="Y289" s="472"/>
      <c r="Z289" s="471"/>
      <c r="AA289" s="472"/>
      <c r="AB289" s="471"/>
      <c r="AC289" s="472"/>
      <c r="AD289" s="472"/>
      <c r="AE289" s="472"/>
      <c r="AF289" s="472"/>
      <c r="AG289" s="472"/>
      <c r="AH289" s="472"/>
      <c r="AI289" s="472"/>
      <c r="AJ289" s="472"/>
      <c r="AK289" s="472"/>
      <c r="AL289" s="472"/>
      <c r="AM289" s="472"/>
      <c r="AN289" s="472"/>
      <c r="AO289" s="472"/>
      <c r="AP289" s="472"/>
      <c r="AQ289" s="472"/>
      <c r="AR289" s="472"/>
    </row>
    <row r="290" spans="1:46">
      <c r="A290" s="466">
        <v>36603</v>
      </c>
      <c r="B290" s="467">
        <v>2003</v>
      </c>
      <c r="C290" s="466"/>
      <c r="D290" s="468">
        <v>0</v>
      </c>
      <c r="E290" s="469"/>
      <c r="F290" s="468">
        <v>0</v>
      </c>
      <c r="G290" s="469"/>
      <c r="H290" s="468">
        <v>0</v>
      </c>
      <c r="J290" s="470">
        <f t="shared" si="195"/>
        <v>0</v>
      </c>
      <c r="L290" s="471" t="str">
        <f t="shared" si="196"/>
        <v>NA</v>
      </c>
      <c r="N290" s="471" t="str">
        <f t="shared" si="197"/>
        <v>NA</v>
      </c>
      <c r="O290" s="472"/>
      <c r="P290" s="471" t="str">
        <f t="shared" si="198"/>
        <v>NA</v>
      </c>
      <c r="Q290" s="473"/>
      <c r="R290" s="471" t="str">
        <f t="shared" si="199"/>
        <v>NA</v>
      </c>
      <c r="S290" s="473"/>
      <c r="T290" s="471" t="str">
        <f t="shared" si="200"/>
        <v>NA</v>
      </c>
      <c r="U290" s="472"/>
      <c r="V290" s="471" t="str">
        <f t="shared" si="201"/>
        <v>NA</v>
      </c>
      <c r="W290" s="472"/>
      <c r="X290" s="471" t="str">
        <f t="shared" si="202"/>
        <v>NA</v>
      </c>
      <c r="Y290" s="472"/>
      <c r="Z290" s="471" t="str">
        <f t="shared" ref="Z290:Z301" si="203">IF(SUM($D283:$D290)=0,"NA",SUM($J283:$J290)/SUM($D283:$D290))</f>
        <v>NA</v>
      </c>
      <c r="AA290" s="472"/>
      <c r="AB290" s="471"/>
      <c r="AC290" s="472"/>
      <c r="AD290" s="471"/>
      <c r="AE290" s="471"/>
      <c r="AF290" s="472"/>
      <c r="AG290" s="472"/>
      <c r="AH290" s="472"/>
      <c r="AI290" s="472"/>
      <c r="AJ290" s="472"/>
      <c r="AK290" s="472"/>
      <c r="AL290" s="472"/>
      <c r="AM290" s="472"/>
      <c r="AN290" s="472"/>
      <c r="AO290" s="472"/>
      <c r="AP290" s="472"/>
      <c r="AQ290" s="472"/>
      <c r="AR290" s="472"/>
    </row>
    <row r="291" spans="1:46">
      <c r="A291" s="466">
        <v>36603</v>
      </c>
      <c r="B291" s="467">
        <v>2004</v>
      </c>
      <c r="C291" s="466"/>
      <c r="D291" s="468">
        <v>0</v>
      </c>
      <c r="E291" s="469"/>
      <c r="F291" s="468">
        <v>0</v>
      </c>
      <c r="G291" s="469"/>
      <c r="H291" s="468">
        <v>0</v>
      </c>
      <c r="J291" s="470">
        <f t="shared" si="195"/>
        <v>0</v>
      </c>
      <c r="L291" s="471" t="str">
        <f t="shared" si="196"/>
        <v>NA</v>
      </c>
      <c r="N291" s="471" t="str">
        <f t="shared" si="197"/>
        <v>NA</v>
      </c>
      <c r="O291" s="472"/>
      <c r="P291" s="471" t="str">
        <f t="shared" si="198"/>
        <v>NA</v>
      </c>
      <c r="Q291" s="473"/>
      <c r="R291" s="471" t="str">
        <f t="shared" si="199"/>
        <v>NA</v>
      </c>
      <c r="S291" s="473"/>
      <c r="T291" s="471" t="str">
        <f t="shared" si="200"/>
        <v>NA</v>
      </c>
      <c r="U291" s="472"/>
      <c r="V291" s="471" t="str">
        <f t="shared" si="201"/>
        <v>NA</v>
      </c>
      <c r="W291" s="472"/>
      <c r="X291" s="471" t="str">
        <f t="shared" si="202"/>
        <v>NA</v>
      </c>
      <c r="Y291" s="472"/>
      <c r="Z291" s="471" t="str">
        <f t="shared" si="203"/>
        <v>NA</v>
      </c>
      <c r="AA291" s="472"/>
      <c r="AB291" s="471" t="str">
        <f t="shared" ref="AB291:AB301" si="204">IF(SUM($D283:$D291)=0,"NA",SUM($J283:$J291)/SUM($D283:$D291))</f>
        <v>NA</v>
      </c>
      <c r="AC291" s="472"/>
      <c r="AD291" s="471"/>
      <c r="AE291" s="471"/>
      <c r="AF291" s="471"/>
      <c r="AG291" s="472"/>
      <c r="AH291" s="471" t="s">
        <v>36</v>
      </c>
      <c r="AI291" s="472"/>
      <c r="AJ291" s="471" t="s">
        <v>36</v>
      </c>
      <c r="AK291" s="472"/>
      <c r="AL291" s="471" t="s">
        <v>36</v>
      </c>
      <c r="AM291" s="472"/>
      <c r="AN291" s="471" t="s">
        <v>36</v>
      </c>
      <c r="AO291" s="472"/>
      <c r="AP291" s="472"/>
      <c r="AQ291" s="472"/>
      <c r="AR291" s="472"/>
    </row>
    <row r="292" spans="1:46">
      <c r="A292" s="466">
        <v>36603</v>
      </c>
      <c r="B292" s="467">
        <v>2005</v>
      </c>
      <c r="C292" s="466"/>
      <c r="D292" s="468">
        <v>0</v>
      </c>
      <c r="E292" s="469"/>
      <c r="F292" s="468">
        <v>0</v>
      </c>
      <c r="G292" s="469"/>
      <c r="H292" s="468">
        <v>0</v>
      </c>
      <c r="J292" s="470">
        <f t="shared" si="195"/>
        <v>0</v>
      </c>
      <c r="L292" s="471" t="str">
        <f t="shared" si="196"/>
        <v>NA</v>
      </c>
      <c r="N292" s="471" t="str">
        <f t="shared" si="197"/>
        <v>NA</v>
      </c>
      <c r="O292" s="472"/>
      <c r="P292" s="471" t="str">
        <f t="shared" si="198"/>
        <v>NA</v>
      </c>
      <c r="Q292" s="473"/>
      <c r="R292" s="471" t="str">
        <f t="shared" si="199"/>
        <v>NA</v>
      </c>
      <c r="S292" s="473"/>
      <c r="T292" s="471" t="str">
        <f t="shared" si="200"/>
        <v>NA</v>
      </c>
      <c r="U292" s="472"/>
      <c r="V292" s="471" t="str">
        <f t="shared" si="201"/>
        <v>NA</v>
      </c>
      <c r="W292" s="472"/>
      <c r="X292" s="471" t="str">
        <f t="shared" si="202"/>
        <v>NA</v>
      </c>
      <c r="Y292" s="472"/>
      <c r="Z292" s="471" t="str">
        <f t="shared" si="203"/>
        <v>NA</v>
      </c>
      <c r="AA292" s="472"/>
      <c r="AB292" s="471" t="str">
        <f t="shared" si="204"/>
        <v>NA</v>
      </c>
      <c r="AC292" s="472"/>
      <c r="AD292" s="471" t="str">
        <f t="shared" ref="AD292:AD301" si="205">IF(SUM($D283:$D292)=0,"NA",SUM($J283:$J292)/SUM($D283:$D292))</f>
        <v>NA</v>
      </c>
      <c r="AE292" s="471"/>
      <c r="AF292" s="471"/>
      <c r="AG292" s="472"/>
      <c r="AH292" s="471"/>
      <c r="AI292" s="472"/>
      <c r="AJ292" s="471" t="s">
        <v>36</v>
      </c>
      <c r="AK292" s="472"/>
      <c r="AL292" s="471" t="s">
        <v>36</v>
      </c>
      <c r="AM292" s="472"/>
      <c r="AN292" s="471" t="s">
        <v>36</v>
      </c>
      <c r="AO292" s="472"/>
      <c r="AP292" s="472"/>
      <c r="AQ292" s="472"/>
      <c r="AR292" s="472"/>
    </row>
    <row r="293" spans="1:46">
      <c r="A293" s="466">
        <v>36603</v>
      </c>
      <c r="B293" s="467">
        <v>2006</v>
      </c>
      <c r="C293" s="466"/>
      <c r="D293" s="468">
        <v>0</v>
      </c>
      <c r="E293" s="469"/>
      <c r="F293" s="468">
        <v>0</v>
      </c>
      <c r="G293" s="469"/>
      <c r="H293" s="468">
        <v>0</v>
      </c>
      <c r="J293" s="470">
        <f t="shared" si="195"/>
        <v>0</v>
      </c>
      <c r="L293" s="471" t="str">
        <f t="shared" si="196"/>
        <v>NA</v>
      </c>
      <c r="N293" s="471" t="str">
        <f t="shared" si="197"/>
        <v>NA</v>
      </c>
      <c r="O293" s="472"/>
      <c r="P293" s="471" t="str">
        <f t="shared" si="198"/>
        <v>NA</v>
      </c>
      <c r="Q293" s="473"/>
      <c r="R293" s="471" t="str">
        <f t="shared" si="199"/>
        <v>NA</v>
      </c>
      <c r="S293" s="473"/>
      <c r="T293" s="471" t="str">
        <f t="shared" si="200"/>
        <v>NA</v>
      </c>
      <c r="U293" s="472"/>
      <c r="V293" s="471" t="str">
        <f t="shared" si="201"/>
        <v>NA</v>
      </c>
      <c r="W293" s="472"/>
      <c r="X293" s="471" t="str">
        <f t="shared" si="202"/>
        <v>NA</v>
      </c>
      <c r="Y293" s="472"/>
      <c r="Z293" s="471" t="str">
        <f t="shared" si="203"/>
        <v>NA</v>
      </c>
      <c r="AA293" s="472"/>
      <c r="AB293" s="471" t="str">
        <f t="shared" si="204"/>
        <v>NA</v>
      </c>
      <c r="AC293" s="472"/>
      <c r="AD293" s="471" t="str">
        <f t="shared" si="205"/>
        <v>NA</v>
      </c>
      <c r="AE293" s="471"/>
      <c r="AF293" s="471" t="str">
        <f t="shared" ref="AF293:AF301" si="206">IF(SUM($D283:$D293)=0,"NA",SUM($J283:$J293)/SUM($D283:$D293))</f>
        <v>NA</v>
      </c>
      <c r="AG293" s="472"/>
      <c r="AH293" s="471"/>
      <c r="AI293" s="472"/>
      <c r="AJ293" s="471"/>
      <c r="AK293" s="472"/>
      <c r="AL293" s="471" t="s">
        <v>36</v>
      </c>
      <c r="AM293" s="472"/>
      <c r="AN293" s="471" t="s">
        <v>36</v>
      </c>
      <c r="AO293" s="472"/>
      <c r="AP293" s="472"/>
      <c r="AQ293" s="472"/>
      <c r="AR293" s="472"/>
    </row>
    <row r="294" spans="1:46">
      <c r="A294" s="466">
        <v>36603</v>
      </c>
      <c r="B294" s="467">
        <v>2007</v>
      </c>
      <c r="C294" s="466"/>
      <c r="D294" s="468">
        <v>0</v>
      </c>
      <c r="E294" s="469"/>
      <c r="F294" s="468">
        <v>0</v>
      </c>
      <c r="G294" s="469"/>
      <c r="H294" s="468">
        <v>0</v>
      </c>
      <c r="J294" s="470">
        <f t="shared" si="195"/>
        <v>0</v>
      </c>
      <c r="L294" s="471" t="str">
        <f t="shared" si="196"/>
        <v>NA</v>
      </c>
      <c r="N294" s="471" t="str">
        <f t="shared" si="197"/>
        <v>NA</v>
      </c>
      <c r="O294" s="472"/>
      <c r="P294" s="471" t="str">
        <f t="shared" si="198"/>
        <v>NA</v>
      </c>
      <c r="Q294" s="473"/>
      <c r="R294" s="471" t="str">
        <f t="shared" si="199"/>
        <v>NA</v>
      </c>
      <c r="S294" s="473"/>
      <c r="T294" s="471" t="str">
        <f t="shared" si="200"/>
        <v>NA</v>
      </c>
      <c r="U294" s="472"/>
      <c r="V294" s="471" t="str">
        <f t="shared" si="201"/>
        <v>NA</v>
      </c>
      <c r="W294" s="472"/>
      <c r="X294" s="471" t="str">
        <f t="shared" si="202"/>
        <v>NA</v>
      </c>
      <c r="Y294" s="472"/>
      <c r="Z294" s="471" t="str">
        <f t="shared" si="203"/>
        <v>NA</v>
      </c>
      <c r="AA294" s="472"/>
      <c r="AB294" s="471" t="str">
        <f t="shared" si="204"/>
        <v>NA</v>
      </c>
      <c r="AC294" s="472"/>
      <c r="AD294" s="471" t="str">
        <f t="shared" si="205"/>
        <v>NA</v>
      </c>
      <c r="AE294" s="471"/>
      <c r="AF294" s="471" t="str">
        <f t="shared" si="206"/>
        <v>NA</v>
      </c>
      <c r="AG294" s="472"/>
      <c r="AH294" s="471" t="str">
        <f t="shared" ref="AH294:AH301" si="207">IF(SUM($D283:$D294)=0,"NA",SUM($J283:$J294)/SUM($D283:$D294))</f>
        <v>NA</v>
      </c>
      <c r="AI294" s="472"/>
      <c r="AJ294" s="471"/>
      <c r="AK294" s="472"/>
      <c r="AL294" s="471"/>
      <c r="AM294" s="472"/>
      <c r="AN294" s="471" t="s">
        <v>36</v>
      </c>
      <c r="AO294" s="472"/>
      <c r="AP294" s="472"/>
      <c r="AQ294" s="472"/>
      <c r="AR294" s="472"/>
    </row>
    <row r="295" spans="1:46">
      <c r="A295" s="466">
        <v>36603</v>
      </c>
      <c r="B295" s="467">
        <v>2008</v>
      </c>
      <c r="C295" s="466"/>
      <c r="D295" s="479">
        <v>3199.7</v>
      </c>
      <c r="E295" s="479"/>
      <c r="F295" s="468">
        <v>0</v>
      </c>
      <c r="G295" s="479"/>
      <c r="H295" s="479">
        <v>842.33</v>
      </c>
      <c r="J295" s="451">
        <f t="shared" si="195"/>
        <v>-842.33</v>
      </c>
      <c r="L295" s="471">
        <f t="shared" si="196"/>
        <v>-0.26325280495046416</v>
      </c>
      <c r="N295" s="471">
        <f t="shared" si="197"/>
        <v>-0.26325280495046416</v>
      </c>
      <c r="O295" s="472"/>
      <c r="P295" s="471">
        <f t="shared" si="198"/>
        <v>-0.26325280495046416</v>
      </c>
      <c r="Q295" s="472"/>
      <c r="R295" s="471">
        <f t="shared" si="199"/>
        <v>-0.26325280495046416</v>
      </c>
      <c r="S295" s="473"/>
      <c r="T295" s="471">
        <f t="shared" si="200"/>
        <v>-0.26325280495046416</v>
      </c>
      <c r="U295" s="472"/>
      <c r="V295" s="471">
        <f t="shared" si="201"/>
        <v>-0.26325280495046416</v>
      </c>
      <c r="W295" s="472"/>
      <c r="X295" s="471">
        <f t="shared" si="202"/>
        <v>-0.26325280495046416</v>
      </c>
      <c r="Y295" s="472"/>
      <c r="Z295" s="471">
        <f t="shared" si="203"/>
        <v>-0.26325280495046416</v>
      </c>
      <c r="AA295" s="472"/>
      <c r="AB295" s="471">
        <f t="shared" si="204"/>
        <v>-0.26325280495046416</v>
      </c>
      <c r="AC295" s="472"/>
      <c r="AD295" s="471">
        <f t="shared" si="205"/>
        <v>-0.26325280495046416</v>
      </c>
      <c r="AE295" s="471"/>
      <c r="AF295" s="471">
        <f t="shared" si="206"/>
        <v>-0.26325280495046416</v>
      </c>
      <c r="AG295" s="472"/>
      <c r="AH295" s="471">
        <f t="shared" si="207"/>
        <v>-0.26325280495046416</v>
      </c>
      <c r="AI295" s="472"/>
      <c r="AJ295" s="471">
        <f t="shared" ref="AJ295:AJ301" si="208">IF(SUM($D283:$D295)=0,"NA",SUM($J283:$J295)/SUM($D283:$D295))</f>
        <v>-0.26325280495046416</v>
      </c>
      <c r="AK295" s="472"/>
      <c r="AL295" s="471"/>
      <c r="AM295" s="472"/>
      <c r="AN295" s="471"/>
      <c r="AO295" s="472"/>
      <c r="AP295" s="472"/>
      <c r="AQ295" s="472"/>
      <c r="AR295" s="472"/>
    </row>
    <row r="296" spans="1:46">
      <c r="A296" s="466">
        <v>36603</v>
      </c>
      <c r="B296" s="467">
        <v>2009</v>
      </c>
      <c r="C296" s="466"/>
      <c r="D296" s="468">
        <v>0</v>
      </c>
      <c r="E296" s="469"/>
      <c r="F296" s="468">
        <v>0</v>
      </c>
      <c r="G296" s="469"/>
      <c r="H296" s="468">
        <v>0</v>
      </c>
      <c r="J296" s="470">
        <f t="shared" si="195"/>
        <v>0</v>
      </c>
      <c r="L296" s="471" t="str">
        <f t="shared" si="196"/>
        <v>NA</v>
      </c>
      <c r="N296" s="471">
        <f t="shared" si="197"/>
        <v>-0.26325280495046416</v>
      </c>
      <c r="O296" s="472"/>
      <c r="P296" s="471">
        <f t="shared" si="198"/>
        <v>-0.26325280495046416</v>
      </c>
      <c r="Q296" s="472"/>
      <c r="R296" s="471">
        <f t="shared" si="199"/>
        <v>-0.26325280495046416</v>
      </c>
      <c r="S296" s="473"/>
      <c r="T296" s="471">
        <f t="shared" si="200"/>
        <v>-0.26325280495046416</v>
      </c>
      <c r="U296" s="472"/>
      <c r="V296" s="471">
        <f t="shared" si="201"/>
        <v>-0.26325280495046416</v>
      </c>
      <c r="W296" s="472"/>
      <c r="X296" s="471">
        <f t="shared" si="202"/>
        <v>-0.26325280495046416</v>
      </c>
      <c r="Y296" s="472"/>
      <c r="Z296" s="471">
        <f t="shared" si="203"/>
        <v>-0.26325280495046416</v>
      </c>
      <c r="AA296" s="472"/>
      <c r="AB296" s="471">
        <f t="shared" si="204"/>
        <v>-0.26325280495046416</v>
      </c>
      <c r="AC296" s="472"/>
      <c r="AD296" s="471">
        <f t="shared" si="205"/>
        <v>-0.26325280495046416</v>
      </c>
      <c r="AE296" s="471"/>
      <c r="AF296" s="471">
        <f t="shared" si="206"/>
        <v>-0.26325280495046416</v>
      </c>
      <c r="AG296" s="472"/>
      <c r="AH296" s="471">
        <f t="shared" si="207"/>
        <v>-0.26325280495046416</v>
      </c>
      <c r="AI296" s="472"/>
      <c r="AJ296" s="471">
        <f t="shared" si="208"/>
        <v>-0.26325280495046416</v>
      </c>
      <c r="AK296" s="472"/>
      <c r="AL296" s="471">
        <f t="shared" ref="AL296:AL301" si="209">IF(SUM($D283:$D296)=0,"NA",SUM($J283:$J296)/SUM($D283:$D296))</f>
        <v>-0.26325280495046416</v>
      </c>
      <c r="AM296" s="472"/>
      <c r="AN296" s="471"/>
      <c r="AO296" s="472"/>
      <c r="AP296" s="471"/>
      <c r="AQ296" s="472"/>
      <c r="AR296" s="472"/>
    </row>
    <row r="297" spans="1:46">
      <c r="A297" s="466">
        <v>36603</v>
      </c>
      <c r="B297" s="467">
        <v>2010</v>
      </c>
      <c r="C297" s="466"/>
      <c r="D297" s="468">
        <v>0</v>
      </c>
      <c r="E297" s="469"/>
      <c r="F297" s="468">
        <v>0</v>
      </c>
      <c r="G297" s="469"/>
      <c r="H297" s="468">
        <v>0</v>
      </c>
      <c r="J297" s="470">
        <f t="shared" si="195"/>
        <v>0</v>
      </c>
      <c r="L297" s="471" t="str">
        <f t="shared" si="196"/>
        <v>NA</v>
      </c>
      <c r="N297" s="471" t="str">
        <f t="shared" si="197"/>
        <v>NA</v>
      </c>
      <c r="O297" s="472"/>
      <c r="P297" s="471">
        <f t="shared" si="198"/>
        <v>-0.26325280495046416</v>
      </c>
      <c r="Q297" s="472"/>
      <c r="R297" s="471">
        <f t="shared" si="199"/>
        <v>-0.26325280495046416</v>
      </c>
      <c r="S297" s="472"/>
      <c r="T297" s="471">
        <f t="shared" si="200"/>
        <v>-0.26325280495046416</v>
      </c>
      <c r="U297" s="472"/>
      <c r="V297" s="471">
        <f t="shared" si="201"/>
        <v>-0.26325280495046416</v>
      </c>
      <c r="W297" s="472"/>
      <c r="X297" s="471">
        <f t="shared" si="202"/>
        <v>-0.26325280495046416</v>
      </c>
      <c r="Y297" s="472"/>
      <c r="Z297" s="471">
        <f t="shared" si="203"/>
        <v>-0.26325280495046416</v>
      </c>
      <c r="AA297" s="472"/>
      <c r="AB297" s="471">
        <f t="shared" si="204"/>
        <v>-0.26325280495046416</v>
      </c>
      <c r="AC297" s="472"/>
      <c r="AD297" s="471">
        <f t="shared" si="205"/>
        <v>-0.26325280495046416</v>
      </c>
      <c r="AE297" s="472"/>
      <c r="AF297" s="471">
        <f t="shared" si="206"/>
        <v>-0.26325280495046416</v>
      </c>
      <c r="AG297" s="472"/>
      <c r="AH297" s="471">
        <f t="shared" si="207"/>
        <v>-0.26325280495046416</v>
      </c>
      <c r="AI297" s="472"/>
      <c r="AJ297" s="471">
        <f t="shared" si="208"/>
        <v>-0.26325280495046416</v>
      </c>
      <c r="AK297" s="472"/>
      <c r="AL297" s="471">
        <f t="shared" si="209"/>
        <v>-0.26325280495046416</v>
      </c>
      <c r="AM297" s="472"/>
      <c r="AN297" s="471">
        <f>IF(SUM($D283:$D297)=0,"NA",SUM($J283:$J297)/SUM($D283:$D297))</f>
        <v>-0.26325280495046416</v>
      </c>
      <c r="AO297" s="472"/>
      <c r="AP297" s="471"/>
      <c r="AQ297" s="472"/>
      <c r="AR297" s="471"/>
    </row>
    <row r="298" spans="1:46">
      <c r="A298" s="466">
        <v>36603</v>
      </c>
      <c r="B298" s="467">
        <v>2011</v>
      </c>
      <c r="C298" s="466"/>
      <c r="D298" s="479">
        <v>114.07</v>
      </c>
      <c r="E298" s="479"/>
      <c r="F298" s="468">
        <v>0</v>
      </c>
      <c r="G298" s="469"/>
      <c r="H298" s="468">
        <v>0</v>
      </c>
      <c r="J298" s="470">
        <f t="shared" si="195"/>
        <v>0</v>
      </c>
      <c r="L298" s="471">
        <f t="shared" si="196"/>
        <v>0</v>
      </c>
      <c r="N298" s="471">
        <f t="shared" si="197"/>
        <v>0</v>
      </c>
      <c r="O298" s="472"/>
      <c r="P298" s="471">
        <f t="shared" si="198"/>
        <v>0</v>
      </c>
      <c r="Q298" s="472"/>
      <c r="R298" s="471">
        <f t="shared" si="199"/>
        <v>-0.25419084607561782</v>
      </c>
      <c r="S298" s="472"/>
      <c r="T298" s="471">
        <f t="shared" si="200"/>
        <v>-0.25419084607561782</v>
      </c>
      <c r="U298" s="472"/>
      <c r="V298" s="471">
        <f t="shared" si="201"/>
        <v>-0.25419084607561782</v>
      </c>
      <c r="W298" s="472"/>
      <c r="X298" s="471">
        <f t="shared" si="202"/>
        <v>-0.25419084607561782</v>
      </c>
      <c r="Y298" s="472"/>
      <c r="Z298" s="471">
        <f t="shared" si="203"/>
        <v>-0.25419084607561782</v>
      </c>
      <c r="AA298" s="472"/>
      <c r="AB298" s="471">
        <f t="shared" si="204"/>
        <v>-0.25419084607561782</v>
      </c>
      <c r="AC298" s="472"/>
      <c r="AD298" s="471">
        <f t="shared" si="205"/>
        <v>-0.25419084607561782</v>
      </c>
      <c r="AE298" s="472"/>
      <c r="AF298" s="471">
        <f t="shared" si="206"/>
        <v>-0.25419084607561782</v>
      </c>
      <c r="AG298" s="472"/>
      <c r="AH298" s="471">
        <f t="shared" si="207"/>
        <v>-0.25419084607561782</v>
      </c>
      <c r="AI298" s="472"/>
      <c r="AJ298" s="471">
        <f t="shared" si="208"/>
        <v>-0.25419084607561782</v>
      </c>
      <c r="AK298" s="472"/>
      <c r="AL298" s="471">
        <f t="shared" si="209"/>
        <v>-0.25419084607561782</v>
      </c>
      <c r="AM298" s="472"/>
      <c r="AN298" s="471">
        <f>IF(SUM($D284:$D298)=0,"NA",SUM($J284:$J298)/SUM($D284:$D298))</f>
        <v>-0.25419084607561782</v>
      </c>
      <c r="AO298" s="472"/>
      <c r="AP298" s="471">
        <f>IF(SUM($D283:$D298)=0,"NA",SUM($J283:$J298)/SUM($D283:$D298))</f>
        <v>-0.25419084607561782</v>
      </c>
      <c r="AQ298" s="472"/>
      <c r="AR298" s="471"/>
    </row>
    <row r="299" spans="1:46">
      <c r="A299" s="466">
        <v>36603</v>
      </c>
      <c r="B299" s="467">
        <v>2012</v>
      </c>
      <c r="C299" s="466"/>
      <c r="D299" s="468">
        <v>0</v>
      </c>
      <c r="E299" s="469"/>
      <c r="F299" s="468">
        <v>0</v>
      </c>
      <c r="G299" s="469"/>
      <c r="H299" s="468">
        <v>0</v>
      </c>
      <c r="J299" s="470">
        <f t="shared" si="195"/>
        <v>0</v>
      </c>
      <c r="L299" s="471" t="str">
        <f t="shared" si="196"/>
        <v>NA</v>
      </c>
      <c r="N299" s="471">
        <f t="shared" si="197"/>
        <v>0</v>
      </c>
      <c r="O299" s="472"/>
      <c r="P299" s="471">
        <f t="shared" si="198"/>
        <v>0</v>
      </c>
      <c r="Q299" s="472"/>
      <c r="R299" s="471">
        <f t="shared" si="199"/>
        <v>0</v>
      </c>
      <c r="S299" s="472"/>
      <c r="T299" s="471">
        <f t="shared" si="200"/>
        <v>-0.25419084607561782</v>
      </c>
      <c r="U299" s="472"/>
      <c r="V299" s="471">
        <f t="shared" si="201"/>
        <v>-0.25419084607561782</v>
      </c>
      <c r="W299" s="472"/>
      <c r="X299" s="471">
        <f t="shared" si="202"/>
        <v>-0.25419084607561782</v>
      </c>
      <c r="Y299" s="472"/>
      <c r="Z299" s="471">
        <f t="shared" si="203"/>
        <v>-0.25419084607561782</v>
      </c>
      <c r="AA299" s="472"/>
      <c r="AB299" s="471">
        <f t="shared" si="204"/>
        <v>-0.25419084607561782</v>
      </c>
      <c r="AC299" s="472"/>
      <c r="AD299" s="471">
        <f t="shared" si="205"/>
        <v>-0.25419084607561782</v>
      </c>
      <c r="AE299" s="472"/>
      <c r="AF299" s="471">
        <f t="shared" si="206"/>
        <v>-0.25419084607561782</v>
      </c>
      <c r="AG299" s="472"/>
      <c r="AH299" s="471">
        <f t="shared" si="207"/>
        <v>-0.25419084607561782</v>
      </c>
      <c r="AI299" s="472"/>
      <c r="AJ299" s="471">
        <f t="shared" si="208"/>
        <v>-0.25419084607561782</v>
      </c>
      <c r="AK299" s="472"/>
      <c r="AL299" s="471">
        <f t="shared" si="209"/>
        <v>-0.25419084607561782</v>
      </c>
      <c r="AM299" s="472"/>
      <c r="AN299" s="471">
        <f>IF(SUM($D285:$D299)=0,"NA",SUM($J285:$J299)/SUM($D285:$D299))</f>
        <v>-0.25419084607561782</v>
      </c>
      <c r="AO299" s="472"/>
      <c r="AP299" s="471">
        <f>IF(SUM($D284:$D299)=0,"NA",SUM($J284:$J299)/SUM($D284:$D299))</f>
        <v>-0.25419084607561782</v>
      </c>
      <c r="AQ299" s="472"/>
      <c r="AR299" s="471">
        <f>IF(SUM($D283:$D299)=0,"NA",SUM($J283:$J299)/SUM($D283:$D299))</f>
        <v>-0.25419084607561782</v>
      </c>
    </row>
    <row r="300" spans="1:46">
      <c r="A300" s="466">
        <v>36603</v>
      </c>
      <c r="B300" s="467">
        <v>2013</v>
      </c>
      <c r="C300" s="466"/>
      <c r="D300" s="468">
        <v>0</v>
      </c>
      <c r="E300" s="478"/>
      <c r="F300" s="468">
        <v>0</v>
      </c>
      <c r="G300" s="478"/>
      <c r="H300" s="477">
        <v>69.569999999999993</v>
      </c>
      <c r="J300" s="451">
        <f t="shared" si="195"/>
        <v>-69.569999999999993</v>
      </c>
      <c r="L300" s="471" t="str">
        <f t="shared" si="196"/>
        <v>NA</v>
      </c>
      <c r="N300" s="471" t="str">
        <f>IF(SUM($D299:$D300)=0,"NA",SUM($J299:$J300)/SUM($D299:$D300))</f>
        <v>NA</v>
      </c>
      <c r="O300" s="472"/>
      <c r="P300" s="471">
        <f t="shared" si="198"/>
        <v>-0.60988866485491366</v>
      </c>
      <c r="Q300" s="472"/>
      <c r="R300" s="471">
        <f t="shared" si="199"/>
        <v>-0.60988866485491366</v>
      </c>
      <c r="S300" s="472"/>
      <c r="T300" s="471">
        <f t="shared" si="200"/>
        <v>-0.60988866485491366</v>
      </c>
      <c r="U300" s="472"/>
      <c r="V300" s="471">
        <f t="shared" si="201"/>
        <v>-0.27518506112373525</v>
      </c>
      <c r="W300" s="472"/>
      <c r="X300" s="471">
        <f t="shared" si="202"/>
        <v>-0.27518506112373525</v>
      </c>
      <c r="Y300" s="472"/>
      <c r="Z300" s="471">
        <f t="shared" si="203"/>
        <v>-0.27518506112373525</v>
      </c>
      <c r="AA300" s="472"/>
      <c r="AB300" s="471">
        <f t="shared" si="204"/>
        <v>-0.27518506112373525</v>
      </c>
      <c r="AC300" s="472"/>
      <c r="AD300" s="471">
        <f t="shared" si="205"/>
        <v>-0.27518506112373525</v>
      </c>
      <c r="AE300" s="472"/>
      <c r="AF300" s="471">
        <f t="shared" si="206"/>
        <v>-0.27518506112373525</v>
      </c>
      <c r="AG300" s="472"/>
      <c r="AH300" s="471">
        <f t="shared" si="207"/>
        <v>-0.27518506112373525</v>
      </c>
      <c r="AI300" s="472"/>
      <c r="AJ300" s="471">
        <f t="shared" si="208"/>
        <v>-0.27518506112373525</v>
      </c>
      <c r="AK300" s="472"/>
      <c r="AL300" s="471">
        <f t="shared" si="209"/>
        <v>-0.27518506112373525</v>
      </c>
      <c r="AM300" s="472"/>
      <c r="AN300" s="471">
        <f>IF(SUM($D286:$D300)=0,"NA",SUM($J286:$J300)/SUM($D286:$D300))</f>
        <v>-0.27518506112373525</v>
      </c>
      <c r="AO300" s="472"/>
      <c r="AP300" s="471">
        <f>IF(SUM($D285:$D300)=0,"NA",SUM($J285:$J300)/SUM($D285:$D300))</f>
        <v>-0.27518506112373525</v>
      </c>
      <c r="AQ300" s="472"/>
      <c r="AR300" s="471">
        <f>IF(SUM($D284:$D300)=0,"NA",SUM($J284:$J300)/SUM($D284:$D300))</f>
        <v>-0.27518506112373525</v>
      </c>
      <c r="AS300" s="471">
        <f>IF(SUM($D283:$D300)=0,"NA",SUM($J283:$J300)/SUM($D283:$D300))</f>
        <v>-0.27518506112373525</v>
      </c>
    </row>
    <row r="301" spans="1:46">
      <c r="A301" s="466">
        <v>36603</v>
      </c>
      <c r="B301" s="467">
        <v>2014</v>
      </c>
      <c r="C301" s="466"/>
      <c r="D301" s="468">
        <v>0</v>
      </c>
      <c r="E301" s="469"/>
      <c r="F301" s="468">
        <v>0</v>
      </c>
      <c r="G301" s="469"/>
      <c r="H301" s="468">
        <v>0</v>
      </c>
      <c r="J301" s="470">
        <f t="shared" si="195"/>
        <v>0</v>
      </c>
      <c r="L301" s="471" t="str">
        <f t="shared" si="196"/>
        <v>NA</v>
      </c>
      <c r="N301" s="471" t="str">
        <f>IF(SUM($D300:$D301)=0,"NA",SUM($J300:$J301)/SUM($D300:$D301))</f>
        <v>NA</v>
      </c>
      <c r="O301" s="472"/>
      <c r="P301" s="471" t="str">
        <f t="shared" si="198"/>
        <v>NA</v>
      </c>
      <c r="Q301" s="472"/>
      <c r="R301" s="471">
        <f t="shared" si="199"/>
        <v>-0.60988866485491366</v>
      </c>
      <c r="S301" s="472"/>
      <c r="T301" s="471">
        <f t="shared" si="200"/>
        <v>-0.60988866485491366</v>
      </c>
      <c r="U301" s="472"/>
      <c r="V301" s="471">
        <f t="shared" si="201"/>
        <v>-0.60988866485491366</v>
      </c>
      <c r="W301" s="472"/>
      <c r="X301" s="471">
        <f t="shared" si="202"/>
        <v>-0.27518506112373525</v>
      </c>
      <c r="Y301" s="472"/>
      <c r="Z301" s="471">
        <f t="shared" si="203"/>
        <v>-0.27518506112373525</v>
      </c>
      <c r="AA301" s="472"/>
      <c r="AB301" s="471">
        <f t="shared" si="204"/>
        <v>-0.27518506112373525</v>
      </c>
      <c r="AC301" s="472"/>
      <c r="AD301" s="471">
        <f t="shared" si="205"/>
        <v>-0.27518506112373525</v>
      </c>
      <c r="AE301" s="472"/>
      <c r="AF301" s="471">
        <f t="shared" si="206"/>
        <v>-0.27518506112373525</v>
      </c>
      <c r="AG301" s="472"/>
      <c r="AH301" s="471">
        <f t="shared" si="207"/>
        <v>-0.27518506112373525</v>
      </c>
      <c r="AI301" s="472"/>
      <c r="AJ301" s="471">
        <f t="shared" si="208"/>
        <v>-0.27518506112373525</v>
      </c>
      <c r="AK301" s="472"/>
      <c r="AL301" s="471">
        <f t="shared" si="209"/>
        <v>-0.27518506112373525</v>
      </c>
      <c r="AM301" s="472"/>
      <c r="AN301" s="471">
        <f>IF(SUM($D287:$D301)=0,"NA",SUM($J287:$J301)/SUM($D287:$D301))</f>
        <v>-0.27518506112373525</v>
      </c>
      <c r="AO301" s="472"/>
      <c r="AP301" s="471">
        <f>IF(SUM($D286:$D301)=0,"NA",SUM($J286:$J301)/SUM($D286:$D301))</f>
        <v>-0.27518506112373525</v>
      </c>
      <c r="AQ301" s="472"/>
      <c r="AR301" s="471">
        <f>IF(SUM($D285:$D301)=0,"NA",SUM($J285:$J301)/SUM($D285:$D301))</f>
        <v>-0.27518506112373525</v>
      </c>
      <c r="AS301" s="471">
        <f>IF(SUM($D284:$D301)=0,"NA",SUM($J284:$J301)/SUM($D284:$D301))</f>
        <v>-0.27518506112373525</v>
      </c>
      <c r="AT301" s="471">
        <f>IF(SUM($D283:$D301)=0,"NA",SUM($J283:$J301)/SUM($D283:$D301))</f>
        <v>-0.27518506112373525</v>
      </c>
    </row>
    <row r="302" spans="1:46">
      <c r="A302" s="466"/>
      <c r="B302" s="466"/>
      <c r="C302" s="466"/>
      <c r="D302" s="477"/>
      <c r="E302" s="478"/>
      <c r="F302" s="477"/>
      <c r="G302" s="478"/>
      <c r="H302" s="477"/>
      <c r="J302" s="488">
        <f>SUM(J283:J301)</f>
        <v>-911.90000000000009</v>
      </c>
    </row>
    <row r="303" spans="1:46">
      <c r="A303" s="466"/>
      <c r="B303" s="466"/>
      <c r="C303" s="466"/>
      <c r="D303" s="477"/>
      <c r="E303" s="478"/>
      <c r="F303" s="477"/>
      <c r="G303" s="478"/>
      <c r="H303" s="477"/>
    </row>
    <row r="304" spans="1:46">
      <c r="A304" s="466" t="s">
        <v>459</v>
      </c>
      <c r="B304" s="467">
        <v>1996</v>
      </c>
      <c r="C304" s="466"/>
      <c r="D304" s="480">
        <v>0</v>
      </c>
      <c r="E304" s="481"/>
      <c r="F304" s="480">
        <v>0</v>
      </c>
      <c r="G304" s="469"/>
      <c r="H304" s="468">
        <v>0</v>
      </c>
      <c r="J304" s="470">
        <f t="shared" ref="J304:J322" si="210">F304+-H304</f>
        <v>0</v>
      </c>
      <c r="L304" s="471" t="str">
        <f t="shared" ref="L304:L322" si="211">IF(D304=0,"NA",+J304/D304)</f>
        <v>NA</v>
      </c>
      <c r="N304" s="471"/>
      <c r="O304" s="472"/>
      <c r="P304" s="471"/>
      <c r="Q304" s="473"/>
      <c r="R304" s="473"/>
      <c r="S304" s="473"/>
      <c r="T304" s="473"/>
      <c r="U304" s="472"/>
      <c r="V304" s="472"/>
      <c r="W304" s="472"/>
      <c r="X304" s="472"/>
      <c r="Y304" s="472"/>
      <c r="Z304" s="472"/>
      <c r="AA304" s="474"/>
      <c r="AB304" s="474"/>
      <c r="AC304" s="472"/>
      <c r="AD304" s="472"/>
      <c r="AE304" s="472"/>
      <c r="AF304" s="472"/>
      <c r="AG304" s="472"/>
      <c r="AH304" s="472"/>
      <c r="AI304" s="472"/>
      <c r="AJ304" s="472"/>
      <c r="AK304" s="472"/>
      <c r="AL304" s="472"/>
      <c r="AM304" s="472"/>
      <c r="AN304" s="472"/>
      <c r="AO304" s="472"/>
      <c r="AP304" s="472"/>
      <c r="AQ304" s="472"/>
      <c r="AR304" s="472"/>
    </row>
    <row r="305" spans="1:44">
      <c r="A305" s="466" t="s">
        <v>459</v>
      </c>
      <c r="B305" s="467">
        <v>1997</v>
      </c>
      <c r="C305" s="466"/>
      <c r="D305" s="480">
        <v>0</v>
      </c>
      <c r="E305" s="481"/>
      <c r="F305" s="480">
        <v>0</v>
      </c>
      <c r="G305" s="469"/>
      <c r="H305" s="468">
        <v>0</v>
      </c>
      <c r="J305" s="470">
        <f t="shared" si="210"/>
        <v>0</v>
      </c>
      <c r="L305" s="471" t="str">
        <f t="shared" si="211"/>
        <v>NA</v>
      </c>
      <c r="N305" s="471" t="str">
        <f t="shared" ref="N305:N320" si="212">IF(SUM($D304:$D305)=0,"NA",SUM($J304:$J305)/SUM($D304:$D305))</f>
        <v>NA</v>
      </c>
      <c r="O305" s="472"/>
      <c r="P305" s="471"/>
      <c r="Q305" s="473"/>
      <c r="R305" s="471"/>
      <c r="S305" s="473"/>
      <c r="T305" s="473"/>
      <c r="U305" s="472"/>
      <c r="V305" s="472"/>
      <c r="W305" s="472"/>
      <c r="X305" s="472"/>
      <c r="Y305" s="472"/>
      <c r="Z305" s="472"/>
      <c r="AA305" s="474"/>
      <c r="AB305" s="475"/>
      <c r="AC305" s="472"/>
      <c r="AD305" s="472"/>
      <c r="AE305" s="472"/>
      <c r="AF305" s="472"/>
      <c r="AG305" s="472"/>
      <c r="AH305" s="472"/>
      <c r="AI305" s="472"/>
      <c r="AJ305" s="472"/>
      <c r="AK305" s="472"/>
      <c r="AL305" s="472"/>
      <c r="AM305" s="472"/>
      <c r="AN305" s="472"/>
      <c r="AO305" s="472"/>
      <c r="AP305" s="472"/>
      <c r="AQ305" s="472"/>
      <c r="AR305" s="472"/>
    </row>
    <row r="306" spans="1:44">
      <c r="A306" s="466" t="s">
        <v>459</v>
      </c>
      <c r="B306" s="467">
        <v>1998</v>
      </c>
      <c r="C306" s="466"/>
      <c r="D306" s="480">
        <v>0</v>
      </c>
      <c r="E306" s="481"/>
      <c r="F306" s="480">
        <v>0</v>
      </c>
      <c r="G306" s="469"/>
      <c r="H306" s="468">
        <v>0</v>
      </c>
      <c r="J306" s="470">
        <f t="shared" si="210"/>
        <v>0</v>
      </c>
      <c r="L306" s="471" t="str">
        <f t="shared" si="211"/>
        <v>NA</v>
      </c>
      <c r="N306" s="471" t="str">
        <f t="shared" si="212"/>
        <v>NA</v>
      </c>
      <c r="O306" s="472"/>
      <c r="P306" s="471" t="str">
        <f t="shared" ref="P306:P322" si="213">IF(SUM($D304:$D306)=0,"NA",SUM($J304:$J306)/SUM($D304:$D306))</f>
        <v>NA</v>
      </c>
      <c r="Q306" s="473"/>
      <c r="R306" s="471"/>
      <c r="S306" s="473"/>
      <c r="T306" s="471"/>
      <c r="U306" s="472"/>
      <c r="V306" s="472"/>
      <c r="W306" s="472"/>
      <c r="X306" s="472"/>
      <c r="Y306" s="472"/>
      <c r="Z306" s="472"/>
      <c r="AA306" s="472"/>
      <c r="AB306" s="472"/>
      <c r="AC306" s="472"/>
      <c r="AD306" s="472"/>
      <c r="AE306" s="472"/>
      <c r="AF306" s="472"/>
      <c r="AG306" s="472"/>
      <c r="AH306" s="472"/>
      <c r="AI306" s="472"/>
      <c r="AJ306" s="472"/>
      <c r="AK306" s="472"/>
      <c r="AL306" s="472"/>
      <c r="AM306" s="472"/>
      <c r="AN306" s="472"/>
      <c r="AO306" s="472"/>
      <c r="AP306" s="472"/>
      <c r="AQ306" s="472"/>
      <c r="AR306" s="472"/>
    </row>
    <row r="307" spans="1:44">
      <c r="A307" s="466" t="s">
        <v>459</v>
      </c>
      <c r="B307" s="467">
        <v>1999</v>
      </c>
      <c r="C307" s="466"/>
      <c r="D307" s="480">
        <v>0</v>
      </c>
      <c r="E307" s="481"/>
      <c r="F307" s="480">
        <v>0</v>
      </c>
      <c r="G307" s="469"/>
      <c r="H307" s="468">
        <v>0</v>
      </c>
      <c r="J307" s="470">
        <f t="shared" si="210"/>
        <v>0</v>
      </c>
      <c r="L307" s="471" t="str">
        <f t="shared" si="211"/>
        <v>NA</v>
      </c>
      <c r="N307" s="471" t="str">
        <f t="shared" si="212"/>
        <v>NA</v>
      </c>
      <c r="O307" s="472"/>
      <c r="P307" s="471" t="str">
        <f t="shared" si="213"/>
        <v>NA</v>
      </c>
      <c r="Q307" s="473"/>
      <c r="R307" s="471" t="str">
        <f t="shared" ref="R307:R322" si="214">IF(SUM($D304:$D307)=0,"NA",SUM($J304:$J307)/SUM($D304:$D307))</f>
        <v>NA</v>
      </c>
      <c r="S307" s="473"/>
      <c r="T307" s="471"/>
      <c r="U307" s="472"/>
      <c r="V307" s="471"/>
      <c r="W307" s="472"/>
      <c r="X307" s="472"/>
      <c r="Y307" s="472"/>
      <c r="Z307" s="472"/>
      <c r="AA307" s="472"/>
      <c r="AB307" s="472"/>
      <c r="AC307" s="472"/>
      <c r="AD307" s="472"/>
      <c r="AE307" s="472"/>
      <c r="AF307" s="472"/>
      <c r="AG307" s="472"/>
      <c r="AH307" s="472"/>
      <c r="AI307" s="472"/>
      <c r="AJ307" s="472"/>
      <c r="AK307" s="472"/>
      <c r="AL307" s="472"/>
      <c r="AM307" s="472"/>
      <c r="AN307" s="472"/>
      <c r="AO307" s="472"/>
      <c r="AP307" s="472"/>
      <c r="AQ307" s="472"/>
      <c r="AR307" s="472"/>
    </row>
    <row r="308" spans="1:44">
      <c r="A308" s="466" t="s">
        <v>459</v>
      </c>
      <c r="B308" s="467">
        <v>2000</v>
      </c>
      <c r="C308" s="466"/>
      <c r="D308" s="480">
        <v>0</v>
      </c>
      <c r="E308" s="481"/>
      <c r="F308" s="480">
        <v>0</v>
      </c>
      <c r="G308" s="469"/>
      <c r="H308" s="468">
        <v>0</v>
      </c>
      <c r="J308" s="470">
        <f t="shared" si="210"/>
        <v>0</v>
      </c>
      <c r="L308" s="471" t="str">
        <f t="shared" si="211"/>
        <v>NA</v>
      </c>
      <c r="N308" s="471" t="str">
        <f t="shared" si="212"/>
        <v>NA</v>
      </c>
      <c r="O308" s="472"/>
      <c r="P308" s="471" t="str">
        <f t="shared" si="213"/>
        <v>NA</v>
      </c>
      <c r="Q308" s="473"/>
      <c r="R308" s="471" t="str">
        <f t="shared" si="214"/>
        <v>NA</v>
      </c>
      <c r="S308" s="473"/>
      <c r="T308" s="471" t="str">
        <f t="shared" ref="T308:T322" si="215">IF(SUM($D304:$D308)=0,"NA",SUM($J304:$J308)/SUM($D304:$D308))</f>
        <v>NA</v>
      </c>
      <c r="U308" s="472"/>
      <c r="V308" s="471"/>
      <c r="W308" s="472"/>
      <c r="X308" s="471"/>
      <c r="Y308" s="472"/>
      <c r="Z308" s="472"/>
      <c r="AA308" s="472"/>
      <c r="AB308" s="472"/>
      <c r="AC308" s="472"/>
      <c r="AD308" s="472"/>
      <c r="AE308" s="472"/>
      <c r="AF308" s="472"/>
      <c r="AG308" s="472"/>
      <c r="AH308" s="472"/>
      <c r="AI308" s="472"/>
      <c r="AJ308" s="472"/>
      <c r="AK308" s="472"/>
      <c r="AL308" s="472"/>
      <c r="AM308" s="472"/>
      <c r="AN308" s="472"/>
      <c r="AO308" s="472"/>
      <c r="AP308" s="472"/>
      <c r="AQ308" s="472"/>
      <c r="AR308" s="472"/>
    </row>
    <row r="309" spans="1:44">
      <c r="A309" s="466" t="s">
        <v>459</v>
      </c>
      <c r="B309" s="467">
        <v>2001</v>
      </c>
      <c r="C309" s="466"/>
      <c r="D309" s="480">
        <v>0</v>
      </c>
      <c r="E309" s="481"/>
      <c r="F309" s="480">
        <v>0</v>
      </c>
      <c r="G309" s="469"/>
      <c r="H309" s="468">
        <v>0</v>
      </c>
      <c r="J309" s="470">
        <f t="shared" si="210"/>
        <v>0</v>
      </c>
      <c r="L309" s="471" t="str">
        <f t="shared" si="211"/>
        <v>NA</v>
      </c>
      <c r="N309" s="471" t="str">
        <f t="shared" si="212"/>
        <v>NA</v>
      </c>
      <c r="O309" s="472"/>
      <c r="P309" s="471" t="str">
        <f t="shared" si="213"/>
        <v>NA</v>
      </c>
      <c r="Q309" s="473"/>
      <c r="R309" s="471" t="str">
        <f t="shared" si="214"/>
        <v>NA</v>
      </c>
      <c r="S309" s="473"/>
      <c r="T309" s="471" t="str">
        <f t="shared" si="215"/>
        <v>NA</v>
      </c>
      <c r="U309" s="472"/>
      <c r="V309" s="471" t="str">
        <f t="shared" ref="V309:V322" si="216">IF(SUM($D304:$D309)=0,"NA",SUM($J304:$J309)/SUM($D304:$D309))</f>
        <v>NA</v>
      </c>
      <c r="W309" s="472"/>
      <c r="X309" s="471"/>
      <c r="Y309" s="472"/>
      <c r="Z309" s="471"/>
      <c r="AA309" s="472"/>
      <c r="AB309" s="472"/>
      <c r="AC309" s="472"/>
      <c r="AD309" s="472"/>
      <c r="AE309" s="472"/>
      <c r="AF309" s="472"/>
      <c r="AG309" s="472"/>
      <c r="AH309" s="472"/>
      <c r="AI309" s="472"/>
      <c r="AJ309" s="472"/>
      <c r="AK309" s="472"/>
      <c r="AL309" s="472"/>
      <c r="AM309" s="472"/>
      <c r="AN309" s="472"/>
      <c r="AO309" s="472"/>
      <c r="AP309" s="472"/>
      <c r="AQ309" s="472"/>
      <c r="AR309" s="472"/>
    </row>
    <row r="310" spans="1:44">
      <c r="A310" s="466" t="s">
        <v>459</v>
      </c>
      <c r="B310" s="467">
        <v>2002</v>
      </c>
      <c r="C310" s="466"/>
      <c r="D310" s="480">
        <v>0</v>
      </c>
      <c r="E310" s="481"/>
      <c r="F310" s="480">
        <v>0</v>
      </c>
      <c r="G310" s="469"/>
      <c r="H310" s="468">
        <v>0</v>
      </c>
      <c r="J310" s="470">
        <f t="shared" si="210"/>
        <v>0</v>
      </c>
      <c r="L310" s="471" t="str">
        <f t="shared" si="211"/>
        <v>NA</v>
      </c>
      <c r="N310" s="471" t="str">
        <f t="shared" si="212"/>
        <v>NA</v>
      </c>
      <c r="O310" s="472"/>
      <c r="P310" s="471" t="str">
        <f t="shared" si="213"/>
        <v>NA</v>
      </c>
      <c r="Q310" s="473"/>
      <c r="R310" s="471" t="str">
        <f t="shared" si="214"/>
        <v>NA</v>
      </c>
      <c r="S310" s="473"/>
      <c r="T310" s="471" t="str">
        <f t="shared" si="215"/>
        <v>NA</v>
      </c>
      <c r="U310" s="472"/>
      <c r="V310" s="471" t="str">
        <f t="shared" si="216"/>
        <v>NA</v>
      </c>
      <c r="W310" s="472"/>
      <c r="X310" s="471" t="str">
        <f t="shared" ref="X310:X322" si="217">IF(SUM($D304:$D310)=0,"NA",SUM($J304:$J310)/SUM($D304:$D310))</f>
        <v>NA</v>
      </c>
      <c r="Y310" s="472"/>
      <c r="Z310" s="471"/>
      <c r="AA310" s="472"/>
      <c r="AB310" s="471"/>
      <c r="AC310" s="472"/>
      <c r="AD310" s="472"/>
      <c r="AE310" s="472"/>
      <c r="AF310" s="472"/>
      <c r="AG310" s="472"/>
      <c r="AH310" s="472"/>
      <c r="AI310" s="472"/>
      <c r="AJ310" s="472"/>
      <c r="AK310" s="472"/>
      <c r="AL310" s="472"/>
      <c r="AM310" s="472"/>
      <c r="AN310" s="472"/>
      <c r="AO310" s="472"/>
      <c r="AP310" s="472"/>
      <c r="AQ310" s="472"/>
      <c r="AR310" s="472"/>
    </row>
    <row r="311" spans="1:44">
      <c r="A311" s="466" t="s">
        <v>459</v>
      </c>
      <c r="B311" s="467">
        <v>2003</v>
      </c>
      <c r="C311" s="466"/>
      <c r="D311" s="480">
        <v>0</v>
      </c>
      <c r="E311" s="481"/>
      <c r="F311" s="480">
        <v>0</v>
      </c>
      <c r="G311" s="469"/>
      <c r="H311" s="468">
        <v>0</v>
      </c>
      <c r="J311" s="470">
        <f t="shared" si="210"/>
        <v>0</v>
      </c>
      <c r="L311" s="471" t="str">
        <f t="shared" si="211"/>
        <v>NA</v>
      </c>
      <c r="N311" s="471" t="str">
        <f t="shared" si="212"/>
        <v>NA</v>
      </c>
      <c r="O311" s="472"/>
      <c r="P311" s="471" t="str">
        <f t="shared" si="213"/>
        <v>NA</v>
      </c>
      <c r="Q311" s="473"/>
      <c r="R311" s="471" t="str">
        <f t="shared" si="214"/>
        <v>NA</v>
      </c>
      <c r="S311" s="473"/>
      <c r="T311" s="471" t="str">
        <f t="shared" si="215"/>
        <v>NA</v>
      </c>
      <c r="U311" s="472"/>
      <c r="V311" s="471" t="str">
        <f t="shared" si="216"/>
        <v>NA</v>
      </c>
      <c r="W311" s="472"/>
      <c r="X311" s="471" t="str">
        <f t="shared" si="217"/>
        <v>NA</v>
      </c>
      <c r="Y311" s="472"/>
      <c r="Z311" s="471" t="str">
        <f t="shared" ref="Z311:Z322" si="218">IF(SUM($D304:$D311)=0,"NA",SUM($J304:$J311)/SUM($D304:$D311))</f>
        <v>NA</v>
      </c>
      <c r="AA311" s="472"/>
      <c r="AB311" s="471"/>
      <c r="AC311" s="472"/>
      <c r="AD311" s="471"/>
      <c r="AE311" s="471"/>
      <c r="AF311" s="472"/>
      <c r="AG311" s="472"/>
      <c r="AH311" s="472"/>
      <c r="AI311" s="472"/>
      <c r="AJ311" s="472"/>
      <c r="AK311" s="472"/>
      <c r="AL311" s="472"/>
      <c r="AM311" s="472"/>
      <c r="AN311" s="472"/>
      <c r="AO311" s="472"/>
      <c r="AP311" s="472"/>
      <c r="AQ311" s="472"/>
      <c r="AR311" s="472"/>
    </row>
    <row r="312" spans="1:44">
      <c r="A312" s="466" t="s">
        <v>459</v>
      </c>
      <c r="B312" s="467">
        <v>2004</v>
      </c>
      <c r="C312" s="466"/>
      <c r="D312" s="480">
        <v>0</v>
      </c>
      <c r="E312" s="481"/>
      <c r="F312" s="480">
        <v>0</v>
      </c>
      <c r="G312" s="469"/>
      <c r="H312" s="468">
        <v>0</v>
      </c>
      <c r="J312" s="470">
        <f t="shared" si="210"/>
        <v>0</v>
      </c>
      <c r="L312" s="471" t="str">
        <f t="shared" si="211"/>
        <v>NA</v>
      </c>
      <c r="N312" s="471" t="str">
        <f t="shared" si="212"/>
        <v>NA</v>
      </c>
      <c r="O312" s="472"/>
      <c r="P312" s="471" t="str">
        <f t="shared" si="213"/>
        <v>NA</v>
      </c>
      <c r="Q312" s="473"/>
      <c r="R312" s="471" t="str">
        <f t="shared" si="214"/>
        <v>NA</v>
      </c>
      <c r="S312" s="473"/>
      <c r="T312" s="471" t="str">
        <f t="shared" si="215"/>
        <v>NA</v>
      </c>
      <c r="U312" s="472"/>
      <c r="V312" s="471" t="str">
        <f t="shared" si="216"/>
        <v>NA</v>
      </c>
      <c r="W312" s="472"/>
      <c r="X312" s="471" t="str">
        <f t="shared" si="217"/>
        <v>NA</v>
      </c>
      <c r="Y312" s="472"/>
      <c r="Z312" s="471" t="str">
        <f t="shared" si="218"/>
        <v>NA</v>
      </c>
      <c r="AA312" s="472"/>
      <c r="AB312" s="471" t="str">
        <f t="shared" ref="AB312:AB322" si="219">IF(SUM($D304:$D312)=0,"NA",SUM($J304:$J312)/SUM($D304:$D312))</f>
        <v>NA</v>
      </c>
      <c r="AC312" s="472"/>
      <c r="AD312" s="471"/>
      <c r="AE312" s="471"/>
      <c r="AF312" s="471"/>
      <c r="AG312" s="472"/>
      <c r="AH312" s="471" t="s">
        <v>36</v>
      </c>
      <c r="AI312" s="472"/>
      <c r="AJ312" s="471" t="s">
        <v>36</v>
      </c>
      <c r="AK312" s="472"/>
      <c r="AL312" s="471" t="s">
        <v>36</v>
      </c>
      <c r="AM312" s="472"/>
      <c r="AN312" s="471" t="s">
        <v>36</v>
      </c>
      <c r="AO312" s="472"/>
      <c r="AP312" s="472"/>
      <c r="AQ312" s="472"/>
      <c r="AR312" s="472"/>
    </row>
    <row r="313" spans="1:44">
      <c r="A313" s="466" t="s">
        <v>459</v>
      </c>
      <c r="B313" s="467">
        <v>2005</v>
      </c>
      <c r="C313" s="466"/>
      <c r="D313" s="480">
        <v>0</v>
      </c>
      <c r="E313" s="481"/>
      <c r="F313" s="480">
        <v>0</v>
      </c>
      <c r="G313" s="469"/>
      <c r="H313" s="468">
        <v>0</v>
      </c>
      <c r="J313" s="470">
        <f t="shared" si="210"/>
        <v>0</v>
      </c>
      <c r="L313" s="471" t="str">
        <f t="shared" si="211"/>
        <v>NA</v>
      </c>
      <c r="N313" s="471" t="str">
        <f t="shared" si="212"/>
        <v>NA</v>
      </c>
      <c r="O313" s="472"/>
      <c r="P313" s="471" t="str">
        <f t="shared" si="213"/>
        <v>NA</v>
      </c>
      <c r="Q313" s="473"/>
      <c r="R313" s="471" t="str">
        <f t="shared" si="214"/>
        <v>NA</v>
      </c>
      <c r="S313" s="473"/>
      <c r="T313" s="471" t="str">
        <f t="shared" si="215"/>
        <v>NA</v>
      </c>
      <c r="U313" s="472"/>
      <c r="V313" s="471" t="str">
        <f t="shared" si="216"/>
        <v>NA</v>
      </c>
      <c r="W313" s="472"/>
      <c r="X313" s="471" t="str">
        <f t="shared" si="217"/>
        <v>NA</v>
      </c>
      <c r="Y313" s="472"/>
      <c r="Z313" s="471" t="str">
        <f t="shared" si="218"/>
        <v>NA</v>
      </c>
      <c r="AA313" s="472"/>
      <c r="AB313" s="471" t="str">
        <f t="shared" si="219"/>
        <v>NA</v>
      </c>
      <c r="AC313" s="472"/>
      <c r="AD313" s="471" t="str">
        <f t="shared" ref="AD313:AD322" si="220">IF(SUM($D304:$D313)=0,"NA",SUM($J304:$J313)/SUM($D304:$D313))</f>
        <v>NA</v>
      </c>
      <c r="AE313" s="471"/>
      <c r="AF313" s="471"/>
      <c r="AG313" s="472"/>
      <c r="AH313" s="471"/>
      <c r="AI313" s="472"/>
      <c r="AJ313" s="471" t="s">
        <v>36</v>
      </c>
      <c r="AK313" s="472"/>
      <c r="AL313" s="471" t="s">
        <v>36</v>
      </c>
      <c r="AM313" s="472"/>
      <c r="AN313" s="471" t="s">
        <v>36</v>
      </c>
      <c r="AO313" s="472"/>
      <c r="AP313" s="472"/>
      <c r="AQ313" s="472"/>
      <c r="AR313" s="472"/>
    </row>
    <row r="314" spans="1:44">
      <c r="A314" s="466" t="s">
        <v>459</v>
      </c>
      <c r="B314" s="467">
        <v>2006</v>
      </c>
      <c r="C314" s="466"/>
      <c r="D314" s="480">
        <v>0</v>
      </c>
      <c r="E314" s="481"/>
      <c r="F314" s="480">
        <v>0</v>
      </c>
      <c r="G314" s="469"/>
      <c r="H314" s="468">
        <v>0</v>
      </c>
      <c r="J314" s="470">
        <f t="shared" si="210"/>
        <v>0</v>
      </c>
      <c r="L314" s="471" t="str">
        <f t="shared" si="211"/>
        <v>NA</v>
      </c>
      <c r="N314" s="471" t="str">
        <f t="shared" si="212"/>
        <v>NA</v>
      </c>
      <c r="O314" s="472"/>
      <c r="P314" s="471" t="str">
        <f t="shared" si="213"/>
        <v>NA</v>
      </c>
      <c r="Q314" s="473"/>
      <c r="R314" s="471" t="str">
        <f t="shared" si="214"/>
        <v>NA</v>
      </c>
      <c r="S314" s="473"/>
      <c r="T314" s="471" t="str">
        <f t="shared" si="215"/>
        <v>NA</v>
      </c>
      <c r="U314" s="472"/>
      <c r="V314" s="471" t="str">
        <f t="shared" si="216"/>
        <v>NA</v>
      </c>
      <c r="W314" s="472"/>
      <c r="X314" s="471" t="str">
        <f t="shared" si="217"/>
        <v>NA</v>
      </c>
      <c r="Y314" s="472"/>
      <c r="Z314" s="471" t="str">
        <f t="shared" si="218"/>
        <v>NA</v>
      </c>
      <c r="AA314" s="472"/>
      <c r="AB314" s="471" t="str">
        <f t="shared" si="219"/>
        <v>NA</v>
      </c>
      <c r="AC314" s="472"/>
      <c r="AD314" s="471" t="str">
        <f t="shared" si="220"/>
        <v>NA</v>
      </c>
      <c r="AE314" s="471"/>
      <c r="AF314" s="471" t="str">
        <f t="shared" ref="AF314:AF322" si="221">IF(SUM($D304:$D314)=0,"NA",SUM($J304:$J314)/SUM($D304:$D314))</f>
        <v>NA</v>
      </c>
      <c r="AG314" s="472"/>
      <c r="AH314" s="471"/>
      <c r="AI314" s="472"/>
      <c r="AJ314" s="471"/>
      <c r="AK314" s="472"/>
      <c r="AL314" s="471" t="s">
        <v>36</v>
      </c>
      <c r="AM314" s="472"/>
      <c r="AN314" s="471" t="s">
        <v>36</v>
      </c>
      <c r="AO314" s="472"/>
      <c r="AP314" s="472"/>
      <c r="AQ314" s="472"/>
      <c r="AR314" s="472"/>
    </row>
    <row r="315" spans="1:44">
      <c r="A315" s="466" t="s">
        <v>459</v>
      </c>
      <c r="B315" s="467">
        <v>2007</v>
      </c>
      <c r="C315" s="466"/>
      <c r="D315" s="480">
        <v>0</v>
      </c>
      <c r="E315" s="481"/>
      <c r="F315" s="480">
        <v>0</v>
      </c>
      <c r="G315" s="478"/>
      <c r="H315" s="477">
        <v>19.54</v>
      </c>
      <c r="J315" s="451">
        <f t="shared" si="210"/>
        <v>-19.54</v>
      </c>
      <c r="L315" s="471" t="str">
        <f t="shared" si="211"/>
        <v>NA</v>
      </c>
      <c r="N315" s="471" t="str">
        <f t="shared" si="212"/>
        <v>NA</v>
      </c>
      <c r="O315" s="472"/>
      <c r="P315" s="471" t="str">
        <f t="shared" si="213"/>
        <v>NA</v>
      </c>
      <c r="Q315" s="473"/>
      <c r="R315" s="471" t="str">
        <f t="shared" si="214"/>
        <v>NA</v>
      </c>
      <c r="S315" s="473"/>
      <c r="T315" s="471" t="str">
        <f t="shared" si="215"/>
        <v>NA</v>
      </c>
      <c r="U315" s="472"/>
      <c r="V315" s="471" t="str">
        <f t="shared" si="216"/>
        <v>NA</v>
      </c>
      <c r="W315" s="472"/>
      <c r="X315" s="471" t="str">
        <f t="shared" si="217"/>
        <v>NA</v>
      </c>
      <c r="Y315" s="472"/>
      <c r="Z315" s="471" t="str">
        <f t="shared" si="218"/>
        <v>NA</v>
      </c>
      <c r="AA315" s="472"/>
      <c r="AB315" s="471" t="str">
        <f t="shared" si="219"/>
        <v>NA</v>
      </c>
      <c r="AC315" s="472"/>
      <c r="AD315" s="471" t="str">
        <f t="shared" si="220"/>
        <v>NA</v>
      </c>
      <c r="AE315" s="471"/>
      <c r="AF315" s="471" t="str">
        <f t="shared" si="221"/>
        <v>NA</v>
      </c>
      <c r="AG315" s="472"/>
      <c r="AH315" s="471" t="str">
        <f t="shared" ref="AH315:AH322" si="222">IF(SUM($D304:$D315)=0,"NA",SUM($J304:$J315)/SUM($D304:$D315))</f>
        <v>NA</v>
      </c>
      <c r="AI315" s="472"/>
      <c r="AJ315" s="471"/>
      <c r="AK315" s="472"/>
      <c r="AL315" s="471"/>
      <c r="AM315" s="472"/>
      <c r="AN315" s="471" t="s">
        <v>36</v>
      </c>
      <c r="AO315" s="472"/>
      <c r="AP315" s="472"/>
      <c r="AQ315" s="472"/>
      <c r="AR315" s="472"/>
    </row>
    <row r="316" spans="1:44">
      <c r="A316" s="466" t="s">
        <v>459</v>
      </c>
      <c r="B316" s="467">
        <v>2008</v>
      </c>
      <c r="C316" s="466"/>
      <c r="D316" s="477">
        <v>19376.439999999999</v>
      </c>
      <c r="E316" s="478"/>
      <c r="F316" s="468">
        <v>0</v>
      </c>
      <c r="G316" s="478"/>
      <c r="H316" s="477">
        <v>842.33</v>
      </c>
      <c r="J316" s="451">
        <f t="shared" si="210"/>
        <v>-842.33</v>
      </c>
      <c r="L316" s="471">
        <f t="shared" si="211"/>
        <v>-4.3471865832939389E-2</v>
      </c>
      <c r="N316" s="471">
        <f t="shared" si="212"/>
        <v>-4.4480307012020784E-2</v>
      </c>
      <c r="O316" s="472"/>
      <c r="P316" s="471">
        <f t="shared" si="213"/>
        <v>-4.4480307012020784E-2</v>
      </c>
      <c r="Q316" s="472"/>
      <c r="R316" s="471">
        <f t="shared" si="214"/>
        <v>-4.4480307012020784E-2</v>
      </c>
      <c r="S316" s="473"/>
      <c r="T316" s="471">
        <f t="shared" si="215"/>
        <v>-4.4480307012020784E-2</v>
      </c>
      <c r="U316" s="472"/>
      <c r="V316" s="471">
        <f t="shared" si="216"/>
        <v>-4.4480307012020784E-2</v>
      </c>
      <c r="W316" s="472"/>
      <c r="X316" s="471">
        <f t="shared" si="217"/>
        <v>-4.4480307012020784E-2</v>
      </c>
      <c r="Y316" s="472"/>
      <c r="Z316" s="471">
        <f t="shared" si="218"/>
        <v>-4.4480307012020784E-2</v>
      </c>
      <c r="AA316" s="472"/>
      <c r="AB316" s="471">
        <f t="shared" si="219"/>
        <v>-4.4480307012020784E-2</v>
      </c>
      <c r="AC316" s="472"/>
      <c r="AD316" s="471">
        <f t="shared" si="220"/>
        <v>-4.4480307012020784E-2</v>
      </c>
      <c r="AE316" s="471"/>
      <c r="AF316" s="471">
        <f t="shared" si="221"/>
        <v>-4.4480307012020784E-2</v>
      </c>
      <c r="AG316" s="472"/>
      <c r="AH316" s="471">
        <f t="shared" si="222"/>
        <v>-4.4480307012020784E-2</v>
      </c>
      <c r="AI316" s="472"/>
      <c r="AJ316" s="471">
        <f t="shared" ref="AJ316:AJ322" si="223">IF(SUM($D304:$D316)=0,"NA",SUM($J304:$J316)/SUM($D304:$D316))</f>
        <v>-4.4480307012020784E-2</v>
      </c>
      <c r="AK316" s="472"/>
      <c r="AL316" s="471"/>
      <c r="AM316" s="472"/>
      <c r="AN316" s="471"/>
      <c r="AO316" s="472"/>
      <c r="AP316" s="472"/>
      <c r="AQ316" s="472"/>
      <c r="AR316" s="472"/>
    </row>
    <row r="317" spans="1:44">
      <c r="A317" s="466" t="s">
        <v>459</v>
      </c>
      <c r="B317" s="467">
        <v>2009</v>
      </c>
      <c r="C317" s="466"/>
      <c r="D317" s="477">
        <v>508.68</v>
      </c>
      <c r="E317" s="478"/>
      <c r="F317" s="477">
        <v>14000</v>
      </c>
      <c r="G317" s="478"/>
      <c r="H317" s="480">
        <v>0</v>
      </c>
      <c r="J317" s="451">
        <f t="shared" si="210"/>
        <v>14000</v>
      </c>
      <c r="L317" s="471">
        <f t="shared" si="211"/>
        <v>27.522214358732406</v>
      </c>
      <c r="N317" s="471">
        <f t="shared" si="212"/>
        <v>0.66168421412593947</v>
      </c>
      <c r="O317" s="472"/>
      <c r="P317" s="471">
        <f t="shared" si="213"/>
        <v>0.66070156981702899</v>
      </c>
      <c r="Q317" s="472"/>
      <c r="R317" s="471">
        <f t="shared" si="214"/>
        <v>0.66070156981702899</v>
      </c>
      <c r="S317" s="473"/>
      <c r="T317" s="471">
        <f t="shared" si="215"/>
        <v>0.66070156981702899</v>
      </c>
      <c r="U317" s="472"/>
      <c r="V317" s="471">
        <f t="shared" si="216"/>
        <v>0.66070156981702899</v>
      </c>
      <c r="W317" s="472"/>
      <c r="X317" s="471">
        <f t="shared" si="217"/>
        <v>0.66070156981702899</v>
      </c>
      <c r="Y317" s="472"/>
      <c r="Z317" s="471">
        <f t="shared" si="218"/>
        <v>0.66070156981702899</v>
      </c>
      <c r="AA317" s="472"/>
      <c r="AB317" s="471">
        <f t="shared" si="219"/>
        <v>0.66070156981702899</v>
      </c>
      <c r="AC317" s="472"/>
      <c r="AD317" s="471">
        <f t="shared" si="220"/>
        <v>0.66070156981702899</v>
      </c>
      <c r="AE317" s="471"/>
      <c r="AF317" s="471">
        <f t="shared" si="221"/>
        <v>0.66070156981702899</v>
      </c>
      <c r="AG317" s="472"/>
      <c r="AH317" s="471">
        <f t="shared" si="222"/>
        <v>0.66070156981702899</v>
      </c>
      <c r="AI317" s="472"/>
      <c r="AJ317" s="471">
        <f t="shared" si="223"/>
        <v>0.66070156981702899</v>
      </c>
      <c r="AK317" s="472"/>
      <c r="AL317" s="471">
        <f t="shared" ref="AL317:AL322" si="224">IF(SUM($D304:$D317)=0,"NA",SUM($J304:$J317)/SUM($D304:$D317))</f>
        <v>0.66070156981702899</v>
      </c>
      <c r="AM317" s="472"/>
      <c r="AN317" s="471"/>
      <c r="AO317" s="472"/>
      <c r="AP317" s="471"/>
      <c r="AQ317" s="472"/>
      <c r="AR317" s="472"/>
    </row>
    <row r="318" spans="1:44">
      <c r="A318" s="466" t="s">
        <v>459</v>
      </c>
      <c r="B318" s="467">
        <v>2010</v>
      </c>
      <c r="C318" s="466"/>
      <c r="D318" s="480">
        <v>0</v>
      </c>
      <c r="E318" s="481"/>
      <c r="F318" s="480">
        <v>0</v>
      </c>
      <c r="G318" s="478"/>
      <c r="H318" s="477">
        <v>14567.15</v>
      </c>
      <c r="J318" s="451">
        <f t="shared" si="210"/>
        <v>-14567.15</v>
      </c>
      <c r="L318" s="471" t="str">
        <f t="shared" si="211"/>
        <v>NA</v>
      </c>
      <c r="N318" s="471">
        <f t="shared" si="212"/>
        <v>-1.1149445623967911</v>
      </c>
      <c r="O318" s="472"/>
      <c r="P318" s="471">
        <f t="shared" si="213"/>
        <v>-7.0881141275486378E-2</v>
      </c>
      <c r="Q318" s="472"/>
      <c r="R318" s="471">
        <f t="shared" si="214"/>
        <v>-7.1863785584396794E-2</v>
      </c>
      <c r="S318" s="472"/>
      <c r="T318" s="471">
        <f t="shared" si="215"/>
        <v>-7.1863785584396794E-2</v>
      </c>
      <c r="U318" s="472"/>
      <c r="V318" s="471">
        <f t="shared" si="216"/>
        <v>-7.1863785584396794E-2</v>
      </c>
      <c r="W318" s="472"/>
      <c r="X318" s="471">
        <f t="shared" si="217"/>
        <v>-7.1863785584396794E-2</v>
      </c>
      <c r="Y318" s="472"/>
      <c r="Z318" s="471">
        <f t="shared" si="218"/>
        <v>-7.1863785584396794E-2</v>
      </c>
      <c r="AA318" s="472"/>
      <c r="AB318" s="471">
        <f t="shared" si="219"/>
        <v>-7.1863785584396794E-2</v>
      </c>
      <c r="AC318" s="472"/>
      <c r="AD318" s="471">
        <f t="shared" si="220"/>
        <v>-7.1863785584396794E-2</v>
      </c>
      <c r="AE318" s="472"/>
      <c r="AF318" s="471">
        <f t="shared" si="221"/>
        <v>-7.1863785584396794E-2</v>
      </c>
      <c r="AG318" s="472"/>
      <c r="AH318" s="471">
        <f t="shared" si="222"/>
        <v>-7.1863785584396794E-2</v>
      </c>
      <c r="AI318" s="472"/>
      <c r="AJ318" s="471">
        <f t="shared" si="223"/>
        <v>-7.1863785584396794E-2</v>
      </c>
      <c r="AK318" s="472"/>
      <c r="AL318" s="471">
        <f t="shared" si="224"/>
        <v>-7.1863785584396794E-2</v>
      </c>
      <c r="AM318" s="472"/>
      <c r="AN318" s="471">
        <f>IF(SUM($D304:$D318)=0,"NA",SUM($J304:$J318)/SUM($D304:$D318))</f>
        <v>-7.1863785584396794E-2</v>
      </c>
      <c r="AO318" s="472"/>
      <c r="AP318" s="471"/>
      <c r="AQ318" s="472"/>
      <c r="AR318" s="471"/>
    </row>
    <row r="319" spans="1:44">
      <c r="A319" s="466" t="s">
        <v>459</v>
      </c>
      <c r="B319" s="467">
        <v>2011</v>
      </c>
      <c r="C319" s="466"/>
      <c r="D319" s="477">
        <v>2132.98</v>
      </c>
      <c r="E319" s="478"/>
      <c r="F319" s="480">
        <v>0</v>
      </c>
      <c r="G319" s="478"/>
      <c r="H319" s="480">
        <v>0</v>
      </c>
      <c r="J319" s="470">
        <f t="shared" si="210"/>
        <v>0</v>
      </c>
      <c r="L319" s="471">
        <f t="shared" si="211"/>
        <v>0</v>
      </c>
      <c r="N319" s="471">
        <f t="shared" si="212"/>
        <v>-6.8294826955714534</v>
      </c>
      <c r="O319" s="472"/>
      <c r="P319" s="471">
        <f t="shared" si="213"/>
        <v>-0.21469454812504246</v>
      </c>
      <c r="Q319" s="472"/>
      <c r="R319" s="471">
        <f t="shared" si="214"/>
        <v>-6.4014606164927934E-2</v>
      </c>
      <c r="S319" s="472"/>
      <c r="T319" s="471">
        <f t="shared" si="215"/>
        <v>-6.4902057852403272E-2</v>
      </c>
      <c r="U319" s="472"/>
      <c r="V319" s="471">
        <f t="shared" si="216"/>
        <v>-6.4902057852403272E-2</v>
      </c>
      <c r="W319" s="472"/>
      <c r="X319" s="471">
        <f t="shared" si="217"/>
        <v>-6.4902057852403272E-2</v>
      </c>
      <c r="Y319" s="472"/>
      <c r="Z319" s="471">
        <f t="shared" si="218"/>
        <v>-6.4902057852403272E-2</v>
      </c>
      <c r="AA319" s="472"/>
      <c r="AB319" s="471">
        <f t="shared" si="219"/>
        <v>-6.4902057852403272E-2</v>
      </c>
      <c r="AC319" s="472"/>
      <c r="AD319" s="471">
        <f t="shared" si="220"/>
        <v>-6.4902057852403272E-2</v>
      </c>
      <c r="AE319" s="472"/>
      <c r="AF319" s="471">
        <f t="shared" si="221"/>
        <v>-6.4902057852403272E-2</v>
      </c>
      <c r="AG319" s="472"/>
      <c r="AH319" s="471">
        <f t="shared" si="222"/>
        <v>-6.4902057852403272E-2</v>
      </c>
      <c r="AI319" s="472"/>
      <c r="AJ319" s="471">
        <f t="shared" si="223"/>
        <v>-6.4902057852403272E-2</v>
      </c>
      <c r="AK319" s="472"/>
      <c r="AL319" s="471">
        <f t="shared" si="224"/>
        <v>-6.4902057852403272E-2</v>
      </c>
      <c r="AM319" s="472"/>
      <c r="AN319" s="471">
        <f>IF(SUM($D305:$D319)=0,"NA",SUM($J305:$J319)/SUM($D305:$D319))</f>
        <v>-6.4902057852403272E-2</v>
      </c>
      <c r="AO319" s="472"/>
      <c r="AP319" s="471">
        <f>IF(SUM($D304:$D319)=0,"NA",SUM($J304:$J319)/SUM($D304:$D319))</f>
        <v>-6.4902057852403272E-2</v>
      </c>
      <c r="AQ319" s="472"/>
      <c r="AR319" s="471"/>
    </row>
    <row r="320" spans="1:44">
      <c r="A320" s="466" t="s">
        <v>459</v>
      </c>
      <c r="B320" s="467">
        <v>2012</v>
      </c>
      <c r="C320" s="466"/>
      <c r="D320" s="480">
        <v>0</v>
      </c>
      <c r="E320" s="481"/>
      <c r="F320" s="480">
        <v>0</v>
      </c>
      <c r="G320" s="469"/>
      <c r="H320" s="468">
        <v>0</v>
      </c>
      <c r="J320" s="470">
        <f t="shared" si="210"/>
        <v>0</v>
      </c>
      <c r="L320" s="471" t="str">
        <f t="shared" si="211"/>
        <v>NA</v>
      </c>
      <c r="N320" s="471">
        <f t="shared" si="212"/>
        <v>0</v>
      </c>
      <c r="O320" s="472"/>
      <c r="P320" s="471">
        <f t="shared" si="213"/>
        <v>-6.8294826955714534</v>
      </c>
      <c r="Q320" s="472"/>
      <c r="R320" s="471">
        <f t="shared" si="214"/>
        <v>-0.21469454812504246</v>
      </c>
      <c r="S320" s="472"/>
      <c r="T320" s="471">
        <f t="shared" si="215"/>
        <v>-6.4014606164927934E-2</v>
      </c>
      <c r="U320" s="472"/>
      <c r="V320" s="471">
        <f t="shared" si="216"/>
        <v>-6.4902057852403272E-2</v>
      </c>
      <c r="W320" s="472"/>
      <c r="X320" s="471">
        <f t="shared" si="217"/>
        <v>-6.4902057852403272E-2</v>
      </c>
      <c r="Y320" s="472"/>
      <c r="Z320" s="471">
        <f t="shared" si="218"/>
        <v>-6.4902057852403272E-2</v>
      </c>
      <c r="AA320" s="472"/>
      <c r="AB320" s="471">
        <f t="shared" si="219"/>
        <v>-6.4902057852403272E-2</v>
      </c>
      <c r="AC320" s="472"/>
      <c r="AD320" s="471">
        <f t="shared" si="220"/>
        <v>-6.4902057852403272E-2</v>
      </c>
      <c r="AE320" s="472"/>
      <c r="AF320" s="471">
        <f t="shared" si="221"/>
        <v>-6.4902057852403272E-2</v>
      </c>
      <c r="AG320" s="472"/>
      <c r="AH320" s="471">
        <f t="shared" si="222"/>
        <v>-6.4902057852403272E-2</v>
      </c>
      <c r="AI320" s="472"/>
      <c r="AJ320" s="471">
        <f t="shared" si="223"/>
        <v>-6.4902057852403272E-2</v>
      </c>
      <c r="AK320" s="472"/>
      <c r="AL320" s="471">
        <f t="shared" si="224"/>
        <v>-6.4902057852403272E-2</v>
      </c>
      <c r="AM320" s="472"/>
      <c r="AN320" s="471">
        <f>IF(SUM($D306:$D320)=0,"NA",SUM($J306:$J320)/SUM($D306:$D320))</f>
        <v>-6.4902057852403272E-2</v>
      </c>
      <c r="AO320" s="472"/>
      <c r="AP320" s="471">
        <f>IF(SUM($D305:$D320)=0,"NA",SUM($J305:$J320)/SUM($D305:$D320))</f>
        <v>-6.4902057852403272E-2</v>
      </c>
      <c r="AQ320" s="472"/>
      <c r="AR320" s="471">
        <f>IF(SUM($D304:$D320)=0,"NA",SUM($J304:$J320)/SUM($D304:$D320))</f>
        <v>-6.4902057852403272E-2</v>
      </c>
    </row>
    <row r="321" spans="1:46">
      <c r="A321" s="466" t="s">
        <v>459</v>
      </c>
      <c r="B321" s="467">
        <v>2013</v>
      </c>
      <c r="C321" s="466"/>
      <c r="D321" s="480">
        <v>0</v>
      </c>
      <c r="E321" s="481"/>
      <c r="F321" s="480">
        <v>0</v>
      </c>
      <c r="G321" s="478"/>
      <c r="H321" s="477">
        <v>69.569999999999993</v>
      </c>
      <c r="J321" s="451">
        <f t="shared" si="210"/>
        <v>-69.569999999999993</v>
      </c>
      <c r="L321" s="471" t="str">
        <f t="shared" si="211"/>
        <v>NA</v>
      </c>
      <c r="N321" s="471" t="str">
        <f>IF(SUM($D320:$D321)=0,"NA",SUM($J320:$J321)/SUM($D320:$D321))</f>
        <v>NA</v>
      </c>
      <c r="O321" s="472"/>
      <c r="P321" s="471">
        <f t="shared" si="213"/>
        <v>-3.2616339581243138E-2</v>
      </c>
      <c r="Q321" s="472"/>
      <c r="R321" s="471">
        <f t="shared" si="214"/>
        <v>-6.8620990351526965</v>
      </c>
      <c r="S321" s="472"/>
      <c r="T321" s="471">
        <f t="shared" si="215"/>
        <v>-0.24103026127510718</v>
      </c>
      <c r="U321" s="472"/>
      <c r="V321" s="471">
        <f t="shared" si="216"/>
        <v>-6.7174279342904222E-2</v>
      </c>
      <c r="W321" s="472"/>
      <c r="X321" s="471">
        <f t="shared" si="217"/>
        <v>-6.8061731030379574E-2</v>
      </c>
      <c r="Y321" s="472"/>
      <c r="Z321" s="471">
        <f t="shared" si="218"/>
        <v>-6.8061731030379574E-2</v>
      </c>
      <c r="AA321" s="472"/>
      <c r="AB321" s="471">
        <f t="shared" si="219"/>
        <v>-6.8061731030379574E-2</v>
      </c>
      <c r="AC321" s="472"/>
      <c r="AD321" s="471">
        <f t="shared" si="220"/>
        <v>-6.8061731030379574E-2</v>
      </c>
      <c r="AE321" s="472"/>
      <c r="AF321" s="471">
        <f t="shared" si="221"/>
        <v>-6.8061731030379574E-2</v>
      </c>
      <c r="AG321" s="472"/>
      <c r="AH321" s="471">
        <f t="shared" si="222"/>
        <v>-6.8061731030379574E-2</v>
      </c>
      <c r="AI321" s="472"/>
      <c r="AJ321" s="471">
        <f t="shared" si="223"/>
        <v>-6.8061731030379574E-2</v>
      </c>
      <c r="AK321" s="472"/>
      <c r="AL321" s="471">
        <f t="shared" si="224"/>
        <v>-6.8061731030379574E-2</v>
      </c>
      <c r="AM321" s="472"/>
      <c r="AN321" s="471">
        <f>IF(SUM($D307:$D321)=0,"NA",SUM($J307:$J321)/SUM($D307:$D321))</f>
        <v>-6.8061731030379574E-2</v>
      </c>
      <c r="AO321" s="472"/>
      <c r="AP321" s="471">
        <f>IF(SUM($D306:$D321)=0,"NA",SUM($J306:$J321)/SUM($D306:$D321))</f>
        <v>-6.8061731030379574E-2</v>
      </c>
      <c r="AQ321" s="472"/>
      <c r="AR321" s="471">
        <f>IF(SUM($D305:$D321)=0,"NA",SUM($J305:$J321)/SUM($D305:$D321))</f>
        <v>-6.8061731030379574E-2</v>
      </c>
      <c r="AS321" s="471">
        <f>IF(SUM($D304:$D321)=0,"NA",SUM($J304:$J321)/SUM($D304:$D321))</f>
        <v>-6.8061731030379574E-2</v>
      </c>
    </row>
    <row r="322" spans="1:46">
      <c r="A322" s="466" t="s">
        <v>459</v>
      </c>
      <c r="B322" s="467">
        <v>2014</v>
      </c>
      <c r="C322" s="466"/>
      <c r="D322" s="480">
        <v>0</v>
      </c>
      <c r="E322" s="481"/>
      <c r="F322" s="480">
        <v>0</v>
      </c>
      <c r="G322" s="469"/>
      <c r="H322" s="480">
        <v>0</v>
      </c>
      <c r="J322" s="470">
        <f t="shared" si="210"/>
        <v>0</v>
      </c>
      <c r="L322" s="471" t="str">
        <f t="shared" si="211"/>
        <v>NA</v>
      </c>
      <c r="N322" s="471" t="str">
        <f>IF(SUM($D321:$D322)=0,"NA",SUM($J321:$J322)/SUM($D321:$D322))</f>
        <v>NA</v>
      </c>
      <c r="O322" s="472"/>
      <c r="P322" s="471" t="str">
        <f t="shared" si="213"/>
        <v>NA</v>
      </c>
      <c r="Q322" s="472"/>
      <c r="R322" s="471">
        <f t="shared" si="214"/>
        <v>-3.2616339581243138E-2</v>
      </c>
      <c r="S322" s="472"/>
      <c r="T322" s="471">
        <f t="shared" si="215"/>
        <v>-6.8620990351526965</v>
      </c>
      <c r="U322" s="472"/>
      <c r="V322" s="471">
        <f t="shared" si="216"/>
        <v>-0.24103026127510718</v>
      </c>
      <c r="W322" s="472"/>
      <c r="X322" s="471">
        <f t="shared" si="217"/>
        <v>-6.7174279342904222E-2</v>
      </c>
      <c r="Y322" s="472"/>
      <c r="Z322" s="471">
        <f t="shared" si="218"/>
        <v>-6.8061731030379574E-2</v>
      </c>
      <c r="AA322" s="472"/>
      <c r="AB322" s="471">
        <f t="shared" si="219"/>
        <v>-6.8061731030379574E-2</v>
      </c>
      <c r="AC322" s="472"/>
      <c r="AD322" s="471">
        <f t="shared" si="220"/>
        <v>-6.8061731030379574E-2</v>
      </c>
      <c r="AE322" s="472"/>
      <c r="AF322" s="471">
        <f t="shared" si="221"/>
        <v>-6.8061731030379574E-2</v>
      </c>
      <c r="AG322" s="472"/>
      <c r="AH322" s="471">
        <f t="shared" si="222"/>
        <v>-6.8061731030379574E-2</v>
      </c>
      <c r="AI322" s="472"/>
      <c r="AJ322" s="471">
        <f t="shared" si="223"/>
        <v>-6.8061731030379574E-2</v>
      </c>
      <c r="AK322" s="472"/>
      <c r="AL322" s="471">
        <f t="shared" si="224"/>
        <v>-6.8061731030379574E-2</v>
      </c>
      <c r="AM322" s="472"/>
      <c r="AN322" s="471">
        <f>IF(SUM($D308:$D322)=0,"NA",SUM($J308:$J322)/SUM($D308:$D322))</f>
        <v>-6.8061731030379574E-2</v>
      </c>
      <c r="AO322" s="472"/>
      <c r="AP322" s="471">
        <f>IF(SUM($D307:$D322)=0,"NA",SUM($J307:$J322)/SUM($D307:$D322))</f>
        <v>-6.8061731030379574E-2</v>
      </c>
      <c r="AQ322" s="472"/>
      <c r="AR322" s="471">
        <f>IF(SUM($D306:$D322)=0,"NA",SUM($J306:$J322)/SUM($D306:$D322))</f>
        <v>-6.8061731030379574E-2</v>
      </c>
      <c r="AS322" s="471">
        <f>IF(SUM($D305:$D322)=0,"NA",SUM($J305:$J322)/SUM($D305:$D322))</f>
        <v>-6.8061731030379574E-2</v>
      </c>
      <c r="AT322" s="471">
        <f>IF(SUM($D304:$D322)=0,"NA",SUM($J304:$J322)/SUM($D304:$D322))</f>
        <v>-6.8061731030379574E-2</v>
      </c>
    </row>
    <row r="323" spans="1:46">
      <c r="A323" s="466"/>
      <c r="B323" s="466"/>
      <c r="C323" s="466"/>
      <c r="D323" s="477"/>
      <c r="E323" s="478"/>
      <c r="F323" s="477"/>
      <c r="G323" s="478"/>
      <c r="H323" s="477"/>
      <c r="J323" s="488">
        <f>SUM(J304:J322)</f>
        <v>-1498.5900000000004</v>
      </c>
    </row>
    <row r="324" spans="1:46">
      <c r="A324" s="466"/>
      <c r="B324" s="466"/>
      <c r="C324" s="466"/>
      <c r="D324" s="477"/>
      <c r="E324" s="478"/>
      <c r="F324" s="477"/>
      <c r="G324" s="478"/>
      <c r="H324" s="477"/>
    </row>
    <row r="325" spans="1:46">
      <c r="A325" s="466">
        <v>36700</v>
      </c>
      <c r="B325" s="467">
        <v>1996</v>
      </c>
      <c r="C325" s="466"/>
      <c r="D325" s="479">
        <v>8002</v>
      </c>
      <c r="E325" s="479"/>
      <c r="F325" s="479">
        <v>0</v>
      </c>
      <c r="G325" s="479"/>
      <c r="H325" s="479">
        <v>12</v>
      </c>
      <c r="J325" s="451">
        <f>F325+-H325</f>
        <v>-12</v>
      </c>
      <c r="L325" s="471">
        <f t="shared" ref="L325:L343" si="225">IF(D325=0,"NA",+J325/D325)</f>
        <v>-1.4996250937265683E-3</v>
      </c>
      <c r="N325" s="471"/>
      <c r="O325" s="472"/>
      <c r="P325" s="471"/>
      <c r="Q325" s="473"/>
      <c r="R325" s="473"/>
      <c r="S325" s="473"/>
      <c r="T325" s="473"/>
      <c r="U325" s="472"/>
      <c r="V325" s="472"/>
      <c r="W325" s="472"/>
      <c r="X325" s="472"/>
      <c r="Y325" s="472"/>
      <c r="Z325" s="472"/>
      <c r="AA325" s="474"/>
      <c r="AB325" s="474"/>
      <c r="AC325" s="472"/>
      <c r="AD325" s="472"/>
      <c r="AE325" s="472"/>
      <c r="AF325" s="472"/>
      <c r="AG325" s="472"/>
      <c r="AH325" s="472"/>
      <c r="AI325" s="472"/>
      <c r="AJ325" s="472"/>
      <c r="AK325" s="472"/>
      <c r="AL325" s="472"/>
      <c r="AM325" s="472"/>
      <c r="AN325" s="472"/>
      <c r="AO325" s="472"/>
      <c r="AP325" s="472"/>
      <c r="AQ325" s="472"/>
      <c r="AR325" s="472"/>
    </row>
    <row r="326" spans="1:46">
      <c r="A326" s="466">
        <v>36700</v>
      </c>
      <c r="B326" s="467">
        <v>1997</v>
      </c>
      <c r="C326" s="466"/>
      <c r="D326" s="479">
        <v>0</v>
      </c>
      <c r="E326" s="479"/>
      <c r="F326" s="479">
        <v>0</v>
      </c>
      <c r="G326" s="479"/>
      <c r="H326" s="479">
        <v>333</v>
      </c>
      <c r="J326" s="451">
        <f t="shared" ref="J326:J343" si="226">F326+-H326</f>
        <v>-333</v>
      </c>
      <c r="L326" s="471" t="str">
        <f t="shared" si="225"/>
        <v>NA</v>
      </c>
      <c r="N326" s="471">
        <f t="shared" ref="N326:N341" si="227">IF(SUM($D325:$D326)=0,"NA",SUM($J325:$J326)/SUM($D325:$D326))</f>
        <v>-4.3114221444638841E-2</v>
      </c>
      <c r="O326" s="472"/>
      <c r="P326" s="471"/>
      <c r="Q326" s="473"/>
      <c r="R326" s="471"/>
      <c r="S326" s="473"/>
      <c r="T326" s="473"/>
      <c r="U326" s="472"/>
      <c r="V326" s="472"/>
      <c r="W326" s="472"/>
      <c r="X326" s="472"/>
      <c r="Y326" s="472"/>
      <c r="Z326" s="472"/>
      <c r="AA326" s="474"/>
      <c r="AB326" s="475"/>
      <c r="AC326" s="472"/>
      <c r="AD326" s="472"/>
      <c r="AE326" s="472"/>
      <c r="AF326" s="472"/>
      <c r="AG326" s="472"/>
      <c r="AH326" s="472"/>
      <c r="AI326" s="472"/>
      <c r="AJ326" s="472"/>
      <c r="AK326" s="472"/>
      <c r="AL326" s="472"/>
      <c r="AM326" s="472"/>
      <c r="AN326" s="472"/>
      <c r="AO326" s="472"/>
      <c r="AP326" s="472"/>
      <c r="AQ326" s="472"/>
      <c r="AR326" s="472"/>
    </row>
    <row r="327" spans="1:46">
      <c r="A327" s="466">
        <v>36700</v>
      </c>
      <c r="B327" s="467">
        <v>1998</v>
      </c>
      <c r="C327" s="466"/>
      <c r="D327" s="479">
        <v>2611</v>
      </c>
      <c r="E327" s="479"/>
      <c r="F327" s="479">
        <v>0</v>
      </c>
      <c r="G327" s="479"/>
      <c r="H327" s="479">
        <v>0</v>
      </c>
      <c r="J327" s="470">
        <f t="shared" si="226"/>
        <v>0</v>
      </c>
      <c r="L327" s="471">
        <f t="shared" si="225"/>
        <v>0</v>
      </c>
      <c r="N327" s="471">
        <f t="shared" si="227"/>
        <v>-0.1275373420145538</v>
      </c>
      <c r="O327" s="472"/>
      <c r="P327" s="471">
        <f t="shared" ref="P327:P343" si="228">IF(SUM($D325:$D327)=0,"NA",SUM($J325:$J327)/SUM($D325:$D327))</f>
        <v>-3.2507302365024027E-2</v>
      </c>
      <c r="Q327" s="473"/>
      <c r="R327" s="471"/>
      <c r="S327" s="473"/>
      <c r="T327" s="471"/>
      <c r="U327" s="472"/>
      <c r="V327" s="472"/>
      <c r="W327" s="472"/>
      <c r="X327" s="472"/>
      <c r="Y327" s="472"/>
      <c r="Z327" s="472"/>
      <c r="AA327" s="472"/>
      <c r="AB327" s="472"/>
      <c r="AC327" s="472"/>
      <c r="AD327" s="472"/>
      <c r="AE327" s="472"/>
      <c r="AF327" s="472"/>
      <c r="AG327" s="472"/>
      <c r="AH327" s="472"/>
      <c r="AI327" s="472"/>
      <c r="AJ327" s="472"/>
      <c r="AK327" s="472"/>
      <c r="AL327" s="472"/>
      <c r="AM327" s="472"/>
      <c r="AN327" s="472"/>
      <c r="AO327" s="472"/>
      <c r="AP327" s="472"/>
      <c r="AQ327" s="472"/>
      <c r="AR327" s="472"/>
    </row>
    <row r="328" spans="1:46">
      <c r="A328" s="466">
        <v>36700</v>
      </c>
      <c r="B328" s="467">
        <v>1999</v>
      </c>
      <c r="C328" s="466"/>
      <c r="D328" s="479">
        <v>883</v>
      </c>
      <c r="E328" s="479"/>
      <c r="F328" s="479">
        <v>0</v>
      </c>
      <c r="G328" s="479"/>
      <c r="H328" s="479">
        <v>0</v>
      </c>
      <c r="J328" s="470">
        <f t="shared" si="226"/>
        <v>0</v>
      </c>
      <c r="L328" s="471">
        <f t="shared" si="225"/>
        <v>0</v>
      </c>
      <c r="N328" s="471">
        <f t="shared" si="227"/>
        <v>0</v>
      </c>
      <c r="O328" s="472"/>
      <c r="P328" s="471">
        <f t="shared" si="228"/>
        <v>-9.5306239267315393E-2</v>
      </c>
      <c r="Q328" s="473"/>
      <c r="R328" s="471">
        <f t="shared" ref="R328:R343" si="229">IF(SUM($D325:$D328)=0,"NA",SUM($J325:$J328)/SUM($D325:$D328))</f>
        <v>-3.0010438413361169E-2</v>
      </c>
      <c r="S328" s="473"/>
      <c r="T328" s="471"/>
      <c r="U328" s="472"/>
      <c r="V328" s="471"/>
      <c r="W328" s="472"/>
      <c r="X328" s="472"/>
      <c r="Y328" s="472"/>
      <c r="Z328" s="472"/>
      <c r="AA328" s="472"/>
      <c r="AB328" s="472"/>
      <c r="AC328" s="472"/>
      <c r="AD328" s="472"/>
      <c r="AE328" s="472"/>
      <c r="AF328" s="472"/>
      <c r="AG328" s="472"/>
      <c r="AH328" s="472"/>
      <c r="AI328" s="472"/>
      <c r="AJ328" s="472"/>
      <c r="AK328" s="472"/>
      <c r="AL328" s="472"/>
      <c r="AM328" s="472"/>
      <c r="AN328" s="472"/>
      <c r="AO328" s="472"/>
      <c r="AP328" s="472"/>
      <c r="AQ328" s="472"/>
      <c r="AR328" s="472"/>
    </row>
    <row r="329" spans="1:46">
      <c r="A329" s="466">
        <v>36700</v>
      </c>
      <c r="B329" s="467">
        <v>2000</v>
      </c>
      <c r="C329" s="466"/>
      <c r="D329" s="479">
        <v>7957</v>
      </c>
      <c r="E329" s="479"/>
      <c r="F329" s="479">
        <v>0</v>
      </c>
      <c r="G329" s="479"/>
      <c r="H329" s="479">
        <v>0</v>
      </c>
      <c r="J329" s="470">
        <f t="shared" si="226"/>
        <v>0</v>
      </c>
      <c r="L329" s="471">
        <f t="shared" si="225"/>
        <v>0</v>
      </c>
      <c r="N329" s="471">
        <f t="shared" si="227"/>
        <v>0</v>
      </c>
      <c r="O329" s="472"/>
      <c r="P329" s="471">
        <f t="shared" si="228"/>
        <v>0</v>
      </c>
      <c r="Q329" s="473"/>
      <c r="R329" s="471">
        <f t="shared" si="229"/>
        <v>-2.9080429656798534E-2</v>
      </c>
      <c r="S329" s="473"/>
      <c r="T329" s="471">
        <f t="shared" ref="T329:T343" si="230">IF(SUM($D325:$D329)=0,"NA",SUM($J325:$J329)/SUM($D325:$D329))</f>
        <v>-1.7735053719220687E-2</v>
      </c>
      <c r="U329" s="472"/>
      <c r="V329" s="471"/>
      <c r="W329" s="472"/>
      <c r="X329" s="471"/>
      <c r="Y329" s="472"/>
      <c r="Z329" s="472"/>
      <c r="AA329" s="472"/>
      <c r="AB329" s="472"/>
      <c r="AC329" s="472"/>
      <c r="AD329" s="472"/>
      <c r="AE329" s="472"/>
      <c r="AF329" s="472"/>
      <c r="AG329" s="472"/>
      <c r="AH329" s="472"/>
      <c r="AI329" s="472"/>
      <c r="AJ329" s="472"/>
      <c r="AK329" s="472"/>
      <c r="AL329" s="472"/>
      <c r="AM329" s="472"/>
      <c r="AN329" s="472"/>
      <c r="AO329" s="472"/>
      <c r="AP329" s="472"/>
      <c r="AQ329" s="472"/>
      <c r="AR329" s="472"/>
    </row>
    <row r="330" spans="1:46">
      <c r="A330" s="466">
        <v>36700</v>
      </c>
      <c r="B330" s="467">
        <v>2001</v>
      </c>
      <c r="C330" s="466"/>
      <c r="D330" s="479">
        <v>6910</v>
      </c>
      <c r="E330" s="479"/>
      <c r="F330" s="479">
        <v>0</v>
      </c>
      <c r="G330" s="479"/>
      <c r="H330" s="479">
        <v>0</v>
      </c>
      <c r="J330" s="470">
        <f t="shared" si="226"/>
        <v>0</v>
      </c>
      <c r="L330" s="471">
        <f t="shared" si="225"/>
        <v>0</v>
      </c>
      <c r="N330" s="471">
        <f t="shared" si="227"/>
        <v>0</v>
      </c>
      <c r="O330" s="472"/>
      <c r="P330" s="471">
        <f t="shared" si="228"/>
        <v>0</v>
      </c>
      <c r="Q330" s="473"/>
      <c r="R330" s="471">
        <f t="shared" si="229"/>
        <v>0</v>
      </c>
      <c r="S330" s="473"/>
      <c r="T330" s="471">
        <f t="shared" si="230"/>
        <v>-1.8136267087849246E-2</v>
      </c>
      <c r="U330" s="472"/>
      <c r="V330" s="471">
        <f t="shared" ref="V330:V343" si="231">IF(SUM($D325:$D330)=0,"NA",SUM($J325:$J330)/SUM($D325:$D330))</f>
        <v>-1.3086522778136024E-2</v>
      </c>
      <c r="W330" s="472"/>
      <c r="X330" s="471"/>
      <c r="Y330" s="472"/>
      <c r="Z330" s="471"/>
      <c r="AA330" s="472"/>
      <c r="AB330" s="472"/>
      <c r="AC330" s="472"/>
      <c r="AD330" s="472"/>
      <c r="AE330" s="472"/>
      <c r="AF330" s="472"/>
      <c r="AG330" s="472"/>
      <c r="AH330" s="472"/>
      <c r="AI330" s="472"/>
      <c r="AJ330" s="472"/>
      <c r="AK330" s="472"/>
      <c r="AL330" s="472"/>
      <c r="AM330" s="472"/>
      <c r="AN330" s="472"/>
      <c r="AO330" s="472"/>
      <c r="AP330" s="472"/>
      <c r="AQ330" s="472"/>
      <c r="AR330" s="472"/>
    </row>
    <row r="331" spans="1:46">
      <c r="A331" s="466">
        <v>36700</v>
      </c>
      <c r="B331" s="467">
        <v>2002</v>
      </c>
      <c r="C331" s="466"/>
      <c r="D331" s="479">
        <v>2750</v>
      </c>
      <c r="E331" s="479"/>
      <c r="F331" s="479">
        <v>0</v>
      </c>
      <c r="G331" s="479"/>
      <c r="H331" s="479">
        <v>0</v>
      </c>
      <c r="J331" s="470">
        <f t="shared" si="226"/>
        <v>0</v>
      </c>
      <c r="L331" s="471">
        <f t="shared" si="225"/>
        <v>0</v>
      </c>
      <c r="N331" s="471">
        <f t="shared" si="227"/>
        <v>0</v>
      </c>
      <c r="O331" s="472"/>
      <c r="P331" s="471">
        <f t="shared" si="228"/>
        <v>0</v>
      </c>
      <c r="Q331" s="473"/>
      <c r="R331" s="471">
        <f t="shared" si="229"/>
        <v>0</v>
      </c>
      <c r="S331" s="473"/>
      <c r="T331" s="471">
        <f t="shared" si="230"/>
        <v>0</v>
      </c>
      <c r="U331" s="472"/>
      <c r="V331" s="471">
        <f t="shared" si="231"/>
        <v>-1.5773767230353845E-2</v>
      </c>
      <c r="W331" s="472"/>
      <c r="X331" s="471">
        <f t="shared" ref="X331:X343" si="232">IF(SUM($D325:$D331)=0,"NA",SUM($J325:$J331)/SUM($D325:$D331))</f>
        <v>-1.1850376120633393E-2</v>
      </c>
      <c r="Y331" s="472"/>
      <c r="Z331" s="471"/>
      <c r="AA331" s="472"/>
      <c r="AB331" s="471"/>
      <c r="AC331" s="472"/>
      <c r="AD331" s="472"/>
      <c r="AE331" s="472"/>
      <c r="AF331" s="472"/>
      <c r="AG331" s="472"/>
      <c r="AH331" s="472"/>
      <c r="AI331" s="472"/>
      <c r="AJ331" s="472"/>
      <c r="AK331" s="472"/>
      <c r="AL331" s="472"/>
      <c r="AM331" s="472"/>
      <c r="AN331" s="472"/>
      <c r="AO331" s="472"/>
      <c r="AP331" s="472"/>
      <c r="AQ331" s="472"/>
      <c r="AR331" s="472"/>
    </row>
    <row r="332" spans="1:46">
      <c r="A332" s="466">
        <v>36700</v>
      </c>
      <c r="B332" s="467">
        <v>2003</v>
      </c>
      <c r="C332" s="466"/>
      <c r="D332" s="468">
        <v>0</v>
      </c>
      <c r="E332" s="469"/>
      <c r="F332" s="479">
        <v>0</v>
      </c>
      <c r="G332" s="469"/>
      <c r="H332" s="479">
        <v>0</v>
      </c>
      <c r="J332" s="470">
        <f t="shared" si="226"/>
        <v>0</v>
      </c>
      <c r="L332" s="471" t="str">
        <f t="shared" si="225"/>
        <v>NA</v>
      </c>
      <c r="N332" s="471">
        <f t="shared" si="227"/>
        <v>0</v>
      </c>
      <c r="O332" s="472"/>
      <c r="P332" s="471">
        <f t="shared" si="228"/>
        <v>0</v>
      </c>
      <c r="Q332" s="473"/>
      <c r="R332" s="471">
        <f t="shared" si="229"/>
        <v>0</v>
      </c>
      <c r="S332" s="473"/>
      <c r="T332" s="471">
        <f t="shared" si="230"/>
        <v>0</v>
      </c>
      <c r="U332" s="472"/>
      <c r="V332" s="471">
        <f t="shared" si="231"/>
        <v>0</v>
      </c>
      <c r="W332" s="472"/>
      <c r="X332" s="471">
        <f t="shared" si="232"/>
        <v>-1.5773767230353845E-2</v>
      </c>
      <c r="Y332" s="472"/>
      <c r="Z332" s="471">
        <f t="shared" ref="Z332:Z343" si="233">IF(SUM($D325:$D332)=0,"NA",SUM($J325:$J332)/SUM($D325:$D332))</f>
        <v>-1.1850376120633393E-2</v>
      </c>
      <c r="AA332" s="472"/>
      <c r="AB332" s="471"/>
      <c r="AC332" s="472"/>
      <c r="AD332" s="471"/>
      <c r="AE332" s="471"/>
      <c r="AF332" s="472"/>
      <c r="AG332" s="472"/>
      <c r="AH332" s="472"/>
      <c r="AI332" s="472"/>
      <c r="AJ332" s="472"/>
      <c r="AK332" s="472"/>
      <c r="AL332" s="472"/>
      <c r="AM332" s="472"/>
      <c r="AN332" s="472"/>
      <c r="AO332" s="472"/>
      <c r="AP332" s="472"/>
      <c r="AQ332" s="472"/>
      <c r="AR332" s="472"/>
    </row>
    <row r="333" spans="1:46">
      <c r="A333" s="466">
        <v>36700</v>
      </c>
      <c r="B333" s="467">
        <v>2004</v>
      </c>
      <c r="C333" s="466"/>
      <c r="D333" s="468">
        <v>0</v>
      </c>
      <c r="E333" s="469"/>
      <c r="F333" s="479">
        <v>0</v>
      </c>
      <c r="G333" s="469"/>
      <c r="H333" s="479">
        <v>0</v>
      </c>
      <c r="J333" s="470">
        <f t="shared" si="226"/>
        <v>0</v>
      </c>
      <c r="L333" s="471" t="str">
        <f t="shared" si="225"/>
        <v>NA</v>
      </c>
      <c r="N333" s="471" t="str">
        <f t="shared" si="227"/>
        <v>NA</v>
      </c>
      <c r="O333" s="472"/>
      <c r="P333" s="471">
        <f t="shared" si="228"/>
        <v>0</v>
      </c>
      <c r="Q333" s="473"/>
      <c r="R333" s="471">
        <f t="shared" si="229"/>
        <v>0</v>
      </c>
      <c r="S333" s="473"/>
      <c r="T333" s="471">
        <f t="shared" si="230"/>
        <v>0</v>
      </c>
      <c r="U333" s="472"/>
      <c r="V333" s="471">
        <f t="shared" si="231"/>
        <v>0</v>
      </c>
      <c r="W333" s="472"/>
      <c r="X333" s="471">
        <f t="shared" si="232"/>
        <v>0</v>
      </c>
      <c r="Y333" s="472"/>
      <c r="Z333" s="471">
        <f t="shared" si="233"/>
        <v>-1.5773767230353845E-2</v>
      </c>
      <c r="AA333" s="472"/>
      <c r="AB333" s="471">
        <f t="shared" ref="AB333:AB343" si="234">IF(SUM($D325:$D333)=0,"NA",SUM($J325:$J333)/SUM($D325:$D333))</f>
        <v>-1.1850376120633393E-2</v>
      </c>
      <c r="AC333" s="472"/>
      <c r="AD333" s="471"/>
      <c r="AE333" s="471"/>
      <c r="AF333" s="471"/>
      <c r="AG333" s="472"/>
      <c r="AH333" s="471" t="s">
        <v>36</v>
      </c>
      <c r="AI333" s="472"/>
      <c r="AJ333" s="471" t="s">
        <v>36</v>
      </c>
      <c r="AK333" s="472"/>
      <c r="AL333" s="471" t="s">
        <v>36</v>
      </c>
      <c r="AM333" s="472"/>
      <c r="AN333" s="471" t="s">
        <v>36</v>
      </c>
      <c r="AO333" s="472"/>
      <c r="AP333" s="472"/>
      <c r="AQ333" s="472"/>
      <c r="AR333" s="472"/>
    </row>
    <row r="334" spans="1:46">
      <c r="A334" s="466">
        <v>36700</v>
      </c>
      <c r="B334" s="467">
        <v>2005</v>
      </c>
      <c r="C334" s="466"/>
      <c r="D334" s="479">
        <v>22519</v>
      </c>
      <c r="E334" s="479"/>
      <c r="F334" s="479">
        <v>0</v>
      </c>
      <c r="G334" s="479"/>
      <c r="H334" s="479">
        <v>28499.08</v>
      </c>
      <c r="J334" s="451">
        <f t="shared" si="226"/>
        <v>-28499.08</v>
      </c>
      <c r="L334" s="471">
        <f t="shared" si="225"/>
        <v>-1.2655570851281142</v>
      </c>
      <c r="N334" s="471">
        <f t="shared" si="227"/>
        <v>-1.2655570851281142</v>
      </c>
      <c r="O334" s="472"/>
      <c r="P334" s="471">
        <f t="shared" si="228"/>
        <v>-1.2655570851281142</v>
      </c>
      <c r="Q334" s="473"/>
      <c r="R334" s="471">
        <f t="shared" si="229"/>
        <v>-1.12782777316079</v>
      </c>
      <c r="S334" s="473"/>
      <c r="T334" s="471">
        <f t="shared" si="230"/>
        <v>-0.88564218900525193</v>
      </c>
      <c r="U334" s="472"/>
      <c r="V334" s="471">
        <f t="shared" si="231"/>
        <v>-0.71006278652581223</v>
      </c>
      <c r="W334" s="472"/>
      <c r="X334" s="471">
        <f t="shared" si="232"/>
        <v>-0.69477754211462983</v>
      </c>
      <c r="Y334" s="472"/>
      <c r="Z334" s="471">
        <f t="shared" si="233"/>
        <v>-0.65319917487966994</v>
      </c>
      <c r="AA334" s="472"/>
      <c r="AB334" s="471">
        <f t="shared" si="234"/>
        <v>-0.66083153793261518</v>
      </c>
      <c r="AC334" s="472"/>
      <c r="AD334" s="471">
        <f t="shared" ref="AD334:AD343" si="235">IF(SUM($D325:$D334)=0,"NA",SUM($J325:$J334)/SUM($D325:$D334))</f>
        <v>-0.55864735048032232</v>
      </c>
      <c r="AE334" s="471"/>
      <c r="AF334" s="471"/>
      <c r="AG334" s="472"/>
      <c r="AH334" s="471"/>
      <c r="AI334" s="472"/>
      <c r="AJ334" s="471" t="s">
        <v>36</v>
      </c>
      <c r="AK334" s="472"/>
      <c r="AL334" s="471" t="s">
        <v>36</v>
      </c>
      <c r="AM334" s="472"/>
      <c r="AN334" s="471" t="s">
        <v>36</v>
      </c>
      <c r="AO334" s="472"/>
      <c r="AP334" s="472"/>
      <c r="AQ334" s="472"/>
      <c r="AR334" s="472"/>
    </row>
    <row r="335" spans="1:46">
      <c r="A335" s="466">
        <v>36700</v>
      </c>
      <c r="B335" s="467">
        <v>2006</v>
      </c>
      <c r="C335" s="466"/>
      <c r="D335" s="468">
        <v>0</v>
      </c>
      <c r="E335" s="469"/>
      <c r="F335" s="479">
        <v>0</v>
      </c>
      <c r="G335" s="469"/>
      <c r="H335" s="479">
        <v>0</v>
      </c>
      <c r="J335" s="470">
        <f t="shared" si="226"/>
        <v>0</v>
      </c>
      <c r="L335" s="471" t="str">
        <f t="shared" si="225"/>
        <v>NA</v>
      </c>
      <c r="N335" s="471">
        <f t="shared" si="227"/>
        <v>-1.2655570851281142</v>
      </c>
      <c r="O335" s="472"/>
      <c r="P335" s="471">
        <f t="shared" si="228"/>
        <v>-1.2655570851281142</v>
      </c>
      <c r="Q335" s="473"/>
      <c r="R335" s="471">
        <f t="shared" si="229"/>
        <v>-1.2655570851281142</v>
      </c>
      <c r="S335" s="473"/>
      <c r="T335" s="471">
        <f t="shared" si="230"/>
        <v>-1.12782777316079</v>
      </c>
      <c r="U335" s="472"/>
      <c r="V335" s="471">
        <f t="shared" si="231"/>
        <v>-0.88564218900525193</v>
      </c>
      <c r="W335" s="472"/>
      <c r="X335" s="471">
        <f t="shared" si="232"/>
        <v>-0.71006278652581223</v>
      </c>
      <c r="Y335" s="472"/>
      <c r="Z335" s="471">
        <f t="shared" si="233"/>
        <v>-0.69477754211462983</v>
      </c>
      <c r="AA335" s="472"/>
      <c r="AB335" s="471">
        <f t="shared" si="234"/>
        <v>-0.65319917487966994</v>
      </c>
      <c r="AC335" s="472"/>
      <c r="AD335" s="471">
        <f t="shared" si="235"/>
        <v>-0.66083153793261518</v>
      </c>
      <c r="AE335" s="471"/>
      <c r="AF335" s="471">
        <f t="shared" ref="AF335:AF343" si="236">IF(SUM($D325:$D335)=0,"NA",SUM($J325:$J335)/SUM($D325:$D335))</f>
        <v>-0.55864735048032232</v>
      </c>
      <c r="AG335" s="472"/>
      <c r="AH335" s="471"/>
      <c r="AI335" s="472"/>
      <c r="AJ335" s="471"/>
      <c r="AK335" s="472"/>
      <c r="AL335" s="471" t="s">
        <v>36</v>
      </c>
      <c r="AM335" s="472"/>
      <c r="AN335" s="471" t="s">
        <v>36</v>
      </c>
      <c r="AO335" s="472"/>
      <c r="AP335" s="472"/>
      <c r="AQ335" s="472"/>
      <c r="AR335" s="472"/>
    </row>
    <row r="336" spans="1:46">
      <c r="A336" s="466">
        <v>36700</v>
      </c>
      <c r="B336" s="467">
        <v>2007</v>
      </c>
      <c r="C336" s="466"/>
      <c r="D336" s="479">
        <v>11633.55</v>
      </c>
      <c r="E336" s="479"/>
      <c r="F336" s="479">
        <v>0</v>
      </c>
      <c r="G336" s="479"/>
      <c r="H336" s="479">
        <v>625.29</v>
      </c>
      <c r="J336" s="451">
        <f t="shared" si="226"/>
        <v>-625.29</v>
      </c>
      <c r="L336" s="471">
        <f t="shared" si="225"/>
        <v>-5.3748855680338332E-2</v>
      </c>
      <c r="N336" s="471">
        <f t="shared" si="227"/>
        <v>-5.3748855680338332E-2</v>
      </c>
      <c r="O336" s="472"/>
      <c r="P336" s="471">
        <f t="shared" si="228"/>
        <v>-0.85277292617974354</v>
      </c>
      <c r="Q336" s="473"/>
      <c r="R336" s="471">
        <f t="shared" si="229"/>
        <v>-0.85277292617974354</v>
      </c>
      <c r="S336" s="473"/>
      <c r="T336" s="471">
        <f t="shared" si="230"/>
        <v>-0.85277292617974354</v>
      </c>
      <c r="U336" s="472"/>
      <c r="V336" s="471">
        <f t="shared" si="231"/>
        <v>-0.78922377992848736</v>
      </c>
      <c r="W336" s="472"/>
      <c r="X336" s="471">
        <f t="shared" si="232"/>
        <v>-0.66474948388076016</v>
      </c>
      <c r="Y336" s="472"/>
      <c r="Z336" s="471">
        <f t="shared" si="233"/>
        <v>-0.5625772292786011</v>
      </c>
      <c r="AA336" s="472"/>
      <c r="AB336" s="471">
        <f t="shared" si="234"/>
        <v>-0.55314263031894939</v>
      </c>
      <c r="AC336" s="472"/>
      <c r="AD336" s="471">
        <f t="shared" si="235"/>
        <v>-0.52700867027181575</v>
      </c>
      <c r="AE336" s="471"/>
      <c r="AF336" s="471">
        <f t="shared" si="236"/>
        <v>-0.53303434180395581</v>
      </c>
      <c r="AG336" s="472"/>
      <c r="AH336" s="471">
        <f t="shared" ref="AH336:AH343" si="237">IF(SUM($D325:$D336)=0,"NA",SUM($J325:$J336)/SUM($D325:$D336))</f>
        <v>-0.46580437536700464</v>
      </c>
      <c r="AI336" s="472"/>
      <c r="AJ336" s="471"/>
      <c r="AK336" s="472"/>
      <c r="AL336" s="471"/>
      <c r="AM336" s="472"/>
      <c r="AN336" s="471" t="s">
        <v>36</v>
      </c>
      <c r="AO336" s="472"/>
      <c r="AP336" s="472"/>
      <c r="AQ336" s="472"/>
      <c r="AR336" s="472"/>
    </row>
    <row r="337" spans="1:46">
      <c r="A337" s="466">
        <v>36700</v>
      </c>
      <c r="B337" s="467">
        <v>2008</v>
      </c>
      <c r="C337" s="466"/>
      <c r="D337" s="468">
        <v>0</v>
      </c>
      <c r="E337" s="469"/>
      <c r="F337" s="479">
        <v>0</v>
      </c>
      <c r="G337" s="469"/>
      <c r="H337" s="479">
        <v>0</v>
      </c>
      <c r="J337" s="470">
        <f t="shared" si="226"/>
        <v>0</v>
      </c>
      <c r="L337" s="471" t="str">
        <f t="shared" si="225"/>
        <v>NA</v>
      </c>
      <c r="N337" s="471">
        <f t="shared" si="227"/>
        <v>-5.3748855680338332E-2</v>
      </c>
      <c r="O337" s="472"/>
      <c r="P337" s="471">
        <f t="shared" si="228"/>
        <v>-5.3748855680338332E-2</v>
      </c>
      <c r="Q337" s="472"/>
      <c r="R337" s="471">
        <f t="shared" si="229"/>
        <v>-0.85277292617974354</v>
      </c>
      <c r="S337" s="473"/>
      <c r="T337" s="471">
        <f t="shared" si="230"/>
        <v>-0.85277292617974354</v>
      </c>
      <c r="U337" s="472"/>
      <c r="V337" s="471">
        <f t="shared" si="231"/>
        <v>-0.85277292617974354</v>
      </c>
      <c r="W337" s="472"/>
      <c r="X337" s="471">
        <f t="shared" si="232"/>
        <v>-0.78922377992848736</v>
      </c>
      <c r="Y337" s="472"/>
      <c r="Z337" s="471">
        <f t="shared" si="233"/>
        <v>-0.66474948388076016</v>
      </c>
      <c r="AA337" s="472"/>
      <c r="AB337" s="471">
        <f t="shared" si="234"/>
        <v>-0.5625772292786011</v>
      </c>
      <c r="AC337" s="472"/>
      <c r="AD337" s="471">
        <f t="shared" si="235"/>
        <v>-0.55314263031894939</v>
      </c>
      <c r="AE337" s="471"/>
      <c r="AF337" s="471">
        <f t="shared" si="236"/>
        <v>-0.52700867027181575</v>
      </c>
      <c r="AG337" s="472"/>
      <c r="AH337" s="471">
        <f t="shared" si="237"/>
        <v>-0.53303434180395581</v>
      </c>
      <c r="AI337" s="472"/>
      <c r="AJ337" s="471">
        <f t="shared" ref="AJ337:AJ343" si="238">IF(SUM($D325:$D337)=0,"NA",SUM($J325:$J337)/SUM($D325:$D337))</f>
        <v>-0.46580437536700464</v>
      </c>
      <c r="AK337" s="472"/>
      <c r="AL337" s="471"/>
      <c r="AM337" s="472"/>
      <c r="AN337" s="471"/>
      <c r="AO337" s="472"/>
      <c r="AP337" s="472"/>
      <c r="AQ337" s="472"/>
      <c r="AR337" s="472"/>
    </row>
    <row r="338" spans="1:46">
      <c r="A338" s="466">
        <v>36700</v>
      </c>
      <c r="B338" s="467">
        <v>2009</v>
      </c>
      <c r="C338" s="466"/>
      <c r="D338" s="468">
        <v>0</v>
      </c>
      <c r="E338" s="469"/>
      <c r="F338" s="479">
        <v>0</v>
      </c>
      <c r="G338" s="469"/>
      <c r="H338" s="479">
        <v>0</v>
      </c>
      <c r="J338" s="470">
        <f t="shared" si="226"/>
        <v>0</v>
      </c>
      <c r="L338" s="471" t="str">
        <f t="shared" si="225"/>
        <v>NA</v>
      </c>
      <c r="N338" s="471" t="str">
        <f t="shared" si="227"/>
        <v>NA</v>
      </c>
      <c r="O338" s="472"/>
      <c r="P338" s="471">
        <f t="shared" si="228"/>
        <v>-5.3748855680338332E-2</v>
      </c>
      <c r="Q338" s="472"/>
      <c r="R338" s="471">
        <f t="shared" si="229"/>
        <v>-5.3748855680338332E-2</v>
      </c>
      <c r="S338" s="473"/>
      <c r="T338" s="471">
        <f t="shared" si="230"/>
        <v>-0.85277292617974354</v>
      </c>
      <c r="U338" s="472"/>
      <c r="V338" s="471">
        <f>IF(SUM($D333:$D338)=0,"NA",SUM($J333:$J338)/SUM($D333:$D338))</f>
        <v>-0.85277292617974354</v>
      </c>
      <c r="W338" s="472"/>
      <c r="X338" s="471">
        <f t="shared" si="232"/>
        <v>-0.85277292617974354</v>
      </c>
      <c r="Y338" s="472"/>
      <c r="Z338" s="471">
        <f t="shared" si="233"/>
        <v>-0.78922377992848736</v>
      </c>
      <c r="AA338" s="472"/>
      <c r="AB338" s="471">
        <f t="shared" si="234"/>
        <v>-0.66474948388076016</v>
      </c>
      <c r="AC338" s="472"/>
      <c r="AD338" s="471">
        <f t="shared" si="235"/>
        <v>-0.5625772292786011</v>
      </c>
      <c r="AE338" s="471"/>
      <c r="AF338" s="471">
        <f t="shared" si="236"/>
        <v>-0.55314263031894939</v>
      </c>
      <c r="AG338" s="472"/>
      <c r="AH338" s="471">
        <f t="shared" si="237"/>
        <v>-0.52700867027181575</v>
      </c>
      <c r="AI338" s="472"/>
      <c r="AJ338" s="471">
        <f t="shared" si="238"/>
        <v>-0.53303434180395581</v>
      </c>
      <c r="AK338" s="472"/>
      <c r="AL338" s="471">
        <f t="shared" ref="AL338:AL343" si="239">IF(SUM($D325:$D338)=0,"NA",SUM($J325:$J338)/SUM($D325:$D338))</f>
        <v>-0.46580437536700464</v>
      </c>
      <c r="AM338" s="472"/>
      <c r="AN338" s="471"/>
      <c r="AO338" s="472"/>
      <c r="AP338" s="471"/>
      <c r="AQ338" s="472"/>
      <c r="AR338" s="472"/>
    </row>
    <row r="339" spans="1:46">
      <c r="A339" s="466">
        <v>36700</v>
      </c>
      <c r="B339" s="467">
        <v>2010</v>
      </c>
      <c r="C339" s="466"/>
      <c r="D339" s="468">
        <v>0</v>
      </c>
      <c r="E339" s="469"/>
      <c r="F339" s="479">
        <v>0</v>
      </c>
      <c r="G339" s="469"/>
      <c r="H339" s="479">
        <v>0</v>
      </c>
      <c r="J339" s="470">
        <f t="shared" si="226"/>
        <v>0</v>
      </c>
      <c r="L339" s="471" t="str">
        <f t="shared" si="225"/>
        <v>NA</v>
      </c>
      <c r="N339" s="471" t="str">
        <f t="shared" si="227"/>
        <v>NA</v>
      </c>
      <c r="O339" s="472"/>
      <c r="P339" s="471" t="str">
        <f t="shared" si="228"/>
        <v>NA</v>
      </c>
      <c r="Q339" s="472"/>
      <c r="R339" s="471">
        <f t="shared" si="229"/>
        <v>-5.3748855680338332E-2</v>
      </c>
      <c r="S339" s="472"/>
      <c r="T339" s="471">
        <f t="shared" si="230"/>
        <v>-5.3748855680338332E-2</v>
      </c>
      <c r="U339" s="472"/>
      <c r="V339" s="471">
        <f t="shared" si="231"/>
        <v>-0.85277292617974354</v>
      </c>
      <c r="W339" s="472"/>
      <c r="X339" s="471">
        <f t="shared" si="232"/>
        <v>-0.85277292617974354</v>
      </c>
      <c r="Y339" s="472"/>
      <c r="Z339" s="471">
        <f t="shared" si="233"/>
        <v>-0.85277292617974354</v>
      </c>
      <c r="AA339" s="472"/>
      <c r="AB339" s="471">
        <f t="shared" si="234"/>
        <v>-0.78922377992848736</v>
      </c>
      <c r="AC339" s="472"/>
      <c r="AD339" s="471">
        <f t="shared" si="235"/>
        <v>-0.66474948388076016</v>
      </c>
      <c r="AE339" s="472"/>
      <c r="AF339" s="471">
        <f t="shared" si="236"/>
        <v>-0.5625772292786011</v>
      </c>
      <c r="AG339" s="472"/>
      <c r="AH339" s="471">
        <f t="shared" si="237"/>
        <v>-0.55314263031894939</v>
      </c>
      <c r="AI339" s="472"/>
      <c r="AJ339" s="471">
        <f t="shared" si="238"/>
        <v>-0.52700867027181575</v>
      </c>
      <c r="AK339" s="472"/>
      <c r="AL339" s="471">
        <f t="shared" si="239"/>
        <v>-0.53303434180395581</v>
      </c>
      <c r="AM339" s="472"/>
      <c r="AN339" s="471">
        <f>IF(SUM($D325:$D339)=0,"NA",SUM($J325:$J339)/SUM($D325:$D339))</f>
        <v>-0.46580437536700464</v>
      </c>
      <c r="AO339" s="472"/>
      <c r="AP339" s="471"/>
      <c r="AQ339" s="472"/>
      <c r="AR339" s="471"/>
    </row>
    <row r="340" spans="1:46">
      <c r="A340" s="466">
        <v>36700</v>
      </c>
      <c r="B340" s="467">
        <v>2011</v>
      </c>
      <c r="C340" s="466"/>
      <c r="D340" s="479">
        <v>2632.04</v>
      </c>
      <c r="E340" s="479"/>
      <c r="F340" s="479">
        <v>0</v>
      </c>
      <c r="G340" s="479"/>
      <c r="H340" s="479">
        <v>313.66000000000003</v>
      </c>
      <c r="J340" s="451">
        <f t="shared" si="226"/>
        <v>-313.66000000000003</v>
      </c>
      <c r="L340" s="471">
        <f t="shared" si="225"/>
        <v>-0.11916992142976551</v>
      </c>
      <c r="N340" s="471">
        <f t="shared" si="227"/>
        <v>-0.11916992142976551</v>
      </c>
      <c r="O340" s="472"/>
      <c r="P340" s="471">
        <f t="shared" si="228"/>
        <v>-0.11916992142976551</v>
      </c>
      <c r="Q340" s="472"/>
      <c r="R340" s="471">
        <f t="shared" si="229"/>
        <v>-0.11916992142976551</v>
      </c>
      <c r="S340" s="472"/>
      <c r="T340" s="471">
        <f t="shared" si="230"/>
        <v>-6.581921953455834E-2</v>
      </c>
      <c r="U340" s="472"/>
      <c r="V340" s="471">
        <f t="shared" si="231"/>
        <v>-6.581921953455834E-2</v>
      </c>
      <c r="W340" s="472"/>
      <c r="X340" s="471">
        <f t="shared" si="232"/>
        <v>-0.80028158530515081</v>
      </c>
      <c r="Y340" s="472"/>
      <c r="Z340" s="471">
        <f t="shared" si="233"/>
        <v>-0.80028158530515081</v>
      </c>
      <c r="AA340" s="472"/>
      <c r="AB340" s="471">
        <f t="shared" si="234"/>
        <v>-0.80028158530515081</v>
      </c>
      <c r="AC340" s="472"/>
      <c r="AD340" s="471">
        <f t="shared" si="235"/>
        <v>-0.74461452616556789</v>
      </c>
      <c r="AE340" s="472"/>
      <c r="AF340" s="471">
        <f t="shared" si="236"/>
        <v>-0.63383119540941146</v>
      </c>
      <c r="AG340" s="472"/>
      <c r="AH340" s="471">
        <f t="shared" si="237"/>
        <v>-0.54112444139959881</v>
      </c>
      <c r="AI340" s="472"/>
      <c r="AJ340" s="471">
        <f t="shared" si="238"/>
        <v>-0.53248165537629921</v>
      </c>
      <c r="AK340" s="472"/>
      <c r="AL340" s="471">
        <f t="shared" si="239"/>
        <v>-0.50846757067334492</v>
      </c>
      <c r="AM340" s="472"/>
      <c r="AN340" s="471">
        <f>IF(SUM($D326:$D340)=0,"NA",SUM($J326:$J340)/SUM($D326:$D340))</f>
        <v>-0.51421930409552785</v>
      </c>
      <c r="AO340" s="472"/>
      <c r="AP340" s="471">
        <f>IF(SUM($D325:$D340)=0,"NA",SUM($J325:$J340)/SUM($D325:$D340))</f>
        <v>-0.45195932051536336</v>
      </c>
      <c r="AQ340" s="472"/>
      <c r="AR340" s="471"/>
    </row>
    <row r="341" spans="1:46">
      <c r="A341" s="466">
        <v>36700</v>
      </c>
      <c r="B341" s="467">
        <v>2012</v>
      </c>
      <c r="C341" s="466"/>
      <c r="D341" s="468">
        <v>0</v>
      </c>
      <c r="E341" s="469"/>
      <c r="F341" s="479">
        <v>0</v>
      </c>
      <c r="G341" s="469"/>
      <c r="H341" s="479">
        <v>0</v>
      </c>
      <c r="J341" s="470">
        <f t="shared" si="226"/>
        <v>0</v>
      </c>
      <c r="L341" s="471" t="str">
        <f t="shared" si="225"/>
        <v>NA</v>
      </c>
      <c r="N341" s="471">
        <f t="shared" si="227"/>
        <v>-0.11916992142976551</v>
      </c>
      <c r="O341" s="472"/>
      <c r="P341" s="471">
        <f t="shared" si="228"/>
        <v>-0.11916992142976551</v>
      </c>
      <c r="Q341" s="472"/>
      <c r="R341" s="471">
        <f t="shared" si="229"/>
        <v>-0.11916992142976551</v>
      </c>
      <c r="S341" s="472"/>
      <c r="T341" s="471">
        <f t="shared" si="230"/>
        <v>-0.11916992142976551</v>
      </c>
      <c r="U341" s="472"/>
      <c r="V341" s="471">
        <f t="shared" si="231"/>
        <v>-6.581921953455834E-2</v>
      </c>
      <c r="W341" s="472"/>
      <c r="X341" s="471">
        <f t="shared" si="232"/>
        <v>-6.581921953455834E-2</v>
      </c>
      <c r="Y341" s="472"/>
      <c r="Z341" s="471">
        <f t="shared" si="233"/>
        <v>-0.80028158530515081</v>
      </c>
      <c r="AA341" s="472"/>
      <c r="AB341" s="471">
        <f t="shared" si="234"/>
        <v>-0.80028158530515081</v>
      </c>
      <c r="AC341" s="472"/>
      <c r="AD341" s="471">
        <f t="shared" si="235"/>
        <v>-0.80028158530515081</v>
      </c>
      <c r="AE341" s="472"/>
      <c r="AF341" s="471">
        <f t="shared" si="236"/>
        <v>-0.74461452616556789</v>
      </c>
      <c r="AG341" s="472"/>
      <c r="AH341" s="471">
        <f t="shared" si="237"/>
        <v>-0.63383119540941146</v>
      </c>
      <c r="AI341" s="472"/>
      <c r="AJ341" s="471">
        <f t="shared" si="238"/>
        <v>-0.54112444139959881</v>
      </c>
      <c r="AK341" s="472"/>
      <c r="AL341" s="471">
        <f t="shared" si="239"/>
        <v>-0.53248165537629921</v>
      </c>
      <c r="AM341" s="472"/>
      <c r="AN341" s="471">
        <f>IF(SUM($D327:$D341)=0,"NA",SUM($J327:$J341)/SUM($D327:$D341))</f>
        <v>-0.50846757067334492</v>
      </c>
      <c r="AO341" s="472"/>
      <c r="AP341" s="471">
        <f>IF(SUM($D326:$D341)=0,"NA",SUM($J326:$J341)/SUM($D326:$D341))</f>
        <v>-0.51421930409552785</v>
      </c>
      <c r="AQ341" s="472"/>
      <c r="AR341" s="471">
        <f>IF(SUM($D325:$D341)=0,"NA",SUM($J325:$J341)/SUM($D325:$D341))</f>
        <v>-0.45195932051536336</v>
      </c>
    </row>
    <row r="342" spans="1:46">
      <c r="A342" s="466">
        <v>36700</v>
      </c>
      <c r="B342" s="467">
        <v>2013</v>
      </c>
      <c r="C342" s="466"/>
      <c r="D342" s="477">
        <v>14934.31</v>
      </c>
      <c r="E342" s="478"/>
      <c r="F342" s="479">
        <v>0</v>
      </c>
      <c r="G342" s="478"/>
      <c r="H342" s="479">
        <v>0</v>
      </c>
      <c r="J342" s="470">
        <f t="shared" si="226"/>
        <v>0</v>
      </c>
      <c r="L342" s="471">
        <f t="shared" si="225"/>
        <v>0</v>
      </c>
      <c r="N342" s="471">
        <f>IF(SUM($D341:$D342)=0,"NA",SUM($J341:$J342)/SUM($D341:$D342))</f>
        <v>0</v>
      </c>
      <c r="O342" s="472"/>
      <c r="P342" s="471">
        <f t="shared" si="228"/>
        <v>-1.7855729847122484E-2</v>
      </c>
      <c r="Q342" s="472"/>
      <c r="R342" s="471">
        <f t="shared" si="229"/>
        <v>-1.7855729847122484E-2</v>
      </c>
      <c r="S342" s="472"/>
      <c r="T342" s="471">
        <f t="shared" si="230"/>
        <v>-1.7855729847122484E-2</v>
      </c>
      <c r="U342" s="472"/>
      <c r="V342" s="471">
        <f t="shared" si="231"/>
        <v>-1.7855729847122484E-2</v>
      </c>
      <c r="W342" s="472"/>
      <c r="X342" s="471">
        <f t="shared" si="232"/>
        <v>-3.2155932040863151E-2</v>
      </c>
      <c r="Y342" s="472"/>
      <c r="Z342" s="471">
        <f t="shared" si="233"/>
        <v>-3.2155932040863151E-2</v>
      </c>
      <c r="AA342" s="472"/>
      <c r="AB342" s="471">
        <f t="shared" si="234"/>
        <v>-0.56919288693301673</v>
      </c>
      <c r="AC342" s="472"/>
      <c r="AD342" s="471">
        <f t="shared" si="235"/>
        <v>-0.56919288693301673</v>
      </c>
      <c r="AE342" s="472"/>
      <c r="AF342" s="471">
        <f t="shared" si="236"/>
        <v>-0.56919288693301673</v>
      </c>
      <c r="AG342" s="472"/>
      <c r="AH342" s="471">
        <f t="shared" si="237"/>
        <v>-0.54045574630660798</v>
      </c>
      <c r="AI342" s="472"/>
      <c r="AJ342" s="471">
        <f t="shared" si="238"/>
        <v>-0.47961156032447638</v>
      </c>
      <c r="AK342" s="472"/>
      <c r="AL342" s="471">
        <f t="shared" si="239"/>
        <v>-0.42457125385262179</v>
      </c>
      <c r="AM342" s="472"/>
      <c r="AN342" s="471">
        <f>IF(SUM($D328:$D342)=0,"NA",SUM($J328:$J342)/SUM($D328:$D342))</f>
        <v>-0.41923228646418553</v>
      </c>
      <c r="AO342" s="472"/>
      <c r="AP342" s="471">
        <f>IF(SUM($D327:$D342)=0,"NA",SUM($J327:$J342)/SUM($D327:$D342))</f>
        <v>-0.40420253220174679</v>
      </c>
      <c r="AQ342" s="472"/>
      <c r="AR342" s="471">
        <f>IF(SUM($D326:$D342)=0,"NA",SUM($J326:$J342)/SUM($D326:$D342))</f>
        <v>-0.40877483011784993</v>
      </c>
      <c r="AS342" s="471">
        <f>IF(SUM($D325:$D342)=0,"NA",SUM($J325:$J342)/SUM($D325:$D342))</f>
        <v>-0.36845638912360101</v>
      </c>
    </row>
    <row r="343" spans="1:46">
      <c r="A343" s="466">
        <v>36700</v>
      </c>
      <c r="B343" s="467">
        <v>2014</v>
      </c>
      <c r="C343" s="466"/>
      <c r="D343" s="477">
        <v>252543.59</v>
      </c>
      <c r="E343" s="478"/>
      <c r="F343" s="479">
        <v>0</v>
      </c>
      <c r="G343" s="478"/>
      <c r="H343" s="477">
        <v>1189.08</v>
      </c>
      <c r="J343" s="451">
        <f t="shared" si="226"/>
        <v>-1189.08</v>
      </c>
      <c r="L343" s="471">
        <f t="shared" si="225"/>
        <v>-4.7084148918608466E-3</v>
      </c>
      <c r="N343" s="471">
        <f>IF(SUM($D342:$D343)=0,"NA",SUM($J342:$J343)/SUM($D342:$D343))</f>
        <v>-4.4455261537495244E-3</v>
      </c>
      <c r="O343" s="472"/>
      <c r="P343" s="471">
        <f t="shared" si="228"/>
        <v>-4.4455261537495244E-3</v>
      </c>
      <c r="Q343" s="472"/>
      <c r="R343" s="471">
        <f t="shared" si="229"/>
        <v>-5.5634383540272524E-3</v>
      </c>
      <c r="S343" s="472"/>
      <c r="T343" s="471">
        <f t="shared" si="230"/>
        <v>-5.5634383540272524E-3</v>
      </c>
      <c r="U343" s="472"/>
      <c r="V343" s="471">
        <f t="shared" si="231"/>
        <v>-5.5634383540272524E-3</v>
      </c>
      <c r="W343" s="472"/>
      <c r="X343" s="471">
        <f t="shared" si="232"/>
        <v>-5.5634383540272524E-3</v>
      </c>
      <c r="Y343" s="472"/>
      <c r="Z343" s="471">
        <f t="shared" si="233"/>
        <v>-7.5530760267078388E-3</v>
      </c>
      <c r="AA343" s="472"/>
      <c r="AB343" s="471">
        <f t="shared" si="234"/>
        <v>-7.5530760267078388E-3</v>
      </c>
      <c r="AC343" s="472"/>
      <c r="AD343" s="471">
        <f t="shared" si="235"/>
        <v>-0.10066015695855247</v>
      </c>
      <c r="AE343" s="472"/>
      <c r="AF343" s="471">
        <f t="shared" si="236"/>
        <v>-0.10066015695855247</v>
      </c>
      <c r="AG343" s="472"/>
      <c r="AH343" s="471">
        <f t="shared" si="237"/>
        <v>-0.10066015695855247</v>
      </c>
      <c r="AI343" s="472"/>
      <c r="AJ343" s="471">
        <f t="shared" si="238"/>
        <v>-9.975851471059044E-2</v>
      </c>
      <c r="AK343" s="472"/>
      <c r="AL343" s="471">
        <f t="shared" si="239"/>
        <v>-9.7562649939480287E-2</v>
      </c>
      <c r="AM343" s="472"/>
      <c r="AN343" s="471">
        <f>IF(SUM($D329:$D343)=0,"NA",SUM($J329:$J343)/SUM($D329:$D343))</f>
        <v>-9.5150859099472296E-2</v>
      </c>
      <c r="AO343" s="472"/>
      <c r="AP343" s="471">
        <f>IF(SUM($D328:$D343)=0,"NA",SUM($J328:$J343)/SUM($D328:$D343))</f>
        <v>-9.4890549394385945E-2</v>
      </c>
      <c r="AQ343" s="472"/>
      <c r="AR343" s="471">
        <f>IF(SUM($D327:$D343)=0,"NA",SUM($J327:$J343)/SUM($D327:$D343))</f>
        <v>-9.4129088390083659E-2</v>
      </c>
      <c r="AS343" s="471">
        <f>IF(SUM($D326:$D343)=0,"NA",SUM($J326:$J343)/SUM($D326:$D343))</f>
        <v>-9.5152527638314971E-2</v>
      </c>
      <c r="AT343" s="471">
        <f>IF(SUM($D325:$D343)=0,"NA",SUM($J325:$J343)/SUM($D325:$D343))</f>
        <v>-9.2904580357722158E-2</v>
      </c>
    </row>
    <row r="344" spans="1:46">
      <c r="A344" s="466"/>
      <c r="B344" s="466"/>
      <c r="C344" s="466"/>
      <c r="D344" s="477"/>
      <c r="E344" s="478"/>
      <c r="F344" s="477"/>
      <c r="G344" s="478"/>
      <c r="H344" s="477"/>
      <c r="J344" s="488">
        <f>SUM(J325:J343)</f>
        <v>-30972.11</v>
      </c>
    </row>
    <row r="345" spans="1:46">
      <c r="A345" s="466"/>
      <c r="B345" s="466"/>
      <c r="C345" s="466"/>
      <c r="D345" s="477"/>
      <c r="E345" s="478"/>
      <c r="F345" s="477"/>
      <c r="G345" s="478"/>
      <c r="H345" s="477"/>
    </row>
    <row r="346" spans="1:46">
      <c r="A346" s="466">
        <v>36701</v>
      </c>
      <c r="B346" s="467">
        <v>1996</v>
      </c>
      <c r="C346" s="466"/>
      <c r="D346" s="468">
        <v>0</v>
      </c>
      <c r="E346" s="469"/>
      <c r="F346" s="479">
        <v>0</v>
      </c>
      <c r="G346" s="469"/>
      <c r="H346" s="468">
        <v>0</v>
      </c>
      <c r="J346" s="470">
        <f t="shared" ref="J346:J364" si="240">F346+-H346</f>
        <v>0</v>
      </c>
      <c r="L346" s="471" t="str">
        <f t="shared" ref="L346:L364" si="241">IF(D346=0,"NA",+J346/D346)</f>
        <v>NA</v>
      </c>
      <c r="N346" s="471"/>
      <c r="O346" s="472"/>
      <c r="P346" s="471"/>
      <c r="Q346" s="473"/>
      <c r="R346" s="473"/>
      <c r="S346" s="473"/>
      <c r="T346" s="473"/>
      <c r="U346" s="472"/>
      <c r="V346" s="472"/>
      <c r="W346" s="472"/>
      <c r="X346" s="472"/>
      <c r="Y346" s="472"/>
      <c r="Z346" s="472"/>
      <c r="AA346" s="474"/>
      <c r="AB346" s="474"/>
      <c r="AC346" s="472"/>
      <c r="AD346" s="472"/>
      <c r="AE346" s="472"/>
      <c r="AF346" s="472"/>
      <c r="AG346" s="472"/>
      <c r="AH346" s="472"/>
      <c r="AI346" s="472"/>
      <c r="AJ346" s="472"/>
      <c r="AK346" s="472"/>
      <c r="AL346" s="472"/>
      <c r="AM346" s="472"/>
      <c r="AN346" s="472"/>
      <c r="AO346" s="472"/>
      <c r="AP346" s="472"/>
      <c r="AQ346" s="472"/>
      <c r="AR346" s="472"/>
    </row>
    <row r="347" spans="1:46">
      <c r="A347" s="466">
        <v>36701</v>
      </c>
      <c r="B347" s="467">
        <v>1997</v>
      </c>
      <c r="C347" s="466"/>
      <c r="D347" s="468">
        <v>0</v>
      </c>
      <c r="E347" s="469"/>
      <c r="F347" s="479">
        <v>0</v>
      </c>
      <c r="G347" s="469"/>
      <c r="H347" s="468">
        <v>0</v>
      </c>
      <c r="J347" s="470">
        <f t="shared" si="240"/>
        <v>0</v>
      </c>
      <c r="L347" s="471" t="str">
        <f t="shared" si="241"/>
        <v>NA</v>
      </c>
      <c r="N347" s="471" t="str">
        <f t="shared" ref="N347:N362" si="242">IF(SUM($D346:$D347)=0,"NA",SUM($J346:$J347)/SUM($D346:$D347))</f>
        <v>NA</v>
      </c>
      <c r="O347" s="472"/>
      <c r="P347" s="471"/>
      <c r="Q347" s="473"/>
      <c r="R347" s="471"/>
      <c r="S347" s="473"/>
      <c r="T347" s="473"/>
      <c r="U347" s="472"/>
      <c r="V347" s="472"/>
      <c r="W347" s="472"/>
      <c r="X347" s="472"/>
      <c r="Y347" s="472"/>
      <c r="Z347" s="472"/>
      <c r="AA347" s="474"/>
      <c r="AB347" s="475"/>
      <c r="AC347" s="472"/>
      <c r="AD347" s="472"/>
      <c r="AE347" s="472"/>
      <c r="AF347" s="472"/>
      <c r="AG347" s="472"/>
      <c r="AH347" s="472"/>
      <c r="AI347" s="472"/>
      <c r="AJ347" s="472"/>
      <c r="AK347" s="472"/>
      <c r="AL347" s="472"/>
      <c r="AM347" s="472"/>
      <c r="AN347" s="472"/>
      <c r="AO347" s="472"/>
      <c r="AP347" s="472"/>
      <c r="AQ347" s="472"/>
      <c r="AR347" s="472"/>
    </row>
    <row r="348" spans="1:46">
      <c r="A348" s="466">
        <v>36701</v>
      </c>
      <c r="B348" s="467">
        <v>1998</v>
      </c>
      <c r="C348" s="466"/>
      <c r="D348" s="468">
        <v>0</v>
      </c>
      <c r="E348" s="469"/>
      <c r="F348" s="479">
        <v>0</v>
      </c>
      <c r="G348" s="469"/>
      <c r="H348" s="468">
        <v>0</v>
      </c>
      <c r="J348" s="470">
        <f t="shared" si="240"/>
        <v>0</v>
      </c>
      <c r="L348" s="471" t="str">
        <f t="shared" si="241"/>
        <v>NA</v>
      </c>
      <c r="N348" s="471" t="str">
        <f t="shared" si="242"/>
        <v>NA</v>
      </c>
      <c r="O348" s="472"/>
      <c r="P348" s="471" t="str">
        <f t="shared" ref="P348:P364" si="243">IF(SUM($D346:$D348)=0,"NA",SUM($J346:$J348)/SUM($D346:$D348))</f>
        <v>NA</v>
      </c>
      <c r="Q348" s="473"/>
      <c r="R348" s="471"/>
      <c r="S348" s="473"/>
      <c r="T348" s="471"/>
      <c r="U348" s="472"/>
      <c r="V348" s="472"/>
      <c r="W348" s="472"/>
      <c r="X348" s="472"/>
      <c r="Y348" s="472"/>
      <c r="Z348" s="472"/>
      <c r="AA348" s="472"/>
      <c r="AB348" s="472"/>
      <c r="AC348" s="472"/>
      <c r="AD348" s="472"/>
      <c r="AE348" s="472"/>
      <c r="AF348" s="472"/>
      <c r="AG348" s="472"/>
      <c r="AH348" s="472"/>
      <c r="AI348" s="472"/>
      <c r="AJ348" s="472"/>
      <c r="AK348" s="472"/>
      <c r="AL348" s="472"/>
      <c r="AM348" s="472"/>
      <c r="AN348" s="472"/>
      <c r="AO348" s="472"/>
      <c r="AP348" s="472"/>
      <c r="AQ348" s="472"/>
      <c r="AR348" s="472"/>
    </row>
    <row r="349" spans="1:46">
      <c r="A349" s="466">
        <v>36701</v>
      </c>
      <c r="B349" s="467">
        <v>1999</v>
      </c>
      <c r="C349" s="466"/>
      <c r="D349" s="468">
        <v>0</v>
      </c>
      <c r="E349" s="469"/>
      <c r="F349" s="479">
        <v>0</v>
      </c>
      <c r="G349" s="469"/>
      <c r="H349" s="468">
        <v>0</v>
      </c>
      <c r="J349" s="470">
        <f t="shared" si="240"/>
        <v>0</v>
      </c>
      <c r="L349" s="471" t="str">
        <f t="shared" si="241"/>
        <v>NA</v>
      </c>
      <c r="N349" s="471" t="str">
        <f t="shared" si="242"/>
        <v>NA</v>
      </c>
      <c r="O349" s="472"/>
      <c r="P349" s="471" t="str">
        <f t="shared" si="243"/>
        <v>NA</v>
      </c>
      <c r="Q349" s="473"/>
      <c r="R349" s="471" t="str">
        <f t="shared" ref="R349:R364" si="244">IF(SUM($D346:$D349)=0,"NA",SUM($J346:$J349)/SUM($D346:$D349))</f>
        <v>NA</v>
      </c>
      <c r="S349" s="473"/>
      <c r="T349" s="471"/>
      <c r="U349" s="472"/>
      <c r="V349" s="471"/>
      <c r="W349" s="472"/>
      <c r="X349" s="472"/>
      <c r="Y349" s="472"/>
      <c r="Z349" s="472"/>
      <c r="AA349" s="472"/>
      <c r="AB349" s="472"/>
      <c r="AC349" s="472"/>
      <c r="AD349" s="472"/>
      <c r="AE349" s="472"/>
      <c r="AF349" s="472"/>
      <c r="AG349" s="472"/>
      <c r="AH349" s="472"/>
      <c r="AI349" s="472"/>
      <c r="AJ349" s="472"/>
      <c r="AK349" s="472"/>
      <c r="AL349" s="472"/>
      <c r="AM349" s="472"/>
      <c r="AN349" s="472"/>
      <c r="AO349" s="472"/>
      <c r="AP349" s="472"/>
      <c r="AQ349" s="472"/>
      <c r="AR349" s="472"/>
    </row>
    <row r="350" spans="1:46">
      <c r="A350" s="466">
        <v>36701</v>
      </c>
      <c r="B350" s="467">
        <v>2000</v>
      </c>
      <c r="C350" s="466"/>
      <c r="D350" s="468">
        <v>0</v>
      </c>
      <c r="E350" s="469"/>
      <c r="F350" s="479">
        <v>0</v>
      </c>
      <c r="G350" s="469"/>
      <c r="H350" s="468">
        <v>0</v>
      </c>
      <c r="J350" s="470">
        <f t="shared" si="240"/>
        <v>0</v>
      </c>
      <c r="L350" s="471" t="str">
        <f t="shared" si="241"/>
        <v>NA</v>
      </c>
      <c r="N350" s="471" t="str">
        <f t="shared" si="242"/>
        <v>NA</v>
      </c>
      <c r="O350" s="472"/>
      <c r="P350" s="471" t="str">
        <f t="shared" si="243"/>
        <v>NA</v>
      </c>
      <c r="Q350" s="473"/>
      <c r="R350" s="471" t="str">
        <f t="shared" si="244"/>
        <v>NA</v>
      </c>
      <c r="S350" s="473"/>
      <c r="T350" s="471" t="str">
        <f t="shared" ref="T350:T364" si="245">IF(SUM($D346:$D350)=0,"NA",SUM($J346:$J350)/SUM($D346:$D350))</f>
        <v>NA</v>
      </c>
      <c r="U350" s="472"/>
      <c r="V350" s="471"/>
      <c r="W350" s="472"/>
      <c r="X350" s="471"/>
      <c r="Y350" s="472"/>
      <c r="Z350" s="472"/>
      <c r="AA350" s="472"/>
      <c r="AB350" s="472"/>
      <c r="AC350" s="472"/>
      <c r="AD350" s="472"/>
      <c r="AE350" s="472"/>
      <c r="AF350" s="472"/>
      <c r="AG350" s="472"/>
      <c r="AH350" s="472"/>
      <c r="AI350" s="472"/>
      <c r="AJ350" s="472"/>
      <c r="AK350" s="472"/>
      <c r="AL350" s="472"/>
      <c r="AM350" s="472"/>
      <c r="AN350" s="472"/>
      <c r="AO350" s="472"/>
      <c r="AP350" s="472"/>
      <c r="AQ350" s="472"/>
      <c r="AR350" s="472"/>
    </row>
    <row r="351" spans="1:46">
      <c r="A351" s="466">
        <v>36701</v>
      </c>
      <c r="B351" s="467">
        <v>2001</v>
      </c>
      <c r="C351" s="466"/>
      <c r="D351" s="468">
        <v>0</v>
      </c>
      <c r="E351" s="469"/>
      <c r="F351" s="479">
        <v>0</v>
      </c>
      <c r="G351" s="469"/>
      <c r="H351" s="468">
        <v>0</v>
      </c>
      <c r="J351" s="470">
        <f t="shared" si="240"/>
        <v>0</v>
      </c>
      <c r="L351" s="471" t="str">
        <f t="shared" si="241"/>
        <v>NA</v>
      </c>
      <c r="N351" s="471" t="str">
        <f t="shared" si="242"/>
        <v>NA</v>
      </c>
      <c r="O351" s="472"/>
      <c r="P351" s="471" t="str">
        <f t="shared" si="243"/>
        <v>NA</v>
      </c>
      <c r="Q351" s="473"/>
      <c r="R351" s="471" t="str">
        <f t="shared" si="244"/>
        <v>NA</v>
      </c>
      <c r="S351" s="473"/>
      <c r="T351" s="471" t="str">
        <f t="shared" si="245"/>
        <v>NA</v>
      </c>
      <c r="U351" s="472"/>
      <c r="V351" s="471" t="str">
        <f t="shared" ref="V351:V364" si="246">IF(SUM($D346:$D351)=0,"NA",SUM($J346:$J351)/SUM($D346:$D351))</f>
        <v>NA</v>
      </c>
      <c r="W351" s="472"/>
      <c r="X351" s="471"/>
      <c r="Y351" s="472"/>
      <c r="Z351" s="471"/>
      <c r="AA351" s="472"/>
      <c r="AB351" s="472"/>
      <c r="AC351" s="472"/>
      <c r="AD351" s="472"/>
      <c r="AE351" s="472"/>
      <c r="AF351" s="472"/>
      <c r="AG351" s="472"/>
      <c r="AH351" s="472"/>
      <c r="AI351" s="472"/>
      <c r="AJ351" s="472"/>
      <c r="AK351" s="472"/>
      <c r="AL351" s="472"/>
      <c r="AM351" s="472"/>
      <c r="AN351" s="472"/>
      <c r="AO351" s="472"/>
      <c r="AP351" s="472"/>
      <c r="AQ351" s="472"/>
      <c r="AR351" s="472"/>
    </row>
    <row r="352" spans="1:46">
      <c r="A352" s="466">
        <v>36701</v>
      </c>
      <c r="B352" s="467">
        <v>2002</v>
      </c>
      <c r="C352" s="466"/>
      <c r="D352" s="468">
        <v>0</v>
      </c>
      <c r="E352" s="469"/>
      <c r="F352" s="479">
        <v>0</v>
      </c>
      <c r="G352" s="469"/>
      <c r="H352" s="468">
        <v>0</v>
      </c>
      <c r="J352" s="470">
        <f t="shared" si="240"/>
        <v>0</v>
      </c>
      <c r="L352" s="471" t="str">
        <f t="shared" si="241"/>
        <v>NA</v>
      </c>
      <c r="N352" s="471" t="str">
        <f t="shared" si="242"/>
        <v>NA</v>
      </c>
      <c r="O352" s="472"/>
      <c r="P352" s="471" t="str">
        <f t="shared" si="243"/>
        <v>NA</v>
      </c>
      <c r="Q352" s="473"/>
      <c r="R352" s="471" t="str">
        <f t="shared" si="244"/>
        <v>NA</v>
      </c>
      <c r="S352" s="473"/>
      <c r="T352" s="471" t="str">
        <f t="shared" si="245"/>
        <v>NA</v>
      </c>
      <c r="U352" s="472"/>
      <c r="V352" s="471" t="str">
        <f t="shared" si="246"/>
        <v>NA</v>
      </c>
      <c r="W352" s="472"/>
      <c r="X352" s="471" t="str">
        <f t="shared" ref="X352:X364" si="247">IF(SUM($D346:$D352)=0,"NA",SUM($J346:$J352)/SUM($D346:$D352))</f>
        <v>NA</v>
      </c>
      <c r="Y352" s="472"/>
      <c r="Z352" s="471"/>
      <c r="AA352" s="472"/>
      <c r="AB352" s="471"/>
      <c r="AC352" s="472"/>
      <c r="AD352" s="472"/>
      <c r="AE352" s="472"/>
      <c r="AF352" s="472"/>
      <c r="AG352" s="472"/>
      <c r="AH352" s="472"/>
      <c r="AI352" s="472"/>
      <c r="AJ352" s="472"/>
      <c r="AK352" s="472"/>
      <c r="AL352" s="472"/>
      <c r="AM352" s="472"/>
      <c r="AN352" s="472"/>
      <c r="AO352" s="472"/>
      <c r="AP352" s="472"/>
      <c r="AQ352" s="472"/>
      <c r="AR352" s="472"/>
    </row>
    <row r="353" spans="1:46">
      <c r="A353" s="466">
        <v>36701</v>
      </c>
      <c r="B353" s="467">
        <v>2003</v>
      </c>
      <c r="C353" s="466"/>
      <c r="D353" s="468">
        <v>0</v>
      </c>
      <c r="E353" s="469"/>
      <c r="F353" s="479">
        <v>0</v>
      </c>
      <c r="G353" s="469"/>
      <c r="H353" s="468">
        <v>0</v>
      </c>
      <c r="J353" s="470">
        <f t="shared" si="240"/>
        <v>0</v>
      </c>
      <c r="L353" s="471" t="str">
        <f t="shared" si="241"/>
        <v>NA</v>
      </c>
      <c r="N353" s="471" t="str">
        <f t="shared" si="242"/>
        <v>NA</v>
      </c>
      <c r="O353" s="472"/>
      <c r="P353" s="471" t="str">
        <f t="shared" si="243"/>
        <v>NA</v>
      </c>
      <c r="Q353" s="473"/>
      <c r="R353" s="471" t="str">
        <f t="shared" si="244"/>
        <v>NA</v>
      </c>
      <c r="S353" s="473"/>
      <c r="T353" s="471" t="str">
        <f t="shared" si="245"/>
        <v>NA</v>
      </c>
      <c r="U353" s="472"/>
      <c r="V353" s="471" t="str">
        <f t="shared" si="246"/>
        <v>NA</v>
      </c>
      <c r="W353" s="472"/>
      <c r="X353" s="471" t="str">
        <f t="shared" si="247"/>
        <v>NA</v>
      </c>
      <c r="Y353" s="472"/>
      <c r="Z353" s="471" t="str">
        <f t="shared" ref="Z353:Z364" si="248">IF(SUM($D346:$D353)=0,"NA",SUM($J346:$J353)/SUM($D346:$D353))</f>
        <v>NA</v>
      </c>
      <c r="AA353" s="472"/>
      <c r="AB353" s="471"/>
      <c r="AC353" s="472"/>
      <c r="AD353" s="471"/>
      <c r="AE353" s="471"/>
      <c r="AF353" s="472"/>
      <c r="AG353" s="472"/>
      <c r="AH353" s="472"/>
      <c r="AI353" s="472"/>
      <c r="AJ353" s="472"/>
      <c r="AK353" s="472"/>
      <c r="AL353" s="472"/>
      <c r="AM353" s="472"/>
      <c r="AN353" s="472"/>
      <c r="AO353" s="472"/>
      <c r="AP353" s="472"/>
      <c r="AQ353" s="472"/>
      <c r="AR353" s="472"/>
    </row>
    <row r="354" spans="1:46">
      <c r="A354" s="466">
        <v>36701</v>
      </c>
      <c r="B354" s="467">
        <v>2004</v>
      </c>
      <c r="C354" s="466"/>
      <c r="D354" s="468">
        <v>0</v>
      </c>
      <c r="E354" s="469"/>
      <c r="F354" s="479">
        <v>0</v>
      </c>
      <c r="G354" s="469"/>
      <c r="H354" s="468">
        <v>0</v>
      </c>
      <c r="J354" s="470">
        <f t="shared" si="240"/>
        <v>0</v>
      </c>
      <c r="L354" s="471" t="str">
        <f t="shared" si="241"/>
        <v>NA</v>
      </c>
      <c r="N354" s="471" t="str">
        <f t="shared" si="242"/>
        <v>NA</v>
      </c>
      <c r="O354" s="472"/>
      <c r="P354" s="471" t="str">
        <f t="shared" si="243"/>
        <v>NA</v>
      </c>
      <c r="Q354" s="473"/>
      <c r="R354" s="471" t="str">
        <f t="shared" si="244"/>
        <v>NA</v>
      </c>
      <c r="S354" s="473"/>
      <c r="T354" s="471" t="str">
        <f t="shared" si="245"/>
        <v>NA</v>
      </c>
      <c r="U354" s="472"/>
      <c r="V354" s="471" t="str">
        <f t="shared" si="246"/>
        <v>NA</v>
      </c>
      <c r="W354" s="472"/>
      <c r="X354" s="471" t="str">
        <f t="shared" si="247"/>
        <v>NA</v>
      </c>
      <c r="Y354" s="472"/>
      <c r="Z354" s="471" t="str">
        <f t="shared" si="248"/>
        <v>NA</v>
      </c>
      <c r="AA354" s="472"/>
      <c r="AB354" s="471" t="str">
        <f t="shared" ref="AB354:AB364" si="249">IF(SUM($D346:$D354)=0,"NA",SUM($J346:$J354)/SUM($D346:$D354))</f>
        <v>NA</v>
      </c>
      <c r="AC354" s="472"/>
      <c r="AD354" s="471"/>
      <c r="AE354" s="471"/>
      <c r="AF354" s="471"/>
      <c r="AG354" s="472"/>
      <c r="AH354" s="471" t="s">
        <v>36</v>
      </c>
      <c r="AI354" s="472"/>
      <c r="AJ354" s="471" t="s">
        <v>36</v>
      </c>
      <c r="AK354" s="472"/>
      <c r="AL354" s="471" t="s">
        <v>36</v>
      </c>
      <c r="AM354" s="472"/>
      <c r="AN354" s="471" t="s">
        <v>36</v>
      </c>
      <c r="AO354" s="472"/>
      <c r="AP354" s="472"/>
      <c r="AQ354" s="472"/>
      <c r="AR354" s="472"/>
    </row>
    <row r="355" spans="1:46">
      <c r="A355" s="466">
        <v>36701</v>
      </c>
      <c r="B355" s="467">
        <v>2005</v>
      </c>
      <c r="C355" s="466"/>
      <c r="D355" s="468">
        <v>0</v>
      </c>
      <c r="E355" s="469"/>
      <c r="F355" s="479">
        <v>0</v>
      </c>
      <c r="G355" s="469"/>
      <c r="H355" s="468">
        <v>0</v>
      </c>
      <c r="J355" s="470">
        <f t="shared" si="240"/>
        <v>0</v>
      </c>
      <c r="L355" s="471" t="str">
        <f t="shared" si="241"/>
        <v>NA</v>
      </c>
      <c r="N355" s="471" t="str">
        <f t="shared" si="242"/>
        <v>NA</v>
      </c>
      <c r="O355" s="472"/>
      <c r="P355" s="471" t="str">
        <f t="shared" si="243"/>
        <v>NA</v>
      </c>
      <c r="Q355" s="473"/>
      <c r="R355" s="471" t="str">
        <f t="shared" si="244"/>
        <v>NA</v>
      </c>
      <c r="S355" s="473"/>
      <c r="T355" s="471" t="str">
        <f t="shared" si="245"/>
        <v>NA</v>
      </c>
      <c r="U355" s="472"/>
      <c r="V355" s="471" t="str">
        <f t="shared" si="246"/>
        <v>NA</v>
      </c>
      <c r="W355" s="472"/>
      <c r="X355" s="471" t="str">
        <f t="shared" si="247"/>
        <v>NA</v>
      </c>
      <c r="Y355" s="472"/>
      <c r="Z355" s="471" t="str">
        <f t="shared" si="248"/>
        <v>NA</v>
      </c>
      <c r="AA355" s="472"/>
      <c r="AB355" s="471" t="str">
        <f t="shared" si="249"/>
        <v>NA</v>
      </c>
      <c r="AC355" s="472"/>
      <c r="AD355" s="471" t="str">
        <f t="shared" ref="AD355:AD364" si="250">IF(SUM($D346:$D355)=0,"NA",SUM($J346:$J355)/SUM($D346:$D355))</f>
        <v>NA</v>
      </c>
      <c r="AE355" s="471"/>
      <c r="AF355" s="471"/>
      <c r="AG355" s="472"/>
      <c r="AH355" s="471"/>
      <c r="AI355" s="472"/>
      <c r="AJ355" s="471" t="s">
        <v>36</v>
      </c>
      <c r="AK355" s="472"/>
      <c r="AL355" s="471" t="s">
        <v>36</v>
      </c>
      <c r="AM355" s="472"/>
      <c r="AN355" s="471" t="s">
        <v>36</v>
      </c>
      <c r="AO355" s="472"/>
      <c r="AP355" s="472"/>
      <c r="AQ355" s="472"/>
      <c r="AR355" s="472"/>
    </row>
    <row r="356" spans="1:46">
      <c r="A356" s="466">
        <v>36701</v>
      </c>
      <c r="B356" s="467">
        <v>2006</v>
      </c>
      <c r="C356" s="466"/>
      <c r="D356" s="479">
        <v>2765.11</v>
      </c>
      <c r="E356" s="479"/>
      <c r="F356" s="479">
        <v>0</v>
      </c>
      <c r="G356" s="479"/>
      <c r="H356" s="479">
        <v>5223.87</v>
      </c>
      <c r="J356" s="451">
        <f t="shared" si="240"/>
        <v>-5223.87</v>
      </c>
      <c r="L356" s="471">
        <f t="shared" si="241"/>
        <v>-1.8892087475724291</v>
      </c>
      <c r="N356" s="471">
        <f t="shared" si="242"/>
        <v>-1.8892087475724291</v>
      </c>
      <c r="O356" s="472"/>
      <c r="P356" s="471">
        <f t="shared" si="243"/>
        <v>-1.8892087475724291</v>
      </c>
      <c r="Q356" s="473"/>
      <c r="R356" s="471">
        <f t="shared" si="244"/>
        <v>-1.8892087475724291</v>
      </c>
      <c r="S356" s="473"/>
      <c r="T356" s="471">
        <f t="shared" si="245"/>
        <v>-1.8892087475724291</v>
      </c>
      <c r="U356" s="472"/>
      <c r="V356" s="471">
        <f t="shared" si="246"/>
        <v>-1.8892087475724291</v>
      </c>
      <c r="W356" s="472"/>
      <c r="X356" s="471">
        <f t="shared" si="247"/>
        <v>-1.8892087475724291</v>
      </c>
      <c r="Y356" s="472"/>
      <c r="Z356" s="471">
        <f t="shared" si="248"/>
        <v>-1.8892087475724291</v>
      </c>
      <c r="AA356" s="472"/>
      <c r="AB356" s="471">
        <f t="shared" si="249"/>
        <v>-1.8892087475724291</v>
      </c>
      <c r="AC356" s="472"/>
      <c r="AD356" s="471">
        <f t="shared" si="250"/>
        <v>-1.8892087475724291</v>
      </c>
      <c r="AE356" s="471"/>
      <c r="AF356" s="471">
        <f t="shared" ref="AF356:AF364" si="251">IF(SUM($D346:$D356)=0,"NA",SUM($J346:$J356)/SUM($D346:$D356))</f>
        <v>-1.8892087475724291</v>
      </c>
      <c r="AG356" s="472"/>
      <c r="AH356" s="471"/>
      <c r="AI356" s="472"/>
      <c r="AJ356" s="471"/>
      <c r="AK356" s="472"/>
      <c r="AL356" s="471" t="s">
        <v>36</v>
      </c>
      <c r="AM356" s="472"/>
      <c r="AN356" s="471" t="s">
        <v>36</v>
      </c>
      <c r="AO356" s="472"/>
      <c r="AP356" s="472"/>
      <c r="AQ356" s="472"/>
      <c r="AR356" s="472"/>
    </row>
    <row r="357" spans="1:46">
      <c r="A357" s="466">
        <v>36701</v>
      </c>
      <c r="B357" s="467">
        <v>2007</v>
      </c>
      <c r="C357" s="466"/>
      <c r="D357" s="479">
        <v>32746.54</v>
      </c>
      <c r="E357" s="479"/>
      <c r="F357" s="479">
        <v>0</v>
      </c>
      <c r="G357" s="479"/>
      <c r="H357" s="479">
        <v>7085.52</v>
      </c>
      <c r="J357" s="451">
        <f t="shared" si="240"/>
        <v>-7085.52</v>
      </c>
      <c r="L357" s="471">
        <f t="shared" si="241"/>
        <v>-0.21637461545555653</v>
      </c>
      <c r="N357" s="471">
        <f t="shared" si="242"/>
        <v>-0.34662962717868639</v>
      </c>
      <c r="O357" s="472"/>
      <c r="P357" s="471">
        <f t="shared" si="243"/>
        <v>-0.34662962717868639</v>
      </c>
      <c r="Q357" s="473"/>
      <c r="R357" s="471">
        <f t="shared" si="244"/>
        <v>-0.34662962717868639</v>
      </c>
      <c r="S357" s="473"/>
      <c r="T357" s="471">
        <f t="shared" si="245"/>
        <v>-0.34662962717868639</v>
      </c>
      <c r="U357" s="472"/>
      <c r="V357" s="471">
        <f t="shared" si="246"/>
        <v>-0.34662962717868639</v>
      </c>
      <c r="W357" s="472"/>
      <c r="X357" s="471">
        <f t="shared" si="247"/>
        <v>-0.34662962717868639</v>
      </c>
      <c r="Y357" s="472"/>
      <c r="Z357" s="471">
        <f t="shared" si="248"/>
        <v>-0.34662962717868639</v>
      </c>
      <c r="AA357" s="472"/>
      <c r="AB357" s="471">
        <f t="shared" si="249"/>
        <v>-0.34662962717868639</v>
      </c>
      <c r="AC357" s="472"/>
      <c r="AD357" s="471">
        <f t="shared" si="250"/>
        <v>-0.34662962717868639</v>
      </c>
      <c r="AE357" s="471"/>
      <c r="AF357" s="471">
        <f t="shared" si="251"/>
        <v>-0.34662962717868639</v>
      </c>
      <c r="AG357" s="472"/>
      <c r="AH357" s="471">
        <f t="shared" ref="AH357:AH364" si="252">IF(SUM($D346:$D357)=0,"NA",SUM($J346:$J357)/SUM($D346:$D357))</f>
        <v>-0.34662962717868639</v>
      </c>
      <c r="AI357" s="472"/>
      <c r="AJ357" s="471"/>
      <c r="AK357" s="472"/>
      <c r="AL357" s="471"/>
      <c r="AM357" s="472"/>
      <c r="AN357" s="471" t="s">
        <v>36</v>
      </c>
      <c r="AO357" s="472"/>
      <c r="AP357" s="472"/>
      <c r="AQ357" s="472"/>
      <c r="AR357" s="472"/>
    </row>
    <row r="358" spans="1:46">
      <c r="A358" s="466">
        <v>36701</v>
      </c>
      <c r="B358" s="467">
        <v>2008</v>
      </c>
      <c r="C358" s="466"/>
      <c r="D358" s="479">
        <v>5150.74</v>
      </c>
      <c r="E358" s="479"/>
      <c r="F358" s="479">
        <v>0</v>
      </c>
      <c r="G358" s="479"/>
      <c r="H358" s="479">
        <v>19867.43</v>
      </c>
      <c r="J358" s="451">
        <f t="shared" si="240"/>
        <v>-19867.43</v>
      </c>
      <c r="L358" s="471">
        <f t="shared" si="241"/>
        <v>-3.8571991597323882</v>
      </c>
      <c r="N358" s="471">
        <f t="shared" si="242"/>
        <v>-0.71121067263930293</v>
      </c>
      <c r="O358" s="472"/>
      <c r="P358" s="471">
        <f t="shared" si="243"/>
        <v>-0.79131649664468817</v>
      </c>
      <c r="Q358" s="472"/>
      <c r="R358" s="471">
        <f t="shared" si="244"/>
        <v>-0.79131649664468817</v>
      </c>
      <c r="S358" s="473"/>
      <c r="T358" s="471">
        <f t="shared" si="245"/>
        <v>-0.79131649664468817</v>
      </c>
      <c r="U358" s="472"/>
      <c r="V358" s="471">
        <f t="shared" si="246"/>
        <v>-0.79131649664468817</v>
      </c>
      <c r="W358" s="472"/>
      <c r="X358" s="471">
        <f t="shared" si="247"/>
        <v>-0.79131649664468817</v>
      </c>
      <c r="Y358" s="472"/>
      <c r="Z358" s="471">
        <f t="shared" si="248"/>
        <v>-0.79131649664468817</v>
      </c>
      <c r="AA358" s="472"/>
      <c r="AB358" s="471">
        <f t="shared" si="249"/>
        <v>-0.79131649664468817</v>
      </c>
      <c r="AC358" s="472"/>
      <c r="AD358" s="471">
        <f t="shared" si="250"/>
        <v>-0.79131649664468817</v>
      </c>
      <c r="AE358" s="471"/>
      <c r="AF358" s="471">
        <f t="shared" si="251"/>
        <v>-0.79131649664468817</v>
      </c>
      <c r="AG358" s="472"/>
      <c r="AH358" s="471">
        <f t="shared" si="252"/>
        <v>-0.79131649664468817</v>
      </c>
      <c r="AI358" s="472"/>
      <c r="AJ358" s="471">
        <f t="shared" ref="AJ358:AJ364" si="253">IF(SUM($D346:$D358)=0,"NA",SUM($J346:$J358)/SUM($D346:$D358))</f>
        <v>-0.79131649664468817</v>
      </c>
      <c r="AK358" s="472"/>
      <c r="AL358" s="471"/>
      <c r="AM358" s="472"/>
      <c r="AN358" s="471"/>
      <c r="AO358" s="472"/>
      <c r="AP358" s="472"/>
      <c r="AQ358" s="472"/>
      <c r="AR358" s="472"/>
    </row>
    <row r="359" spans="1:46">
      <c r="A359" s="466">
        <v>36701</v>
      </c>
      <c r="B359" s="467">
        <v>2009</v>
      </c>
      <c r="C359" s="466"/>
      <c r="D359" s="479">
        <v>193189.22</v>
      </c>
      <c r="E359" s="479"/>
      <c r="F359" s="479">
        <v>0</v>
      </c>
      <c r="G359" s="479"/>
      <c r="H359" s="479">
        <v>4538.26</v>
      </c>
      <c r="J359" s="451">
        <f t="shared" si="240"/>
        <v>-4538.26</v>
      </c>
      <c r="L359" s="471">
        <f t="shared" si="241"/>
        <v>-2.3491269336870867E-2</v>
      </c>
      <c r="N359" s="471">
        <f t="shared" si="242"/>
        <v>-0.12304978784910515</v>
      </c>
      <c r="O359" s="472"/>
      <c r="P359" s="471">
        <f t="shared" si="243"/>
        <v>-0.1362745551990272</v>
      </c>
      <c r="Q359" s="472"/>
      <c r="R359" s="471">
        <f t="shared" si="244"/>
        <v>-0.15700161311696764</v>
      </c>
      <c r="S359" s="473"/>
      <c r="T359" s="471">
        <f t="shared" si="245"/>
        <v>-0.15700161311696764</v>
      </c>
      <c r="U359" s="472"/>
      <c r="V359" s="471">
        <f t="shared" si="246"/>
        <v>-0.15700161311696764</v>
      </c>
      <c r="W359" s="472"/>
      <c r="X359" s="471">
        <f t="shared" si="247"/>
        <v>-0.15700161311696764</v>
      </c>
      <c r="Y359" s="472"/>
      <c r="Z359" s="471">
        <f t="shared" si="248"/>
        <v>-0.15700161311696764</v>
      </c>
      <c r="AA359" s="472"/>
      <c r="AB359" s="471">
        <f t="shared" si="249"/>
        <v>-0.15700161311696764</v>
      </c>
      <c r="AC359" s="472"/>
      <c r="AD359" s="471">
        <f t="shared" si="250"/>
        <v>-0.15700161311696764</v>
      </c>
      <c r="AE359" s="471"/>
      <c r="AF359" s="471">
        <f t="shared" si="251"/>
        <v>-0.15700161311696764</v>
      </c>
      <c r="AG359" s="472"/>
      <c r="AH359" s="471">
        <f t="shared" si="252"/>
        <v>-0.15700161311696764</v>
      </c>
      <c r="AI359" s="472"/>
      <c r="AJ359" s="471">
        <f t="shared" si="253"/>
        <v>-0.15700161311696764</v>
      </c>
      <c r="AK359" s="472"/>
      <c r="AL359" s="471">
        <f t="shared" ref="AL359:AL364" si="254">IF(SUM($D346:$D359)=0,"NA",SUM($J346:$J359)/SUM($D346:$D359))</f>
        <v>-0.15700161311696764</v>
      </c>
      <c r="AM359" s="472"/>
      <c r="AN359" s="471"/>
      <c r="AO359" s="472"/>
      <c r="AP359" s="471"/>
      <c r="AQ359" s="472"/>
      <c r="AR359" s="472"/>
    </row>
    <row r="360" spans="1:46">
      <c r="A360" s="466">
        <v>36701</v>
      </c>
      <c r="B360" s="467">
        <v>2010</v>
      </c>
      <c r="C360" s="466"/>
      <c r="D360" s="479">
        <v>13352.93</v>
      </c>
      <c r="E360" s="479"/>
      <c r="F360" s="479">
        <v>0</v>
      </c>
      <c r="G360" s="479"/>
      <c r="H360" s="479">
        <v>546.98</v>
      </c>
      <c r="J360" s="451">
        <f t="shared" si="240"/>
        <v>-546.98</v>
      </c>
      <c r="L360" s="471">
        <f t="shared" si="241"/>
        <v>-4.0963294198351971E-2</v>
      </c>
      <c r="N360" s="471">
        <f t="shared" si="242"/>
        <v>-2.4620834052516642E-2</v>
      </c>
      <c r="O360" s="472"/>
      <c r="P360" s="471">
        <f t="shared" si="243"/>
        <v>-0.11787202678370541</v>
      </c>
      <c r="Q360" s="472"/>
      <c r="R360" s="471">
        <f t="shared" si="244"/>
        <v>-0.13106801140879767</v>
      </c>
      <c r="S360" s="472"/>
      <c r="T360" s="471">
        <f t="shared" si="245"/>
        <v>-0.15073372034348564</v>
      </c>
      <c r="U360" s="472"/>
      <c r="V360" s="471">
        <f t="shared" si="246"/>
        <v>-0.15073372034348564</v>
      </c>
      <c r="W360" s="472"/>
      <c r="X360" s="471">
        <f t="shared" si="247"/>
        <v>-0.15073372034348564</v>
      </c>
      <c r="Y360" s="472"/>
      <c r="Z360" s="471">
        <f t="shared" si="248"/>
        <v>-0.15073372034348564</v>
      </c>
      <c r="AA360" s="472"/>
      <c r="AB360" s="471">
        <f t="shared" si="249"/>
        <v>-0.15073372034348564</v>
      </c>
      <c r="AC360" s="472"/>
      <c r="AD360" s="471">
        <f t="shared" si="250"/>
        <v>-0.15073372034348564</v>
      </c>
      <c r="AE360" s="472"/>
      <c r="AF360" s="471">
        <f t="shared" si="251"/>
        <v>-0.15073372034348564</v>
      </c>
      <c r="AG360" s="472"/>
      <c r="AH360" s="471">
        <f t="shared" si="252"/>
        <v>-0.15073372034348564</v>
      </c>
      <c r="AI360" s="472"/>
      <c r="AJ360" s="471">
        <f t="shared" si="253"/>
        <v>-0.15073372034348564</v>
      </c>
      <c r="AK360" s="472"/>
      <c r="AL360" s="471">
        <f t="shared" si="254"/>
        <v>-0.15073372034348564</v>
      </c>
      <c r="AM360" s="472"/>
      <c r="AN360" s="471">
        <f>IF(SUM($D346:$D360)=0,"NA",SUM($J346:$J360)/SUM($D346:$D360))</f>
        <v>-0.15073372034348564</v>
      </c>
      <c r="AO360" s="472"/>
      <c r="AP360" s="471"/>
      <c r="AQ360" s="472"/>
      <c r="AR360" s="471"/>
    </row>
    <row r="361" spans="1:46">
      <c r="A361" s="466">
        <v>36701</v>
      </c>
      <c r="B361" s="467">
        <v>2011</v>
      </c>
      <c r="C361" s="466"/>
      <c r="D361" s="479">
        <v>205128.55</v>
      </c>
      <c r="E361" s="479"/>
      <c r="F361" s="479">
        <v>0</v>
      </c>
      <c r="G361" s="479"/>
      <c r="H361" s="479">
        <v>80449.240000000005</v>
      </c>
      <c r="J361" s="451">
        <f t="shared" si="240"/>
        <v>-80449.240000000005</v>
      </c>
      <c r="L361" s="471">
        <f t="shared" si="241"/>
        <v>-0.39218938563159544</v>
      </c>
      <c r="N361" s="471">
        <f t="shared" si="242"/>
        <v>-0.3707235048023293</v>
      </c>
      <c r="O361" s="472"/>
      <c r="P361" s="471">
        <f t="shared" si="243"/>
        <v>-0.20777402909655707</v>
      </c>
      <c r="Q361" s="472"/>
      <c r="R361" s="471">
        <f t="shared" si="244"/>
        <v>-0.25287065367846723</v>
      </c>
      <c r="S361" s="472"/>
      <c r="T361" s="471">
        <f t="shared" si="245"/>
        <v>-0.25021228157752695</v>
      </c>
      <c r="U361" s="472"/>
      <c r="V361" s="471">
        <f t="shared" si="246"/>
        <v>-0.26023145907808787</v>
      </c>
      <c r="W361" s="472"/>
      <c r="X361" s="471">
        <f t="shared" si="247"/>
        <v>-0.26023145907808787</v>
      </c>
      <c r="Y361" s="472"/>
      <c r="Z361" s="471">
        <f t="shared" si="248"/>
        <v>-0.26023145907808787</v>
      </c>
      <c r="AA361" s="472"/>
      <c r="AB361" s="471">
        <f t="shared" si="249"/>
        <v>-0.26023145907808787</v>
      </c>
      <c r="AC361" s="472"/>
      <c r="AD361" s="471">
        <f t="shared" si="250"/>
        <v>-0.26023145907808787</v>
      </c>
      <c r="AE361" s="472"/>
      <c r="AF361" s="471">
        <f t="shared" si="251"/>
        <v>-0.26023145907808787</v>
      </c>
      <c r="AG361" s="472"/>
      <c r="AH361" s="471">
        <f t="shared" si="252"/>
        <v>-0.26023145907808787</v>
      </c>
      <c r="AI361" s="472"/>
      <c r="AJ361" s="471">
        <f t="shared" si="253"/>
        <v>-0.26023145907808787</v>
      </c>
      <c r="AK361" s="472"/>
      <c r="AL361" s="471">
        <f t="shared" si="254"/>
        <v>-0.26023145907808787</v>
      </c>
      <c r="AM361" s="472"/>
      <c r="AN361" s="471">
        <f>IF(SUM($D347:$D361)=0,"NA",SUM($J347:$J361)/SUM($D347:$D361))</f>
        <v>-0.26023145907808787</v>
      </c>
      <c r="AO361" s="472"/>
      <c r="AP361" s="471">
        <f>IF(SUM($D346:$D361)=0,"NA",SUM($J346:$J361)/SUM($D346:$D361))</f>
        <v>-0.26023145907808787</v>
      </c>
      <c r="AQ361" s="472"/>
      <c r="AR361" s="471"/>
    </row>
    <row r="362" spans="1:46">
      <c r="A362" s="466">
        <v>36701</v>
      </c>
      <c r="B362" s="467">
        <v>2012</v>
      </c>
      <c r="C362" s="466"/>
      <c r="D362" s="479">
        <v>9558.36</v>
      </c>
      <c r="E362" s="479"/>
      <c r="F362" s="479">
        <v>0</v>
      </c>
      <c r="G362" s="479"/>
      <c r="H362" s="479">
        <v>71136.41</v>
      </c>
      <c r="J362" s="451">
        <f t="shared" si="240"/>
        <v>-71136.41</v>
      </c>
      <c r="L362" s="471">
        <f t="shared" si="241"/>
        <v>-7.4423237877627546</v>
      </c>
      <c r="N362" s="471">
        <f t="shared" si="242"/>
        <v>-0.70607774828935799</v>
      </c>
      <c r="O362" s="472"/>
      <c r="P362" s="471">
        <f t="shared" si="243"/>
        <v>-0.66713180468816335</v>
      </c>
      <c r="Q362" s="472"/>
      <c r="R362" s="471">
        <f t="shared" si="244"/>
        <v>-0.37193751542213171</v>
      </c>
      <c r="S362" s="472"/>
      <c r="T362" s="471">
        <f t="shared" si="245"/>
        <v>-0.41404006474978422</v>
      </c>
      <c r="U362" s="472"/>
      <c r="V362" s="471">
        <f t="shared" si="246"/>
        <v>-0.39994185478445876</v>
      </c>
      <c r="W362" s="472"/>
      <c r="X362" s="471">
        <f t="shared" si="247"/>
        <v>-0.40885734083192066</v>
      </c>
      <c r="Y362" s="472"/>
      <c r="Z362" s="471">
        <f t="shared" si="248"/>
        <v>-0.40885734083192066</v>
      </c>
      <c r="AA362" s="472"/>
      <c r="AB362" s="471">
        <f t="shared" si="249"/>
        <v>-0.40885734083192066</v>
      </c>
      <c r="AC362" s="472"/>
      <c r="AD362" s="471">
        <f t="shared" si="250"/>
        <v>-0.40885734083192066</v>
      </c>
      <c r="AE362" s="472"/>
      <c r="AF362" s="471">
        <f t="shared" si="251"/>
        <v>-0.40885734083192066</v>
      </c>
      <c r="AG362" s="472"/>
      <c r="AH362" s="471">
        <f t="shared" si="252"/>
        <v>-0.40885734083192066</v>
      </c>
      <c r="AI362" s="472"/>
      <c r="AJ362" s="471">
        <f t="shared" si="253"/>
        <v>-0.40885734083192066</v>
      </c>
      <c r="AK362" s="472"/>
      <c r="AL362" s="471">
        <f t="shared" si="254"/>
        <v>-0.40885734083192066</v>
      </c>
      <c r="AM362" s="472"/>
      <c r="AN362" s="471">
        <f>IF(SUM($D348:$D362)=0,"NA",SUM($J348:$J362)/SUM($D348:$D362))</f>
        <v>-0.40885734083192066</v>
      </c>
      <c r="AO362" s="472"/>
      <c r="AP362" s="471">
        <f>IF(SUM($D347:$D362)=0,"NA",SUM($J347:$J362)/SUM($D347:$D362))</f>
        <v>-0.40885734083192066</v>
      </c>
      <c r="AQ362" s="472"/>
      <c r="AR362" s="471">
        <f>IF(SUM($D346:$D362)=0,"NA",SUM($J346:$J362)/SUM($D346:$D362))</f>
        <v>-0.40885734083192066</v>
      </c>
    </row>
    <row r="363" spans="1:46">
      <c r="A363" s="466">
        <v>36701</v>
      </c>
      <c r="B363" s="467">
        <v>2013</v>
      </c>
      <c r="C363" s="466"/>
      <c r="D363" s="477">
        <v>328937.64</v>
      </c>
      <c r="E363" s="478"/>
      <c r="F363" s="479">
        <v>0</v>
      </c>
      <c r="G363" s="478"/>
      <c r="H363" s="477">
        <v>142895.07</v>
      </c>
      <c r="J363" s="451">
        <f t="shared" si="240"/>
        <v>-142895.07</v>
      </c>
      <c r="L363" s="471">
        <f t="shared" si="241"/>
        <v>-0.43441386032927093</v>
      </c>
      <c r="N363" s="471">
        <f>IF(SUM($D362:$D363)=0,"NA",SUM($J362:$J363)/SUM($D362:$D363))</f>
        <v>-0.63230135658914732</v>
      </c>
      <c r="O363" s="472"/>
      <c r="P363" s="471">
        <f t="shared" si="243"/>
        <v>-0.54169871467357389</v>
      </c>
      <c r="Q363" s="472"/>
      <c r="R363" s="471">
        <f t="shared" si="244"/>
        <v>-0.52969412695105733</v>
      </c>
      <c r="S363" s="472"/>
      <c r="T363" s="471">
        <f t="shared" si="245"/>
        <v>-0.39933252169151207</v>
      </c>
      <c r="U363" s="472"/>
      <c r="V363" s="471">
        <f t="shared" si="246"/>
        <v>-0.42291276896770719</v>
      </c>
      <c r="W363" s="472"/>
      <c r="X363" s="471">
        <f t="shared" si="247"/>
        <v>-0.41433045829603837</v>
      </c>
      <c r="Y363" s="472"/>
      <c r="Z363" s="471">
        <f t="shared" si="248"/>
        <v>-0.41948732563694646</v>
      </c>
      <c r="AA363" s="472"/>
      <c r="AB363" s="471">
        <f t="shared" si="249"/>
        <v>-0.41948732563694646</v>
      </c>
      <c r="AC363" s="472"/>
      <c r="AD363" s="471">
        <f t="shared" si="250"/>
        <v>-0.41948732563694646</v>
      </c>
      <c r="AE363" s="472"/>
      <c r="AF363" s="471">
        <f t="shared" si="251"/>
        <v>-0.41948732563694646</v>
      </c>
      <c r="AG363" s="472"/>
      <c r="AH363" s="471">
        <f t="shared" si="252"/>
        <v>-0.41948732563694646</v>
      </c>
      <c r="AI363" s="472"/>
      <c r="AJ363" s="471">
        <f t="shared" si="253"/>
        <v>-0.41948732563694646</v>
      </c>
      <c r="AK363" s="472"/>
      <c r="AL363" s="471">
        <f t="shared" si="254"/>
        <v>-0.41948732563694646</v>
      </c>
      <c r="AM363" s="472"/>
      <c r="AN363" s="471">
        <f>IF(SUM($D349:$D363)=0,"NA",SUM($J349:$J363)/SUM($D349:$D363))</f>
        <v>-0.41948732563694646</v>
      </c>
      <c r="AO363" s="472"/>
      <c r="AP363" s="471">
        <f>IF(SUM($D348:$D363)=0,"NA",SUM($J348:$J363)/SUM($D348:$D363))</f>
        <v>-0.41948732563694646</v>
      </c>
      <c r="AQ363" s="472"/>
      <c r="AR363" s="471">
        <f>IF(SUM($D347:$D363)=0,"NA",SUM($J347:$J363)/SUM($D347:$D363))</f>
        <v>-0.41948732563694646</v>
      </c>
      <c r="AS363" s="471">
        <f>IF(SUM($D346:$D363)=0,"NA",SUM($J346:$J363)/SUM($D346:$D363))</f>
        <v>-0.41948732563694646</v>
      </c>
    </row>
    <row r="364" spans="1:46">
      <c r="A364" s="466">
        <v>36701</v>
      </c>
      <c r="B364" s="467">
        <v>2014</v>
      </c>
      <c r="C364" s="466"/>
      <c r="D364" s="477">
        <v>803047.47</v>
      </c>
      <c r="E364" s="478"/>
      <c r="F364" s="479">
        <v>0</v>
      </c>
      <c r="G364" s="478"/>
      <c r="H364" s="477">
        <v>146710.81</v>
      </c>
      <c r="J364" s="451">
        <f t="shared" si="240"/>
        <v>-146710.81</v>
      </c>
      <c r="L364" s="471">
        <f t="shared" si="241"/>
        <v>-0.18269257482375234</v>
      </c>
      <c r="N364" s="471">
        <f>IF(SUM($D363:$D364)=0,"NA",SUM($J363:$J364)/SUM($D363:$D364))</f>
        <v>-0.25583894827026482</v>
      </c>
      <c r="O364" s="472"/>
      <c r="P364" s="471">
        <f t="shared" si="243"/>
        <v>-0.3160127489494553</v>
      </c>
      <c r="Q364" s="472"/>
      <c r="R364" s="471">
        <f t="shared" si="244"/>
        <v>-0.32761617041690672</v>
      </c>
      <c r="S364" s="472"/>
      <c r="T364" s="471">
        <f t="shared" si="245"/>
        <v>-0.32480176926165955</v>
      </c>
      <c r="U364" s="472"/>
      <c r="V364" s="471">
        <f t="shared" si="246"/>
        <v>-0.2873246836268562</v>
      </c>
      <c r="W364" s="472"/>
      <c r="X364" s="471">
        <f t="shared" si="247"/>
        <v>-0.29912390673632405</v>
      </c>
      <c r="Y364" s="472"/>
      <c r="Z364" s="471">
        <f t="shared" si="248"/>
        <v>-0.29742085006050334</v>
      </c>
      <c r="AA364" s="472"/>
      <c r="AB364" s="471">
        <f t="shared" si="249"/>
        <v>-0.30018233657943999</v>
      </c>
      <c r="AC364" s="472"/>
      <c r="AD364" s="471">
        <f t="shared" si="250"/>
        <v>-0.30018233657943999</v>
      </c>
      <c r="AE364" s="472"/>
      <c r="AF364" s="471">
        <f t="shared" si="251"/>
        <v>-0.30018233657943999</v>
      </c>
      <c r="AG364" s="472"/>
      <c r="AH364" s="471">
        <f t="shared" si="252"/>
        <v>-0.30018233657943999</v>
      </c>
      <c r="AI364" s="472"/>
      <c r="AJ364" s="471">
        <f t="shared" si="253"/>
        <v>-0.30018233657943999</v>
      </c>
      <c r="AK364" s="472"/>
      <c r="AL364" s="471">
        <f t="shared" si="254"/>
        <v>-0.30018233657943999</v>
      </c>
      <c r="AM364" s="472"/>
      <c r="AN364" s="471">
        <f>IF(SUM($D350:$D364)=0,"NA",SUM($J350:$J364)/SUM($D350:$D364))</f>
        <v>-0.30018233657943999</v>
      </c>
      <c r="AO364" s="472"/>
      <c r="AP364" s="471">
        <f>IF(SUM($D349:$D364)=0,"NA",SUM($J349:$J364)/SUM($D349:$D364))</f>
        <v>-0.30018233657943999</v>
      </c>
      <c r="AQ364" s="472"/>
      <c r="AR364" s="471">
        <f>IF(SUM($D348:$D364)=0,"NA",SUM($J348:$J364)/SUM($D348:$D364))</f>
        <v>-0.30018233657943999</v>
      </c>
      <c r="AS364" s="471">
        <f>IF(SUM($D347:$D364)=0,"NA",SUM($J347:$J364)/SUM($D347:$D364))</f>
        <v>-0.30018233657943999</v>
      </c>
      <c r="AT364" s="471">
        <f>IF(SUM($D346:$D364)=0,"NA",SUM($J346:$J364)/SUM($D346:$D364))</f>
        <v>-0.30018233657943999</v>
      </c>
    </row>
    <row r="365" spans="1:46">
      <c r="A365" s="466"/>
      <c r="B365" s="466"/>
      <c r="C365" s="466"/>
      <c r="D365" s="477"/>
      <c r="E365" s="478"/>
      <c r="F365" s="477"/>
      <c r="G365" s="478"/>
      <c r="H365" s="477"/>
      <c r="J365" s="488">
        <f>SUM(J346:J364)</f>
        <v>-478453.59</v>
      </c>
    </row>
    <row r="366" spans="1:46">
      <c r="A366" s="466"/>
      <c r="B366" s="466"/>
      <c r="C366" s="466"/>
      <c r="D366" s="477"/>
      <c r="E366" s="478"/>
      <c r="F366" s="477"/>
      <c r="G366" s="478"/>
      <c r="H366" s="477"/>
    </row>
    <row r="367" spans="1:46">
      <c r="A367" s="466" t="s">
        <v>460</v>
      </c>
      <c r="B367" s="467">
        <v>1996</v>
      </c>
      <c r="C367" s="466"/>
      <c r="D367" s="477">
        <v>8002</v>
      </c>
      <c r="E367" s="478"/>
      <c r="F367" s="480">
        <v>0</v>
      </c>
      <c r="G367" s="478"/>
      <c r="H367" s="477">
        <v>12</v>
      </c>
      <c r="J367" s="451">
        <f t="shared" ref="J367:J385" si="255">F367+-H367</f>
        <v>-12</v>
      </c>
      <c r="L367" s="471">
        <f t="shared" ref="L367:L385" si="256">IF(D367=0,"NA",+J367/D367)</f>
        <v>-1.4996250937265683E-3</v>
      </c>
      <c r="N367" s="471"/>
      <c r="O367" s="472"/>
      <c r="P367" s="471"/>
      <c r="Q367" s="473"/>
      <c r="R367" s="473"/>
      <c r="S367" s="473"/>
      <c r="T367" s="473"/>
      <c r="U367" s="472"/>
      <c r="V367" s="472"/>
      <c r="W367" s="472"/>
      <c r="X367" s="472"/>
      <c r="Y367" s="472"/>
      <c r="Z367" s="472"/>
      <c r="AA367" s="474"/>
      <c r="AB367" s="474"/>
      <c r="AC367" s="472"/>
      <c r="AD367" s="472"/>
      <c r="AE367" s="472"/>
      <c r="AF367" s="472"/>
      <c r="AG367" s="472"/>
      <c r="AH367" s="472"/>
      <c r="AI367" s="472"/>
      <c r="AJ367" s="472"/>
      <c r="AK367" s="472"/>
      <c r="AL367" s="472"/>
      <c r="AM367" s="472"/>
      <c r="AN367" s="472"/>
      <c r="AO367" s="472"/>
      <c r="AP367" s="472"/>
      <c r="AQ367" s="472"/>
      <c r="AR367" s="472"/>
    </row>
    <row r="368" spans="1:46">
      <c r="A368" s="466" t="s">
        <v>460</v>
      </c>
      <c r="B368" s="467">
        <v>1997</v>
      </c>
      <c r="C368" s="466"/>
      <c r="D368" s="480">
        <v>0</v>
      </c>
      <c r="E368" s="478"/>
      <c r="F368" s="480">
        <v>0</v>
      </c>
      <c r="G368" s="478"/>
      <c r="H368" s="477">
        <v>333</v>
      </c>
      <c r="J368" s="451">
        <f t="shared" si="255"/>
        <v>-333</v>
      </c>
      <c r="L368" s="471" t="str">
        <f t="shared" si="256"/>
        <v>NA</v>
      </c>
      <c r="N368" s="471">
        <f t="shared" ref="N368:N383" si="257">IF(SUM($D367:$D368)=0,"NA",SUM($J367:$J368)/SUM($D367:$D368))</f>
        <v>-4.3114221444638841E-2</v>
      </c>
      <c r="O368" s="472"/>
      <c r="P368" s="471"/>
      <c r="Q368" s="473"/>
      <c r="R368" s="471"/>
      <c r="S368" s="473"/>
      <c r="T368" s="473"/>
      <c r="U368" s="472"/>
      <c r="V368" s="472"/>
      <c r="W368" s="472"/>
      <c r="X368" s="472"/>
      <c r="Y368" s="472"/>
      <c r="Z368" s="472"/>
      <c r="AA368" s="474"/>
      <c r="AB368" s="475"/>
      <c r="AC368" s="472"/>
      <c r="AD368" s="472"/>
      <c r="AE368" s="472"/>
      <c r="AF368" s="472"/>
      <c r="AG368" s="472"/>
      <c r="AH368" s="472"/>
      <c r="AI368" s="472"/>
      <c r="AJ368" s="472"/>
      <c r="AK368" s="472"/>
      <c r="AL368" s="472"/>
      <c r="AM368" s="472"/>
      <c r="AN368" s="472"/>
      <c r="AO368" s="472"/>
      <c r="AP368" s="472"/>
      <c r="AQ368" s="472"/>
      <c r="AR368" s="472"/>
    </row>
    <row r="369" spans="1:45">
      <c r="A369" s="466" t="s">
        <v>460</v>
      </c>
      <c r="B369" s="467">
        <v>1998</v>
      </c>
      <c r="C369" s="466"/>
      <c r="D369" s="477">
        <v>2611</v>
      </c>
      <c r="E369" s="478"/>
      <c r="F369" s="480">
        <v>0</v>
      </c>
      <c r="G369" s="478"/>
      <c r="H369" s="480">
        <v>0</v>
      </c>
      <c r="I369" s="470"/>
      <c r="J369" s="470">
        <f t="shared" si="255"/>
        <v>0</v>
      </c>
      <c r="L369" s="471">
        <f t="shared" si="256"/>
        <v>0</v>
      </c>
      <c r="N369" s="471">
        <f t="shared" si="257"/>
        <v>-0.1275373420145538</v>
      </c>
      <c r="O369" s="472"/>
      <c r="P369" s="471">
        <f t="shared" ref="P369:P385" si="258">IF(SUM($D367:$D369)=0,"NA",SUM($J367:$J369)/SUM($D367:$D369))</f>
        <v>-3.2507302365024027E-2</v>
      </c>
      <c r="Q369" s="473"/>
      <c r="R369" s="471"/>
      <c r="S369" s="473"/>
      <c r="T369" s="471"/>
      <c r="U369" s="472"/>
      <c r="V369" s="472"/>
      <c r="W369" s="472"/>
      <c r="X369" s="472"/>
      <c r="Y369" s="472"/>
      <c r="Z369" s="472"/>
      <c r="AA369" s="472"/>
      <c r="AB369" s="472"/>
      <c r="AC369" s="472"/>
      <c r="AD369" s="472"/>
      <c r="AE369" s="472"/>
      <c r="AF369" s="472"/>
      <c r="AG369" s="472"/>
      <c r="AH369" s="472"/>
      <c r="AI369" s="472"/>
      <c r="AJ369" s="472"/>
      <c r="AK369" s="472"/>
      <c r="AL369" s="472"/>
      <c r="AM369" s="472"/>
      <c r="AN369" s="472"/>
      <c r="AO369" s="472"/>
      <c r="AP369" s="472"/>
      <c r="AQ369" s="472"/>
      <c r="AR369" s="472"/>
    </row>
    <row r="370" spans="1:45">
      <c r="A370" s="466" t="s">
        <v>460</v>
      </c>
      <c r="B370" s="467">
        <v>1999</v>
      </c>
      <c r="C370" s="466"/>
      <c r="D370" s="477">
        <v>883</v>
      </c>
      <c r="E370" s="478"/>
      <c r="F370" s="480">
        <v>0</v>
      </c>
      <c r="G370" s="478"/>
      <c r="H370" s="480">
        <v>0</v>
      </c>
      <c r="I370" s="470"/>
      <c r="J370" s="470">
        <f t="shared" si="255"/>
        <v>0</v>
      </c>
      <c r="L370" s="471">
        <f t="shared" si="256"/>
        <v>0</v>
      </c>
      <c r="N370" s="471">
        <f t="shared" si="257"/>
        <v>0</v>
      </c>
      <c r="O370" s="472"/>
      <c r="P370" s="471">
        <f t="shared" si="258"/>
        <v>-9.5306239267315393E-2</v>
      </c>
      <c r="Q370" s="473"/>
      <c r="R370" s="471">
        <f t="shared" ref="R370:R385" si="259">IF(SUM($D367:$D370)=0,"NA",SUM($J367:$J370)/SUM($D367:$D370))</f>
        <v>-3.0010438413361169E-2</v>
      </c>
      <c r="S370" s="473"/>
      <c r="T370" s="471"/>
      <c r="U370" s="472"/>
      <c r="V370" s="471"/>
      <c r="W370" s="472"/>
      <c r="X370" s="472"/>
      <c r="Y370" s="472"/>
      <c r="Z370" s="472"/>
      <c r="AA370" s="472"/>
      <c r="AB370" s="472"/>
      <c r="AC370" s="472"/>
      <c r="AD370" s="472"/>
      <c r="AE370" s="472"/>
      <c r="AF370" s="472"/>
      <c r="AG370" s="472"/>
      <c r="AH370" s="472"/>
      <c r="AI370" s="472"/>
      <c r="AJ370" s="472"/>
      <c r="AK370" s="472"/>
      <c r="AL370" s="472"/>
      <c r="AM370" s="472"/>
      <c r="AN370" s="472"/>
      <c r="AO370" s="472"/>
      <c r="AP370" s="472"/>
      <c r="AQ370" s="472"/>
      <c r="AR370" s="472"/>
    </row>
    <row r="371" spans="1:45">
      <c r="A371" s="466" t="s">
        <v>460</v>
      </c>
      <c r="B371" s="467">
        <v>2000</v>
      </c>
      <c r="C371" s="466"/>
      <c r="D371" s="477">
        <v>7957</v>
      </c>
      <c r="E371" s="478"/>
      <c r="F371" s="480">
        <v>0</v>
      </c>
      <c r="G371" s="478"/>
      <c r="H371" s="480">
        <v>0</v>
      </c>
      <c r="I371" s="470"/>
      <c r="J371" s="470">
        <f t="shared" si="255"/>
        <v>0</v>
      </c>
      <c r="L371" s="471">
        <f t="shared" si="256"/>
        <v>0</v>
      </c>
      <c r="N371" s="471">
        <f t="shared" si="257"/>
        <v>0</v>
      </c>
      <c r="O371" s="472"/>
      <c r="P371" s="471">
        <f t="shared" si="258"/>
        <v>0</v>
      </c>
      <c r="Q371" s="473"/>
      <c r="R371" s="471">
        <f t="shared" si="259"/>
        <v>-2.9080429656798534E-2</v>
      </c>
      <c r="S371" s="473"/>
      <c r="T371" s="471">
        <f t="shared" ref="T371:T385" si="260">IF(SUM($D367:$D371)=0,"NA",SUM($J367:$J371)/SUM($D367:$D371))</f>
        <v>-1.7735053719220687E-2</v>
      </c>
      <c r="U371" s="472"/>
      <c r="V371" s="471"/>
      <c r="W371" s="472"/>
      <c r="X371" s="471"/>
      <c r="Y371" s="472"/>
      <c r="Z371" s="472"/>
      <c r="AA371" s="472"/>
      <c r="AB371" s="472"/>
      <c r="AC371" s="472"/>
      <c r="AD371" s="472"/>
      <c r="AE371" s="472"/>
      <c r="AF371" s="472"/>
      <c r="AG371" s="472"/>
      <c r="AH371" s="472"/>
      <c r="AI371" s="472"/>
      <c r="AJ371" s="472"/>
      <c r="AK371" s="472"/>
      <c r="AL371" s="472"/>
      <c r="AM371" s="472"/>
      <c r="AN371" s="472"/>
      <c r="AO371" s="472"/>
      <c r="AP371" s="472"/>
      <c r="AQ371" s="472"/>
      <c r="AR371" s="472"/>
    </row>
    <row r="372" spans="1:45">
      <c r="A372" s="466" t="s">
        <v>460</v>
      </c>
      <c r="B372" s="467">
        <v>2001</v>
      </c>
      <c r="C372" s="466"/>
      <c r="D372" s="477">
        <v>6910</v>
      </c>
      <c r="E372" s="478"/>
      <c r="F372" s="480">
        <v>0</v>
      </c>
      <c r="G372" s="478"/>
      <c r="H372" s="480">
        <v>0</v>
      </c>
      <c r="I372" s="470"/>
      <c r="J372" s="470">
        <f t="shared" si="255"/>
        <v>0</v>
      </c>
      <c r="L372" s="471">
        <f t="shared" si="256"/>
        <v>0</v>
      </c>
      <c r="N372" s="471">
        <f t="shared" si="257"/>
        <v>0</v>
      </c>
      <c r="O372" s="472"/>
      <c r="P372" s="471">
        <f t="shared" si="258"/>
        <v>0</v>
      </c>
      <c r="Q372" s="473"/>
      <c r="R372" s="471">
        <f t="shared" si="259"/>
        <v>0</v>
      </c>
      <c r="S372" s="473"/>
      <c r="T372" s="471">
        <f t="shared" si="260"/>
        <v>-1.8136267087849246E-2</v>
      </c>
      <c r="U372" s="472"/>
      <c r="V372" s="471">
        <f t="shared" ref="V372:V385" si="261">IF(SUM($D367:$D372)=0,"NA",SUM($J367:$J372)/SUM($D367:$D372))</f>
        <v>-1.3086522778136024E-2</v>
      </c>
      <c r="W372" s="472"/>
      <c r="X372" s="471"/>
      <c r="Y372" s="472"/>
      <c r="Z372" s="471"/>
      <c r="AA372" s="472"/>
      <c r="AB372" s="472"/>
      <c r="AC372" s="472"/>
      <c r="AD372" s="472"/>
      <c r="AE372" s="472"/>
      <c r="AF372" s="472"/>
      <c r="AG372" s="472"/>
      <c r="AH372" s="472"/>
      <c r="AI372" s="472"/>
      <c r="AJ372" s="472"/>
      <c r="AK372" s="472"/>
      <c r="AL372" s="472"/>
      <c r="AM372" s="472"/>
      <c r="AN372" s="472"/>
      <c r="AO372" s="472"/>
      <c r="AP372" s="472"/>
      <c r="AQ372" s="472"/>
      <c r="AR372" s="472"/>
    </row>
    <row r="373" spans="1:45">
      <c r="A373" s="466" t="s">
        <v>460</v>
      </c>
      <c r="B373" s="467">
        <v>2002</v>
      </c>
      <c r="C373" s="466"/>
      <c r="D373" s="477">
        <v>2750</v>
      </c>
      <c r="E373" s="478"/>
      <c r="F373" s="480">
        <v>0</v>
      </c>
      <c r="G373" s="478"/>
      <c r="H373" s="480">
        <v>0</v>
      </c>
      <c r="I373" s="470"/>
      <c r="J373" s="470">
        <f t="shared" si="255"/>
        <v>0</v>
      </c>
      <c r="L373" s="471">
        <f t="shared" si="256"/>
        <v>0</v>
      </c>
      <c r="N373" s="471">
        <f t="shared" si="257"/>
        <v>0</v>
      </c>
      <c r="O373" s="472"/>
      <c r="P373" s="471">
        <f t="shared" si="258"/>
        <v>0</v>
      </c>
      <c r="Q373" s="473"/>
      <c r="R373" s="471">
        <f t="shared" si="259"/>
        <v>0</v>
      </c>
      <c r="S373" s="473"/>
      <c r="T373" s="471">
        <f t="shared" si="260"/>
        <v>0</v>
      </c>
      <c r="U373" s="472"/>
      <c r="V373" s="471">
        <f t="shared" si="261"/>
        <v>-1.5773767230353845E-2</v>
      </c>
      <c r="W373" s="472"/>
      <c r="X373" s="471">
        <f t="shared" ref="X373:X385" si="262">IF(SUM($D367:$D373)=0,"NA",SUM($J367:$J373)/SUM($D367:$D373))</f>
        <v>-1.1850376120633393E-2</v>
      </c>
      <c r="Y373" s="472"/>
      <c r="Z373" s="471"/>
      <c r="AA373" s="472"/>
      <c r="AB373" s="471"/>
      <c r="AC373" s="472"/>
      <c r="AD373" s="472"/>
      <c r="AE373" s="472"/>
      <c r="AF373" s="472"/>
      <c r="AG373" s="472"/>
      <c r="AH373" s="472"/>
      <c r="AI373" s="472"/>
      <c r="AJ373" s="472"/>
      <c r="AK373" s="472"/>
      <c r="AL373" s="472"/>
      <c r="AM373" s="472"/>
      <c r="AN373" s="472"/>
      <c r="AO373" s="472"/>
      <c r="AP373" s="472"/>
      <c r="AQ373" s="472"/>
      <c r="AR373" s="472"/>
    </row>
    <row r="374" spans="1:45">
      <c r="A374" s="466" t="s">
        <v>460</v>
      </c>
      <c r="B374" s="467">
        <v>2003</v>
      </c>
      <c r="C374" s="466"/>
      <c r="D374" s="468">
        <v>0</v>
      </c>
      <c r="E374" s="469"/>
      <c r="F374" s="480">
        <v>0</v>
      </c>
      <c r="G374" s="469"/>
      <c r="H374" s="480">
        <v>0</v>
      </c>
      <c r="I374" s="470"/>
      <c r="J374" s="470">
        <f t="shared" si="255"/>
        <v>0</v>
      </c>
      <c r="L374" s="471" t="str">
        <f t="shared" si="256"/>
        <v>NA</v>
      </c>
      <c r="N374" s="471">
        <f t="shared" si="257"/>
        <v>0</v>
      </c>
      <c r="O374" s="472"/>
      <c r="P374" s="471">
        <f t="shared" si="258"/>
        <v>0</v>
      </c>
      <c r="Q374" s="473"/>
      <c r="R374" s="471">
        <f t="shared" si="259"/>
        <v>0</v>
      </c>
      <c r="S374" s="473"/>
      <c r="T374" s="471">
        <f t="shared" si="260"/>
        <v>0</v>
      </c>
      <c r="U374" s="472"/>
      <c r="V374" s="471">
        <f t="shared" si="261"/>
        <v>0</v>
      </c>
      <c r="W374" s="472"/>
      <c r="X374" s="471">
        <f t="shared" si="262"/>
        <v>-1.5773767230353845E-2</v>
      </c>
      <c r="Y374" s="472"/>
      <c r="Z374" s="471">
        <f t="shared" ref="Z374:Z385" si="263">IF(SUM($D367:$D374)=0,"NA",SUM($J367:$J374)/SUM($D367:$D374))</f>
        <v>-1.1850376120633393E-2</v>
      </c>
      <c r="AA374" s="472"/>
      <c r="AB374" s="471"/>
      <c r="AC374" s="472"/>
      <c r="AD374" s="471"/>
      <c r="AE374" s="471"/>
      <c r="AF374" s="472"/>
      <c r="AG374" s="472"/>
      <c r="AH374" s="472"/>
      <c r="AI374" s="472"/>
      <c r="AJ374" s="472"/>
      <c r="AK374" s="472"/>
      <c r="AL374" s="472"/>
      <c r="AM374" s="472"/>
      <c r="AN374" s="472"/>
      <c r="AO374" s="472"/>
      <c r="AP374" s="472"/>
      <c r="AQ374" s="472"/>
      <c r="AR374" s="472"/>
    </row>
    <row r="375" spans="1:45">
      <c r="A375" s="466" t="s">
        <v>460</v>
      </c>
      <c r="B375" s="467">
        <v>2004</v>
      </c>
      <c r="C375" s="466"/>
      <c r="D375" s="468">
        <v>0</v>
      </c>
      <c r="E375" s="469"/>
      <c r="F375" s="480">
        <v>0</v>
      </c>
      <c r="G375" s="469"/>
      <c r="H375" s="480">
        <v>0</v>
      </c>
      <c r="I375" s="470"/>
      <c r="J375" s="470">
        <f t="shared" si="255"/>
        <v>0</v>
      </c>
      <c r="L375" s="471" t="str">
        <f t="shared" si="256"/>
        <v>NA</v>
      </c>
      <c r="N375" s="471" t="str">
        <f t="shared" si="257"/>
        <v>NA</v>
      </c>
      <c r="O375" s="472"/>
      <c r="P375" s="471">
        <f t="shared" si="258"/>
        <v>0</v>
      </c>
      <c r="Q375" s="473"/>
      <c r="R375" s="471">
        <f t="shared" si="259"/>
        <v>0</v>
      </c>
      <c r="S375" s="473"/>
      <c r="T375" s="471">
        <f t="shared" si="260"/>
        <v>0</v>
      </c>
      <c r="U375" s="472"/>
      <c r="V375" s="471">
        <f t="shared" si="261"/>
        <v>0</v>
      </c>
      <c r="W375" s="472"/>
      <c r="X375" s="471">
        <f t="shared" si="262"/>
        <v>0</v>
      </c>
      <c r="Y375" s="472"/>
      <c r="Z375" s="471">
        <f t="shared" si="263"/>
        <v>-1.5773767230353845E-2</v>
      </c>
      <c r="AA375" s="472"/>
      <c r="AB375" s="471">
        <f t="shared" ref="AB375:AB385" si="264">IF(SUM($D367:$D375)=0,"NA",SUM($J367:$J375)/SUM($D367:$D375))</f>
        <v>-1.1850376120633393E-2</v>
      </c>
      <c r="AC375" s="472"/>
      <c r="AD375" s="471"/>
      <c r="AE375" s="471"/>
      <c r="AF375" s="471"/>
      <c r="AG375" s="472"/>
      <c r="AH375" s="471" t="s">
        <v>36</v>
      </c>
      <c r="AI375" s="472"/>
      <c r="AJ375" s="471" t="s">
        <v>36</v>
      </c>
      <c r="AK375" s="472"/>
      <c r="AL375" s="471" t="s">
        <v>36</v>
      </c>
      <c r="AM375" s="472"/>
      <c r="AN375" s="471" t="s">
        <v>36</v>
      </c>
      <c r="AO375" s="472"/>
      <c r="AP375" s="472"/>
      <c r="AQ375" s="472"/>
      <c r="AR375" s="472"/>
    </row>
    <row r="376" spans="1:45">
      <c r="A376" s="466" t="s">
        <v>460</v>
      </c>
      <c r="B376" s="467">
        <v>2005</v>
      </c>
      <c r="C376" s="466"/>
      <c r="D376" s="477">
        <v>22519</v>
      </c>
      <c r="E376" s="478"/>
      <c r="F376" s="480">
        <v>0</v>
      </c>
      <c r="G376" s="478"/>
      <c r="H376" s="477">
        <v>28499.08</v>
      </c>
      <c r="J376" s="451">
        <f t="shared" si="255"/>
        <v>-28499.08</v>
      </c>
      <c r="L376" s="471">
        <f t="shared" si="256"/>
        <v>-1.2655570851281142</v>
      </c>
      <c r="N376" s="471">
        <f t="shared" si="257"/>
        <v>-1.2655570851281142</v>
      </c>
      <c r="O376" s="472"/>
      <c r="P376" s="471">
        <f t="shared" si="258"/>
        <v>-1.2655570851281142</v>
      </c>
      <c r="Q376" s="473"/>
      <c r="R376" s="471">
        <f t="shared" si="259"/>
        <v>-1.12782777316079</v>
      </c>
      <c r="S376" s="473"/>
      <c r="T376" s="471">
        <f t="shared" si="260"/>
        <v>-0.88564218900525193</v>
      </c>
      <c r="U376" s="472"/>
      <c r="V376" s="471">
        <f t="shared" si="261"/>
        <v>-0.71006278652581223</v>
      </c>
      <c r="W376" s="472"/>
      <c r="X376" s="471">
        <f t="shared" si="262"/>
        <v>-0.69477754211462983</v>
      </c>
      <c r="Y376" s="472"/>
      <c r="Z376" s="471">
        <f t="shared" si="263"/>
        <v>-0.65319917487966994</v>
      </c>
      <c r="AA376" s="472"/>
      <c r="AB376" s="471">
        <f t="shared" si="264"/>
        <v>-0.66083153793261518</v>
      </c>
      <c r="AC376" s="472"/>
      <c r="AD376" s="471">
        <f t="shared" ref="AD376:AD385" si="265">IF(SUM($D367:$D376)=0,"NA",SUM($J367:$J376)/SUM($D367:$D376))</f>
        <v>-0.55864735048032232</v>
      </c>
      <c r="AE376" s="471"/>
      <c r="AF376" s="471"/>
      <c r="AG376" s="472"/>
      <c r="AH376" s="471"/>
      <c r="AI376" s="472"/>
      <c r="AJ376" s="471" t="s">
        <v>36</v>
      </c>
      <c r="AK376" s="472"/>
      <c r="AL376" s="471" t="s">
        <v>36</v>
      </c>
      <c r="AM376" s="472"/>
      <c r="AN376" s="471" t="s">
        <v>36</v>
      </c>
      <c r="AO376" s="472"/>
      <c r="AP376" s="472"/>
      <c r="AQ376" s="472"/>
      <c r="AR376" s="472"/>
    </row>
    <row r="377" spans="1:45">
      <c r="A377" s="466" t="s">
        <v>460</v>
      </c>
      <c r="B377" s="467">
        <v>2006</v>
      </c>
      <c r="C377" s="466"/>
      <c r="D377" s="477">
        <v>2765.11</v>
      </c>
      <c r="E377" s="478"/>
      <c r="F377" s="480">
        <v>0</v>
      </c>
      <c r="G377" s="478"/>
      <c r="H377" s="477">
        <v>5223.87</v>
      </c>
      <c r="J377" s="451">
        <f t="shared" si="255"/>
        <v>-5223.87</v>
      </c>
      <c r="L377" s="471">
        <f t="shared" si="256"/>
        <v>-1.8892087475724291</v>
      </c>
      <c r="N377" s="471">
        <f t="shared" si="257"/>
        <v>-1.3337606109133366</v>
      </c>
      <c r="O377" s="472"/>
      <c r="P377" s="471">
        <f t="shared" si="258"/>
        <v>-1.3337606109133366</v>
      </c>
      <c r="Q377" s="473"/>
      <c r="R377" s="471">
        <f t="shared" si="259"/>
        <v>-1.3337606109133366</v>
      </c>
      <c r="S377" s="473"/>
      <c r="T377" s="471">
        <f t="shared" si="260"/>
        <v>-1.2029256502168253</v>
      </c>
      <c r="U377" s="472"/>
      <c r="V377" s="471">
        <f t="shared" si="261"/>
        <v>-0.96505391037287835</v>
      </c>
      <c r="W377" s="472"/>
      <c r="X377" s="471">
        <f t="shared" si="262"/>
        <v>-0.78606241190496018</v>
      </c>
      <c r="Y377" s="472"/>
      <c r="Z377" s="471">
        <f t="shared" si="263"/>
        <v>-0.77020978615301317</v>
      </c>
      <c r="AA377" s="472"/>
      <c r="AB377" s="471">
        <f t="shared" si="264"/>
        <v>-0.72686431824388398</v>
      </c>
      <c r="AC377" s="472"/>
      <c r="AD377" s="471">
        <f t="shared" si="265"/>
        <v>-0.734041798801641</v>
      </c>
      <c r="AE377" s="471"/>
      <c r="AF377" s="471">
        <f t="shared" ref="AF377:AF385" si="266">IF(SUM($D367:$D377)=0,"NA",SUM($J367:$J377)/SUM($D367:$D377))</f>
        <v>-0.62628235213231009</v>
      </c>
      <c r="AG377" s="472"/>
      <c r="AH377" s="471"/>
      <c r="AI377" s="472"/>
      <c r="AJ377" s="471"/>
      <c r="AK377" s="472"/>
      <c r="AL377" s="471" t="s">
        <v>36</v>
      </c>
      <c r="AM377" s="472"/>
      <c r="AN377" s="471" t="s">
        <v>36</v>
      </c>
      <c r="AO377" s="472"/>
      <c r="AP377" s="472"/>
      <c r="AQ377" s="472"/>
      <c r="AR377" s="472"/>
    </row>
    <row r="378" spans="1:45">
      <c r="A378" s="466" t="s">
        <v>460</v>
      </c>
      <c r="B378" s="467">
        <v>2007</v>
      </c>
      <c r="C378" s="466"/>
      <c r="D378" s="477">
        <v>44380.09</v>
      </c>
      <c r="E378" s="478"/>
      <c r="F378" s="480">
        <v>0</v>
      </c>
      <c r="G378" s="478"/>
      <c r="H378" s="477">
        <v>7710.81</v>
      </c>
      <c r="J378" s="451">
        <f t="shared" si="255"/>
        <v>-7710.81</v>
      </c>
      <c r="L378" s="471">
        <f t="shared" si="256"/>
        <v>-0.17374480313131407</v>
      </c>
      <c r="N378" s="471">
        <f t="shared" si="257"/>
        <v>-0.27435836522063756</v>
      </c>
      <c r="O378" s="472"/>
      <c r="P378" s="471">
        <f t="shared" si="258"/>
        <v>-0.59476402513773219</v>
      </c>
      <c r="Q378" s="473"/>
      <c r="R378" s="471">
        <f t="shared" si="259"/>
        <v>-0.59476402513773219</v>
      </c>
      <c r="S378" s="473"/>
      <c r="T378" s="471">
        <f t="shared" si="260"/>
        <v>-0.59476402513773219</v>
      </c>
      <c r="U378" s="472"/>
      <c r="V378" s="471">
        <f t="shared" si="261"/>
        <v>-0.57217728014671165</v>
      </c>
      <c r="W378" s="472"/>
      <c r="X378" s="471">
        <f t="shared" si="262"/>
        <v>-0.52233442001306041</v>
      </c>
      <c r="Y378" s="472"/>
      <c r="Z378" s="471">
        <f t="shared" si="263"/>
        <v>-0.47471574634629227</v>
      </c>
      <c r="AA378" s="472"/>
      <c r="AB378" s="471">
        <f t="shared" si="264"/>
        <v>-0.46996127679942656</v>
      </c>
      <c r="AC378" s="472"/>
      <c r="AD378" s="471">
        <f t="shared" si="265"/>
        <v>-0.45644361014902751</v>
      </c>
      <c r="AE378" s="471"/>
      <c r="AF378" s="471">
        <f t="shared" si="266"/>
        <v>-0.46011201297270626</v>
      </c>
      <c r="AG378" s="472"/>
      <c r="AH378" s="471">
        <f t="shared" ref="AH378:AH385" si="267">IF(SUM($D367:$D378)=0,"NA",SUM($J367:$J378)/SUM($D367:$D378))</f>
        <v>-0.42295954936969266</v>
      </c>
      <c r="AI378" s="472"/>
      <c r="AJ378" s="471"/>
      <c r="AK378" s="472"/>
      <c r="AL378" s="471"/>
      <c r="AM378" s="472"/>
      <c r="AN378" s="471" t="s">
        <v>36</v>
      </c>
      <c r="AO378" s="472"/>
      <c r="AP378" s="472"/>
      <c r="AQ378" s="472"/>
      <c r="AR378" s="472"/>
    </row>
    <row r="379" spans="1:45">
      <c r="A379" s="466" t="s">
        <v>460</v>
      </c>
      <c r="B379" s="467">
        <v>2008</v>
      </c>
      <c r="C379" s="466"/>
      <c r="D379" s="477">
        <v>5150.74</v>
      </c>
      <c r="E379" s="478"/>
      <c r="F379" s="480">
        <v>0</v>
      </c>
      <c r="G379" s="478"/>
      <c r="H379" s="477">
        <v>19867.43</v>
      </c>
      <c r="J379" s="451">
        <f t="shared" si="255"/>
        <v>-19867.43</v>
      </c>
      <c r="L379" s="471">
        <f t="shared" si="256"/>
        <v>-3.8571991597323882</v>
      </c>
      <c r="N379" s="471">
        <f t="shared" si="257"/>
        <v>-0.55678937744431101</v>
      </c>
      <c r="O379" s="472"/>
      <c r="P379" s="471">
        <f t="shared" si="258"/>
        <v>-0.62724008785385643</v>
      </c>
      <c r="Q379" s="472"/>
      <c r="R379" s="471">
        <f t="shared" si="259"/>
        <v>-0.81937097055748487</v>
      </c>
      <c r="S379" s="473"/>
      <c r="T379" s="471">
        <f t="shared" si="260"/>
        <v>-0.81937097055748487</v>
      </c>
      <c r="U379" s="472"/>
      <c r="V379" s="471">
        <f t="shared" si="261"/>
        <v>-0.81937097055748487</v>
      </c>
      <c r="W379" s="472"/>
      <c r="X379" s="471">
        <f t="shared" si="262"/>
        <v>-0.79032085888289216</v>
      </c>
      <c r="Y379" s="472"/>
      <c r="Z379" s="471">
        <f t="shared" si="263"/>
        <v>-0.725673081271203</v>
      </c>
      <c r="AA379" s="472"/>
      <c r="AB379" s="471">
        <f t="shared" si="264"/>
        <v>-0.66320354197910381</v>
      </c>
      <c r="AC379" s="472"/>
      <c r="AD379" s="471">
        <f t="shared" si="265"/>
        <v>-0.65692792601056171</v>
      </c>
      <c r="AE379" s="471"/>
      <c r="AF379" s="471">
        <f t="shared" si="266"/>
        <v>-0.639047060680354</v>
      </c>
      <c r="AG379" s="472"/>
      <c r="AH379" s="471">
        <f t="shared" si="267"/>
        <v>-0.64251848874246109</v>
      </c>
      <c r="AI379" s="472"/>
      <c r="AJ379" s="471">
        <f t="shared" ref="AJ379:AJ385" si="268">IF(SUM($D367:$D379)=0,"NA",SUM($J367:$J379)/SUM($D367:$D379))</f>
        <v>-0.59316282031569179</v>
      </c>
      <c r="AK379" s="472"/>
      <c r="AL379" s="471"/>
      <c r="AM379" s="472"/>
      <c r="AN379" s="471"/>
      <c r="AO379" s="472"/>
      <c r="AP379" s="472"/>
      <c r="AQ379" s="472"/>
      <c r="AR379" s="472"/>
    </row>
    <row r="380" spans="1:45">
      <c r="A380" s="466" t="s">
        <v>460</v>
      </c>
      <c r="B380" s="467">
        <v>2009</v>
      </c>
      <c r="C380" s="466"/>
      <c r="D380" s="477">
        <v>193189.22</v>
      </c>
      <c r="E380" s="478"/>
      <c r="F380" s="480">
        <v>0</v>
      </c>
      <c r="G380" s="478"/>
      <c r="H380" s="477">
        <v>4538.26</v>
      </c>
      <c r="J380" s="451">
        <f t="shared" si="255"/>
        <v>-4538.26</v>
      </c>
      <c r="L380" s="471">
        <f t="shared" si="256"/>
        <v>-2.3491269336870867E-2</v>
      </c>
      <c r="N380" s="471">
        <f t="shared" si="257"/>
        <v>-0.12304978784910515</v>
      </c>
      <c r="O380" s="472"/>
      <c r="P380" s="471">
        <f t="shared" si="258"/>
        <v>-0.13231910589998644</v>
      </c>
      <c r="Q380" s="472"/>
      <c r="R380" s="471">
        <f t="shared" si="259"/>
        <v>-0.152108461464636</v>
      </c>
      <c r="S380" s="473"/>
      <c r="T380" s="471">
        <f t="shared" si="260"/>
        <v>-0.24566577623272709</v>
      </c>
      <c r="U380" s="472"/>
      <c r="V380" s="471">
        <f t="shared" si="261"/>
        <v>-0.24566577623272709</v>
      </c>
      <c r="W380" s="472"/>
      <c r="X380" s="471">
        <f t="shared" si="262"/>
        <v>-0.24566577623272709</v>
      </c>
      <c r="Y380" s="472"/>
      <c r="Z380" s="471">
        <f t="shared" si="263"/>
        <v>-0.24317059431330618</v>
      </c>
      <c r="AA380" s="472"/>
      <c r="AB380" s="471">
        <f t="shared" si="264"/>
        <v>-0.23711900736486838</v>
      </c>
      <c r="AC380" s="472"/>
      <c r="AD380" s="471">
        <f t="shared" si="265"/>
        <v>-0.23051320847517037</v>
      </c>
      <c r="AE380" s="471"/>
      <c r="AF380" s="471">
        <f t="shared" si="266"/>
        <v>-0.2298027714501597</v>
      </c>
      <c r="AG380" s="472"/>
      <c r="AH380" s="471">
        <f t="shared" si="267"/>
        <v>-0.22772742183426145</v>
      </c>
      <c r="AI380" s="472"/>
      <c r="AJ380" s="471">
        <f t="shared" si="268"/>
        <v>-0.22887921200673111</v>
      </c>
      <c r="AK380" s="472"/>
      <c r="AL380" s="471">
        <f t="shared" ref="AL380:AL385" si="269">IF(SUM($D367:$D380)=0,"NA",SUM($J367:$J380)/SUM($D367:$D380))</f>
        <v>-0.22275539386550405</v>
      </c>
      <c r="AM380" s="472"/>
      <c r="AN380" s="471"/>
      <c r="AO380" s="472"/>
      <c r="AP380" s="471"/>
      <c r="AQ380" s="472"/>
      <c r="AR380" s="472"/>
    </row>
    <row r="381" spans="1:45">
      <c r="A381" s="466" t="s">
        <v>460</v>
      </c>
      <c r="B381" s="467">
        <v>2010</v>
      </c>
      <c r="C381" s="466"/>
      <c r="D381" s="477">
        <v>13352.93</v>
      </c>
      <c r="E381" s="478"/>
      <c r="F381" s="480">
        <v>0</v>
      </c>
      <c r="G381" s="478"/>
      <c r="H381" s="477">
        <v>546.98</v>
      </c>
      <c r="J381" s="451">
        <f t="shared" si="255"/>
        <v>-546.98</v>
      </c>
      <c r="L381" s="471">
        <f t="shared" si="256"/>
        <v>-4.0963294198351971E-2</v>
      </c>
      <c r="N381" s="471">
        <f t="shared" si="257"/>
        <v>-2.4620834052516642E-2</v>
      </c>
      <c r="O381" s="472"/>
      <c r="P381" s="471">
        <f t="shared" si="258"/>
        <v>-0.11787202678370541</v>
      </c>
      <c r="Q381" s="472"/>
      <c r="R381" s="471">
        <f t="shared" si="259"/>
        <v>-0.12755535550841796</v>
      </c>
      <c r="S381" s="472"/>
      <c r="T381" s="471">
        <f t="shared" si="260"/>
        <v>-0.14637470860644972</v>
      </c>
      <c r="U381" s="472"/>
      <c r="V381" s="471">
        <f t="shared" si="261"/>
        <v>-0.23595079832535937</v>
      </c>
      <c r="W381" s="472"/>
      <c r="X381" s="471">
        <f t="shared" si="262"/>
        <v>-0.23595079832535937</v>
      </c>
      <c r="Y381" s="472"/>
      <c r="Z381" s="471">
        <f t="shared" si="263"/>
        <v>-0.23595079832535937</v>
      </c>
      <c r="AA381" s="472"/>
      <c r="AB381" s="471">
        <f t="shared" si="264"/>
        <v>-0.23366692467970435</v>
      </c>
      <c r="AC381" s="472"/>
      <c r="AD381" s="471">
        <f t="shared" si="265"/>
        <v>-0.22811866478356987</v>
      </c>
      <c r="AE381" s="472"/>
      <c r="AF381" s="471">
        <f t="shared" si="266"/>
        <v>-0.22204743561557455</v>
      </c>
      <c r="AG381" s="472"/>
      <c r="AH381" s="471">
        <f t="shared" si="267"/>
        <v>-0.22139356451434911</v>
      </c>
      <c r="AI381" s="472"/>
      <c r="AJ381" s="471">
        <f t="shared" si="268"/>
        <v>-0.21948242540229612</v>
      </c>
      <c r="AK381" s="472"/>
      <c r="AL381" s="471">
        <f t="shared" si="269"/>
        <v>-0.22058336798437148</v>
      </c>
      <c r="AM381" s="472"/>
      <c r="AN381" s="471">
        <f>IF(SUM($D367:$D381)=0,"NA",SUM($J367:$J381)/SUM($D367:$D381))</f>
        <v>-0.21493674318192774</v>
      </c>
      <c r="AO381" s="472"/>
      <c r="AP381" s="471"/>
      <c r="AQ381" s="472"/>
      <c r="AR381" s="471"/>
    </row>
    <row r="382" spans="1:45">
      <c r="A382" s="466" t="s">
        <v>460</v>
      </c>
      <c r="B382" s="467">
        <v>2011</v>
      </c>
      <c r="C382" s="466"/>
      <c r="D382" s="477">
        <v>207760.59</v>
      </c>
      <c r="E382" s="478"/>
      <c r="F382" s="480">
        <v>0</v>
      </c>
      <c r="G382" s="478"/>
      <c r="H382" s="477">
        <v>80762.900000000009</v>
      </c>
      <c r="J382" s="451">
        <f t="shared" si="255"/>
        <v>-80762.900000000009</v>
      </c>
      <c r="L382" s="471">
        <f t="shared" si="256"/>
        <v>-0.38873060574192636</v>
      </c>
      <c r="N382" s="471">
        <f t="shared" si="257"/>
        <v>-0.36772911941341269</v>
      </c>
      <c r="O382" s="472"/>
      <c r="P382" s="471">
        <f t="shared" si="258"/>
        <v>-0.20721113261283286</v>
      </c>
      <c r="Q382" s="472"/>
      <c r="R382" s="471">
        <f t="shared" si="259"/>
        <v>-0.25203169133320819</v>
      </c>
      <c r="S382" s="472"/>
      <c r="T382" s="471">
        <f t="shared" si="260"/>
        <v>-0.24454111848782314</v>
      </c>
      <c r="U382" s="472"/>
      <c r="V382" s="471">
        <f t="shared" si="261"/>
        <v>-0.25428758178227168</v>
      </c>
      <c r="W382" s="472"/>
      <c r="X382" s="471">
        <f t="shared" si="262"/>
        <v>-0.30084647522861985</v>
      </c>
      <c r="Y382" s="472"/>
      <c r="Z382" s="471">
        <f t="shared" si="263"/>
        <v>-0.30084647522861985</v>
      </c>
      <c r="AA382" s="472"/>
      <c r="AB382" s="471">
        <f t="shared" si="264"/>
        <v>-0.30084647522861985</v>
      </c>
      <c r="AC382" s="472"/>
      <c r="AD382" s="471">
        <f t="shared" si="265"/>
        <v>-0.29916446227977411</v>
      </c>
      <c r="AE382" s="472"/>
      <c r="AF382" s="471">
        <f t="shared" si="266"/>
        <v>-0.29501987739307017</v>
      </c>
      <c r="AG382" s="472"/>
      <c r="AH382" s="471">
        <f t="shared" si="267"/>
        <v>-0.29038732853255672</v>
      </c>
      <c r="AI382" s="472"/>
      <c r="AJ382" s="471">
        <f t="shared" si="268"/>
        <v>-0.2898822003205247</v>
      </c>
      <c r="AK382" s="472"/>
      <c r="AL382" s="471">
        <f t="shared" si="269"/>
        <v>-0.28839878228718935</v>
      </c>
      <c r="AM382" s="472"/>
      <c r="AN382" s="471">
        <f>IF(SUM($D368:$D382)=0,"NA",SUM($J368:$J382)/SUM($D368:$D382))</f>
        <v>-0.28905143082117613</v>
      </c>
      <c r="AO382" s="472"/>
      <c r="AP382" s="471">
        <f>IF(SUM($D367:$D382)=0,"NA",SUM($J367:$J382)/SUM($D367:$D382))</f>
        <v>-0.28461134335003091</v>
      </c>
      <c r="AQ382" s="472"/>
      <c r="AR382" s="471"/>
    </row>
    <row r="383" spans="1:45">
      <c r="A383" s="466" t="s">
        <v>460</v>
      </c>
      <c r="B383" s="467">
        <v>2012</v>
      </c>
      <c r="C383" s="466"/>
      <c r="D383" s="477">
        <v>9558.36</v>
      </c>
      <c r="E383" s="478"/>
      <c r="F383" s="480">
        <v>0</v>
      </c>
      <c r="G383" s="478"/>
      <c r="H383" s="477">
        <v>71136.41</v>
      </c>
      <c r="J383" s="451">
        <f t="shared" si="255"/>
        <v>-71136.41</v>
      </c>
      <c r="L383" s="471">
        <f t="shared" si="256"/>
        <v>-7.4423237877627546</v>
      </c>
      <c r="N383" s="471">
        <f t="shared" si="257"/>
        <v>-0.69896946400670534</v>
      </c>
      <c r="O383" s="472"/>
      <c r="P383" s="471">
        <f t="shared" si="258"/>
        <v>-0.66087938417114389</v>
      </c>
      <c r="Q383" s="472"/>
      <c r="R383" s="471">
        <f t="shared" si="259"/>
        <v>-0.3703679106197762</v>
      </c>
      <c r="S383" s="472"/>
      <c r="T383" s="471">
        <f t="shared" si="260"/>
        <v>-0.41223100043113037</v>
      </c>
      <c r="U383" s="472"/>
      <c r="V383" s="471">
        <f t="shared" si="261"/>
        <v>-0.38987312267870733</v>
      </c>
      <c r="W383" s="472"/>
      <c r="X383" s="471">
        <f t="shared" si="262"/>
        <v>-0.39857997269136258</v>
      </c>
      <c r="Y383" s="472"/>
      <c r="Z383" s="471">
        <f t="shared" si="263"/>
        <v>-0.43773055549249973</v>
      </c>
      <c r="AA383" s="472"/>
      <c r="AB383" s="471">
        <f t="shared" si="264"/>
        <v>-0.43773055549249973</v>
      </c>
      <c r="AC383" s="472"/>
      <c r="AD383" s="471">
        <f t="shared" si="265"/>
        <v>-0.43773055549249973</v>
      </c>
      <c r="AE383" s="472"/>
      <c r="AF383" s="471">
        <f t="shared" si="266"/>
        <v>-0.4353298843434617</v>
      </c>
      <c r="AG383" s="472"/>
      <c r="AH383" s="471">
        <f t="shared" si="267"/>
        <v>-0.42941228404737936</v>
      </c>
      <c r="AI383" s="472"/>
      <c r="AJ383" s="471">
        <f t="shared" si="268"/>
        <v>-0.42279427202814901</v>
      </c>
      <c r="AK383" s="472"/>
      <c r="AL383" s="471">
        <f t="shared" si="269"/>
        <v>-0.42207241464627787</v>
      </c>
      <c r="AM383" s="472"/>
      <c r="AN383" s="471">
        <f>IF(SUM($D369:$D383)=0,"NA",SUM($J369:$J383)/SUM($D369:$D383))</f>
        <v>-0.41995225583154211</v>
      </c>
      <c r="AO383" s="472"/>
      <c r="AP383" s="471">
        <f>IF(SUM($D368:$D383)=0,"NA",SUM($J368:$J383)/SUM($D368:$D383))</f>
        <v>-0.4205929028165073</v>
      </c>
      <c r="AQ383" s="472"/>
      <c r="AR383" s="471">
        <f>IF(SUM($D367:$D383)=0,"NA",SUM($J367:$J383)/SUM($D367:$D383))</f>
        <v>-0.41423887847311114</v>
      </c>
    </row>
    <row r="384" spans="1:45">
      <c r="A384" s="466" t="s">
        <v>460</v>
      </c>
      <c r="B384" s="467">
        <v>2013</v>
      </c>
      <c r="C384" s="466"/>
      <c r="D384" s="477">
        <v>343871.95</v>
      </c>
      <c r="E384" s="478"/>
      <c r="F384" s="480">
        <v>0</v>
      </c>
      <c r="G384" s="478"/>
      <c r="H384" s="477">
        <v>142895.07</v>
      </c>
      <c r="J384" s="451">
        <f t="shared" si="255"/>
        <v>-142895.07</v>
      </c>
      <c r="L384" s="471">
        <f t="shared" si="256"/>
        <v>-0.41554732800974314</v>
      </c>
      <c r="N384" s="471">
        <f>IF(SUM($D383:$D384)=0,"NA",SUM($J383:$J384)/SUM($D383:$D384))</f>
        <v>-0.60558326194490797</v>
      </c>
      <c r="O384" s="472"/>
      <c r="P384" s="471">
        <f t="shared" si="258"/>
        <v>-0.52530142594970797</v>
      </c>
      <c r="Q384" s="472"/>
      <c r="R384" s="471">
        <f t="shared" si="259"/>
        <v>-0.51404495980750498</v>
      </c>
      <c r="S384" s="472"/>
      <c r="T384" s="471">
        <f t="shared" si="260"/>
        <v>-0.39060402570919667</v>
      </c>
      <c r="U384" s="472"/>
      <c r="V384" s="471">
        <f t="shared" si="261"/>
        <v>-0.41370650301774348</v>
      </c>
      <c r="W384" s="472"/>
      <c r="X384" s="471">
        <f t="shared" si="262"/>
        <v>-0.40067580130911945</v>
      </c>
      <c r="Y384" s="472"/>
      <c r="Z384" s="471">
        <f t="shared" si="263"/>
        <v>-0.40569508402379778</v>
      </c>
      <c r="AA384" s="472"/>
      <c r="AB384" s="471">
        <f t="shared" si="264"/>
        <v>-0.42867684011684609</v>
      </c>
      <c r="AC384" s="472"/>
      <c r="AD384" s="471">
        <f t="shared" si="265"/>
        <v>-0.42867684011684609</v>
      </c>
      <c r="AE384" s="472"/>
      <c r="AF384" s="471">
        <f t="shared" si="266"/>
        <v>-0.42867684011684609</v>
      </c>
      <c r="AG384" s="472"/>
      <c r="AH384" s="471">
        <f t="shared" si="267"/>
        <v>-0.42728222978502534</v>
      </c>
      <c r="AI384" s="472"/>
      <c r="AJ384" s="471">
        <f t="shared" si="268"/>
        <v>-0.42381767624591277</v>
      </c>
      <c r="AK384" s="472"/>
      <c r="AL384" s="471">
        <f t="shared" si="269"/>
        <v>-0.41989712927051365</v>
      </c>
      <c r="AM384" s="472"/>
      <c r="AN384" s="471">
        <f>IF(SUM($D370:$D384)=0,"NA",SUM($J370:$J384)/SUM($D370:$D384))</f>
        <v>-0.41946652706314319</v>
      </c>
      <c r="AO384" s="472"/>
      <c r="AP384" s="471">
        <f>IF(SUM($D369:$D384)=0,"NA",SUM($J369:$J384)/SUM($D369:$D384))</f>
        <v>-0.41819840258942947</v>
      </c>
      <c r="AQ384" s="472"/>
      <c r="AR384" s="471">
        <f>IF(SUM($D368:$D384)=0,"NA",SUM($J368:$J384)/SUM($D368:$D384))</f>
        <v>-0.41858397143530002</v>
      </c>
      <c r="AS384" s="471">
        <f>IF(SUM($D367:$D384)=0,"NA",SUM($J367:$J384)/SUM($D367:$D384))</f>
        <v>-0.41475506435133691</v>
      </c>
    </row>
    <row r="385" spans="1:46">
      <c r="A385" s="466" t="s">
        <v>460</v>
      </c>
      <c r="B385" s="467">
        <v>2014</v>
      </c>
      <c r="C385" s="466"/>
      <c r="D385" s="477">
        <v>1055591.06</v>
      </c>
      <c r="E385" s="478"/>
      <c r="F385" s="480">
        <v>0</v>
      </c>
      <c r="G385" s="478"/>
      <c r="H385" s="477">
        <v>147899.88999999998</v>
      </c>
      <c r="J385" s="451">
        <f t="shared" si="255"/>
        <v>-147899.88999999998</v>
      </c>
      <c r="L385" s="471">
        <f t="shared" si="256"/>
        <v>-0.14011097251998325</v>
      </c>
      <c r="N385" s="471">
        <f>IF(SUM($D384:$D385)=0,"NA",SUM($J384:$J385)/SUM($D384:$D385))</f>
        <v>-0.20779038668553301</v>
      </c>
      <c r="O385" s="472"/>
      <c r="P385" s="471">
        <f t="shared" si="258"/>
        <v>-0.25686719712419975</v>
      </c>
      <c r="Q385" s="472"/>
      <c r="R385" s="471">
        <f t="shared" si="259"/>
        <v>-0.27381198018810154</v>
      </c>
      <c r="S385" s="472"/>
      <c r="T385" s="471">
        <f t="shared" si="260"/>
        <v>-0.27190464587872232</v>
      </c>
      <c r="U385" s="472"/>
      <c r="V385" s="471">
        <f t="shared" si="261"/>
        <v>-0.24558415453629909</v>
      </c>
      <c r="W385" s="472"/>
      <c r="X385" s="471">
        <f t="shared" si="262"/>
        <v>-0.25575792852715479</v>
      </c>
      <c r="Y385" s="472"/>
      <c r="Z385" s="471">
        <f t="shared" si="263"/>
        <v>-0.2538145052494028</v>
      </c>
      <c r="AA385" s="472"/>
      <c r="AB385" s="471">
        <f t="shared" si="264"/>
        <v>-0.25622546528013496</v>
      </c>
      <c r="AC385" s="472"/>
      <c r="AD385" s="471">
        <f t="shared" si="265"/>
        <v>-0.26819989821082924</v>
      </c>
      <c r="AE385" s="472"/>
      <c r="AF385" s="471">
        <f t="shared" si="266"/>
        <v>-0.26819989821082924</v>
      </c>
      <c r="AG385" s="472"/>
      <c r="AH385" s="471">
        <f t="shared" si="267"/>
        <v>-0.26819989821082924</v>
      </c>
      <c r="AI385" s="472"/>
      <c r="AJ385" s="471">
        <f t="shared" si="268"/>
        <v>-0.26781189570217162</v>
      </c>
      <c r="AK385" s="472"/>
      <c r="AL385" s="471">
        <f t="shared" si="269"/>
        <v>-0.26684188777638823</v>
      </c>
      <c r="AM385" s="472"/>
      <c r="AN385" s="471">
        <f>IF(SUM($D371:$D385)=0,"NA",SUM($J371:$J385)/SUM($D371:$D385))</f>
        <v>-0.26573357291498573</v>
      </c>
      <c r="AO385" s="472"/>
      <c r="AP385" s="471">
        <f>IF(SUM($D370:$D385)=0,"NA",SUM($J370:$J385)/SUM($D370:$D385))</f>
        <v>-0.26561114884933607</v>
      </c>
      <c r="AQ385" s="472"/>
      <c r="AR385" s="471">
        <f>IF(SUM($D369:$D385)=0,"NA",SUM($J369:$J385)/SUM($D369:$D385))</f>
        <v>-0.26524980421389077</v>
      </c>
      <c r="AS385" s="471">
        <f>IF(SUM($D368:$D385)=0,"NA",SUM($J368:$J385)/SUM($D368:$D385))</f>
        <v>-0.26542330948486886</v>
      </c>
      <c r="AT385" s="471">
        <f>IF(SUM($D367:$D385)=0,"NA",SUM($J367:$J385)/SUM($D367:$D385))</f>
        <v>-0.2643274915701867</v>
      </c>
    </row>
    <row r="386" spans="1:46">
      <c r="A386" s="466"/>
      <c r="B386" s="466"/>
      <c r="C386" s="466"/>
      <c r="D386" s="477"/>
      <c r="E386" s="478"/>
      <c r="F386" s="477"/>
      <c r="G386" s="478"/>
      <c r="H386" s="477"/>
      <c r="J386" s="488">
        <f>SUM(J367:J385)</f>
        <v>-509425.70000000007</v>
      </c>
    </row>
    <row r="387" spans="1:46">
      <c r="A387" s="466"/>
      <c r="B387" s="466"/>
      <c r="C387" s="466"/>
      <c r="D387" s="477"/>
      <c r="E387" s="478"/>
      <c r="F387" s="477"/>
      <c r="G387" s="478"/>
      <c r="H387" s="477"/>
    </row>
    <row r="388" spans="1:46">
      <c r="A388" s="466">
        <v>36900</v>
      </c>
      <c r="B388" s="467">
        <v>1996</v>
      </c>
      <c r="C388" s="466"/>
      <c r="D388" s="479">
        <v>0</v>
      </c>
      <c r="E388" s="479"/>
      <c r="F388" s="479">
        <v>0</v>
      </c>
      <c r="G388" s="479"/>
      <c r="H388" s="479">
        <v>191</v>
      </c>
      <c r="J388" s="451">
        <f>F388+-H388</f>
        <v>-191</v>
      </c>
      <c r="L388" s="471" t="str">
        <f t="shared" ref="L388:L406" si="270">IF(D388=0,"NA",+J388/D388)</f>
        <v>NA</v>
      </c>
      <c r="N388" s="471"/>
      <c r="O388" s="472"/>
      <c r="P388" s="471"/>
      <c r="Q388" s="473"/>
      <c r="R388" s="473"/>
      <c r="S388" s="473"/>
      <c r="T388" s="473"/>
      <c r="U388" s="472"/>
      <c r="V388" s="472"/>
      <c r="W388" s="472"/>
      <c r="X388" s="472"/>
      <c r="Y388" s="472"/>
      <c r="Z388" s="472"/>
      <c r="AA388" s="474"/>
      <c r="AB388" s="474"/>
      <c r="AC388" s="472"/>
      <c r="AD388" s="472"/>
      <c r="AE388" s="472"/>
      <c r="AF388" s="472"/>
      <c r="AG388" s="472"/>
      <c r="AH388" s="472"/>
      <c r="AI388" s="472"/>
      <c r="AJ388" s="472"/>
      <c r="AK388" s="472"/>
      <c r="AL388" s="472"/>
      <c r="AM388" s="472"/>
      <c r="AN388" s="472"/>
      <c r="AO388" s="472"/>
      <c r="AP388" s="472"/>
      <c r="AQ388" s="472"/>
      <c r="AR388" s="472"/>
    </row>
    <row r="389" spans="1:46">
      <c r="A389" s="466">
        <v>36900</v>
      </c>
      <c r="B389" s="467">
        <v>1997</v>
      </c>
      <c r="C389" s="466"/>
      <c r="D389" s="479">
        <v>0</v>
      </c>
      <c r="E389" s="479"/>
      <c r="F389" s="479">
        <v>0</v>
      </c>
      <c r="G389" s="469"/>
      <c r="H389" s="468">
        <v>0</v>
      </c>
      <c r="J389" s="470">
        <f t="shared" ref="J389:J406" si="271">F389+-H389</f>
        <v>0</v>
      </c>
      <c r="L389" s="471" t="str">
        <f t="shared" si="270"/>
        <v>NA</v>
      </c>
      <c r="N389" s="471" t="str">
        <f t="shared" ref="N389:N404" si="272">IF(SUM($D388:$D389)=0,"NA",SUM($J388:$J389)/SUM($D388:$D389))</f>
        <v>NA</v>
      </c>
      <c r="O389" s="472"/>
      <c r="P389" s="471"/>
      <c r="Q389" s="473"/>
      <c r="R389" s="471"/>
      <c r="S389" s="473"/>
      <c r="T389" s="473"/>
      <c r="U389" s="472"/>
      <c r="V389" s="472"/>
      <c r="W389" s="472"/>
      <c r="X389" s="472"/>
      <c r="Y389" s="472"/>
      <c r="Z389" s="472"/>
      <c r="AA389" s="474"/>
      <c r="AB389" s="475"/>
      <c r="AC389" s="472"/>
      <c r="AD389" s="472"/>
      <c r="AE389" s="472"/>
      <c r="AF389" s="472"/>
      <c r="AG389" s="472"/>
      <c r="AH389" s="472"/>
      <c r="AI389" s="472"/>
      <c r="AJ389" s="472"/>
      <c r="AK389" s="472"/>
      <c r="AL389" s="472"/>
      <c r="AM389" s="472"/>
      <c r="AN389" s="472"/>
      <c r="AO389" s="472"/>
      <c r="AP389" s="472"/>
      <c r="AQ389" s="472"/>
      <c r="AR389" s="472"/>
    </row>
    <row r="390" spans="1:46">
      <c r="A390" s="466">
        <v>36900</v>
      </c>
      <c r="B390" s="467">
        <v>1998</v>
      </c>
      <c r="C390" s="466"/>
      <c r="D390" s="479">
        <v>13523</v>
      </c>
      <c r="E390" s="479"/>
      <c r="F390" s="479">
        <v>0</v>
      </c>
      <c r="G390" s="479"/>
      <c r="H390" s="479">
        <v>77</v>
      </c>
      <c r="J390" s="451">
        <f t="shared" si="271"/>
        <v>-77</v>
      </c>
      <c r="L390" s="471">
        <f t="shared" si="270"/>
        <v>-5.6940028100273604E-3</v>
      </c>
      <c r="N390" s="471">
        <f t="shared" si="272"/>
        <v>-5.6940028100273604E-3</v>
      </c>
      <c r="O390" s="472"/>
      <c r="P390" s="471">
        <f t="shared" ref="P390:P406" si="273">IF(SUM($D388:$D390)=0,"NA",SUM($J388:$J390)/SUM($D388:$D390))</f>
        <v>-1.9818087702432891E-2</v>
      </c>
      <c r="Q390" s="473"/>
      <c r="R390" s="471"/>
      <c r="S390" s="473"/>
      <c r="T390" s="471"/>
      <c r="U390" s="472"/>
      <c r="V390" s="472"/>
      <c r="W390" s="472"/>
      <c r="X390" s="472"/>
      <c r="Y390" s="472"/>
      <c r="Z390" s="472"/>
      <c r="AA390" s="472"/>
      <c r="AB390" s="472"/>
      <c r="AC390" s="472"/>
      <c r="AD390" s="472"/>
      <c r="AE390" s="472"/>
      <c r="AF390" s="472"/>
      <c r="AG390" s="472"/>
      <c r="AH390" s="472"/>
      <c r="AI390" s="472"/>
      <c r="AJ390" s="472"/>
      <c r="AK390" s="472"/>
      <c r="AL390" s="472"/>
      <c r="AM390" s="472"/>
      <c r="AN390" s="472"/>
      <c r="AO390" s="472"/>
      <c r="AP390" s="472"/>
      <c r="AQ390" s="472"/>
      <c r="AR390" s="472"/>
    </row>
    <row r="391" spans="1:46">
      <c r="A391" s="466">
        <v>36900</v>
      </c>
      <c r="B391" s="467">
        <v>1999</v>
      </c>
      <c r="C391" s="466"/>
      <c r="D391" s="468">
        <v>0</v>
      </c>
      <c r="E391" s="469"/>
      <c r="F391" s="479">
        <v>0</v>
      </c>
      <c r="G391" s="469"/>
      <c r="H391" s="468">
        <v>0</v>
      </c>
      <c r="J391" s="470">
        <f t="shared" si="271"/>
        <v>0</v>
      </c>
      <c r="L391" s="471" t="str">
        <f t="shared" si="270"/>
        <v>NA</v>
      </c>
      <c r="N391" s="471">
        <f t="shared" si="272"/>
        <v>-5.6940028100273604E-3</v>
      </c>
      <c r="O391" s="472"/>
      <c r="P391" s="471">
        <f t="shared" si="273"/>
        <v>-5.6940028100273604E-3</v>
      </c>
      <c r="Q391" s="473"/>
      <c r="R391" s="471">
        <f t="shared" ref="R391:R406" si="274">IF(SUM($D388:$D391)=0,"NA",SUM($J388:$J391)/SUM($D388:$D391))</f>
        <v>-1.9818087702432891E-2</v>
      </c>
      <c r="S391" s="473"/>
      <c r="T391" s="471"/>
      <c r="U391" s="472"/>
      <c r="V391" s="471"/>
      <c r="W391" s="472"/>
      <c r="X391" s="472"/>
      <c r="Y391" s="472"/>
      <c r="Z391" s="472"/>
      <c r="AA391" s="472"/>
      <c r="AB391" s="472"/>
      <c r="AC391" s="472"/>
      <c r="AD391" s="472"/>
      <c r="AE391" s="472"/>
      <c r="AF391" s="472"/>
      <c r="AG391" s="472"/>
      <c r="AH391" s="472"/>
      <c r="AI391" s="472"/>
      <c r="AJ391" s="472"/>
      <c r="AK391" s="472"/>
      <c r="AL391" s="472"/>
      <c r="AM391" s="472"/>
      <c r="AN391" s="472"/>
      <c r="AO391" s="472"/>
      <c r="AP391" s="472"/>
      <c r="AQ391" s="472"/>
      <c r="AR391" s="472"/>
    </row>
    <row r="392" spans="1:46">
      <c r="A392" s="466">
        <v>36900</v>
      </c>
      <c r="B392" s="467">
        <v>2000</v>
      </c>
      <c r="C392" s="466"/>
      <c r="D392" s="468">
        <v>0</v>
      </c>
      <c r="E392" s="469"/>
      <c r="F392" s="479">
        <v>0</v>
      </c>
      <c r="G392" s="469"/>
      <c r="H392" s="468">
        <v>0</v>
      </c>
      <c r="J392" s="470">
        <f t="shared" si="271"/>
        <v>0</v>
      </c>
      <c r="L392" s="471" t="str">
        <f t="shared" si="270"/>
        <v>NA</v>
      </c>
      <c r="N392" s="471" t="str">
        <f t="shared" si="272"/>
        <v>NA</v>
      </c>
      <c r="O392" s="472"/>
      <c r="P392" s="471">
        <f t="shared" si="273"/>
        <v>-5.6940028100273604E-3</v>
      </c>
      <c r="Q392" s="473"/>
      <c r="R392" s="471">
        <f t="shared" si="274"/>
        <v>-5.6940028100273604E-3</v>
      </c>
      <c r="S392" s="473"/>
      <c r="T392" s="471">
        <f t="shared" ref="T392:T406" si="275">IF(SUM($D388:$D392)=0,"NA",SUM($J388:$J392)/SUM($D388:$D392))</f>
        <v>-1.9818087702432891E-2</v>
      </c>
      <c r="U392" s="472"/>
      <c r="V392" s="471"/>
      <c r="W392" s="472"/>
      <c r="X392" s="471"/>
      <c r="Y392" s="472"/>
      <c r="Z392" s="472"/>
      <c r="AA392" s="472"/>
      <c r="AB392" s="472"/>
      <c r="AC392" s="472"/>
      <c r="AD392" s="472"/>
      <c r="AE392" s="472"/>
      <c r="AF392" s="472"/>
      <c r="AG392" s="472"/>
      <c r="AH392" s="472"/>
      <c r="AI392" s="472"/>
      <c r="AJ392" s="472"/>
      <c r="AK392" s="472"/>
      <c r="AL392" s="472"/>
      <c r="AM392" s="472"/>
      <c r="AN392" s="472"/>
      <c r="AO392" s="472"/>
      <c r="AP392" s="472"/>
      <c r="AQ392" s="472"/>
      <c r="AR392" s="472"/>
    </row>
    <row r="393" spans="1:46">
      <c r="A393" s="466">
        <v>36900</v>
      </c>
      <c r="B393" s="467">
        <v>2001</v>
      </c>
      <c r="C393" s="466"/>
      <c r="D393" s="479">
        <v>2183</v>
      </c>
      <c r="E393" s="479"/>
      <c r="F393" s="479">
        <v>0</v>
      </c>
      <c r="G393" s="469"/>
      <c r="H393" s="468">
        <v>0</v>
      </c>
      <c r="J393" s="470">
        <f t="shared" si="271"/>
        <v>0</v>
      </c>
      <c r="L393" s="471">
        <f t="shared" si="270"/>
        <v>0</v>
      </c>
      <c r="N393" s="471">
        <f t="shared" si="272"/>
        <v>0</v>
      </c>
      <c r="O393" s="472"/>
      <c r="P393" s="471">
        <f t="shared" si="273"/>
        <v>0</v>
      </c>
      <c r="Q393" s="473"/>
      <c r="R393" s="471">
        <f t="shared" si="274"/>
        <v>-4.9025849993633011E-3</v>
      </c>
      <c r="S393" s="473"/>
      <c r="T393" s="471">
        <f t="shared" si="275"/>
        <v>-4.9025849993633011E-3</v>
      </c>
      <c r="U393" s="472"/>
      <c r="V393" s="471">
        <f t="shared" ref="V393:V406" si="276">IF(SUM($D388:$D393)=0,"NA",SUM($J388:$J393)/SUM($D388:$D393))</f>
        <v>-1.7063542595186554E-2</v>
      </c>
      <c r="W393" s="472"/>
      <c r="X393" s="471"/>
      <c r="Y393" s="472"/>
      <c r="Z393" s="471"/>
      <c r="AA393" s="472"/>
      <c r="AB393" s="472"/>
      <c r="AC393" s="472"/>
      <c r="AD393" s="472"/>
      <c r="AE393" s="472"/>
      <c r="AF393" s="472"/>
      <c r="AG393" s="472"/>
      <c r="AH393" s="472"/>
      <c r="AI393" s="472"/>
      <c r="AJ393" s="472"/>
      <c r="AK393" s="472"/>
      <c r="AL393" s="472"/>
      <c r="AM393" s="472"/>
      <c r="AN393" s="472"/>
      <c r="AO393" s="472"/>
      <c r="AP393" s="472"/>
      <c r="AQ393" s="472"/>
      <c r="AR393" s="472"/>
    </row>
    <row r="394" spans="1:46">
      <c r="A394" s="466">
        <v>36900</v>
      </c>
      <c r="B394" s="467">
        <v>2002</v>
      </c>
      <c r="C394" s="466"/>
      <c r="D394" s="479">
        <v>0</v>
      </c>
      <c r="E394" s="479"/>
      <c r="F394" s="479">
        <v>0</v>
      </c>
      <c r="G394" s="469"/>
      <c r="H394" s="468">
        <v>0</v>
      </c>
      <c r="J394" s="470">
        <f t="shared" si="271"/>
        <v>0</v>
      </c>
      <c r="L394" s="471" t="str">
        <f t="shared" si="270"/>
        <v>NA</v>
      </c>
      <c r="N394" s="471">
        <f t="shared" si="272"/>
        <v>0</v>
      </c>
      <c r="O394" s="472"/>
      <c r="P394" s="471">
        <f t="shared" si="273"/>
        <v>0</v>
      </c>
      <c r="Q394" s="473"/>
      <c r="R394" s="471">
        <f t="shared" si="274"/>
        <v>0</v>
      </c>
      <c r="S394" s="473"/>
      <c r="T394" s="471">
        <f t="shared" si="275"/>
        <v>-4.9025849993633011E-3</v>
      </c>
      <c r="U394" s="472"/>
      <c r="V394" s="471">
        <f t="shared" si="276"/>
        <v>-4.9025849993633011E-3</v>
      </c>
      <c r="W394" s="472"/>
      <c r="X394" s="471">
        <f t="shared" ref="X394:X406" si="277">IF(SUM($D388:$D394)=0,"NA",SUM($J388:$J394)/SUM($D388:$D394))</f>
        <v>-1.7063542595186554E-2</v>
      </c>
      <c r="Y394" s="472"/>
      <c r="Z394" s="471"/>
      <c r="AA394" s="472"/>
      <c r="AB394" s="471"/>
      <c r="AC394" s="472"/>
      <c r="AD394" s="472"/>
      <c r="AE394" s="472"/>
      <c r="AF394" s="472"/>
      <c r="AG394" s="472"/>
      <c r="AH394" s="472"/>
      <c r="AI394" s="472"/>
      <c r="AJ394" s="472"/>
      <c r="AK394" s="472"/>
      <c r="AL394" s="472"/>
      <c r="AM394" s="472"/>
      <c r="AN394" s="472"/>
      <c r="AO394" s="472"/>
      <c r="AP394" s="472"/>
      <c r="AQ394" s="472"/>
      <c r="AR394" s="472"/>
    </row>
    <row r="395" spans="1:46">
      <c r="A395" s="466">
        <v>36900</v>
      </c>
      <c r="B395" s="467">
        <v>2003</v>
      </c>
      <c r="C395" s="466"/>
      <c r="D395" s="479">
        <v>0</v>
      </c>
      <c r="E395" s="479"/>
      <c r="F395" s="479">
        <v>0</v>
      </c>
      <c r="G395" s="469"/>
      <c r="H395" s="468">
        <v>0</v>
      </c>
      <c r="J395" s="470">
        <f t="shared" si="271"/>
        <v>0</v>
      </c>
      <c r="L395" s="471" t="str">
        <f t="shared" si="270"/>
        <v>NA</v>
      </c>
      <c r="N395" s="471" t="str">
        <f t="shared" si="272"/>
        <v>NA</v>
      </c>
      <c r="O395" s="472"/>
      <c r="P395" s="471">
        <f t="shared" si="273"/>
        <v>0</v>
      </c>
      <c r="Q395" s="473"/>
      <c r="R395" s="471">
        <f t="shared" si="274"/>
        <v>0</v>
      </c>
      <c r="S395" s="473"/>
      <c r="T395" s="471">
        <f t="shared" si="275"/>
        <v>0</v>
      </c>
      <c r="U395" s="472"/>
      <c r="V395" s="471">
        <f t="shared" si="276"/>
        <v>-4.9025849993633011E-3</v>
      </c>
      <c r="W395" s="472"/>
      <c r="X395" s="471">
        <f t="shared" si="277"/>
        <v>-4.9025849993633011E-3</v>
      </c>
      <c r="Y395" s="472"/>
      <c r="Z395" s="471">
        <f t="shared" ref="Z395:Z406" si="278">IF(SUM($D388:$D395)=0,"NA",SUM($J388:$J395)/SUM($D388:$D395))</f>
        <v>-1.7063542595186554E-2</v>
      </c>
      <c r="AA395" s="472"/>
      <c r="AB395" s="471"/>
      <c r="AC395" s="472"/>
      <c r="AD395" s="471"/>
      <c r="AE395" s="471"/>
      <c r="AF395" s="472"/>
      <c r="AG395" s="472"/>
      <c r="AH395" s="472"/>
      <c r="AI395" s="472"/>
      <c r="AJ395" s="472"/>
      <c r="AK395" s="472"/>
      <c r="AL395" s="472"/>
      <c r="AM395" s="472"/>
      <c r="AN395" s="472"/>
      <c r="AO395" s="472"/>
      <c r="AP395" s="472"/>
      <c r="AQ395" s="472"/>
      <c r="AR395" s="472"/>
    </row>
    <row r="396" spans="1:46">
      <c r="A396" s="466">
        <v>36900</v>
      </c>
      <c r="B396" s="467">
        <v>2004</v>
      </c>
      <c r="C396" s="466"/>
      <c r="D396" s="479">
        <v>0</v>
      </c>
      <c r="E396" s="479"/>
      <c r="F396" s="479">
        <v>0</v>
      </c>
      <c r="G396" s="469"/>
      <c r="H396" s="468">
        <v>0</v>
      </c>
      <c r="J396" s="470">
        <f t="shared" si="271"/>
        <v>0</v>
      </c>
      <c r="L396" s="471" t="str">
        <f t="shared" si="270"/>
        <v>NA</v>
      </c>
      <c r="N396" s="471" t="str">
        <f t="shared" si="272"/>
        <v>NA</v>
      </c>
      <c r="O396" s="472"/>
      <c r="P396" s="471" t="str">
        <f t="shared" si="273"/>
        <v>NA</v>
      </c>
      <c r="Q396" s="473"/>
      <c r="R396" s="471">
        <f t="shared" si="274"/>
        <v>0</v>
      </c>
      <c r="S396" s="473"/>
      <c r="T396" s="471">
        <f t="shared" si="275"/>
        <v>0</v>
      </c>
      <c r="U396" s="472"/>
      <c r="V396" s="471">
        <f t="shared" si="276"/>
        <v>0</v>
      </c>
      <c r="W396" s="472"/>
      <c r="X396" s="471">
        <f t="shared" si="277"/>
        <v>-4.9025849993633011E-3</v>
      </c>
      <c r="Y396" s="472"/>
      <c r="Z396" s="471">
        <f t="shared" si="278"/>
        <v>-4.9025849993633011E-3</v>
      </c>
      <c r="AA396" s="472"/>
      <c r="AB396" s="471">
        <f t="shared" ref="AB396:AB406" si="279">IF(SUM($D388:$D396)=0,"NA",SUM($J388:$J396)/SUM($D388:$D396))</f>
        <v>-1.7063542595186554E-2</v>
      </c>
      <c r="AC396" s="472"/>
      <c r="AD396" s="471"/>
      <c r="AE396" s="471"/>
      <c r="AF396" s="471"/>
      <c r="AG396" s="472"/>
      <c r="AH396" s="471" t="s">
        <v>36</v>
      </c>
      <c r="AI396" s="472"/>
      <c r="AJ396" s="471" t="s">
        <v>36</v>
      </c>
      <c r="AK396" s="472"/>
      <c r="AL396" s="471" t="s">
        <v>36</v>
      </c>
      <c r="AM396" s="472"/>
      <c r="AN396" s="471" t="s">
        <v>36</v>
      </c>
      <c r="AO396" s="472"/>
      <c r="AP396" s="472"/>
      <c r="AQ396" s="472"/>
      <c r="AR396" s="472"/>
    </row>
    <row r="397" spans="1:46">
      <c r="A397" s="466">
        <v>36900</v>
      </c>
      <c r="B397" s="467">
        <v>2005</v>
      </c>
      <c r="C397" s="466"/>
      <c r="D397" s="479">
        <v>0</v>
      </c>
      <c r="E397" s="479"/>
      <c r="F397" s="479">
        <v>0</v>
      </c>
      <c r="G397" s="469"/>
      <c r="H397" s="468">
        <v>0</v>
      </c>
      <c r="J397" s="470">
        <f t="shared" si="271"/>
        <v>0</v>
      </c>
      <c r="L397" s="471" t="str">
        <f t="shared" si="270"/>
        <v>NA</v>
      </c>
      <c r="N397" s="471" t="str">
        <f t="shared" si="272"/>
        <v>NA</v>
      </c>
      <c r="O397" s="472"/>
      <c r="P397" s="471" t="str">
        <f t="shared" si="273"/>
        <v>NA</v>
      </c>
      <c r="Q397" s="473"/>
      <c r="R397" s="471" t="str">
        <f t="shared" si="274"/>
        <v>NA</v>
      </c>
      <c r="S397" s="473"/>
      <c r="T397" s="471">
        <f t="shared" si="275"/>
        <v>0</v>
      </c>
      <c r="U397" s="472"/>
      <c r="V397" s="471">
        <f t="shared" si="276"/>
        <v>0</v>
      </c>
      <c r="W397" s="472"/>
      <c r="X397" s="471">
        <f t="shared" si="277"/>
        <v>0</v>
      </c>
      <c r="Y397" s="472"/>
      <c r="Z397" s="471">
        <f t="shared" si="278"/>
        <v>-4.9025849993633011E-3</v>
      </c>
      <c r="AA397" s="472"/>
      <c r="AB397" s="471">
        <f t="shared" si="279"/>
        <v>-4.9025849993633011E-3</v>
      </c>
      <c r="AC397" s="472"/>
      <c r="AD397" s="471">
        <f t="shared" ref="AD397:AD406" si="280">IF(SUM($D388:$D397)=0,"NA",SUM($J388:$J397)/SUM($D388:$D397))</f>
        <v>-1.7063542595186554E-2</v>
      </c>
      <c r="AE397" s="471"/>
      <c r="AF397" s="471"/>
      <c r="AG397" s="472"/>
      <c r="AH397" s="471"/>
      <c r="AI397" s="472"/>
      <c r="AJ397" s="471" t="s">
        <v>36</v>
      </c>
      <c r="AK397" s="472"/>
      <c r="AL397" s="471" t="s">
        <v>36</v>
      </c>
      <c r="AM397" s="472"/>
      <c r="AN397" s="471" t="s">
        <v>36</v>
      </c>
      <c r="AO397" s="472"/>
      <c r="AP397" s="472"/>
      <c r="AQ397" s="472"/>
      <c r="AR397" s="472"/>
    </row>
    <row r="398" spans="1:46">
      <c r="A398" s="466">
        <v>36900</v>
      </c>
      <c r="B398" s="467">
        <v>2006</v>
      </c>
      <c r="C398" s="466"/>
      <c r="D398" s="479">
        <v>0</v>
      </c>
      <c r="E398" s="479"/>
      <c r="F398" s="479">
        <v>0</v>
      </c>
      <c r="G398" s="469"/>
      <c r="H398" s="468">
        <v>0</v>
      </c>
      <c r="J398" s="470">
        <f t="shared" si="271"/>
        <v>0</v>
      </c>
      <c r="L398" s="471" t="str">
        <f t="shared" si="270"/>
        <v>NA</v>
      </c>
      <c r="N398" s="471" t="str">
        <f t="shared" si="272"/>
        <v>NA</v>
      </c>
      <c r="O398" s="472"/>
      <c r="P398" s="471" t="str">
        <f t="shared" si="273"/>
        <v>NA</v>
      </c>
      <c r="Q398" s="473"/>
      <c r="R398" s="471" t="str">
        <f t="shared" si="274"/>
        <v>NA</v>
      </c>
      <c r="S398" s="473"/>
      <c r="T398" s="471" t="str">
        <f t="shared" si="275"/>
        <v>NA</v>
      </c>
      <c r="U398" s="472"/>
      <c r="V398" s="471">
        <f t="shared" si="276"/>
        <v>0</v>
      </c>
      <c r="W398" s="472"/>
      <c r="X398" s="471">
        <f t="shared" si="277"/>
        <v>0</v>
      </c>
      <c r="Y398" s="472"/>
      <c r="Z398" s="471">
        <f t="shared" si="278"/>
        <v>0</v>
      </c>
      <c r="AA398" s="472"/>
      <c r="AB398" s="471">
        <f t="shared" si="279"/>
        <v>-4.9025849993633011E-3</v>
      </c>
      <c r="AC398" s="472"/>
      <c r="AD398" s="471">
        <f t="shared" si="280"/>
        <v>-4.9025849993633011E-3</v>
      </c>
      <c r="AE398" s="471"/>
      <c r="AF398" s="471">
        <f t="shared" ref="AF398:AF406" si="281">IF(SUM($D388:$D398)=0,"NA",SUM($J388:$J398)/SUM($D388:$D398))</f>
        <v>-1.7063542595186554E-2</v>
      </c>
      <c r="AG398" s="472"/>
      <c r="AH398" s="471"/>
      <c r="AI398" s="472"/>
      <c r="AJ398" s="471"/>
      <c r="AK398" s="472"/>
      <c r="AL398" s="471" t="s">
        <v>36</v>
      </c>
      <c r="AM398" s="472"/>
      <c r="AN398" s="471" t="s">
        <v>36</v>
      </c>
      <c r="AO398" s="472"/>
      <c r="AP398" s="472"/>
      <c r="AQ398" s="472"/>
      <c r="AR398" s="472"/>
    </row>
    <row r="399" spans="1:46">
      <c r="A399" s="466">
        <v>36900</v>
      </c>
      <c r="B399" s="467">
        <v>2007</v>
      </c>
      <c r="C399" s="466"/>
      <c r="D399" s="479">
        <v>0</v>
      </c>
      <c r="E399" s="479"/>
      <c r="F399" s="479">
        <v>0</v>
      </c>
      <c r="G399" s="479"/>
      <c r="H399" s="479">
        <v>1251.2</v>
      </c>
      <c r="J399" s="451">
        <f t="shared" si="271"/>
        <v>-1251.2</v>
      </c>
      <c r="L399" s="471" t="str">
        <f t="shared" si="270"/>
        <v>NA</v>
      </c>
      <c r="N399" s="471" t="str">
        <f t="shared" si="272"/>
        <v>NA</v>
      </c>
      <c r="O399" s="472"/>
      <c r="P399" s="471" t="str">
        <f t="shared" si="273"/>
        <v>NA</v>
      </c>
      <c r="Q399" s="473"/>
      <c r="R399" s="471" t="str">
        <f t="shared" si="274"/>
        <v>NA</v>
      </c>
      <c r="S399" s="473"/>
      <c r="T399" s="471" t="str">
        <f t="shared" si="275"/>
        <v>NA</v>
      </c>
      <c r="U399" s="472"/>
      <c r="V399" s="471" t="str">
        <f t="shared" si="276"/>
        <v>NA</v>
      </c>
      <c r="W399" s="472"/>
      <c r="X399" s="471">
        <f t="shared" si="277"/>
        <v>-0.5731562070545122</v>
      </c>
      <c r="Y399" s="472"/>
      <c r="Z399" s="471">
        <f t="shared" si="278"/>
        <v>-0.5731562070545122</v>
      </c>
      <c r="AA399" s="472"/>
      <c r="AB399" s="471">
        <f t="shared" si="279"/>
        <v>-0.5731562070545122</v>
      </c>
      <c r="AC399" s="472"/>
      <c r="AD399" s="471">
        <f t="shared" si="280"/>
        <v>-8.4566407742264108E-2</v>
      </c>
      <c r="AE399" s="471"/>
      <c r="AF399" s="471">
        <f t="shared" si="281"/>
        <v>-8.4566407742264108E-2</v>
      </c>
      <c r="AG399" s="472"/>
      <c r="AH399" s="471">
        <f t="shared" ref="AH399:AH406" si="282">IF(SUM($D388:$D399)=0,"NA",SUM($J388:$J399)/SUM($D388:$D399))</f>
        <v>-9.6727365338087359E-2</v>
      </c>
      <c r="AI399" s="472"/>
      <c r="AJ399" s="471"/>
      <c r="AK399" s="472"/>
      <c r="AL399" s="471"/>
      <c r="AM399" s="472"/>
      <c r="AN399" s="471" t="s">
        <v>36</v>
      </c>
      <c r="AO399" s="472"/>
      <c r="AP399" s="472"/>
      <c r="AQ399" s="472"/>
      <c r="AR399" s="472"/>
    </row>
    <row r="400" spans="1:46">
      <c r="A400" s="466">
        <v>36900</v>
      </c>
      <c r="B400" s="467">
        <v>2008</v>
      </c>
      <c r="C400" s="466"/>
      <c r="D400" s="479">
        <v>0</v>
      </c>
      <c r="E400" s="479"/>
      <c r="F400" s="479">
        <v>0</v>
      </c>
      <c r="G400" s="469"/>
      <c r="H400" s="468">
        <v>0</v>
      </c>
      <c r="J400" s="470">
        <f t="shared" si="271"/>
        <v>0</v>
      </c>
      <c r="L400" s="471" t="str">
        <f t="shared" si="270"/>
        <v>NA</v>
      </c>
      <c r="N400" s="471" t="str">
        <f t="shared" si="272"/>
        <v>NA</v>
      </c>
      <c r="O400" s="472"/>
      <c r="P400" s="471" t="str">
        <f t="shared" si="273"/>
        <v>NA</v>
      </c>
      <c r="Q400" s="472"/>
      <c r="R400" s="471" t="str">
        <f t="shared" si="274"/>
        <v>NA</v>
      </c>
      <c r="S400" s="473"/>
      <c r="T400" s="471" t="str">
        <f t="shared" si="275"/>
        <v>NA</v>
      </c>
      <c r="U400" s="472"/>
      <c r="V400" s="471" t="str">
        <f t="shared" si="276"/>
        <v>NA</v>
      </c>
      <c r="W400" s="472"/>
      <c r="X400" s="471" t="str">
        <f t="shared" si="277"/>
        <v>NA</v>
      </c>
      <c r="Y400" s="472"/>
      <c r="Z400" s="471">
        <f t="shared" si="278"/>
        <v>-0.5731562070545122</v>
      </c>
      <c r="AA400" s="472"/>
      <c r="AB400" s="471">
        <f t="shared" si="279"/>
        <v>-0.5731562070545122</v>
      </c>
      <c r="AC400" s="472"/>
      <c r="AD400" s="471">
        <f t="shared" si="280"/>
        <v>-0.5731562070545122</v>
      </c>
      <c r="AE400" s="471"/>
      <c r="AF400" s="471">
        <f t="shared" si="281"/>
        <v>-8.4566407742264108E-2</v>
      </c>
      <c r="AG400" s="472"/>
      <c r="AH400" s="471">
        <f t="shared" si="282"/>
        <v>-8.4566407742264108E-2</v>
      </c>
      <c r="AI400" s="472"/>
      <c r="AJ400" s="471">
        <f t="shared" ref="AJ400:AJ406" si="283">IF(SUM($D388:$D400)=0,"NA",SUM($J388:$J400)/SUM($D388:$D400))</f>
        <v>-9.6727365338087359E-2</v>
      </c>
      <c r="AK400" s="472"/>
      <c r="AL400" s="471"/>
      <c r="AM400" s="472"/>
      <c r="AN400" s="471"/>
      <c r="AO400" s="472"/>
      <c r="AP400" s="472"/>
      <c r="AQ400" s="472"/>
      <c r="AR400" s="472"/>
    </row>
    <row r="401" spans="1:46">
      <c r="A401" s="466">
        <v>36900</v>
      </c>
      <c r="B401" s="467">
        <v>2009</v>
      </c>
      <c r="C401" s="466"/>
      <c r="D401" s="479">
        <v>0</v>
      </c>
      <c r="E401" s="479"/>
      <c r="F401" s="479">
        <v>0</v>
      </c>
      <c r="G401" s="469"/>
      <c r="H401" s="468">
        <v>0</v>
      </c>
      <c r="J401" s="470">
        <f t="shared" si="271"/>
        <v>0</v>
      </c>
      <c r="L401" s="471" t="str">
        <f t="shared" si="270"/>
        <v>NA</v>
      </c>
      <c r="N401" s="471" t="str">
        <f t="shared" si="272"/>
        <v>NA</v>
      </c>
      <c r="O401" s="472"/>
      <c r="P401" s="471" t="str">
        <f t="shared" si="273"/>
        <v>NA</v>
      </c>
      <c r="Q401" s="472"/>
      <c r="R401" s="471" t="str">
        <f t="shared" si="274"/>
        <v>NA</v>
      </c>
      <c r="S401" s="473"/>
      <c r="T401" s="471" t="str">
        <f t="shared" si="275"/>
        <v>NA</v>
      </c>
      <c r="U401" s="472"/>
      <c r="V401" s="471" t="str">
        <f t="shared" si="276"/>
        <v>NA</v>
      </c>
      <c r="W401" s="472"/>
      <c r="X401" s="471" t="str">
        <f t="shared" si="277"/>
        <v>NA</v>
      </c>
      <c r="Y401" s="472"/>
      <c r="Z401" s="471" t="str">
        <f t="shared" si="278"/>
        <v>NA</v>
      </c>
      <c r="AA401" s="472"/>
      <c r="AB401" s="471">
        <f t="shared" si="279"/>
        <v>-0.5731562070545122</v>
      </c>
      <c r="AC401" s="472"/>
      <c r="AD401" s="471">
        <f t="shared" si="280"/>
        <v>-0.5731562070545122</v>
      </c>
      <c r="AE401" s="471"/>
      <c r="AF401" s="471">
        <f t="shared" si="281"/>
        <v>-0.5731562070545122</v>
      </c>
      <c r="AG401" s="472"/>
      <c r="AH401" s="471">
        <f t="shared" si="282"/>
        <v>-8.4566407742264108E-2</v>
      </c>
      <c r="AI401" s="472"/>
      <c r="AJ401" s="471">
        <f t="shared" si="283"/>
        <v>-8.4566407742264108E-2</v>
      </c>
      <c r="AK401" s="472"/>
      <c r="AL401" s="471">
        <f t="shared" ref="AL401:AL406" si="284">IF(SUM($D388:$D401)=0,"NA",SUM($J388:$J401)/SUM($D388:$D401))</f>
        <v>-9.6727365338087359E-2</v>
      </c>
      <c r="AM401" s="472"/>
      <c r="AN401" s="471"/>
      <c r="AO401" s="472"/>
      <c r="AP401" s="471"/>
      <c r="AQ401" s="472"/>
      <c r="AR401" s="472"/>
    </row>
    <row r="402" spans="1:46">
      <c r="A402" s="466">
        <v>36900</v>
      </c>
      <c r="B402" s="467">
        <v>2010</v>
      </c>
      <c r="C402" s="466"/>
      <c r="D402" s="479">
        <v>0</v>
      </c>
      <c r="E402" s="479"/>
      <c r="F402" s="479">
        <v>0</v>
      </c>
      <c r="G402" s="469"/>
      <c r="H402" s="468">
        <v>0</v>
      </c>
      <c r="J402" s="470">
        <f t="shared" si="271"/>
        <v>0</v>
      </c>
      <c r="L402" s="471" t="str">
        <f t="shared" si="270"/>
        <v>NA</v>
      </c>
      <c r="N402" s="471" t="str">
        <f t="shared" si="272"/>
        <v>NA</v>
      </c>
      <c r="O402" s="472"/>
      <c r="P402" s="471" t="str">
        <f t="shared" si="273"/>
        <v>NA</v>
      </c>
      <c r="Q402" s="472"/>
      <c r="R402" s="471" t="str">
        <f t="shared" si="274"/>
        <v>NA</v>
      </c>
      <c r="S402" s="472"/>
      <c r="T402" s="471" t="str">
        <f t="shared" si="275"/>
        <v>NA</v>
      </c>
      <c r="U402" s="472"/>
      <c r="V402" s="471" t="str">
        <f t="shared" si="276"/>
        <v>NA</v>
      </c>
      <c r="W402" s="472"/>
      <c r="X402" s="471" t="str">
        <f t="shared" si="277"/>
        <v>NA</v>
      </c>
      <c r="Y402" s="472"/>
      <c r="Z402" s="471" t="str">
        <f t="shared" si="278"/>
        <v>NA</v>
      </c>
      <c r="AA402" s="472"/>
      <c r="AB402" s="471" t="str">
        <f t="shared" si="279"/>
        <v>NA</v>
      </c>
      <c r="AC402" s="472"/>
      <c r="AD402" s="471">
        <f t="shared" si="280"/>
        <v>-0.5731562070545122</v>
      </c>
      <c r="AE402" s="472"/>
      <c r="AF402" s="471">
        <f t="shared" si="281"/>
        <v>-0.5731562070545122</v>
      </c>
      <c r="AG402" s="472"/>
      <c r="AH402" s="471">
        <f t="shared" si="282"/>
        <v>-0.5731562070545122</v>
      </c>
      <c r="AI402" s="472"/>
      <c r="AJ402" s="471">
        <f t="shared" si="283"/>
        <v>-8.4566407742264108E-2</v>
      </c>
      <c r="AK402" s="472"/>
      <c r="AL402" s="471">
        <f t="shared" si="284"/>
        <v>-8.4566407742264108E-2</v>
      </c>
      <c r="AM402" s="472"/>
      <c r="AN402" s="471">
        <f>IF(SUM($D388:$D402)=0,"NA",SUM($J388:$J402)/SUM($D388:$D402))</f>
        <v>-9.6727365338087359E-2</v>
      </c>
      <c r="AO402" s="472"/>
      <c r="AP402" s="471"/>
      <c r="AQ402" s="472"/>
      <c r="AR402" s="471"/>
    </row>
    <row r="403" spans="1:46">
      <c r="A403" s="466">
        <v>36900</v>
      </c>
      <c r="B403" s="467">
        <v>2011</v>
      </c>
      <c r="C403" s="466"/>
      <c r="D403" s="479">
        <v>62139.519999999997</v>
      </c>
      <c r="E403" s="479"/>
      <c r="F403" s="479">
        <v>0</v>
      </c>
      <c r="G403" s="469"/>
      <c r="H403" s="468">
        <v>0</v>
      </c>
      <c r="J403" s="470">
        <f t="shared" si="271"/>
        <v>0</v>
      </c>
      <c r="L403" s="471">
        <f t="shared" si="270"/>
        <v>0</v>
      </c>
      <c r="N403" s="471">
        <f t="shared" si="272"/>
        <v>0</v>
      </c>
      <c r="O403" s="472"/>
      <c r="P403" s="471">
        <f t="shared" si="273"/>
        <v>0</v>
      </c>
      <c r="Q403" s="472"/>
      <c r="R403" s="471">
        <f t="shared" si="274"/>
        <v>0</v>
      </c>
      <c r="S403" s="472"/>
      <c r="T403" s="471">
        <f t="shared" si="275"/>
        <v>-2.0135334164151898E-2</v>
      </c>
      <c r="U403" s="472"/>
      <c r="V403" s="471">
        <f t="shared" si="276"/>
        <v>-2.0135334164151898E-2</v>
      </c>
      <c r="W403" s="472"/>
      <c r="X403" s="471">
        <f t="shared" si="277"/>
        <v>-2.0135334164151898E-2</v>
      </c>
      <c r="Y403" s="472"/>
      <c r="Z403" s="471">
        <f t="shared" si="278"/>
        <v>-2.0135334164151898E-2</v>
      </c>
      <c r="AA403" s="472"/>
      <c r="AB403" s="471">
        <f t="shared" si="279"/>
        <v>-2.0135334164151898E-2</v>
      </c>
      <c r="AC403" s="472"/>
      <c r="AD403" s="471">
        <f t="shared" si="280"/>
        <v>-2.0135334164151898E-2</v>
      </c>
      <c r="AE403" s="472"/>
      <c r="AF403" s="471">
        <f t="shared" si="281"/>
        <v>-1.9451974207478191E-2</v>
      </c>
      <c r="AG403" s="472"/>
      <c r="AH403" s="471">
        <f t="shared" si="282"/>
        <v>-1.9451974207478191E-2</v>
      </c>
      <c r="AI403" s="472"/>
      <c r="AJ403" s="471">
        <f t="shared" si="283"/>
        <v>-1.9451974207478191E-2</v>
      </c>
      <c r="AK403" s="472"/>
      <c r="AL403" s="471">
        <f t="shared" si="284"/>
        <v>-1.7061996631276923E-2</v>
      </c>
      <c r="AM403" s="472"/>
      <c r="AN403" s="471">
        <f>IF(SUM($D389:$D403)=0,"NA",SUM($J389:$J403)/SUM($D389:$D403))</f>
        <v>-1.7061996631276923E-2</v>
      </c>
      <c r="AO403" s="472"/>
      <c r="AP403" s="471">
        <f>IF(SUM($D388:$D403)=0,"NA",SUM($J388:$J403)/SUM($D388:$D403))</f>
        <v>-1.9515573921273829E-2</v>
      </c>
      <c r="AQ403" s="472"/>
      <c r="AR403" s="471"/>
    </row>
    <row r="404" spans="1:46">
      <c r="A404" s="466">
        <v>36900</v>
      </c>
      <c r="B404" s="467">
        <v>2012</v>
      </c>
      <c r="C404" s="466"/>
      <c r="D404" s="479">
        <v>0</v>
      </c>
      <c r="E404" s="479"/>
      <c r="F404" s="479">
        <v>0</v>
      </c>
      <c r="G404" s="469"/>
      <c r="H404" s="468">
        <v>0</v>
      </c>
      <c r="J404" s="470">
        <f t="shared" si="271"/>
        <v>0</v>
      </c>
      <c r="L404" s="471" t="str">
        <f t="shared" si="270"/>
        <v>NA</v>
      </c>
      <c r="N404" s="471">
        <f t="shared" si="272"/>
        <v>0</v>
      </c>
      <c r="O404" s="472"/>
      <c r="P404" s="471">
        <f t="shared" si="273"/>
        <v>0</v>
      </c>
      <c r="Q404" s="472"/>
      <c r="R404" s="471">
        <f t="shared" si="274"/>
        <v>0</v>
      </c>
      <c r="S404" s="472"/>
      <c r="T404" s="471">
        <f t="shared" si="275"/>
        <v>0</v>
      </c>
      <c r="U404" s="472"/>
      <c r="V404" s="471">
        <f t="shared" si="276"/>
        <v>-2.0135334164151898E-2</v>
      </c>
      <c r="W404" s="472"/>
      <c r="X404" s="471">
        <f t="shared" si="277"/>
        <v>-2.0135334164151898E-2</v>
      </c>
      <c r="Y404" s="472"/>
      <c r="Z404" s="471">
        <f t="shared" si="278"/>
        <v>-2.0135334164151898E-2</v>
      </c>
      <c r="AA404" s="472"/>
      <c r="AB404" s="471">
        <f t="shared" si="279"/>
        <v>-2.0135334164151898E-2</v>
      </c>
      <c r="AC404" s="472"/>
      <c r="AD404" s="471">
        <f t="shared" si="280"/>
        <v>-2.0135334164151898E-2</v>
      </c>
      <c r="AE404" s="472"/>
      <c r="AF404" s="471">
        <f t="shared" si="281"/>
        <v>-2.0135334164151898E-2</v>
      </c>
      <c r="AG404" s="472"/>
      <c r="AH404" s="471">
        <f t="shared" si="282"/>
        <v>-1.9451974207478191E-2</v>
      </c>
      <c r="AI404" s="472"/>
      <c r="AJ404" s="471">
        <f t="shared" si="283"/>
        <v>-1.9451974207478191E-2</v>
      </c>
      <c r="AK404" s="472"/>
      <c r="AL404" s="471">
        <f t="shared" si="284"/>
        <v>-1.9451974207478191E-2</v>
      </c>
      <c r="AM404" s="472"/>
      <c r="AN404" s="471">
        <f>IF(SUM($D390:$D404)=0,"NA",SUM($J390:$J404)/SUM($D390:$D404))</f>
        <v>-1.7061996631276923E-2</v>
      </c>
      <c r="AO404" s="472"/>
      <c r="AP404" s="471">
        <f>IF(SUM($D389:$D404)=0,"NA",SUM($J389:$J404)/SUM($D389:$D404))</f>
        <v>-1.7061996631276923E-2</v>
      </c>
      <c r="AQ404" s="472"/>
      <c r="AR404" s="471">
        <f>IF(SUM($D388:$D404)=0,"NA",SUM($J388:$J404)/SUM($D388:$D404))</f>
        <v>-1.9515573921273829E-2</v>
      </c>
    </row>
    <row r="405" spans="1:46">
      <c r="A405" s="466">
        <v>36900</v>
      </c>
      <c r="B405" s="467">
        <v>2013</v>
      </c>
      <c r="C405" s="466"/>
      <c r="D405" s="479">
        <v>0</v>
      </c>
      <c r="E405" s="479"/>
      <c r="F405" s="479">
        <v>0</v>
      </c>
      <c r="G405" s="469"/>
      <c r="H405" s="468">
        <v>0</v>
      </c>
      <c r="J405" s="470">
        <f t="shared" si="271"/>
        <v>0</v>
      </c>
      <c r="L405" s="471" t="str">
        <f t="shared" si="270"/>
        <v>NA</v>
      </c>
      <c r="N405" s="471" t="str">
        <f>IF(SUM($D404:$D405)=0,"NA",SUM($J404:$J405)/SUM($D404:$D405))</f>
        <v>NA</v>
      </c>
      <c r="O405" s="472"/>
      <c r="P405" s="471">
        <f t="shared" si="273"/>
        <v>0</v>
      </c>
      <c r="Q405" s="472"/>
      <c r="R405" s="471">
        <f t="shared" si="274"/>
        <v>0</v>
      </c>
      <c r="S405" s="472"/>
      <c r="T405" s="471">
        <f t="shared" si="275"/>
        <v>0</v>
      </c>
      <c r="U405" s="472"/>
      <c r="V405" s="471">
        <f t="shared" si="276"/>
        <v>0</v>
      </c>
      <c r="W405" s="472"/>
      <c r="X405" s="471">
        <f t="shared" si="277"/>
        <v>-2.0135334164151898E-2</v>
      </c>
      <c r="Y405" s="472"/>
      <c r="Z405" s="471">
        <f t="shared" si="278"/>
        <v>-2.0135334164151898E-2</v>
      </c>
      <c r="AA405" s="472"/>
      <c r="AB405" s="471">
        <f t="shared" si="279"/>
        <v>-2.0135334164151898E-2</v>
      </c>
      <c r="AC405" s="472"/>
      <c r="AD405" s="471">
        <f t="shared" si="280"/>
        <v>-2.0135334164151898E-2</v>
      </c>
      <c r="AE405" s="472"/>
      <c r="AF405" s="471">
        <f t="shared" si="281"/>
        <v>-2.0135334164151898E-2</v>
      </c>
      <c r="AG405" s="472"/>
      <c r="AH405" s="471">
        <f t="shared" si="282"/>
        <v>-2.0135334164151898E-2</v>
      </c>
      <c r="AI405" s="472"/>
      <c r="AJ405" s="471">
        <f t="shared" si="283"/>
        <v>-1.9451974207478191E-2</v>
      </c>
      <c r="AK405" s="472"/>
      <c r="AL405" s="471">
        <f t="shared" si="284"/>
        <v>-1.9451974207478191E-2</v>
      </c>
      <c r="AM405" s="472"/>
      <c r="AN405" s="471">
        <f>IF(SUM($D391:$D405)=0,"NA",SUM($J391:$J405)/SUM($D391:$D405))</f>
        <v>-1.9451974207478191E-2</v>
      </c>
      <c r="AO405" s="472"/>
      <c r="AP405" s="471">
        <f>IF(SUM($D390:$D405)=0,"NA",SUM($J390:$J405)/SUM($D390:$D405))</f>
        <v>-1.7061996631276923E-2</v>
      </c>
      <c r="AQ405" s="472"/>
      <c r="AR405" s="471">
        <f>IF(SUM($D389:$D405)=0,"NA",SUM($J389:$J405)/SUM($D389:$D405))</f>
        <v>-1.7061996631276923E-2</v>
      </c>
      <c r="AS405" s="471">
        <f>IF(SUM($D388:$D405)=0,"NA",SUM($J388:$J405)/SUM($D388:$D405))</f>
        <v>-1.9515573921273829E-2</v>
      </c>
    </row>
    <row r="406" spans="1:46">
      <c r="A406" s="466">
        <v>36900</v>
      </c>
      <c r="B406" s="467">
        <v>2014</v>
      </c>
      <c r="C406" s="466"/>
      <c r="D406" s="479">
        <v>0</v>
      </c>
      <c r="E406" s="479"/>
      <c r="F406" s="479">
        <v>0</v>
      </c>
      <c r="G406" s="469"/>
      <c r="H406" s="468">
        <v>0</v>
      </c>
      <c r="J406" s="470">
        <f t="shared" si="271"/>
        <v>0</v>
      </c>
      <c r="L406" s="471" t="str">
        <f t="shared" si="270"/>
        <v>NA</v>
      </c>
      <c r="N406" s="471" t="str">
        <f>IF(SUM($D405:$D406)=0,"NA",SUM($J405:$J406)/SUM($D405:$D406))</f>
        <v>NA</v>
      </c>
      <c r="O406" s="472"/>
      <c r="P406" s="471" t="str">
        <f t="shared" si="273"/>
        <v>NA</v>
      </c>
      <c r="Q406" s="472"/>
      <c r="R406" s="471">
        <f t="shared" si="274"/>
        <v>0</v>
      </c>
      <c r="S406" s="472"/>
      <c r="T406" s="471">
        <f t="shared" si="275"/>
        <v>0</v>
      </c>
      <c r="U406" s="472"/>
      <c r="V406" s="471">
        <f t="shared" si="276"/>
        <v>0</v>
      </c>
      <c r="W406" s="472"/>
      <c r="X406" s="471">
        <f t="shared" si="277"/>
        <v>0</v>
      </c>
      <c r="Y406" s="472"/>
      <c r="Z406" s="471">
        <f t="shared" si="278"/>
        <v>-2.0135334164151898E-2</v>
      </c>
      <c r="AA406" s="472"/>
      <c r="AB406" s="471">
        <f t="shared" si="279"/>
        <v>-2.0135334164151898E-2</v>
      </c>
      <c r="AC406" s="472"/>
      <c r="AD406" s="471">
        <f t="shared" si="280"/>
        <v>-2.0135334164151898E-2</v>
      </c>
      <c r="AE406" s="472"/>
      <c r="AF406" s="471">
        <f t="shared" si="281"/>
        <v>-2.0135334164151898E-2</v>
      </c>
      <c r="AG406" s="472"/>
      <c r="AH406" s="471">
        <f t="shared" si="282"/>
        <v>-2.0135334164151898E-2</v>
      </c>
      <c r="AI406" s="472"/>
      <c r="AJ406" s="471">
        <f t="shared" si="283"/>
        <v>-2.0135334164151898E-2</v>
      </c>
      <c r="AK406" s="472"/>
      <c r="AL406" s="471">
        <f t="shared" si="284"/>
        <v>-1.9451974207478191E-2</v>
      </c>
      <c r="AM406" s="472"/>
      <c r="AN406" s="471">
        <f>IF(SUM($D392:$D406)=0,"NA",SUM($J392:$J406)/SUM($D392:$D406))</f>
        <v>-1.9451974207478191E-2</v>
      </c>
      <c r="AO406" s="472"/>
      <c r="AP406" s="471">
        <f>IF(SUM($D391:$D406)=0,"NA",SUM($J391:$J406)/SUM($D391:$D406))</f>
        <v>-1.9451974207478191E-2</v>
      </c>
      <c r="AQ406" s="472"/>
      <c r="AR406" s="471">
        <f>IF(SUM($D390:$D406)=0,"NA",SUM($J390:$J406)/SUM($D390:$D406))</f>
        <v>-1.7061996631276923E-2</v>
      </c>
      <c r="AS406" s="471">
        <f>IF(SUM($D389:$D406)=0,"NA",SUM($J389:$J406)/SUM($D389:$D406))</f>
        <v>-1.7061996631276923E-2</v>
      </c>
      <c r="AT406" s="471">
        <f>IF(SUM($D388:$D406)=0,"NA",SUM($J388:$J406)/SUM($D388:$D406))</f>
        <v>-1.9515573921273829E-2</v>
      </c>
    </row>
    <row r="407" spans="1:46">
      <c r="A407" s="466"/>
      <c r="B407" s="466"/>
      <c r="C407" s="466"/>
      <c r="D407" s="477"/>
      <c r="E407" s="478"/>
      <c r="F407" s="477"/>
      <c r="G407" s="478"/>
      <c r="H407" s="477"/>
      <c r="J407" s="488">
        <f>SUM(J388:J406)</f>
        <v>-1519.2</v>
      </c>
    </row>
    <row r="408" spans="1:46">
      <c r="A408" s="466"/>
      <c r="B408" s="466"/>
      <c r="C408" s="466"/>
      <c r="D408" s="477"/>
      <c r="E408" s="478"/>
      <c r="F408" s="477"/>
      <c r="G408" s="478"/>
      <c r="H408" s="477"/>
    </row>
    <row r="409" spans="1:46">
      <c r="A409" s="466">
        <v>36901</v>
      </c>
      <c r="B409" s="467">
        <v>1996</v>
      </c>
      <c r="C409" s="466"/>
      <c r="D409" s="468">
        <v>0</v>
      </c>
      <c r="E409" s="469"/>
      <c r="F409" s="468">
        <v>0</v>
      </c>
      <c r="G409" s="469"/>
      <c r="H409" s="468">
        <v>0</v>
      </c>
      <c r="J409" s="470">
        <f t="shared" ref="J409:J427" si="285">F409+-H409</f>
        <v>0</v>
      </c>
      <c r="L409" s="471" t="str">
        <f t="shared" ref="L409:L427" si="286">IF(D409=0,"NA",+J409/D409)</f>
        <v>NA</v>
      </c>
      <c r="N409" s="471"/>
      <c r="O409" s="472"/>
      <c r="P409" s="471"/>
      <c r="Q409" s="473"/>
      <c r="R409" s="473"/>
      <c r="S409" s="473"/>
      <c r="T409" s="473"/>
      <c r="U409" s="472"/>
      <c r="V409" s="472"/>
      <c r="W409" s="472"/>
      <c r="X409" s="472"/>
      <c r="Y409" s="472"/>
      <c r="Z409" s="472"/>
      <c r="AA409" s="474"/>
      <c r="AB409" s="474"/>
      <c r="AC409" s="472"/>
      <c r="AD409" s="472"/>
      <c r="AE409" s="472"/>
      <c r="AF409" s="472"/>
      <c r="AG409" s="472"/>
      <c r="AH409" s="472"/>
      <c r="AI409" s="472"/>
      <c r="AJ409" s="472"/>
      <c r="AK409" s="472"/>
      <c r="AL409" s="472"/>
      <c r="AM409" s="472"/>
      <c r="AN409" s="472"/>
      <c r="AO409" s="472"/>
      <c r="AP409" s="472"/>
      <c r="AQ409" s="472"/>
      <c r="AR409" s="472"/>
    </row>
    <row r="410" spans="1:46">
      <c r="A410" s="466">
        <v>36901</v>
      </c>
      <c r="B410" s="467">
        <v>1997</v>
      </c>
      <c r="C410" s="466"/>
      <c r="D410" s="468">
        <v>0</v>
      </c>
      <c r="E410" s="469"/>
      <c r="F410" s="468">
        <v>0</v>
      </c>
      <c r="G410" s="469"/>
      <c r="H410" s="468">
        <v>0</v>
      </c>
      <c r="J410" s="470">
        <f t="shared" si="285"/>
        <v>0</v>
      </c>
      <c r="L410" s="471" t="str">
        <f t="shared" si="286"/>
        <v>NA</v>
      </c>
      <c r="N410" s="471" t="str">
        <f t="shared" ref="N410:N425" si="287">IF(SUM($D409:$D410)=0,"NA",SUM($J409:$J410)/SUM($D409:$D410))</f>
        <v>NA</v>
      </c>
      <c r="O410" s="472"/>
      <c r="P410" s="471"/>
      <c r="Q410" s="473"/>
      <c r="R410" s="471"/>
      <c r="S410" s="473"/>
      <c r="T410" s="473"/>
      <c r="U410" s="472"/>
      <c r="V410" s="472"/>
      <c r="W410" s="472"/>
      <c r="X410" s="472"/>
      <c r="Y410" s="472"/>
      <c r="Z410" s="472"/>
      <c r="AA410" s="474"/>
      <c r="AB410" s="475"/>
      <c r="AC410" s="472"/>
      <c r="AD410" s="472"/>
      <c r="AE410" s="472"/>
      <c r="AF410" s="472"/>
      <c r="AG410" s="472"/>
      <c r="AH410" s="472"/>
      <c r="AI410" s="472"/>
      <c r="AJ410" s="472"/>
      <c r="AK410" s="472"/>
      <c r="AL410" s="472"/>
      <c r="AM410" s="472"/>
      <c r="AN410" s="472"/>
      <c r="AO410" s="472"/>
      <c r="AP410" s="472"/>
      <c r="AQ410" s="472"/>
      <c r="AR410" s="472"/>
    </row>
    <row r="411" spans="1:46">
      <c r="A411" s="466">
        <v>36901</v>
      </c>
      <c r="B411" s="467">
        <v>1998</v>
      </c>
      <c r="C411" s="466"/>
      <c r="D411" s="468">
        <v>0</v>
      </c>
      <c r="E411" s="469"/>
      <c r="F411" s="468">
        <v>0</v>
      </c>
      <c r="G411" s="469"/>
      <c r="H411" s="468">
        <v>0</v>
      </c>
      <c r="J411" s="470">
        <f t="shared" si="285"/>
        <v>0</v>
      </c>
      <c r="L411" s="471" t="str">
        <f t="shared" si="286"/>
        <v>NA</v>
      </c>
      <c r="N411" s="471" t="str">
        <f t="shared" si="287"/>
        <v>NA</v>
      </c>
      <c r="O411" s="472"/>
      <c r="P411" s="471" t="str">
        <f t="shared" ref="P411:P427" si="288">IF(SUM($D409:$D411)=0,"NA",SUM($J409:$J411)/SUM($D409:$D411))</f>
        <v>NA</v>
      </c>
      <c r="Q411" s="473"/>
      <c r="R411" s="471"/>
      <c r="S411" s="473"/>
      <c r="T411" s="471"/>
      <c r="U411" s="472"/>
      <c r="V411" s="472"/>
      <c r="W411" s="472"/>
      <c r="X411" s="472"/>
      <c r="Y411" s="472"/>
      <c r="Z411" s="472"/>
      <c r="AA411" s="472"/>
      <c r="AB411" s="472"/>
      <c r="AC411" s="472"/>
      <c r="AD411" s="472"/>
      <c r="AE411" s="472"/>
      <c r="AF411" s="472"/>
      <c r="AG411" s="472"/>
      <c r="AH411" s="472"/>
      <c r="AI411" s="472"/>
      <c r="AJ411" s="472"/>
      <c r="AK411" s="472"/>
      <c r="AL411" s="472"/>
      <c r="AM411" s="472"/>
      <c r="AN411" s="472"/>
      <c r="AO411" s="472"/>
      <c r="AP411" s="472"/>
      <c r="AQ411" s="472"/>
      <c r="AR411" s="472"/>
    </row>
    <row r="412" spans="1:46">
      <c r="A412" s="466">
        <v>36901</v>
      </c>
      <c r="B412" s="467">
        <v>1999</v>
      </c>
      <c r="C412" s="466"/>
      <c r="D412" s="468">
        <v>0</v>
      </c>
      <c r="E412" s="469"/>
      <c r="F412" s="468">
        <v>0</v>
      </c>
      <c r="G412" s="469"/>
      <c r="H412" s="468">
        <v>0</v>
      </c>
      <c r="J412" s="470">
        <f t="shared" si="285"/>
        <v>0</v>
      </c>
      <c r="L412" s="471" t="str">
        <f t="shared" si="286"/>
        <v>NA</v>
      </c>
      <c r="N412" s="471" t="str">
        <f t="shared" si="287"/>
        <v>NA</v>
      </c>
      <c r="O412" s="472"/>
      <c r="P412" s="471" t="str">
        <f t="shared" si="288"/>
        <v>NA</v>
      </c>
      <c r="Q412" s="473"/>
      <c r="R412" s="471" t="str">
        <f t="shared" ref="R412:R427" si="289">IF(SUM($D409:$D412)=0,"NA",SUM($J409:$J412)/SUM($D409:$D412))</f>
        <v>NA</v>
      </c>
      <c r="S412" s="473"/>
      <c r="T412" s="471"/>
      <c r="U412" s="472"/>
      <c r="V412" s="471"/>
      <c r="W412" s="472"/>
      <c r="X412" s="472"/>
      <c r="Y412" s="472"/>
      <c r="Z412" s="472"/>
      <c r="AA412" s="472"/>
      <c r="AB412" s="472"/>
      <c r="AC412" s="472"/>
      <c r="AD412" s="472"/>
      <c r="AE412" s="472"/>
      <c r="AF412" s="472"/>
      <c r="AG412" s="472"/>
      <c r="AH412" s="472"/>
      <c r="AI412" s="472"/>
      <c r="AJ412" s="472"/>
      <c r="AK412" s="472"/>
      <c r="AL412" s="472"/>
      <c r="AM412" s="472"/>
      <c r="AN412" s="472"/>
      <c r="AO412" s="472"/>
      <c r="AP412" s="472"/>
      <c r="AQ412" s="472"/>
      <c r="AR412" s="472"/>
    </row>
    <row r="413" spans="1:46">
      <c r="A413" s="466">
        <v>36901</v>
      </c>
      <c r="B413" s="467">
        <v>2000</v>
      </c>
      <c r="C413" s="466"/>
      <c r="D413" s="468">
        <v>0</v>
      </c>
      <c r="E413" s="469"/>
      <c r="F413" s="468">
        <v>0</v>
      </c>
      <c r="G413" s="469"/>
      <c r="H413" s="468">
        <v>0</v>
      </c>
      <c r="J413" s="470">
        <f t="shared" si="285"/>
        <v>0</v>
      </c>
      <c r="L413" s="471" t="str">
        <f t="shared" si="286"/>
        <v>NA</v>
      </c>
      <c r="N413" s="471" t="str">
        <f t="shared" si="287"/>
        <v>NA</v>
      </c>
      <c r="O413" s="472"/>
      <c r="P413" s="471" t="str">
        <f t="shared" si="288"/>
        <v>NA</v>
      </c>
      <c r="Q413" s="473"/>
      <c r="R413" s="471" t="str">
        <f t="shared" si="289"/>
        <v>NA</v>
      </c>
      <c r="S413" s="473"/>
      <c r="T413" s="471" t="str">
        <f t="shared" ref="T413:T427" si="290">IF(SUM($D409:$D413)=0,"NA",SUM($J409:$J413)/SUM($D409:$D413))</f>
        <v>NA</v>
      </c>
      <c r="U413" s="472"/>
      <c r="V413" s="471"/>
      <c r="W413" s="472"/>
      <c r="X413" s="471"/>
      <c r="Y413" s="472"/>
      <c r="Z413" s="472"/>
      <c r="AA413" s="472"/>
      <c r="AB413" s="472"/>
      <c r="AC413" s="472"/>
      <c r="AD413" s="472"/>
      <c r="AE413" s="472"/>
      <c r="AF413" s="472"/>
      <c r="AG413" s="472"/>
      <c r="AH413" s="472"/>
      <c r="AI413" s="472"/>
      <c r="AJ413" s="472"/>
      <c r="AK413" s="472"/>
      <c r="AL413" s="472"/>
      <c r="AM413" s="472"/>
      <c r="AN413" s="472"/>
      <c r="AO413" s="472"/>
      <c r="AP413" s="472"/>
      <c r="AQ413" s="472"/>
      <c r="AR413" s="472"/>
    </row>
    <row r="414" spans="1:46">
      <c r="A414" s="466">
        <v>36901</v>
      </c>
      <c r="B414" s="467">
        <v>2001</v>
      </c>
      <c r="C414" s="466"/>
      <c r="D414" s="468">
        <v>0</v>
      </c>
      <c r="E414" s="469"/>
      <c r="F414" s="468">
        <v>0</v>
      </c>
      <c r="G414" s="469"/>
      <c r="H414" s="468">
        <v>0</v>
      </c>
      <c r="J414" s="470">
        <f t="shared" si="285"/>
        <v>0</v>
      </c>
      <c r="L414" s="471" t="str">
        <f t="shared" si="286"/>
        <v>NA</v>
      </c>
      <c r="N414" s="471" t="str">
        <f t="shared" si="287"/>
        <v>NA</v>
      </c>
      <c r="O414" s="472"/>
      <c r="P414" s="471" t="str">
        <f t="shared" si="288"/>
        <v>NA</v>
      </c>
      <c r="Q414" s="473"/>
      <c r="R414" s="471" t="str">
        <f t="shared" si="289"/>
        <v>NA</v>
      </c>
      <c r="S414" s="473"/>
      <c r="T414" s="471" t="str">
        <f t="shared" si="290"/>
        <v>NA</v>
      </c>
      <c r="U414" s="472"/>
      <c r="V414" s="471" t="str">
        <f t="shared" ref="V414:V427" si="291">IF(SUM($D409:$D414)=0,"NA",SUM($J409:$J414)/SUM($D409:$D414))</f>
        <v>NA</v>
      </c>
      <c r="W414" s="472"/>
      <c r="X414" s="471"/>
      <c r="Y414" s="472"/>
      <c r="Z414" s="471"/>
      <c r="AA414" s="472"/>
      <c r="AB414" s="472"/>
      <c r="AC414" s="472"/>
      <c r="AD414" s="472"/>
      <c r="AE414" s="472"/>
      <c r="AF414" s="472"/>
      <c r="AG414" s="472"/>
      <c r="AH414" s="472"/>
      <c r="AI414" s="472"/>
      <c r="AJ414" s="472"/>
      <c r="AK414" s="472"/>
      <c r="AL414" s="472"/>
      <c r="AM414" s="472"/>
      <c r="AN414" s="472"/>
      <c r="AO414" s="472"/>
      <c r="AP414" s="472"/>
      <c r="AQ414" s="472"/>
      <c r="AR414" s="472"/>
    </row>
    <row r="415" spans="1:46">
      <c r="A415" s="466">
        <v>36901</v>
      </c>
      <c r="B415" s="467">
        <v>2002</v>
      </c>
      <c r="C415" s="466"/>
      <c r="D415" s="468">
        <v>0</v>
      </c>
      <c r="E415" s="469"/>
      <c r="F415" s="468">
        <v>0</v>
      </c>
      <c r="G415" s="469"/>
      <c r="H415" s="468">
        <v>0</v>
      </c>
      <c r="J415" s="470">
        <f t="shared" si="285"/>
        <v>0</v>
      </c>
      <c r="L415" s="471" t="str">
        <f t="shared" si="286"/>
        <v>NA</v>
      </c>
      <c r="N415" s="471" t="str">
        <f t="shared" si="287"/>
        <v>NA</v>
      </c>
      <c r="O415" s="472"/>
      <c r="P415" s="471" t="str">
        <f t="shared" si="288"/>
        <v>NA</v>
      </c>
      <c r="Q415" s="473"/>
      <c r="R415" s="471" t="str">
        <f t="shared" si="289"/>
        <v>NA</v>
      </c>
      <c r="S415" s="473"/>
      <c r="T415" s="471" t="str">
        <f t="shared" si="290"/>
        <v>NA</v>
      </c>
      <c r="U415" s="472"/>
      <c r="V415" s="471" t="str">
        <f t="shared" si="291"/>
        <v>NA</v>
      </c>
      <c r="W415" s="472"/>
      <c r="X415" s="471" t="str">
        <f t="shared" ref="X415:X427" si="292">IF(SUM($D409:$D415)=0,"NA",SUM($J409:$J415)/SUM($D409:$D415))</f>
        <v>NA</v>
      </c>
      <c r="Y415" s="472"/>
      <c r="Z415" s="471"/>
      <c r="AA415" s="472"/>
      <c r="AB415" s="471"/>
      <c r="AC415" s="472"/>
      <c r="AD415" s="472"/>
      <c r="AE415" s="472"/>
      <c r="AF415" s="472"/>
      <c r="AG415" s="472"/>
      <c r="AH415" s="472"/>
      <c r="AI415" s="472"/>
      <c r="AJ415" s="472"/>
      <c r="AK415" s="472"/>
      <c r="AL415" s="472"/>
      <c r="AM415" s="472"/>
      <c r="AN415" s="472"/>
      <c r="AO415" s="472"/>
      <c r="AP415" s="472"/>
      <c r="AQ415" s="472"/>
      <c r="AR415" s="472"/>
    </row>
    <row r="416" spans="1:46">
      <c r="A416" s="466">
        <v>36901</v>
      </c>
      <c r="B416" s="467">
        <v>2003</v>
      </c>
      <c r="C416" s="466"/>
      <c r="D416" s="468">
        <v>0</v>
      </c>
      <c r="E416" s="469"/>
      <c r="F416" s="468">
        <v>0</v>
      </c>
      <c r="G416" s="469"/>
      <c r="H416" s="468">
        <v>0</v>
      </c>
      <c r="J416" s="470">
        <f t="shared" si="285"/>
        <v>0</v>
      </c>
      <c r="L416" s="471" t="str">
        <f t="shared" si="286"/>
        <v>NA</v>
      </c>
      <c r="N416" s="471" t="str">
        <f t="shared" si="287"/>
        <v>NA</v>
      </c>
      <c r="O416" s="472"/>
      <c r="P416" s="471" t="str">
        <f t="shared" si="288"/>
        <v>NA</v>
      </c>
      <c r="Q416" s="473"/>
      <c r="R416" s="471" t="str">
        <f t="shared" si="289"/>
        <v>NA</v>
      </c>
      <c r="S416" s="473"/>
      <c r="T416" s="471" t="str">
        <f t="shared" si="290"/>
        <v>NA</v>
      </c>
      <c r="U416" s="472"/>
      <c r="V416" s="471" t="str">
        <f t="shared" si="291"/>
        <v>NA</v>
      </c>
      <c r="W416" s="472"/>
      <c r="X416" s="471" t="str">
        <f t="shared" si="292"/>
        <v>NA</v>
      </c>
      <c r="Y416" s="472"/>
      <c r="Z416" s="471" t="str">
        <f t="shared" ref="Z416:Z427" si="293">IF(SUM($D409:$D416)=0,"NA",SUM($J409:$J416)/SUM($D409:$D416))</f>
        <v>NA</v>
      </c>
      <c r="AA416" s="472"/>
      <c r="AB416" s="471"/>
      <c r="AC416" s="472"/>
      <c r="AD416" s="471"/>
      <c r="AE416" s="471"/>
      <c r="AF416" s="472"/>
      <c r="AG416" s="472"/>
      <c r="AH416" s="472"/>
      <c r="AI416" s="472"/>
      <c r="AJ416" s="472"/>
      <c r="AK416" s="472"/>
      <c r="AL416" s="472"/>
      <c r="AM416" s="472"/>
      <c r="AN416" s="472"/>
      <c r="AO416" s="472"/>
      <c r="AP416" s="472"/>
      <c r="AQ416" s="472"/>
      <c r="AR416" s="472"/>
    </row>
    <row r="417" spans="1:46">
      <c r="A417" s="466">
        <v>36901</v>
      </c>
      <c r="B417" s="467">
        <v>2004</v>
      </c>
      <c r="C417" s="466"/>
      <c r="D417" s="468">
        <v>0</v>
      </c>
      <c r="E417" s="469"/>
      <c r="F417" s="468">
        <v>0</v>
      </c>
      <c r="G417" s="469"/>
      <c r="H417" s="468">
        <v>0</v>
      </c>
      <c r="J417" s="470">
        <f t="shared" si="285"/>
        <v>0</v>
      </c>
      <c r="L417" s="471" t="str">
        <f t="shared" si="286"/>
        <v>NA</v>
      </c>
      <c r="N417" s="471" t="str">
        <f t="shared" si="287"/>
        <v>NA</v>
      </c>
      <c r="O417" s="472"/>
      <c r="P417" s="471" t="str">
        <f t="shared" si="288"/>
        <v>NA</v>
      </c>
      <c r="Q417" s="473"/>
      <c r="R417" s="471" t="str">
        <f t="shared" si="289"/>
        <v>NA</v>
      </c>
      <c r="S417" s="473"/>
      <c r="T417" s="471" t="str">
        <f t="shared" si="290"/>
        <v>NA</v>
      </c>
      <c r="U417" s="472"/>
      <c r="V417" s="471" t="str">
        <f t="shared" si="291"/>
        <v>NA</v>
      </c>
      <c r="W417" s="472"/>
      <c r="X417" s="471" t="str">
        <f t="shared" si="292"/>
        <v>NA</v>
      </c>
      <c r="Y417" s="472"/>
      <c r="Z417" s="471" t="str">
        <f t="shared" si="293"/>
        <v>NA</v>
      </c>
      <c r="AA417" s="472"/>
      <c r="AB417" s="471" t="str">
        <f t="shared" ref="AB417:AB427" si="294">IF(SUM($D409:$D417)=0,"NA",SUM($J409:$J417)/SUM($D409:$D417))</f>
        <v>NA</v>
      </c>
      <c r="AC417" s="472"/>
      <c r="AD417" s="471"/>
      <c r="AE417" s="471"/>
      <c r="AF417" s="471"/>
      <c r="AG417" s="472"/>
      <c r="AH417" s="471" t="s">
        <v>36</v>
      </c>
      <c r="AI417" s="472"/>
      <c r="AJ417" s="471" t="s">
        <v>36</v>
      </c>
      <c r="AK417" s="472"/>
      <c r="AL417" s="471" t="s">
        <v>36</v>
      </c>
      <c r="AM417" s="472"/>
      <c r="AN417" s="471" t="s">
        <v>36</v>
      </c>
      <c r="AO417" s="472"/>
      <c r="AP417" s="472"/>
      <c r="AQ417" s="472"/>
      <c r="AR417" s="472"/>
    </row>
    <row r="418" spans="1:46">
      <c r="A418" s="466">
        <v>36901</v>
      </c>
      <c r="B418" s="467">
        <v>2005</v>
      </c>
      <c r="C418" s="466"/>
      <c r="D418" s="468">
        <v>0</v>
      </c>
      <c r="E418" s="469"/>
      <c r="F418" s="468">
        <v>0</v>
      </c>
      <c r="G418" s="469"/>
      <c r="H418" s="468">
        <v>0</v>
      </c>
      <c r="J418" s="470">
        <f t="shared" si="285"/>
        <v>0</v>
      </c>
      <c r="L418" s="471" t="str">
        <f t="shared" si="286"/>
        <v>NA</v>
      </c>
      <c r="N418" s="471" t="str">
        <f t="shared" si="287"/>
        <v>NA</v>
      </c>
      <c r="O418" s="472"/>
      <c r="P418" s="471" t="str">
        <f t="shared" si="288"/>
        <v>NA</v>
      </c>
      <c r="Q418" s="473"/>
      <c r="R418" s="471" t="str">
        <f t="shared" si="289"/>
        <v>NA</v>
      </c>
      <c r="S418" s="473"/>
      <c r="T418" s="471" t="str">
        <f t="shared" si="290"/>
        <v>NA</v>
      </c>
      <c r="U418" s="472"/>
      <c r="V418" s="471" t="str">
        <f t="shared" si="291"/>
        <v>NA</v>
      </c>
      <c r="W418" s="472"/>
      <c r="X418" s="471" t="str">
        <f t="shared" si="292"/>
        <v>NA</v>
      </c>
      <c r="Y418" s="472"/>
      <c r="Z418" s="471" t="str">
        <f t="shared" si="293"/>
        <v>NA</v>
      </c>
      <c r="AA418" s="472"/>
      <c r="AB418" s="471" t="str">
        <f t="shared" si="294"/>
        <v>NA</v>
      </c>
      <c r="AC418" s="472"/>
      <c r="AD418" s="471" t="str">
        <f t="shared" ref="AD418:AD427" si="295">IF(SUM($D409:$D418)=0,"NA",SUM($J409:$J418)/SUM($D409:$D418))</f>
        <v>NA</v>
      </c>
      <c r="AE418" s="471"/>
      <c r="AF418" s="471"/>
      <c r="AG418" s="472"/>
      <c r="AH418" s="471"/>
      <c r="AI418" s="472"/>
      <c r="AJ418" s="471" t="s">
        <v>36</v>
      </c>
      <c r="AK418" s="472"/>
      <c r="AL418" s="471" t="s">
        <v>36</v>
      </c>
      <c r="AM418" s="472"/>
      <c r="AN418" s="471" t="s">
        <v>36</v>
      </c>
      <c r="AO418" s="472"/>
      <c r="AP418" s="472"/>
      <c r="AQ418" s="472"/>
      <c r="AR418" s="472"/>
    </row>
    <row r="419" spans="1:46">
      <c r="A419" s="466">
        <v>36901</v>
      </c>
      <c r="B419" s="467">
        <v>2006</v>
      </c>
      <c r="C419" s="466"/>
      <c r="D419" s="468">
        <v>0</v>
      </c>
      <c r="E419" s="469"/>
      <c r="F419" s="468">
        <v>0</v>
      </c>
      <c r="G419" s="469"/>
      <c r="H419" s="468">
        <v>0</v>
      </c>
      <c r="J419" s="470">
        <f t="shared" si="285"/>
        <v>0</v>
      </c>
      <c r="L419" s="471" t="str">
        <f t="shared" si="286"/>
        <v>NA</v>
      </c>
      <c r="N419" s="471" t="str">
        <f t="shared" si="287"/>
        <v>NA</v>
      </c>
      <c r="O419" s="472"/>
      <c r="P419" s="471" t="str">
        <f t="shared" si="288"/>
        <v>NA</v>
      </c>
      <c r="Q419" s="473"/>
      <c r="R419" s="471" t="str">
        <f t="shared" si="289"/>
        <v>NA</v>
      </c>
      <c r="S419" s="473"/>
      <c r="T419" s="471" t="str">
        <f t="shared" si="290"/>
        <v>NA</v>
      </c>
      <c r="U419" s="472"/>
      <c r="V419" s="471" t="str">
        <f t="shared" si="291"/>
        <v>NA</v>
      </c>
      <c r="W419" s="472"/>
      <c r="X419" s="471" t="str">
        <f t="shared" si="292"/>
        <v>NA</v>
      </c>
      <c r="Y419" s="472"/>
      <c r="Z419" s="471" t="str">
        <f t="shared" si="293"/>
        <v>NA</v>
      </c>
      <c r="AA419" s="472"/>
      <c r="AB419" s="471" t="str">
        <f t="shared" si="294"/>
        <v>NA</v>
      </c>
      <c r="AC419" s="472"/>
      <c r="AD419" s="471" t="str">
        <f t="shared" si="295"/>
        <v>NA</v>
      </c>
      <c r="AE419" s="471"/>
      <c r="AF419" s="471" t="str">
        <f t="shared" ref="AF419:AF427" si="296">IF(SUM($D409:$D419)=0,"NA",SUM($J409:$J419)/SUM($D409:$D419))</f>
        <v>NA</v>
      </c>
      <c r="AG419" s="472"/>
      <c r="AH419" s="471"/>
      <c r="AI419" s="472"/>
      <c r="AJ419" s="471"/>
      <c r="AK419" s="472"/>
      <c r="AL419" s="471" t="s">
        <v>36</v>
      </c>
      <c r="AM419" s="472"/>
      <c r="AN419" s="471" t="s">
        <v>36</v>
      </c>
      <c r="AO419" s="472"/>
      <c r="AP419" s="472"/>
      <c r="AQ419" s="472"/>
      <c r="AR419" s="472"/>
    </row>
    <row r="420" spans="1:46">
      <c r="A420" s="466">
        <v>36901</v>
      </c>
      <c r="B420" s="467">
        <v>2007</v>
      </c>
      <c r="C420" s="466"/>
      <c r="D420" s="468">
        <v>0</v>
      </c>
      <c r="E420" s="469"/>
      <c r="F420" s="468">
        <v>0</v>
      </c>
      <c r="G420" s="469"/>
      <c r="H420" s="468">
        <v>0</v>
      </c>
      <c r="J420" s="470">
        <f t="shared" si="285"/>
        <v>0</v>
      </c>
      <c r="L420" s="471" t="str">
        <f t="shared" si="286"/>
        <v>NA</v>
      </c>
      <c r="N420" s="471" t="str">
        <f t="shared" si="287"/>
        <v>NA</v>
      </c>
      <c r="O420" s="472"/>
      <c r="P420" s="471" t="str">
        <f t="shared" si="288"/>
        <v>NA</v>
      </c>
      <c r="Q420" s="473"/>
      <c r="R420" s="471" t="str">
        <f t="shared" si="289"/>
        <v>NA</v>
      </c>
      <c r="S420" s="473"/>
      <c r="T420" s="471" t="str">
        <f t="shared" si="290"/>
        <v>NA</v>
      </c>
      <c r="U420" s="472"/>
      <c r="V420" s="471" t="str">
        <f t="shared" si="291"/>
        <v>NA</v>
      </c>
      <c r="W420" s="472"/>
      <c r="X420" s="471" t="str">
        <f t="shared" si="292"/>
        <v>NA</v>
      </c>
      <c r="Y420" s="472"/>
      <c r="Z420" s="471" t="str">
        <f t="shared" si="293"/>
        <v>NA</v>
      </c>
      <c r="AA420" s="472"/>
      <c r="AB420" s="471" t="str">
        <f t="shared" si="294"/>
        <v>NA</v>
      </c>
      <c r="AC420" s="472"/>
      <c r="AD420" s="471" t="str">
        <f t="shared" si="295"/>
        <v>NA</v>
      </c>
      <c r="AE420" s="471"/>
      <c r="AF420" s="471" t="str">
        <f t="shared" si="296"/>
        <v>NA</v>
      </c>
      <c r="AG420" s="472"/>
      <c r="AH420" s="471" t="str">
        <f t="shared" ref="AH420:AH427" si="297">IF(SUM($D409:$D420)=0,"NA",SUM($J409:$J420)/SUM($D409:$D420))</f>
        <v>NA</v>
      </c>
      <c r="AI420" s="472"/>
      <c r="AJ420" s="471"/>
      <c r="AK420" s="472"/>
      <c r="AL420" s="471"/>
      <c r="AM420" s="472"/>
      <c r="AN420" s="471" t="s">
        <v>36</v>
      </c>
      <c r="AO420" s="472"/>
      <c r="AP420" s="472"/>
      <c r="AQ420" s="472"/>
      <c r="AR420" s="472"/>
    </row>
    <row r="421" spans="1:46">
      <c r="A421" s="466">
        <v>36901</v>
      </c>
      <c r="B421" s="467">
        <v>2008</v>
      </c>
      <c r="C421" s="466"/>
      <c r="D421" s="479">
        <v>34336.559999999998</v>
      </c>
      <c r="E421" s="479"/>
      <c r="F421" s="468">
        <v>0</v>
      </c>
      <c r="G421" s="479"/>
      <c r="H421" s="479">
        <v>16586.689999999999</v>
      </c>
      <c r="J421" s="451">
        <f t="shared" si="285"/>
        <v>-16586.689999999999</v>
      </c>
      <c r="L421" s="471">
        <f t="shared" si="286"/>
        <v>-0.48306207727273787</v>
      </c>
      <c r="N421" s="471">
        <f t="shared" si="287"/>
        <v>-0.48306207727273787</v>
      </c>
      <c r="O421" s="472"/>
      <c r="P421" s="471">
        <f t="shared" si="288"/>
        <v>-0.48306207727273787</v>
      </c>
      <c r="Q421" s="472"/>
      <c r="R421" s="471">
        <f t="shared" si="289"/>
        <v>-0.48306207727273787</v>
      </c>
      <c r="S421" s="473"/>
      <c r="T421" s="471">
        <f t="shared" si="290"/>
        <v>-0.48306207727273787</v>
      </c>
      <c r="U421" s="472"/>
      <c r="V421" s="471">
        <f t="shared" si="291"/>
        <v>-0.48306207727273787</v>
      </c>
      <c r="W421" s="472"/>
      <c r="X421" s="471">
        <f t="shared" si="292"/>
        <v>-0.48306207727273787</v>
      </c>
      <c r="Y421" s="472"/>
      <c r="Z421" s="471">
        <f t="shared" si="293"/>
        <v>-0.48306207727273787</v>
      </c>
      <c r="AA421" s="472"/>
      <c r="AB421" s="471">
        <f t="shared" si="294"/>
        <v>-0.48306207727273787</v>
      </c>
      <c r="AC421" s="472"/>
      <c r="AD421" s="471">
        <f t="shared" si="295"/>
        <v>-0.48306207727273787</v>
      </c>
      <c r="AE421" s="471"/>
      <c r="AF421" s="471">
        <f t="shared" si="296"/>
        <v>-0.48306207727273787</v>
      </c>
      <c r="AG421" s="472"/>
      <c r="AH421" s="471">
        <f t="shared" si="297"/>
        <v>-0.48306207727273787</v>
      </c>
      <c r="AI421" s="472"/>
      <c r="AJ421" s="471">
        <f t="shared" ref="AJ421:AJ427" si="298">IF(SUM($D409:$D421)=0,"NA",SUM($J409:$J421)/SUM($D409:$D421))</f>
        <v>-0.48306207727273787</v>
      </c>
      <c r="AK421" s="472"/>
      <c r="AL421" s="471"/>
      <c r="AM421" s="472"/>
      <c r="AN421" s="471"/>
      <c r="AO421" s="472"/>
      <c r="AP421" s="472"/>
      <c r="AQ421" s="472"/>
      <c r="AR421" s="472"/>
    </row>
    <row r="422" spans="1:46">
      <c r="A422" s="466">
        <v>36901</v>
      </c>
      <c r="B422" s="467">
        <v>2009</v>
      </c>
      <c r="C422" s="466"/>
      <c r="D422" s="479">
        <v>135215.89000000001</v>
      </c>
      <c r="E422" s="479"/>
      <c r="F422" s="468">
        <v>0</v>
      </c>
      <c r="G422" s="479"/>
      <c r="H422" s="479">
        <v>3139.41</v>
      </c>
      <c r="J422" s="451">
        <f t="shared" si="285"/>
        <v>-3139.41</v>
      </c>
      <c r="L422" s="471">
        <f t="shared" si="286"/>
        <v>-2.3217759392035946E-2</v>
      </c>
      <c r="N422" s="471">
        <f t="shared" si="287"/>
        <v>-0.11634217022520169</v>
      </c>
      <c r="O422" s="472"/>
      <c r="P422" s="471">
        <f t="shared" si="288"/>
        <v>-0.11634217022520169</v>
      </c>
      <c r="Q422" s="472"/>
      <c r="R422" s="471">
        <f t="shared" si="289"/>
        <v>-0.11634217022520169</v>
      </c>
      <c r="S422" s="473"/>
      <c r="T422" s="471">
        <f t="shared" si="290"/>
        <v>-0.11634217022520169</v>
      </c>
      <c r="U422" s="472"/>
      <c r="V422" s="471">
        <f t="shared" si="291"/>
        <v>-0.11634217022520169</v>
      </c>
      <c r="W422" s="472"/>
      <c r="X422" s="471">
        <f t="shared" si="292"/>
        <v>-0.11634217022520169</v>
      </c>
      <c r="Y422" s="472"/>
      <c r="Z422" s="471">
        <f t="shared" si="293"/>
        <v>-0.11634217022520169</v>
      </c>
      <c r="AA422" s="472"/>
      <c r="AB422" s="471">
        <f t="shared" si="294"/>
        <v>-0.11634217022520169</v>
      </c>
      <c r="AC422" s="472"/>
      <c r="AD422" s="471">
        <f t="shared" si="295"/>
        <v>-0.11634217022520169</v>
      </c>
      <c r="AE422" s="471"/>
      <c r="AF422" s="471">
        <f t="shared" si="296"/>
        <v>-0.11634217022520169</v>
      </c>
      <c r="AG422" s="472"/>
      <c r="AH422" s="471">
        <f t="shared" si="297"/>
        <v>-0.11634217022520169</v>
      </c>
      <c r="AI422" s="472"/>
      <c r="AJ422" s="471">
        <f t="shared" si="298"/>
        <v>-0.11634217022520169</v>
      </c>
      <c r="AK422" s="472"/>
      <c r="AL422" s="471">
        <f t="shared" ref="AL422:AL427" si="299">IF(SUM($D409:$D422)=0,"NA",SUM($J409:$J422)/SUM($D409:$D422))</f>
        <v>-0.11634217022520169</v>
      </c>
      <c r="AM422" s="472"/>
      <c r="AN422" s="471"/>
      <c r="AO422" s="472"/>
      <c r="AP422" s="471"/>
      <c r="AQ422" s="472"/>
      <c r="AR422" s="472"/>
    </row>
    <row r="423" spans="1:46">
      <c r="A423" s="466">
        <v>36901</v>
      </c>
      <c r="B423" s="467">
        <v>2010</v>
      </c>
      <c r="C423" s="466"/>
      <c r="D423" s="468">
        <v>0</v>
      </c>
      <c r="E423" s="469"/>
      <c r="F423" s="468">
        <v>0</v>
      </c>
      <c r="G423" s="469"/>
      <c r="H423" s="468">
        <v>0</v>
      </c>
      <c r="J423" s="470">
        <f t="shared" si="285"/>
        <v>0</v>
      </c>
      <c r="L423" s="471" t="str">
        <f t="shared" si="286"/>
        <v>NA</v>
      </c>
      <c r="N423" s="471">
        <f t="shared" si="287"/>
        <v>-2.3217759392035946E-2</v>
      </c>
      <c r="O423" s="472"/>
      <c r="P423" s="471">
        <f t="shared" si="288"/>
        <v>-0.11634217022520169</v>
      </c>
      <c r="Q423" s="472"/>
      <c r="R423" s="471">
        <f t="shared" si="289"/>
        <v>-0.11634217022520169</v>
      </c>
      <c r="S423" s="472"/>
      <c r="T423" s="471">
        <f t="shared" si="290"/>
        <v>-0.11634217022520169</v>
      </c>
      <c r="U423" s="472"/>
      <c r="V423" s="471">
        <f t="shared" si="291"/>
        <v>-0.11634217022520169</v>
      </c>
      <c r="W423" s="472"/>
      <c r="X423" s="471">
        <f t="shared" si="292"/>
        <v>-0.11634217022520169</v>
      </c>
      <c r="Y423" s="472"/>
      <c r="Z423" s="471">
        <f t="shared" si="293"/>
        <v>-0.11634217022520169</v>
      </c>
      <c r="AA423" s="472"/>
      <c r="AB423" s="471">
        <f t="shared" si="294"/>
        <v>-0.11634217022520169</v>
      </c>
      <c r="AC423" s="472"/>
      <c r="AD423" s="471">
        <f t="shared" si="295"/>
        <v>-0.11634217022520169</v>
      </c>
      <c r="AE423" s="472"/>
      <c r="AF423" s="471">
        <f t="shared" si="296"/>
        <v>-0.11634217022520169</v>
      </c>
      <c r="AG423" s="472"/>
      <c r="AH423" s="471">
        <f t="shared" si="297"/>
        <v>-0.11634217022520169</v>
      </c>
      <c r="AI423" s="472"/>
      <c r="AJ423" s="471">
        <f t="shared" si="298"/>
        <v>-0.11634217022520169</v>
      </c>
      <c r="AK423" s="472"/>
      <c r="AL423" s="471">
        <f t="shared" si="299"/>
        <v>-0.11634217022520169</v>
      </c>
      <c r="AM423" s="472"/>
      <c r="AN423" s="471">
        <f>IF(SUM($D409:$D423)=0,"NA",SUM($J409:$J423)/SUM($D409:$D423))</f>
        <v>-0.11634217022520169</v>
      </c>
      <c r="AO423" s="472"/>
      <c r="AP423" s="471"/>
      <c r="AQ423" s="472"/>
      <c r="AR423" s="471"/>
    </row>
    <row r="424" spans="1:46">
      <c r="A424" s="466">
        <v>36901</v>
      </c>
      <c r="B424" s="467">
        <v>2011</v>
      </c>
      <c r="C424" s="466"/>
      <c r="D424" s="468">
        <v>0</v>
      </c>
      <c r="E424" s="469"/>
      <c r="F424" s="468">
        <v>0</v>
      </c>
      <c r="G424" s="469"/>
      <c r="H424" s="468">
        <v>0</v>
      </c>
      <c r="J424" s="470">
        <f t="shared" si="285"/>
        <v>0</v>
      </c>
      <c r="L424" s="471" t="str">
        <f t="shared" si="286"/>
        <v>NA</v>
      </c>
      <c r="N424" s="471" t="str">
        <f t="shared" si="287"/>
        <v>NA</v>
      </c>
      <c r="O424" s="472"/>
      <c r="P424" s="471">
        <f t="shared" si="288"/>
        <v>-2.3217759392035946E-2</v>
      </c>
      <c r="Q424" s="472"/>
      <c r="R424" s="471">
        <f t="shared" si="289"/>
        <v>-0.11634217022520169</v>
      </c>
      <c r="S424" s="472"/>
      <c r="T424" s="471">
        <f t="shared" si="290"/>
        <v>-0.11634217022520169</v>
      </c>
      <c r="U424" s="472"/>
      <c r="V424" s="471">
        <f t="shared" si="291"/>
        <v>-0.11634217022520169</v>
      </c>
      <c r="W424" s="472"/>
      <c r="X424" s="471">
        <f t="shared" si="292"/>
        <v>-0.11634217022520169</v>
      </c>
      <c r="Y424" s="472"/>
      <c r="Z424" s="471">
        <f t="shared" si="293"/>
        <v>-0.11634217022520169</v>
      </c>
      <c r="AA424" s="472"/>
      <c r="AB424" s="471">
        <f t="shared" si="294"/>
        <v>-0.11634217022520169</v>
      </c>
      <c r="AC424" s="472"/>
      <c r="AD424" s="471">
        <f t="shared" si="295"/>
        <v>-0.11634217022520169</v>
      </c>
      <c r="AE424" s="472"/>
      <c r="AF424" s="471">
        <f t="shared" si="296"/>
        <v>-0.11634217022520169</v>
      </c>
      <c r="AG424" s="472"/>
      <c r="AH424" s="471">
        <f t="shared" si="297"/>
        <v>-0.11634217022520169</v>
      </c>
      <c r="AI424" s="472"/>
      <c r="AJ424" s="471">
        <f t="shared" si="298"/>
        <v>-0.11634217022520169</v>
      </c>
      <c r="AK424" s="472"/>
      <c r="AL424" s="471">
        <f t="shared" si="299"/>
        <v>-0.11634217022520169</v>
      </c>
      <c r="AM424" s="472"/>
      <c r="AN424" s="471">
        <f>IF(SUM($D410:$D424)=0,"NA",SUM($J410:$J424)/SUM($D410:$D424))</f>
        <v>-0.11634217022520169</v>
      </c>
      <c r="AO424" s="472"/>
      <c r="AP424" s="471">
        <f>IF(SUM($D409:$D424)=0,"NA",SUM($J409:$J424)/SUM($D409:$D424))</f>
        <v>-0.11634217022520169</v>
      </c>
      <c r="AQ424" s="472"/>
      <c r="AR424" s="471"/>
    </row>
    <row r="425" spans="1:46">
      <c r="A425" s="466">
        <v>36901</v>
      </c>
      <c r="B425" s="467">
        <v>2012</v>
      </c>
      <c r="C425" s="466"/>
      <c r="D425" s="479">
        <v>132.12</v>
      </c>
      <c r="E425" s="479"/>
      <c r="F425" s="468">
        <v>0</v>
      </c>
      <c r="G425" s="466"/>
      <c r="H425" s="479">
        <v>0</v>
      </c>
      <c r="J425" s="470">
        <f t="shared" si="285"/>
        <v>0</v>
      </c>
      <c r="L425" s="471">
        <f t="shared" si="286"/>
        <v>0</v>
      </c>
      <c r="N425" s="471">
        <f t="shared" si="287"/>
        <v>0</v>
      </c>
      <c r="O425" s="472"/>
      <c r="P425" s="471">
        <f t="shared" si="288"/>
        <v>0</v>
      </c>
      <c r="Q425" s="472"/>
      <c r="R425" s="471">
        <f t="shared" si="289"/>
        <v>-2.319509536933716E-2</v>
      </c>
      <c r="S425" s="472"/>
      <c r="T425" s="471">
        <f t="shared" si="290"/>
        <v>-0.11625158374742027</v>
      </c>
      <c r="U425" s="472"/>
      <c r="V425" s="471">
        <f t="shared" si="291"/>
        <v>-0.11625158374742027</v>
      </c>
      <c r="W425" s="472"/>
      <c r="X425" s="471">
        <f t="shared" si="292"/>
        <v>-0.11625158374742027</v>
      </c>
      <c r="Y425" s="472"/>
      <c r="Z425" s="471">
        <f t="shared" si="293"/>
        <v>-0.11625158374742027</v>
      </c>
      <c r="AA425" s="472"/>
      <c r="AB425" s="471">
        <f t="shared" si="294"/>
        <v>-0.11625158374742027</v>
      </c>
      <c r="AC425" s="472"/>
      <c r="AD425" s="471">
        <f t="shared" si="295"/>
        <v>-0.11625158374742027</v>
      </c>
      <c r="AE425" s="472"/>
      <c r="AF425" s="471">
        <f t="shared" si="296"/>
        <v>-0.11625158374742027</v>
      </c>
      <c r="AG425" s="472"/>
      <c r="AH425" s="471">
        <f t="shared" si="297"/>
        <v>-0.11625158374742027</v>
      </c>
      <c r="AI425" s="472"/>
      <c r="AJ425" s="471">
        <f t="shared" si="298"/>
        <v>-0.11625158374742027</v>
      </c>
      <c r="AK425" s="472"/>
      <c r="AL425" s="471">
        <f t="shared" si="299"/>
        <v>-0.11625158374742027</v>
      </c>
      <c r="AM425" s="472"/>
      <c r="AN425" s="471">
        <f>IF(SUM($D411:$D425)=0,"NA",SUM($J411:$J425)/SUM($D411:$D425))</f>
        <v>-0.11625158374742027</v>
      </c>
      <c r="AO425" s="472"/>
      <c r="AP425" s="471">
        <f>IF(SUM($D410:$D425)=0,"NA",SUM($J410:$J425)/SUM($D410:$D425))</f>
        <v>-0.11625158374742027</v>
      </c>
      <c r="AQ425" s="472"/>
      <c r="AR425" s="471">
        <f>IF(SUM($D409:$D425)=0,"NA",SUM($J409:$J425)/SUM($D409:$D425))</f>
        <v>-0.11625158374742027</v>
      </c>
    </row>
    <row r="426" spans="1:46">
      <c r="A426" s="466">
        <v>36901</v>
      </c>
      <c r="B426" s="467">
        <v>2013</v>
      </c>
      <c r="C426" s="466"/>
      <c r="D426" s="477">
        <v>804.56</v>
      </c>
      <c r="E426" s="478"/>
      <c r="F426" s="468">
        <v>0</v>
      </c>
      <c r="G426" s="478"/>
      <c r="H426" s="477">
        <v>1612.76</v>
      </c>
      <c r="J426" s="451">
        <f t="shared" si="285"/>
        <v>-1612.76</v>
      </c>
      <c r="L426" s="471">
        <f t="shared" si="286"/>
        <v>-2.0045242119916478</v>
      </c>
      <c r="N426" s="471">
        <f>IF(SUM($D425:$D426)=0,"NA",SUM($J425:$J426)/SUM($D425:$D426))</f>
        <v>-1.7217833198103942</v>
      </c>
      <c r="O426" s="472"/>
      <c r="P426" s="471">
        <f t="shared" si="288"/>
        <v>-1.7217833198103942</v>
      </c>
      <c r="Q426" s="472"/>
      <c r="R426" s="471">
        <f t="shared" si="289"/>
        <v>-1.7217833198103942</v>
      </c>
      <c r="S426" s="472"/>
      <c r="T426" s="471">
        <f t="shared" si="290"/>
        <v>-3.4903270647039568E-2</v>
      </c>
      <c r="U426" s="472"/>
      <c r="V426" s="471">
        <f t="shared" si="291"/>
        <v>-0.1251625836790885</v>
      </c>
      <c r="W426" s="472"/>
      <c r="X426" s="471">
        <f t="shared" si="292"/>
        <v>-0.1251625836790885</v>
      </c>
      <c r="Y426" s="472"/>
      <c r="Z426" s="471">
        <f t="shared" si="293"/>
        <v>-0.1251625836790885</v>
      </c>
      <c r="AA426" s="472"/>
      <c r="AB426" s="471">
        <f t="shared" si="294"/>
        <v>-0.1251625836790885</v>
      </c>
      <c r="AC426" s="472"/>
      <c r="AD426" s="471">
        <f t="shared" si="295"/>
        <v>-0.1251625836790885</v>
      </c>
      <c r="AE426" s="472"/>
      <c r="AF426" s="471">
        <f t="shared" si="296"/>
        <v>-0.1251625836790885</v>
      </c>
      <c r="AG426" s="472"/>
      <c r="AH426" s="471">
        <f t="shared" si="297"/>
        <v>-0.1251625836790885</v>
      </c>
      <c r="AI426" s="472"/>
      <c r="AJ426" s="471">
        <f t="shared" si="298"/>
        <v>-0.1251625836790885</v>
      </c>
      <c r="AK426" s="472"/>
      <c r="AL426" s="471">
        <f t="shared" si="299"/>
        <v>-0.1251625836790885</v>
      </c>
      <c r="AM426" s="472"/>
      <c r="AN426" s="471">
        <f>IF(SUM($D412:$D426)=0,"NA",SUM($J412:$J426)/SUM($D412:$D426))</f>
        <v>-0.1251625836790885</v>
      </c>
      <c r="AO426" s="472"/>
      <c r="AP426" s="471">
        <f>IF(SUM($D411:$D426)=0,"NA",SUM($J411:$J426)/SUM($D411:$D426))</f>
        <v>-0.1251625836790885</v>
      </c>
      <c r="AQ426" s="472"/>
      <c r="AR426" s="471">
        <f>IF(SUM($D410:$D426)=0,"NA",SUM($J410:$J426)/SUM($D410:$D426))</f>
        <v>-0.1251625836790885</v>
      </c>
      <c r="AS426" s="471">
        <f>IF(SUM($D409:$D426)=0,"NA",SUM($J409:$J426)/SUM($D409:$D426))</f>
        <v>-0.1251625836790885</v>
      </c>
    </row>
    <row r="427" spans="1:46">
      <c r="A427" s="466">
        <v>36901</v>
      </c>
      <c r="B427" s="467">
        <v>2014</v>
      </c>
      <c r="C427" s="466"/>
      <c r="D427" s="477">
        <v>2501.8200000000002</v>
      </c>
      <c r="E427" s="478"/>
      <c r="F427" s="468">
        <v>0</v>
      </c>
      <c r="G427" s="478"/>
      <c r="H427" s="479">
        <v>0</v>
      </c>
      <c r="J427" s="470">
        <f t="shared" si="285"/>
        <v>0</v>
      </c>
      <c r="L427" s="471">
        <f t="shared" si="286"/>
        <v>0</v>
      </c>
      <c r="N427" s="471">
        <f>IF(SUM($D426:$D427)=0,"NA",SUM($J426:$J427)/SUM($D426:$D427))</f>
        <v>-0.48777212540603315</v>
      </c>
      <c r="O427" s="472"/>
      <c r="P427" s="471">
        <f t="shared" si="288"/>
        <v>-0.46903010033444814</v>
      </c>
      <c r="Q427" s="472"/>
      <c r="R427" s="471">
        <f t="shared" si="289"/>
        <v>-0.46903010033444814</v>
      </c>
      <c r="S427" s="472"/>
      <c r="T427" s="471">
        <f t="shared" si="290"/>
        <v>-0.46903010033444814</v>
      </c>
      <c r="U427" s="472"/>
      <c r="V427" s="471">
        <f t="shared" si="291"/>
        <v>-3.4273491088165325E-2</v>
      </c>
      <c r="W427" s="472"/>
      <c r="X427" s="471">
        <f t="shared" si="292"/>
        <v>-0.12335246439192336</v>
      </c>
      <c r="Y427" s="472"/>
      <c r="Z427" s="471">
        <f t="shared" si="293"/>
        <v>-0.12335246439192336</v>
      </c>
      <c r="AA427" s="472"/>
      <c r="AB427" s="471">
        <f t="shared" si="294"/>
        <v>-0.12335246439192336</v>
      </c>
      <c r="AC427" s="472"/>
      <c r="AD427" s="471">
        <f t="shared" si="295"/>
        <v>-0.12335246439192336</v>
      </c>
      <c r="AE427" s="472"/>
      <c r="AF427" s="471">
        <f t="shared" si="296"/>
        <v>-0.12335246439192336</v>
      </c>
      <c r="AG427" s="472"/>
      <c r="AH427" s="471">
        <f t="shared" si="297"/>
        <v>-0.12335246439192336</v>
      </c>
      <c r="AI427" s="472"/>
      <c r="AJ427" s="471">
        <f t="shared" si="298"/>
        <v>-0.12335246439192336</v>
      </c>
      <c r="AK427" s="472"/>
      <c r="AL427" s="471">
        <f t="shared" si="299"/>
        <v>-0.12335246439192336</v>
      </c>
      <c r="AM427" s="472"/>
      <c r="AN427" s="471">
        <f>IF(SUM($D413:$D427)=0,"NA",SUM($J413:$J427)/SUM($D413:$D427))</f>
        <v>-0.12335246439192336</v>
      </c>
      <c r="AO427" s="472"/>
      <c r="AP427" s="471">
        <f>IF(SUM($D412:$D427)=0,"NA",SUM($J412:$J427)/SUM($D412:$D427))</f>
        <v>-0.12335246439192336</v>
      </c>
      <c r="AQ427" s="472"/>
      <c r="AR427" s="471">
        <f>IF(SUM($D411:$D427)=0,"NA",SUM($J411:$J427)/SUM($D411:$D427))</f>
        <v>-0.12335246439192336</v>
      </c>
      <c r="AS427" s="471">
        <f>IF(SUM($D410:$D427)=0,"NA",SUM($J410:$J427)/SUM($D410:$D427))</f>
        <v>-0.12335246439192336</v>
      </c>
      <c r="AT427" s="471">
        <f>IF(SUM($D409:$D427)=0,"NA",SUM($J409:$J427)/SUM($D409:$D427))</f>
        <v>-0.12335246439192336</v>
      </c>
    </row>
    <row r="428" spans="1:46">
      <c r="A428" s="466"/>
      <c r="B428" s="466"/>
      <c r="C428" s="466"/>
      <c r="D428" s="477"/>
      <c r="E428" s="478"/>
      <c r="F428" s="477"/>
      <c r="G428" s="478"/>
      <c r="H428" s="477"/>
      <c r="J428" s="488">
        <f>SUM(J409:J427)</f>
        <v>-21338.859999999997</v>
      </c>
    </row>
    <row r="429" spans="1:46">
      <c r="A429" s="466"/>
      <c r="B429" s="466"/>
      <c r="C429" s="466"/>
      <c r="D429" s="477"/>
      <c r="E429" s="478"/>
      <c r="F429" s="477"/>
      <c r="G429" s="478"/>
      <c r="H429" s="477"/>
    </row>
    <row r="430" spans="1:46">
      <c r="A430" s="466" t="s">
        <v>461</v>
      </c>
      <c r="B430" s="467">
        <v>1996</v>
      </c>
      <c r="C430" s="466"/>
      <c r="D430" s="480">
        <v>0</v>
      </c>
      <c r="E430" s="478"/>
      <c r="F430" s="480">
        <v>0</v>
      </c>
      <c r="G430" s="478"/>
      <c r="H430" s="477">
        <v>191</v>
      </c>
      <c r="J430" s="451">
        <f t="shared" ref="J430:J448" si="300">F430+-H430</f>
        <v>-191</v>
      </c>
      <c r="L430" s="471" t="str">
        <f t="shared" ref="L430:L448" si="301">IF(D430=0,"NA",+J430/D430)</f>
        <v>NA</v>
      </c>
      <c r="N430" s="471"/>
      <c r="O430" s="472"/>
      <c r="P430" s="471"/>
      <c r="Q430" s="473"/>
      <c r="R430" s="473"/>
      <c r="S430" s="473"/>
      <c r="T430" s="473"/>
      <c r="U430" s="472"/>
      <c r="V430" s="472"/>
      <c r="W430" s="472"/>
      <c r="X430" s="472"/>
      <c r="Y430" s="472"/>
      <c r="Z430" s="472"/>
      <c r="AA430" s="474"/>
      <c r="AB430" s="474"/>
      <c r="AC430" s="472"/>
      <c r="AD430" s="472"/>
      <c r="AE430" s="472"/>
      <c r="AF430" s="472"/>
      <c r="AG430" s="472"/>
      <c r="AH430" s="472"/>
      <c r="AI430" s="472"/>
      <c r="AJ430" s="472"/>
      <c r="AK430" s="472"/>
      <c r="AL430" s="472"/>
      <c r="AM430" s="472"/>
      <c r="AN430" s="472"/>
      <c r="AO430" s="472"/>
      <c r="AP430" s="472"/>
      <c r="AQ430" s="472"/>
      <c r="AR430" s="472"/>
    </row>
    <row r="431" spans="1:46">
      <c r="A431" s="466" t="s">
        <v>461</v>
      </c>
      <c r="B431" s="467">
        <v>1997</v>
      </c>
      <c r="C431" s="466"/>
      <c r="D431" s="468">
        <v>0</v>
      </c>
      <c r="E431" s="469"/>
      <c r="F431" s="480">
        <v>0</v>
      </c>
      <c r="G431" s="469"/>
      <c r="H431" s="468">
        <v>0</v>
      </c>
      <c r="J431" s="470">
        <f t="shared" si="300"/>
        <v>0</v>
      </c>
      <c r="L431" s="471" t="str">
        <f t="shared" si="301"/>
        <v>NA</v>
      </c>
      <c r="N431" s="471" t="str">
        <f t="shared" ref="N431:N446" si="302">IF(SUM($D430:$D431)=0,"NA",SUM($J430:$J431)/SUM($D430:$D431))</f>
        <v>NA</v>
      </c>
      <c r="O431" s="472"/>
      <c r="P431" s="471"/>
      <c r="Q431" s="473"/>
      <c r="R431" s="471"/>
      <c r="S431" s="473"/>
      <c r="T431" s="473"/>
      <c r="U431" s="472"/>
      <c r="V431" s="472"/>
      <c r="W431" s="472"/>
      <c r="X431" s="472"/>
      <c r="Y431" s="472"/>
      <c r="Z431" s="472"/>
      <c r="AA431" s="474"/>
      <c r="AB431" s="475"/>
      <c r="AC431" s="472"/>
      <c r="AD431" s="472"/>
      <c r="AE431" s="472"/>
      <c r="AF431" s="472"/>
      <c r="AG431" s="472"/>
      <c r="AH431" s="472"/>
      <c r="AI431" s="472"/>
      <c r="AJ431" s="472"/>
      <c r="AK431" s="472"/>
      <c r="AL431" s="472"/>
      <c r="AM431" s="472"/>
      <c r="AN431" s="472"/>
      <c r="AO431" s="472"/>
      <c r="AP431" s="472"/>
      <c r="AQ431" s="472"/>
      <c r="AR431" s="472"/>
    </row>
    <row r="432" spans="1:46">
      <c r="A432" s="466" t="s">
        <v>461</v>
      </c>
      <c r="B432" s="467">
        <v>1998</v>
      </c>
      <c r="C432" s="466"/>
      <c r="D432" s="477">
        <v>13523</v>
      </c>
      <c r="E432" s="478"/>
      <c r="F432" s="480">
        <v>0</v>
      </c>
      <c r="G432" s="478"/>
      <c r="H432" s="477">
        <v>77</v>
      </c>
      <c r="J432" s="451">
        <f t="shared" si="300"/>
        <v>-77</v>
      </c>
      <c r="L432" s="471">
        <f t="shared" si="301"/>
        <v>-5.6940028100273604E-3</v>
      </c>
      <c r="N432" s="471">
        <f t="shared" si="302"/>
        <v>-5.6940028100273604E-3</v>
      </c>
      <c r="O432" s="472"/>
      <c r="P432" s="471">
        <f t="shared" ref="P432:P448" si="303">IF(SUM($D430:$D432)=0,"NA",SUM($J430:$J432)/SUM($D430:$D432))</f>
        <v>-1.9818087702432891E-2</v>
      </c>
      <c r="Q432" s="473"/>
      <c r="R432" s="471"/>
      <c r="S432" s="473"/>
      <c r="T432" s="471"/>
      <c r="U432" s="472"/>
      <c r="V432" s="472"/>
      <c r="W432" s="472"/>
      <c r="X432" s="472"/>
      <c r="Y432" s="472"/>
      <c r="Z432" s="472"/>
      <c r="AA432" s="472"/>
      <c r="AB432" s="472"/>
      <c r="AC432" s="472"/>
      <c r="AD432" s="472"/>
      <c r="AE432" s="472"/>
      <c r="AF432" s="472"/>
      <c r="AG432" s="472"/>
      <c r="AH432" s="472"/>
      <c r="AI432" s="472"/>
      <c r="AJ432" s="472"/>
      <c r="AK432" s="472"/>
      <c r="AL432" s="472"/>
      <c r="AM432" s="472"/>
      <c r="AN432" s="472"/>
      <c r="AO432" s="472"/>
      <c r="AP432" s="472"/>
      <c r="AQ432" s="472"/>
      <c r="AR432" s="472"/>
    </row>
    <row r="433" spans="1:46">
      <c r="A433" s="466" t="s">
        <v>461</v>
      </c>
      <c r="B433" s="467">
        <v>1999</v>
      </c>
      <c r="C433" s="466"/>
      <c r="D433" s="468">
        <v>0</v>
      </c>
      <c r="E433" s="469"/>
      <c r="F433" s="480">
        <v>0</v>
      </c>
      <c r="G433" s="469"/>
      <c r="H433" s="468">
        <v>0</v>
      </c>
      <c r="J433" s="470">
        <f t="shared" si="300"/>
        <v>0</v>
      </c>
      <c r="L433" s="471" t="str">
        <f t="shared" si="301"/>
        <v>NA</v>
      </c>
      <c r="N433" s="471">
        <f t="shared" si="302"/>
        <v>-5.6940028100273604E-3</v>
      </c>
      <c r="O433" s="472"/>
      <c r="P433" s="471">
        <f t="shared" si="303"/>
        <v>-5.6940028100273604E-3</v>
      </c>
      <c r="Q433" s="473"/>
      <c r="R433" s="471">
        <f t="shared" ref="R433:R448" si="304">IF(SUM($D430:$D433)=0,"NA",SUM($J430:$J433)/SUM($D430:$D433))</f>
        <v>-1.9818087702432891E-2</v>
      </c>
      <c r="S433" s="473"/>
      <c r="T433" s="471"/>
      <c r="U433" s="472"/>
      <c r="V433" s="471"/>
      <c r="W433" s="472"/>
      <c r="X433" s="472"/>
      <c r="Y433" s="472"/>
      <c r="Z433" s="472"/>
      <c r="AA433" s="472"/>
      <c r="AB433" s="472"/>
      <c r="AC433" s="472"/>
      <c r="AD433" s="472"/>
      <c r="AE433" s="472"/>
      <c r="AF433" s="472"/>
      <c r="AG433" s="472"/>
      <c r="AH433" s="472"/>
      <c r="AI433" s="472"/>
      <c r="AJ433" s="472"/>
      <c r="AK433" s="472"/>
      <c r="AL433" s="472"/>
      <c r="AM433" s="472"/>
      <c r="AN433" s="472"/>
      <c r="AO433" s="472"/>
      <c r="AP433" s="472"/>
      <c r="AQ433" s="472"/>
      <c r="AR433" s="472"/>
    </row>
    <row r="434" spans="1:46">
      <c r="A434" s="466" t="s">
        <v>461</v>
      </c>
      <c r="B434" s="467">
        <v>2000</v>
      </c>
      <c r="C434" s="466"/>
      <c r="D434" s="468">
        <v>0</v>
      </c>
      <c r="E434" s="469"/>
      <c r="F434" s="480">
        <v>0</v>
      </c>
      <c r="G434" s="469"/>
      <c r="H434" s="468">
        <v>0</v>
      </c>
      <c r="J434" s="470">
        <f t="shared" si="300"/>
        <v>0</v>
      </c>
      <c r="L434" s="471" t="str">
        <f t="shared" si="301"/>
        <v>NA</v>
      </c>
      <c r="N434" s="471" t="str">
        <f t="shared" si="302"/>
        <v>NA</v>
      </c>
      <c r="O434" s="472"/>
      <c r="P434" s="471">
        <f t="shared" si="303"/>
        <v>-5.6940028100273604E-3</v>
      </c>
      <c r="Q434" s="473"/>
      <c r="R434" s="471">
        <f t="shared" si="304"/>
        <v>-5.6940028100273604E-3</v>
      </c>
      <c r="S434" s="473"/>
      <c r="T434" s="471">
        <f t="shared" ref="T434:T448" si="305">IF(SUM($D430:$D434)=0,"NA",SUM($J430:$J434)/SUM($D430:$D434))</f>
        <v>-1.9818087702432891E-2</v>
      </c>
      <c r="U434" s="472"/>
      <c r="V434" s="471"/>
      <c r="W434" s="472"/>
      <c r="X434" s="471"/>
      <c r="Y434" s="472"/>
      <c r="Z434" s="472"/>
      <c r="AA434" s="472"/>
      <c r="AB434" s="472"/>
      <c r="AC434" s="472"/>
      <c r="AD434" s="472"/>
      <c r="AE434" s="472"/>
      <c r="AF434" s="472"/>
      <c r="AG434" s="472"/>
      <c r="AH434" s="472"/>
      <c r="AI434" s="472"/>
      <c r="AJ434" s="472"/>
      <c r="AK434" s="472"/>
      <c r="AL434" s="472"/>
      <c r="AM434" s="472"/>
      <c r="AN434" s="472"/>
      <c r="AO434" s="472"/>
      <c r="AP434" s="472"/>
      <c r="AQ434" s="472"/>
      <c r="AR434" s="472"/>
    </row>
    <row r="435" spans="1:46">
      <c r="A435" s="466" t="s">
        <v>461</v>
      </c>
      <c r="B435" s="467">
        <v>2001</v>
      </c>
      <c r="C435" s="466"/>
      <c r="D435" s="477">
        <v>2183</v>
      </c>
      <c r="E435" s="478"/>
      <c r="F435" s="480">
        <v>0</v>
      </c>
      <c r="G435" s="478"/>
      <c r="H435" s="468">
        <v>0</v>
      </c>
      <c r="J435" s="470">
        <f t="shared" si="300"/>
        <v>0</v>
      </c>
      <c r="L435" s="471">
        <f t="shared" si="301"/>
        <v>0</v>
      </c>
      <c r="N435" s="471">
        <f t="shared" si="302"/>
        <v>0</v>
      </c>
      <c r="O435" s="472"/>
      <c r="P435" s="471">
        <f t="shared" si="303"/>
        <v>0</v>
      </c>
      <c r="Q435" s="473"/>
      <c r="R435" s="471">
        <f t="shared" si="304"/>
        <v>-4.9025849993633011E-3</v>
      </c>
      <c r="S435" s="473"/>
      <c r="T435" s="471">
        <f t="shared" si="305"/>
        <v>-4.9025849993633011E-3</v>
      </c>
      <c r="U435" s="472"/>
      <c r="V435" s="471">
        <f t="shared" ref="V435:V448" si="306">IF(SUM($D430:$D435)=0,"NA",SUM($J430:$J435)/SUM($D430:$D435))</f>
        <v>-1.7063542595186554E-2</v>
      </c>
      <c r="W435" s="472"/>
      <c r="X435" s="471"/>
      <c r="Y435" s="472"/>
      <c r="Z435" s="471"/>
      <c r="AA435" s="472"/>
      <c r="AB435" s="472"/>
      <c r="AC435" s="472"/>
      <c r="AD435" s="472"/>
      <c r="AE435" s="472"/>
      <c r="AF435" s="472"/>
      <c r="AG435" s="472"/>
      <c r="AH435" s="472"/>
      <c r="AI435" s="472"/>
      <c r="AJ435" s="472"/>
      <c r="AK435" s="472"/>
      <c r="AL435" s="472"/>
      <c r="AM435" s="472"/>
      <c r="AN435" s="472"/>
      <c r="AO435" s="472"/>
      <c r="AP435" s="472"/>
      <c r="AQ435" s="472"/>
      <c r="AR435" s="472"/>
    </row>
    <row r="436" spans="1:46">
      <c r="A436" s="466" t="s">
        <v>461</v>
      </c>
      <c r="B436" s="467">
        <v>2002</v>
      </c>
      <c r="C436" s="466"/>
      <c r="D436" s="468">
        <v>0</v>
      </c>
      <c r="E436" s="469"/>
      <c r="F436" s="480">
        <v>0</v>
      </c>
      <c r="G436" s="469"/>
      <c r="H436" s="468">
        <v>0</v>
      </c>
      <c r="J436" s="470">
        <f t="shared" si="300"/>
        <v>0</v>
      </c>
      <c r="L436" s="471" t="str">
        <f t="shared" si="301"/>
        <v>NA</v>
      </c>
      <c r="N436" s="471">
        <f t="shared" si="302"/>
        <v>0</v>
      </c>
      <c r="O436" s="472"/>
      <c r="P436" s="471">
        <f t="shared" si="303"/>
        <v>0</v>
      </c>
      <c r="Q436" s="473"/>
      <c r="R436" s="471">
        <f t="shared" si="304"/>
        <v>0</v>
      </c>
      <c r="S436" s="473"/>
      <c r="T436" s="471">
        <f t="shared" si="305"/>
        <v>-4.9025849993633011E-3</v>
      </c>
      <c r="U436" s="472"/>
      <c r="V436" s="471">
        <f t="shared" si="306"/>
        <v>-4.9025849993633011E-3</v>
      </c>
      <c r="W436" s="472"/>
      <c r="X436" s="471">
        <f t="shared" ref="X436:X448" si="307">IF(SUM($D430:$D436)=0,"NA",SUM($J430:$J436)/SUM($D430:$D436))</f>
        <v>-1.7063542595186554E-2</v>
      </c>
      <c r="Y436" s="472"/>
      <c r="Z436" s="471"/>
      <c r="AA436" s="472"/>
      <c r="AB436" s="471"/>
      <c r="AC436" s="472"/>
      <c r="AD436" s="472"/>
      <c r="AE436" s="472"/>
      <c r="AF436" s="472"/>
      <c r="AG436" s="472"/>
      <c r="AH436" s="472"/>
      <c r="AI436" s="472"/>
      <c r="AJ436" s="472"/>
      <c r="AK436" s="472"/>
      <c r="AL436" s="472"/>
      <c r="AM436" s="472"/>
      <c r="AN436" s="472"/>
      <c r="AO436" s="472"/>
      <c r="AP436" s="472"/>
      <c r="AQ436" s="472"/>
      <c r="AR436" s="472"/>
    </row>
    <row r="437" spans="1:46">
      <c r="A437" s="466" t="s">
        <v>461</v>
      </c>
      <c r="B437" s="467">
        <v>2003</v>
      </c>
      <c r="C437" s="466"/>
      <c r="D437" s="468">
        <v>0</v>
      </c>
      <c r="E437" s="469"/>
      <c r="F437" s="480">
        <v>0</v>
      </c>
      <c r="G437" s="469"/>
      <c r="H437" s="468">
        <v>0</v>
      </c>
      <c r="J437" s="470">
        <f t="shared" si="300"/>
        <v>0</v>
      </c>
      <c r="L437" s="471" t="str">
        <f t="shared" si="301"/>
        <v>NA</v>
      </c>
      <c r="N437" s="471" t="str">
        <f t="shared" si="302"/>
        <v>NA</v>
      </c>
      <c r="O437" s="472"/>
      <c r="P437" s="471">
        <f t="shared" si="303"/>
        <v>0</v>
      </c>
      <c r="Q437" s="473"/>
      <c r="R437" s="471">
        <f t="shared" si="304"/>
        <v>0</v>
      </c>
      <c r="S437" s="473"/>
      <c r="T437" s="471">
        <f t="shared" si="305"/>
        <v>0</v>
      </c>
      <c r="U437" s="472"/>
      <c r="V437" s="471">
        <f t="shared" si="306"/>
        <v>-4.9025849993633011E-3</v>
      </c>
      <c r="W437" s="472"/>
      <c r="X437" s="471">
        <f t="shared" si="307"/>
        <v>-4.9025849993633011E-3</v>
      </c>
      <c r="Y437" s="472"/>
      <c r="Z437" s="471">
        <f t="shared" ref="Z437:Z448" si="308">IF(SUM($D430:$D437)=0,"NA",SUM($J430:$J437)/SUM($D430:$D437))</f>
        <v>-1.7063542595186554E-2</v>
      </c>
      <c r="AA437" s="472"/>
      <c r="AB437" s="471"/>
      <c r="AC437" s="472"/>
      <c r="AD437" s="471"/>
      <c r="AE437" s="471"/>
      <c r="AF437" s="472"/>
      <c r="AG437" s="472"/>
      <c r="AH437" s="472"/>
      <c r="AI437" s="472"/>
      <c r="AJ437" s="472"/>
      <c r="AK437" s="472"/>
      <c r="AL437" s="472"/>
      <c r="AM437" s="472"/>
      <c r="AN437" s="472"/>
      <c r="AO437" s="472"/>
      <c r="AP437" s="472"/>
      <c r="AQ437" s="472"/>
      <c r="AR437" s="472"/>
    </row>
    <row r="438" spans="1:46">
      <c r="A438" s="466" t="s">
        <v>461</v>
      </c>
      <c r="B438" s="467">
        <v>2004</v>
      </c>
      <c r="C438" s="466"/>
      <c r="D438" s="468">
        <v>0</v>
      </c>
      <c r="E438" s="469"/>
      <c r="F438" s="480">
        <v>0</v>
      </c>
      <c r="G438" s="469"/>
      <c r="H438" s="468">
        <v>0</v>
      </c>
      <c r="J438" s="470">
        <f t="shared" si="300"/>
        <v>0</v>
      </c>
      <c r="L438" s="471" t="str">
        <f t="shared" si="301"/>
        <v>NA</v>
      </c>
      <c r="N438" s="471" t="str">
        <f t="shared" si="302"/>
        <v>NA</v>
      </c>
      <c r="O438" s="472"/>
      <c r="P438" s="471" t="str">
        <f t="shared" si="303"/>
        <v>NA</v>
      </c>
      <c r="Q438" s="473"/>
      <c r="R438" s="471">
        <f t="shared" si="304"/>
        <v>0</v>
      </c>
      <c r="S438" s="473"/>
      <c r="T438" s="471">
        <f t="shared" si="305"/>
        <v>0</v>
      </c>
      <c r="U438" s="472"/>
      <c r="V438" s="471">
        <f t="shared" si="306"/>
        <v>0</v>
      </c>
      <c r="W438" s="472"/>
      <c r="X438" s="471">
        <f t="shared" si="307"/>
        <v>-4.9025849993633011E-3</v>
      </c>
      <c r="Y438" s="472"/>
      <c r="Z438" s="471">
        <f t="shared" si="308"/>
        <v>-4.9025849993633011E-3</v>
      </c>
      <c r="AA438" s="472"/>
      <c r="AB438" s="471">
        <f t="shared" ref="AB438:AB448" si="309">IF(SUM($D430:$D438)=0,"NA",SUM($J430:$J438)/SUM($D430:$D438))</f>
        <v>-1.7063542595186554E-2</v>
      </c>
      <c r="AC438" s="472"/>
      <c r="AD438" s="471"/>
      <c r="AE438" s="471"/>
      <c r="AF438" s="471"/>
      <c r="AG438" s="472"/>
      <c r="AH438" s="471" t="s">
        <v>36</v>
      </c>
      <c r="AI438" s="472"/>
      <c r="AJ438" s="471" t="s">
        <v>36</v>
      </c>
      <c r="AK438" s="472"/>
      <c r="AL438" s="471" t="s">
        <v>36</v>
      </c>
      <c r="AM438" s="472"/>
      <c r="AN438" s="471" t="s">
        <v>36</v>
      </c>
      <c r="AO438" s="472"/>
      <c r="AP438" s="472"/>
      <c r="AQ438" s="472"/>
      <c r="AR438" s="472"/>
    </row>
    <row r="439" spans="1:46">
      <c r="A439" s="466" t="s">
        <v>461</v>
      </c>
      <c r="B439" s="467">
        <v>2005</v>
      </c>
      <c r="C439" s="466"/>
      <c r="D439" s="468">
        <v>0</v>
      </c>
      <c r="E439" s="469"/>
      <c r="F439" s="480">
        <v>0</v>
      </c>
      <c r="G439" s="469"/>
      <c r="H439" s="468">
        <v>0</v>
      </c>
      <c r="J439" s="470">
        <f t="shared" si="300"/>
        <v>0</v>
      </c>
      <c r="L439" s="471" t="str">
        <f t="shared" si="301"/>
        <v>NA</v>
      </c>
      <c r="N439" s="471" t="str">
        <f t="shared" si="302"/>
        <v>NA</v>
      </c>
      <c r="O439" s="472"/>
      <c r="P439" s="471" t="str">
        <f t="shared" si="303"/>
        <v>NA</v>
      </c>
      <c r="Q439" s="473"/>
      <c r="R439" s="471" t="str">
        <f t="shared" si="304"/>
        <v>NA</v>
      </c>
      <c r="S439" s="473"/>
      <c r="T439" s="471">
        <f t="shared" si="305"/>
        <v>0</v>
      </c>
      <c r="U439" s="472"/>
      <c r="V439" s="471">
        <f t="shared" si="306"/>
        <v>0</v>
      </c>
      <c r="W439" s="472"/>
      <c r="X439" s="471">
        <f t="shared" si="307"/>
        <v>0</v>
      </c>
      <c r="Y439" s="472"/>
      <c r="Z439" s="471">
        <f t="shared" si="308"/>
        <v>-4.9025849993633011E-3</v>
      </c>
      <c r="AA439" s="472"/>
      <c r="AB439" s="471">
        <f t="shared" si="309"/>
        <v>-4.9025849993633011E-3</v>
      </c>
      <c r="AC439" s="472"/>
      <c r="AD439" s="471">
        <f t="shared" ref="AD439:AD448" si="310">IF(SUM($D430:$D439)=0,"NA",SUM($J430:$J439)/SUM($D430:$D439))</f>
        <v>-1.7063542595186554E-2</v>
      </c>
      <c r="AE439" s="471"/>
      <c r="AF439" s="471"/>
      <c r="AG439" s="472"/>
      <c r="AH439" s="471"/>
      <c r="AI439" s="472"/>
      <c r="AJ439" s="471" t="s">
        <v>36</v>
      </c>
      <c r="AK439" s="472"/>
      <c r="AL439" s="471" t="s">
        <v>36</v>
      </c>
      <c r="AM439" s="472"/>
      <c r="AN439" s="471" t="s">
        <v>36</v>
      </c>
      <c r="AO439" s="472"/>
      <c r="AP439" s="472"/>
      <c r="AQ439" s="472"/>
      <c r="AR439" s="472"/>
    </row>
    <row r="440" spans="1:46">
      <c r="A440" s="466" t="s">
        <v>461</v>
      </c>
      <c r="B440" s="467">
        <v>2006</v>
      </c>
      <c r="C440" s="466"/>
      <c r="D440" s="468">
        <v>0</v>
      </c>
      <c r="E440" s="469"/>
      <c r="F440" s="480">
        <v>0</v>
      </c>
      <c r="G440" s="469"/>
      <c r="H440" s="468">
        <v>0</v>
      </c>
      <c r="J440" s="470">
        <f t="shared" si="300"/>
        <v>0</v>
      </c>
      <c r="L440" s="471" t="str">
        <f t="shared" si="301"/>
        <v>NA</v>
      </c>
      <c r="N440" s="471" t="str">
        <f t="shared" si="302"/>
        <v>NA</v>
      </c>
      <c r="O440" s="472"/>
      <c r="P440" s="471" t="str">
        <f t="shared" si="303"/>
        <v>NA</v>
      </c>
      <c r="Q440" s="473"/>
      <c r="R440" s="471" t="str">
        <f t="shared" si="304"/>
        <v>NA</v>
      </c>
      <c r="S440" s="473"/>
      <c r="T440" s="471" t="str">
        <f t="shared" si="305"/>
        <v>NA</v>
      </c>
      <c r="U440" s="472"/>
      <c r="V440" s="471">
        <f t="shared" si="306"/>
        <v>0</v>
      </c>
      <c r="W440" s="472"/>
      <c r="X440" s="471">
        <f t="shared" si="307"/>
        <v>0</v>
      </c>
      <c r="Y440" s="472"/>
      <c r="Z440" s="471">
        <f t="shared" si="308"/>
        <v>0</v>
      </c>
      <c r="AA440" s="472"/>
      <c r="AB440" s="471">
        <f t="shared" si="309"/>
        <v>-4.9025849993633011E-3</v>
      </c>
      <c r="AC440" s="472"/>
      <c r="AD440" s="471">
        <f t="shared" si="310"/>
        <v>-4.9025849993633011E-3</v>
      </c>
      <c r="AE440" s="471"/>
      <c r="AF440" s="471">
        <f t="shared" ref="AF440:AF448" si="311">IF(SUM($D430:$D440)=0,"NA",SUM($J430:$J440)/SUM($D430:$D440))</f>
        <v>-1.7063542595186554E-2</v>
      </c>
      <c r="AG440" s="472"/>
      <c r="AH440" s="471"/>
      <c r="AI440" s="472"/>
      <c r="AJ440" s="471"/>
      <c r="AK440" s="472"/>
      <c r="AL440" s="471" t="s">
        <v>36</v>
      </c>
      <c r="AM440" s="472"/>
      <c r="AN440" s="471" t="s">
        <v>36</v>
      </c>
      <c r="AO440" s="472"/>
      <c r="AP440" s="472"/>
      <c r="AQ440" s="472"/>
      <c r="AR440" s="472"/>
    </row>
    <row r="441" spans="1:46">
      <c r="A441" s="466" t="s">
        <v>461</v>
      </c>
      <c r="B441" s="467">
        <v>2007</v>
      </c>
      <c r="C441" s="466"/>
      <c r="D441" s="468">
        <v>0</v>
      </c>
      <c r="E441" s="478"/>
      <c r="F441" s="480">
        <v>0</v>
      </c>
      <c r="G441" s="478"/>
      <c r="H441" s="477">
        <v>1251.2</v>
      </c>
      <c r="J441" s="451">
        <f t="shared" si="300"/>
        <v>-1251.2</v>
      </c>
      <c r="L441" s="471" t="str">
        <f t="shared" si="301"/>
        <v>NA</v>
      </c>
      <c r="N441" s="471" t="str">
        <f t="shared" si="302"/>
        <v>NA</v>
      </c>
      <c r="O441" s="472"/>
      <c r="P441" s="471" t="str">
        <f t="shared" si="303"/>
        <v>NA</v>
      </c>
      <c r="Q441" s="473"/>
      <c r="R441" s="471" t="str">
        <f t="shared" si="304"/>
        <v>NA</v>
      </c>
      <c r="S441" s="473"/>
      <c r="T441" s="471" t="str">
        <f t="shared" si="305"/>
        <v>NA</v>
      </c>
      <c r="U441" s="472"/>
      <c r="V441" s="471" t="str">
        <f t="shared" si="306"/>
        <v>NA</v>
      </c>
      <c r="W441" s="472"/>
      <c r="X441" s="471">
        <f t="shared" si="307"/>
        <v>-0.5731562070545122</v>
      </c>
      <c r="Y441" s="472"/>
      <c r="Z441" s="471">
        <f t="shared" si="308"/>
        <v>-0.5731562070545122</v>
      </c>
      <c r="AA441" s="472"/>
      <c r="AB441" s="471">
        <f t="shared" si="309"/>
        <v>-0.5731562070545122</v>
      </c>
      <c r="AC441" s="472"/>
      <c r="AD441" s="471">
        <f t="shared" si="310"/>
        <v>-8.4566407742264108E-2</v>
      </c>
      <c r="AE441" s="471"/>
      <c r="AF441" s="471">
        <f t="shared" si="311"/>
        <v>-8.4566407742264108E-2</v>
      </c>
      <c r="AG441" s="472"/>
      <c r="AH441" s="471">
        <f t="shared" ref="AH441:AH448" si="312">IF(SUM($D430:$D441)=0,"NA",SUM($J430:$J441)/SUM($D430:$D441))</f>
        <v>-9.6727365338087359E-2</v>
      </c>
      <c r="AI441" s="472"/>
      <c r="AJ441" s="471"/>
      <c r="AK441" s="472"/>
      <c r="AL441" s="471"/>
      <c r="AM441" s="472"/>
      <c r="AN441" s="471" t="s">
        <v>36</v>
      </c>
      <c r="AO441" s="472"/>
      <c r="AP441" s="472"/>
      <c r="AQ441" s="472"/>
      <c r="AR441" s="472"/>
    </row>
    <row r="442" spans="1:46">
      <c r="A442" s="466" t="s">
        <v>461</v>
      </c>
      <c r="B442" s="467">
        <v>2008</v>
      </c>
      <c r="C442" s="466"/>
      <c r="D442" s="477">
        <v>34336.559999999998</v>
      </c>
      <c r="E442" s="478"/>
      <c r="F442" s="480">
        <v>0</v>
      </c>
      <c r="G442" s="478"/>
      <c r="H442" s="477">
        <v>16586.689999999999</v>
      </c>
      <c r="J442" s="451">
        <f t="shared" si="300"/>
        <v>-16586.689999999999</v>
      </c>
      <c r="L442" s="471">
        <f t="shared" si="301"/>
        <v>-0.48306207727273787</v>
      </c>
      <c r="N442" s="471">
        <f t="shared" si="302"/>
        <v>-0.51950137113327599</v>
      </c>
      <c r="O442" s="472"/>
      <c r="P442" s="471">
        <f t="shared" si="303"/>
        <v>-0.51950137113327599</v>
      </c>
      <c r="Q442" s="472"/>
      <c r="R442" s="471">
        <f t="shared" si="304"/>
        <v>-0.51950137113327599</v>
      </c>
      <c r="S442" s="473"/>
      <c r="T442" s="471">
        <f t="shared" si="305"/>
        <v>-0.51950137113327599</v>
      </c>
      <c r="U442" s="472"/>
      <c r="V442" s="471">
        <f t="shared" si="306"/>
        <v>-0.51950137113327599</v>
      </c>
      <c r="W442" s="472"/>
      <c r="X442" s="471">
        <f t="shared" si="307"/>
        <v>-0.51950137113327599</v>
      </c>
      <c r="Y442" s="472"/>
      <c r="Z442" s="471">
        <f t="shared" si="308"/>
        <v>-0.48844756070445539</v>
      </c>
      <c r="AA442" s="472"/>
      <c r="AB442" s="471">
        <f t="shared" si="309"/>
        <v>-0.48844756070445539</v>
      </c>
      <c r="AC442" s="472"/>
      <c r="AD442" s="471">
        <f t="shared" si="310"/>
        <v>-0.48844756070445539</v>
      </c>
      <c r="AE442" s="471"/>
      <c r="AF442" s="471">
        <f t="shared" si="311"/>
        <v>-0.357993076293459</v>
      </c>
      <c r="AG442" s="472"/>
      <c r="AH442" s="471">
        <f t="shared" si="312"/>
        <v>-0.357993076293459</v>
      </c>
      <c r="AI442" s="472"/>
      <c r="AJ442" s="471">
        <f t="shared" ref="AJ442:AJ448" si="313">IF(SUM($D430:$D442)=0,"NA",SUM($J430:$J442)/SUM($D430:$D442))</f>
        <v>-0.36180982747485341</v>
      </c>
      <c r="AK442" s="472"/>
      <c r="AL442" s="471"/>
      <c r="AM442" s="472"/>
      <c r="AN442" s="471"/>
      <c r="AO442" s="472"/>
      <c r="AP442" s="472"/>
      <c r="AQ442" s="472"/>
      <c r="AR442" s="472"/>
    </row>
    <row r="443" spans="1:46">
      <c r="A443" s="466" t="s">
        <v>461</v>
      </c>
      <c r="B443" s="467">
        <v>2009</v>
      </c>
      <c r="C443" s="466"/>
      <c r="D443" s="477">
        <v>135215.89000000001</v>
      </c>
      <c r="E443" s="478"/>
      <c r="F443" s="480">
        <v>0</v>
      </c>
      <c r="G443" s="478"/>
      <c r="H443" s="477">
        <v>3139.41</v>
      </c>
      <c r="J443" s="451">
        <f t="shared" si="300"/>
        <v>-3139.41</v>
      </c>
      <c r="L443" s="471">
        <f t="shared" si="301"/>
        <v>-2.3217759392035946E-2</v>
      </c>
      <c r="N443" s="471">
        <f t="shared" si="302"/>
        <v>-0.11634217022520169</v>
      </c>
      <c r="O443" s="472"/>
      <c r="P443" s="471">
        <f t="shared" si="303"/>
        <v>-0.12372159765311559</v>
      </c>
      <c r="Q443" s="472"/>
      <c r="R443" s="471">
        <f t="shared" si="304"/>
        <v>-0.12372159765311559</v>
      </c>
      <c r="S443" s="473"/>
      <c r="T443" s="471">
        <f t="shared" si="305"/>
        <v>-0.12372159765311559</v>
      </c>
      <c r="U443" s="472"/>
      <c r="V443" s="471">
        <f t="shared" si="306"/>
        <v>-0.12372159765311559</v>
      </c>
      <c r="W443" s="472"/>
      <c r="X443" s="471">
        <f t="shared" si="307"/>
        <v>-0.12372159765311559</v>
      </c>
      <c r="Y443" s="472"/>
      <c r="Z443" s="471">
        <f t="shared" si="308"/>
        <v>-0.12372159765311559</v>
      </c>
      <c r="AA443" s="472"/>
      <c r="AB443" s="471">
        <f t="shared" si="309"/>
        <v>-0.12214892149524165</v>
      </c>
      <c r="AC443" s="472"/>
      <c r="AD443" s="471">
        <f t="shared" si="310"/>
        <v>-0.12214892149524165</v>
      </c>
      <c r="AE443" s="471"/>
      <c r="AF443" s="471">
        <f t="shared" si="311"/>
        <v>-0.12214892149524165</v>
      </c>
      <c r="AG443" s="472"/>
      <c r="AH443" s="471">
        <f t="shared" si="312"/>
        <v>-0.11364825733994859</v>
      </c>
      <c r="AI443" s="472"/>
      <c r="AJ443" s="471">
        <f t="shared" si="313"/>
        <v>-0.11364825733994859</v>
      </c>
      <c r="AK443" s="472"/>
      <c r="AL443" s="471">
        <f t="shared" ref="AL443:AL448" si="314">IF(SUM($D430:$D443)=0,"NA",SUM($J430:$J443)/SUM($D430:$D443))</f>
        <v>-0.11467924944854066</v>
      </c>
      <c r="AM443" s="472"/>
      <c r="AN443" s="471"/>
      <c r="AO443" s="472"/>
      <c r="AP443" s="471"/>
      <c r="AQ443" s="472"/>
      <c r="AR443" s="472"/>
    </row>
    <row r="444" spans="1:46">
      <c r="A444" s="466" t="s">
        <v>461</v>
      </c>
      <c r="B444" s="467">
        <v>2010</v>
      </c>
      <c r="C444" s="466"/>
      <c r="D444" s="468">
        <v>0</v>
      </c>
      <c r="E444" s="469"/>
      <c r="F444" s="480">
        <v>0</v>
      </c>
      <c r="G444" s="469"/>
      <c r="H444" s="468">
        <v>0</v>
      </c>
      <c r="J444" s="470">
        <f t="shared" si="300"/>
        <v>0</v>
      </c>
      <c r="L444" s="471" t="str">
        <f t="shared" si="301"/>
        <v>NA</v>
      </c>
      <c r="N444" s="471">
        <f t="shared" si="302"/>
        <v>-2.3217759392035946E-2</v>
      </c>
      <c r="O444" s="472"/>
      <c r="P444" s="471">
        <f t="shared" si="303"/>
        <v>-0.11634217022520169</v>
      </c>
      <c r="Q444" s="472"/>
      <c r="R444" s="471">
        <f t="shared" si="304"/>
        <v>-0.12372159765311559</v>
      </c>
      <c r="S444" s="472"/>
      <c r="T444" s="471">
        <f t="shared" si="305"/>
        <v>-0.12372159765311559</v>
      </c>
      <c r="U444" s="472"/>
      <c r="V444" s="471">
        <f t="shared" si="306"/>
        <v>-0.12372159765311559</v>
      </c>
      <c r="W444" s="472"/>
      <c r="X444" s="471">
        <f t="shared" si="307"/>
        <v>-0.12372159765311559</v>
      </c>
      <c r="Y444" s="472"/>
      <c r="Z444" s="471">
        <f t="shared" si="308"/>
        <v>-0.12372159765311559</v>
      </c>
      <c r="AA444" s="472"/>
      <c r="AB444" s="471">
        <f t="shared" si="309"/>
        <v>-0.12372159765311559</v>
      </c>
      <c r="AC444" s="472"/>
      <c r="AD444" s="471">
        <f t="shared" si="310"/>
        <v>-0.12214892149524165</v>
      </c>
      <c r="AE444" s="472"/>
      <c r="AF444" s="471">
        <f t="shared" si="311"/>
        <v>-0.12214892149524165</v>
      </c>
      <c r="AG444" s="472"/>
      <c r="AH444" s="471">
        <f t="shared" si="312"/>
        <v>-0.12214892149524165</v>
      </c>
      <c r="AI444" s="472"/>
      <c r="AJ444" s="471">
        <f t="shared" si="313"/>
        <v>-0.11364825733994859</v>
      </c>
      <c r="AK444" s="472"/>
      <c r="AL444" s="471">
        <f t="shared" si="314"/>
        <v>-0.11364825733994859</v>
      </c>
      <c r="AM444" s="472"/>
      <c r="AN444" s="471">
        <f>IF(SUM($D430:$D444)=0,"NA",SUM($J430:$J444)/SUM($D430:$D444))</f>
        <v>-0.11467924944854066</v>
      </c>
      <c r="AO444" s="472"/>
      <c r="AP444" s="471"/>
      <c r="AQ444" s="472"/>
      <c r="AR444" s="471"/>
    </row>
    <row r="445" spans="1:46">
      <c r="A445" s="466" t="s">
        <v>461</v>
      </c>
      <c r="B445" s="467">
        <v>2011</v>
      </c>
      <c r="C445" s="466"/>
      <c r="D445" s="477">
        <v>62139.519999999997</v>
      </c>
      <c r="E445" s="478"/>
      <c r="F445" s="480">
        <v>0</v>
      </c>
      <c r="G445" s="478"/>
      <c r="H445" s="468">
        <v>0</v>
      </c>
      <c r="J445" s="470">
        <f t="shared" si="300"/>
        <v>0</v>
      </c>
      <c r="L445" s="471">
        <f t="shared" si="301"/>
        <v>0</v>
      </c>
      <c r="N445" s="471">
        <f t="shared" si="302"/>
        <v>0</v>
      </c>
      <c r="O445" s="472"/>
      <c r="P445" s="471">
        <f t="shared" si="303"/>
        <v>-1.590739265774371E-2</v>
      </c>
      <c r="Q445" s="472"/>
      <c r="R445" s="471">
        <f t="shared" si="304"/>
        <v>-8.5139333918219082E-2</v>
      </c>
      <c r="S445" s="472"/>
      <c r="T445" s="471">
        <f t="shared" si="305"/>
        <v>-9.0539607393385277E-2</v>
      </c>
      <c r="U445" s="472"/>
      <c r="V445" s="471">
        <f t="shared" si="306"/>
        <v>-9.0539607393385277E-2</v>
      </c>
      <c r="W445" s="472"/>
      <c r="X445" s="471">
        <f t="shared" si="307"/>
        <v>-9.0539607393385277E-2</v>
      </c>
      <c r="Y445" s="472"/>
      <c r="Z445" s="471">
        <f t="shared" si="308"/>
        <v>-9.0539607393385277E-2</v>
      </c>
      <c r="AA445" s="472"/>
      <c r="AB445" s="471">
        <f t="shared" si="309"/>
        <v>-9.0539607393385277E-2</v>
      </c>
      <c r="AC445" s="472"/>
      <c r="AD445" s="471">
        <f t="shared" si="310"/>
        <v>-9.0539607393385277E-2</v>
      </c>
      <c r="AE445" s="472"/>
      <c r="AF445" s="471">
        <f t="shared" si="311"/>
        <v>-8.9694506427943091E-2</v>
      </c>
      <c r="AG445" s="472"/>
      <c r="AH445" s="471">
        <f t="shared" si="312"/>
        <v>-8.9694506427943091E-2</v>
      </c>
      <c r="AI445" s="472"/>
      <c r="AJ445" s="471">
        <f t="shared" si="313"/>
        <v>-8.9694506427943091E-2</v>
      </c>
      <c r="AK445" s="472"/>
      <c r="AL445" s="471">
        <f t="shared" si="314"/>
        <v>-8.5102961839177579E-2</v>
      </c>
      <c r="AM445" s="472"/>
      <c r="AN445" s="471">
        <f>IF(SUM($D431:$D445)=0,"NA",SUM($J431:$J445)/SUM($D431:$D445))</f>
        <v>-8.5102961839177579E-2</v>
      </c>
      <c r="AO445" s="472"/>
      <c r="AP445" s="471">
        <f>IF(SUM($D430:$D445)=0,"NA",SUM($J430:$J445)/SUM($D430:$D445))</f>
        <v>-8.5874997276655096E-2</v>
      </c>
      <c r="AQ445" s="472"/>
      <c r="AR445" s="471"/>
    </row>
    <row r="446" spans="1:46">
      <c r="A446" s="466" t="s">
        <v>461</v>
      </c>
      <c r="B446" s="467">
        <v>2012</v>
      </c>
      <c r="C446" s="466"/>
      <c r="D446" s="477">
        <v>132.12</v>
      </c>
      <c r="E446" s="478"/>
      <c r="F446" s="480">
        <v>0</v>
      </c>
      <c r="G446" s="478"/>
      <c r="H446" s="468">
        <v>0</v>
      </c>
      <c r="J446" s="470">
        <f t="shared" si="300"/>
        <v>0</v>
      </c>
      <c r="L446" s="471">
        <f t="shared" si="301"/>
        <v>0</v>
      </c>
      <c r="N446" s="471">
        <f t="shared" si="302"/>
        <v>0</v>
      </c>
      <c r="O446" s="472"/>
      <c r="P446" s="471">
        <f t="shared" si="303"/>
        <v>0</v>
      </c>
      <c r="Q446" s="472"/>
      <c r="R446" s="471">
        <f t="shared" si="304"/>
        <v>-1.5896750544198916E-2</v>
      </c>
      <c r="S446" s="472"/>
      <c r="T446" s="471">
        <f t="shared" si="305"/>
        <v>-8.5090811744370484E-2</v>
      </c>
      <c r="U446" s="472"/>
      <c r="V446" s="471">
        <f t="shared" si="306"/>
        <v>-9.0488007523290614E-2</v>
      </c>
      <c r="W446" s="472"/>
      <c r="X446" s="471">
        <f t="shared" si="307"/>
        <v>-9.0488007523290614E-2</v>
      </c>
      <c r="Y446" s="472"/>
      <c r="Z446" s="471">
        <f t="shared" si="308"/>
        <v>-9.0488007523290614E-2</v>
      </c>
      <c r="AA446" s="472"/>
      <c r="AB446" s="471">
        <f t="shared" si="309"/>
        <v>-9.0488007523290614E-2</v>
      </c>
      <c r="AC446" s="472"/>
      <c r="AD446" s="471">
        <f t="shared" si="310"/>
        <v>-9.0488007523290614E-2</v>
      </c>
      <c r="AE446" s="472"/>
      <c r="AF446" s="471">
        <f t="shared" si="311"/>
        <v>-9.0488007523290614E-2</v>
      </c>
      <c r="AG446" s="472"/>
      <c r="AH446" s="471">
        <f t="shared" si="312"/>
        <v>-8.9643865064088446E-2</v>
      </c>
      <c r="AI446" s="472"/>
      <c r="AJ446" s="471">
        <f t="shared" si="313"/>
        <v>-8.9643865064088446E-2</v>
      </c>
      <c r="AK446" s="472"/>
      <c r="AL446" s="471">
        <f t="shared" si="314"/>
        <v>-8.9643865064088446E-2</v>
      </c>
      <c r="AM446" s="472"/>
      <c r="AN446" s="471">
        <f>IF(SUM($D432:$D446)=0,"NA",SUM($J432:$J446)/SUM($D432:$D446))</f>
        <v>-8.5057537853276743E-2</v>
      </c>
      <c r="AO446" s="472"/>
      <c r="AP446" s="471">
        <f>IF(SUM($D431:$D446)=0,"NA",SUM($J431:$J446)/SUM($D431:$D446))</f>
        <v>-8.5057537853276743E-2</v>
      </c>
      <c r="AQ446" s="472"/>
      <c r="AR446" s="471">
        <f>IF(SUM($D430:$D446)=0,"NA",SUM($J430:$J446)/SUM($D430:$D446))</f>
        <v>-8.5829161214299232E-2</v>
      </c>
    </row>
    <row r="447" spans="1:46">
      <c r="A447" s="466" t="s">
        <v>461</v>
      </c>
      <c r="B447" s="467">
        <v>2013</v>
      </c>
      <c r="C447" s="466"/>
      <c r="D447" s="477">
        <v>804.56</v>
      </c>
      <c r="E447" s="478"/>
      <c r="F447" s="480">
        <v>0</v>
      </c>
      <c r="G447" s="478"/>
      <c r="H447" s="477">
        <v>1612.76</v>
      </c>
      <c r="J447" s="451">
        <f t="shared" si="300"/>
        <v>-1612.76</v>
      </c>
      <c r="L447" s="471">
        <f t="shared" si="301"/>
        <v>-2.0045242119916478</v>
      </c>
      <c r="N447" s="471">
        <f>IF(SUM($D446:$D447)=0,"NA",SUM($J446:$J447)/SUM($D446:$D447))</f>
        <v>-1.7217833198103942</v>
      </c>
      <c r="O447" s="472"/>
      <c r="P447" s="471">
        <f t="shared" si="303"/>
        <v>-2.5568439443086299E-2</v>
      </c>
      <c r="Q447" s="472"/>
      <c r="R447" s="471">
        <f t="shared" si="304"/>
        <v>-2.5568439443086299E-2</v>
      </c>
      <c r="S447" s="472"/>
      <c r="T447" s="471">
        <f t="shared" si="305"/>
        <v>-2.3965504625020596E-2</v>
      </c>
      <c r="U447" s="472"/>
      <c r="V447" s="471">
        <f t="shared" si="306"/>
        <v>-9.1729286139089053E-2</v>
      </c>
      <c r="W447" s="472"/>
      <c r="X447" s="471">
        <f t="shared" si="307"/>
        <v>-9.7107815395911026E-2</v>
      </c>
      <c r="Y447" s="472"/>
      <c r="Z447" s="471">
        <f t="shared" si="308"/>
        <v>-9.7107815395911026E-2</v>
      </c>
      <c r="AA447" s="472"/>
      <c r="AB447" s="471">
        <f t="shared" si="309"/>
        <v>-9.7107815395911026E-2</v>
      </c>
      <c r="AC447" s="472"/>
      <c r="AD447" s="471">
        <f t="shared" si="310"/>
        <v>-9.7107815395911026E-2</v>
      </c>
      <c r="AE447" s="472"/>
      <c r="AF447" s="471">
        <f t="shared" si="311"/>
        <v>-9.7107815395911026E-2</v>
      </c>
      <c r="AG447" s="472"/>
      <c r="AH447" s="471">
        <f t="shared" si="312"/>
        <v>-9.7107815395911026E-2</v>
      </c>
      <c r="AI447" s="472"/>
      <c r="AJ447" s="471">
        <f t="shared" si="313"/>
        <v>-9.6205022195448978E-2</v>
      </c>
      <c r="AK447" s="472"/>
      <c r="AL447" s="471">
        <f t="shared" si="314"/>
        <v>-9.6205022195448978E-2</v>
      </c>
      <c r="AM447" s="472"/>
      <c r="AN447" s="471">
        <f>IF(SUM($D433:$D447)=0,"NA",SUM($J433:$J447)/SUM($D433:$D447))</f>
        <v>-9.6205022195448978E-2</v>
      </c>
      <c r="AO447" s="472"/>
      <c r="AP447" s="471">
        <f>IF(SUM($D432:$D447)=0,"NA",SUM($J432:$J447)/SUM($D432:$D447))</f>
        <v>-9.1276267729855656E-2</v>
      </c>
      <c r="AQ447" s="472"/>
      <c r="AR447" s="471">
        <f>IF(SUM($D431:$D447)=0,"NA",SUM($J431:$J447)/SUM($D431:$D447))</f>
        <v>-9.1276267729855656E-2</v>
      </c>
      <c r="AS447" s="471">
        <f>IF(SUM($D430:$D447)=0,"NA",SUM($J430:$J447)/SUM($D430:$D447))</f>
        <v>-9.204539116873138E-2</v>
      </c>
    </row>
    <row r="448" spans="1:46">
      <c r="A448" s="466" t="s">
        <v>461</v>
      </c>
      <c r="B448" s="467">
        <v>2014</v>
      </c>
      <c r="C448" s="466"/>
      <c r="D448" s="477">
        <v>2501.8200000000002</v>
      </c>
      <c r="E448" s="478"/>
      <c r="F448" s="480">
        <v>0</v>
      </c>
      <c r="G448" s="478"/>
      <c r="H448" s="468">
        <v>0</v>
      </c>
      <c r="J448" s="470">
        <f t="shared" si="300"/>
        <v>0</v>
      </c>
      <c r="L448" s="471">
        <f t="shared" si="301"/>
        <v>0</v>
      </c>
      <c r="N448" s="471">
        <f>IF(SUM($D447:$D448)=0,"NA",SUM($J447:$J448)/SUM($D447:$D448))</f>
        <v>-0.48777212540603315</v>
      </c>
      <c r="O448" s="472"/>
      <c r="P448" s="471">
        <f t="shared" si="303"/>
        <v>-0.46903010033444814</v>
      </c>
      <c r="Q448" s="472"/>
      <c r="R448" s="471">
        <f t="shared" si="304"/>
        <v>-2.459299625087796E-2</v>
      </c>
      <c r="S448" s="472"/>
      <c r="T448" s="471">
        <f t="shared" si="305"/>
        <v>-2.459299625087796E-2</v>
      </c>
      <c r="U448" s="472"/>
      <c r="V448" s="471">
        <f t="shared" si="306"/>
        <v>-2.3666903045017649E-2</v>
      </c>
      <c r="W448" s="472"/>
      <c r="X448" s="471">
        <f t="shared" si="307"/>
        <v>-9.0753274129039913E-2</v>
      </c>
      <c r="Y448" s="472"/>
      <c r="Z448" s="471">
        <f t="shared" si="308"/>
        <v>-9.607457510717346E-2</v>
      </c>
      <c r="AA448" s="472"/>
      <c r="AB448" s="471">
        <f t="shared" si="309"/>
        <v>-9.607457510717346E-2</v>
      </c>
      <c r="AC448" s="472"/>
      <c r="AD448" s="471">
        <f t="shared" si="310"/>
        <v>-9.607457510717346E-2</v>
      </c>
      <c r="AE448" s="472"/>
      <c r="AF448" s="471">
        <f t="shared" si="311"/>
        <v>-9.607457510717346E-2</v>
      </c>
      <c r="AG448" s="472"/>
      <c r="AH448" s="471">
        <f t="shared" si="312"/>
        <v>-9.607457510717346E-2</v>
      </c>
      <c r="AI448" s="472"/>
      <c r="AJ448" s="471">
        <f t="shared" si="313"/>
        <v>-9.607457510717346E-2</v>
      </c>
      <c r="AK448" s="472"/>
      <c r="AL448" s="471">
        <f t="shared" si="314"/>
        <v>-9.5190803960685411E-2</v>
      </c>
      <c r="AM448" s="472"/>
      <c r="AN448" s="471">
        <f>IF(SUM($D434:$D448)=0,"NA",SUM($J434:$J448)/SUM($D434:$D448))</f>
        <v>-9.5190803960685411E-2</v>
      </c>
      <c r="AO448" s="472"/>
      <c r="AP448" s="471">
        <f>IF(SUM($D433:$D448)=0,"NA",SUM($J433:$J448)/SUM($D433:$D448))</f>
        <v>-9.5190803960685411E-2</v>
      </c>
      <c r="AQ448" s="472"/>
      <c r="AR448" s="471">
        <f>IF(SUM($D432:$D448)=0,"NA",SUM($J432:$J448)/SUM($D432:$D448))</f>
        <v>-9.0365886587384994E-2</v>
      </c>
      <c r="AS448" s="471">
        <f>IF(SUM($D431:$D448)=0,"NA",SUM($J431:$J448)/SUM($D431:$D448))</f>
        <v>-9.0365886587384994E-2</v>
      </c>
      <c r="AT448" s="471">
        <f>IF(SUM($D430:$D448)=0,"NA",SUM($J430:$J448)/SUM($D430:$D448))</f>
        <v>-9.1127338859456911E-2</v>
      </c>
    </row>
    <row r="449" spans="1:44">
      <c r="A449" s="466"/>
      <c r="B449" s="466"/>
      <c r="C449" s="466"/>
      <c r="D449" s="477"/>
      <c r="E449" s="478"/>
      <c r="F449" s="477"/>
      <c r="G449" s="478"/>
      <c r="H449" s="477"/>
      <c r="J449" s="488">
        <f>SUM(J430:J448)</f>
        <v>-22858.059999999998</v>
      </c>
    </row>
    <row r="450" spans="1:44">
      <c r="A450" s="466"/>
      <c r="B450" s="466"/>
      <c r="C450" s="466"/>
      <c r="D450" s="477"/>
      <c r="E450" s="478"/>
      <c r="F450" s="477"/>
      <c r="G450" s="478"/>
      <c r="H450" s="477"/>
    </row>
    <row r="451" spans="1:44">
      <c r="A451" s="466">
        <v>37402</v>
      </c>
      <c r="B451" s="467">
        <v>1996</v>
      </c>
      <c r="C451" s="466"/>
      <c r="D451" s="468">
        <v>0</v>
      </c>
      <c r="E451" s="469"/>
      <c r="F451" s="468">
        <v>0</v>
      </c>
      <c r="G451" s="469"/>
      <c r="H451" s="468">
        <v>0</v>
      </c>
      <c r="J451" s="470">
        <f t="shared" ref="J451:J469" si="315">F451+-H451</f>
        <v>0</v>
      </c>
      <c r="L451" s="471" t="str">
        <f t="shared" ref="L451:L469" si="316">IF(D451=0,"NA",+J451/D451)</f>
        <v>NA</v>
      </c>
      <c r="N451" s="471"/>
      <c r="O451" s="472"/>
      <c r="P451" s="471"/>
      <c r="Q451" s="473"/>
      <c r="R451" s="473"/>
      <c r="S451" s="473"/>
      <c r="T451" s="473"/>
      <c r="U451" s="472"/>
      <c r="V451" s="472"/>
      <c r="W451" s="472"/>
      <c r="X451" s="472"/>
      <c r="Y451" s="472"/>
      <c r="Z451" s="472"/>
      <c r="AA451" s="474"/>
      <c r="AB451" s="474"/>
      <c r="AC451" s="472"/>
      <c r="AD451" s="472"/>
      <c r="AE451" s="472"/>
      <c r="AF451" s="472"/>
      <c r="AG451" s="472"/>
      <c r="AH451" s="472"/>
      <c r="AI451" s="472"/>
      <c r="AJ451" s="472"/>
      <c r="AK451" s="472"/>
      <c r="AL451" s="472"/>
      <c r="AM451" s="472"/>
      <c r="AN451" s="472"/>
      <c r="AO451" s="472"/>
      <c r="AP451" s="472"/>
      <c r="AQ451" s="472"/>
      <c r="AR451" s="472"/>
    </row>
    <row r="452" spans="1:44">
      <c r="A452" s="466">
        <v>37402</v>
      </c>
      <c r="B452" s="467">
        <v>1997</v>
      </c>
      <c r="C452" s="466"/>
      <c r="D452" s="468">
        <v>0</v>
      </c>
      <c r="E452" s="469"/>
      <c r="F452" s="468">
        <v>0</v>
      </c>
      <c r="G452" s="469"/>
      <c r="H452" s="468">
        <v>0</v>
      </c>
      <c r="J452" s="470">
        <f t="shared" si="315"/>
        <v>0</v>
      </c>
      <c r="L452" s="471" t="str">
        <f t="shared" si="316"/>
        <v>NA</v>
      </c>
      <c r="N452" s="471" t="str">
        <f t="shared" ref="N452:N467" si="317">IF(SUM($D451:$D452)=0,"NA",SUM($J451:$J452)/SUM($D451:$D452))</f>
        <v>NA</v>
      </c>
      <c r="O452" s="472"/>
      <c r="P452" s="471"/>
      <c r="Q452" s="473"/>
      <c r="R452" s="471"/>
      <c r="S452" s="473"/>
      <c r="T452" s="473"/>
      <c r="U452" s="472"/>
      <c r="V452" s="472"/>
      <c r="W452" s="472"/>
      <c r="X452" s="472"/>
      <c r="Y452" s="472"/>
      <c r="Z452" s="472"/>
      <c r="AA452" s="474"/>
      <c r="AB452" s="475"/>
      <c r="AC452" s="472"/>
      <c r="AD452" s="472"/>
      <c r="AE452" s="472"/>
      <c r="AF452" s="472"/>
      <c r="AG452" s="472"/>
      <c r="AH452" s="472"/>
      <c r="AI452" s="472"/>
      <c r="AJ452" s="472"/>
      <c r="AK452" s="472"/>
      <c r="AL452" s="472"/>
      <c r="AM452" s="472"/>
      <c r="AN452" s="472"/>
      <c r="AO452" s="472"/>
      <c r="AP452" s="472"/>
      <c r="AQ452" s="472"/>
      <c r="AR452" s="472"/>
    </row>
    <row r="453" spans="1:44">
      <c r="A453" s="466">
        <v>37402</v>
      </c>
      <c r="B453" s="467">
        <v>1998</v>
      </c>
      <c r="C453" s="466"/>
      <c r="D453" s="468">
        <v>0</v>
      </c>
      <c r="E453" s="469"/>
      <c r="F453" s="468">
        <v>0</v>
      </c>
      <c r="G453" s="469"/>
      <c r="H453" s="468">
        <v>0</v>
      </c>
      <c r="J453" s="470">
        <f t="shared" si="315"/>
        <v>0</v>
      </c>
      <c r="L453" s="471" t="str">
        <f t="shared" si="316"/>
        <v>NA</v>
      </c>
      <c r="N453" s="471" t="str">
        <f t="shared" si="317"/>
        <v>NA</v>
      </c>
      <c r="O453" s="472"/>
      <c r="P453" s="471" t="str">
        <f t="shared" ref="P453:P469" si="318">IF(SUM($D451:$D453)=0,"NA",SUM($J451:$J453)/SUM($D451:$D453))</f>
        <v>NA</v>
      </c>
      <c r="Q453" s="473"/>
      <c r="R453" s="471"/>
      <c r="S453" s="473"/>
      <c r="T453" s="471"/>
      <c r="U453" s="472"/>
      <c r="V453" s="472"/>
      <c r="W453" s="472"/>
      <c r="X453" s="472"/>
      <c r="Y453" s="472"/>
      <c r="Z453" s="472"/>
      <c r="AA453" s="472"/>
      <c r="AB453" s="472"/>
      <c r="AC453" s="472"/>
      <c r="AD453" s="472"/>
      <c r="AE453" s="472"/>
      <c r="AF453" s="472"/>
      <c r="AG453" s="472"/>
      <c r="AH453" s="472"/>
      <c r="AI453" s="472"/>
      <c r="AJ453" s="472"/>
      <c r="AK453" s="472"/>
      <c r="AL453" s="472"/>
      <c r="AM453" s="472"/>
      <c r="AN453" s="472"/>
      <c r="AO453" s="472"/>
      <c r="AP453" s="472"/>
      <c r="AQ453" s="472"/>
      <c r="AR453" s="472"/>
    </row>
    <row r="454" spans="1:44">
      <c r="A454" s="466">
        <v>37402</v>
      </c>
      <c r="B454" s="467">
        <v>1999</v>
      </c>
      <c r="C454" s="466"/>
      <c r="D454" s="468">
        <v>0</v>
      </c>
      <c r="E454" s="469"/>
      <c r="F454" s="468">
        <v>0</v>
      </c>
      <c r="G454" s="469"/>
      <c r="H454" s="468">
        <v>0</v>
      </c>
      <c r="J454" s="470">
        <f t="shared" si="315"/>
        <v>0</v>
      </c>
      <c r="L454" s="471" t="str">
        <f t="shared" si="316"/>
        <v>NA</v>
      </c>
      <c r="N454" s="471" t="str">
        <f t="shared" si="317"/>
        <v>NA</v>
      </c>
      <c r="O454" s="472"/>
      <c r="P454" s="471" t="str">
        <f t="shared" si="318"/>
        <v>NA</v>
      </c>
      <c r="Q454" s="473"/>
      <c r="R454" s="471" t="str">
        <f t="shared" ref="R454:R469" si="319">IF(SUM($D451:$D454)=0,"NA",SUM($J451:$J454)/SUM($D451:$D454))</f>
        <v>NA</v>
      </c>
      <c r="S454" s="473"/>
      <c r="T454" s="471"/>
      <c r="U454" s="472"/>
      <c r="V454" s="471"/>
      <c r="W454" s="472"/>
      <c r="X454" s="472"/>
      <c r="Y454" s="472"/>
      <c r="Z454" s="472"/>
      <c r="AA454" s="472"/>
      <c r="AB454" s="472"/>
      <c r="AC454" s="472"/>
      <c r="AD454" s="472"/>
      <c r="AE454" s="472"/>
      <c r="AF454" s="472"/>
      <c r="AG454" s="472"/>
      <c r="AH454" s="472"/>
      <c r="AI454" s="472"/>
      <c r="AJ454" s="472"/>
      <c r="AK454" s="472"/>
      <c r="AL454" s="472"/>
      <c r="AM454" s="472"/>
      <c r="AN454" s="472"/>
      <c r="AO454" s="472"/>
      <c r="AP454" s="472"/>
      <c r="AQ454" s="472"/>
      <c r="AR454" s="472"/>
    </row>
    <row r="455" spans="1:44">
      <c r="A455" s="466">
        <v>37402</v>
      </c>
      <c r="B455" s="467">
        <v>2000</v>
      </c>
      <c r="C455" s="466"/>
      <c r="D455" s="468">
        <v>0</v>
      </c>
      <c r="E455" s="469"/>
      <c r="F455" s="468">
        <v>0</v>
      </c>
      <c r="G455" s="469"/>
      <c r="H455" s="468">
        <v>0</v>
      </c>
      <c r="J455" s="470">
        <f t="shared" si="315"/>
        <v>0</v>
      </c>
      <c r="L455" s="471" t="str">
        <f t="shared" si="316"/>
        <v>NA</v>
      </c>
      <c r="N455" s="471" t="str">
        <f t="shared" si="317"/>
        <v>NA</v>
      </c>
      <c r="O455" s="472"/>
      <c r="P455" s="471" t="str">
        <f t="shared" si="318"/>
        <v>NA</v>
      </c>
      <c r="Q455" s="473"/>
      <c r="R455" s="471" t="str">
        <f t="shared" si="319"/>
        <v>NA</v>
      </c>
      <c r="S455" s="473"/>
      <c r="T455" s="471" t="str">
        <f t="shared" ref="T455:T469" si="320">IF(SUM($D451:$D455)=0,"NA",SUM($J451:$J455)/SUM($D451:$D455))</f>
        <v>NA</v>
      </c>
      <c r="U455" s="472"/>
      <c r="V455" s="471"/>
      <c r="W455" s="472"/>
      <c r="X455" s="471"/>
      <c r="Y455" s="472"/>
      <c r="Z455" s="472"/>
      <c r="AA455" s="472"/>
      <c r="AB455" s="472"/>
      <c r="AC455" s="472"/>
      <c r="AD455" s="472"/>
      <c r="AE455" s="472"/>
      <c r="AF455" s="472"/>
      <c r="AG455" s="472"/>
      <c r="AH455" s="472"/>
      <c r="AI455" s="472"/>
      <c r="AJ455" s="472"/>
      <c r="AK455" s="472"/>
      <c r="AL455" s="472"/>
      <c r="AM455" s="472"/>
      <c r="AN455" s="472"/>
      <c r="AO455" s="472"/>
      <c r="AP455" s="472"/>
      <c r="AQ455" s="472"/>
      <c r="AR455" s="472"/>
    </row>
    <row r="456" spans="1:44">
      <c r="A456" s="466">
        <v>37402</v>
      </c>
      <c r="B456" s="467">
        <v>2001</v>
      </c>
      <c r="C456" s="466"/>
      <c r="D456" s="468">
        <v>0</v>
      </c>
      <c r="E456" s="469"/>
      <c r="F456" s="468">
        <v>0</v>
      </c>
      <c r="G456" s="469"/>
      <c r="H456" s="468">
        <v>0</v>
      </c>
      <c r="J456" s="470">
        <f t="shared" si="315"/>
        <v>0</v>
      </c>
      <c r="L456" s="471" t="str">
        <f t="shared" si="316"/>
        <v>NA</v>
      </c>
      <c r="N456" s="471" t="str">
        <f t="shared" si="317"/>
        <v>NA</v>
      </c>
      <c r="O456" s="472"/>
      <c r="P456" s="471" t="str">
        <f t="shared" si="318"/>
        <v>NA</v>
      </c>
      <c r="Q456" s="473"/>
      <c r="R456" s="471" t="str">
        <f t="shared" si="319"/>
        <v>NA</v>
      </c>
      <c r="S456" s="473"/>
      <c r="T456" s="471" t="str">
        <f t="shared" si="320"/>
        <v>NA</v>
      </c>
      <c r="U456" s="472"/>
      <c r="V456" s="471" t="str">
        <f t="shared" ref="V456:V469" si="321">IF(SUM($D451:$D456)=0,"NA",SUM($J451:$J456)/SUM($D451:$D456))</f>
        <v>NA</v>
      </c>
      <c r="W456" s="472"/>
      <c r="X456" s="471"/>
      <c r="Y456" s="472"/>
      <c r="Z456" s="471"/>
      <c r="AA456" s="472"/>
      <c r="AB456" s="472"/>
      <c r="AC456" s="472"/>
      <c r="AD456" s="472"/>
      <c r="AE456" s="472"/>
      <c r="AF456" s="472"/>
      <c r="AG456" s="472"/>
      <c r="AH456" s="472"/>
      <c r="AI456" s="472"/>
      <c r="AJ456" s="472"/>
      <c r="AK456" s="472"/>
      <c r="AL456" s="472"/>
      <c r="AM456" s="472"/>
      <c r="AN456" s="472"/>
      <c r="AO456" s="472"/>
      <c r="AP456" s="472"/>
      <c r="AQ456" s="472"/>
      <c r="AR456" s="472"/>
    </row>
    <row r="457" spans="1:44">
      <c r="A457" s="466">
        <v>37402</v>
      </c>
      <c r="B457" s="467">
        <v>2002</v>
      </c>
      <c r="C457" s="466"/>
      <c r="D457" s="468">
        <v>0</v>
      </c>
      <c r="E457" s="469"/>
      <c r="F457" s="468">
        <v>0</v>
      </c>
      <c r="G457" s="469"/>
      <c r="H457" s="468">
        <v>0</v>
      </c>
      <c r="J457" s="470">
        <f t="shared" si="315"/>
        <v>0</v>
      </c>
      <c r="L457" s="471" t="str">
        <f t="shared" si="316"/>
        <v>NA</v>
      </c>
      <c r="N457" s="471" t="str">
        <f t="shared" si="317"/>
        <v>NA</v>
      </c>
      <c r="O457" s="472"/>
      <c r="P457" s="471" t="str">
        <f t="shared" si="318"/>
        <v>NA</v>
      </c>
      <c r="Q457" s="473"/>
      <c r="R457" s="471" t="str">
        <f t="shared" si="319"/>
        <v>NA</v>
      </c>
      <c r="S457" s="473"/>
      <c r="T457" s="471" t="str">
        <f t="shared" si="320"/>
        <v>NA</v>
      </c>
      <c r="U457" s="472"/>
      <c r="V457" s="471" t="str">
        <f t="shared" si="321"/>
        <v>NA</v>
      </c>
      <c r="W457" s="472"/>
      <c r="X457" s="471" t="str">
        <f t="shared" ref="X457:X469" si="322">IF(SUM($D451:$D457)=0,"NA",SUM($J451:$J457)/SUM($D451:$D457))</f>
        <v>NA</v>
      </c>
      <c r="Y457" s="472"/>
      <c r="Z457" s="471"/>
      <c r="AA457" s="472"/>
      <c r="AB457" s="471"/>
      <c r="AC457" s="472"/>
      <c r="AD457" s="472"/>
      <c r="AE457" s="472"/>
      <c r="AF457" s="472"/>
      <c r="AG457" s="472"/>
      <c r="AH457" s="472"/>
      <c r="AI457" s="472"/>
      <c r="AJ457" s="472"/>
      <c r="AK457" s="472"/>
      <c r="AL457" s="472"/>
      <c r="AM457" s="472"/>
      <c r="AN457" s="472"/>
      <c r="AO457" s="472"/>
      <c r="AP457" s="472"/>
      <c r="AQ457" s="472"/>
      <c r="AR457" s="472"/>
    </row>
    <row r="458" spans="1:44">
      <c r="A458" s="466">
        <v>37402</v>
      </c>
      <c r="B458" s="467">
        <v>2003</v>
      </c>
      <c r="C458" s="466"/>
      <c r="D458" s="468">
        <v>0</v>
      </c>
      <c r="E458" s="469"/>
      <c r="F458" s="468">
        <v>0</v>
      </c>
      <c r="G458" s="469"/>
      <c r="H458" s="468">
        <v>0</v>
      </c>
      <c r="J458" s="470">
        <f t="shared" si="315"/>
        <v>0</v>
      </c>
      <c r="L458" s="471" t="str">
        <f t="shared" si="316"/>
        <v>NA</v>
      </c>
      <c r="N458" s="471" t="str">
        <f t="shared" si="317"/>
        <v>NA</v>
      </c>
      <c r="O458" s="472"/>
      <c r="P458" s="471" t="str">
        <f t="shared" si="318"/>
        <v>NA</v>
      </c>
      <c r="Q458" s="473"/>
      <c r="R458" s="471" t="str">
        <f t="shared" si="319"/>
        <v>NA</v>
      </c>
      <c r="S458" s="473"/>
      <c r="T458" s="471" t="str">
        <f t="shared" si="320"/>
        <v>NA</v>
      </c>
      <c r="U458" s="472"/>
      <c r="V458" s="471" t="str">
        <f t="shared" si="321"/>
        <v>NA</v>
      </c>
      <c r="W458" s="472"/>
      <c r="X458" s="471" t="str">
        <f t="shared" si="322"/>
        <v>NA</v>
      </c>
      <c r="Y458" s="472"/>
      <c r="Z458" s="471" t="str">
        <f t="shared" ref="Z458:Z469" si="323">IF(SUM($D451:$D458)=0,"NA",SUM($J451:$J458)/SUM($D451:$D458))</f>
        <v>NA</v>
      </c>
      <c r="AA458" s="472"/>
      <c r="AB458" s="471"/>
      <c r="AC458" s="472"/>
      <c r="AD458" s="471"/>
      <c r="AE458" s="471"/>
      <c r="AF458" s="472"/>
      <c r="AG458" s="472"/>
      <c r="AH458" s="472"/>
      <c r="AI458" s="472"/>
      <c r="AJ458" s="472"/>
      <c r="AK458" s="472"/>
      <c r="AL458" s="472"/>
      <c r="AM458" s="472"/>
      <c r="AN458" s="472"/>
      <c r="AO458" s="472"/>
      <c r="AP458" s="472"/>
      <c r="AQ458" s="472"/>
      <c r="AR458" s="472"/>
    </row>
    <row r="459" spans="1:44">
      <c r="A459" s="466">
        <v>37402</v>
      </c>
      <c r="B459" s="467">
        <v>2004</v>
      </c>
      <c r="C459" s="466"/>
      <c r="D459" s="468">
        <v>0</v>
      </c>
      <c r="E459" s="469"/>
      <c r="F459" s="468">
        <v>0</v>
      </c>
      <c r="G459" s="469"/>
      <c r="H459" s="468">
        <v>0</v>
      </c>
      <c r="J459" s="470">
        <f t="shared" si="315"/>
        <v>0</v>
      </c>
      <c r="L459" s="471" t="str">
        <f t="shared" si="316"/>
        <v>NA</v>
      </c>
      <c r="N459" s="471" t="str">
        <f t="shared" si="317"/>
        <v>NA</v>
      </c>
      <c r="O459" s="472"/>
      <c r="P459" s="471" t="str">
        <f t="shared" si="318"/>
        <v>NA</v>
      </c>
      <c r="Q459" s="473"/>
      <c r="R459" s="471" t="str">
        <f t="shared" si="319"/>
        <v>NA</v>
      </c>
      <c r="S459" s="473"/>
      <c r="T459" s="471" t="str">
        <f t="shared" si="320"/>
        <v>NA</v>
      </c>
      <c r="U459" s="472"/>
      <c r="V459" s="471" t="str">
        <f t="shared" si="321"/>
        <v>NA</v>
      </c>
      <c r="W459" s="472"/>
      <c r="X459" s="471" t="str">
        <f t="shared" si="322"/>
        <v>NA</v>
      </c>
      <c r="Y459" s="472"/>
      <c r="Z459" s="471" t="str">
        <f t="shared" si="323"/>
        <v>NA</v>
      </c>
      <c r="AA459" s="472"/>
      <c r="AB459" s="471" t="str">
        <f t="shared" ref="AB459:AB469" si="324">IF(SUM($D451:$D459)=0,"NA",SUM($J451:$J459)/SUM($D451:$D459))</f>
        <v>NA</v>
      </c>
      <c r="AC459" s="472"/>
      <c r="AD459" s="471"/>
      <c r="AE459" s="471"/>
      <c r="AF459" s="471"/>
      <c r="AG459" s="472"/>
      <c r="AH459" s="471" t="s">
        <v>36</v>
      </c>
      <c r="AI459" s="472"/>
      <c r="AJ459" s="471" t="s">
        <v>36</v>
      </c>
      <c r="AK459" s="472"/>
      <c r="AL459" s="471" t="s">
        <v>36</v>
      </c>
      <c r="AM459" s="472"/>
      <c r="AN459" s="471" t="s">
        <v>36</v>
      </c>
      <c r="AO459" s="472"/>
      <c r="AP459" s="472"/>
      <c r="AQ459" s="472"/>
      <c r="AR459" s="472"/>
    </row>
    <row r="460" spans="1:44">
      <c r="A460" s="466">
        <v>37402</v>
      </c>
      <c r="B460" s="467">
        <v>2005</v>
      </c>
      <c r="C460" s="466"/>
      <c r="D460" s="468">
        <v>0</v>
      </c>
      <c r="E460" s="469"/>
      <c r="F460" s="468">
        <v>0</v>
      </c>
      <c r="G460" s="469"/>
      <c r="H460" s="468">
        <v>0</v>
      </c>
      <c r="J460" s="470">
        <f t="shared" si="315"/>
        <v>0</v>
      </c>
      <c r="L460" s="471" t="str">
        <f t="shared" si="316"/>
        <v>NA</v>
      </c>
      <c r="N460" s="471" t="str">
        <f t="shared" si="317"/>
        <v>NA</v>
      </c>
      <c r="O460" s="472"/>
      <c r="P460" s="471" t="str">
        <f t="shared" si="318"/>
        <v>NA</v>
      </c>
      <c r="Q460" s="473"/>
      <c r="R460" s="471" t="str">
        <f t="shared" si="319"/>
        <v>NA</v>
      </c>
      <c r="S460" s="473"/>
      <c r="T460" s="471" t="str">
        <f t="shared" si="320"/>
        <v>NA</v>
      </c>
      <c r="U460" s="472"/>
      <c r="V460" s="471" t="str">
        <f t="shared" si="321"/>
        <v>NA</v>
      </c>
      <c r="W460" s="472"/>
      <c r="X460" s="471" t="str">
        <f t="shared" si="322"/>
        <v>NA</v>
      </c>
      <c r="Y460" s="472"/>
      <c r="Z460" s="471" t="str">
        <f t="shared" si="323"/>
        <v>NA</v>
      </c>
      <c r="AA460" s="472"/>
      <c r="AB460" s="471" t="str">
        <f t="shared" si="324"/>
        <v>NA</v>
      </c>
      <c r="AC460" s="472"/>
      <c r="AD460" s="471" t="str">
        <f t="shared" ref="AD460:AD469" si="325">IF(SUM($D451:$D460)=0,"NA",SUM($J451:$J460)/SUM($D451:$D460))</f>
        <v>NA</v>
      </c>
      <c r="AE460" s="471"/>
      <c r="AF460" s="471"/>
      <c r="AG460" s="472"/>
      <c r="AH460" s="471"/>
      <c r="AI460" s="472"/>
      <c r="AJ460" s="471" t="s">
        <v>36</v>
      </c>
      <c r="AK460" s="472"/>
      <c r="AL460" s="471" t="s">
        <v>36</v>
      </c>
      <c r="AM460" s="472"/>
      <c r="AN460" s="471" t="s">
        <v>36</v>
      </c>
      <c r="AO460" s="472"/>
      <c r="AP460" s="472"/>
      <c r="AQ460" s="472"/>
      <c r="AR460" s="472"/>
    </row>
    <row r="461" spans="1:44">
      <c r="A461" s="466">
        <v>37402</v>
      </c>
      <c r="B461" s="467">
        <v>2006</v>
      </c>
      <c r="C461" s="466"/>
      <c r="D461" s="468">
        <v>0</v>
      </c>
      <c r="E461" s="469"/>
      <c r="F461" s="468">
        <v>0</v>
      </c>
      <c r="G461" s="469"/>
      <c r="H461" s="468">
        <v>0</v>
      </c>
      <c r="J461" s="470">
        <f t="shared" si="315"/>
        <v>0</v>
      </c>
      <c r="L461" s="471" t="str">
        <f t="shared" si="316"/>
        <v>NA</v>
      </c>
      <c r="N461" s="471" t="str">
        <f t="shared" si="317"/>
        <v>NA</v>
      </c>
      <c r="O461" s="472"/>
      <c r="P461" s="471" t="str">
        <f t="shared" si="318"/>
        <v>NA</v>
      </c>
      <c r="Q461" s="473"/>
      <c r="R461" s="471" t="str">
        <f t="shared" si="319"/>
        <v>NA</v>
      </c>
      <c r="S461" s="473"/>
      <c r="T461" s="471" t="str">
        <f t="shared" si="320"/>
        <v>NA</v>
      </c>
      <c r="U461" s="472"/>
      <c r="V461" s="471" t="str">
        <f t="shared" si="321"/>
        <v>NA</v>
      </c>
      <c r="W461" s="472"/>
      <c r="X461" s="471" t="str">
        <f t="shared" si="322"/>
        <v>NA</v>
      </c>
      <c r="Y461" s="472"/>
      <c r="Z461" s="471" t="str">
        <f t="shared" si="323"/>
        <v>NA</v>
      </c>
      <c r="AA461" s="472"/>
      <c r="AB461" s="471" t="str">
        <f t="shared" si="324"/>
        <v>NA</v>
      </c>
      <c r="AC461" s="472"/>
      <c r="AD461" s="471" t="str">
        <f t="shared" si="325"/>
        <v>NA</v>
      </c>
      <c r="AE461" s="471"/>
      <c r="AF461" s="471" t="str">
        <f t="shared" ref="AF461:AF469" si="326">IF(SUM($D451:$D461)=0,"NA",SUM($J451:$J461)/SUM($D451:$D461))</f>
        <v>NA</v>
      </c>
      <c r="AG461" s="472"/>
      <c r="AH461" s="471"/>
      <c r="AI461" s="472"/>
      <c r="AJ461" s="471"/>
      <c r="AK461" s="472"/>
      <c r="AL461" s="471" t="s">
        <v>36</v>
      </c>
      <c r="AM461" s="472"/>
      <c r="AN461" s="471" t="s">
        <v>36</v>
      </c>
      <c r="AO461" s="472"/>
      <c r="AP461" s="472"/>
      <c r="AQ461" s="472"/>
      <c r="AR461" s="472"/>
    </row>
    <row r="462" spans="1:44">
      <c r="A462" s="466">
        <v>37402</v>
      </c>
      <c r="B462" s="467">
        <v>2007</v>
      </c>
      <c r="C462" s="466"/>
      <c r="D462" s="468">
        <v>0</v>
      </c>
      <c r="E462" s="469"/>
      <c r="F462" s="468">
        <v>0</v>
      </c>
      <c r="G462" s="469"/>
      <c r="H462" s="468">
        <v>0</v>
      </c>
      <c r="J462" s="470">
        <f t="shared" si="315"/>
        <v>0</v>
      </c>
      <c r="L462" s="471" t="str">
        <f t="shared" si="316"/>
        <v>NA</v>
      </c>
      <c r="N462" s="471" t="str">
        <f t="shared" si="317"/>
        <v>NA</v>
      </c>
      <c r="O462" s="472"/>
      <c r="P462" s="471" t="str">
        <f t="shared" si="318"/>
        <v>NA</v>
      </c>
      <c r="Q462" s="473"/>
      <c r="R462" s="471" t="str">
        <f t="shared" si="319"/>
        <v>NA</v>
      </c>
      <c r="S462" s="473"/>
      <c r="T462" s="471" t="str">
        <f t="shared" si="320"/>
        <v>NA</v>
      </c>
      <c r="U462" s="472"/>
      <c r="V462" s="471" t="str">
        <f t="shared" si="321"/>
        <v>NA</v>
      </c>
      <c r="W462" s="472"/>
      <c r="X462" s="471" t="str">
        <f t="shared" si="322"/>
        <v>NA</v>
      </c>
      <c r="Y462" s="472"/>
      <c r="Z462" s="471" t="str">
        <f t="shared" si="323"/>
        <v>NA</v>
      </c>
      <c r="AA462" s="472"/>
      <c r="AB462" s="471" t="str">
        <f t="shared" si="324"/>
        <v>NA</v>
      </c>
      <c r="AC462" s="472"/>
      <c r="AD462" s="471" t="str">
        <f t="shared" si="325"/>
        <v>NA</v>
      </c>
      <c r="AE462" s="471"/>
      <c r="AF462" s="471" t="str">
        <f t="shared" si="326"/>
        <v>NA</v>
      </c>
      <c r="AG462" s="472"/>
      <c r="AH462" s="471" t="str">
        <f t="shared" ref="AH462:AH469" si="327">IF(SUM($D451:$D462)=0,"NA",SUM($J451:$J462)/SUM($D451:$D462))</f>
        <v>NA</v>
      </c>
      <c r="AI462" s="472"/>
      <c r="AJ462" s="471"/>
      <c r="AK462" s="472"/>
      <c r="AL462" s="471"/>
      <c r="AM462" s="472"/>
      <c r="AN462" s="471" t="s">
        <v>36</v>
      </c>
      <c r="AO462" s="472"/>
      <c r="AP462" s="472"/>
      <c r="AQ462" s="472"/>
      <c r="AR462" s="472"/>
    </row>
    <row r="463" spans="1:44">
      <c r="A463" s="466">
        <v>37402</v>
      </c>
      <c r="B463" s="467">
        <v>2008</v>
      </c>
      <c r="C463" s="466"/>
      <c r="D463" s="479">
        <v>16.8</v>
      </c>
      <c r="E463" s="479"/>
      <c r="F463" s="479">
        <v>8.25</v>
      </c>
      <c r="G463" s="479"/>
      <c r="H463" s="479">
        <v>0</v>
      </c>
      <c r="J463" s="451">
        <f t="shared" si="315"/>
        <v>8.25</v>
      </c>
      <c r="L463" s="471">
        <f t="shared" si="316"/>
        <v>0.49107142857142855</v>
      </c>
      <c r="N463" s="471">
        <f t="shared" si="317"/>
        <v>0.49107142857142855</v>
      </c>
      <c r="O463" s="472"/>
      <c r="P463" s="471">
        <f t="shared" si="318"/>
        <v>0.49107142857142855</v>
      </c>
      <c r="Q463" s="472"/>
      <c r="R463" s="471">
        <f t="shared" si="319"/>
        <v>0.49107142857142855</v>
      </c>
      <c r="S463" s="473"/>
      <c r="T463" s="471">
        <f t="shared" si="320"/>
        <v>0.49107142857142855</v>
      </c>
      <c r="U463" s="472"/>
      <c r="V463" s="471">
        <f t="shared" si="321"/>
        <v>0.49107142857142855</v>
      </c>
      <c r="W463" s="472"/>
      <c r="X463" s="471">
        <f t="shared" si="322"/>
        <v>0.49107142857142855</v>
      </c>
      <c r="Y463" s="472"/>
      <c r="Z463" s="471">
        <f t="shared" si="323"/>
        <v>0.49107142857142855</v>
      </c>
      <c r="AA463" s="472"/>
      <c r="AB463" s="471">
        <f t="shared" si="324"/>
        <v>0.49107142857142855</v>
      </c>
      <c r="AC463" s="472"/>
      <c r="AD463" s="471">
        <f t="shared" si="325"/>
        <v>0.49107142857142855</v>
      </c>
      <c r="AE463" s="471"/>
      <c r="AF463" s="471">
        <f t="shared" si="326"/>
        <v>0.49107142857142855</v>
      </c>
      <c r="AG463" s="472"/>
      <c r="AH463" s="471">
        <f t="shared" si="327"/>
        <v>0.49107142857142855</v>
      </c>
      <c r="AI463" s="472"/>
      <c r="AJ463" s="471">
        <f t="shared" ref="AJ463:AJ469" si="328">IF(SUM($D451:$D463)=0,"NA",SUM($J451:$J463)/SUM($D451:$D463))</f>
        <v>0.49107142857142855</v>
      </c>
      <c r="AK463" s="472"/>
      <c r="AL463" s="471"/>
      <c r="AM463" s="472"/>
      <c r="AN463" s="471"/>
      <c r="AO463" s="472"/>
      <c r="AP463" s="472"/>
      <c r="AQ463" s="472"/>
      <c r="AR463" s="472"/>
    </row>
    <row r="464" spans="1:44">
      <c r="A464" s="466">
        <v>37402</v>
      </c>
      <c r="B464" s="467">
        <v>2009</v>
      </c>
      <c r="C464" s="466"/>
      <c r="D464" s="468">
        <v>0</v>
      </c>
      <c r="E464" s="469"/>
      <c r="F464" s="468">
        <v>0</v>
      </c>
      <c r="G464" s="469"/>
      <c r="H464" s="468">
        <v>0</v>
      </c>
      <c r="J464" s="470">
        <f t="shared" si="315"/>
        <v>0</v>
      </c>
      <c r="L464" s="471" t="str">
        <f t="shared" si="316"/>
        <v>NA</v>
      </c>
      <c r="N464" s="471">
        <f t="shared" si="317"/>
        <v>0.49107142857142855</v>
      </c>
      <c r="O464" s="472"/>
      <c r="P464" s="471">
        <f t="shared" si="318"/>
        <v>0.49107142857142855</v>
      </c>
      <c r="Q464" s="472"/>
      <c r="R464" s="471">
        <f t="shared" si="319"/>
        <v>0.49107142857142855</v>
      </c>
      <c r="S464" s="473"/>
      <c r="T464" s="471">
        <f t="shared" si="320"/>
        <v>0.49107142857142855</v>
      </c>
      <c r="U464" s="472"/>
      <c r="V464" s="471">
        <f t="shared" si="321"/>
        <v>0.49107142857142855</v>
      </c>
      <c r="W464" s="472"/>
      <c r="X464" s="471">
        <f t="shared" si="322"/>
        <v>0.49107142857142855</v>
      </c>
      <c r="Y464" s="472"/>
      <c r="Z464" s="471">
        <f t="shared" si="323"/>
        <v>0.49107142857142855</v>
      </c>
      <c r="AA464" s="472"/>
      <c r="AB464" s="471">
        <f t="shared" si="324"/>
        <v>0.49107142857142855</v>
      </c>
      <c r="AC464" s="472"/>
      <c r="AD464" s="471">
        <f t="shared" si="325"/>
        <v>0.49107142857142855</v>
      </c>
      <c r="AE464" s="471"/>
      <c r="AF464" s="471">
        <f t="shared" si="326"/>
        <v>0.49107142857142855</v>
      </c>
      <c r="AG464" s="472"/>
      <c r="AH464" s="471">
        <f t="shared" si="327"/>
        <v>0.49107142857142855</v>
      </c>
      <c r="AI464" s="472"/>
      <c r="AJ464" s="471">
        <f t="shared" si="328"/>
        <v>0.49107142857142855</v>
      </c>
      <c r="AK464" s="472"/>
      <c r="AL464" s="471">
        <f t="shared" ref="AL464:AL469" si="329">IF(SUM($D451:$D464)=0,"NA",SUM($J451:$J464)/SUM($D451:$D464))</f>
        <v>0.49107142857142855</v>
      </c>
      <c r="AM464" s="472"/>
      <c r="AN464" s="471"/>
      <c r="AO464" s="472"/>
      <c r="AP464" s="471"/>
      <c r="AQ464" s="472"/>
      <c r="AR464" s="472"/>
    </row>
    <row r="465" spans="1:46">
      <c r="A465" s="466">
        <v>37402</v>
      </c>
      <c r="B465" s="467">
        <v>2010</v>
      </c>
      <c r="C465" s="466"/>
      <c r="D465" s="468">
        <v>0</v>
      </c>
      <c r="E465" s="469"/>
      <c r="F465" s="468">
        <v>0</v>
      </c>
      <c r="G465" s="469"/>
      <c r="H465" s="468">
        <v>0</v>
      </c>
      <c r="J465" s="470">
        <f t="shared" si="315"/>
        <v>0</v>
      </c>
      <c r="L465" s="471" t="str">
        <f t="shared" si="316"/>
        <v>NA</v>
      </c>
      <c r="N465" s="471" t="str">
        <f t="shared" si="317"/>
        <v>NA</v>
      </c>
      <c r="O465" s="472"/>
      <c r="P465" s="471">
        <f t="shared" si="318"/>
        <v>0.49107142857142855</v>
      </c>
      <c r="Q465" s="472"/>
      <c r="R465" s="471">
        <f t="shared" si="319"/>
        <v>0.49107142857142855</v>
      </c>
      <c r="S465" s="472"/>
      <c r="T465" s="471">
        <f t="shared" si="320"/>
        <v>0.49107142857142855</v>
      </c>
      <c r="U465" s="472"/>
      <c r="V465" s="471">
        <f t="shared" si="321"/>
        <v>0.49107142857142855</v>
      </c>
      <c r="W465" s="472"/>
      <c r="X465" s="471">
        <f t="shared" si="322"/>
        <v>0.49107142857142855</v>
      </c>
      <c r="Y465" s="472"/>
      <c r="Z465" s="471">
        <f t="shared" si="323"/>
        <v>0.49107142857142855</v>
      </c>
      <c r="AA465" s="472"/>
      <c r="AB465" s="471">
        <f t="shared" si="324"/>
        <v>0.49107142857142855</v>
      </c>
      <c r="AC465" s="472"/>
      <c r="AD465" s="471">
        <f t="shared" si="325"/>
        <v>0.49107142857142855</v>
      </c>
      <c r="AE465" s="472"/>
      <c r="AF465" s="471">
        <f t="shared" si="326"/>
        <v>0.49107142857142855</v>
      </c>
      <c r="AG465" s="472"/>
      <c r="AH465" s="471">
        <f t="shared" si="327"/>
        <v>0.49107142857142855</v>
      </c>
      <c r="AI465" s="472"/>
      <c r="AJ465" s="471">
        <f t="shared" si="328"/>
        <v>0.49107142857142855</v>
      </c>
      <c r="AK465" s="472"/>
      <c r="AL465" s="471">
        <f t="shared" si="329"/>
        <v>0.49107142857142855</v>
      </c>
      <c r="AM465" s="472"/>
      <c r="AN465" s="471">
        <f>IF(SUM($D451:$D465)=0,"NA",SUM($J451:$J465)/SUM($D451:$D465))</f>
        <v>0.49107142857142855</v>
      </c>
      <c r="AO465" s="472"/>
      <c r="AP465" s="471"/>
      <c r="AQ465" s="472"/>
      <c r="AR465" s="471"/>
    </row>
    <row r="466" spans="1:46">
      <c r="A466" s="466">
        <v>37402</v>
      </c>
      <c r="B466" s="467">
        <v>2011</v>
      </c>
      <c r="C466" s="466"/>
      <c r="D466" s="468">
        <v>0</v>
      </c>
      <c r="E466" s="469"/>
      <c r="F466" s="468">
        <v>0</v>
      </c>
      <c r="G466" s="469"/>
      <c r="H466" s="468">
        <v>0</v>
      </c>
      <c r="J466" s="470">
        <f t="shared" si="315"/>
        <v>0</v>
      </c>
      <c r="L466" s="471" t="str">
        <f t="shared" si="316"/>
        <v>NA</v>
      </c>
      <c r="N466" s="471" t="str">
        <f t="shared" si="317"/>
        <v>NA</v>
      </c>
      <c r="O466" s="472"/>
      <c r="P466" s="471" t="str">
        <f t="shared" si="318"/>
        <v>NA</v>
      </c>
      <c r="Q466" s="472"/>
      <c r="R466" s="471">
        <f t="shared" si="319"/>
        <v>0.49107142857142855</v>
      </c>
      <c r="S466" s="472"/>
      <c r="T466" s="471">
        <f t="shared" si="320"/>
        <v>0.49107142857142855</v>
      </c>
      <c r="U466" s="472"/>
      <c r="V466" s="471">
        <f t="shared" si="321"/>
        <v>0.49107142857142855</v>
      </c>
      <c r="W466" s="472"/>
      <c r="X466" s="471">
        <f t="shared" si="322"/>
        <v>0.49107142857142855</v>
      </c>
      <c r="Y466" s="472"/>
      <c r="Z466" s="471">
        <f t="shared" si="323"/>
        <v>0.49107142857142855</v>
      </c>
      <c r="AA466" s="472"/>
      <c r="AB466" s="471">
        <f t="shared" si="324"/>
        <v>0.49107142857142855</v>
      </c>
      <c r="AC466" s="472"/>
      <c r="AD466" s="471">
        <f t="shared" si="325"/>
        <v>0.49107142857142855</v>
      </c>
      <c r="AE466" s="472"/>
      <c r="AF466" s="471">
        <f t="shared" si="326"/>
        <v>0.49107142857142855</v>
      </c>
      <c r="AG466" s="472"/>
      <c r="AH466" s="471">
        <f t="shared" si="327"/>
        <v>0.49107142857142855</v>
      </c>
      <c r="AI466" s="472"/>
      <c r="AJ466" s="471">
        <f t="shared" si="328"/>
        <v>0.49107142857142855</v>
      </c>
      <c r="AK466" s="472"/>
      <c r="AL466" s="471">
        <f t="shared" si="329"/>
        <v>0.49107142857142855</v>
      </c>
      <c r="AM466" s="472"/>
      <c r="AN466" s="471">
        <f>IF(SUM($D452:$D466)=0,"NA",SUM($J452:$J466)/SUM($D452:$D466))</f>
        <v>0.49107142857142855</v>
      </c>
      <c r="AO466" s="472"/>
      <c r="AP466" s="471">
        <f>IF(SUM($D451:$D466)=0,"NA",SUM($J451:$J466)/SUM($D451:$D466))</f>
        <v>0.49107142857142855</v>
      </c>
      <c r="AQ466" s="472"/>
      <c r="AR466" s="471"/>
    </row>
    <row r="467" spans="1:46">
      <c r="A467" s="466">
        <v>37402</v>
      </c>
      <c r="B467" s="467">
        <v>2012</v>
      </c>
      <c r="C467" s="466"/>
      <c r="D467" s="468">
        <v>0</v>
      </c>
      <c r="E467" s="469"/>
      <c r="F467" s="468">
        <v>0</v>
      </c>
      <c r="G467" s="469"/>
      <c r="H467" s="468">
        <v>0</v>
      </c>
      <c r="J467" s="470">
        <f t="shared" si="315"/>
        <v>0</v>
      </c>
      <c r="L467" s="471" t="str">
        <f t="shared" si="316"/>
        <v>NA</v>
      </c>
      <c r="N467" s="471" t="str">
        <f t="shared" si="317"/>
        <v>NA</v>
      </c>
      <c r="O467" s="472"/>
      <c r="P467" s="471" t="str">
        <f t="shared" si="318"/>
        <v>NA</v>
      </c>
      <c r="Q467" s="472"/>
      <c r="R467" s="471" t="str">
        <f t="shared" si="319"/>
        <v>NA</v>
      </c>
      <c r="S467" s="472"/>
      <c r="T467" s="471">
        <f t="shared" si="320"/>
        <v>0.49107142857142855</v>
      </c>
      <c r="U467" s="472"/>
      <c r="V467" s="471">
        <f t="shared" si="321"/>
        <v>0.49107142857142855</v>
      </c>
      <c r="W467" s="472"/>
      <c r="X467" s="471">
        <f t="shared" si="322"/>
        <v>0.49107142857142855</v>
      </c>
      <c r="Y467" s="472"/>
      <c r="Z467" s="471">
        <f t="shared" si="323"/>
        <v>0.49107142857142855</v>
      </c>
      <c r="AA467" s="472"/>
      <c r="AB467" s="471">
        <f t="shared" si="324"/>
        <v>0.49107142857142855</v>
      </c>
      <c r="AC467" s="472"/>
      <c r="AD467" s="471">
        <f t="shared" si="325"/>
        <v>0.49107142857142855</v>
      </c>
      <c r="AE467" s="472"/>
      <c r="AF467" s="471">
        <f t="shared" si="326"/>
        <v>0.49107142857142855</v>
      </c>
      <c r="AG467" s="472"/>
      <c r="AH467" s="471">
        <f t="shared" si="327"/>
        <v>0.49107142857142855</v>
      </c>
      <c r="AI467" s="472"/>
      <c r="AJ467" s="471">
        <f t="shared" si="328"/>
        <v>0.49107142857142855</v>
      </c>
      <c r="AK467" s="472"/>
      <c r="AL467" s="471">
        <f t="shared" si="329"/>
        <v>0.49107142857142855</v>
      </c>
      <c r="AM467" s="472"/>
      <c r="AN467" s="471">
        <f>IF(SUM($D453:$D467)=0,"NA",SUM($J453:$J467)/SUM($D453:$D467))</f>
        <v>0.49107142857142855</v>
      </c>
      <c r="AO467" s="472"/>
      <c r="AP467" s="471">
        <f>IF(SUM($D452:$D467)=0,"NA",SUM($J452:$J467)/SUM($D452:$D467))</f>
        <v>0.49107142857142855</v>
      </c>
      <c r="AQ467" s="472"/>
      <c r="AR467" s="471">
        <f>IF(SUM($D451:$D467)=0,"NA",SUM($J451:$J467)/SUM($D451:$D467))</f>
        <v>0.49107142857142855</v>
      </c>
    </row>
    <row r="468" spans="1:46">
      <c r="A468" s="466">
        <v>37402</v>
      </c>
      <c r="B468" s="467">
        <v>2013</v>
      </c>
      <c r="C468" s="466"/>
      <c r="D468" s="468">
        <v>0</v>
      </c>
      <c r="E468" s="469"/>
      <c r="F468" s="468">
        <v>0</v>
      </c>
      <c r="G468" s="469"/>
      <c r="H468" s="468">
        <v>0</v>
      </c>
      <c r="J468" s="470">
        <f t="shared" si="315"/>
        <v>0</v>
      </c>
      <c r="L468" s="471" t="str">
        <f t="shared" si="316"/>
        <v>NA</v>
      </c>
      <c r="N468" s="471" t="str">
        <f>IF(SUM($D467:$D468)=0,"NA",SUM($J467:$J468)/SUM($D467:$D468))</f>
        <v>NA</v>
      </c>
      <c r="O468" s="472"/>
      <c r="P468" s="471" t="str">
        <f t="shared" si="318"/>
        <v>NA</v>
      </c>
      <c r="Q468" s="472"/>
      <c r="R468" s="471" t="str">
        <f t="shared" si="319"/>
        <v>NA</v>
      </c>
      <c r="S468" s="472"/>
      <c r="T468" s="471" t="str">
        <f t="shared" si="320"/>
        <v>NA</v>
      </c>
      <c r="U468" s="472"/>
      <c r="V468" s="471">
        <f t="shared" si="321"/>
        <v>0.49107142857142855</v>
      </c>
      <c r="W468" s="472"/>
      <c r="X468" s="471">
        <f t="shared" si="322"/>
        <v>0.49107142857142855</v>
      </c>
      <c r="Y468" s="472"/>
      <c r="Z468" s="471">
        <f t="shared" si="323"/>
        <v>0.49107142857142855</v>
      </c>
      <c r="AA468" s="472"/>
      <c r="AB468" s="471">
        <f t="shared" si="324"/>
        <v>0.49107142857142855</v>
      </c>
      <c r="AC468" s="472"/>
      <c r="AD468" s="471">
        <f t="shared" si="325"/>
        <v>0.49107142857142855</v>
      </c>
      <c r="AE468" s="472"/>
      <c r="AF468" s="471">
        <f t="shared" si="326"/>
        <v>0.49107142857142855</v>
      </c>
      <c r="AG468" s="472"/>
      <c r="AH468" s="471">
        <f t="shared" si="327"/>
        <v>0.49107142857142855</v>
      </c>
      <c r="AI468" s="472"/>
      <c r="AJ468" s="471">
        <f t="shared" si="328"/>
        <v>0.49107142857142855</v>
      </c>
      <c r="AK468" s="472"/>
      <c r="AL468" s="471">
        <f t="shared" si="329"/>
        <v>0.49107142857142855</v>
      </c>
      <c r="AM468" s="472"/>
      <c r="AN468" s="471">
        <f>IF(SUM($D454:$D468)=0,"NA",SUM($J454:$J468)/SUM($D454:$D468))</f>
        <v>0.49107142857142855</v>
      </c>
      <c r="AO468" s="472"/>
      <c r="AP468" s="471">
        <f>IF(SUM($D453:$D468)=0,"NA",SUM($J453:$J468)/SUM($D453:$D468))</f>
        <v>0.49107142857142855</v>
      </c>
      <c r="AQ468" s="472"/>
      <c r="AR468" s="471">
        <f>IF(SUM($D452:$D468)=0,"NA",SUM($J452:$J468)/SUM($D452:$D468))</f>
        <v>0.49107142857142855</v>
      </c>
      <c r="AS468" s="471">
        <f>IF(SUM($D451:$D468)=0,"NA",SUM($J451:$J468)/SUM($D451:$D468))</f>
        <v>0.49107142857142855</v>
      </c>
    </row>
    <row r="469" spans="1:46">
      <c r="A469" s="466">
        <v>37402</v>
      </c>
      <c r="B469" s="467">
        <v>2014</v>
      </c>
      <c r="C469" s="466"/>
      <c r="D469" s="468">
        <v>0</v>
      </c>
      <c r="E469" s="469"/>
      <c r="F469" s="468">
        <v>0</v>
      </c>
      <c r="G469" s="469"/>
      <c r="H469" s="468">
        <v>0</v>
      </c>
      <c r="J469" s="470">
        <f t="shared" si="315"/>
        <v>0</v>
      </c>
      <c r="L469" s="471" t="str">
        <f t="shared" si="316"/>
        <v>NA</v>
      </c>
      <c r="N469" s="471" t="str">
        <f>IF(SUM($D468:$D469)=0,"NA",SUM($J468:$J469)/SUM($D468:$D469))</f>
        <v>NA</v>
      </c>
      <c r="O469" s="472"/>
      <c r="P469" s="471" t="str">
        <f t="shared" si="318"/>
        <v>NA</v>
      </c>
      <c r="Q469" s="472"/>
      <c r="R469" s="471" t="str">
        <f t="shared" si="319"/>
        <v>NA</v>
      </c>
      <c r="S469" s="472"/>
      <c r="T469" s="471" t="str">
        <f t="shared" si="320"/>
        <v>NA</v>
      </c>
      <c r="U469" s="472"/>
      <c r="V469" s="471" t="str">
        <f t="shared" si="321"/>
        <v>NA</v>
      </c>
      <c r="W469" s="472"/>
      <c r="X469" s="471">
        <f t="shared" si="322"/>
        <v>0.49107142857142855</v>
      </c>
      <c r="Y469" s="472"/>
      <c r="Z469" s="471">
        <f t="shared" si="323"/>
        <v>0.49107142857142855</v>
      </c>
      <c r="AA469" s="472"/>
      <c r="AB469" s="471">
        <f t="shared" si="324"/>
        <v>0.49107142857142855</v>
      </c>
      <c r="AC469" s="472"/>
      <c r="AD469" s="471">
        <f t="shared" si="325"/>
        <v>0.49107142857142855</v>
      </c>
      <c r="AE469" s="472"/>
      <c r="AF469" s="471">
        <f t="shared" si="326"/>
        <v>0.49107142857142855</v>
      </c>
      <c r="AG469" s="472"/>
      <c r="AH469" s="471">
        <f t="shared" si="327"/>
        <v>0.49107142857142855</v>
      </c>
      <c r="AI469" s="472"/>
      <c r="AJ469" s="471">
        <f t="shared" si="328"/>
        <v>0.49107142857142855</v>
      </c>
      <c r="AK469" s="472"/>
      <c r="AL469" s="471">
        <f t="shared" si="329"/>
        <v>0.49107142857142855</v>
      </c>
      <c r="AM469" s="472"/>
      <c r="AN469" s="471">
        <f>IF(SUM($D455:$D469)=0,"NA",SUM($J455:$J469)/SUM($D455:$D469))</f>
        <v>0.49107142857142855</v>
      </c>
      <c r="AO469" s="472"/>
      <c r="AP469" s="471">
        <f>IF(SUM($D454:$D469)=0,"NA",SUM($J454:$J469)/SUM($D454:$D469))</f>
        <v>0.49107142857142855</v>
      </c>
      <c r="AQ469" s="472"/>
      <c r="AR469" s="471">
        <f>IF(SUM($D453:$D469)=0,"NA",SUM($J453:$J469)/SUM($D453:$D469))</f>
        <v>0.49107142857142855</v>
      </c>
      <c r="AS469" s="471">
        <f>IF(SUM($D452:$D469)=0,"NA",SUM($J452:$J469)/SUM($D452:$D469))</f>
        <v>0.49107142857142855</v>
      </c>
      <c r="AT469" s="471">
        <f>IF(SUM($D451:$D469)=0,"NA",SUM($J451:$J469)/SUM($D451:$D469))</f>
        <v>0.49107142857142855</v>
      </c>
    </row>
    <row r="470" spans="1:46">
      <c r="A470" s="466"/>
      <c r="B470" s="466"/>
      <c r="C470" s="466"/>
      <c r="D470" s="477"/>
      <c r="E470" s="478"/>
      <c r="F470" s="477"/>
      <c r="G470" s="478"/>
      <c r="H470" s="477"/>
      <c r="J470" s="488">
        <f>SUM(J451:J469)</f>
        <v>8.25</v>
      </c>
    </row>
    <row r="471" spans="1:46">
      <c r="A471" s="466"/>
      <c r="B471" s="466"/>
      <c r="C471" s="466"/>
      <c r="D471" s="477"/>
      <c r="E471" s="478"/>
      <c r="F471" s="477"/>
      <c r="G471" s="478"/>
      <c r="H471" s="477"/>
    </row>
    <row r="472" spans="1:46">
      <c r="A472" s="466">
        <v>37500</v>
      </c>
      <c r="B472" s="467">
        <v>1996</v>
      </c>
      <c r="C472" s="466"/>
      <c r="D472" s="468">
        <v>0</v>
      </c>
      <c r="E472" s="469"/>
      <c r="F472" s="468">
        <v>0</v>
      </c>
      <c r="G472" s="469"/>
      <c r="H472" s="468">
        <v>0</v>
      </c>
      <c r="J472" s="470">
        <f t="shared" ref="J472:J490" si="330">F472+-H472</f>
        <v>0</v>
      </c>
      <c r="L472" s="471" t="str">
        <f t="shared" ref="L472:L490" si="331">IF(D472=0,"NA",+J472/D472)</f>
        <v>NA</v>
      </c>
      <c r="N472" s="471"/>
      <c r="O472" s="472"/>
      <c r="P472" s="471"/>
      <c r="Q472" s="473"/>
      <c r="R472" s="473"/>
      <c r="S472" s="473"/>
      <c r="T472" s="473"/>
      <c r="U472" s="472"/>
      <c r="V472" s="472"/>
      <c r="W472" s="472"/>
      <c r="X472" s="472"/>
      <c r="Y472" s="472"/>
      <c r="Z472" s="472"/>
      <c r="AA472" s="474"/>
      <c r="AB472" s="474"/>
      <c r="AC472" s="472"/>
      <c r="AD472" s="472"/>
      <c r="AE472" s="472"/>
      <c r="AF472" s="472"/>
      <c r="AG472" s="472"/>
      <c r="AH472" s="472"/>
      <c r="AI472" s="472"/>
      <c r="AJ472" s="472"/>
      <c r="AK472" s="472"/>
      <c r="AL472" s="472"/>
      <c r="AM472" s="472"/>
      <c r="AN472" s="472"/>
      <c r="AO472" s="472"/>
      <c r="AP472" s="472"/>
      <c r="AQ472" s="472"/>
      <c r="AR472" s="472"/>
    </row>
    <row r="473" spans="1:46">
      <c r="A473" s="466">
        <v>37500</v>
      </c>
      <c r="B473" s="467">
        <v>1997</v>
      </c>
      <c r="C473" s="466"/>
      <c r="D473" s="468">
        <v>0</v>
      </c>
      <c r="E473" s="469"/>
      <c r="F473" s="468">
        <v>0</v>
      </c>
      <c r="G473" s="469"/>
      <c r="H473" s="468">
        <v>0</v>
      </c>
      <c r="J473" s="470">
        <f t="shared" si="330"/>
        <v>0</v>
      </c>
      <c r="L473" s="471" t="str">
        <f t="shared" si="331"/>
        <v>NA</v>
      </c>
      <c r="N473" s="471" t="str">
        <f t="shared" ref="N473:N488" si="332">IF(SUM($D472:$D473)=0,"NA",SUM($J472:$J473)/SUM($D472:$D473))</f>
        <v>NA</v>
      </c>
      <c r="O473" s="472"/>
      <c r="P473" s="471"/>
      <c r="Q473" s="473"/>
      <c r="R473" s="471"/>
      <c r="S473" s="473"/>
      <c r="T473" s="473"/>
      <c r="U473" s="472"/>
      <c r="V473" s="472"/>
      <c r="W473" s="472"/>
      <c r="X473" s="472"/>
      <c r="Y473" s="472"/>
      <c r="Z473" s="472"/>
      <c r="AA473" s="474"/>
      <c r="AB473" s="475"/>
      <c r="AC473" s="472"/>
      <c r="AD473" s="472"/>
      <c r="AE473" s="472"/>
      <c r="AF473" s="472"/>
      <c r="AG473" s="472"/>
      <c r="AH473" s="472"/>
      <c r="AI473" s="472"/>
      <c r="AJ473" s="472"/>
      <c r="AK473" s="472"/>
      <c r="AL473" s="472"/>
      <c r="AM473" s="472"/>
      <c r="AN473" s="472"/>
      <c r="AO473" s="472"/>
      <c r="AP473" s="472"/>
      <c r="AQ473" s="472"/>
      <c r="AR473" s="472"/>
    </row>
    <row r="474" spans="1:46">
      <c r="A474" s="466">
        <v>37500</v>
      </c>
      <c r="B474" s="467">
        <v>1998</v>
      </c>
      <c r="C474" s="466"/>
      <c r="D474" s="468">
        <v>0</v>
      </c>
      <c r="E474" s="469"/>
      <c r="F474" s="468">
        <v>0</v>
      </c>
      <c r="G474" s="469"/>
      <c r="H474" s="468">
        <v>0</v>
      </c>
      <c r="J474" s="470">
        <f t="shared" si="330"/>
        <v>0</v>
      </c>
      <c r="L474" s="471" t="str">
        <f t="shared" si="331"/>
        <v>NA</v>
      </c>
      <c r="N474" s="471" t="str">
        <f t="shared" si="332"/>
        <v>NA</v>
      </c>
      <c r="O474" s="472"/>
      <c r="P474" s="471" t="str">
        <f t="shared" ref="P474:P490" si="333">IF(SUM($D472:$D474)=0,"NA",SUM($J472:$J474)/SUM($D472:$D474))</f>
        <v>NA</v>
      </c>
      <c r="Q474" s="473"/>
      <c r="R474" s="471"/>
      <c r="S474" s="473"/>
      <c r="T474" s="471"/>
      <c r="U474" s="472"/>
      <c r="V474" s="472"/>
      <c r="W474" s="472"/>
      <c r="X474" s="472"/>
      <c r="Y474" s="472"/>
      <c r="Z474" s="472"/>
      <c r="AA474" s="472"/>
      <c r="AB474" s="472"/>
      <c r="AC474" s="472"/>
      <c r="AD474" s="472"/>
      <c r="AE474" s="472"/>
      <c r="AF474" s="472"/>
      <c r="AG474" s="472"/>
      <c r="AH474" s="472"/>
      <c r="AI474" s="472"/>
      <c r="AJ474" s="472"/>
      <c r="AK474" s="472"/>
      <c r="AL474" s="472"/>
      <c r="AM474" s="472"/>
      <c r="AN474" s="472"/>
      <c r="AO474" s="472"/>
      <c r="AP474" s="472"/>
      <c r="AQ474" s="472"/>
      <c r="AR474" s="472"/>
    </row>
    <row r="475" spans="1:46">
      <c r="A475" s="466">
        <v>37500</v>
      </c>
      <c r="B475" s="467">
        <v>1999</v>
      </c>
      <c r="C475" s="466"/>
      <c r="D475" s="468">
        <v>0</v>
      </c>
      <c r="E475" s="469"/>
      <c r="F475" s="468">
        <v>0</v>
      </c>
      <c r="G475" s="469"/>
      <c r="H475" s="468">
        <v>0</v>
      </c>
      <c r="J475" s="470">
        <f t="shared" si="330"/>
        <v>0</v>
      </c>
      <c r="L475" s="471" t="str">
        <f t="shared" si="331"/>
        <v>NA</v>
      </c>
      <c r="N475" s="471" t="str">
        <f t="shared" si="332"/>
        <v>NA</v>
      </c>
      <c r="O475" s="472"/>
      <c r="P475" s="471" t="str">
        <f t="shared" si="333"/>
        <v>NA</v>
      </c>
      <c r="Q475" s="473"/>
      <c r="R475" s="471" t="str">
        <f t="shared" ref="R475:R490" si="334">IF(SUM($D472:$D475)=0,"NA",SUM($J472:$J475)/SUM($D472:$D475))</f>
        <v>NA</v>
      </c>
      <c r="S475" s="473"/>
      <c r="T475" s="471"/>
      <c r="U475" s="472"/>
      <c r="V475" s="471"/>
      <c r="W475" s="472"/>
      <c r="X475" s="472"/>
      <c r="Y475" s="472"/>
      <c r="Z475" s="472"/>
      <c r="AA475" s="472"/>
      <c r="AB475" s="472"/>
      <c r="AC475" s="472"/>
      <c r="AD475" s="472"/>
      <c r="AE475" s="472"/>
      <c r="AF475" s="472"/>
      <c r="AG475" s="472"/>
      <c r="AH475" s="472"/>
      <c r="AI475" s="472"/>
      <c r="AJ475" s="472"/>
      <c r="AK475" s="472"/>
      <c r="AL475" s="472"/>
      <c r="AM475" s="472"/>
      <c r="AN475" s="472"/>
      <c r="AO475" s="472"/>
      <c r="AP475" s="472"/>
      <c r="AQ475" s="472"/>
      <c r="AR475" s="472"/>
    </row>
    <row r="476" spans="1:46">
      <c r="A476" s="466">
        <v>37500</v>
      </c>
      <c r="B476" s="467">
        <v>2000</v>
      </c>
      <c r="C476" s="466"/>
      <c r="D476" s="479">
        <v>4190</v>
      </c>
      <c r="E476" s="479"/>
      <c r="F476" s="479">
        <v>0</v>
      </c>
      <c r="G476" s="479"/>
      <c r="H476" s="479">
        <v>3054</v>
      </c>
      <c r="J476" s="451">
        <f t="shared" si="330"/>
        <v>-3054</v>
      </c>
      <c r="L476" s="471">
        <f t="shared" si="331"/>
        <v>-0.72887828162291168</v>
      </c>
      <c r="N476" s="471">
        <f t="shared" si="332"/>
        <v>-0.72887828162291168</v>
      </c>
      <c r="O476" s="472"/>
      <c r="P476" s="471">
        <f t="shared" si="333"/>
        <v>-0.72887828162291168</v>
      </c>
      <c r="Q476" s="473"/>
      <c r="R476" s="471">
        <f t="shared" si="334"/>
        <v>-0.72887828162291168</v>
      </c>
      <c r="S476" s="473"/>
      <c r="T476" s="471">
        <f t="shared" ref="T476:T490" si="335">IF(SUM($D472:$D476)=0,"NA",SUM($J472:$J476)/SUM($D472:$D476))</f>
        <v>-0.72887828162291168</v>
      </c>
      <c r="U476" s="472"/>
      <c r="V476" s="471"/>
      <c r="W476" s="472"/>
      <c r="X476" s="471"/>
      <c r="Y476" s="472"/>
      <c r="Z476" s="472"/>
      <c r="AA476" s="472"/>
      <c r="AB476" s="472"/>
      <c r="AC476" s="472"/>
      <c r="AD476" s="472"/>
      <c r="AE476" s="472"/>
      <c r="AF476" s="472"/>
      <c r="AG476" s="472"/>
      <c r="AH476" s="472"/>
      <c r="AI476" s="472"/>
      <c r="AJ476" s="472"/>
      <c r="AK476" s="472"/>
      <c r="AL476" s="472"/>
      <c r="AM476" s="472"/>
      <c r="AN476" s="472"/>
      <c r="AO476" s="472"/>
      <c r="AP476" s="472"/>
      <c r="AQ476" s="472"/>
      <c r="AR476" s="472"/>
    </row>
    <row r="477" spans="1:46">
      <c r="A477" s="466">
        <v>37500</v>
      </c>
      <c r="B477" s="467">
        <v>2001</v>
      </c>
      <c r="C477" s="466"/>
      <c r="D477" s="468">
        <v>0</v>
      </c>
      <c r="E477" s="469"/>
      <c r="F477" s="468">
        <v>0</v>
      </c>
      <c r="G477" s="469"/>
      <c r="H477" s="468">
        <v>0</v>
      </c>
      <c r="J477" s="470">
        <f t="shared" si="330"/>
        <v>0</v>
      </c>
      <c r="L477" s="471" t="str">
        <f t="shared" si="331"/>
        <v>NA</v>
      </c>
      <c r="N477" s="471">
        <f t="shared" si="332"/>
        <v>-0.72887828162291168</v>
      </c>
      <c r="O477" s="472"/>
      <c r="P477" s="471">
        <f t="shared" si="333"/>
        <v>-0.72887828162291168</v>
      </c>
      <c r="Q477" s="473"/>
      <c r="R477" s="471">
        <f t="shared" si="334"/>
        <v>-0.72887828162291168</v>
      </c>
      <c r="S477" s="473"/>
      <c r="T477" s="471">
        <f t="shared" si="335"/>
        <v>-0.72887828162291168</v>
      </c>
      <c r="U477" s="472"/>
      <c r="V477" s="471">
        <f t="shared" ref="V477:V490" si="336">IF(SUM($D472:$D477)=0,"NA",SUM($J472:$J477)/SUM($D472:$D477))</f>
        <v>-0.72887828162291168</v>
      </c>
      <c r="W477" s="472"/>
      <c r="X477" s="471"/>
      <c r="Y477" s="472"/>
      <c r="Z477" s="471"/>
      <c r="AA477" s="472"/>
      <c r="AB477" s="472"/>
      <c r="AC477" s="472"/>
      <c r="AD477" s="472"/>
      <c r="AE477" s="472"/>
      <c r="AF477" s="472"/>
      <c r="AG477" s="472"/>
      <c r="AH477" s="472"/>
      <c r="AI477" s="472"/>
      <c r="AJ477" s="472"/>
      <c r="AK477" s="472"/>
      <c r="AL477" s="472"/>
      <c r="AM477" s="472"/>
      <c r="AN477" s="472"/>
      <c r="AO477" s="472"/>
      <c r="AP477" s="472"/>
      <c r="AQ477" s="472"/>
      <c r="AR477" s="472"/>
    </row>
    <row r="478" spans="1:46">
      <c r="A478" s="466">
        <v>37500</v>
      </c>
      <c r="B478" s="467">
        <v>2002</v>
      </c>
      <c r="C478" s="466"/>
      <c r="D478" s="468">
        <v>0</v>
      </c>
      <c r="E478" s="469"/>
      <c r="F478" s="468">
        <v>0</v>
      </c>
      <c r="G478" s="469"/>
      <c r="H478" s="468">
        <v>0</v>
      </c>
      <c r="J478" s="470">
        <f t="shared" si="330"/>
        <v>0</v>
      </c>
      <c r="L478" s="471" t="str">
        <f t="shared" si="331"/>
        <v>NA</v>
      </c>
      <c r="N478" s="471" t="str">
        <f t="shared" si="332"/>
        <v>NA</v>
      </c>
      <c r="O478" s="472"/>
      <c r="P478" s="471">
        <f t="shared" si="333"/>
        <v>-0.72887828162291168</v>
      </c>
      <c r="Q478" s="473"/>
      <c r="R478" s="471">
        <f t="shared" si="334"/>
        <v>-0.72887828162291168</v>
      </c>
      <c r="S478" s="473"/>
      <c r="T478" s="471">
        <f t="shared" si="335"/>
        <v>-0.72887828162291168</v>
      </c>
      <c r="U478" s="472"/>
      <c r="V478" s="471">
        <f t="shared" si="336"/>
        <v>-0.72887828162291168</v>
      </c>
      <c r="W478" s="472"/>
      <c r="X478" s="471">
        <f t="shared" ref="X478:X490" si="337">IF(SUM($D472:$D478)=0,"NA",SUM($J472:$J478)/SUM($D472:$D478))</f>
        <v>-0.72887828162291168</v>
      </c>
      <c r="Y478" s="472"/>
      <c r="Z478" s="471"/>
      <c r="AA478" s="472"/>
      <c r="AB478" s="471"/>
      <c r="AC478" s="472"/>
      <c r="AD478" s="472"/>
      <c r="AE478" s="472"/>
      <c r="AF478" s="472"/>
      <c r="AG478" s="472"/>
      <c r="AH478" s="472"/>
      <c r="AI478" s="472"/>
      <c r="AJ478" s="472"/>
      <c r="AK478" s="472"/>
      <c r="AL478" s="472"/>
      <c r="AM478" s="472"/>
      <c r="AN478" s="472"/>
      <c r="AO478" s="472"/>
      <c r="AP478" s="472"/>
      <c r="AQ478" s="472"/>
      <c r="AR478" s="472"/>
    </row>
    <row r="479" spans="1:46">
      <c r="A479" s="466">
        <v>37500</v>
      </c>
      <c r="B479" s="467">
        <v>2003</v>
      </c>
      <c r="C479" s="466"/>
      <c r="D479" s="468">
        <v>0</v>
      </c>
      <c r="E479" s="469"/>
      <c r="F479" s="468">
        <v>0</v>
      </c>
      <c r="G479" s="469"/>
      <c r="H479" s="468">
        <v>0</v>
      </c>
      <c r="J479" s="470">
        <f t="shared" si="330"/>
        <v>0</v>
      </c>
      <c r="L479" s="471" t="str">
        <f t="shared" si="331"/>
        <v>NA</v>
      </c>
      <c r="N479" s="471" t="str">
        <f t="shared" si="332"/>
        <v>NA</v>
      </c>
      <c r="O479" s="472"/>
      <c r="P479" s="471" t="str">
        <f t="shared" si="333"/>
        <v>NA</v>
      </c>
      <c r="Q479" s="473"/>
      <c r="R479" s="471">
        <f t="shared" si="334"/>
        <v>-0.72887828162291168</v>
      </c>
      <c r="S479" s="473"/>
      <c r="T479" s="471">
        <f t="shared" si="335"/>
        <v>-0.72887828162291168</v>
      </c>
      <c r="U479" s="472"/>
      <c r="V479" s="471">
        <f t="shared" si="336"/>
        <v>-0.72887828162291168</v>
      </c>
      <c r="W479" s="472"/>
      <c r="X479" s="471">
        <f t="shared" si="337"/>
        <v>-0.72887828162291168</v>
      </c>
      <c r="Y479" s="472"/>
      <c r="Z479" s="471">
        <f t="shared" ref="Z479:Z490" si="338">IF(SUM($D472:$D479)=0,"NA",SUM($J472:$J479)/SUM($D472:$D479))</f>
        <v>-0.72887828162291168</v>
      </c>
      <c r="AA479" s="472"/>
      <c r="AB479" s="471"/>
      <c r="AC479" s="472"/>
      <c r="AD479" s="471"/>
      <c r="AE479" s="471"/>
      <c r="AF479" s="472"/>
      <c r="AG479" s="472"/>
      <c r="AH479" s="472"/>
      <c r="AI479" s="472"/>
      <c r="AJ479" s="472"/>
      <c r="AK479" s="472"/>
      <c r="AL479" s="472"/>
      <c r="AM479" s="472"/>
      <c r="AN479" s="472"/>
      <c r="AO479" s="472"/>
      <c r="AP479" s="472"/>
      <c r="AQ479" s="472"/>
      <c r="AR479" s="472"/>
    </row>
    <row r="480" spans="1:46">
      <c r="A480" s="466">
        <v>37500</v>
      </c>
      <c r="B480" s="467">
        <v>2004</v>
      </c>
      <c r="C480" s="466"/>
      <c r="D480" s="468">
        <v>0</v>
      </c>
      <c r="E480" s="469"/>
      <c r="F480" s="468">
        <v>0</v>
      </c>
      <c r="G480" s="469"/>
      <c r="H480" s="468">
        <v>0</v>
      </c>
      <c r="J480" s="470">
        <f t="shared" si="330"/>
        <v>0</v>
      </c>
      <c r="L480" s="471" t="str">
        <f t="shared" si="331"/>
        <v>NA</v>
      </c>
      <c r="N480" s="471" t="str">
        <f t="shared" si="332"/>
        <v>NA</v>
      </c>
      <c r="O480" s="472"/>
      <c r="P480" s="471" t="str">
        <f t="shared" si="333"/>
        <v>NA</v>
      </c>
      <c r="Q480" s="473"/>
      <c r="R480" s="471" t="str">
        <f t="shared" si="334"/>
        <v>NA</v>
      </c>
      <c r="S480" s="473"/>
      <c r="T480" s="471">
        <f t="shared" si="335"/>
        <v>-0.72887828162291168</v>
      </c>
      <c r="U480" s="472"/>
      <c r="V480" s="471">
        <f t="shared" si="336"/>
        <v>-0.72887828162291168</v>
      </c>
      <c r="W480" s="472"/>
      <c r="X480" s="471">
        <f t="shared" si="337"/>
        <v>-0.72887828162291168</v>
      </c>
      <c r="Y480" s="472"/>
      <c r="Z480" s="471">
        <f t="shared" si="338"/>
        <v>-0.72887828162291168</v>
      </c>
      <c r="AA480" s="472"/>
      <c r="AB480" s="471">
        <f t="shared" ref="AB480:AB490" si="339">IF(SUM($D472:$D480)=0,"NA",SUM($J472:$J480)/SUM($D472:$D480))</f>
        <v>-0.72887828162291168</v>
      </c>
      <c r="AC480" s="472"/>
      <c r="AD480" s="471"/>
      <c r="AE480" s="471"/>
      <c r="AF480" s="471"/>
      <c r="AG480" s="472"/>
      <c r="AH480" s="471" t="s">
        <v>36</v>
      </c>
      <c r="AI480" s="472"/>
      <c r="AJ480" s="471" t="s">
        <v>36</v>
      </c>
      <c r="AK480" s="472"/>
      <c r="AL480" s="471" t="s">
        <v>36</v>
      </c>
      <c r="AM480" s="472"/>
      <c r="AN480" s="471" t="s">
        <v>36</v>
      </c>
      <c r="AO480" s="472"/>
      <c r="AP480" s="472"/>
      <c r="AQ480" s="472"/>
      <c r="AR480" s="472"/>
    </row>
    <row r="481" spans="1:46">
      <c r="A481" s="466">
        <v>37500</v>
      </c>
      <c r="B481" s="467">
        <v>2005</v>
      </c>
      <c r="C481" s="466"/>
      <c r="D481" s="468">
        <v>0</v>
      </c>
      <c r="E481" s="469"/>
      <c r="F481" s="468">
        <v>0</v>
      </c>
      <c r="G481" s="469"/>
      <c r="H481" s="468">
        <v>0</v>
      </c>
      <c r="J481" s="470">
        <f t="shared" si="330"/>
        <v>0</v>
      </c>
      <c r="L481" s="471" t="str">
        <f t="shared" si="331"/>
        <v>NA</v>
      </c>
      <c r="N481" s="471" t="str">
        <f t="shared" si="332"/>
        <v>NA</v>
      </c>
      <c r="O481" s="472"/>
      <c r="P481" s="471" t="str">
        <f t="shared" si="333"/>
        <v>NA</v>
      </c>
      <c r="Q481" s="473"/>
      <c r="R481" s="471" t="str">
        <f t="shared" si="334"/>
        <v>NA</v>
      </c>
      <c r="S481" s="473"/>
      <c r="T481" s="471" t="str">
        <f t="shared" si="335"/>
        <v>NA</v>
      </c>
      <c r="U481" s="472"/>
      <c r="V481" s="471">
        <f t="shared" si="336"/>
        <v>-0.72887828162291168</v>
      </c>
      <c r="W481" s="472"/>
      <c r="X481" s="471">
        <f t="shared" si="337"/>
        <v>-0.72887828162291168</v>
      </c>
      <c r="Y481" s="472"/>
      <c r="Z481" s="471">
        <f t="shared" si="338"/>
        <v>-0.72887828162291168</v>
      </c>
      <c r="AA481" s="472"/>
      <c r="AB481" s="471">
        <f t="shared" si="339"/>
        <v>-0.72887828162291168</v>
      </c>
      <c r="AC481" s="472"/>
      <c r="AD481" s="471">
        <f t="shared" ref="AD481:AD490" si="340">IF(SUM($D472:$D481)=0,"NA",SUM($J472:$J481)/SUM($D472:$D481))</f>
        <v>-0.72887828162291168</v>
      </c>
      <c r="AE481" s="471"/>
      <c r="AF481" s="471"/>
      <c r="AG481" s="472"/>
      <c r="AH481" s="471"/>
      <c r="AI481" s="472"/>
      <c r="AJ481" s="471" t="s">
        <v>36</v>
      </c>
      <c r="AK481" s="472"/>
      <c r="AL481" s="471" t="s">
        <v>36</v>
      </c>
      <c r="AM481" s="472"/>
      <c r="AN481" s="471" t="s">
        <v>36</v>
      </c>
      <c r="AO481" s="472"/>
      <c r="AP481" s="472"/>
      <c r="AQ481" s="472"/>
      <c r="AR481" s="472"/>
    </row>
    <row r="482" spans="1:46">
      <c r="A482" s="466">
        <v>37500</v>
      </c>
      <c r="B482" s="467">
        <v>2006</v>
      </c>
      <c r="C482" s="466"/>
      <c r="D482" s="468">
        <v>0</v>
      </c>
      <c r="E482" s="469"/>
      <c r="F482" s="468">
        <v>0</v>
      </c>
      <c r="G482" s="469"/>
      <c r="H482" s="468">
        <v>0</v>
      </c>
      <c r="J482" s="470">
        <f t="shared" si="330"/>
        <v>0</v>
      </c>
      <c r="L482" s="471" t="str">
        <f t="shared" si="331"/>
        <v>NA</v>
      </c>
      <c r="N482" s="471" t="str">
        <f t="shared" si="332"/>
        <v>NA</v>
      </c>
      <c r="O482" s="472"/>
      <c r="P482" s="471" t="str">
        <f t="shared" si="333"/>
        <v>NA</v>
      </c>
      <c r="Q482" s="473"/>
      <c r="R482" s="471" t="str">
        <f t="shared" si="334"/>
        <v>NA</v>
      </c>
      <c r="S482" s="473"/>
      <c r="T482" s="471" t="str">
        <f t="shared" si="335"/>
        <v>NA</v>
      </c>
      <c r="U482" s="472"/>
      <c r="V482" s="471" t="str">
        <f t="shared" si="336"/>
        <v>NA</v>
      </c>
      <c r="W482" s="472"/>
      <c r="X482" s="471">
        <f t="shared" si="337"/>
        <v>-0.72887828162291168</v>
      </c>
      <c r="Y482" s="472"/>
      <c r="Z482" s="471">
        <f t="shared" si="338"/>
        <v>-0.72887828162291168</v>
      </c>
      <c r="AA482" s="472"/>
      <c r="AB482" s="471">
        <f t="shared" si="339"/>
        <v>-0.72887828162291168</v>
      </c>
      <c r="AC482" s="472"/>
      <c r="AD482" s="471">
        <f t="shared" si="340"/>
        <v>-0.72887828162291168</v>
      </c>
      <c r="AE482" s="471"/>
      <c r="AF482" s="471">
        <f t="shared" ref="AF482:AF490" si="341">IF(SUM($D472:$D482)=0,"NA",SUM($J472:$J482)/SUM($D472:$D482))</f>
        <v>-0.72887828162291168</v>
      </c>
      <c r="AG482" s="472"/>
      <c r="AH482" s="471"/>
      <c r="AI482" s="472"/>
      <c r="AJ482" s="471"/>
      <c r="AK482" s="472"/>
      <c r="AL482" s="471" t="s">
        <v>36</v>
      </c>
      <c r="AM482" s="472"/>
      <c r="AN482" s="471" t="s">
        <v>36</v>
      </c>
      <c r="AO482" s="472"/>
      <c r="AP482" s="472"/>
      <c r="AQ482" s="472"/>
      <c r="AR482" s="472"/>
    </row>
    <row r="483" spans="1:46">
      <c r="A483" s="466">
        <v>37500</v>
      </c>
      <c r="B483" s="467">
        <v>2007</v>
      </c>
      <c r="C483" s="466"/>
      <c r="D483" s="468">
        <v>0</v>
      </c>
      <c r="E483" s="479"/>
      <c r="F483" s="468">
        <v>0</v>
      </c>
      <c r="G483" s="479"/>
      <c r="H483" s="479">
        <v>41.51</v>
      </c>
      <c r="J483" s="451">
        <f t="shared" si="330"/>
        <v>-41.51</v>
      </c>
      <c r="L483" s="471" t="str">
        <f t="shared" si="331"/>
        <v>NA</v>
      </c>
      <c r="N483" s="471" t="str">
        <f t="shared" si="332"/>
        <v>NA</v>
      </c>
      <c r="O483" s="472"/>
      <c r="P483" s="471" t="str">
        <f t="shared" si="333"/>
        <v>NA</v>
      </c>
      <c r="Q483" s="473"/>
      <c r="R483" s="471" t="str">
        <f t="shared" si="334"/>
        <v>NA</v>
      </c>
      <c r="S483" s="473"/>
      <c r="T483" s="471" t="str">
        <f t="shared" si="335"/>
        <v>NA</v>
      </c>
      <c r="U483" s="472"/>
      <c r="V483" s="471" t="str">
        <f t="shared" si="336"/>
        <v>NA</v>
      </c>
      <c r="W483" s="472"/>
      <c r="X483" s="471" t="str">
        <f t="shared" si="337"/>
        <v>NA</v>
      </c>
      <c r="Y483" s="472"/>
      <c r="Z483" s="471">
        <f t="shared" si="338"/>
        <v>-0.73878520286396188</v>
      </c>
      <c r="AA483" s="472"/>
      <c r="AB483" s="471">
        <f t="shared" si="339"/>
        <v>-0.73878520286396188</v>
      </c>
      <c r="AC483" s="472"/>
      <c r="AD483" s="471">
        <f t="shared" si="340"/>
        <v>-0.73878520286396188</v>
      </c>
      <c r="AE483" s="471"/>
      <c r="AF483" s="471">
        <f t="shared" si="341"/>
        <v>-0.73878520286396188</v>
      </c>
      <c r="AG483" s="472"/>
      <c r="AH483" s="471">
        <f t="shared" ref="AH483:AH490" si="342">IF(SUM($D472:$D483)=0,"NA",SUM($J472:$J483)/SUM($D472:$D483))</f>
        <v>-0.73878520286396188</v>
      </c>
      <c r="AI483" s="472"/>
      <c r="AJ483" s="471"/>
      <c r="AK483" s="472"/>
      <c r="AL483" s="471"/>
      <c r="AM483" s="472"/>
      <c r="AN483" s="471" t="s">
        <v>36</v>
      </c>
      <c r="AO483" s="472"/>
      <c r="AP483" s="472"/>
      <c r="AQ483" s="472"/>
      <c r="AR483" s="472"/>
    </row>
    <row r="484" spans="1:46">
      <c r="A484" s="466">
        <v>37500</v>
      </c>
      <c r="B484" s="467">
        <v>2008</v>
      </c>
      <c r="C484" s="466"/>
      <c r="D484" s="468">
        <v>0</v>
      </c>
      <c r="E484" s="469"/>
      <c r="F484" s="468">
        <v>0</v>
      </c>
      <c r="G484" s="469"/>
      <c r="H484" s="468">
        <v>0</v>
      </c>
      <c r="J484" s="470">
        <f t="shared" si="330"/>
        <v>0</v>
      </c>
      <c r="L484" s="471" t="str">
        <f t="shared" si="331"/>
        <v>NA</v>
      </c>
      <c r="N484" s="471" t="str">
        <f t="shared" si="332"/>
        <v>NA</v>
      </c>
      <c r="O484" s="472"/>
      <c r="P484" s="471" t="str">
        <f t="shared" si="333"/>
        <v>NA</v>
      </c>
      <c r="Q484" s="472"/>
      <c r="R484" s="471" t="str">
        <f t="shared" si="334"/>
        <v>NA</v>
      </c>
      <c r="S484" s="473"/>
      <c r="T484" s="471" t="str">
        <f t="shared" si="335"/>
        <v>NA</v>
      </c>
      <c r="U484" s="472"/>
      <c r="V484" s="471" t="str">
        <f t="shared" si="336"/>
        <v>NA</v>
      </c>
      <c r="W484" s="472"/>
      <c r="X484" s="471" t="str">
        <f t="shared" si="337"/>
        <v>NA</v>
      </c>
      <c r="Y484" s="472"/>
      <c r="Z484" s="471" t="str">
        <f t="shared" si="338"/>
        <v>NA</v>
      </c>
      <c r="AA484" s="472"/>
      <c r="AB484" s="471">
        <f t="shared" si="339"/>
        <v>-0.73878520286396188</v>
      </c>
      <c r="AC484" s="472"/>
      <c r="AD484" s="471">
        <f t="shared" si="340"/>
        <v>-0.73878520286396188</v>
      </c>
      <c r="AE484" s="471"/>
      <c r="AF484" s="471">
        <f t="shared" si="341"/>
        <v>-0.73878520286396188</v>
      </c>
      <c r="AG484" s="472"/>
      <c r="AH484" s="471">
        <f t="shared" si="342"/>
        <v>-0.73878520286396188</v>
      </c>
      <c r="AI484" s="472"/>
      <c r="AJ484" s="471">
        <f t="shared" ref="AJ484:AJ490" si="343">IF(SUM($D472:$D484)=0,"NA",SUM($J472:$J484)/SUM($D472:$D484))</f>
        <v>-0.73878520286396188</v>
      </c>
      <c r="AK484" s="472"/>
      <c r="AL484" s="471"/>
      <c r="AM484" s="472"/>
      <c r="AN484" s="471"/>
      <c r="AO484" s="472"/>
      <c r="AP484" s="472"/>
      <c r="AQ484" s="472"/>
      <c r="AR484" s="472"/>
    </row>
    <row r="485" spans="1:46">
      <c r="A485" s="466">
        <v>37500</v>
      </c>
      <c r="B485" s="467">
        <v>2009</v>
      </c>
      <c r="C485" s="466"/>
      <c r="D485" s="468">
        <v>0</v>
      </c>
      <c r="E485" s="469"/>
      <c r="F485" s="468">
        <v>0</v>
      </c>
      <c r="G485" s="469"/>
      <c r="H485" s="468">
        <v>0</v>
      </c>
      <c r="J485" s="470">
        <f t="shared" si="330"/>
        <v>0</v>
      </c>
      <c r="L485" s="471" t="str">
        <f t="shared" si="331"/>
        <v>NA</v>
      </c>
      <c r="N485" s="471" t="str">
        <f t="shared" si="332"/>
        <v>NA</v>
      </c>
      <c r="O485" s="472"/>
      <c r="P485" s="471" t="str">
        <f t="shared" si="333"/>
        <v>NA</v>
      </c>
      <c r="Q485" s="472"/>
      <c r="R485" s="471" t="str">
        <f t="shared" si="334"/>
        <v>NA</v>
      </c>
      <c r="S485" s="473"/>
      <c r="T485" s="471" t="str">
        <f t="shared" si="335"/>
        <v>NA</v>
      </c>
      <c r="U485" s="472"/>
      <c r="V485" s="471" t="str">
        <f t="shared" si="336"/>
        <v>NA</v>
      </c>
      <c r="W485" s="472"/>
      <c r="X485" s="471" t="str">
        <f t="shared" si="337"/>
        <v>NA</v>
      </c>
      <c r="Y485" s="472"/>
      <c r="Z485" s="471" t="str">
        <f t="shared" si="338"/>
        <v>NA</v>
      </c>
      <c r="AA485" s="472"/>
      <c r="AB485" s="471" t="str">
        <f t="shared" si="339"/>
        <v>NA</v>
      </c>
      <c r="AC485" s="472"/>
      <c r="AD485" s="471">
        <f t="shared" si="340"/>
        <v>-0.73878520286396188</v>
      </c>
      <c r="AE485" s="471"/>
      <c r="AF485" s="471">
        <f t="shared" si="341"/>
        <v>-0.73878520286396188</v>
      </c>
      <c r="AG485" s="472"/>
      <c r="AH485" s="471">
        <f t="shared" si="342"/>
        <v>-0.73878520286396188</v>
      </c>
      <c r="AI485" s="472"/>
      <c r="AJ485" s="471">
        <f t="shared" si="343"/>
        <v>-0.73878520286396188</v>
      </c>
      <c r="AK485" s="472"/>
      <c r="AL485" s="471">
        <f t="shared" ref="AL485:AL490" si="344">IF(SUM($D472:$D485)=0,"NA",SUM($J472:$J485)/SUM($D472:$D485))</f>
        <v>-0.73878520286396188</v>
      </c>
      <c r="AM485" s="472"/>
      <c r="AN485" s="471"/>
      <c r="AO485" s="472"/>
      <c r="AP485" s="471"/>
      <c r="AQ485" s="472"/>
      <c r="AR485" s="472"/>
    </row>
    <row r="486" spans="1:46">
      <c r="A486" s="466">
        <v>37500</v>
      </c>
      <c r="B486" s="467">
        <v>2010</v>
      </c>
      <c r="C486" s="466"/>
      <c r="D486" s="468">
        <v>0</v>
      </c>
      <c r="E486" s="469"/>
      <c r="F486" s="468">
        <v>0</v>
      </c>
      <c r="G486" s="469"/>
      <c r="H486" s="468">
        <v>0</v>
      </c>
      <c r="J486" s="470">
        <f t="shared" si="330"/>
        <v>0</v>
      </c>
      <c r="L486" s="471" t="str">
        <f t="shared" si="331"/>
        <v>NA</v>
      </c>
      <c r="N486" s="471" t="str">
        <f t="shared" si="332"/>
        <v>NA</v>
      </c>
      <c r="O486" s="472"/>
      <c r="P486" s="471" t="str">
        <f t="shared" si="333"/>
        <v>NA</v>
      </c>
      <c r="Q486" s="472"/>
      <c r="R486" s="471" t="str">
        <f t="shared" si="334"/>
        <v>NA</v>
      </c>
      <c r="S486" s="472"/>
      <c r="T486" s="471" t="str">
        <f t="shared" si="335"/>
        <v>NA</v>
      </c>
      <c r="U486" s="472"/>
      <c r="V486" s="471" t="str">
        <f t="shared" si="336"/>
        <v>NA</v>
      </c>
      <c r="W486" s="472"/>
      <c r="X486" s="471" t="str">
        <f t="shared" si="337"/>
        <v>NA</v>
      </c>
      <c r="Y486" s="472"/>
      <c r="Z486" s="471" t="str">
        <f t="shared" si="338"/>
        <v>NA</v>
      </c>
      <c r="AA486" s="472"/>
      <c r="AB486" s="471" t="str">
        <f t="shared" si="339"/>
        <v>NA</v>
      </c>
      <c r="AC486" s="472"/>
      <c r="AD486" s="471" t="str">
        <f t="shared" si="340"/>
        <v>NA</v>
      </c>
      <c r="AE486" s="472"/>
      <c r="AF486" s="471">
        <f t="shared" si="341"/>
        <v>-0.73878520286396188</v>
      </c>
      <c r="AG486" s="472"/>
      <c r="AH486" s="471">
        <f t="shared" si="342"/>
        <v>-0.73878520286396188</v>
      </c>
      <c r="AI486" s="472"/>
      <c r="AJ486" s="471">
        <f t="shared" si="343"/>
        <v>-0.73878520286396188</v>
      </c>
      <c r="AK486" s="472"/>
      <c r="AL486" s="471">
        <f t="shared" si="344"/>
        <v>-0.73878520286396188</v>
      </c>
      <c r="AM486" s="472"/>
      <c r="AN486" s="471">
        <f>IF(SUM($D472:$D486)=0,"NA",SUM($J472:$J486)/SUM($D472:$D486))</f>
        <v>-0.73878520286396188</v>
      </c>
      <c r="AO486" s="472"/>
      <c r="AP486" s="471"/>
      <c r="AQ486" s="472"/>
      <c r="AR486" s="471"/>
    </row>
    <row r="487" spans="1:46">
      <c r="A487" s="466">
        <v>37500</v>
      </c>
      <c r="B487" s="467">
        <v>2011</v>
      </c>
      <c r="C487" s="466"/>
      <c r="D487" s="468">
        <v>0</v>
      </c>
      <c r="E487" s="469"/>
      <c r="F487" s="468">
        <v>0</v>
      </c>
      <c r="G487" s="469"/>
      <c r="H487" s="468">
        <v>0</v>
      </c>
      <c r="J487" s="470">
        <f t="shared" si="330"/>
        <v>0</v>
      </c>
      <c r="L487" s="471" t="str">
        <f t="shared" si="331"/>
        <v>NA</v>
      </c>
      <c r="N487" s="471" t="str">
        <f t="shared" si="332"/>
        <v>NA</v>
      </c>
      <c r="O487" s="472"/>
      <c r="P487" s="471" t="str">
        <f t="shared" si="333"/>
        <v>NA</v>
      </c>
      <c r="Q487" s="472"/>
      <c r="R487" s="471" t="str">
        <f t="shared" si="334"/>
        <v>NA</v>
      </c>
      <c r="S487" s="472"/>
      <c r="T487" s="471" t="str">
        <f t="shared" si="335"/>
        <v>NA</v>
      </c>
      <c r="U487" s="472"/>
      <c r="V487" s="471" t="str">
        <f t="shared" si="336"/>
        <v>NA</v>
      </c>
      <c r="W487" s="472"/>
      <c r="X487" s="471" t="str">
        <f t="shared" si="337"/>
        <v>NA</v>
      </c>
      <c r="Y487" s="472"/>
      <c r="Z487" s="471" t="str">
        <f t="shared" si="338"/>
        <v>NA</v>
      </c>
      <c r="AA487" s="472"/>
      <c r="AB487" s="471" t="str">
        <f t="shared" si="339"/>
        <v>NA</v>
      </c>
      <c r="AC487" s="472"/>
      <c r="AD487" s="471" t="str">
        <f t="shared" si="340"/>
        <v>NA</v>
      </c>
      <c r="AE487" s="472"/>
      <c r="AF487" s="471" t="str">
        <f t="shared" si="341"/>
        <v>NA</v>
      </c>
      <c r="AG487" s="472"/>
      <c r="AH487" s="471">
        <f t="shared" si="342"/>
        <v>-0.73878520286396188</v>
      </c>
      <c r="AI487" s="472"/>
      <c r="AJ487" s="471">
        <f t="shared" si="343"/>
        <v>-0.73878520286396188</v>
      </c>
      <c r="AK487" s="472"/>
      <c r="AL487" s="471">
        <f t="shared" si="344"/>
        <v>-0.73878520286396188</v>
      </c>
      <c r="AM487" s="472"/>
      <c r="AN487" s="471">
        <f>IF(SUM($D473:$D487)=0,"NA",SUM($J473:$J487)/SUM($D473:$D487))</f>
        <v>-0.73878520286396188</v>
      </c>
      <c r="AO487" s="472"/>
      <c r="AP487" s="471">
        <f>IF(SUM($D472:$D487)=0,"NA",SUM($J472:$J487)/SUM($D472:$D487))</f>
        <v>-0.73878520286396188</v>
      </c>
      <c r="AQ487" s="472"/>
      <c r="AR487" s="471"/>
    </row>
    <row r="488" spans="1:46">
      <c r="A488" s="466">
        <v>37500</v>
      </c>
      <c r="B488" s="467">
        <v>2012</v>
      </c>
      <c r="C488" s="466"/>
      <c r="D488" s="468">
        <v>0</v>
      </c>
      <c r="E488" s="469"/>
      <c r="F488" s="468">
        <v>0</v>
      </c>
      <c r="G488" s="469"/>
      <c r="H488" s="468">
        <v>0</v>
      </c>
      <c r="J488" s="470">
        <f t="shared" si="330"/>
        <v>0</v>
      </c>
      <c r="L488" s="471" t="str">
        <f t="shared" si="331"/>
        <v>NA</v>
      </c>
      <c r="N488" s="471" t="str">
        <f t="shared" si="332"/>
        <v>NA</v>
      </c>
      <c r="O488" s="472"/>
      <c r="P488" s="471" t="str">
        <f t="shared" si="333"/>
        <v>NA</v>
      </c>
      <c r="Q488" s="472"/>
      <c r="R488" s="471" t="str">
        <f t="shared" si="334"/>
        <v>NA</v>
      </c>
      <c r="S488" s="472"/>
      <c r="T488" s="471" t="str">
        <f t="shared" si="335"/>
        <v>NA</v>
      </c>
      <c r="U488" s="472"/>
      <c r="V488" s="471" t="str">
        <f t="shared" si="336"/>
        <v>NA</v>
      </c>
      <c r="W488" s="472"/>
      <c r="X488" s="471" t="str">
        <f t="shared" si="337"/>
        <v>NA</v>
      </c>
      <c r="Y488" s="472"/>
      <c r="Z488" s="471" t="str">
        <f t="shared" si="338"/>
        <v>NA</v>
      </c>
      <c r="AA488" s="472"/>
      <c r="AB488" s="471" t="str">
        <f t="shared" si="339"/>
        <v>NA</v>
      </c>
      <c r="AC488" s="472"/>
      <c r="AD488" s="471" t="str">
        <f t="shared" si="340"/>
        <v>NA</v>
      </c>
      <c r="AE488" s="472"/>
      <c r="AF488" s="471" t="str">
        <f t="shared" si="341"/>
        <v>NA</v>
      </c>
      <c r="AG488" s="472"/>
      <c r="AH488" s="471" t="str">
        <f t="shared" si="342"/>
        <v>NA</v>
      </c>
      <c r="AI488" s="472"/>
      <c r="AJ488" s="471">
        <f t="shared" si="343"/>
        <v>-0.73878520286396188</v>
      </c>
      <c r="AK488" s="472"/>
      <c r="AL488" s="471">
        <f t="shared" si="344"/>
        <v>-0.73878520286396188</v>
      </c>
      <c r="AM488" s="472"/>
      <c r="AN488" s="471">
        <f>IF(SUM($D474:$D488)=0,"NA",SUM($J474:$J488)/SUM($D474:$D488))</f>
        <v>-0.73878520286396188</v>
      </c>
      <c r="AO488" s="472"/>
      <c r="AP488" s="471">
        <f>IF(SUM($D473:$D488)=0,"NA",SUM($J473:$J488)/SUM($D473:$D488))</f>
        <v>-0.73878520286396188</v>
      </c>
      <c r="AQ488" s="472"/>
      <c r="AR488" s="471">
        <f>IF(SUM($D472:$D488)=0,"NA",SUM($J472:$J488)/SUM($D472:$D488))</f>
        <v>-0.73878520286396188</v>
      </c>
    </row>
    <row r="489" spans="1:46">
      <c r="A489" s="466">
        <v>37500</v>
      </c>
      <c r="B489" s="467">
        <v>2013</v>
      </c>
      <c r="C489" s="466"/>
      <c r="D489" s="468">
        <v>0</v>
      </c>
      <c r="E489" s="469"/>
      <c r="F489" s="468">
        <v>0</v>
      </c>
      <c r="G489" s="469"/>
      <c r="H489" s="468">
        <v>0</v>
      </c>
      <c r="J489" s="470">
        <f t="shared" si="330"/>
        <v>0</v>
      </c>
      <c r="L489" s="471" t="str">
        <f t="shared" si="331"/>
        <v>NA</v>
      </c>
      <c r="N489" s="471" t="str">
        <f>IF(SUM($D488:$D489)=0,"NA",SUM($J488:$J489)/SUM($D488:$D489))</f>
        <v>NA</v>
      </c>
      <c r="O489" s="472"/>
      <c r="P489" s="471" t="str">
        <f t="shared" si="333"/>
        <v>NA</v>
      </c>
      <c r="Q489" s="472"/>
      <c r="R489" s="471" t="str">
        <f t="shared" si="334"/>
        <v>NA</v>
      </c>
      <c r="S489" s="472"/>
      <c r="T489" s="471" t="str">
        <f t="shared" si="335"/>
        <v>NA</v>
      </c>
      <c r="U489" s="472"/>
      <c r="V489" s="471" t="str">
        <f t="shared" si="336"/>
        <v>NA</v>
      </c>
      <c r="W489" s="472"/>
      <c r="X489" s="471" t="str">
        <f t="shared" si="337"/>
        <v>NA</v>
      </c>
      <c r="Y489" s="472"/>
      <c r="Z489" s="471" t="str">
        <f t="shared" si="338"/>
        <v>NA</v>
      </c>
      <c r="AA489" s="472"/>
      <c r="AB489" s="471" t="str">
        <f t="shared" si="339"/>
        <v>NA</v>
      </c>
      <c r="AC489" s="472"/>
      <c r="AD489" s="471" t="str">
        <f t="shared" si="340"/>
        <v>NA</v>
      </c>
      <c r="AE489" s="472"/>
      <c r="AF489" s="471" t="str">
        <f t="shared" si="341"/>
        <v>NA</v>
      </c>
      <c r="AG489" s="472"/>
      <c r="AH489" s="471" t="str">
        <f t="shared" si="342"/>
        <v>NA</v>
      </c>
      <c r="AI489" s="472"/>
      <c r="AJ489" s="471" t="str">
        <f t="shared" si="343"/>
        <v>NA</v>
      </c>
      <c r="AK489" s="472"/>
      <c r="AL489" s="471">
        <f t="shared" si="344"/>
        <v>-0.73878520286396188</v>
      </c>
      <c r="AM489" s="472"/>
      <c r="AN489" s="471">
        <f>IF(SUM($D475:$D489)=0,"NA",SUM($J475:$J489)/SUM($D475:$D489))</f>
        <v>-0.73878520286396188</v>
      </c>
      <c r="AO489" s="472"/>
      <c r="AP489" s="471">
        <f>IF(SUM($D474:$D489)=0,"NA",SUM($J474:$J489)/SUM($D474:$D489))</f>
        <v>-0.73878520286396188</v>
      </c>
      <c r="AQ489" s="472"/>
      <c r="AR489" s="471">
        <f>IF(SUM($D473:$D489)=0,"NA",SUM($J473:$J489)/SUM($D473:$D489))</f>
        <v>-0.73878520286396188</v>
      </c>
      <c r="AS489" s="471">
        <f>IF(SUM($D472:$D489)=0,"NA",SUM($J472:$J489)/SUM($D472:$D489))</f>
        <v>-0.73878520286396188</v>
      </c>
    </row>
    <row r="490" spans="1:46">
      <c r="A490" s="466">
        <v>37500</v>
      </c>
      <c r="B490" s="467">
        <v>2014</v>
      </c>
      <c r="C490" s="466"/>
      <c r="D490" s="468">
        <v>0</v>
      </c>
      <c r="E490" s="469"/>
      <c r="F490" s="468">
        <v>0</v>
      </c>
      <c r="G490" s="469"/>
      <c r="H490" s="468">
        <v>0</v>
      </c>
      <c r="J490" s="470">
        <f t="shared" si="330"/>
        <v>0</v>
      </c>
      <c r="L490" s="471" t="str">
        <f t="shared" si="331"/>
        <v>NA</v>
      </c>
      <c r="N490" s="471" t="str">
        <f>IF(SUM($D489:$D490)=0,"NA",SUM($J489:$J490)/SUM($D489:$D490))</f>
        <v>NA</v>
      </c>
      <c r="O490" s="472"/>
      <c r="P490" s="471" t="str">
        <f t="shared" si="333"/>
        <v>NA</v>
      </c>
      <c r="Q490" s="472"/>
      <c r="R490" s="471" t="str">
        <f t="shared" si="334"/>
        <v>NA</v>
      </c>
      <c r="S490" s="472"/>
      <c r="T490" s="471" t="str">
        <f t="shared" si="335"/>
        <v>NA</v>
      </c>
      <c r="U490" s="472"/>
      <c r="V490" s="471" t="str">
        <f t="shared" si="336"/>
        <v>NA</v>
      </c>
      <c r="W490" s="472"/>
      <c r="X490" s="471" t="str">
        <f t="shared" si="337"/>
        <v>NA</v>
      </c>
      <c r="Y490" s="472"/>
      <c r="Z490" s="471" t="str">
        <f t="shared" si="338"/>
        <v>NA</v>
      </c>
      <c r="AA490" s="472"/>
      <c r="AB490" s="471" t="str">
        <f t="shared" si="339"/>
        <v>NA</v>
      </c>
      <c r="AC490" s="472"/>
      <c r="AD490" s="471" t="str">
        <f t="shared" si="340"/>
        <v>NA</v>
      </c>
      <c r="AE490" s="472"/>
      <c r="AF490" s="471" t="str">
        <f t="shared" si="341"/>
        <v>NA</v>
      </c>
      <c r="AG490" s="472"/>
      <c r="AH490" s="471" t="str">
        <f t="shared" si="342"/>
        <v>NA</v>
      </c>
      <c r="AI490" s="472"/>
      <c r="AJ490" s="471" t="str">
        <f t="shared" si="343"/>
        <v>NA</v>
      </c>
      <c r="AK490" s="472"/>
      <c r="AL490" s="471" t="str">
        <f t="shared" si="344"/>
        <v>NA</v>
      </c>
      <c r="AM490" s="472"/>
      <c r="AN490" s="471">
        <f>IF(SUM($D476:$D490)=0,"NA",SUM($J476:$J490)/SUM($D476:$D490))</f>
        <v>-0.73878520286396188</v>
      </c>
      <c r="AO490" s="472"/>
      <c r="AP490" s="471">
        <f>IF(SUM($D475:$D490)=0,"NA",SUM($J475:$J490)/SUM($D475:$D490))</f>
        <v>-0.73878520286396188</v>
      </c>
      <c r="AQ490" s="472"/>
      <c r="AR490" s="471">
        <f>IF(SUM($D474:$D490)=0,"NA",SUM($J474:$J490)/SUM($D474:$D490))</f>
        <v>-0.73878520286396188</v>
      </c>
      <c r="AS490" s="471">
        <f>IF(SUM($D473:$D490)=0,"NA",SUM($J473:$J490)/SUM($D473:$D490))</f>
        <v>-0.73878520286396188</v>
      </c>
      <c r="AT490" s="471">
        <f>IF(SUM($D472:$D490)=0,"NA",SUM($J472:$J490)/SUM($D472:$D490))</f>
        <v>-0.73878520286396188</v>
      </c>
    </row>
    <row r="491" spans="1:46">
      <c r="A491" s="466"/>
      <c r="B491" s="466"/>
      <c r="C491" s="466"/>
      <c r="D491" s="477"/>
      <c r="E491" s="478"/>
      <c r="F491" s="477"/>
      <c r="G491" s="478"/>
      <c r="H491" s="477"/>
      <c r="J491" s="488">
        <f>SUM(J472:J490)</f>
        <v>-3095.51</v>
      </c>
    </row>
    <row r="492" spans="1:46">
      <c r="A492" s="466"/>
      <c r="B492" s="466"/>
      <c r="C492" s="466"/>
      <c r="D492" s="477"/>
      <c r="E492" s="478"/>
      <c r="F492" s="477"/>
      <c r="G492" s="478"/>
      <c r="H492" s="477"/>
    </row>
    <row r="493" spans="1:46">
      <c r="A493" s="466">
        <v>37501</v>
      </c>
      <c r="B493" s="467">
        <v>1996</v>
      </c>
      <c r="C493" s="466"/>
      <c r="D493" s="468">
        <v>0</v>
      </c>
      <c r="E493" s="469"/>
      <c r="F493" s="468">
        <v>0</v>
      </c>
      <c r="G493" s="469"/>
      <c r="H493" s="468">
        <v>0</v>
      </c>
      <c r="J493" s="470">
        <f t="shared" ref="J493:J511" si="345">F493+-H493</f>
        <v>0</v>
      </c>
      <c r="L493" s="471" t="str">
        <f t="shared" ref="L493:L511" si="346">IF(D493=0,"NA",+J493/D493)</f>
        <v>NA</v>
      </c>
      <c r="N493" s="471"/>
      <c r="O493" s="472"/>
      <c r="P493" s="471"/>
      <c r="Q493" s="473"/>
      <c r="R493" s="473"/>
      <c r="S493" s="473"/>
      <c r="T493" s="473"/>
      <c r="U493" s="472"/>
      <c r="V493" s="472"/>
      <c r="W493" s="472"/>
      <c r="X493" s="472"/>
      <c r="Y493" s="472"/>
      <c r="Z493" s="472"/>
      <c r="AA493" s="474"/>
      <c r="AB493" s="474"/>
      <c r="AC493" s="472"/>
      <c r="AD493" s="472"/>
      <c r="AE493" s="472"/>
      <c r="AF493" s="472"/>
      <c r="AG493" s="472"/>
      <c r="AH493" s="472"/>
      <c r="AI493" s="472"/>
      <c r="AJ493" s="472"/>
      <c r="AK493" s="472"/>
      <c r="AL493" s="472"/>
      <c r="AM493" s="472"/>
      <c r="AN493" s="472"/>
      <c r="AO493" s="472"/>
      <c r="AP493" s="472"/>
      <c r="AQ493" s="472"/>
      <c r="AR493" s="472"/>
    </row>
    <row r="494" spans="1:46">
      <c r="A494" s="466">
        <v>37501</v>
      </c>
      <c r="B494" s="467">
        <v>1997</v>
      </c>
      <c r="C494" s="466"/>
      <c r="D494" s="468">
        <v>0</v>
      </c>
      <c r="E494" s="469"/>
      <c r="F494" s="468">
        <v>0</v>
      </c>
      <c r="G494" s="469"/>
      <c r="H494" s="468">
        <v>0</v>
      </c>
      <c r="J494" s="470">
        <f t="shared" si="345"/>
        <v>0</v>
      </c>
      <c r="L494" s="471" t="str">
        <f t="shared" si="346"/>
        <v>NA</v>
      </c>
      <c r="N494" s="471" t="str">
        <f t="shared" ref="N494:N509" si="347">IF(SUM($D493:$D494)=0,"NA",SUM($J493:$J494)/SUM($D493:$D494))</f>
        <v>NA</v>
      </c>
      <c r="O494" s="472"/>
      <c r="P494" s="471"/>
      <c r="Q494" s="473"/>
      <c r="R494" s="471"/>
      <c r="S494" s="473"/>
      <c r="T494" s="473"/>
      <c r="U494" s="472"/>
      <c r="V494" s="472"/>
      <c r="W494" s="472"/>
      <c r="X494" s="472"/>
      <c r="Y494" s="472"/>
      <c r="Z494" s="472"/>
      <c r="AA494" s="474"/>
      <c r="AB494" s="475"/>
      <c r="AC494" s="472"/>
      <c r="AD494" s="472"/>
      <c r="AE494" s="472"/>
      <c r="AF494" s="472"/>
      <c r="AG494" s="472"/>
      <c r="AH494" s="472"/>
      <c r="AI494" s="472"/>
      <c r="AJ494" s="472"/>
      <c r="AK494" s="472"/>
      <c r="AL494" s="472"/>
      <c r="AM494" s="472"/>
      <c r="AN494" s="472"/>
      <c r="AO494" s="472"/>
      <c r="AP494" s="472"/>
      <c r="AQ494" s="472"/>
      <c r="AR494" s="472"/>
    </row>
    <row r="495" spans="1:46">
      <c r="A495" s="466">
        <v>37501</v>
      </c>
      <c r="B495" s="467">
        <v>1998</v>
      </c>
      <c r="C495" s="466"/>
      <c r="D495" s="468">
        <v>0</v>
      </c>
      <c r="E495" s="469"/>
      <c r="F495" s="468">
        <v>0</v>
      </c>
      <c r="G495" s="469"/>
      <c r="H495" s="468">
        <v>0</v>
      </c>
      <c r="J495" s="470">
        <f t="shared" si="345"/>
        <v>0</v>
      </c>
      <c r="L495" s="471" t="str">
        <f t="shared" si="346"/>
        <v>NA</v>
      </c>
      <c r="N495" s="471" t="str">
        <f t="shared" si="347"/>
        <v>NA</v>
      </c>
      <c r="O495" s="472"/>
      <c r="P495" s="471" t="str">
        <f t="shared" ref="P495:P511" si="348">IF(SUM($D493:$D495)=0,"NA",SUM($J493:$J495)/SUM($D493:$D495))</f>
        <v>NA</v>
      </c>
      <c r="Q495" s="473"/>
      <c r="R495" s="471"/>
      <c r="S495" s="473"/>
      <c r="T495" s="471"/>
      <c r="U495" s="472"/>
      <c r="V495" s="472"/>
      <c r="W495" s="472"/>
      <c r="X495" s="472"/>
      <c r="Y495" s="472"/>
      <c r="Z495" s="472"/>
      <c r="AA495" s="472"/>
      <c r="AB495" s="472"/>
      <c r="AC495" s="472"/>
      <c r="AD495" s="472"/>
      <c r="AE495" s="472"/>
      <c r="AF495" s="472"/>
      <c r="AG495" s="472"/>
      <c r="AH495" s="472"/>
      <c r="AI495" s="472"/>
      <c r="AJ495" s="472"/>
      <c r="AK495" s="472"/>
      <c r="AL495" s="472"/>
      <c r="AM495" s="472"/>
      <c r="AN495" s="472"/>
      <c r="AO495" s="472"/>
      <c r="AP495" s="472"/>
      <c r="AQ495" s="472"/>
      <c r="AR495" s="472"/>
    </row>
    <row r="496" spans="1:46">
      <c r="A496" s="466">
        <v>37501</v>
      </c>
      <c r="B496" s="467">
        <v>1999</v>
      </c>
      <c r="C496" s="466"/>
      <c r="D496" s="468">
        <v>0</v>
      </c>
      <c r="E496" s="469"/>
      <c r="F496" s="468">
        <v>0</v>
      </c>
      <c r="G496" s="469"/>
      <c r="H496" s="468">
        <v>0</v>
      </c>
      <c r="J496" s="470">
        <f t="shared" si="345"/>
        <v>0</v>
      </c>
      <c r="L496" s="471" t="str">
        <f t="shared" si="346"/>
        <v>NA</v>
      </c>
      <c r="N496" s="471" t="str">
        <f t="shared" si="347"/>
        <v>NA</v>
      </c>
      <c r="O496" s="472"/>
      <c r="P496" s="471" t="str">
        <f t="shared" si="348"/>
        <v>NA</v>
      </c>
      <c r="Q496" s="473"/>
      <c r="R496" s="471" t="str">
        <f t="shared" ref="R496:R511" si="349">IF(SUM($D493:$D496)=0,"NA",SUM($J493:$J496)/SUM($D493:$D496))</f>
        <v>NA</v>
      </c>
      <c r="S496" s="473"/>
      <c r="T496" s="471"/>
      <c r="U496" s="472"/>
      <c r="V496" s="471"/>
      <c r="W496" s="472"/>
      <c r="X496" s="472"/>
      <c r="Y496" s="472"/>
      <c r="Z496" s="472"/>
      <c r="AA496" s="472"/>
      <c r="AB496" s="472"/>
      <c r="AC496" s="472"/>
      <c r="AD496" s="472"/>
      <c r="AE496" s="472"/>
      <c r="AF496" s="472"/>
      <c r="AG496" s="472"/>
      <c r="AH496" s="472"/>
      <c r="AI496" s="472"/>
      <c r="AJ496" s="472"/>
      <c r="AK496" s="472"/>
      <c r="AL496" s="472"/>
      <c r="AM496" s="472"/>
      <c r="AN496" s="472"/>
      <c r="AO496" s="472"/>
      <c r="AP496" s="472"/>
      <c r="AQ496" s="472"/>
      <c r="AR496" s="472"/>
    </row>
    <row r="497" spans="1:46">
      <c r="A497" s="466">
        <v>37501</v>
      </c>
      <c r="B497" s="467">
        <v>2000</v>
      </c>
      <c r="C497" s="466"/>
      <c r="D497" s="468">
        <v>0</v>
      </c>
      <c r="E497" s="469"/>
      <c r="F497" s="468">
        <v>0</v>
      </c>
      <c r="G497" s="469"/>
      <c r="H497" s="468">
        <v>0</v>
      </c>
      <c r="J497" s="470">
        <f t="shared" si="345"/>
        <v>0</v>
      </c>
      <c r="L497" s="471" t="str">
        <f t="shared" si="346"/>
        <v>NA</v>
      </c>
      <c r="N497" s="471" t="str">
        <f t="shared" si="347"/>
        <v>NA</v>
      </c>
      <c r="O497" s="472"/>
      <c r="P497" s="471" t="str">
        <f t="shared" si="348"/>
        <v>NA</v>
      </c>
      <c r="Q497" s="473"/>
      <c r="R497" s="471" t="str">
        <f t="shared" si="349"/>
        <v>NA</v>
      </c>
      <c r="S497" s="473"/>
      <c r="T497" s="471" t="str">
        <f t="shared" ref="T497:T511" si="350">IF(SUM($D493:$D497)=0,"NA",SUM($J493:$J497)/SUM($D493:$D497))</f>
        <v>NA</v>
      </c>
      <c r="U497" s="472"/>
      <c r="V497" s="471"/>
      <c r="W497" s="472"/>
      <c r="X497" s="471"/>
      <c r="Y497" s="472"/>
      <c r="Z497" s="472"/>
      <c r="AA497" s="472"/>
      <c r="AB497" s="472"/>
      <c r="AC497" s="472"/>
      <c r="AD497" s="472"/>
      <c r="AE497" s="472"/>
      <c r="AF497" s="472"/>
      <c r="AG497" s="472"/>
      <c r="AH497" s="472"/>
      <c r="AI497" s="472"/>
      <c r="AJ497" s="472"/>
      <c r="AK497" s="472"/>
      <c r="AL497" s="472"/>
      <c r="AM497" s="472"/>
      <c r="AN497" s="472"/>
      <c r="AO497" s="472"/>
      <c r="AP497" s="472"/>
      <c r="AQ497" s="472"/>
      <c r="AR497" s="472"/>
    </row>
    <row r="498" spans="1:46">
      <c r="A498" s="466">
        <v>37501</v>
      </c>
      <c r="B498" s="467">
        <v>2001</v>
      </c>
      <c r="C498" s="466"/>
      <c r="D498" s="468">
        <v>0</v>
      </c>
      <c r="E498" s="469"/>
      <c r="F498" s="468">
        <v>0</v>
      </c>
      <c r="G498" s="469"/>
      <c r="H498" s="468">
        <v>0</v>
      </c>
      <c r="J498" s="470">
        <f t="shared" si="345"/>
        <v>0</v>
      </c>
      <c r="L498" s="471" t="str">
        <f t="shared" si="346"/>
        <v>NA</v>
      </c>
      <c r="N498" s="471" t="str">
        <f t="shared" si="347"/>
        <v>NA</v>
      </c>
      <c r="O498" s="472"/>
      <c r="P498" s="471" t="str">
        <f t="shared" si="348"/>
        <v>NA</v>
      </c>
      <c r="Q498" s="473"/>
      <c r="R498" s="471" t="str">
        <f t="shared" si="349"/>
        <v>NA</v>
      </c>
      <c r="S498" s="473"/>
      <c r="T498" s="471" t="str">
        <f t="shared" si="350"/>
        <v>NA</v>
      </c>
      <c r="U498" s="472"/>
      <c r="V498" s="471" t="str">
        <f t="shared" ref="V498:V511" si="351">IF(SUM($D493:$D498)=0,"NA",SUM($J493:$J498)/SUM($D493:$D498))</f>
        <v>NA</v>
      </c>
      <c r="W498" s="472"/>
      <c r="X498" s="471"/>
      <c r="Y498" s="472"/>
      <c r="Z498" s="471"/>
      <c r="AA498" s="472"/>
      <c r="AB498" s="472"/>
      <c r="AC498" s="472"/>
      <c r="AD498" s="472"/>
      <c r="AE498" s="472"/>
      <c r="AF498" s="472"/>
      <c r="AG498" s="472"/>
      <c r="AH498" s="472"/>
      <c r="AI498" s="472"/>
      <c r="AJ498" s="472"/>
      <c r="AK498" s="472"/>
      <c r="AL498" s="472"/>
      <c r="AM498" s="472"/>
      <c r="AN498" s="472"/>
      <c r="AO498" s="472"/>
      <c r="AP498" s="472"/>
      <c r="AQ498" s="472"/>
      <c r="AR498" s="472"/>
    </row>
    <row r="499" spans="1:46">
      <c r="A499" s="466">
        <v>37501</v>
      </c>
      <c r="B499" s="467">
        <v>2002</v>
      </c>
      <c r="C499" s="466"/>
      <c r="D499" s="468">
        <v>0</v>
      </c>
      <c r="E499" s="469"/>
      <c r="F499" s="468">
        <v>0</v>
      </c>
      <c r="G499" s="469"/>
      <c r="H499" s="468">
        <v>0</v>
      </c>
      <c r="J499" s="470">
        <f t="shared" si="345"/>
        <v>0</v>
      </c>
      <c r="L499" s="471" t="str">
        <f t="shared" si="346"/>
        <v>NA</v>
      </c>
      <c r="N499" s="471" t="str">
        <f t="shared" si="347"/>
        <v>NA</v>
      </c>
      <c r="O499" s="472"/>
      <c r="P499" s="471" t="str">
        <f t="shared" si="348"/>
        <v>NA</v>
      </c>
      <c r="Q499" s="473"/>
      <c r="R499" s="471" t="str">
        <f t="shared" si="349"/>
        <v>NA</v>
      </c>
      <c r="S499" s="473"/>
      <c r="T499" s="471" t="str">
        <f t="shared" si="350"/>
        <v>NA</v>
      </c>
      <c r="U499" s="472"/>
      <c r="V499" s="471" t="str">
        <f t="shared" si="351"/>
        <v>NA</v>
      </c>
      <c r="W499" s="472"/>
      <c r="X499" s="471" t="str">
        <f t="shared" ref="X499:X511" si="352">IF(SUM($D493:$D499)=0,"NA",SUM($J493:$J499)/SUM($D493:$D499))</f>
        <v>NA</v>
      </c>
      <c r="Y499" s="472"/>
      <c r="Z499" s="471"/>
      <c r="AA499" s="472"/>
      <c r="AB499" s="471"/>
      <c r="AC499" s="472"/>
      <c r="AD499" s="472"/>
      <c r="AE499" s="472"/>
      <c r="AF499" s="472"/>
      <c r="AG499" s="472"/>
      <c r="AH499" s="472"/>
      <c r="AI499" s="472"/>
      <c r="AJ499" s="472"/>
      <c r="AK499" s="472"/>
      <c r="AL499" s="472"/>
      <c r="AM499" s="472"/>
      <c r="AN499" s="472"/>
      <c r="AO499" s="472"/>
      <c r="AP499" s="472"/>
      <c r="AQ499" s="472"/>
      <c r="AR499" s="472"/>
    </row>
    <row r="500" spans="1:46">
      <c r="A500" s="466">
        <v>37501</v>
      </c>
      <c r="B500" s="467">
        <v>2003</v>
      </c>
      <c r="C500" s="466"/>
      <c r="D500" s="468">
        <v>0</v>
      </c>
      <c r="E500" s="469"/>
      <c r="F500" s="468">
        <v>0</v>
      </c>
      <c r="G500" s="469"/>
      <c r="H500" s="468">
        <v>0</v>
      </c>
      <c r="J500" s="470">
        <f t="shared" si="345"/>
        <v>0</v>
      </c>
      <c r="L500" s="471" t="str">
        <f t="shared" si="346"/>
        <v>NA</v>
      </c>
      <c r="N500" s="471" t="str">
        <f t="shared" si="347"/>
        <v>NA</v>
      </c>
      <c r="O500" s="472"/>
      <c r="P500" s="471" t="str">
        <f t="shared" si="348"/>
        <v>NA</v>
      </c>
      <c r="Q500" s="473"/>
      <c r="R500" s="471" t="str">
        <f t="shared" si="349"/>
        <v>NA</v>
      </c>
      <c r="S500" s="473"/>
      <c r="T500" s="471" t="str">
        <f t="shared" si="350"/>
        <v>NA</v>
      </c>
      <c r="U500" s="472"/>
      <c r="V500" s="471" t="str">
        <f t="shared" si="351"/>
        <v>NA</v>
      </c>
      <c r="W500" s="472"/>
      <c r="X500" s="471" t="str">
        <f t="shared" si="352"/>
        <v>NA</v>
      </c>
      <c r="Y500" s="472"/>
      <c r="Z500" s="471" t="str">
        <f t="shared" ref="Z500:Z511" si="353">IF(SUM($D493:$D500)=0,"NA",SUM($J493:$J500)/SUM($D493:$D500))</f>
        <v>NA</v>
      </c>
      <c r="AA500" s="472"/>
      <c r="AB500" s="471"/>
      <c r="AC500" s="472"/>
      <c r="AD500" s="471"/>
      <c r="AE500" s="471"/>
      <c r="AF500" s="472"/>
      <c r="AG500" s="472"/>
      <c r="AH500" s="472"/>
      <c r="AI500" s="472"/>
      <c r="AJ500" s="472"/>
      <c r="AK500" s="472"/>
      <c r="AL500" s="472"/>
      <c r="AM500" s="472"/>
      <c r="AN500" s="472"/>
      <c r="AO500" s="472"/>
      <c r="AP500" s="472"/>
      <c r="AQ500" s="472"/>
      <c r="AR500" s="472"/>
    </row>
    <row r="501" spans="1:46">
      <c r="A501" s="466">
        <v>37501</v>
      </c>
      <c r="B501" s="467">
        <v>2004</v>
      </c>
      <c r="C501" s="466"/>
      <c r="D501" s="468">
        <v>0</v>
      </c>
      <c r="E501" s="469"/>
      <c r="F501" s="468">
        <v>0</v>
      </c>
      <c r="G501" s="469"/>
      <c r="H501" s="468">
        <v>0</v>
      </c>
      <c r="J501" s="470">
        <f t="shared" si="345"/>
        <v>0</v>
      </c>
      <c r="L501" s="471" t="str">
        <f t="shared" si="346"/>
        <v>NA</v>
      </c>
      <c r="N501" s="471" t="str">
        <f t="shared" si="347"/>
        <v>NA</v>
      </c>
      <c r="O501" s="472"/>
      <c r="P501" s="471" t="str">
        <f t="shared" si="348"/>
        <v>NA</v>
      </c>
      <c r="Q501" s="473"/>
      <c r="R501" s="471" t="str">
        <f t="shared" si="349"/>
        <v>NA</v>
      </c>
      <c r="S501" s="473"/>
      <c r="T501" s="471" t="str">
        <f t="shared" si="350"/>
        <v>NA</v>
      </c>
      <c r="U501" s="472"/>
      <c r="V501" s="471" t="str">
        <f t="shared" si="351"/>
        <v>NA</v>
      </c>
      <c r="W501" s="472"/>
      <c r="X501" s="471" t="str">
        <f t="shared" si="352"/>
        <v>NA</v>
      </c>
      <c r="Y501" s="472"/>
      <c r="Z501" s="471" t="str">
        <f t="shared" si="353"/>
        <v>NA</v>
      </c>
      <c r="AA501" s="472"/>
      <c r="AB501" s="471" t="str">
        <f t="shared" ref="AB501:AB511" si="354">IF(SUM($D493:$D501)=0,"NA",SUM($J493:$J501)/SUM($D493:$D501))</f>
        <v>NA</v>
      </c>
      <c r="AC501" s="472"/>
      <c r="AD501" s="471"/>
      <c r="AE501" s="471"/>
      <c r="AF501" s="471"/>
      <c r="AG501" s="472"/>
      <c r="AH501" s="471" t="s">
        <v>36</v>
      </c>
      <c r="AI501" s="472"/>
      <c r="AJ501" s="471" t="s">
        <v>36</v>
      </c>
      <c r="AK501" s="472"/>
      <c r="AL501" s="471" t="s">
        <v>36</v>
      </c>
      <c r="AM501" s="472"/>
      <c r="AN501" s="471" t="s">
        <v>36</v>
      </c>
      <c r="AO501" s="472"/>
      <c r="AP501" s="472"/>
      <c r="AQ501" s="472"/>
      <c r="AR501" s="472"/>
    </row>
    <row r="502" spans="1:46">
      <c r="A502" s="466">
        <v>37501</v>
      </c>
      <c r="B502" s="467">
        <v>2005</v>
      </c>
      <c r="C502" s="466"/>
      <c r="D502" s="468">
        <v>0</v>
      </c>
      <c r="E502" s="469"/>
      <c r="F502" s="468">
        <v>0</v>
      </c>
      <c r="G502" s="469"/>
      <c r="H502" s="468">
        <v>0</v>
      </c>
      <c r="J502" s="470">
        <f t="shared" si="345"/>
        <v>0</v>
      </c>
      <c r="L502" s="471" t="str">
        <f t="shared" si="346"/>
        <v>NA</v>
      </c>
      <c r="N502" s="471" t="str">
        <f t="shared" si="347"/>
        <v>NA</v>
      </c>
      <c r="O502" s="472"/>
      <c r="P502" s="471" t="str">
        <f t="shared" si="348"/>
        <v>NA</v>
      </c>
      <c r="Q502" s="473"/>
      <c r="R502" s="471" t="str">
        <f t="shared" si="349"/>
        <v>NA</v>
      </c>
      <c r="S502" s="473"/>
      <c r="T502" s="471" t="str">
        <f t="shared" si="350"/>
        <v>NA</v>
      </c>
      <c r="U502" s="472"/>
      <c r="V502" s="471" t="str">
        <f t="shared" si="351"/>
        <v>NA</v>
      </c>
      <c r="W502" s="472"/>
      <c r="X502" s="471" t="str">
        <f t="shared" si="352"/>
        <v>NA</v>
      </c>
      <c r="Y502" s="472"/>
      <c r="Z502" s="471" t="str">
        <f t="shared" si="353"/>
        <v>NA</v>
      </c>
      <c r="AA502" s="472"/>
      <c r="AB502" s="471" t="str">
        <f t="shared" si="354"/>
        <v>NA</v>
      </c>
      <c r="AC502" s="472"/>
      <c r="AD502" s="471" t="str">
        <f t="shared" ref="AD502:AD511" si="355">IF(SUM($D493:$D502)=0,"NA",SUM($J493:$J502)/SUM($D493:$D502))</f>
        <v>NA</v>
      </c>
      <c r="AE502" s="471"/>
      <c r="AF502" s="471"/>
      <c r="AG502" s="472"/>
      <c r="AH502" s="471"/>
      <c r="AI502" s="472"/>
      <c r="AJ502" s="471" t="s">
        <v>36</v>
      </c>
      <c r="AK502" s="472"/>
      <c r="AL502" s="471" t="s">
        <v>36</v>
      </c>
      <c r="AM502" s="472"/>
      <c r="AN502" s="471" t="s">
        <v>36</v>
      </c>
      <c r="AO502" s="472"/>
      <c r="AP502" s="472"/>
      <c r="AQ502" s="472"/>
      <c r="AR502" s="472"/>
    </row>
    <row r="503" spans="1:46">
      <c r="A503" s="466">
        <v>37501</v>
      </c>
      <c r="B503" s="467">
        <v>2006</v>
      </c>
      <c r="C503" s="466"/>
      <c r="D503" s="468">
        <v>0</v>
      </c>
      <c r="E503" s="469"/>
      <c r="F503" s="468">
        <v>0</v>
      </c>
      <c r="G503" s="469"/>
      <c r="H503" s="468">
        <v>0</v>
      </c>
      <c r="J503" s="470">
        <f t="shared" si="345"/>
        <v>0</v>
      </c>
      <c r="L503" s="471" t="str">
        <f t="shared" si="346"/>
        <v>NA</v>
      </c>
      <c r="N503" s="471" t="str">
        <f t="shared" si="347"/>
        <v>NA</v>
      </c>
      <c r="O503" s="472"/>
      <c r="P503" s="471" t="str">
        <f t="shared" si="348"/>
        <v>NA</v>
      </c>
      <c r="Q503" s="473"/>
      <c r="R503" s="471" t="str">
        <f t="shared" si="349"/>
        <v>NA</v>
      </c>
      <c r="S503" s="473"/>
      <c r="T503" s="471" t="str">
        <f t="shared" si="350"/>
        <v>NA</v>
      </c>
      <c r="U503" s="472"/>
      <c r="V503" s="471" t="str">
        <f t="shared" si="351"/>
        <v>NA</v>
      </c>
      <c r="W503" s="472"/>
      <c r="X503" s="471" t="str">
        <f t="shared" si="352"/>
        <v>NA</v>
      </c>
      <c r="Y503" s="472"/>
      <c r="Z503" s="471" t="str">
        <f t="shared" si="353"/>
        <v>NA</v>
      </c>
      <c r="AA503" s="472"/>
      <c r="AB503" s="471" t="str">
        <f t="shared" si="354"/>
        <v>NA</v>
      </c>
      <c r="AC503" s="472"/>
      <c r="AD503" s="471" t="str">
        <f t="shared" si="355"/>
        <v>NA</v>
      </c>
      <c r="AE503" s="471"/>
      <c r="AF503" s="471" t="str">
        <f t="shared" ref="AF503:AF511" si="356">IF(SUM($D493:$D503)=0,"NA",SUM($J493:$J503)/SUM($D493:$D503))</f>
        <v>NA</v>
      </c>
      <c r="AG503" s="472"/>
      <c r="AH503" s="471"/>
      <c r="AI503" s="472"/>
      <c r="AJ503" s="471"/>
      <c r="AK503" s="472"/>
      <c r="AL503" s="471" t="s">
        <v>36</v>
      </c>
      <c r="AM503" s="472"/>
      <c r="AN503" s="471" t="s">
        <v>36</v>
      </c>
      <c r="AO503" s="472"/>
      <c r="AP503" s="472"/>
      <c r="AQ503" s="472"/>
      <c r="AR503" s="472"/>
    </row>
    <row r="504" spans="1:46">
      <c r="A504" s="466">
        <v>37501</v>
      </c>
      <c r="B504" s="467">
        <v>2007</v>
      </c>
      <c r="C504" s="466"/>
      <c r="D504" s="468">
        <v>0</v>
      </c>
      <c r="E504" s="469"/>
      <c r="F504" s="468">
        <v>0</v>
      </c>
      <c r="G504" s="469"/>
      <c r="H504" s="468">
        <v>0</v>
      </c>
      <c r="J504" s="470">
        <f t="shared" si="345"/>
        <v>0</v>
      </c>
      <c r="L504" s="471" t="str">
        <f t="shared" si="346"/>
        <v>NA</v>
      </c>
      <c r="N504" s="471" t="str">
        <f t="shared" si="347"/>
        <v>NA</v>
      </c>
      <c r="O504" s="472"/>
      <c r="P504" s="471" t="str">
        <f t="shared" si="348"/>
        <v>NA</v>
      </c>
      <c r="Q504" s="473"/>
      <c r="R504" s="471" t="str">
        <f t="shared" si="349"/>
        <v>NA</v>
      </c>
      <c r="S504" s="473"/>
      <c r="T504" s="471" t="str">
        <f t="shared" si="350"/>
        <v>NA</v>
      </c>
      <c r="U504" s="472"/>
      <c r="V504" s="471" t="str">
        <f t="shared" si="351"/>
        <v>NA</v>
      </c>
      <c r="W504" s="472"/>
      <c r="X504" s="471" t="str">
        <f t="shared" si="352"/>
        <v>NA</v>
      </c>
      <c r="Y504" s="472"/>
      <c r="Z504" s="471" t="str">
        <f t="shared" si="353"/>
        <v>NA</v>
      </c>
      <c r="AA504" s="472"/>
      <c r="AB504" s="471" t="str">
        <f t="shared" si="354"/>
        <v>NA</v>
      </c>
      <c r="AC504" s="472"/>
      <c r="AD504" s="471" t="str">
        <f t="shared" si="355"/>
        <v>NA</v>
      </c>
      <c r="AE504" s="471"/>
      <c r="AF504" s="471" t="str">
        <f t="shared" si="356"/>
        <v>NA</v>
      </c>
      <c r="AG504" s="472"/>
      <c r="AH504" s="471" t="str">
        <f t="shared" ref="AH504:AH511" si="357">IF(SUM($D493:$D504)=0,"NA",SUM($J493:$J504)/SUM($D493:$D504))</f>
        <v>NA</v>
      </c>
      <c r="AI504" s="472"/>
      <c r="AJ504" s="471"/>
      <c r="AK504" s="472"/>
      <c r="AL504" s="471"/>
      <c r="AM504" s="472"/>
      <c r="AN504" s="471" t="s">
        <v>36</v>
      </c>
      <c r="AO504" s="472"/>
      <c r="AP504" s="472"/>
      <c r="AQ504" s="472"/>
      <c r="AR504" s="472"/>
    </row>
    <row r="505" spans="1:46">
      <c r="A505" s="466">
        <v>37501</v>
      </c>
      <c r="B505" s="467">
        <v>2008</v>
      </c>
      <c r="C505" s="466"/>
      <c r="D505" s="468">
        <v>0</v>
      </c>
      <c r="E505" s="469"/>
      <c r="F505" s="468">
        <v>0</v>
      </c>
      <c r="G505" s="469"/>
      <c r="H505" s="468">
        <v>0</v>
      </c>
      <c r="J505" s="470">
        <f t="shared" si="345"/>
        <v>0</v>
      </c>
      <c r="L505" s="471" t="str">
        <f t="shared" si="346"/>
        <v>NA</v>
      </c>
      <c r="N505" s="471" t="str">
        <f t="shared" si="347"/>
        <v>NA</v>
      </c>
      <c r="O505" s="472"/>
      <c r="P505" s="471" t="str">
        <f t="shared" si="348"/>
        <v>NA</v>
      </c>
      <c r="Q505" s="472"/>
      <c r="R505" s="471" t="str">
        <f t="shared" si="349"/>
        <v>NA</v>
      </c>
      <c r="S505" s="473"/>
      <c r="T505" s="471" t="str">
        <f t="shared" si="350"/>
        <v>NA</v>
      </c>
      <c r="U505" s="472"/>
      <c r="V505" s="471" t="str">
        <f t="shared" si="351"/>
        <v>NA</v>
      </c>
      <c r="W505" s="472"/>
      <c r="X505" s="471" t="str">
        <f t="shared" si="352"/>
        <v>NA</v>
      </c>
      <c r="Y505" s="472"/>
      <c r="Z505" s="471" t="str">
        <f t="shared" si="353"/>
        <v>NA</v>
      </c>
      <c r="AA505" s="472"/>
      <c r="AB505" s="471" t="str">
        <f t="shared" si="354"/>
        <v>NA</v>
      </c>
      <c r="AC505" s="472"/>
      <c r="AD505" s="471" t="str">
        <f t="shared" si="355"/>
        <v>NA</v>
      </c>
      <c r="AE505" s="471"/>
      <c r="AF505" s="471" t="str">
        <f t="shared" si="356"/>
        <v>NA</v>
      </c>
      <c r="AG505" s="472"/>
      <c r="AH505" s="471" t="str">
        <f t="shared" si="357"/>
        <v>NA</v>
      </c>
      <c r="AI505" s="472"/>
      <c r="AJ505" s="471" t="str">
        <f t="shared" ref="AJ505:AJ511" si="358">IF(SUM($D493:$D505)=0,"NA",SUM($J493:$J505)/SUM($D493:$D505))</f>
        <v>NA</v>
      </c>
      <c r="AK505" s="472"/>
      <c r="AL505" s="471"/>
      <c r="AM505" s="472"/>
      <c r="AN505" s="471"/>
      <c r="AO505" s="472"/>
      <c r="AP505" s="472"/>
      <c r="AQ505" s="472"/>
      <c r="AR505" s="472"/>
    </row>
    <row r="506" spans="1:46">
      <c r="A506" s="466">
        <v>37501</v>
      </c>
      <c r="B506" s="467">
        <v>2009</v>
      </c>
      <c r="C506" s="466"/>
      <c r="D506" s="479">
        <v>2802.98</v>
      </c>
      <c r="E506" s="479"/>
      <c r="F506" s="468">
        <v>0</v>
      </c>
      <c r="G506" s="479"/>
      <c r="H506" s="479">
        <v>368.76</v>
      </c>
      <c r="J506" s="451">
        <f t="shared" si="345"/>
        <v>-368.76</v>
      </c>
      <c r="L506" s="471">
        <f t="shared" si="346"/>
        <v>-0.13155998258995782</v>
      </c>
      <c r="N506" s="471">
        <f t="shared" si="347"/>
        <v>-0.13155998258995782</v>
      </c>
      <c r="O506" s="472"/>
      <c r="P506" s="471">
        <f t="shared" si="348"/>
        <v>-0.13155998258995782</v>
      </c>
      <c r="Q506" s="472"/>
      <c r="R506" s="471">
        <f t="shared" si="349"/>
        <v>-0.13155998258995782</v>
      </c>
      <c r="S506" s="473"/>
      <c r="T506" s="471">
        <f t="shared" si="350"/>
        <v>-0.13155998258995782</v>
      </c>
      <c r="U506" s="472"/>
      <c r="V506" s="471">
        <f t="shared" si="351"/>
        <v>-0.13155998258995782</v>
      </c>
      <c r="W506" s="472"/>
      <c r="X506" s="471">
        <f t="shared" si="352"/>
        <v>-0.13155998258995782</v>
      </c>
      <c r="Y506" s="472"/>
      <c r="Z506" s="471">
        <f t="shared" si="353"/>
        <v>-0.13155998258995782</v>
      </c>
      <c r="AA506" s="472"/>
      <c r="AB506" s="471">
        <f t="shared" si="354"/>
        <v>-0.13155998258995782</v>
      </c>
      <c r="AC506" s="472"/>
      <c r="AD506" s="471">
        <f t="shared" si="355"/>
        <v>-0.13155998258995782</v>
      </c>
      <c r="AE506" s="471"/>
      <c r="AF506" s="471">
        <f t="shared" si="356"/>
        <v>-0.13155998258995782</v>
      </c>
      <c r="AG506" s="472"/>
      <c r="AH506" s="471">
        <f t="shared" si="357"/>
        <v>-0.13155998258995782</v>
      </c>
      <c r="AI506" s="472"/>
      <c r="AJ506" s="471">
        <f t="shared" si="358"/>
        <v>-0.13155998258995782</v>
      </c>
      <c r="AK506" s="472"/>
      <c r="AL506" s="471">
        <f t="shared" ref="AL506:AL511" si="359">IF(SUM($D493:$D506)=0,"NA",SUM($J493:$J506)/SUM($D493:$D506))</f>
        <v>-0.13155998258995782</v>
      </c>
      <c r="AM506" s="472"/>
      <c r="AN506" s="471"/>
      <c r="AO506" s="472"/>
      <c r="AP506" s="471"/>
      <c r="AQ506" s="472"/>
      <c r="AR506" s="472"/>
    </row>
    <row r="507" spans="1:46">
      <c r="A507" s="466">
        <v>37501</v>
      </c>
      <c r="B507" s="467">
        <v>2010</v>
      </c>
      <c r="C507" s="466"/>
      <c r="D507" s="468">
        <v>0</v>
      </c>
      <c r="E507" s="469"/>
      <c r="F507" s="468">
        <v>0</v>
      </c>
      <c r="G507" s="469"/>
      <c r="H507" s="468">
        <v>0</v>
      </c>
      <c r="J507" s="470">
        <f t="shared" si="345"/>
        <v>0</v>
      </c>
      <c r="L507" s="471" t="str">
        <f t="shared" si="346"/>
        <v>NA</v>
      </c>
      <c r="N507" s="471">
        <f t="shared" si="347"/>
        <v>-0.13155998258995782</v>
      </c>
      <c r="O507" s="472"/>
      <c r="P507" s="471">
        <f t="shared" si="348"/>
        <v>-0.13155998258995782</v>
      </c>
      <c r="Q507" s="472"/>
      <c r="R507" s="471">
        <f t="shared" si="349"/>
        <v>-0.13155998258995782</v>
      </c>
      <c r="S507" s="472"/>
      <c r="T507" s="471">
        <f t="shared" si="350"/>
        <v>-0.13155998258995782</v>
      </c>
      <c r="U507" s="472"/>
      <c r="V507" s="471">
        <f t="shared" si="351"/>
        <v>-0.13155998258995782</v>
      </c>
      <c r="W507" s="472"/>
      <c r="X507" s="471">
        <f t="shared" si="352"/>
        <v>-0.13155998258995782</v>
      </c>
      <c r="Y507" s="472"/>
      <c r="Z507" s="471">
        <f t="shared" si="353"/>
        <v>-0.13155998258995782</v>
      </c>
      <c r="AA507" s="472"/>
      <c r="AB507" s="471">
        <f t="shared" si="354"/>
        <v>-0.13155998258995782</v>
      </c>
      <c r="AC507" s="472"/>
      <c r="AD507" s="471">
        <f t="shared" si="355"/>
        <v>-0.13155998258995782</v>
      </c>
      <c r="AE507" s="472"/>
      <c r="AF507" s="471">
        <f t="shared" si="356"/>
        <v>-0.13155998258995782</v>
      </c>
      <c r="AG507" s="472"/>
      <c r="AH507" s="471">
        <f t="shared" si="357"/>
        <v>-0.13155998258995782</v>
      </c>
      <c r="AI507" s="472"/>
      <c r="AJ507" s="471">
        <f t="shared" si="358"/>
        <v>-0.13155998258995782</v>
      </c>
      <c r="AK507" s="472"/>
      <c r="AL507" s="471">
        <f t="shared" si="359"/>
        <v>-0.13155998258995782</v>
      </c>
      <c r="AM507" s="472"/>
      <c r="AN507" s="471">
        <f>IF(SUM($D493:$D507)=0,"NA",SUM($J493:$J507)/SUM($D493:$D507))</f>
        <v>-0.13155998258995782</v>
      </c>
      <c r="AO507" s="472"/>
      <c r="AP507" s="471"/>
      <c r="AQ507" s="472"/>
      <c r="AR507" s="471"/>
    </row>
    <row r="508" spans="1:46">
      <c r="A508" s="466">
        <v>37501</v>
      </c>
      <c r="B508" s="467">
        <v>2011</v>
      </c>
      <c r="C508" s="466"/>
      <c r="D508" s="468">
        <v>0</v>
      </c>
      <c r="E508" s="469"/>
      <c r="F508" s="468">
        <v>0</v>
      </c>
      <c r="G508" s="469"/>
      <c r="H508" s="468">
        <v>0</v>
      </c>
      <c r="J508" s="470">
        <f t="shared" si="345"/>
        <v>0</v>
      </c>
      <c r="L508" s="471" t="str">
        <f t="shared" si="346"/>
        <v>NA</v>
      </c>
      <c r="N508" s="471" t="str">
        <f t="shared" si="347"/>
        <v>NA</v>
      </c>
      <c r="O508" s="472"/>
      <c r="P508" s="471">
        <f t="shared" si="348"/>
        <v>-0.13155998258995782</v>
      </c>
      <c r="Q508" s="472"/>
      <c r="R508" s="471">
        <f t="shared" si="349"/>
        <v>-0.13155998258995782</v>
      </c>
      <c r="S508" s="472"/>
      <c r="T508" s="471">
        <f t="shared" si="350"/>
        <v>-0.13155998258995782</v>
      </c>
      <c r="U508" s="472"/>
      <c r="V508" s="471">
        <f t="shared" si="351"/>
        <v>-0.13155998258995782</v>
      </c>
      <c r="W508" s="472"/>
      <c r="X508" s="471">
        <f t="shared" si="352"/>
        <v>-0.13155998258995782</v>
      </c>
      <c r="Y508" s="472"/>
      <c r="Z508" s="471">
        <f t="shared" si="353"/>
        <v>-0.13155998258995782</v>
      </c>
      <c r="AA508" s="472"/>
      <c r="AB508" s="471">
        <f t="shared" si="354"/>
        <v>-0.13155998258995782</v>
      </c>
      <c r="AC508" s="472"/>
      <c r="AD508" s="471">
        <f t="shared" si="355"/>
        <v>-0.13155998258995782</v>
      </c>
      <c r="AE508" s="472"/>
      <c r="AF508" s="471">
        <f t="shared" si="356"/>
        <v>-0.13155998258995782</v>
      </c>
      <c r="AG508" s="472"/>
      <c r="AH508" s="471">
        <f t="shared" si="357"/>
        <v>-0.13155998258995782</v>
      </c>
      <c r="AI508" s="472"/>
      <c r="AJ508" s="471">
        <f t="shared" si="358"/>
        <v>-0.13155998258995782</v>
      </c>
      <c r="AK508" s="472"/>
      <c r="AL508" s="471">
        <f t="shared" si="359"/>
        <v>-0.13155998258995782</v>
      </c>
      <c r="AM508" s="472"/>
      <c r="AN508" s="471">
        <f>IF(SUM($D494:$D508)=0,"NA",SUM($J494:$J508)/SUM($D494:$D508))</f>
        <v>-0.13155998258995782</v>
      </c>
      <c r="AO508" s="472"/>
      <c r="AP508" s="471">
        <f>IF(SUM($D493:$D508)=0,"NA",SUM($J493:$J508)/SUM($D493:$D508))</f>
        <v>-0.13155998258995782</v>
      </c>
      <c r="AQ508" s="472"/>
      <c r="AR508" s="471"/>
    </row>
    <row r="509" spans="1:46">
      <c r="A509" s="466">
        <v>37501</v>
      </c>
      <c r="B509" s="467">
        <v>2012</v>
      </c>
      <c r="C509" s="466"/>
      <c r="D509" s="468">
        <v>0</v>
      </c>
      <c r="E509" s="469"/>
      <c r="F509" s="468">
        <v>0</v>
      </c>
      <c r="G509" s="469"/>
      <c r="H509" s="468">
        <v>0</v>
      </c>
      <c r="J509" s="470">
        <f t="shared" si="345"/>
        <v>0</v>
      </c>
      <c r="L509" s="471" t="str">
        <f t="shared" si="346"/>
        <v>NA</v>
      </c>
      <c r="N509" s="471" t="str">
        <f t="shared" si="347"/>
        <v>NA</v>
      </c>
      <c r="O509" s="472"/>
      <c r="P509" s="471" t="str">
        <f t="shared" si="348"/>
        <v>NA</v>
      </c>
      <c r="Q509" s="472"/>
      <c r="R509" s="471">
        <f t="shared" si="349"/>
        <v>-0.13155998258995782</v>
      </c>
      <c r="S509" s="472"/>
      <c r="T509" s="471">
        <f t="shared" si="350"/>
        <v>-0.13155998258995782</v>
      </c>
      <c r="U509" s="472"/>
      <c r="V509" s="471">
        <f t="shared" si="351"/>
        <v>-0.13155998258995782</v>
      </c>
      <c r="W509" s="472"/>
      <c r="X509" s="471">
        <f t="shared" si="352"/>
        <v>-0.13155998258995782</v>
      </c>
      <c r="Y509" s="472"/>
      <c r="Z509" s="471">
        <f t="shared" si="353"/>
        <v>-0.13155998258995782</v>
      </c>
      <c r="AA509" s="472"/>
      <c r="AB509" s="471">
        <f t="shared" si="354"/>
        <v>-0.13155998258995782</v>
      </c>
      <c r="AC509" s="472"/>
      <c r="AD509" s="471">
        <f t="shared" si="355"/>
        <v>-0.13155998258995782</v>
      </c>
      <c r="AE509" s="472"/>
      <c r="AF509" s="471">
        <f t="shared" si="356"/>
        <v>-0.13155998258995782</v>
      </c>
      <c r="AG509" s="472"/>
      <c r="AH509" s="471">
        <f t="shared" si="357"/>
        <v>-0.13155998258995782</v>
      </c>
      <c r="AI509" s="472"/>
      <c r="AJ509" s="471">
        <f t="shared" si="358"/>
        <v>-0.13155998258995782</v>
      </c>
      <c r="AK509" s="472"/>
      <c r="AL509" s="471">
        <f t="shared" si="359"/>
        <v>-0.13155998258995782</v>
      </c>
      <c r="AM509" s="472"/>
      <c r="AN509" s="471">
        <f>IF(SUM($D495:$D509)=0,"NA",SUM($J495:$J509)/SUM($D495:$D509))</f>
        <v>-0.13155998258995782</v>
      </c>
      <c r="AO509" s="472"/>
      <c r="AP509" s="471">
        <f>IF(SUM($D494:$D509)=0,"NA",SUM($J494:$J509)/SUM($D494:$D509))</f>
        <v>-0.13155998258995782</v>
      </c>
      <c r="AQ509" s="472"/>
      <c r="AR509" s="471">
        <f>IF(SUM($D493:$D509)=0,"NA",SUM($J493:$J509)/SUM($D493:$D509))</f>
        <v>-0.13155998258995782</v>
      </c>
    </row>
    <row r="510" spans="1:46">
      <c r="A510" s="466">
        <v>37501</v>
      </c>
      <c r="B510" s="467">
        <v>2013</v>
      </c>
      <c r="C510" s="466"/>
      <c r="D510" s="477">
        <v>1005.61</v>
      </c>
      <c r="E510" s="478"/>
      <c r="F510" s="468">
        <v>0</v>
      </c>
      <c r="G510" s="478"/>
      <c r="H510" s="477">
        <v>1098.55</v>
      </c>
      <c r="J510" s="451">
        <f t="shared" si="345"/>
        <v>-1098.55</v>
      </c>
      <c r="L510" s="471">
        <f t="shared" si="346"/>
        <v>-1.0924215152991716</v>
      </c>
      <c r="N510" s="471">
        <f>IF(SUM($D509:$D510)=0,"NA",SUM($J509:$J510)/SUM($D509:$D510))</f>
        <v>-1.0924215152991716</v>
      </c>
      <c r="O510" s="472"/>
      <c r="P510" s="471">
        <f t="shared" si="348"/>
        <v>-1.0924215152991716</v>
      </c>
      <c r="Q510" s="472"/>
      <c r="R510" s="471">
        <f t="shared" si="349"/>
        <v>-1.0924215152991716</v>
      </c>
      <c r="S510" s="472"/>
      <c r="T510" s="471">
        <f t="shared" si="350"/>
        <v>-0.38526331266951808</v>
      </c>
      <c r="U510" s="472"/>
      <c r="V510" s="471">
        <f t="shared" si="351"/>
        <v>-0.38526331266951808</v>
      </c>
      <c r="W510" s="472"/>
      <c r="X510" s="471">
        <f t="shared" si="352"/>
        <v>-0.38526331266951808</v>
      </c>
      <c r="Y510" s="472"/>
      <c r="Z510" s="471">
        <f t="shared" si="353"/>
        <v>-0.38526331266951808</v>
      </c>
      <c r="AA510" s="472"/>
      <c r="AB510" s="471">
        <f t="shared" si="354"/>
        <v>-0.38526331266951808</v>
      </c>
      <c r="AC510" s="472"/>
      <c r="AD510" s="471">
        <f t="shared" si="355"/>
        <v>-0.38526331266951808</v>
      </c>
      <c r="AE510" s="472"/>
      <c r="AF510" s="471">
        <f t="shared" si="356"/>
        <v>-0.38526331266951808</v>
      </c>
      <c r="AG510" s="472"/>
      <c r="AH510" s="471">
        <f t="shared" si="357"/>
        <v>-0.38526331266951808</v>
      </c>
      <c r="AI510" s="472"/>
      <c r="AJ510" s="471">
        <f t="shared" si="358"/>
        <v>-0.38526331266951808</v>
      </c>
      <c r="AK510" s="472"/>
      <c r="AL510" s="471">
        <f t="shared" si="359"/>
        <v>-0.38526331266951808</v>
      </c>
      <c r="AM510" s="472"/>
      <c r="AN510" s="471">
        <f>IF(SUM($D496:$D510)=0,"NA",SUM($J496:$J510)/SUM($D496:$D510))</f>
        <v>-0.38526331266951808</v>
      </c>
      <c r="AO510" s="472"/>
      <c r="AP510" s="471">
        <f>IF(SUM($D495:$D510)=0,"NA",SUM($J495:$J510)/SUM($D495:$D510))</f>
        <v>-0.38526331266951808</v>
      </c>
      <c r="AQ510" s="472"/>
      <c r="AR510" s="471">
        <f>IF(SUM($D494:$D510)=0,"NA",SUM($J494:$J510)/SUM($D494:$D510))</f>
        <v>-0.38526331266951808</v>
      </c>
      <c r="AS510" s="471">
        <f>IF(SUM($D493:$D510)=0,"NA",SUM($J493:$J510)/SUM($D493:$D510))</f>
        <v>-0.38526331266951808</v>
      </c>
    </row>
    <row r="511" spans="1:46">
      <c r="A511" s="466">
        <v>37501</v>
      </c>
      <c r="B511" s="467">
        <v>2014</v>
      </c>
      <c r="C511" s="466"/>
      <c r="D511" s="477">
        <v>682.76</v>
      </c>
      <c r="E511" s="478"/>
      <c r="F511" s="468">
        <v>0</v>
      </c>
      <c r="G511" s="478"/>
      <c r="H511" s="477">
        <v>774.33</v>
      </c>
      <c r="J511" s="451">
        <f t="shared" si="345"/>
        <v>-774.33</v>
      </c>
      <c r="L511" s="471">
        <f t="shared" si="346"/>
        <v>-1.1341174058234227</v>
      </c>
      <c r="N511" s="471">
        <f>IF(SUM($D510:$D511)=0,"NA",SUM($J510:$J511)/SUM($D510:$D511))</f>
        <v>-1.1092829178438377</v>
      </c>
      <c r="O511" s="472"/>
      <c r="P511" s="471">
        <f t="shared" si="348"/>
        <v>-1.1092829178438377</v>
      </c>
      <c r="Q511" s="472"/>
      <c r="R511" s="471">
        <f t="shared" si="349"/>
        <v>-1.1092829178438377</v>
      </c>
      <c r="S511" s="472"/>
      <c r="T511" s="471">
        <f t="shared" si="350"/>
        <v>-1.1092829178438377</v>
      </c>
      <c r="U511" s="472"/>
      <c r="V511" s="471">
        <f t="shared" si="351"/>
        <v>-0.49910160642123186</v>
      </c>
      <c r="W511" s="472"/>
      <c r="X511" s="471">
        <f t="shared" si="352"/>
        <v>-0.49910160642123186</v>
      </c>
      <c r="Y511" s="472"/>
      <c r="Z511" s="471">
        <f t="shared" si="353"/>
        <v>-0.49910160642123186</v>
      </c>
      <c r="AA511" s="472"/>
      <c r="AB511" s="471">
        <f t="shared" si="354"/>
        <v>-0.49910160642123186</v>
      </c>
      <c r="AC511" s="472"/>
      <c r="AD511" s="471">
        <f t="shared" si="355"/>
        <v>-0.49910160642123186</v>
      </c>
      <c r="AE511" s="472"/>
      <c r="AF511" s="471">
        <f t="shared" si="356"/>
        <v>-0.49910160642123186</v>
      </c>
      <c r="AG511" s="472"/>
      <c r="AH511" s="471">
        <f t="shared" si="357"/>
        <v>-0.49910160642123186</v>
      </c>
      <c r="AI511" s="472"/>
      <c r="AJ511" s="471">
        <f t="shared" si="358"/>
        <v>-0.49910160642123186</v>
      </c>
      <c r="AK511" s="472"/>
      <c r="AL511" s="471">
        <f t="shared" si="359"/>
        <v>-0.49910160642123186</v>
      </c>
      <c r="AM511" s="472"/>
      <c r="AN511" s="471">
        <f>IF(SUM($D497:$D511)=0,"NA",SUM($J497:$J511)/SUM($D497:$D511))</f>
        <v>-0.49910160642123186</v>
      </c>
      <c r="AO511" s="472"/>
      <c r="AP511" s="471">
        <f>IF(SUM($D496:$D511)=0,"NA",SUM($J496:$J511)/SUM($D496:$D511))</f>
        <v>-0.49910160642123186</v>
      </c>
      <c r="AQ511" s="472"/>
      <c r="AR511" s="471">
        <f>IF(SUM($D495:$D511)=0,"NA",SUM($J495:$J511)/SUM($D495:$D511))</f>
        <v>-0.49910160642123186</v>
      </c>
      <c r="AS511" s="471">
        <f>IF(SUM($D494:$D511)=0,"NA",SUM($J494:$J511)/SUM($D494:$D511))</f>
        <v>-0.49910160642123186</v>
      </c>
      <c r="AT511" s="471">
        <f>IF(SUM($D493:$D511)=0,"NA",SUM($J493:$J511)/SUM($D493:$D511))</f>
        <v>-0.49910160642123186</v>
      </c>
    </row>
    <row r="512" spans="1:46">
      <c r="A512" s="466"/>
      <c r="B512" s="466"/>
      <c r="C512" s="466"/>
      <c r="D512" s="477"/>
      <c r="E512" s="478"/>
      <c r="F512" s="477"/>
      <c r="G512" s="478"/>
      <c r="H512" s="477"/>
      <c r="J512" s="488">
        <f>SUM(J493:J511)</f>
        <v>-2241.64</v>
      </c>
    </row>
    <row r="513" spans="1:44">
      <c r="A513" s="466"/>
      <c r="B513" s="466"/>
      <c r="C513" s="466"/>
      <c r="D513" s="477"/>
      <c r="E513" s="478"/>
      <c r="F513" s="477"/>
      <c r="G513" s="478"/>
      <c r="H513" s="477"/>
    </row>
    <row r="514" spans="1:44">
      <c r="A514" s="466" t="s">
        <v>462</v>
      </c>
      <c r="B514" s="467">
        <v>1996</v>
      </c>
      <c r="C514" s="466"/>
      <c r="D514" s="468">
        <v>0</v>
      </c>
      <c r="E514" s="469"/>
      <c r="F514" s="468">
        <v>0</v>
      </c>
      <c r="G514" s="469"/>
      <c r="H514" s="468">
        <v>0</v>
      </c>
      <c r="J514" s="470">
        <f t="shared" ref="J514:J532" si="360">F514+-H514</f>
        <v>0</v>
      </c>
      <c r="L514" s="471" t="str">
        <f t="shared" ref="L514:L532" si="361">IF(D514=0,"NA",+J514/D514)</f>
        <v>NA</v>
      </c>
      <c r="N514" s="471"/>
      <c r="O514" s="472"/>
      <c r="P514" s="471"/>
      <c r="Q514" s="473"/>
      <c r="R514" s="473"/>
      <c r="S514" s="473"/>
      <c r="T514" s="473"/>
      <c r="U514" s="472"/>
      <c r="V514" s="472"/>
      <c r="W514" s="472"/>
      <c r="X514" s="472"/>
      <c r="Y514" s="472"/>
      <c r="Z514" s="472"/>
      <c r="AA514" s="474"/>
      <c r="AB514" s="474"/>
      <c r="AC514" s="472"/>
      <c r="AD514" s="472"/>
      <c r="AE514" s="472"/>
      <c r="AF514" s="472"/>
      <c r="AG514" s="472"/>
      <c r="AH514" s="472"/>
      <c r="AI514" s="472"/>
      <c r="AJ514" s="472"/>
      <c r="AK514" s="472"/>
      <c r="AL514" s="472"/>
      <c r="AM514" s="472"/>
      <c r="AN514" s="472"/>
      <c r="AO514" s="472"/>
      <c r="AP514" s="472"/>
      <c r="AQ514" s="472"/>
      <c r="AR514" s="472"/>
    </row>
    <row r="515" spans="1:44">
      <c r="A515" s="466" t="s">
        <v>462</v>
      </c>
      <c r="B515" s="467">
        <v>1997</v>
      </c>
      <c r="C515" s="466"/>
      <c r="D515" s="468">
        <v>0</v>
      </c>
      <c r="E515" s="469"/>
      <c r="F515" s="468">
        <v>0</v>
      </c>
      <c r="G515" s="469"/>
      <c r="H515" s="468">
        <v>0</v>
      </c>
      <c r="J515" s="470">
        <f t="shared" si="360"/>
        <v>0</v>
      </c>
      <c r="L515" s="471" t="str">
        <f t="shared" si="361"/>
        <v>NA</v>
      </c>
      <c r="N515" s="471" t="str">
        <f t="shared" ref="N515:N530" si="362">IF(SUM($D514:$D515)=0,"NA",SUM($J514:$J515)/SUM($D514:$D515))</f>
        <v>NA</v>
      </c>
      <c r="O515" s="472"/>
      <c r="P515" s="471"/>
      <c r="Q515" s="473"/>
      <c r="R515" s="471"/>
      <c r="S515" s="473"/>
      <c r="T515" s="473"/>
      <c r="U515" s="472"/>
      <c r="V515" s="472"/>
      <c r="W515" s="472"/>
      <c r="X515" s="472"/>
      <c r="Y515" s="472"/>
      <c r="Z515" s="472"/>
      <c r="AA515" s="474"/>
      <c r="AB515" s="475"/>
      <c r="AC515" s="472"/>
      <c r="AD515" s="472"/>
      <c r="AE515" s="472"/>
      <c r="AF515" s="472"/>
      <c r="AG515" s="472"/>
      <c r="AH515" s="472"/>
      <c r="AI515" s="472"/>
      <c r="AJ515" s="472"/>
      <c r="AK515" s="472"/>
      <c r="AL515" s="472"/>
      <c r="AM515" s="472"/>
      <c r="AN515" s="472"/>
      <c r="AO515" s="472"/>
      <c r="AP515" s="472"/>
      <c r="AQ515" s="472"/>
      <c r="AR515" s="472"/>
    </row>
    <row r="516" spans="1:44">
      <c r="A516" s="466" t="s">
        <v>462</v>
      </c>
      <c r="B516" s="467">
        <v>1998</v>
      </c>
      <c r="C516" s="466"/>
      <c r="D516" s="468">
        <v>0</v>
      </c>
      <c r="E516" s="469"/>
      <c r="F516" s="468">
        <v>0</v>
      </c>
      <c r="G516" s="469"/>
      <c r="H516" s="468">
        <v>0</v>
      </c>
      <c r="J516" s="470">
        <f t="shared" si="360"/>
        <v>0</v>
      </c>
      <c r="L516" s="471" t="str">
        <f t="shared" si="361"/>
        <v>NA</v>
      </c>
      <c r="N516" s="471" t="str">
        <f t="shared" si="362"/>
        <v>NA</v>
      </c>
      <c r="O516" s="472"/>
      <c r="P516" s="471" t="str">
        <f t="shared" ref="P516:P532" si="363">IF(SUM($D514:$D516)=0,"NA",SUM($J514:$J516)/SUM($D514:$D516))</f>
        <v>NA</v>
      </c>
      <c r="Q516" s="473"/>
      <c r="R516" s="471"/>
      <c r="S516" s="473"/>
      <c r="T516" s="471"/>
      <c r="U516" s="472"/>
      <c r="V516" s="472"/>
      <c r="W516" s="472"/>
      <c r="X516" s="472"/>
      <c r="Y516" s="472"/>
      <c r="Z516" s="472"/>
      <c r="AA516" s="472"/>
      <c r="AB516" s="472"/>
      <c r="AC516" s="472"/>
      <c r="AD516" s="472"/>
      <c r="AE516" s="472"/>
      <c r="AF516" s="472"/>
      <c r="AG516" s="472"/>
      <c r="AH516" s="472"/>
      <c r="AI516" s="472"/>
      <c r="AJ516" s="472"/>
      <c r="AK516" s="472"/>
      <c r="AL516" s="472"/>
      <c r="AM516" s="472"/>
      <c r="AN516" s="472"/>
      <c r="AO516" s="472"/>
      <c r="AP516" s="472"/>
      <c r="AQ516" s="472"/>
      <c r="AR516" s="472"/>
    </row>
    <row r="517" spans="1:44">
      <c r="A517" s="466" t="s">
        <v>462</v>
      </c>
      <c r="B517" s="467">
        <v>1999</v>
      </c>
      <c r="C517" s="466"/>
      <c r="D517" s="468">
        <v>0</v>
      </c>
      <c r="E517" s="469"/>
      <c r="F517" s="468">
        <v>0</v>
      </c>
      <c r="G517" s="469"/>
      <c r="H517" s="468">
        <v>0</v>
      </c>
      <c r="J517" s="470">
        <f t="shared" si="360"/>
        <v>0</v>
      </c>
      <c r="L517" s="471" t="str">
        <f t="shared" si="361"/>
        <v>NA</v>
      </c>
      <c r="N517" s="471" t="str">
        <f t="shared" si="362"/>
        <v>NA</v>
      </c>
      <c r="O517" s="472"/>
      <c r="P517" s="471" t="str">
        <f t="shared" si="363"/>
        <v>NA</v>
      </c>
      <c r="Q517" s="473"/>
      <c r="R517" s="471" t="str">
        <f t="shared" ref="R517:R532" si="364">IF(SUM($D514:$D517)=0,"NA",SUM($J514:$J517)/SUM($D514:$D517))</f>
        <v>NA</v>
      </c>
      <c r="S517" s="473"/>
      <c r="T517" s="471"/>
      <c r="U517" s="472"/>
      <c r="V517" s="471"/>
      <c r="W517" s="472"/>
      <c r="X517" s="472"/>
      <c r="Y517" s="472"/>
      <c r="Z517" s="472"/>
      <c r="AA517" s="472"/>
      <c r="AB517" s="472"/>
      <c r="AC517" s="472"/>
      <c r="AD517" s="472"/>
      <c r="AE517" s="472"/>
      <c r="AF517" s="472"/>
      <c r="AG517" s="472"/>
      <c r="AH517" s="472"/>
      <c r="AI517" s="472"/>
      <c r="AJ517" s="472"/>
      <c r="AK517" s="472"/>
      <c r="AL517" s="472"/>
      <c r="AM517" s="472"/>
      <c r="AN517" s="472"/>
      <c r="AO517" s="472"/>
      <c r="AP517" s="472"/>
      <c r="AQ517" s="472"/>
      <c r="AR517" s="472"/>
    </row>
    <row r="518" spans="1:44">
      <c r="A518" s="466" t="s">
        <v>462</v>
      </c>
      <c r="B518" s="467">
        <v>2000</v>
      </c>
      <c r="C518" s="466"/>
      <c r="D518" s="477">
        <v>4190</v>
      </c>
      <c r="E518" s="478"/>
      <c r="F518" s="468">
        <v>0</v>
      </c>
      <c r="G518" s="478"/>
      <c r="H518" s="477">
        <v>3054</v>
      </c>
      <c r="J518" s="451">
        <f t="shared" si="360"/>
        <v>-3054</v>
      </c>
      <c r="L518" s="471">
        <f t="shared" si="361"/>
        <v>-0.72887828162291168</v>
      </c>
      <c r="N518" s="471">
        <f t="shared" si="362"/>
        <v>-0.72887828162291168</v>
      </c>
      <c r="O518" s="472"/>
      <c r="P518" s="471">
        <f t="shared" si="363"/>
        <v>-0.72887828162291168</v>
      </c>
      <c r="Q518" s="473"/>
      <c r="R518" s="471">
        <f t="shared" si="364"/>
        <v>-0.72887828162291168</v>
      </c>
      <c r="S518" s="473"/>
      <c r="T518" s="471">
        <f t="shared" ref="T518:T532" si="365">IF(SUM($D514:$D518)=0,"NA",SUM($J514:$J518)/SUM($D514:$D518))</f>
        <v>-0.72887828162291168</v>
      </c>
      <c r="U518" s="472"/>
      <c r="V518" s="471"/>
      <c r="W518" s="472"/>
      <c r="X518" s="471"/>
      <c r="Y518" s="472"/>
      <c r="Z518" s="472"/>
      <c r="AA518" s="472"/>
      <c r="AB518" s="472"/>
      <c r="AC518" s="472"/>
      <c r="AD518" s="472"/>
      <c r="AE518" s="472"/>
      <c r="AF518" s="472"/>
      <c r="AG518" s="472"/>
      <c r="AH518" s="472"/>
      <c r="AI518" s="472"/>
      <c r="AJ518" s="472"/>
      <c r="AK518" s="472"/>
      <c r="AL518" s="472"/>
      <c r="AM518" s="472"/>
      <c r="AN518" s="472"/>
      <c r="AO518" s="472"/>
      <c r="AP518" s="472"/>
      <c r="AQ518" s="472"/>
      <c r="AR518" s="472"/>
    </row>
    <row r="519" spans="1:44">
      <c r="A519" s="466" t="s">
        <v>462</v>
      </c>
      <c r="B519" s="467">
        <v>2001</v>
      </c>
      <c r="C519" s="466"/>
      <c r="D519" s="468">
        <v>0</v>
      </c>
      <c r="E519" s="469"/>
      <c r="F519" s="468">
        <v>0</v>
      </c>
      <c r="G519" s="469"/>
      <c r="H519" s="468">
        <v>0</v>
      </c>
      <c r="J519" s="470">
        <f t="shared" si="360"/>
        <v>0</v>
      </c>
      <c r="L519" s="471" t="str">
        <f t="shared" si="361"/>
        <v>NA</v>
      </c>
      <c r="N519" s="471">
        <f t="shared" si="362"/>
        <v>-0.72887828162291168</v>
      </c>
      <c r="O519" s="472"/>
      <c r="P519" s="471">
        <f t="shared" si="363"/>
        <v>-0.72887828162291168</v>
      </c>
      <c r="Q519" s="473"/>
      <c r="R519" s="471">
        <f t="shared" si="364"/>
        <v>-0.72887828162291168</v>
      </c>
      <c r="S519" s="473"/>
      <c r="T519" s="471">
        <f t="shared" si="365"/>
        <v>-0.72887828162291168</v>
      </c>
      <c r="U519" s="472"/>
      <c r="V519" s="471">
        <f t="shared" ref="V519:V532" si="366">IF(SUM($D514:$D519)=0,"NA",SUM($J514:$J519)/SUM($D514:$D519))</f>
        <v>-0.72887828162291168</v>
      </c>
      <c r="W519" s="472"/>
      <c r="X519" s="471"/>
      <c r="Y519" s="472"/>
      <c r="Z519" s="471"/>
      <c r="AA519" s="472"/>
      <c r="AB519" s="472"/>
      <c r="AC519" s="472"/>
      <c r="AD519" s="472"/>
      <c r="AE519" s="472"/>
      <c r="AF519" s="472"/>
      <c r="AG519" s="472"/>
      <c r="AH519" s="472"/>
      <c r="AI519" s="472"/>
      <c r="AJ519" s="472"/>
      <c r="AK519" s="472"/>
      <c r="AL519" s="472"/>
      <c r="AM519" s="472"/>
      <c r="AN519" s="472"/>
      <c r="AO519" s="472"/>
      <c r="AP519" s="472"/>
      <c r="AQ519" s="472"/>
      <c r="AR519" s="472"/>
    </row>
    <row r="520" spans="1:44">
      <c r="A520" s="466" t="s">
        <v>462</v>
      </c>
      <c r="B520" s="467">
        <v>2002</v>
      </c>
      <c r="C520" s="466"/>
      <c r="D520" s="468">
        <v>0</v>
      </c>
      <c r="E520" s="469"/>
      <c r="F520" s="468">
        <v>0</v>
      </c>
      <c r="G520" s="469"/>
      <c r="H520" s="468">
        <v>0</v>
      </c>
      <c r="J520" s="470">
        <f t="shared" si="360"/>
        <v>0</v>
      </c>
      <c r="L520" s="471" t="str">
        <f t="shared" si="361"/>
        <v>NA</v>
      </c>
      <c r="N520" s="471" t="str">
        <f t="shared" si="362"/>
        <v>NA</v>
      </c>
      <c r="O520" s="472"/>
      <c r="P520" s="471">
        <f t="shared" si="363"/>
        <v>-0.72887828162291168</v>
      </c>
      <c r="Q520" s="473"/>
      <c r="R520" s="471">
        <f t="shared" si="364"/>
        <v>-0.72887828162291168</v>
      </c>
      <c r="S520" s="473"/>
      <c r="T520" s="471">
        <f t="shared" si="365"/>
        <v>-0.72887828162291168</v>
      </c>
      <c r="U520" s="472"/>
      <c r="V520" s="471">
        <f t="shared" si="366"/>
        <v>-0.72887828162291168</v>
      </c>
      <c r="W520" s="472"/>
      <c r="X520" s="471">
        <f t="shared" ref="X520:X532" si="367">IF(SUM($D514:$D520)=0,"NA",SUM($J514:$J520)/SUM($D514:$D520))</f>
        <v>-0.72887828162291168</v>
      </c>
      <c r="Y520" s="472"/>
      <c r="Z520" s="471"/>
      <c r="AA520" s="472"/>
      <c r="AB520" s="471"/>
      <c r="AC520" s="472"/>
      <c r="AD520" s="472"/>
      <c r="AE520" s="472"/>
      <c r="AF520" s="472"/>
      <c r="AG520" s="472"/>
      <c r="AH520" s="472"/>
      <c r="AI520" s="472"/>
      <c r="AJ520" s="472"/>
      <c r="AK520" s="472"/>
      <c r="AL520" s="472"/>
      <c r="AM520" s="472"/>
      <c r="AN520" s="472"/>
      <c r="AO520" s="472"/>
      <c r="AP520" s="472"/>
      <c r="AQ520" s="472"/>
      <c r="AR520" s="472"/>
    </row>
    <row r="521" spans="1:44">
      <c r="A521" s="466" t="s">
        <v>462</v>
      </c>
      <c r="B521" s="467">
        <v>2003</v>
      </c>
      <c r="C521" s="466"/>
      <c r="D521" s="468">
        <v>0</v>
      </c>
      <c r="E521" s="469"/>
      <c r="F521" s="468">
        <v>0</v>
      </c>
      <c r="G521" s="469"/>
      <c r="H521" s="468">
        <v>0</v>
      </c>
      <c r="J521" s="470">
        <f t="shared" si="360"/>
        <v>0</v>
      </c>
      <c r="L521" s="471" t="str">
        <f t="shared" si="361"/>
        <v>NA</v>
      </c>
      <c r="N521" s="471" t="str">
        <f t="shared" si="362"/>
        <v>NA</v>
      </c>
      <c r="O521" s="472"/>
      <c r="P521" s="471" t="str">
        <f t="shared" si="363"/>
        <v>NA</v>
      </c>
      <c r="Q521" s="473"/>
      <c r="R521" s="471">
        <f t="shared" si="364"/>
        <v>-0.72887828162291168</v>
      </c>
      <c r="S521" s="473"/>
      <c r="T521" s="471">
        <f t="shared" si="365"/>
        <v>-0.72887828162291168</v>
      </c>
      <c r="U521" s="472"/>
      <c r="V521" s="471">
        <f t="shared" si="366"/>
        <v>-0.72887828162291168</v>
      </c>
      <c r="W521" s="472"/>
      <c r="X521" s="471">
        <f t="shared" si="367"/>
        <v>-0.72887828162291168</v>
      </c>
      <c r="Y521" s="472"/>
      <c r="Z521" s="471">
        <f t="shared" ref="Z521:Z532" si="368">IF(SUM($D514:$D521)=0,"NA",SUM($J514:$J521)/SUM($D514:$D521))</f>
        <v>-0.72887828162291168</v>
      </c>
      <c r="AA521" s="472"/>
      <c r="AB521" s="471"/>
      <c r="AC521" s="472"/>
      <c r="AD521" s="471"/>
      <c r="AE521" s="471"/>
      <c r="AF521" s="472"/>
      <c r="AG521" s="472"/>
      <c r="AH521" s="472"/>
      <c r="AI521" s="472"/>
      <c r="AJ521" s="472"/>
      <c r="AK521" s="472"/>
      <c r="AL521" s="472"/>
      <c r="AM521" s="472"/>
      <c r="AN521" s="472"/>
      <c r="AO521" s="472"/>
      <c r="AP521" s="472"/>
      <c r="AQ521" s="472"/>
      <c r="AR521" s="472"/>
    </row>
    <row r="522" spans="1:44">
      <c r="A522" s="466" t="s">
        <v>462</v>
      </c>
      <c r="B522" s="467">
        <v>2004</v>
      </c>
      <c r="C522" s="466"/>
      <c r="D522" s="468">
        <v>0</v>
      </c>
      <c r="E522" s="469"/>
      <c r="F522" s="468">
        <v>0</v>
      </c>
      <c r="G522" s="469"/>
      <c r="H522" s="468">
        <v>0</v>
      </c>
      <c r="J522" s="470">
        <f t="shared" si="360"/>
        <v>0</v>
      </c>
      <c r="L522" s="471" t="str">
        <f t="shared" si="361"/>
        <v>NA</v>
      </c>
      <c r="N522" s="471" t="str">
        <f t="shared" si="362"/>
        <v>NA</v>
      </c>
      <c r="O522" s="472"/>
      <c r="P522" s="471" t="str">
        <f t="shared" si="363"/>
        <v>NA</v>
      </c>
      <c r="Q522" s="473"/>
      <c r="R522" s="471" t="str">
        <f t="shared" si="364"/>
        <v>NA</v>
      </c>
      <c r="S522" s="473"/>
      <c r="T522" s="471">
        <f t="shared" si="365"/>
        <v>-0.72887828162291168</v>
      </c>
      <c r="U522" s="472"/>
      <c r="V522" s="471">
        <f t="shared" si="366"/>
        <v>-0.72887828162291168</v>
      </c>
      <c r="W522" s="472"/>
      <c r="X522" s="471">
        <f t="shared" si="367"/>
        <v>-0.72887828162291168</v>
      </c>
      <c r="Y522" s="472"/>
      <c r="Z522" s="471">
        <f t="shared" si="368"/>
        <v>-0.72887828162291168</v>
      </c>
      <c r="AA522" s="472"/>
      <c r="AB522" s="471">
        <f t="shared" ref="AB522:AB532" si="369">IF(SUM($D514:$D522)=0,"NA",SUM($J514:$J522)/SUM($D514:$D522))</f>
        <v>-0.72887828162291168</v>
      </c>
      <c r="AC522" s="472"/>
      <c r="AD522" s="471"/>
      <c r="AE522" s="471"/>
      <c r="AF522" s="471"/>
      <c r="AG522" s="472"/>
      <c r="AH522" s="471" t="s">
        <v>36</v>
      </c>
      <c r="AI522" s="472"/>
      <c r="AJ522" s="471" t="s">
        <v>36</v>
      </c>
      <c r="AK522" s="472"/>
      <c r="AL522" s="471" t="s">
        <v>36</v>
      </c>
      <c r="AM522" s="472"/>
      <c r="AN522" s="471" t="s">
        <v>36</v>
      </c>
      <c r="AO522" s="472"/>
      <c r="AP522" s="472"/>
      <c r="AQ522" s="472"/>
      <c r="AR522" s="472"/>
    </row>
    <row r="523" spans="1:44">
      <c r="A523" s="466" t="s">
        <v>462</v>
      </c>
      <c r="B523" s="467">
        <v>2005</v>
      </c>
      <c r="C523" s="466"/>
      <c r="D523" s="468">
        <v>0</v>
      </c>
      <c r="E523" s="469"/>
      <c r="F523" s="468">
        <v>0</v>
      </c>
      <c r="G523" s="469"/>
      <c r="H523" s="468">
        <v>0</v>
      </c>
      <c r="J523" s="470">
        <f t="shared" si="360"/>
        <v>0</v>
      </c>
      <c r="L523" s="471" t="str">
        <f t="shared" si="361"/>
        <v>NA</v>
      </c>
      <c r="N523" s="471" t="str">
        <f t="shared" si="362"/>
        <v>NA</v>
      </c>
      <c r="O523" s="472"/>
      <c r="P523" s="471" t="str">
        <f t="shared" si="363"/>
        <v>NA</v>
      </c>
      <c r="Q523" s="473"/>
      <c r="R523" s="471" t="str">
        <f t="shared" si="364"/>
        <v>NA</v>
      </c>
      <c r="S523" s="473"/>
      <c r="T523" s="471" t="str">
        <f t="shared" si="365"/>
        <v>NA</v>
      </c>
      <c r="U523" s="472"/>
      <c r="V523" s="471">
        <f t="shared" si="366"/>
        <v>-0.72887828162291168</v>
      </c>
      <c r="W523" s="472"/>
      <c r="X523" s="471">
        <f t="shared" si="367"/>
        <v>-0.72887828162291168</v>
      </c>
      <c r="Y523" s="472"/>
      <c r="Z523" s="471">
        <f t="shared" si="368"/>
        <v>-0.72887828162291168</v>
      </c>
      <c r="AA523" s="472"/>
      <c r="AB523" s="471">
        <f t="shared" si="369"/>
        <v>-0.72887828162291168</v>
      </c>
      <c r="AC523" s="472"/>
      <c r="AD523" s="471">
        <f t="shared" ref="AD523:AD532" si="370">IF(SUM($D514:$D523)=0,"NA",SUM($J514:$J523)/SUM($D514:$D523))</f>
        <v>-0.72887828162291168</v>
      </c>
      <c r="AE523" s="471"/>
      <c r="AF523" s="471"/>
      <c r="AG523" s="472"/>
      <c r="AH523" s="471"/>
      <c r="AI523" s="472"/>
      <c r="AJ523" s="471" t="s">
        <v>36</v>
      </c>
      <c r="AK523" s="472"/>
      <c r="AL523" s="471" t="s">
        <v>36</v>
      </c>
      <c r="AM523" s="472"/>
      <c r="AN523" s="471" t="s">
        <v>36</v>
      </c>
      <c r="AO523" s="472"/>
      <c r="AP523" s="472"/>
      <c r="AQ523" s="472"/>
      <c r="AR523" s="472"/>
    </row>
    <row r="524" spans="1:44">
      <c r="A524" s="466" t="s">
        <v>462</v>
      </c>
      <c r="B524" s="467">
        <v>2006</v>
      </c>
      <c r="C524" s="466"/>
      <c r="D524" s="468">
        <v>0</v>
      </c>
      <c r="E524" s="469"/>
      <c r="F524" s="468">
        <v>0</v>
      </c>
      <c r="G524" s="469"/>
      <c r="H524" s="468">
        <v>0</v>
      </c>
      <c r="J524" s="470">
        <f t="shared" si="360"/>
        <v>0</v>
      </c>
      <c r="L524" s="471" t="str">
        <f t="shared" si="361"/>
        <v>NA</v>
      </c>
      <c r="N524" s="471" t="str">
        <f t="shared" si="362"/>
        <v>NA</v>
      </c>
      <c r="O524" s="472"/>
      <c r="P524" s="471" t="str">
        <f t="shared" si="363"/>
        <v>NA</v>
      </c>
      <c r="Q524" s="473"/>
      <c r="R524" s="471" t="str">
        <f t="shared" si="364"/>
        <v>NA</v>
      </c>
      <c r="S524" s="473"/>
      <c r="T524" s="471" t="str">
        <f t="shared" si="365"/>
        <v>NA</v>
      </c>
      <c r="U524" s="472"/>
      <c r="V524" s="471" t="str">
        <f t="shared" si="366"/>
        <v>NA</v>
      </c>
      <c r="W524" s="472"/>
      <c r="X524" s="471">
        <f t="shared" si="367"/>
        <v>-0.72887828162291168</v>
      </c>
      <c r="Y524" s="472"/>
      <c r="Z524" s="471">
        <f t="shared" si="368"/>
        <v>-0.72887828162291168</v>
      </c>
      <c r="AA524" s="472"/>
      <c r="AB524" s="471">
        <f t="shared" si="369"/>
        <v>-0.72887828162291168</v>
      </c>
      <c r="AC524" s="472"/>
      <c r="AD524" s="471">
        <f t="shared" si="370"/>
        <v>-0.72887828162291168</v>
      </c>
      <c r="AE524" s="471"/>
      <c r="AF524" s="471">
        <f t="shared" ref="AF524:AF532" si="371">IF(SUM($D514:$D524)=0,"NA",SUM($J514:$J524)/SUM($D514:$D524))</f>
        <v>-0.72887828162291168</v>
      </c>
      <c r="AG524" s="472"/>
      <c r="AH524" s="471"/>
      <c r="AI524" s="472"/>
      <c r="AJ524" s="471"/>
      <c r="AK524" s="472"/>
      <c r="AL524" s="471" t="s">
        <v>36</v>
      </c>
      <c r="AM524" s="472"/>
      <c r="AN524" s="471" t="s">
        <v>36</v>
      </c>
      <c r="AO524" s="472"/>
      <c r="AP524" s="472"/>
      <c r="AQ524" s="472"/>
      <c r="AR524" s="472"/>
    </row>
    <row r="525" spans="1:44">
      <c r="A525" s="466" t="s">
        <v>462</v>
      </c>
      <c r="B525" s="467">
        <v>2007</v>
      </c>
      <c r="C525" s="466"/>
      <c r="D525" s="468">
        <v>0</v>
      </c>
      <c r="E525" s="478"/>
      <c r="F525" s="468">
        <v>0</v>
      </c>
      <c r="G525" s="478"/>
      <c r="H525" s="477">
        <v>41.51</v>
      </c>
      <c r="J525" s="451">
        <f t="shared" si="360"/>
        <v>-41.51</v>
      </c>
      <c r="L525" s="471" t="str">
        <f t="shared" si="361"/>
        <v>NA</v>
      </c>
      <c r="N525" s="471" t="str">
        <f t="shared" si="362"/>
        <v>NA</v>
      </c>
      <c r="O525" s="472"/>
      <c r="P525" s="471" t="str">
        <f t="shared" si="363"/>
        <v>NA</v>
      </c>
      <c r="Q525" s="473"/>
      <c r="R525" s="471" t="str">
        <f t="shared" si="364"/>
        <v>NA</v>
      </c>
      <c r="S525" s="473"/>
      <c r="T525" s="471" t="str">
        <f t="shared" si="365"/>
        <v>NA</v>
      </c>
      <c r="U525" s="472"/>
      <c r="V525" s="471" t="str">
        <f t="shared" si="366"/>
        <v>NA</v>
      </c>
      <c r="W525" s="472"/>
      <c r="X525" s="471" t="str">
        <f t="shared" si="367"/>
        <v>NA</v>
      </c>
      <c r="Y525" s="472"/>
      <c r="Z525" s="471">
        <f t="shared" si="368"/>
        <v>-0.73878520286396188</v>
      </c>
      <c r="AA525" s="472"/>
      <c r="AB525" s="471">
        <f t="shared" si="369"/>
        <v>-0.73878520286396188</v>
      </c>
      <c r="AC525" s="472"/>
      <c r="AD525" s="471">
        <f t="shared" si="370"/>
        <v>-0.73878520286396188</v>
      </c>
      <c r="AE525" s="471"/>
      <c r="AF525" s="471">
        <f t="shared" si="371"/>
        <v>-0.73878520286396188</v>
      </c>
      <c r="AG525" s="472"/>
      <c r="AH525" s="471">
        <f t="shared" ref="AH525:AH532" si="372">IF(SUM($D514:$D525)=0,"NA",SUM($J514:$J525)/SUM($D514:$D525))</f>
        <v>-0.73878520286396188</v>
      </c>
      <c r="AI525" s="472"/>
      <c r="AJ525" s="471"/>
      <c r="AK525" s="472"/>
      <c r="AL525" s="471"/>
      <c r="AM525" s="472"/>
      <c r="AN525" s="471" t="s">
        <v>36</v>
      </c>
      <c r="AO525" s="472"/>
      <c r="AP525" s="472"/>
      <c r="AQ525" s="472"/>
      <c r="AR525" s="472"/>
    </row>
    <row r="526" spans="1:44">
      <c r="A526" s="466" t="s">
        <v>462</v>
      </c>
      <c r="B526" s="467">
        <v>2008</v>
      </c>
      <c r="C526" s="466"/>
      <c r="D526" s="468">
        <v>0</v>
      </c>
      <c r="E526" s="469"/>
      <c r="F526" s="468">
        <v>0</v>
      </c>
      <c r="G526" s="469"/>
      <c r="H526" s="468">
        <v>0</v>
      </c>
      <c r="J526" s="470">
        <f t="shared" si="360"/>
        <v>0</v>
      </c>
      <c r="L526" s="471" t="str">
        <f t="shared" si="361"/>
        <v>NA</v>
      </c>
      <c r="N526" s="471" t="str">
        <f t="shared" si="362"/>
        <v>NA</v>
      </c>
      <c r="O526" s="472"/>
      <c r="P526" s="471" t="str">
        <f t="shared" si="363"/>
        <v>NA</v>
      </c>
      <c r="Q526" s="472"/>
      <c r="R526" s="471" t="str">
        <f t="shared" si="364"/>
        <v>NA</v>
      </c>
      <c r="S526" s="473"/>
      <c r="T526" s="471" t="str">
        <f t="shared" si="365"/>
        <v>NA</v>
      </c>
      <c r="U526" s="472"/>
      <c r="V526" s="471" t="str">
        <f t="shared" si="366"/>
        <v>NA</v>
      </c>
      <c r="W526" s="472"/>
      <c r="X526" s="471" t="str">
        <f t="shared" si="367"/>
        <v>NA</v>
      </c>
      <c r="Y526" s="472"/>
      <c r="Z526" s="471" t="str">
        <f t="shared" si="368"/>
        <v>NA</v>
      </c>
      <c r="AA526" s="472"/>
      <c r="AB526" s="471">
        <f t="shared" si="369"/>
        <v>-0.73878520286396188</v>
      </c>
      <c r="AC526" s="472"/>
      <c r="AD526" s="471">
        <f t="shared" si="370"/>
        <v>-0.73878520286396188</v>
      </c>
      <c r="AE526" s="471"/>
      <c r="AF526" s="471">
        <f t="shared" si="371"/>
        <v>-0.73878520286396188</v>
      </c>
      <c r="AG526" s="472"/>
      <c r="AH526" s="471">
        <f t="shared" si="372"/>
        <v>-0.73878520286396188</v>
      </c>
      <c r="AI526" s="472"/>
      <c r="AJ526" s="471">
        <f t="shared" ref="AJ526:AJ532" si="373">IF(SUM($D514:$D526)=0,"NA",SUM($J514:$J526)/SUM($D514:$D526))</f>
        <v>-0.73878520286396188</v>
      </c>
      <c r="AK526" s="472"/>
      <c r="AL526" s="471"/>
      <c r="AM526" s="472"/>
      <c r="AN526" s="471"/>
      <c r="AO526" s="472"/>
      <c r="AP526" s="472"/>
      <c r="AQ526" s="472"/>
      <c r="AR526" s="472"/>
    </row>
    <row r="527" spans="1:44">
      <c r="A527" s="466" t="s">
        <v>462</v>
      </c>
      <c r="B527" s="467">
        <v>2009</v>
      </c>
      <c r="C527" s="466"/>
      <c r="D527" s="477">
        <v>2802.98</v>
      </c>
      <c r="E527" s="478"/>
      <c r="F527" s="468">
        <v>0</v>
      </c>
      <c r="G527" s="478"/>
      <c r="H527" s="477">
        <v>368.76</v>
      </c>
      <c r="J527" s="451">
        <f t="shared" si="360"/>
        <v>-368.76</v>
      </c>
      <c r="L527" s="471">
        <f t="shared" si="361"/>
        <v>-0.13155998258995782</v>
      </c>
      <c r="N527" s="471">
        <f t="shared" si="362"/>
        <v>-0.13155998258995782</v>
      </c>
      <c r="O527" s="472"/>
      <c r="P527" s="471">
        <f t="shared" si="363"/>
        <v>-0.1463692213287287</v>
      </c>
      <c r="Q527" s="472"/>
      <c r="R527" s="471">
        <f t="shared" si="364"/>
        <v>-0.1463692213287287</v>
      </c>
      <c r="S527" s="473"/>
      <c r="T527" s="471">
        <f t="shared" si="365"/>
        <v>-0.1463692213287287</v>
      </c>
      <c r="U527" s="472"/>
      <c r="V527" s="471">
        <f t="shared" si="366"/>
        <v>-0.1463692213287287</v>
      </c>
      <c r="W527" s="472"/>
      <c r="X527" s="471">
        <f t="shared" si="367"/>
        <v>-0.1463692213287287</v>
      </c>
      <c r="Y527" s="472"/>
      <c r="Z527" s="471">
        <f t="shared" si="368"/>
        <v>-0.1463692213287287</v>
      </c>
      <c r="AA527" s="472"/>
      <c r="AB527" s="471">
        <f t="shared" si="369"/>
        <v>-0.1463692213287287</v>
      </c>
      <c r="AC527" s="472"/>
      <c r="AD527" s="471">
        <f t="shared" si="370"/>
        <v>-0.49539252221513586</v>
      </c>
      <c r="AE527" s="471"/>
      <c r="AF527" s="471">
        <f t="shared" si="371"/>
        <v>-0.49539252221513586</v>
      </c>
      <c r="AG527" s="472"/>
      <c r="AH527" s="471">
        <f t="shared" si="372"/>
        <v>-0.49539252221513586</v>
      </c>
      <c r="AI527" s="472"/>
      <c r="AJ527" s="471">
        <f t="shared" si="373"/>
        <v>-0.49539252221513586</v>
      </c>
      <c r="AK527" s="472"/>
      <c r="AL527" s="471">
        <f t="shared" ref="AL527:AL532" si="374">IF(SUM($D514:$D527)=0,"NA",SUM($J514:$J527)/SUM($D514:$D527))</f>
        <v>-0.49539252221513586</v>
      </c>
      <c r="AM527" s="472"/>
      <c r="AN527" s="471"/>
      <c r="AO527" s="472"/>
      <c r="AP527" s="471"/>
      <c r="AQ527" s="472"/>
      <c r="AR527" s="472"/>
    </row>
    <row r="528" spans="1:44">
      <c r="A528" s="466" t="s">
        <v>462</v>
      </c>
      <c r="B528" s="467">
        <v>2010</v>
      </c>
      <c r="C528" s="466"/>
      <c r="D528" s="468">
        <v>0</v>
      </c>
      <c r="E528" s="469"/>
      <c r="F528" s="468">
        <v>0</v>
      </c>
      <c r="G528" s="469"/>
      <c r="H528" s="468">
        <v>0</v>
      </c>
      <c r="J528" s="470">
        <f t="shared" si="360"/>
        <v>0</v>
      </c>
      <c r="L528" s="471" t="str">
        <f t="shared" si="361"/>
        <v>NA</v>
      </c>
      <c r="N528" s="471">
        <f t="shared" si="362"/>
        <v>-0.13155998258995782</v>
      </c>
      <c r="O528" s="472"/>
      <c r="P528" s="471">
        <f t="shared" si="363"/>
        <v>-0.13155998258995782</v>
      </c>
      <c r="Q528" s="472"/>
      <c r="R528" s="471">
        <f t="shared" si="364"/>
        <v>-0.1463692213287287</v>
      </c>
      <c r="S528" s="472"/>
      <c r="T528" s="471">
        <f t="shared" si="365"/>
        <v>-0.1463692213287287</v>
      </c>
      <c r="U528" s="472"/>
      <c r="V528" s="471">
        <f t="shared" si="366"/>
        <v>-0.1463692213287287</v>
      </c>
      <c r="W528" s="472"/>
      <c r="X528" s="471">
        <f t="shared" si="367"/>
        <v>-0.1463692213287287</v>
      </c>
      <c r="Y528" s="472"/>
      <c r="Z528" s="471">
        <f t="shared" si="368"/>
        <v>-0.1463692213287287</v>
      </c>
      <c r="AA528" s="472"/>
      <c r="AB528" s="471">
        <f t="shared" si="369"/>
        <v>-0.1463692213287287</v>
      </c>
      <c r="AC528" s="472"/>
      <c r="AD528" s="471">
        <f t="shared" si="370"/>
        <v>-0.1463692213287287</v>
      </c>
      <c r="AE528" s="472"/>
      <c r="AF528" s="471">
        <f t="shared" si="371"/>
        <v>-0.49539252221513586</v>
      </c>
      <c r="AG528" s="472"/>
      <c r="AH528" s="471">
        <f t="shared" si="372"/>
        <v>-0.49539252221513586</v>
      </c>
      <c r="AI528" s="472"/>
      <c r="AJ528" s="471">
        <f t="shared" si="373"/>
        <v>-0.49539252221513586</v>
      </c>
      <c r="AK528" s="472"/>
      <c r="AL528" s="471">
        <f t="shared" si="374"/>
        <v>-0.49539252221513586</v>
      </c>
      <c r="AM528" s="472"/>
      <c r="AN528" s="471">
        <f>IF(SUM($D514:$D528)=0,"NA",SUM($J514:$J528)/SUM($D514:$D528))</f>
        <v>-0.49539252221513586</v>
      </c>
      <c r="AO528" s="472"/>
      <c r="AP528" s="471"/>
      <c r="AQ528" s="472"/>
      <c r="AR528" s="471"/>
    </row>
    <row r="529" spans="1:46">
      <c r="A529" s="466" t="s">
        <v>462</v>
      </c>
      <c r="B529" s="467">
        <v>2011</v>
      </c>
      <c r="C529" s="466"/>
      <c r="D529" s="468">
        <v>0</v>
      </c>
      <c r="E529" s="469"/>
      <c r="F529" s="468">
        <v>0</v>
      </c>
      <c r="G529" s="469"/>
      <c r="H529" s="468">
        <v>0</v>
      </c>
      <c r="J529" s="470">
        <f t="shared" si="360"/>
        <v>0</v>
      </c>
      <c r="L529" s="471" t="str">
        <f t="shared" si="361"/>
        <v>NA</v>
      </c>
      <c r="N529" s="471" t="str">
        <f t="shared" si="362"/>
        <v>NA</v>
      </c>
      <c r="O529" s="472"/>
      <c r="P529" s="471">
        <f t="shared" si="363"/>
        <v>-0.13155998258995782</v>
      </c>
      <c r="Q529" s="472"/>
      <c r="R529" s="471">
        <f t="shared" si="364"/>
        <v>-0.13155998258995782</v>
      </c>
      <c r="S529" s="472"/>
      <c r="T529" s="471">
        <f t="shared" si="365"/>
        <v>-0.1463692213287287</v>
      </c>
      <c r="U529" s="472"/>
      <c r="V529" s="471">
        <f t="shared" si="366"/>
        <v>-0.1463692213287287</v>
      </c>
      <c r="W529" s="472"/>
      <c r="X529" s="471">
        <f t="shared" si="367"/>
        <v>-0.1463692213287287</v>
      </c>
      <c r="Y529" s="472"/>
      <c r="Z529" s="471">
        <f t="shared" si="368"/>
        <v>-0.1463692213287287</v>
      </c>
      <c r="AA529" s="472"/>
      <c r="AB529" s="471">
        <f t="shared" si="369"/>
        <v>-0.1463692213287287</v>
      </c>
      <c r="AC529" s="472"/>
      <c r="AD529" s="471">
        <f t="shared" si="370"/>
        <v>-0.1463692213287287</v>
      </c>
      <c r="AE529" s="472"/>
      <c r="AF529" s="471">
        <f t="shared" si="371"/>
        <v>-0.1463692213287287</v>
      </c>
      <c r="AG529" s="472"/>
      <c r="AH529" s="471">
        <f t="shared" si="372"/>
        <v>-0.49539252221513586</v>
      </c>
      <c r="AI529" s="472"/>
      <c r="AJ529" s="471">
        <f t="shared" si="373"/>
        <v>-0.49539252221513586</v>
      </c>
      <c r="AK529" s="472"/>
      <c r="AL529" s="471">
        <f t="shared" si="374"/>
        <v>-0.49539252221513586</v>
      </c>
      <c r="AM529" s="472"/>
      <c r="AN529" s="471">
        <f>IF(SUM($D515:$D529)=0,"NA",SUM($J515:$J529)/SUM($D515:$D529))</f>
        <v>-0.49539252221513586</v>
      </c>
      <c r="AO529" s="472"/>
      <c r="AP529" s="471">
        <f>IF(SUM($D514:$D529)=0,"NA",SUM($J514:$J529)/SUM($D514:$D529))</f>
        <v>-0.49539252221513586</v>
      </c>
      <c r="AQ529" s="472"/>
      <c r="AR529" s="471"/>
    </row>
    <row r="530" spans="1:46">
      <c r="A530" s="466" t="s">
        <v>462</v>
      </c>
      <c r="B530" s="467">
        <v>2012</v>
      </c>
      <c r="C530" s="466"/>
      <c r="D530" s="468">
        <v>0</v>
      </c>
      <c r="E530" s="469"/>
      <c r="F530" s="468">
        <v>0</v>
      </c>
      <c r="G530" s="469"/>
      <c r="H530" s="468">
        <v>0</v>
      </c>
      <c r="J530" s="470">
        <f t="shared" si="360"/>
        <v>0</v>
      </c>
      <c r="L530" s="471" t="str">
        <f t="shared" si="361"/>
        <v>NA</v>
      </c>
      <c r="N530" s="471" t="str">
        <f t="shared" si="362"/>
        <v>NA</v>
      </c>
      <c r="O530" s="472"/>
      <c r="P530" s="471" t="str">
        <f t="shared" si="363"/>
        <v>NA</v>
      </c>
      <c r="Q530" s="472"/>
      <c r="R530" s="471">
        <f t="shared" si="364"/>
        <v>-0.13155998258995782</v>
      </c>
      <c r="S530" s="472"/>
      <c r="T530" s="471">
        <f t="shared" si="365"/>
        <v>-0.13155998258995782</v>
      </c>
      <c r="U530" s="472"/>
      <c r="V530" s="471">
        <f t="shared" si="366"/>
        <v>-0.1463692213287287</v>
      </c>
      <c r="W530" s="472"/>
      <c r="X530" s="471">
        <f t="shared" si="367"/>
        <v>-0.1463692213287287</v>
      </c>
      <c r="Y530" s="472"/>
      <c r="Z530" s="471">
        <f t="shared" si="368"/>
        <v>-0.1463692213287287</v>
      </c>
      <c r="AA530" s="472"/>
      <c r="AB530" s="471">
        <f t="shared" si="369"/>
        <v>-0.1463692213287287</v>
      </c>
      <c r="AC530" s="472"/>
      <c r="AD530" s="471">
        <f t="shared" si="370"/>
        <v>-0.1463692213287287</v>
      </c>
      <c r="AE530" s="472"/>
      <c r="AF530" s="471">
        <f t="shared" si="371"/>
        <v>-0.1463692213287287</v>
      </c>
      <c r="AG530" s="472"/>
      <c r="AH530" s="471">
        <f t="shared" si="372"/>
        <v>-0.1463692213287287</v>
      </c>
      <c r="AI530" s="472"/>
      <c r="AJ530" s="471">
        <f t="shared" si="373"/>
        <v>-0.49539252221513586</v>
      </c>
      <c r="AK530" s="472"/>
      <c r="AL530" s="471">
        <f t="shared" si="374"/>
        <v>-0.49539252221513586</v>
      </c>
      <c r="AM530" s="472"/>
      <c r="AN530" s="471">
        <f>IF(SUM($D516:$D530)=0,"NA",SUM($J516:$J530)/SUM($D516:$D530))</f>
        <v>-0.49539252221513586</v>
      </c>
      <c r="AO530" s="472"/>
      <c r="AP530" s="471">
        <f>IF(SUM($D515:$D530)=0,"NA",SUM($J515:$J530)/SUM($D515:$D530))</f>
        <v>-0.49539252221513586</v>
      </c>
      <c r="AQ530" s="472"/>
      <c r="AR530" s="471">
        <f>IF(SUM($D514:$D530)=0,"NA",SUM($J514:$J530)/SUM($D514:$D530))</f>
        <v>-0.49539252221513586</v>
      </c>
    </row>
    <row r="531" spans="1:46">
      <c r="A531" s="466" t="s">
        <v>462</v>
      </c>
      <c r="B531" s="467">
        <v>2013</v>
      </c>
      <c r="C531" s="466"/>
      <c r="D531" s="477">
        <v>1005.61</v>
      </c>
      <c r="E531" s="478"/>
      <c r="F531" s="468">
        <v>0</v>
      </c>
      <c r="G531" s="478"/>
      <c r="H531" s="477">
        <v>1098.55</v>
      </c>
      <c r="J531" s="451">
        <f t="shared" si="360"/>
        <v>-1098.55</v>
      </c>
      <c r="L531" s="471">
        <f t="shared" si="361"/>
        <v>-1.0924215152991716</v>
      </c>
      <c r="N531" s="471">
        <f>IF(SUM($D530:$D531)=0,"NA",SUM($J530:$J531)/SUM($D530:$D531))</f>
        <v>-1.0924215152991716</v>
      </c>
      <c r="O531" s="472"/>
      <c r="P531" s="471">
        <f t="shared" si="363"/>
        <v>-1.0924215152991716</v>
      </c>
      <c r="Q531" s="472"/>
      <c r="R531" s="471">
        <f t="shared" si="364"/>
        <v>-1.0924215152991716</v>
      </c>
      <c r="S531" s="472"/>
      <c r="T531" s="471">
        <f t="shared" si="365"/>
        <v>-0.38526331266951808</v>
      </c>
      <c r="U531" s="472"/>
      <c r="V531" s="471">
        <f t="shared" si="366"/>
        <v>-0.38526331266951808</v>
      </c>
      <c r="W531" s="472"/>
      <c r="X531" s="471">
        <f t="shared" si="367"/>
        <v>-0.396162359298323</v>
      </c>
      <c r="Y531" s="472"/>
      <c r="Z531" s="471">
        <f t="shared" si="368"/>
        <v>-0.396162359298323</v>
      </c>
      <c r="AA531" s="472"/>
      <c r="AB531" s="471">
        <f t="shared" si="369"/>
        <v>-0.396162359298323</v>
      </c>
      <c r="AC531" s="472"/>
      <c r="AD531" s="471">
        <f t="shared" si="370"/>
        <v>-0.396162359298323</v>
      </c>
      <c r="AE531" s="472"/>
      <c r="AF531" s="471">
        <f t="shared" si="371"/>
        <v>-0.396162359298323</v>
      </c>
      <c r="AG531" s="472"/>
      <c r="AH531" s="471">
        <f t="shared" si="372"/>
        <v>-0.396162359298323</v>
      </c>
      <c r="AI531" s="472"/>
      <c r="AJ531" s="471">
        <f t="shared" si="373"/>
        <v>-0.396162359298323</v>
      </c>
      <c r="AK531" s="472"/>
      <c r="AL531" s="471">
        <f t="shared" si="374"/>
        <v>-0.57045304234871408</v>
      </c>
      <c r="AM531" s="472"/>
      <c r="AN531" s="471">
        <f>IF(SUM($D517:$D531)=0,"NA",SUM($J517:$J531)/SUM($D517:$D531))</f>
        <v>-0.57045304234871408</v>
      </c>
      <c r="AO531" s="472"/>
      <c r="AP531" s="471">
        <f>IF(SUM($D516:$D531)=0,"NA",SUM($J516:$J531)/SUM($D516:$D531))</f>
        <v>-0.57045304234871408</v>
      </c>
      <c r="AQ531" s="472"/>
      <c r="AR531" s="471">
        <f>IF(SUM($D515:$D531)=0,"NA",SUM($J515:$J531)/SUM($D515:$D531))</f>
        <v>-0.57045304234871408</v>
      </c>
      <c r="AS531" s="471">
        <f>IF(SUM($D514:$D531)=0,"NA",SUM($J514:$J531)/SUM($D514:$D531))</f>
        <v>-0.57045304234871408</v>
      </c>
    </row>
    <row r="532" spans="1:46">
      <c r="A532" s="466" t="s">
        <v>462</v>
      </c>
      <c r="B532" s="467">
        <v>2014</v>
      </c>
      <c r="C532" s="466"/>
      <c r="D532" s="477">
        <v>682.76</v>
      </c>
      <c r="E532" s="478"/>
      <c r="F532" s="468">
        <v>0</v>
      </c>
      <c r="G532" s="478"/>
      <c r="H532" s="477">
        <v>774.33</v>
      </c>
      <c r="J532" s="451">
        <f t="shared" si="360"/>
        <v>-774.33</v>
      </c>
      <c r="L532" s="471">
        <f t="shared" si="361"/>
        <v>-1.1341174058234227</v>
      </c>
      <c r="N532" s="471">
        <f>IF(SUM($D531:$D532)=0,"NA",SUM($J531:$J532)/SUM($D531:$D532))</f>
        <v>-1.1092829178438377</v>
      </c>
      <c r="O532" s="472"/>
      <c r="P532" s="471">
        <f t="shared" si="363"/>
        <v>-1.1092829178438377</v>
      </c>
      <c r="Q532" s="472"/>
      <c r="R532" s="471">
        <f t="shared" si="364"/>
        <v>-1.1092829178438377</v>
      </c>
      <c r="S532" s="472"/>
      <c r="T532" s="471">
        <f t="shared" si="365"/>
        <v>-1.1092829178438377</v>
      </c>
      <c r="U532" s="472"/>
      <c r="V532" s="471">
        <f t="shared" si="366"/>
        <v>-0.49910160642123186</v>
      </c>
      <c r="W532" s="472"/>
      <c r="X532" s="471">
        <f t="shared" si="367"/>
        <v>-0.49910160642123186</v>
      </c>
      <c r="Y532" s="472"/>
      <c r="Z532" s="471">
        <f t="shared" si="368"/>
        <v>-0.50834381644717064</v>
      </c>
      <c r="AA532" s="472"/>
      <c r="AB532" s="471">
        <f t="shared" si="369"/>
        <v>-0.50834381644717064</v>
      </c>
      <c r="AC532" s="472"/>
      <c r="AD532" s="471">
        <f t="shared" si="370"/>
        <v>-0.50834381644717064</v>
      </c>
      <c r="AE532" s="472"/>
      <c r="AF532" s="471">
        <f t="shared" si="371"/>
        <v>-0.50834381644717064</v>
      </c>
      <c r="AG532" s="472"/>
      <c r="AH532" s="471">
        <f t="shared" si="372"/>
        <v>-0.50834381644717064</v>
      </c>
      <c r="AI532" s="472"/>
      <c r="AJ532" s="471">
        <f t="shared" si="373"/>
        <v>-0.50834381644717064</v>
      </c>
      <c r="AK532" s="472"/>
      <c r="AL532" s="471">
        <f t="shared" si="374"/>
        <v>-0.50834381644717064</v>
      </c>
      <c r="AM532" s="472"/>
      <c r="AN532" s="471">
        <f>IF(SUM($D518:$D532)=0,"NA",SUM($J518:$J532)/SUM($D518:$D532))</f>
        <v>-0.6147834150218574</v>
      </c>
      <c r="AO532" s="472"/>
      <c r="AP532" s="471">
        <f>IF(SUM($D517:$D532)=0,"NA",SUM($J517:$J532)/SUM($D517:$D532))</f>
        <v>-0.6147834150218574</v>
      </c>
      <c r="AQ532" s="472"/>
      <c r="AR532" s="471">
        <f>IF(SUM($D516:$D532)=0,"NA",SUM($J516:$J532)/SUM($D516:$D532))</f>
        <v>-0.6147834150218574</v>
      </c>
      <c r="AS532" s="471">
        <f>IF(SUM($D515:$D532)=0,"NA",SUM($J515:$J532)/SUM($D515:$D532))</f>
        <v>-0.6147834150218574</v>
      </c>
      <c r="AT532" s="471">
        <f>IF(SUM($D514:$D532)=0,"NA",SUM($J514:$J532)/SUM($D514:$D532))</f>
        <v>-0.6147834150218574</v>
      </c>
    </row>
    <row r="533" spans="1:46">
      <c r="A533" s="466"/>
      <c r="B533" s="466"/>
      <c r="C533" s="466"/>
      <c r="D533" s="477"/>
      <c r="E533" s="478"/>
      <c r="F533" s="477"/>
      <c r="G533" s="478"/>
      <c r="H533" s="477"/>
      <c r="J533" s="488">
        <f>SUM(J514:J532)</f>
        <v>-5337.1500000000005</v>
      </c>
    </row>
    <row r="534" spans="1:46">
      <c r="A534" s="466"/>
      <c r="B534" s="466"/>
      <c r="C534" s="466"/>
      <c r="D534" s="477"/>
      <c r="E534" s="478"/>
      <c r="F534" s="477"/>
      <c r="G534" s="478"/>
      <c r="H534" s="477"/>
    </row>
    <row r="535" spans="1:46">
      <c r="A535" s="466">
        <v>37600</v>
      </c>
      <c r="B535" s="467">
        <v>1996</v>
      </c>
      <c r="C535" s="466"/>
      <c r="D535" s="479">
        <v>55351</v>
      </c>
      <c r="E535" s="479"/>
      <c r="F535" s="479">
        <v>67854.62</v>
      </c>
      <c r="G535" s="479"/>
      <c r="H535" s="479">
        <v>4609</v>
      </c>
      <c r="J535" s="451">
        <f>F535+-H535</f>
        <v>63245.619999999995</v>
      </c>
      <c r="L535" s="471">
        <f t="shared" ref="L535:L553" si="375">IF(D535=0,"NA",+J535/D535)</f>
        <v>1.1426283174649057</v>
      </c>
      <c r="N535" s="471"/>
      <c r="O535" s="472"/>
      <c r="P535" s="471"/>
      <c r="Q535" s="473"/>
      <c r="R535" s="473"/>
      <c r="S535" s="473"/>
      <c r="T535" s="473"/>
      <c r="U535" s="472"/>
      <c r="V535" s="472"/>
      <c r="W535" s="472"/>
      <c r="X535" s="472"/>
      <c r="Y535" s="472"/>
      <c r="Z535" s="472"/>
      <c r="AA535" s="474"/>
      <c r="AB535" s="474"/>
      <c r="AC535" s="472"/>
      <c r="AD535" s="472"/>
      <c r="AE535" s="472"/>
      <c r="AF535" s="472"/>
      <c r="AG535" s="472"/>
      <c r="AH535" s="472"/>
      <c r="AI535" s="472"/>
      <c r="AJ535" s="472"/>
      <c r="AK535" s="472"/>
      <c r="AL535" s="472"/>
      <c r="AM535" s="472"/>
      <c r="AN535" s="472"/>
      <c r="AO535" s="472"/>
      <c r="AP535" s="472"/>
      <c r="AQ535" s="472"/>
      <c r="AR535" s="472"/>
    </row>
    <row r="536" spans="1:46">
      <c r="A536" s="466">
        <v>37600</v>
      </c>
      <c r="B536" s="467">
        <v>1997</v>
      </c>
      <c r="C536" s="466"/>
      <c r="D536" s="479">
        <v>197090</v>
      </c>
      <c r="E536" s="479"/>
      <c r="F536" s="479">
        <v>0</v>
      </c>
      <c r="G536" s="479"/>
      <c r="H536" s="479">
        <v>251775</v>
      </c>
      <c r="J536" s="451">
        <f t="shared" ref="J536:J553" si="376">F536+-H536</f>
        <v>-251775</v>
      </c>
      <c r="L536" s="471">
        <f t="shared" si="375"/>
        <v>-1.2774620731645441</v>
      </c>
      <c r="N536" s="471">
        <f t="shared" ref="N536:N551" si="377">IF(SUM($D535:$D536)=0,"NA",SUM($J535:$J536)/SUM($D535:$D536))</f>
        <v>-0.74682551566504651</v>
      </c>
      <c r="O536" s="472"/>
      <c r="P536" s="471"/>
      <c r="Q536" s="473"/>
      <c r="R536" s="471"/>
      <c r="S536" s="473"/>
      <c r="T536" s="473"/>
      <c r="U536" s="472"/>
      <c r="V536" s="472"/>
      <c r="W536" s="472"/>
      <c r="X536" s="472"/>
      <c r="Y536" s="472"/>
      <c r="Z536" s="472"/>
      <c r="AA536" s="474"/>
      <c r="AB536" s="475"/>
      <c r="AC536" s="472"/>
      <c r="AD536" s="472"/>
      <c r="AE536" s="472"/>
      <c r="AF536" s="472"/>
      <c r="AG536" s="472"/>
      <c r="AH536" s="472"/>
      <c r="AI536" s="472"/>
      <c r="AJ536" s="472"/>
      <c r="AK536" s="472"/>
      <c r="AL536" s="472"/>
      <c r="AM536" s="472"/>
      <c r="AN536" s="472"/>
      <c r="AO536" s="472"/>
      <c r="AP536" s="472"/>
      <c r="AQ536" s="472"/>
      <c r="AR536" s="472"/>
    </row>
    <row r="537" spans="1:46">
      <c r="A537" s="466">
        <v>37600</v>
      </c>
      <c r="B537" s="467">
        <v>1998</v>
      </c>
      <c r="C537" s="466"/>
      <c r="D537" s="479">
        <v>121727</v>
      </c>
      <c r="E537" s="479"/>
      <c r="F537" s="479">
        <v>6321</v>
      </c>
      <c r="G537" s="479"/>
      <c r="H537" s="479">
        <v>2709</v>
      </c>
      <c r="J537" s="451">
        <f t="shared" si="376"/>
        <v>3612</v>
      </c>
      <c r="L537" s="471">
        <f t="shared" si="375"/>
        <v>2.9672956698185284E-2</v>
      </c>
      <c r="N537" s="471">
        <f t="shared" si="377"/>
        <v>-0.77838697434578452</v>
      </c>
      <c r="O537" s="472"/>
      <c r="P537" s="471">
        <f t="shared" ref="P537:P553" si="378">IF(SUM($D535:$D537)=0,"NA",SUM($J535:$J537)/SUM($D535:$D537))</f>
        <v>-0.49420949947617115</v>
      </c>
      <c r="Q537" s="473"/>
      <c r="R537" s="471"/>
      <c r="S537" s="473"/>
      <c r="T537" s="471"/>
      <c r="U537" s="472"/>
      <c r="V537" s="472"/>
      <c r="W537" s="472"/>
      <c r="X537" s="472"/>
      <c r="Y537" s="472"/>
      <c r="Z537" s="472"/>
      <c r="AA537" s="472"/>
      <c r="AB537" s="472"/>
      <c r="AC537" s="472"/>
      <c r="AD537" s="472"/>
      <c r="AE537" s="472"/>
      <c r="AF537" s="472"/>
      <c r="AG537" s="472"/>
      <c r="AH537" s="472"/>
      <c r="AI537" s="472"/>
      <c r="AJ537" s="472"/>
      <c r="AK537" s="472"/>
      <c r="AL537" s="472"/>
      <c r="AM537" s="472"/>
      <c r="AN537" s="472"/>
      <c r="AO537" s="472"/>
      <c r="AP537" s="472"/>
      <c r="AQ537" s="472"/>
      <c r="AR537" s="472"/>
    </row>
    <row r="538" spans="1:46">
      <c r="A538" s="466">
        <v>37600</v>
      </c>
      <c r="B538" s="467">
        <v>1999</v>
      </c>
      <c r="C538" s="466"/>
      <c r="D538" s="479">
        <v>143666</v>
      </c>
      <c r="E538" s="479"/>
      <c r="F538" s="479">
        <v>0</v>
      </c>
      <c r="G538" s="479"/>
      <c r="H538" s="479">
        <v>25600</v>
      </c>
      <c r="J538" s="451">
        <f t="shared" si="376"/>
        <v>-25600</v>
      </c>
      <c r="L538" s="471">
        <f t="shared" si="375"/>
        <v>-0.17819108209318837</v>
      </c>
      <c r="N538" s="471">
        <f t="shared" si="377"/>
        <v>-8.2850715731010244E-2</v>
      </c>
      <c r="O538" s="472"/>
      <c r="P538" s="471">
        <f t="shared" si="378"/>
        <v>-0.59194175785920777</v>
      </c>
      <c r="Q538" s="473"/>
      <c r="R538" s="471">
        <f t="shared" ref="R538:R553" si="379">IF(SUM($D535:$D538)=0,"NA",SUM($J535:$J538)/SUM($D535:$D538))</f>
        <v>-0.40653448788607932</v>
      </c>
      <c r="S538" s="473"/>
      <c r="T538" s="471"/>
      <c r="U538" s="472"/>
      <c r="V538" s="471"/>
      <c r="W538" s="472"/>
      <c r="X538" s="472"/>
      <c r="Y538" s="472"/>
      <c r="Z538" s="472"/>
      <c r="AA538" s="472"/>
      <c r="AB538" s="472"/>
      <c r="AC538" s="472"/>
      <c r="AD538" s="472"/>
      <c r="AE538" s="472"/>
      <c r="AF538" s="472"/>
      <c r="AG538" s="472"/>
      <c r="AH538" s="472"/>
      <c r="AI538" s="472"/>
      <c r="AJ538" s="472"/>
      <c r="AK538" s="472"/>
      <c r="AL538" s="472"/>
      <c r="AM538" s="472"/>
      <c r="AN538" s="472"/>
      <c r="AO538" s="472"/>
      <c r="AP538" s="472"/>
      <c r="AQ538" s="472"/>
      <c r="AR538" s="472"/>
    </row>
    <row r="539" spans="1:46">
      <c r="A539" s="466">
        <v>37600</v>
      </c>
      <c r="B539" s="467">
        <v>2000</v>
      </c>
      <c r="C539" s="466"/>
      <c r="D539" s="479">
        <v>67723</v>
      </c>
      <c r="E539" s="479"/>
      <c r="F539" s="479">
        <v>0</v>
      </c>
      <c r="G539" s="479"/>
      <c r="H539" s="479">
        <v>80330</v>
      </c>
      <c r="J539" s="451">
        <f t="shared" si="376"/>
        <v>-80330</v>
      </c>
      <c r="L539" s="471">
        <f t="shared" si="375"/>
        <v>-1.1861553681910133</v>
      </c>
      <c r="N539" s="471">
        <f t="shared" si="377"/>
        <v>-0.50111405986120372</v>
      </c>
      <c r="O539" s="472"/>
      <c r="P539" s="471">
        <f t="shared" si="378"/>
        <v>-0.30715426458050649</v>
      </c>
      <c r="Q539" s="473"/>
      <c r="R539" s="471">
        <f t="shared" si="379"/>
        <v>-0.66784042428791823</v>
      </c>
      <c r="S539" s="473"/>
      <c r="T539" s="471">
        <f t="shared" ref="T539:T553" si="380">IF(SUM($D535:$D539)=0,"NA",SUM($J535:$J539)/SUM($D535:$D539))</f>
        <v>-0.49670208024154777</v>
      </c>
      <c r="U539" s="472"/>
      <c r="V539" s="471"/>
      <c r="W539" s="472"/>
      <c r="X539" s="471"/>
      <c r="Y539" s="472"/>
      <c r="Z539" s="472"/>
      <c r="AA539" s="472"/>
      <c r="AB539" s="472"/>
      <c r="AC539" s="472"/>
      <c r="AD539" s="472"/>
      <c r="AE539" s="472"/>
      <c r="AF539" s="472"/>
      <c r="AG539" s="472"/>
      <c r="AH539" s="472"/>
      <c r="AI539" s="472"/>
      <c r="AJ539" s="472"/>
      <c r="AK539" s="472"/>
      <c r="AL539" s="472"/>
      <c r="AM539" s="472"/>
      <c r="AN539" s="472"/>
      <c r="AO539" s="472"/>
      <c r="AP539" s="472"/>
      <c r="AQ539" s="472"/>
      <c r="AR539" s="472"/>
    </row>
    <row r="540" spans="1:46">
      <c r="A540" s="466">
        <v>37600</v>
      </c>
      <c r="B540" s="467">
        <v>2001</v>
      </c>
      <c r="C540" s="466"/>
      <c r="D540" s="479">
        <v>180309</v>
      </c>
      <c r="E540" s="479"/>
      <c r="F540" s="479">
        <v>0</v>
      </c>
      <c r="G540" s="479"/>
      <c r="H540" s="479">
        <v>100246</v>
      </c>
      <c r="J540" s="451">
        <f t="shared" si="376"/>
        <v>-100246</v>
      </c>
      <c r="L540" s="471">
        <f t="shared" si="375"/>
        <v>-0.55596781081365876</v>
      </c>
      <c r="N540" s="471">
        <f t="shared" si="377"/>
        <v>-0.72803509224616181</v>
      </c>
      <c r="O540" s="472"/>
      <c r="P540" s="471">
        <f t="shared" si="378"/>
        <v>-0.52636469933469154</v>
      </c>
      <c r="Q540" s="473"/>
      <c r="R540" s="471">
        <f t="shared" si="379"/>
        <v>-0.39453474217266399</v>
      </c>
      <c r="S540" s="473"/>
      <c r="T540" s="471">
        <f t="shared" si="380"/>
        <v>-0.63945025791151489</v>
      </c>
      <c r="U540" s="472"/>
      <c r="V540" s="471">
        <f t="shared" ref="V540:V553" si="381">IF(SUM($D535:$D540)=0,"NA",SUM($J535:$J540)/SUM($D535:$D540))</f>
        <v>-0.5106551015451789</v>
      </c>
      <c r="W540" s="472"/>
      <c r="X540" s="471"/>
      <c r="Y540" s="472"/>
      <c r="Z540" s="471"/>
      <c r="AA540" s="472"/>
      <c r="AB540" s="472"/>
      <c r="AC540" s="472"/>
      <c r="AD540" s="472"/>
      <c r="AE540" s="472"/>
      <c r="AF540" s="472"/>
      <c r="AG540" s="472"/>
      <c r="AH540" s="472"/>
      <c r="AI540" s="472"/>
      <c r="AJ540" s="472"/>
      <c r="AK540" s="472"/>
      <c r="AL540" s="472"/>
      <c r="AM540" s="472"/>
      <c r="AN540" s="472"/>
      <c r="AO540" s="472"/>
      <c r="AP540" s="472"/>
      <c r="AQ540" s="472"/>
      <c r="AR540" s="472"/>
    </row>
    <row r="541" spans="1:46">
      <c r="A541" s="466">
        <v>37600</v>
      </c>
      <c r="B541" s="467">
        <v>2002</v>
      </c>
      <c r="C541" s="466"/>
      <c r="D541" s="479">
        <v>112370</v>
      </c>
      <c r="E541" s="479"/>
      <c r="F541" s="479">
        <v>0</v>
      </c>
      <c r="G541" s="479"/>
      <c r="H541" s="479">
        <v>20416</v>
      </c>
      <c r="J541" s="451">
        <f t="shared" si="376"/>
        <v>-20416</v>
      </c>
      <c r="L541" s="471">
        <f t="shared" si="375"/>
        <v>-0.1816855032481979</v>
      </c>
      <c r="N541" s="471">
        <f t="shared" si="377"/>
        <v>-0.41226736458714153</v>
      </c>
      <c r="O541" s="472"/>
      <c r="P541" s="471">
        <f t="shared" si="378"/>
        <v>-0.55768835911010484</v>
      </c>
      <c r="Q541" s="473"/>
      <c r="R541" s="471">
        <f t="shared" si="379"/>
        <v>-0.44952665116611251</v>
      </c>
      <c r="S541" s="473"/>
      <c r="T541" s="471">
        <f t="shared" si="380"/>
        <v>-0.35631476761559294</v>
      </c>
      <c r="U541" s="472"/>
      <c r="V541" s="471">
        <f t="shared" si="381"/>
        <v>-0.57693966957715836</v>
      </c>
      <c r="W541" s="472"/>
      <c r="X541" s="471">
        <f t="shared" ref="X541:X553" si="382">IF(SUM($D535:$D541)=0,"NA",SUM($J535:$J541)/SUM($D535:$D541))</f>
        <v>-0.46856355239366182</v>
      </c>
      <c r="Y541" s="472"/>
      <c r="Z541" s="471"/>
      <c r="AA541" s="472"/>
      <c r="AB541" s="471"/>
      <c r="AC541" s="472"/>
      <c r="AD541" s="472"/>
      <c r="AE541" s="472"/>
      <c r="AF541" s="472"/>
      <c r="AG541" s="472"/>
      <c r="AH541" s="472"/>
      <c r="AI541" s="472"/>
      <c r="AJ541" s="472"/>
      <c r="AK541" s="472"/>
      <c r="AL541" s="472"/>
      <c r="AM541" s="472"/>
      <c r="AN541" s="472"/>
      <c r="AO541" s="472"/>
      <c r="AP541" s="472"/>
      <c r="AQ541" s="472"/>
      <c r="AR541" s="472"/>
    </row>
    <row r="542" spans="1:46">
      <c r="A542" s="466">
        <v>37600</v>
      </c>
      <c r="B542" s="467">
        <v>2003</v>
      </c>
      <c r="C542" s="466"/>
      <c r="D542" s="479">
        <v>112104</v>
      </c>
      <c r="E542" s="479"/>
      <c r="F542" s="479">
        <v>0</v>
      </c>
      <c r="G542" s="479"/>
      <c r="H542" s="479">
        <v>42202</v>
      </c>
      <c r="J542" s="451">
        <f t="shared" si="376"/>
        <v>-42202</v>
      </c>
      <c r="L542" s="471">
        <f t="shared" si="375"/>
        <v>-0.37645400699350601</v>
      </c>
      <c r="N542" s="471">
        <f t="shared" si="377"/>
        <v>-0.2789543555155608</v>
      </c>
      <c r="O542" s="472"/>
      <c r="P542" s="471">
        <f t="shared" si="378"/>
        <v>-0.40234891287430546</v>
      </c>
      <c r="Q542" s="473"/>
      <c r="R542" s="471">
        <f t="shared" si="379"/>
        <v>-0.51468976055330518</v>
      </c>
      <c r="S542" s="473"/>
      <c r="T542" s="471">
        <f t="shared" si="380"/>
        <v>-0.43623209103951494</v>
      </c>
      <c r="U542" s="472"/>
      <c r="V542" s="471">
        <f t="shared" si="381"/>
        <v>-0.35937438592544507</v>
      </c>
      <c r="W542" s="472"/>
      <c r="X542" s="471">
        <f t="shared" si="382"/>
        <v>-0.55290169189156235</v>
      </c>
      <c r="Y542" s="472"/>
      <c r="Z542" s="471">
        <f t="shared" ref="Z542:Z553" si="383">IF(SUM($D535:$D542)=0,"NA",SUM($J535:$J542)/SUM($D535:$D542))</f>
        <v>-0.45813698325827495</v>
      </c>
      <c r="AA542" s="472"/>
      <c r="AB542" s="471"/>
      <c r="AC542" s="472"/>
      <c r="AD542" s="471"/>
      <c r="AE542" s="471"/>
      <c r="AF542" s="472"/>
      <c r="AG542" s="472"/>
      <c r="AH542" s="472"/>
      <c r="AI542" s="472"/>
      <c r="AJ542" s="472"/>
      <c r="AK542" s="472"/>
      <c r="AL542" s="472"/>
      <c r="AM542" s="472"/>
      <c r="AN542" s="472"/>
      <c r="AO542" s="472"/>
      <c r="AP542" s="472"/>
      <c r="AQ542" s="472"/>
      <c r="AR542" s="472"/>
    </row>
    <row r="543" spans="1:46">
      <c r="A543" s="466">
        <v>37600</v>
      </c>
      <c r="B543" s="467">
        <v>2004</v>
      </c>
      <c r="C543" s="466"/>
      <c r="D543" s="479">
        <v>63595</v>
      </c>
      <c r="E543" s="479"/>
      <c r="F543" s="479">
        <v>0</v>
      </c>
      <c r="G543" s="479"/>
      <c r="H543" s="479">
        <v>50731</v>
      </c>
      <c r="J543" s="451">
        <f t="shared" si="376"/>
        <v>-50731</v>
      </c>
      <c r="L543" s="471">
        <f t="shared" si="375"/>
        <v>-0.79771994653667744</v>
      </c>
      <c r="N543" s="471">
        <f t="shared" si="377"/>
        <v>-0.52893300474106286</v>
      </c>
      <c r="O543" s="472"/>
      <c r="P543" s="471">
        <f t="shared" si="378"/>
        <v>-0.39347864574112451</v>
      </c>
      <c r="Q543" s="473"/>
      <c r="R543" s="471">
        <f t="shared" si="379"/>
        <v>-0.45603123972517923</v>
      </c>
      <c r="S543" s="473"/>
      <c r="T543" s="471">
        <f t="shared" si="380"/>
        <v>-0.54826422633048622</v>
      </c>
      <c r="U543" s="472"/>
      <c r="V543" s="471">
        <f t="shared" si="381"/>
        <v>-0.47005076739529866</v>
      </c>
      <c r="W543" s="472"/>
      <c r="X543" s="471">
        <f t="shared" si="382"/>
        <v>-0.39415516522893496</v>
      </c>
      <c r="Y543" s="472"/>
      <c r="Z543" s="471">
        <f t="shared" si="383"/>
        <v>-0.5684929860682727</v>
      </c>
      <c r="AA543" s="472"/>
      <c r="AB543" s="471">
        <f t="shared" ref="AB543:AB553" si="384">IF(SUM($D535:$D543)=0,"NA",SUM($J535:$J543)/SUM($D535:$D543))</f>
        <v>-0.47862760037383711</v>
      </c>
      <c r="AC543" s="472"/>
      <c r="AD543" s="471"/>
      <c r="AE543" s="471"/>
      <c r="AF543" s="471"/>
      <c r="AG543" s="472"/>
      <c r="AH543" s="471" t="s">
        <v>36</v>
      </c>
      <c r="AI543" s="472"/>
      <c r="AJ543" s="471" t="s">
        <v>36</v>
      </c>
      <c r="AK543" s="472"/>
      <c r="AL543" s="471" t="s">
        <v>36</v>
      </c>
      <c r="AM543" s="472"/>
      <c r="AN543" s="471" t="s">
        <v>36</v>
      </c>
      <c r="AO543" s="472"/>
      <c r="AP543" s="472"/>
      <c r="AQ543" s="472"/>
      <c r="AR543" s="472"/>
    </row>
    <row r="544" spans="1:46">
      <c r="A544" s="466">
        <v>37600</v>
      </c>
      <c r="B544" s="467">
        <v>2005</v>
      </c>
      <c r="C544" s="466"/>
      <c r="D544" s="479">
        <v>305582</v>
      </c>
      <c r="E544" s="479"/>
      <c r="F544" s="479">
        <v>0</v>
      </c>
      <c r="G544" s="479"/>
      <c r="H544" s="479">
        <v>32095.27</v>
      </c>
      <c r="J544" s="451">
        <f t="shared" si="376"/>
        <v>-32095.27</v>
      </c>
      <c r="L544" s="471">
        <f t="shared" si="375"/>
        <v>-0.10502997558756733</v>
      </c>
      <c r="N544" s="471">
        <f t="shared" si="377"/>
        <v>-0.22435381944162286</v>
      </c>
      <c r="O544" s="472"/>
      <c r="P544" s="471">
        <f t="shared" si="378"/>
        <v>-0.25978226857075182</v>
      </c>
      <c r="Q544" s="473"/>
      <c r="R544" s="471">
        <f t="shared" si="379"/>
        <v>-0.24499962098943653</v>
      </c>
      <c r="S544" s="473"/>
      <c r="T544" s="471">
        <f t="shared" si="380"/>
        <v>-0.31744569486795182</v>
      </c>
      <c r="U544" s="472"/>
      <c r="V544" s="471">
        <f t="shared" si="381"/>
        <v>-0.38734329908053272</v>
      </c>
      <c r="W544" s="472"/>
      <c r="X544" s="471">
        <f t="shared" si="382"/>
        <v>-0.35684845673969329</v>
      </c>
      <c r="Y544" s="472"/>
      <c r="Z544" s="471">
        <f t="shared" si="383"/>
        <v>-0.31434903294805416</v>
      </c>
      <c r="AA544" s="472"/>
      <c r="AB544" s="471">
        <f t="shared" si="384"/>
        <v>-0.45989795010757833</v>
      </c>
      <c r="AC544" s="472"/>
      <c r="AD544" s="471">
        <f t="shared" ref="AD544:AD553" si="385">IF(SUM($D535:$D544)=0,"NA",SUM($J535:$J544)/SUM($D535:$D544))</f>
        <v>-0.39465313784233669</v>
      </c>
      <c r="AE544" s="471"/>
      <c r="AF544" s="471"/>
      <c r="AG544" s="472"/>
      <c r="AH544" s="471"/>
      <c r="AI544" s="472"/>
      <c r="AJ544" s="471" t="s">
        <v>36</v>
      </c>
      <c r="AK544" s="472"/>
      <c r="AL544" s="471" t="s">
        <v>36</v>
      </c>
      <c r="AM544" s="472"/>
      <c r="AN544" s="471" t="s">
        <v>36</v>
      </c>
      <c r="AO544" s="472"/>
      <c r="AP544" s="472"/>
      <c r="AQ544" s="472"/>
      <c r="AR544" s="472"/>
    </row>
    <row r="545" spans="1:46">
      <c r="A545" s="466">
        <v>37600</v>
      </c>
      <c r="B545" s="467">
        <v>2006</v>
      </c>
      <c r="C545" s="466"/>
      <c r="D545" s="482">
        <v>-40282.85</v>
      </c>
      <c r="E545" s="479"/>
      <c r="F545" s="479">
        <v>0</v>
      </c>
      <c r="G545" s="479"/>
      <c r="H545" s="479">
        <v>8347.43</v>
      </c>
      <c r="J545" s="451">
        <f t="shared" si="376"/>
        <v>-8347.43</v>
      </c>
      <c r="L545" s="471">
        <f t="shared" si="375"/>
        <v>0.20722044244635127</v>
      </c>
      <c r="N545" s="471">
        <f t="shared" si="377"/>
        <v>-0.15244187552052085</v>
      </c>
      <c r="O545" s="472"/>
      <c r="P545" s="471">
        <f t="shared" si="378"/>
        <v>-0.27721289661126536</v>
      </c>
      <c r="Q545" s="473"/>
      <c r="R545" s="471">
        <f t="shared" si="379"/>
        <v>-0.30244049776626047</v>
      </c>
      <c r="S545" s="473"/>
      <c r="T545" s="471">
        <f t="shared" si="380"/>
        <v>-0.27791932007651682</v>
      </c>
      <c r="U545" s="472"/>
      <c r="V545" s="471">
        <f t="shared" si="381"/>
        <v>-0.34625270802014207</v>
      </c>
      <c r="W545" s="472"/>
      <c r="X545" s="471">
        <f t="shared" si="382"/>
        <v>-0.41722939532766495</v>
      </c>
      <c r="Y545" s="472"/>
      <c r="Z545" s="471">
        <f t="shared" si="383"/>
        <v>-0.38089153865049552</v>
      </c>
      <c r="AA545" s="472"/>
      <c r="AB545" s="471">
        <f t="shared" si="384"/>
        <v>-0.33404385845559659</v>
      </c>
      <c r="AC545" s="472"/>
      <c r="AD545" s="471">
        <f t="shared" si="385"/>
        <v>-0.48116054083006021</v>
      </c>
      <c r="AE545" s="471"/>
      <c r="AF545" s="471">
        <f t="shared" ref="AF545:AF553" si="386">IF(SUM($D535:$D545)=0,"NA",SUM($J535:$J545)/SUM($D535:$D545))</f>
        <v>-0.41303136368930421</v>
      </c>
      <c r="AG545" s="472"/>
      <c r="AH545" s="471"/>
      <c r="AI545" s="472"/>
      <c r="AJ545" s="471"/>
      <c r="AK545" s="472"/>
      <c r="AL545" s="471" t="s">
        <v>36</v>
      </c>
      <c r="AM545" s="472"/>
      <c r="AN545" s="471" t="s">
        <v>36</v>
      </c>
      <c r="AO545" s="472"/>
      <c r="AP545" s="472"/>
      <c r="AQ545" s="472"/>
      <c r="AR545" s="472"/>
    </row>
    <row r="546" spans="1:46">
      <c r="A546" s="466">
        <v>37600</v>
      </c>
      <c r="B546" s="467">
        <v>2007</v>
      </c>
      <c r="C546" s="466"/>
      <c r="D546" s="479">
        <v>290162.96000000002</v>
      </c>
      <c r="E546" s="479"/>
      <c r="F546" s="479">
        <v>0</v>
      </c>
      <c r="G546" s="479"/>
      <c r="H546" s="479">
        <v>149699.34</v>
      </c>
      <c r="J546" s="451">
        <f t="shared" si="376"/>
        <v>-149699.34</v>
      </c>
      <c r="L546" s="471">
        <f t="shared" si="375"/>
        <v>-0.51591471220172269</v>
      </c>
      <c r="N546" s="471">
        <f t="shared" si="377"/>
        <v>-0.63249039709483068</v>
      </c>
      <c r="O546" s="472"/>
      <c r="P546" s="471">
        <f t="shared" si="378"/>
        <v>-0.34231324977323824</v>
      </c>
      <c r="Q546" s="473"/>
      <c r="R546" s="471">
        <f t="shared" si="379"/>
        <v>-0.38909663762685798</v>
      </c>
      <c r="S546" s="473"/>
      <c r="T546" s="471">
        <f t="shared" si="380"/>
        <v>-0.387158228369121</v>
      </c>
      <c r="U546" s="472"/>
      <c r="V546" s="471">
        <f t="shared" si="381"/>
        <v>-0.35978642210362571</v>
      </c>
      <c r="W546" s="472"/>
      <c r="X546" s="471">
        <f t="shared" si="382"/>
        <v>-0.39433602576871102</v>
      </c>
      <c r="Y546" s="472"/>
      <c r="Z546" s="471">
        <f t="shared" si="383"/>
        <v>-0.44346225661656885</v>
      </c>
      <c r="AA546" s="472"/>
      <c r="AB546" s="471">
        <f t="shared" si="384"/>
        <v>-0.41260931747309615</v>
      </c>
      <c r="AC546" s="472"/>
      <c r="AD546" s="471">
        <f t="shared" si="385"/>
        <v>-0.37293397794568323</v>
      </c>
      <c r="AE546" s="471"/>
      <c r="AF546" s="471">
        <f t="shared" si="386"/>
        <v>-0.48764964895410995</v>
      </c>
      <c r="AG546" s="472"/>
      <c r="AH546" s="471">
        <f t="shared" ref="AH546:AH553" si="387">IF(SUM($D535:$D546)=0,"NA",SUM($J535:$J546)/SUM($D535:$D546))</f>
        <v>-0.43158050656621355</v>
      </c>
      <c r="AI546" s="472"/>
      <c r="AJ546" s="471"/>
      <c r="AK546" s="472"/>
      <c r="AL546" s="471"/>
      <c r="AM546" s="472"/>
      <c r="AN546" s="471" t="s">
        <v>36</v>
      </c>
      <c r="AO546" s="472"/>
      <c r="AP546" s="472"/>
      <c r="AQ546" s="472"/>
      <c r="AR546" s="472"/>
    </row>
    <row r="547" spans="1:46">
      <c r="A547" s="466">
        <v>37600</v>
      </c>
      <c r="B547" s="467">
        <v>2008</v>
      </c>
      <c r="C547" s="466"/>
      <c r="D547" s="479">
        <v>1892.89</v>
      </c>
      <c r="E547" s="479"/>
      <c r="F547" s="479">
        <v>0</v>
      </c>
      <c r="G547" s="479"/>
      <c r="H547" s="479">
        <v>1110.43</v>
      </c>
      <c r="J547" s="451">
        <f t="shared" si="376"/>
        <v>-1110.43</v>
      </c>
      <c r="L547" s="471">
        <f t="shared" si="375"/>
        <v>-0.58663208110349785</v>
      </c>
      <c r="N547" s="471">
        <f t="shared" si="377"/>
        <v>-0.5163730498806991</v>
      </c>
      <c r="O547" s="472"/>
      <c r="P547" s="471">
        <f t="shared" si="378"/>
        <v>-0.63214562323998191</v>
      </c>
      <c r="Q547" s="472"/>
      <c r="R547" s="471">
        <f t="shared" si="379"/>
        <v>-0.3431430058042001</v>
      </c>
      <c r="S547" s="473"/>
      <c r="T547" s="471">
        <f t="shared" si="380"/>
        <v>-0.38969880022546094</v>
      </c>
      <c r="U547" s="472"/>
      <c r="V547" s="471">
        <f t="shared" si="381"/>
        <v>-0.38767330919686677</v>
      </c>
      <c r="W547" s="472"/>
      <c r="X547" s="471">
        <f t="shared" si="382"/>
        <v>-0.36029432568746561</v>
      </c>
      <c r="Y547" s="472"/>
      <c r="Z547" s="471">
        <f t="shared" si="383"/>
        <v>-0.39469088934449797</v>
      </c>
      <c r="AA547" s="472"/>
      <c r="AB547" s="471">
        <f t="shared" si="384"/>
        <v>-0.44371009898889396</v>
      </c>
      <c r="AC547" s="472"/>
      <c r="AD547" s="471">
        <f t="shared" si="385"/>
        <v>-0.41287558543134795</v>
      </c>
      <c r="AE547" s="471"/>
      <c r="AF547" s="471">
        <f t="shared" si="386"/>
        <v>-0.37323166150175635</v>
      </c>
      <c r="AG547" s="472"/>
      <c r="AH547" s="471">
        <f t="shared" si="387"/>
        <v>-0.48777006682138579</v>
      </c>
      <c r="AI547" s="472"/>
      <c r="AJ547" s="471">
        <f t="shared" ref="AJ547:AJ553" si="388">IF(SUM($D535:$D547)=0,"NA",SUM($J535:$J547)/SUM($D535:$D547))</f>
        <v>-0.43176265600853986</v>
      </c>
      <c r="AK547" s="472"/>
      <c r="AL547" s="471"/>
      <c r="AM547" s="472"/>
      <c r="AN547" s="471"/>
      <c r="AO547" s="472"/>
      <c r="AP547" s="472"/>
      <c r="AQ547" s="472"/>
      <c r="AR547" s="472"/>
    </row>
    <row r="548" spans="1:46">
      <c r="A548" s="466">
        <v>37600</v>
      </c>
      <c r="B548" s="467">
        <v>2009</v>
      </c>
      <c r="C548" s="466"/>
      <c r="D548" s="479">
        <v>101013.5</v>
      </c>
      <c r="E548" s="479"/>
      <c r="F548" s="479">
        <v>0</v>
      </c>
      <c r="G548" s="479"/>
      <c r="H548" s="479">
        <v>4299.32</v>
      </c>
      <c r="J548" s="451">
        <f t="shared" si="376"/>
        <v>-4299.32</v>
      </c>
      <c r="L548" s="471">
        <f t="shared" si="375"/>
        <v>-4.2561835794225525E-2</v>
      </c>
      <c r="N548" s="471">
        <f t="shared" si="377"/>
        <v>-5.256962176984345E-2</v>
      </c>
      <c r="O548" s="472"/>
      <c r="P548" s="471">
        <f t="shared" si="378"/>
        <v>-0.39460998421779764</v>
      </c>
      <c r="Q548" s="472"/>
      <c r="R548" s="471">
        <f t="shared" si="379"/>
        <v>-0.46332986097824036</v>
      </c>
      <c r="S548" s="473"/>
      <c r="T548" s="471">
        <f t="shared" si="380"/>
        <v>-0.29702482728137802</v>
      </c>
      <c r="U548" s="472"/>
      <c r="V548" s="471">
        <f t="shared" si="381"/>
        <v>-0.34112914295528785</v>
      </c>
      <c r="W548" s="472"/>
      <c r="X548" s="471">
        <f t="shared" si="382"/>
        <v>-0.34587703033627376</v>
      </c>
      <c r="Y548" s="472"/>
      <c r="Z548" s="471">
        <f t="shared" si="383"/>
        <v>-0.32638266129564808</v>
      </c>
      <c r="AA548" s="472"/>
      <c r="AB548" s="471">
        <f t="shared" si="384"/>
        <v>-0.36312230834531101</v>
      </c>
      <c r="AC548" s="472"/>
      <c r="AD548" s="471">
        <f t="shared" si="385"/>
        <v>-0.40978592588592677</v>
      </c>
      <c r="AE548" s="471"/>
      <c r="AF548" s="471">
        <f t="shared" si="386"/>
        <v>-0.38492125050116377</v>
      </c>
      <c r="AG548" s="472"/>
      <c r="AH548" s="471">
        <f t="shared" si="387"/>
        <v>-0.35035134473280882</v>
      </c>
      <c r="AI548" s="472"/>
      <c r="AJ548" s="471">
        <f t="shared" si="388"/>
        <v>-0.46062864807530701</v>
      </c>
      <c r="AK548" s="472"/>
      <c r="AL548" s="471">
        <f t="shared" ref="AL548:AL553" si="389">IF(SUM($D535:$D548)=0,"NA",SUM($J535:$J548)/SUM($D535:$D548))</f>
        <v>-0.40880262757157254</v>
      </c>
      <c r="AM548" s="472"/>
      <c r="AN548" s="471"/>
      <c r="AO548" s="472"/>
      <c r="AP548" s="471"/>
      <c r="AQ548" s="472"/>
      <c r="AR548" s="472"/>
    </row>
    <row r="549" spans="1:46">
      <c r="A549" s="466">
        <v>37600</v>
      </c>
      <c r="B549" s="467">
        <v>2010</v>
      </c>
      <c r="C549" s="466"/>
      <c r="D549" s="479">
        <v>20731.57</v>
      </c>
      <c r="E549" s="479"/>
      <c r="F549" s="479">
        <v>0</v>
      </c>
      <c r="G549" s="479"/>
      <c r="H549" s="479">
        <v>309.01</v>
      </c>
      <c r="J549" s="451">
        <f t="shared" si="376"/>
        <v>-309.01</v>
      </c>
      <c r="L549" s="471">
        <f t="shared" si="375"/>
        <v>-1.4905286960900694E-2</v>
      </c>
      <c r="N549" s="471">
        <f t="shared" si="377"/>
        <v>-3.7852292499400586E-2</v>
      </c>
      <c r="O549" s="472"/>
      <c r="P549" s="471">
        <f t="shared" si="378"/>
        <v>-4.6254079248800289E-2</v>
      </c>
      <c r="Q549" s="472"/>
      <c r="R549" s="471">
        <f t="shared" si="379"/>
        <v>-0.37558664683490794</v>
      </c>
      <c r="S549" s="472"/>
      <c r="T549" s="471">
        <f t="shared" si="380"/>
        <v>-0.43844071586683875</v>
      </c>
      <c r="U549" s="472"/>
      <c r="V549" s="471">
        <f t="shared" si="381"/>
        <v>-0.28841228068199132</v>
      </c>
      <c r="W549" s="472"/>
      <c r="X549" s="471">
        <f t="shared" si="382"/>
        <v>-0.33202293910473918</v>
      </c>
      <c r="Y549" s="472"/>
      <c r="Z549" s="471">
        <f t="shared" si="383"/>
        <v>-0.33784992302343053</v>
      </c>
      <c r="AA549" s="472"/>
      <c r="AB549" s="471">
        <f t="shared" si="384"/>
        <v>-0.31970604684452941</v>
      </c>
      <c r="AC549" s="472"/>
      <c r="AD549" s="471">
        <f t="shared" si="385"/>
        <v>-0.35683104601728899</v>
      </c>
      <c r="AE549" s="472"/>
      <c r="AF549" s="471">
        <f t="shared" si="386"/>
        <v>-0.40304918428026071</v>
      </c>
      <c r="AG549" s="472"/>
      <c r="AH549" s="471">
        <f t="shared" si="387"/>
        <v>-0.37927609799242545</v>
      </c>
      <c r="AI549" s="472"/>
      <c r="AJ549" s="471">
        <f t="shared" si="388"/>
        <v>-0.34565436291393503</v>
      </c>
      <c r="AK549" s="472"/>
      <c r="AL549" s="471">
        <f t="shared" si="389"/>
        <v>-0.45512073080600934</v>
      </c>
      <c r="AM549" s="472"/>
      <c r="AN549" s="471">
        <f>IF(SUM($D535:$D549)=0,"NA",SUM($J535:$J549)/SUM($D535:$D549))</f>
        <v>-0.4040905992744856</v>
      </c>
      <c r="AO549" s="472"/>
      <c r="AP549" s="471"/>
      <c r="AQ549" s="472"/>
      <c r="AR549" s="471"/>
    </row>
    <row r="550" spans="1:46">
      <c r="A550" s="466">
        <v>37600</v>
      </c>
      <c r="B550" s="467">
        <v>2011</v>
      </c>
      <c r="C550" s="466"/>
      <c r="D550" s="479">
        <v>18608.939999999999</v>
      </c>
      <c r="E550" s="479"/>
      <c r="F550" s="479">
        <v>0</v>
      </c>
      <c r="G550" s="479"/>
      <c r="H550" s="479">
        <v>64.790000000000006</v>
      </c>
      <c r="J550" s="451">
        <f t="shared" si="376"/>
        <v>-64.790000000000006</v>
      </c>
      <c r="L550" s="471">
        <f t="shared" si="375"/>
        <v>-3.4816598903537766E-3</v>
      </c>
      <c r="N550" s="471">
        <f t="shared" si="377"/>
        <v>-9.5016561808680174E-3</v>
      </c>
      <c r="O550" s="472"/>
      <c r="P550" s="471">
        <f t="shared" si="378"/>
        <v>-3.329523680869538E-2</v>
      </c>
      <c r="Q550" s="472"/>
      <c r="R550" s="471">
        <f t="shared" si="379"/>
        <v>-4.0658531047073787E-2</v>
      </c>
      <c r="S550" s="472"/>
      <c r="T550" s="471">
        <f t="shared" si="380"/>
        <v>-0.35957295238364823</v>
      </c>
      <c r="U550" s="472"/>
      <c r="V550" s="471">
        <f t="shared" si="381"/>
        <v>-0.41779912074916747</v>
      </c>
      <c r="W550" s="472"/>
      <c r="X550" s="471">
        <f t="shared" si="382"/>
        <v>-0.28081275602274364</v>
      </c>
      <c r="Y550" s="472"/>
      <c r="Z550" s="471">
        <f t="shared" si="383"/>
        <v>-0.32399223800226667</v>
      </c>
      <c r="AA550" s="472"/>
      <c r="AB550" s="471">
        <f t="shared" si="384"/>
        <v>-0.33072583110383891</v>
      </c>
      <c r="AC550" s="472"/>
      <c r="AD550" s="471">
        <f t="shared" si="385"/>
        <v>-0.31373654804898721</v>
      </c>
      <c r="AE550" s="472"/>
      <c r="AF550" s="471">
        <f t="shared" si="386"/>
        <v>-0.3511921378834329</v>
      </c>
      <c r="AG550" s="472"/>
      <c r="AH550" s="471">
        <f t="shared" si="387"/>
        <v>-0.39702270692389668</v>
      </c>
      <c r="AI550" s="472"/>
      <c r="AJ550" s="471">
        <f t="shared" si="388"/>
        <v>-0.37419932271633538</v>
      </c>
      <c r="AK550" s="472"/>
      <c r="AL550" s="471">
        <f t="shared" si="389"/>
        <v>-0.34140712537656931</v>
      </c>
      <c r="AM550" s="472"/>
      <c r="AN550" s="471">
        <f>IF(SUM($D536:$D550)=0,"NA",SUM($J536:$J550)/SUM($D536:$D550))</f>
        <v>-0.45016608893530735</v>
      </c>
      <c r="AO550" s="472"/>
      <c r="AP550" s="471">
        <f>IF(SUM($D535:$D550)=0,"NA",SUM($J535:$J550)/SUM($D535:$D550))</f>
        <v>-0.39983465019242131</v>
      </c>
      <c r="AQ550" s="472"/>
      <c r="AR550" s="471"/>
    </row>
    <row r="551" spans="1:46">
      <c r="A551" s="466">
        <v>37600</v>
      </c>
      <c r="B551" s="467">
        <v>2012</v>
      </c>
      <c r="C551" s="466"/>
      <c r="D551" s="479">
        <v>697633.25</v>
      </c>
      <c r="E551" s="479"/>
      <c r="F551" s="479">
        <v>0</v>
      </c>
      <c r="G551" s="479"/>
      <c r="H551" s="479">
        <v>24624.560000000001</v>
      </c>
      <c r="J551" s="451">
        <f t="shared" si="376"/>
        <v>-24624.560000000001</v>
      </c>
      <c r="L551" s="471">
        <f t="shared" si="375"/>
        <v>-3.5297285500655251E-2</v>
      </c>
      <c r="N551" s="471">
        <f t="shared" si="377"/>
        <v>-3.4470672552813462E-2</v>
      </c>
      <c r="O551" s="472"/>
      <c r="P551" s="471">
        <f t="shared" si="378"/>
        <v>-3.3920285031586471E-2</v>
      </c>
      <c r="Q551" s="472"/>
      <c r="R551" s="471">
        <f t="shared" si="379"/>
        <v>-3.4961963502881895E-2</v>
      </c>
      <c r="S551" s="472"/>
      <c r="T551" s="471">
        <f t="shared" si="380"/>
        <v>-3.6205296672388317E-2</v>
      </c>
      <c r="U551" s="472"/>
      <c r="V551" s="471">
        <f t="shared" si="381"/>
        <v>-0.15938104343647561</v>
      </c>
      <c r="W551" s="472"/>
      <c r="X551" s="471">
        <f t="shared" si="382"/>
        <v>-0.17293242093449068</v>
      </c>
      <c r="Y551" s="472"/>
      <c r="Z551" s="471">
        <f t="shared" si="383"/>
        <v>-0.15806168588343336</v>
      </c>
      <c r="AA551" s="472"/>
      <c r="AB551" s="471">
        <f t="shared" si="384"/>
        <v>-0.18594435651057403</v>
      </c>
      <c r="AC551" s="472"/>
      <c r="AD551" s="471">
        <f t="shared" si="385"/>
        <v>-0.19953845769779466</v>
      </c>
      <c r="AE551" s="472"/>
      <c r="AF551" s="471">
        <f t="shared" si="386"/>
        <v>-0.19834674861328894</v>
      </c>
      <c r="AG551" s="472"/>
      <c r="AH551" s="471">
        <f t="shared" si="387"/>
        <v>-0.23294544751045415</v>
      </c>
      <c r="AI551" s="472"/>
      <c r="AJ551" s="471">
        <f t="shared" si="388"/>
        <v>-0.26636824423203609</v>
      </c>
      <c r="AK551" s="472"/>
      <c r="AL551" s="471">
        <f t="shared" si="389"/>
        <v>-0.26026347643978998</v>
      </c>
      <c r="AM551" s="472"/>
      <c r="AN551" s="471">
        <f>IF(SUM($D537:$D551)=0,"NA",SUM($J537:$J551)/SUM($D537:$D551))</f>
        <v>-0.24419805871194064</v>
      </c>
      <c r="AO551" s="472"/>
      <c r="AP551" s="471">
        <f>IF(SUM($D536:$D551)=0,"NA",SUM($J536:$J551)/SUM($D536:$D551))</f>
        <v>-0.3292658438025573</v>
      </c>
      <c r="AQ551" s="472"/>
      <c r="AR551" s="471">
        <f>IF(SUM($D535:$D551)=0,"NA",SUM($J535:$J551)/SUM($D535:$D551))</f>
        <v>-0.29600263793736453</v>
      </c>
    </row>
    <row r="552" spans="1:46">
      <c r="A552" s="466">
        <v>37600</v>
      </c>
      <c r="B552" s="467">
        <v>2013</v>
      </c>
      <c r="C552" s="466"/>
      <c r="D552" s="477">
        <v>8566.1200000000008</v>
      </c>
      <c r="E552" s="478"/>
      <c r="F552" s="479">
        <v>0</v>
      </c>
      <c r="G552" s="478"/>
      <c r="H552" s="477">
        <v>6505.5</v>
      </c>
      <c r="J552" s="451">
        <f t="shared" si="376"/>
        <v>-6505.5</v>
      </c>
      <c r="L552" s="471">
        <f t="shared" si="375"/>
        <v>-0.75944534981998846</v>
      </c>
      <c r="N552" s="471">
        <f>IF(SUM($D551:$D552)=0,"NA",SUM($J551:$J552)/SUM($D551:$D552))</f>
        <v>-4.4081121171206938E-2</v>
      </c>
      <c r="O552" s="472"/>
      <c r="P552" s="471">
        <f t="shared" si="378"/>
        <v>-4.3038758758160489E-2</v>
      </c>
      <c r="Q552" s="472"/>
      <c r="R552" s="471">
        <f t="shared" si="379"/>
        <v>-4.2256438381270765E-2</v>
      </c>
      <c r="S552" s="472"/>
      <c r="T552" s="471">
        <f t="shared" si="380"/>
        <v>-4.2292879392909634E-2</v>
      </c>
      <c r="U552" s="472"/>
      <c r="V552" s="471">
        <f t="shared" si="381"/>
        <v>-4.3507304239784092E-2</v>
      </c>
      <c r="W552" s="472"/>
      <c r="X552" s="471">
        <f t="shared" si="382"/>
        <v>-0.16389551839484032</v>
      </c>
      <c r="Y552" s="472"/>
      <c r="Z552" s="471">
        <f t="shared" si="383"/>
        <v>-0.17750678081682786</v>
      </c>
      <c r="AA552" s="472"/>
      <c r="AB552" s="471">
        <f t="shared" si="384"/>
        <v>-0.16173110242421943</v>
      </c>
      <c r="AC552" s="472"/>
      <c r="AD552" s="471">
        <f t="shared" si="385"/>
        <v>-0.18929200013154313</v>
      </c>
      <c r="AE552" s="472"/>
      <c r="AF552" s="471">
        <f t="shared" si="386"/>
        <v>-0.20257480058114188</v>
      </c>
      <c r="AG552" s="472"/>
      <c r="AH552" s="471">
        <f t="shared" si="387"/>
        <v>-0.20118747095779729</v>
      </c>
      <c r="AI552" s="472"/>
      <c r="AJ552" s="471">
        <f t="shared" si="388"/>
        <v>-0.23535429980535347</v>
      </c>
      <c r="AK552" s="472"/>
      <c r="AL552" s="471">
        <f t="shared" si="389"/>
        <v>-0.268545428373135</v>
      </c>
      <c r="AM552" s="472"/>
      <c r="AN552" s="471">
        <f>IF(SUM($D538:$D552)=0,"NA",SUM($J538:$J552)/SUM($D538:$D552))</f>
        <v>-0.26231564438794686</v>
      </c>
      <c r="AO552" s="472"/>
      <c r="AP552" s="471">
        <f>IF(SUM($D537:$D552)=0,"NA",SUM($J537:$J552)/SUM($D537:$D552))</f>
        <v>-0.24619935796024672</v>
      </c>
      <c r="AQ552" s="472"/>
      <c r="AR552" s="471">
        <f>IF(SUM($D536:$D552)=0,"NA",SUM($J536:$J552)/SUM($D536:$D552))</f>
        <v>-0.33079965481513834</v>
      </c>
      <c r="AS552" s="471">
        <f>IF(SUM($D535:$D552)=0,"NA",SUM($J535:$J552)/SUM($D535:$D552))</f>
        <v>-0.29761783682083121</v>
      </c>
    </row>
    <row r="553" spans="1:46">
      <c r="A553" s="466">
        <v>37600</v>
      </c>
      <c r="B553" s="467">
        <v>2014</v>
      </c>
      <c r="C553" s="466"/>
      <c r="D553" s="477">
        <v>1192398.3700000001</v>
      </c>
      <c r="E553" s="478"/>
      <c r="F553" s="479">
        <v>0</v>
      </c>
      <c r="G553" s="478"/>
      <c r="H553" s="477">
        <v>35179.019999999997</v>
      </c>
      <c r="J553" s="451">
        <f t="shared" si="376"/>
        <v>-35179.019999999997</v>
      </c>
      <c r="L553" s="471">
        <f t="shared" si="375"/>
        <v>-2.9502740766074675E-2</v>
      </c>
      <c r="N553" s="471">
        <f>IF(SUM($D552:$D553)=0,"NA",SUM($J552:$J553)/SUM($D552:$D553))</f>
        <v>-3.4709202767518953E-2</v>
      </c>
      <c r="O553" s="472"/>
      <c r="P553" s="471">
        <f t="shared" si="378"/>
        <v>-3.4925291757694807E-2</v>
      </c>
      <c r="Q553" s="472"/>
      <c r="R553" s="471">
        <f t="shared" si="379"/>
        <v>-3.4620091142181911E-2</v>
      </c>
      <c r="S553" s="472"/>
      <c r="T553" s="471">
        <f t="shared" si="380"/>
        <v>-3.4409187186433834E-2</v>
      </c>
      <c r="U553" s="472"/>
      <c r="V553" s="471">
        <f t="shared" si="381"/>
        <v>-3.4813084713750581E-2</v>
      </c>
      <c r="W553" s="472"/>
      <c r="X553" s="471">
        <f t="shared" si="382"/>
        <v>-3.5324898616486557E-2</v>
      </c>
      <c r="Y553" s="472"/>
      <c r="Z553" s="471">
        <f t="shared" si="383"/>
        <v>-9.514854005624003E-2</v>
      </c>
      <c r="AA553" s="472"/>
      <c r="AB553" s="471">
        <f t="shared" si="384"/>
        <v>-0.10046575870802461</v>
      </c>
      <c r="AC553" s="472"/>
      <c r="AD553" s="471">
        <f t="shared" si="385"/>
        <v>-0.10100296122559477</v>
      </c>
      <c r="AE553" s="472"/>
      <c r="AF553" s="471">
        <f t="shared" si="386"/>
        <v>-0.11766061284030511</v>
      </c>
      <c r="AG553" s="472"/>
      <c r="AH553" s="471">
        <f t="shared" si="387"/>
        <v>-0.1281265993044928</v>
      </c>
      <c r="AI553" s="472"/>
      <c r="AJ553" s="471">
        <f t="shared" si="388"/>
        <v>-0.13021315617426057</v>
      </c>
      <c r="AK553" s="472"/>
      <c r="AL553" s="471">
        <f t="shared" si="389"/>
        <v>-0.15526219132326741</v>
      </c>
      <c r="AM553" s="472"/>
      <c r="AN553" s="471">
        <f>IF(SUM($D539:$D553)=0,"NA",SUM($J539:$J553)/SUM($D539:$D553))</f>
        <v>-0.17755021516595343</v>
      </c>
      <c r="AO553" s="472"/>
      <c r="AP553" s="471">
        <f>IF(SUM($D538:$D553)=0,"NA",SUM($J538:$J553)/SUM($D538:$D553))</f>
        <v>-0.17757831916940212</v>
      </c>
      <c r="AQ553" s="472"/>
      <c r="AR553" s="471">
        <f>IF(SUM($D537:$D553)=0,"NA",SUM($J537:$J553)/SUM($D537:$D553))</f>
        <v>-0.17015349413881908</v>
      </c>
      <c r="AS553" s="471">
        <f>IF(SUM($D536:$D553)=0,"NA",SUM($J536:$J553)/SUM($D536:$D553))</f>
        <v>-0.23086172229295152</v>
      </c>
      <c r="AT553" s="471">
        <f>IF(SUM($D535:$D553)=0,"NA",SUM($J535:$J553)/SUM($D535:$D553))</f>
        <v>-0.21003459565383584</v>
      </c>
    </row>
    <row r="554" spans="1:46">
      <c r="A554" s="466"/>
      <c r="B554" s="466"/>
      <c r="C554" s="466"/>
      <c r="D554" s="477"/>
      <c r="E554" s="478"/>
      <c r="F554" s="477"/>
      <c r="G554" s="478"/>
      <c r="H554" s="477"/>
      <c r="J554" s="488">
        <f>SUM(J535:J553)</f>
        <v>-766677.05000000016</v>
      </c>
    </row>
    <row r="555" spans="1:46">
      <c r="A555" s="466"/>
      <c r="B555" s="466"/>
      <c r="C555" s="466"/>
      <c r="D555" s="477"/>
      <c r="E555" s="478"/>
      <c r="F555" s="477"/>
      <c r="G555" s="478"/>
      <c r="H555" s="477"/>
    </row>
    <row r="556" spans="1:46">
      <c r="A556" s="466">
        <v>37601</v>
      </c>
      <c r="B556" s="467">
        <v>1996</v>
      </c>
      <c r="C556" s="466"/>
      <c r="D556" s="468">
        <v>0</v>
      </c>
      <c r="E556" s="469"/>
      <c r="F556" s="479">
        <v>0</v>
      </c>
      <c r="G556" s="469"/>
      <c r="H556" s="468">
        <v>0</v>
      </c>
      <c r="J556" s="470">
        <f t="shared" ref="J556:J574" si="390">F556+-H556</f>
        <v>0</v>
      </c>
      <c r="L556" s="471" t="str">
        <f t="shared" ref="L556:L574" si="391">IF(D556=0,"NA",+J556/D556)</f>
        <v>NA</v>
      </c>
      <c r="N556" s="471"/>
      <c r="O556" s="472"/>
      <c r="P556" s="471"/>
      <c r="Q556" s="473"/>
      <c r="R556" s="473"/>
      <c r="S556" s="473"/>
      <c r="T556" s="473"/>
      <c r="U556" s="472"/>
      <c r="V556" s="472"/>
      <c r="W556" s="472"/>
      <c r="X556" s="472"/>
      <c r="Y556" s="472"/>
      <c r="Z556" s="472"/>
      <c r="AA556" s="474"/>
      <c r="AB556" s="474"/>
      <c r="AC556" s="472"/>
      <c r="AD556" s="472"/>
      <c r="AE556" s="472"/>
      <c r="AF556" s="472"/>
      <c r="AG556" s="472"/>
      <c r="AH556" s="472"/>
      <c r="AI556" s="472"/>
      <c r="AJ556" s="472"/>
      <c r="AK556" s="472"/>
      <c r="AL556" s="472"/>
      <c r="AM556" s="472"/>
      <c r="AN556" s="472"/>
      <c r="AO556" s="472"/>
      <c r="AP556" s="472"/>
      <c r="AQ556" s="472"/>
      <c r="AR556" s="472"/>
    </row>
    <row r="557" spans="1:46">
      <c r="A557" s="466">
        <v>37601</v>
      </c>
      <c r="B557" s="467">
        <v>1997</v>
      </c>
      <c r="C557" s="466"/>
      <c r="D557" s="468">
        <v>0</v>
      </c>
      <c r="E557" s="469"/>
      <c r="F557" s="479">
        <v>0</v>
      </c>
      <c r="G557" s="469"/>
      <c r="H557" s="468">
        <v>0</v>
      </c>
      <c r="J557" s="470">
        <f t="shared" si="390"/>
        <v>0</v>
      </c>
      <c r="L557" s="471" t="str">
        <f t="shared" si="391"/>
        <v>NA</v>
      </c>
      <c r="N557" s="471" t="str">
        <f t="shared" ref="N557:N572" si="392">IF(SUM($D556:$D557)=0,"NA",SUM($J556:$J557)/SUM($D556:$D557))</f>
        <v>NA</v>
      </c>
      <c r="O557" s="472"/>
      <c r="P557" s="471"/>
      <c r="Q557" s="473"/>
      <c r="R557" s="471"/>
      <c r="S557" s="473"/>
      <c r="T557" s="473"/>
      <c r="U557" s="472"/>
      <c r="V557" s="472"/>
      <c r="W557" s="472"/>
      <c r="X557" s="472"/>
      <c r="Y557" s="472"/>
      <c r="Z557" s="472"/>
      <c r="AA557" s="474"/>
      <c r="AB557" s="475"/>
      <c r="AC557" s="472"/>
      <c r="AD557" s="472"/>
      <c r="AE557" s="472"/>
      <c r="AF557" s="472"/>
      <c r="AG557" s="472"/>
      <c r="AH557" s="472"/>
      <c r="AI557" s="472"/>
      <c r="AJ557" s="472"/>
      <c r="AK557" s="472"/>
      <c r="AL557" s="472"/>
      <c r="AM557" s="472"/>
      <c r="AN557" s="472"/>
      <c r="AO557" s="472"/>
      <c r="AP557" s="472"/>
      <c r="AQ557" s="472"/>
      <c r="AR557" s="472"/>
    </row>
    <row r="558" spans="1:46">
      <c r="A558" s="466">
        <v>37601</v>
      </c>
      <c r="B558" s="467">
        <v>1998</v>
      </c>
      <c r="C558" s="466"/>
      <c r="D558" s="468">
        <v>0</v>
      </c>
      <c r="E558" s="469"/>
      <c r="F558" s="479">
        <v>0</v>
      </c>
      <c r="G558" s="469"/>
      <c r="H558" s="468">
        <v>0</v>
      </c>
      <c r="J558" s="470">
        <f t="shared" si="390"/>
        <v>0</v>
      </c>
      <c r="L558" s="471" t="str">
        <f t="shared" si="391"/>
        <v>NA</v>
      </c>
      <c r="N558" s="471" t="str">
        <f t="shared" si="392"/>
        <v>NA</v>
      </c>
      <c r="O558" s="472"/>
      <c r="P558" s="471" t="str">
        <f t="shared" ref="P558:P574" si="393">IF(SUM($D556:$D558)=0,"NA",SUM($J556:$J558)/SUM($D556:$D558))</f>
        <v>NA</v>
      </c>
      <c r="Q558" s="473"/>
      <c r="R558" s="471"/>
      <c r="S558" s="473"/>
      <c r="T558" s="471"/>
      <c r="U558" s="472"/>
      <c r="V558" s="472"/>
      <c r="W558" s="472"/>
      <c r="X558" s="472"/>
      <c r="Y558" s="472"/>
      <c r="Z558" s="472"/>
      <c r="AA558" s="472"/>
      <c r="AB558" s="472"/>
      <c r="AC558" s="472"/>
      <c r="AD558" s="472"/>
      <c r="AE558" s="472"/>
      <c r="AF558" s="472"/>
      <c r="AG558" s="472"/>
      <c r="AH558" s="472"/>
      <c r="AI558" s="472"/>
      <c r="AJ558" s="472"/>
      <c r="AK558" s="472"/>
      <c r="AL558" s="472"/>
      <c r="AM558" s="472"/>
      <c r="AN558" s="472"/>
      <c r="AO558" s="472"/>
      <c r="AP558" s="472"/>
      <c r="AQ558" s="472"/>
      <c r="AR558" s="472"/>
    </row>
    <row r="559" spans="1:46">
      <c r="A559" s="466">
        <v>37601</v>
      </c>
      <c r="B559" s="467">
        <v>1999</v>
      </c>
      <c r="C559" s="466"/>
      <c r="D559" s="468">
        <v>0</v>
      </c>
      <c r="E559" s="469"/>
      <c r="F559" s="479">
        <v>0</v>
      </c>
      <c r="G559" s="469"/>
      <c r="H559" s="468">
        <v>0</v>
      </c>
      <c r="J559" s="470">
        <f t="shared" si="390"/>
        <v>0</v>
      </c>
      <c r="L559" s="471" t="str">
        <f t="shared" si="391"/>
        <v>NA</v>
      </c>
      <c r="N559" s="471" t="str">
        <f t="shared" si="392"/>
        <v>NA</v>
      </c>
      <c r="O559" s="472"/>
      <c r="P559" s="471" t="str">
        <f t="shared" si="393"/>
        <v>NA</v>
      </c>
      <c r="Q559" s="473"/>
      <c r="R559" s="471" t="str">
        <f t="shared" ref="R559:R574" si="394">IF(SUM($D556:$D559)=0,"NA",SUM($J556:$J559)/SUM($D556:$D559))</f>
        <v>NA</v>
      </c>
      <c r="S559" s="473"/>
      <c r="T559" s="471"/>
      <c r="U559" s="472"/>
      <c r="V559" s="471"/>
      <c r="W559" s="472"/>
      <c r="X559" s="472"/>
      <c r="Y559" s="472"/>
      <c r="Z559" s="472"/>
      <c r="AA559" s="472"/>
      <c r="AB559" s="472"/>
      <c r="AC559" s="472"/>
      <c r="AD559" s="472"/>
      <c r="AE559" s="472"/>
      <c r="AF559" s="472"/>
      <c r="AG559" s="472"/>
      <c r="AH559" s="472"/>
      <c r="AI559" s="472"/>
      <c r="AJ559" s="472"/>
      <c r="AK559" s="472"/>
      <c r="AL559" s="472"/>
      <c r="AM559" s="472"/>
      <c r="AN559" s="472"/>
      <c r="AO559" s="472"/>
      <c r="AP559" s="472"/>
      <c r="AQ559" s="472"/>
      <c r="AR559" s="472"/>
    </row>
    <row r="560" spans="1:46">
      <c r="A560" s="466">
        <v>37601</v>
      </c>
      <c r="B560" s="467">
        <v>2000</v>
      </c>
      <c r="C560" s="466"/>
      <c r="D560" s="468">
        <v>0</v>
      </c>
      <c r="E560" s="469"/>
      <c r="F560" s="479">
        <v>0</v>
      </c>
      <c r="G560" s="469"/>
      <c r="H560" s="468">
        <v>0</v>
      </c>
      <c r="J560" s="470">
        <f t="shared" si="390"/>
        <v>0</v>
      </c>
      <c r="L560" s="471" t="str">
        <f t="shared" si="391"/>
        <v>NA</v>
      </c>
      <c r="N560" s="471" t="str">
        <f t="shared" si="392"/>
        <v>NA</v>
      </c>
      <c r="O560" s="472"/>
      <c r="P560" s="471" t="str">
        <f t="shared" si="393"/>
        <v>NA</v>
      </c>
      <c r="Q560" s="473"/>
      <c r="R560" s="471" t="str">
        <f t="shared" si="394"/>
        <v>NA</v>
      </c>
      <c r="S560" s="473"/>
      <c r="T560" s="471" t="str">
        <f t="shared" ref="T560:T574" si="395">IF(SUM($D556:$D560)=0,"NA",SUM($J556:$J560)/SUM($D556:$D560))</f>
        <v>NA</v>
      </c>
      <c r="U560" s="472"/>
      <c r="V560" s="471"/>
      <c r="W560" s="472"/>
      <c r="X560" s="471"/>
      <c r="Y560" s="472"/>
      <c r="Z560" s="472"/>
      <c r="AA560" s="472"/>
      <c r="AB560" s="472"/>
      <c r="AC560" s="472"/>
      <c r="AD560" s="472"/>
      <c r="AE560" s="472"/>
      <c r="AF560" s="472"/>
      <c r="AG560" s="472"/>
      <c r="AH560" s="472"/>
      <c r="AI560" s="472"/>
      <c r="AJ560" s="472"/>
      <c r="AK560" s="472"/>
      <c r="AL560" s="472"/>
      <c r="AM560" s="472"/>
      <c r="AN560" s="472"/>
      <c r="AO560" s="472"/>
      <c r="AP560" s="472"/>
      <c r="AQ560" s="472"/>
      <c r="AR560" s="472"/>
    </row>
    <row r="561" spans="1:46">
      <c r="A561" s="466">
        <v>37601</v>
      </c>
      <c r="B561" s="467">
        <v>2001</v>
      </c>
      <c r="C561" s="466"/>
      <c r="D561" s="468">
        <v>0</v>
      </c>
      <c r="E561" s="469"/>
      <c r="F561" s="479">
        <v>0</v>
      </c>
      <c r="G561" s="469"/>
      <c r="H561" s="468">
        <v>0</v>
      </c>
      <c r="J561" s="470">
        <f t="shared" si="390"/>
        <v>0</v>
      </c>
      <c r="L561" s="471" t="str">
        <f t="shared" si="391"/>
        <v>NA</v>
      </c>
      <c r="N561" s="471" t="str">
        <f t="shared" si="392"/>
        <v>NA</v>
      </c>
      <c r="O561" s="472"/>
      <c r="P561" s="471" t="str">
        <f t="shared" si="393"/>
        <v>NA</v>
      </c>
      <c r="Q561" s="473"/>
      <c r="R561" s="471" t="str">
        <f t="shared" si="394"/>
        <v>NA</v>
      </c>
      <c r="S561" s="473"/>
      <c r="T561" s="471" t="str">
        <f t="shared" si="395"/>
        <v>NA</v>
      </c>
      <c r="U561" s="472"/>
      <c r="V561" s="471" t="str">
        <f t="shared" ref="V561:V574" si="396">IF(SUM($D556:$D561)=0,"NA",SUM($J556:$J561)/SUM($D556:$D561))</f>
        <v>NA</v>
      </c>
      <c r="W561" s="472"/>
      <c r="X561" s="471"/>
      <c r="Y561" s="472"/>
      <c r="Z561" s="471"/>
      <c r="AA561" s="472"/>
      <c r="AB561" s="472"/>
      <c r="AC561" s="472"/>
      <c r="AD561" s="472"/>
      <c r="AE561" s="472"/>
      <c r="AF561" s="472"/>
      <c r="AG561" s="472"/>
      <c r="AH561" s="472"/>
      <c r="AI561" s="472"/>
      <c r="AJ561" s="472"/>
      <c r="AK561" s="472"/>
      <c r="AL561" s="472"/>
      <c r="AM561" s="472"/>
      <c r="AN561" s="472"/>
      <c r="AO561" s="472"/>
      <c r="AP561" s="472"/>
      <c r="AQ561" s="472"/>
      <c r="AR561" s="472"/>
    </row>
    <row r="562" spans="1:46">
      <c r="A562" s="466">
        <v>37601</v>
      </c>
      <c r="B562" s="467">
        <v>2002</v>
      </c>
      <c r="C562" s="466"/>
      <c r="D562" s="468">
        <v>0</v>
      </c>
      <c r="E562" s="469"/>
      <c r="F562" s="479">
        <v>0</v>
      </c>
      <c r="G562" s="469"/>
      <c r="H562" s="468">
        <v>0</v>
      </c>
      <c r="J562" s="470">
        <f t="shared" si="390"/>
        <v>0</v>
      </c>
      <c r="L562" s="471" t="str">
        <f t="shared" si="391"/>
        <v>NA</v>
      </c>
      <c r="N562" s="471" t="str">
        <f t="shared" si="392"/>
        <v>NA</v>
      </c>
      <c r="O562" s="472"/>
      <c r="P562" s="471" t="str">
        <f t="shared" si="393"/>
        <v>NA</v>
      </c>
      <c r="Q562" s="473"/>
      <c r="R562" s="471" t="str">
        <f t="shared" si="394"/>
        <v>NA</v>
      </c>
      <c r="S562" s="473"/>
      <c r="T562" s="471" t="str">
        <f t="shared" si="395"/>
        <v>NA</v>
      </c>
      <c r="U562" s="472"/>
      <c r="V562" s="471" t="str">
        <f t="shared" si="396"/>
        <v>NA</v>
      </c>
      <c r="W562" s="472"/>
      <c r="X562" s="471" t="str">
        <f t="shared" ref="X562:X574" si="397">IF(SUM($D556:$D562)=0,"NA",SUM($J556:$J562)/SUM($D556:$D562))</f>
        <v>NA</v>
      </c>
      <c r="Y562" s="472"/>
      <c r="Z562" s="471"/>
      <c r="AA562" s="472"/>
      <c r="AB562" s="471"/>
      <c r="AC562" s="472"/>
      <c r="AD562" s="472"/>
      <c r="AE562" s="472"/>
      <c r="AF562" s="472"/>
      <c r="AG562" s="472"/>
      <c r="AH562" s="472"/>
      <c r="AI562" s="472"/>
      <c r="AJ562" s="472"/>
      <c r="AK562" s="472"/>
      <c r="AL562" s="472"/>
      <c r="AM562" s="472"/>
      <c r="AN562" s="472"/>
      <c r="AO562" s="472"/>
      <c r="AP562" s="472"/>
      <c r="AQ562" s="472"/>
      <c r="AR562" s="472"/>
    </row>
    <row r="563" spans="1:46">
      <c r="A563" s="466">
        <v>37601</v>
      </c>
      <c r="B563" s="467">
        <v>2003</v>
      </c>
      <c r="C563" s="466"/>
      <c r="D563" s="468">
        <v>0</v>
      </c>
      <c r="E563" s="469"/>
      <c r="F563" s="479">
        <v>0</v>
      </c>
      <c r="G563" s="469"/>
      <c r="H563" s="468">
        <v>0</v>
      </c>
      <c r="J563" s="470">
        <f t="shared" si="390"/>
        <v>0</v>
      </c>
      <c r="L563" s="471" t="str">
        <f t="shared" si="391"/>
        <v>NA</v>
      </c>
      <c r="N563" s="471" t="str">
        <f t="shared" si="392"/>
        <v>NA</v>
      </c>
      <c r="O563" s="472"/>
      <c r="P563" s="471" t="str">
        <f t="shared" si="393"/>
        <v>NA</v>
      </c>
      <c r="Q563" s="473"/>
      <c r="R563" s="471" t="str">
        <f t="shared" si="394"/>
        <v>NA</v>
      </c>
      <c r="S563" s="473"/>
      <c r="T563" s="471" t="str">
        <f t="shared" si="395"/>
        <v>NA</v>
      </c>
      <c r="U563" s="472"/>
      <c r="V563" s="471" t="str">
        <f t="shared" si="396"/>
        <v>NA</v>
      </c>
      <c r="W563" s="472"/>
      <c r="X563" s="471" t="str">
        <f t="shared" si="397"/>
        <v>NA</v>
      </c>
      <c r="Y563" s="472"/>
      <c r="Z563" s="471" t="str">
        <f t="shared" ref="Z563:Z574" si="398">IF(SUM($D556:$D563)=0,"NA",SUM($J556:$J563)/SUM($D556:$D563))</f>
        <v>NA</v>
      </c>
      <c r="AA563" s="472"/>
      <c r="AB563" s="471"/>
      <c r="AC563" s="472"/>
      <c r="AD563" s="471"/>
      <c r="AE563" s="471"/>
      <c r="AF563" s="472"/>
      <c r="AG563" s="472"/>
      <c r="AH563" s="472"/>
      <c r="AI563" s="472"/>
      <c r="AJ563" s="472"/>
      <c r="AK563" s="472"/>
      <c r="AL563" s="472"/>
      <c r="AM563" s="472"/>
      <c r="AN563" s="472"/>
      <c r="AO563" s="472"/>
      <c r="AP563" s="472"/>
      <c r="AQ563" s="472"/>
      <c r="AR563" s="472"/>
    </row>
    <row r="564" spans="1:46">
      <c r="A564" s="466">
        <v>37601</v>
      </c>
      <c r="B564" s="467">
        <v>2004</v>
      </c>
      <c r="C564" s="466"/>
      <c r="D564" s="468">
        <v>0</v>
      </c>
      <c r="E564" s="469"/>
      <c r="F564" s="479">
        <v>0</v>
      </c>
      <c r="G564" s="469"/>
      <c r="H564" s="468">
        <v>0</v>
      </c>
      <c r="J564" s="470">
        <f t="shared" si="390"/>
        <v>0</v>
      </c>
      <c r="L564" s="471" t="str">
        <f t="shared" si="391"/>
        <v>NA</v>
      </c>
      <c r="N564" s="471" t="str">
        <f t="shared" si="392"/>
        <v>NA</v>
      </c>
      <c r="O564" s="472"/>
      <c r="P564" s="471" t="str">
        <f t="shared" si="393"/>
        <v>NA</v>
      </c>
      <c r="Q564" s="473"/>
      <c r="R564" s="471" t="str">
        <f t="shared" si="394"/>
        <v>NA</v>
      </c>
      <c r="S564" s="473"/>
      <c r="T564" s="471" t="str">
        <f t="shared" si="395"/>
        <v>NA</v>
      </c>
      <c r="U564" s="472"/>
      <c r="V564" s="471" t="str">
        <f t="shared" si="396"/>
        <v>NA</v>
      </c>
      <c r="W564" s="472"/>
      <c r="X564" s="471" t="str">
        <f t="shared" si="397"/>
        <v>NA</v>
      </c>
      <c r="Y564" s="472"/>
      <c r="Z564" s="471" t="str">
        <f t="shared" si="398"/>
        <v>NA</v>
      </c>
      <c r="AA564" s="472"/>
      <c r="AB564" s="471" t="str">
        <f t="shared" ref="AB564:AB574" si="399">IF(SUM($D556:$D564)=0,"NA",SUM($J556:$J564)/SUM($D556:$D564))</f>
        <v>NA</v>
      </c>
      <c r="AC564" s="472"/>
      <c r="AD564" s="471"/>
      <c r="AE564" s="471"/>
      <c r="AF564" s="471"/>
      <c r="AG564" s="472"/>
      <c r="AH564" s="471" t="s">
        <v>36</v>
      </c>
      <c r="AI564" s="472"/>
      <c r="AJ564" s="471" t="s">
        <v>36</v>
      </c>
      <c r="AK564" s="472"/>
      <c r="AL564" s="471" t="s">
        <v>36</v>
      </c>
      <c r="AM564" s="472"/>
      <c r="AN564" s="471" t="s">
        <v>36</v>
      </c>
      <c r="AO564" s="472"/>
      <c r="AP564" s="472"/>
      <c r="AQ564" s="472"/>
      <c r="AR564" s="472"/>
    </row>
    <row r="565" spans="1:46">
      <c r="A565" s="466">
        <v>37601</v>
      </c>
      <c r="B565" s="467">
        <v>2005</v>
      </c>
      <c r="C565" s="466"/>
      <c r="D565" s="468">
        <v>0</v>
      </c>
      <c r="E565" s="469"/>
      <c r="F565" s="479">
        <v>0</v>
      </c>
      <c r="G565" s="469"/>
      <c r="H565" s="468">
        <v>0</v>
      </c>
      <c r="J565" s="470">
        <f t="shared" si="390"/>
        <v>0</v>
      </c>
      <c r="L565" s="471" t="str">
        <f t="shared" si="391"/>
        <v>NA</v>
      </c>
      <c r="N565" s="471" t="str">
        <f t="shared" si="392"/>
        <v>NA</v>
      </c>
      <c r="O565" s="472"/>
      <c r="P565" s="471" t="str">
        <f t="shared" si="393"/>
        <v>NA</v>
      </c>
      <c r="Q565" s="473"/>
      <c r="R565" s="471" t="str">
        <f t="shared" si="394"/>
        <v>NA</v>
      </c>
      <c r="S565" s="473"/>
      <c r="T565" s="471" t="str">
        <f t="shared" si="395"/>
        <v>NA</v>
      </c>
      <c r="U565" s="472"/>
      <c r="V565" s="471" t="str">
        <f t="shared" si="396"/>
        <v>NA</v>
      </c>
      <c r="W565" s="472"/>
      <c r="X565" s="471" t="str">
        <f t="shared" si="397"/>
        <v>NA</v>
      </c>
      <c r="Y565" s="472"/>
      <c r="Z565" s="471" t="str">
        <f t="shared" si="398"/>
        <v>NA</v>
      </c>
      <c r="AA565" s="472"/>
      <c r="AB565" s="471" t="str">
        <f t="shared" si="399"/>
        <v>NA</v>
      </c>
      <c r="AC565" s="472"/>
      <c r="AD565" s="471" t="str">
        <f t="shared" ref="AD565:AD574" si="400">IF(SUM($D556:$D565)=0,"NA",SUM($J556:$J565)/SUM($D556:$D565))</f>
        <v>NA</v>
      </c>
      <c r="AE565" s="471"/>
      <c r="AF565" s="471"/>
      <c r="AG565" s="472"/>
      <c r="AH565" s="471"/>
      <c r="AI565" s="472"/>
      <c r="AJ565" s="471" t="s">
        <v>36</v>
      </c>
      <c r="AK565" s="472"/>
      <c r="AL565" s="471" t="s">
        <v>36</v>
      </c>
      <c r="AM565" s="472"/>
      <c r="AN565" s="471" t="s">
        <v>36</v>
      </c>
      <c r="AO565" s="472"/>
      <c r="AP565" s="472"/>
      <c r="AQ565" s="472"/>
      <c r="AR565" s="472"/>
    </row>
    <row r="566" spans="1:46">
      <c r="A566" s="466">
        <v>37601</v>
      </c>
      <c r="B566" s="467">
        <v>2006</v>
      </c>
      <c r="C566" s="466"/>
      <c r="D566" s="479">
        <v>244942.41</v>
      </c>
      <c r="E566" s="479"/>
      <c r="F566" s="479">
        <v>0</v>
      </c>
      <c r="G566" s="479"/>
      <c r="H566" s="479">
        <v>351638.67</v>
      </c>
      <c r="J566" s="451">
        <f t="shared" si="390"/>
        <v>-351638.67</v>
      </c>
      <c r="L566" s="471">
        <f t="shared" si="391"/>
        <v>-1.4355973308174765</v>
      </c>
      <c r="N566" s="471">
        <f t="shared" si="392"/>
        <v>-1.4355973308174765</v>
      </c>
      <c r="O566" s="472"/>
      <c r="P566" s="471">
        <f t="shared" si="393"/>
        <v>-1.4355973308174765</v>
      </c>
      <c r="Q566" s="473"/>
      <c r="R566" s="471">
        <f t="shared" si="394"/>
        <v>-1.4355973308174765</v>
      </c>
      <c r="S566" s="473"/>
      <c r="T566" s="471">
        <f t="shared" si="395"/>
        <v>-1.4355973308174765</v>
      </c>
      <c r="U566" s="472"/>
      <c r="V566" s="471">
        <f t="shared" si="396"/>
        <v>-1.4355973308174765</v>
      </c>
      <c r="W566" s="472"/>
      <c r="X566" s="471">
        <f t="shared" si="397"/>
        <v>-1.4355973308174765</v>
      </c>
      <c r="Y566" s="472"/>
      <c r="Z566" s="471">
        <f t="shared" si="398"/>
        <v>-1.4355973308174765</v>
      </c>
      <c r="AA566" s="472"/>
      <c r="AB566" s="471">
        <f t="shared" si="399"/>
        <v>-1.4355973308174765</v>
      </c>
      <c r="AC566" s="472"/>
      <c r="AD566" s="471">
        <f t="shared" si="400"/>
        <v>-1.4355973308174765</v>
      </c>
      <c r="AE566" s="471"/>
      <c r="AF566" s="471">
        <f t="shared" ref="AF566:AF574" si="401">IF(SUM($D556:$D566)=0,"NA",SUM($J556:$J566)/SUM($D556:$D566))</f>
        <v>-1.4355973308174765</v>
      </c>
      <c r="AG566" s="472"/>
      <c r="AH566" s="471"/>
      <c r="AI566" s="472"/>
      <c r="AJ566" s="471"/>
      <c r="AK566" s="472"/>
      <c r="AL566" s="471" t="s">
        <v>36</v>
      </c>
      <c r="AM566" s="472"/>
      <c r="AN566" s="471" t="s">
        <v>36</v>
      </c>
      <c r="AO566" s="472"/>
      <c r="AP566" s="472"/>
      <c r="AQ566" s="472"/>
      <c r="AR566" s="472"/>
    </row>
    <row r="567" spans="1:46">
      <c r="A567" s="466">
        <v>37601</v>
      </c>
      <c r="B567" s="467">
        <v>2007</v>
      </c>
      <c r="C567" s="466"/>
      <c r="D567" s="479">
        <v>1361933.19</v>
      </c>
      <c r="E567" s="479"/>
      <c r="F567" s="479">
        <v>0</v>
      </c>
      <c r="G567" s="479"/>
      <c r="H567" s="479">
        <v>95989.92</v>
      </c>
      <c r="J567" s="451">
        <f t="shared" si="390"/>
        <v>-95989.92</v>
      </c>
      <c r="L567" s="471">
        <f t="shared" si="391"/>
        <v>-7.0480637893845594E-2</v>
      </c>
      <c r="N567" s="471">
        <f t="shared" si="392"/>
        <v>-0.27857078046365258</v>
      </c>
      <c r="O567" s="472"/>
      <c r="P567" s="471">
        <f t="shared" si="393"/>
        <v>-0.27857078046365258</v>
      </c>
      <c r="Q567" s="473"/>
      <c r="R567" s="471">
        <f t="shared" si="394"/>
        <v>-0.27857078046365258</v>
      </c>
      <c r="S567" s="473"/>
      <c r="T567" s="471">
        <f t="shared" si="395"/>
        <v>-0.27857078046365258</v>
      </c>
      <c r="U567" s="472"/>
      <c r="V567" s="471">
        <f t="shared" si="396"/>
        <v>-0.27857078046365258</v>
      </c>
      <c r="W567" s="472"/>
      <c r="X567" s="471">
        <f t="shared" si="397"/>
        <v>-0.27857078046365258</v>
      </c>
      <c r="Y567" s="472"/>
      <c r="Z567" s="471">
        <f t="shared" si="398"/>
        <v>-0.27857078046365258</v>
      </c>
      <c r="AA567" s="472"/>
      <c r="AB567" s="471">
        <f t="shared" si="399"/>
        <v>-0.27857078046365258</v>
      </c>
      <c r="AC567" s="472"/>
      <c r="AD567" s="471">
        <f t="shared" si="400"/>
        <v>-0.27857078046365258</v>
      </c>
      <c r="AE567" s="471"/>
      <c r="AF567" s="471">
        <f t="shared" si="401"/>
        <v>-0.27857078046365258</v>
      </c>
      <c r="AG567" s="472"/>
      <c r="AH567" s="471">
        <f t="shared" ref="AH567:AH574" si="402">IF(SUM($D556:$D567)=0,"NA",SUM($J556:$J567)/SUM($D556:$D567))</f>
        <v>-0.27857078046365258</v>
      </c>
      <c r="AI567" s="472"/>
      <c r="AJ567" s="471"/>
      <c r="AK567" s="472"/>
      <c r="AL567" s="471"/>
      <c r="AM567" s="472"/>
      <c r="AN567" s="471" t="s">
        <v>36</v>
      </c>
      <c r="AO567" s="472"/>
      <c r="AP567" s="472"/>
      <c r="AQ567" s="472"/>
      <c r="AR567" s="472"/>
    </row>
    <row r="568" spans="1:46">
      <c r="A568" s="466">
        <v>37601</v>
      </c>
      <c r="B568" s="467">
        <v>2008</v>
      </c>
      <c r="C568" s="466"/>
      <c r="D568" s="479">
        <v>963544.19</v>
      </c>
      <c r="E568" s="479"/>
      <c r="F568" s="479">
        <v>0</v>
      </c>
      <c r="G568" s="479"/>
      <c r="H568" s="479">
        <v>128492.44</v>
      </c>
      <c r="J568" s="451">
        <f t="shared" si="390"/>
        <v>-128492.44</v>
      </c>
      <c r="L568" s="471">
        <f t="shared" si="391"/>
        <v>-0.13335396687929799</v>
      </c>
      <c r="N568" s="471">
        <f t="shared" si="392"/>
        <v>-9.653173233617951E-2</v>
      </c>
      <c r="O568" s="472"/>
      <c r="P568" s="471">
        <f t="shared" si="393"/>
        <v>-0.22413499625288832</v>
      </c>
      <c r="Q568" s="472"/>
      <c r="R568" s="471">
        <f t="shared" si="394"/>
        <v>-0.22413499625288832</v>
      </c>
      <c r="S568" s="473"/>
      <c r="T568" s="471">
        <f t="shared" si="395"/>
        <v>-0.22413499625288832</v>
      </c>
      <c r="U568" s="472"/>
      <c r="V568" s="471">
        <f t="shared" si="396"/>
        <v>-0.22413499625288832</v>
      </c>
      <c r="W568" s="472"/>
      <c r="X568" s="471">
        <f t="shared" si="397"/>
        <v>-0.22413499625288832</v>
      </c>
      <c r="Y568" s="472"/>
      <c r="Z568" s="471">
        <f t="shared" si="398"/>
        <v>-0.22413499625288832</v>
      </c>
      <c r="AA568" s="472"/>
      <c r="AB568" s="471">
        <f t="shared" si="399"/>
        <v>-0.22413499625288832</v>
      </c>
      <c r="AC568" s="472"/>
      <c r="AD568" s="471">
        <f t="shared" si="400"/>
        <v>-0.22413499625288832</v>
      </c>
      <c r="AE568" s="471"/>
      <c r="AF568" s="471">
        <f t="shared" si="401"/>
        <v>-0.22413499625288832</v>
      </c>
      <c r="AG568" s="472"/>
      <c r="AH568" s="471">
        <f t="shared" si="402"/>
        <v>-0.22413499625288832</v>
      </c>
      <c r="AI568" s="472"/>
      <c r="AJ568" s="471">
        <f t="shared" ref="AJ568:AJ574" si="403">IF(SUM($D556:$D568)=0,"NA",SUM($J556:$J568)/SUM($D556:$D568))</f>
        <v>-0.22413499625288832</v>
      </c>
      <c r="AK568" s="472"/>
      <c r="AL568" s="471"/>
      <c r="AM568" s="472"/>
      <c r="AN568" s="471"/>
      <c r="AO568" s="472"/>
      <c r="AP568" s="472"/>
      <c r="AQ568" s="472"/>
      <c r="AR568" s="472"/>
    </row>
    <row r="569" spans="1:46">
      <c r="A569" s="466">
        <v>37601</v>
      </c>
      <c r="B569" s="467">
        <v>2009</v>
      </c>
      <c r="C569" s="466"/>
      <c r="D569" s="479">
        <v>180458.4</v>
      </c>
      <c r="E569" s="479"/>
      <c r="F569" s="479">
        <v>0</v>
      </c>
      <c r="G569" s="479"/>
      <c r="H569" s="479">
        <v>15880.4</v>
      </c>
      <c r="J569" s="451">
        <f t="shared" si="390"/>
        <v>-15880.4</v>
      </c>
      <c r="L569" s="471">
        <f t="shared" si="391"/>
        <v>-8.8000336919755465E-2</v>
      </c>
      <c r="N569" s="471">
        <f t="shared" si="392"/>
        <v>-0.12619974925056771</v>
      </c>
      <c r="O569" s="472"/>
      <c r="P569" s="471">
        <f t="shared" si="393"/>
        <v>-9.5917366246312988E-2</v>
      </c>
      <c r="Q569" s="472"/>
      <c r="R569" s="471">
        <f t="shared" si="394"/>
        <v>-0.21520452346892177</v>
      </c>
      <c r="S569" s="473"/>
      <c r="T569" s="471">
        <f t="shared" si="395"/>
        <v>-0.21520452346892177</v>
      </c>
      <c r="U569" s="472"/>
      <c r="V569" s="471">
        <f t="shared" si="396"/>
        <v>-0.21520452346892177</v>
      </c>
      <c r="W569" s="472"/>
      <c r="X569" s="471">
        <f t="shared" si="397"/>
        <v>-0.21520452346892177</v>
      </c>
      <c r="Y569" s="472"/>
      <c r="Z569" s="471">
        <f t="shared" si="398"/>
        <v>-0.21520452346892177</v>
      </c>
      <c r="AA569" s="472"/>
      <c r="AB569" s="471">
        <f t="shared" si="399"/>
        <v>-0.21520452346892177</v>
      </c>
      <c r="AC569" s="472"/>
      <c r="AD569" s="471">
        <f t="shared" si="400"/>
        <v>-0.21520452346892177</v>
      </c>
      <c r="AE569" s="471"/>
      <c r="AF569" s="471">
        <f t="shared" si="401"/>
        <v>-0.21520452346892177</v>
      </c>
      <c r="AG569" s="472"/>
      <c r="AH569" s="471">
        <f t="shared" si="402"/>
        <v>-0.21520452346892177</v>
      </c>
      <c r="AI569" s="472"/>
      <c r="AJ569" s="471">
        <f t="shared" si="403"/>
        <v>-0.21520452346892177</v>
      </c>
      <c r="AK569" s="472"/>
      <c r="AL569" s="471">
        <f t="shared" ref="AL569:AL574" si="404">IF(SUM($D556:$D569)=0,"NA",SUM($J556:$J569)/SUM($D556:$D569))</f>
        <v>-0.21520452346892177</v>
      </c>
      <c r="AM569" s="472"/>
      <c r="AN569" s="471"/>
      <c r="AO569" s="472"/>
      <c r="AP569" s="471"/>
      <c r="AQ569" s="472"/>
      <c r="AR569" s="472"/>
    </row>
    <row r="570" spans="1:46">
      <c r="A570" s="466">
        <v>37601</v>
      </c>
      <c r="B570" s="467">
        <v>2010</v>
      </c>
      <c r="C570" s="466"/>
      <c r="D570" s="479">
        <v>1118381.6100000001</v>
      </c>
      <c r="E570" s="479"/>
      <c r="F570" s="479">
        <v>18212.8</v>
      </c>
      <c r="G570" s="479"/>
      <c r="H570" s="479">
        <v>267326.95</v>
      </c>
      <c r="J570" s="451">
        <f t="shared" si="390"/>
        <v>-249114.15000000002</v>
      </c>
      <c r="L570" s="471">
        <f t="shared" si="391"/>
        <v>-0.22274521305835851</v>
      </c>
      <c r="N570" s="471">
        <f t="shared" si="392"/>
        <v>-0.20402401216451596</v>
      </c>
      <c r="O570" s="472"/>
      <c r="P570" s="471">
        <f t="shared" si="393"/>
        <v>-0.17392580358367069</v>
      </c>
      <c r="Q570" s="472"/>
      <c r="R570" s="471">
        <f t="shared" si="394"/>
        <v>-0.13505354452414559</v>
      </c>
      <c r="S570" s="472"/>
      <c r="T570" s="471">
        <f t="shared" si="395"/>
        <v>-0.2173841053526569</v>
      </c>
      <c r="U570" s="472"/>
      <c r="V570" s="471">
        <f t="shared" si="396"/>
        <v>-0.2173841053526569</v>
      </c>
      <c r="W570" s="472"/>
      <c r="X570" s="471">
        <f t="shared" si="397"/>
        <v>-0.2173841053526569</v>
      </c>
      <c r="Y570" s="472"/>
      <c r="Z570" s="471">
        <f t="shared" si="398"/>
        <v>-0.2173841053526569</v>
      </c>
      <c r="AA570" s="472"/>
      <c r="AB570" s="471">
        <f t="shared" si="399"/>
        <v>-0.2173841053526569</v>
      </c>
      <c r="AC570" s="472"/>
      <c r="AD570" s="471">
        <f t="shared" si="400"/>
        <v>-0.2173841053526569</v>
      </c>
      <c r="AE570" s="472"/>
      <c r="AF570" s="471">
        <f t="shared" si="401"/>
        <v>-0.2173841053526569</v>
      </c>
      <c r="AG570" s="472"/>
      <c r="AH570" s="471">
        <f t="shared" si="402"/>
        <v>-0.2173841053526569</v>
      </c>
      <c r="AI570" s="472"/>
      <c r="AJ570" s="471">
        <f t="shared" si="403"/>
        <v>-0.2173841053526569</v>
      </c>
      <c r="AK570" s="472"/>
      <c r="AL570" s="471">
        <f t="shared" si="404"/>
        <v>-0.2173841053526569</v>
      </c>
      <c r="AM570" s="472"/>
      <c r="AN570" s="471">
        <f>IF(SUM($D556:$D570)=0,"NA",SUM($J556:$J570)/SUM($D556:$D570))</f>
        <v>-0.2173841053526569</v>
      </c>
      <c r="AO570" s="472"/>
      <c r="AP570" s="471"/>
      <c r="AQ570" s="472"/>
      <c r="AR570" s="471"/>
    </row>
    <row r="571" spans="1:46">
      <c r="A571" s="466">
        <v>37601</v>
      </c>
      <c r="B571" s="467">
        <v>2011</v>
      </c>
      <c r="C571" s="466"/>
      <c r="D571" s="479">
        <v>402026.97</v>
      </c>
      <c r="E571" s="479"/>
      <c r="F571" s="479">
        <v>0</v>
      </c>
      <c r="G571" s="479"/>
      <c r="H571" s="479">
        <v>131713.87</v>
      </c>
      <c r="J571" s="451">
        <f t="shared" si="390"/>
        <v>-131713.87</v>
      </c>
      <c r="L571" s="471">
        <f t="shared" si="391"/>
        <v>-0.32762446260757083</v>
      </c>
      <c r="N571" s="471">
        <f t="shared" si="392"/>
        <v>-0.25047742101008136</v>
      </c>
      <c r="O571" s="472"/>
      <c r="P571" s="471">
        <f t="shared" si="393"/>
        <v>-0.23323894499968484</v>
      </c>
      <c r="Q571" s="472"/>
      <c r="R571" s="471">
        <f t="shared" si="394"/>
        <v>-0.1971170463153403</v>
      </c>
      <c r="S571" s="472"/>
      <c r="T571" s="471">
        <f t="shared" si="395"/>
        <v>-0.15428158261157773</v>
      </c>
      <c r="U571" s="472"/>
      <c r="V571" s="471">
        <f t="shared" si="396"/>
        <v>-0.22776027515473987</v>
      </c>
      <c r="W571" s="472"/>
      <c r="X571" s="471">
        <f t="shared" si="397"/>
        <v>-0.22776027515473987</v>
      </c>
      <c r="Y571" s="472"/>
      <c r="Z571" s="471">
        <f t="shared" si="398"/>
        <v>-0.22776027515473987</v>
      </c>
      <c r="AA571" s="472"/>
      <c r="AB571" s="471">
        <f t="shared" si="399"/>
        <v>-0.22776027515473987</v>
      </c>
      <c r="AC571" s="472"/>
      <c r="AD571" s="471">
        <f t="shared" si="400"/>
        <v>-0.22776027515473987</v>
      </c>
      <c r="AE571" s="472"/>
      <c r="AF571" s="471">
        <f t="shared" si="401"/>
        <v>-0.22776027515473987</v>
      </c>
      <c r="AG571" s="472"/>
      <c r="AH571" s="471">
        <f t="shared" si="402"/>
        <v>-0.22776027515473987</v>
      </c>
      <c r="AI571" s="472"/>
      <c r="AJ571" s="471">
        <f t="shared" si="403"/>
        <v>-0.22776027515473987</v>
      </c>
      <c r="AK571" s="472"/>
      <c r="AL571" s="471">
        <f t="shared" si="404"/>
        <v>-0.22776027515473987</v>
      </c>
      <c r="AM571" s="472"/>
      <c r="AN571" s="471">
        <f>IF(SUM($D557:$D571)=0,"NA",SUM($J557:$J571)/SUM($D557:$D571))</f>
        <v>-0.22776027515473987</v>
      </c>
      <c r="AO571" s="472"/>
      <c r="AP571" s="471">
        <f>IF(SUM($D556:$D571)=0,"NA",SUM($J556:$J571)/SUM($D556:$D571))</f>
        <v>-0.22776027515473987</v>
      </c>
      <c r="AQ571" s="472"/>
      <c r="AR571" s="471"/>
    </row>
    <row r="572" spans="1:46">
      <c r="A572" s="466">
        <v>37601</v>
      </c>
      <c r="B572" s="467">
        <v>2012</v>
      </c>
      <c r="C572" s="466"/>
      <c r="D572" s="479">
        <v>1204856.02</v>
      </c>
      <c r="E572" s="479"/>
      <c r="F572" s="479">
        <v>0</v>
      </c>
      <c r="G572" s="479"/>
      <c r="H572" s="479">
        <v>186641.93</v>
      </c>
      <c r="J572" s="451">
        <f t="shared" si="390"/>
        <v>-186641.93</v>
      </c>
      <c r="L572" s="471">
        <f t="shared" si="391"/>
        <v>-0.15490807773031667</v>
      </c>
      <c r="N572" s="471">
        <f t="shared" si="392"/>
        <v>-0.19812008838303777</v>
      </c>
      <c r="O572" s="472"/>
      <c r="P572" s="471">
        <f t="shared" si="393"/>
        <v>-0.20822563431088487</v>
      </c>
      <c r="Q572" s="472"/>
      <c r="R572" s="471">
        <f t="shared" si="394"/>
        <v>-0.20075910539304678</v>
      </c>
      <c r="S572" s="472"/>
      <c r="T572" s="471">
        <f t="shared" si="395"/>
        <v>-0.18397354202876851</v>
      </c>
      <c r="U572" s="472"/>
      <c r="V572" s="471">
        <f t="shared" si="396"/>
        <v>-0.15442587767972293</v>
      </c>
      <c r="W572" s="472"/>
      <c r="X572" s="471">
        <f t="shared" si="397"/>
        <v>-0.21173140008644667</v>
      </c>
      <c r="Y572" s="472"/>
      <c r="Z572" s="471">
        <f t="shared" si="398"/>
        <v>-0.21173140008644667</v>
      </c>
      <c r="AA572" s="472"/>
      <c r="AB572" s="471">
        <f t="shared" si="399"/>
        <v>-0.21173140008644667</v>
      </c>
      <c r="AC572" s="472"/>
      <c r="AD572" s="471">
        <f t="shared" si="400"/>
        <v>-0.21173140008644667</v>
      </c>
      <c r="AE572" s="472"/>
      <c r="AF572" s="471">
        <f t="shared" si="401"/>
        <v>-0.21173140008644667</v>
      </c>
      <c r="AG572" s="472"/>
      <c r="AH572" s="471">
        <f t="shared" si="402"/>
        <v>-0.21173140008644667</v>
      </c>
      <c r="AI572" s="472"/>
      <c r="AJ572" s="471">
        <f t="shared" si="403"/>
        <v>-0.21173140008644667</v>
      </c>
      <c r="AK572" s="472"/>
      <c r="AL572" s="471">
        <f t="shared" si="404"/>
        <v>-0.21173140008644667</v>
      </c>
      <c r="AM572" s="472"/>
      <c r="AN572" s="471">
        <f>IF(SUM($D558:$D572)=0,"NA",SUM($J558:$J572)/SUM($D558:$D572))</f>
        <v>-0.21173140008644667</v>
      </c>
      <c r="AO572" s="472"/>
      <c r="AP572" s="471">
        <f>IF(SUM($D557:$D572)=0,"NA",SUM($J557:$J572)/SUM($D557:$D572))</f>
        <v>-0.21173140008644667</v>
      </c>
      <c r="AQ572" s="472"/>
      <c r="AR572" s="471">
        <f>IF(SUM($D556:$D572)=0,"NA",SUM($J556:$J572)/SUM($D556:$D572))</f>
        <v>-0.21173140008644667</v>
      </c>
    </row>
    <row r="573" spans="1:46">
      <c r="A573" s="466">
        <v>37601</v>
      </c>
      <c r="B573" s="467">
        <v>2013</v>
      </c>
      <c r="C573" s="466"/>
      <c r="D573" s="477">
        <v>1859842.35</v>
      </c>
      <c r="E573" s="478"/>
      <c r="F573" s="479">
        <v>0</v>
      </c>
      <c r="G573" s="478"/>
      <c r="H573" s="477">
        <v>378030.1</v>
      </c>
      <c r="J573" s="451">
        <f t="shared" si="390"/>
        <v>-378030.1</v>
      </c>
      <c r="L573" s="471">
        <f t="shared" si="391"/>
        <v>-0.20325921710514872</v>
      </c>
      <c r="N573" s="471">
        <f>IF(SUM($D572:$D573)=0,"NA",SUM($J572:$J573)/SUM($D572:$D573))</f>
        <v>-0.18425044223846407</v>
      </c>
      <c r="O573" s="472"/>
      <c r="P573" s="471">
        <f t="shared" si="393"/>
        <v>-0.20087714823118924</v>
      </c>
      <c r="Q573" s="472"/>
      <c r="R573" s="471">
        <f t="shared" si="394"/>
        <v>-0.206211122294541</v>
      </c>
      <c r="S573" s="472"/>
      <c r="T573" s="471">
        <f t="shared" si="395"/>
        <v>-0.2017348162060143</v>
      </c>
      <c r="U573" s="472"/>
      <c r="V573" s="471">
        <f t="shared" si="396"/>
        <v>-0.19023425584563008</v>
      </c>
      <c r="W573" s="472"/>
      <c r="X573" s="471">
        <f t="shared" si="397"/>
        <v>-0.16723391116837907</v>
      </c>
      <c r="Y573" s="472"/>
      <c r="Z573" s="471">
        <f t="shared" si="398"/>
        <v>-0.20958350523594438</v>
      </c>
      <c r="AA573" s="472"/>
      <c r="AB573" s="471">
        <f t="shared" si="399"/>
        <v>-0.20958350523594438</v>
      </c>
      <c r="AC573" s="472"/>
      <c r="AD573" s="471">
        <f t="shared" si="400"/>
        <v>-0.20958350523594438</v>
      </c>
      <c r="AE573" s="472"/>
      <c r="AF573" s="471">
        <f t="shared" si="401"/>
        <v>-0.20958350523594438</v>
      </c>
      <c r="AG573" s="472"/>
      <c r="AH573" s="471">
        <f t="shared" si="402"/>
        <v>-0.20958350523594438</v>
      </c>
      <c r="AI573" s="472"/>
      <c r="AJ573" s="471">
        <f t="shared" si="403"/>
        <v>-0.20958350523594438</v>
      </c>
      <c r="AK573" s="472"/>
      <c r="AL573" s="471">
        <f t="shared" si="404"/>
        <v>-0.20958350523594438</v>
      </c>
      <c r="AM573" s="472"/>
      <c r="AN573" s="471">
        <f>IF(SUM($D559:$D573)=0,"NA",SUM($J559:$J573)/SUM($D559:$D573))</f>
        <v>-0.20958350523594438</v>
      </c>
      <c r="AO573" s="472"/>
      <c r="AP573" s="471">
        <f>IF(SUM($D558:$D573)=0,"NA",SUM($J558:$J573)/SUM($D558:$D573))</f>
        <v>-0.20958350523594438</v>
      </c>
      <c r="AQ573" s="472"/>
      <c r="AR573" s="471">
        <f>IF(SUM($D557:$D573)=0,"NA",SUM($J557:$J573)/SUM($D557:$D573))</f>
        <v>-0.20958350523594438</v>
      </c>
      <c r="AS573" s="471">
        <f>IF(SUM($D556:$D573)=0,"NA",SUM($J556:$J573)/SUM($D556:$D573))</f>
        <v>-0.20958350523594438</v>
      </c>
    </row>
    <row r="574" spans="1:46">
      <c r="A574" s="466">
        <v>37601</v>
      </c>
      <c r="B574" s="467">
        <v>2014</v>
      </c>
      <c r="C574" s="466"/>
      <c r="D574" s="477">
        <v>1714980.2</v>
      </c>
      <c r="E574" s="478"/>
      <c r="F574" s="479">
        <v>0</v>
      </c>
      <c r="G574" s="478"/>
      <c r="H574" s="477">
        <v>403146.39</v>
      </c>
      <c r="J574" s="451">
        <f t="shared" si="390"/>
        <v>-403146.39</v>
      </c>
      <c r="L574" s="471">
        <f t="shared" si="391"/>
        <v>-0.23507349530915869</v>
      </c>
      <c r="N574" s="471">
        <f>IF(SUM($D573:$D574)=0,"NA",SUM($J573:$J574)/SUM($D573:$D574))</f>
        <v>-0.21852175291889664</v>
      </c>
      <c r="O574" s="472"/>
      <c r="P574" s="471">
        <f t="shared" si="393"/>
        <v>-0.20248608893380041</v>
      </c>
      <c r="Q574" s="472"/>
      <c r="R574" s="471">
        <f t="shared" si="394"/>
        <v>-0.21219505460358523</v>
      </c>
      <c r="S574" s="472"/>
      <c r="T574" s="471">
        <f t="shared" si="395"/>
        <v>-0.2140679022194161</v>
      </c>
      <c r="U574" s="472"/>
      <c r="V574" s="471">
        <f t="shared" si="396"/>
        <v>-0.2105574028408766</v>
      </c>
      <c r="W574" s="472"/>
      <c r="X574" s="471">
        <f t="shared" si="397"/>
        <v>-0.2005643849210233</v>
      </c>
      <c r="Y574" s="472"/>
      <c r="Z574" s="471">
        <f t="shared" si="398"/>
        <v>-0.18044572591182209</v>
      </c>
      <c r="AA574" s="472"/>
      <c r="AB574" s="471">
        <f t="shared" si="399"/>
        <v>-0.21441335781316787</v>
      </c>
      <c r="AC574" s="472"/>
      <c r="AD574" s="471">
        <f t="shared" si="400"/>
        <v>-0.21441335781316787</v>
      </c>
      <c r="AE574" s="472"/>
      <c r="AF574" s="471">
        <f t="shared" si="401"/>
        <v>-0.21441335781316787</v>
      </c>
      <c r="AG574" s="472"/>
      <c r="AH574" s="471">
        <f t="shared" si="402"/>
        <v>-0.21441335781316787</v>
      </c>
      <c r="AI574" s="472"/>
      <c r="AJ574" s="471">
        <f t="shared" si="403"/>
        <v>-0.21441335781316787</v>
      </c>
      <c r="AK574" s="472"/>
      <c r="AL574" s="471">
        <f t="shared" si="404"/>
        <v>-0.21441335781316787</v>
      </c>
      <c r="AM574" s="472"/>
      <c r="AN574" s="471">
        <f>IF(SUM($D560:$D574)=0,"NA",SUM($J560:$J574)/SUM($D560:$D574))</f>
        <v>-0.21441335781316787</v>
      </c>
      <c r="AO574" s="472"/>
      <c r="AP574" s="471">
        <f>IF(SUM($D559:$D574)=0,"NA",SUM($J559:$J574)/SUM($D559:$D574))</f>
        <v>-0.21441335781316787</v>
      </c>
      <c r="AQ574" s="472"/>
      <c r="AR574" s="471">
        <f>IF(SUM($D558:$D574)=0,"NA",SUM($J558:$J574)/SUM($D558:$D574))</f>
        <v>-0.21441335781316787</v>
      </c>
      <c r="AS574" s="471">
        <f>IF(SUM($D557:$D574)=0,"NA",SUM($J557:$J574)/SUM($D557:$D574))</f>
        <v>-0.21441335781316787</v>
      </c>
      <c r="AT574" s="471">
        <f>IF(SUM($D556:$D574)=0,"NA",SUM($J556:$J574)/SUM($D556:$D574))</f>
        <v>-0.21441335781316787</v>
      </c>
    </row>
    <row r="575" spans="1:46">
      <c r="A575" s="466"/>
      <c r="B575" s="466"/>
      <c r="C575" s="466"/>
      <c r="D575" s="477"/>
      <c r="E575" s="478"/>
      <c r="F575" s="477"/>
      <c r="G575" s="478"/>
      <c r="H575" s="477"/>
      <c r="J575" s="488">
        <f>SUM(J556:J574)</f>
        <v>-1940647.87</v>
      </c>
    </row>
    <row r="576" spans="1:46">
      <c r="A576" s="466"/>
      <c r="B576" s="466"/>
      <c r="C576" s="466"/>
      <c r="D576" s="477"/>
      <c r="E576" s="478"/>
      <c r="F576" s="477"/>
      <c r="G576" s="478"/>
      <c r="H576" s="477"/>
    </row>
    <row r="577" spans="1:44">
      <c r="A577" s="466">
        <v>37602</v>
      </c>
      <c r="B577" s="467">
        <v>1996</v>
      </c>
      <c r="C577" s="466"/>
      <c r="D577" s="479">
        <v>0</v>
      </c>
      <c r="E577" s="469"/>
      <c r="F577" s="479">
        <v>0</v>
      </c>
      <c r="G577" s="469"/>
      <c r="H577" s="468">
        <v>0</v>
      </c>
      <c r="J577" s="470">
        <f t="shared" ref="J577:J595" si="405">F577+-H577</f>
        <v>0</v>
      </c>
      <c r="L577" s="471" t="str">
        <f t="shared" ref="L577:L595" si="406">IF(D577=0,"NA",+J577/D577)</f>
        <v>NA</v>
      </c>
      <c r="N577" s="471"/>
      <c r="O577" s="472"/>
      <c r="P577" s="471"/>
      <c r="Q577" s="473"/>
      <c r="R577" s="473"/>
      <c r="S577" s="473"/>
      <c r="T577" s="473"/>
      <c r="U577" s="472"/>
      <c r="V577" s="472"/>
      <c r="W577" s="472"/>
      <c r="X577" s="472"/>
      <c r="Y577" s="472"/>
      <c r="Z577" s="472"/>
      <c r="AA577" s="474"/>
      <c r="AB577" s="474"/>
      <c r="AC577" s="472"/>
      <c r="AD577" s="472"/>
      <c r="AE577" s="472"/>
      <c r="AF577" s="472"/>
      <c r="AG577" s="472"/>
      <c r="AH577" s="472"/>
      <c r="AI577" s="472"/>
      <c r="AJ577" s="472"/>
      <c r="AK577" s="472"/>
      <c r="AL577" s="472"/>
      <c r="AM577" s="472"/>
      <c r="AN577" s="472"/>
      <c r="AO577" s="472"/>
      <c r="AP577" s="472"/>
      <c r="AQ577" s="472"/>
      <c r="AR577" s="472"/>
    </row>
    <row r="578" spans="1:44">
      <c r="A578" s="466">
        <v>37602</v>
      </c>
      <c r="B578" s="467">
        <v>1997</v>
      </c>
      <c r="C578" s="466"/>
      <c r="D578" s="479">
        <v>0</v>
      </c>
      <c r="E578" s="469"/>
      <c r="F578" s="479">
        <v>0</v>
      </c>
      <c r="G578" s="469"/>
      <c r="H578" s="468">
        <v>0</v>
      </c>
      <c r="J578" s="470">
        <f t="shared" si="405"/>
        <v>0</v>
      </c>
      <c r="L578" s="471" t="str">
        <f t="shared" si="406"/>
        <v>NA</v>
      </c>
      <c r="N578" s="471" t="str">
        <f t="shared" ref="N578:N593" si="407">IF(SUM($D577:$D578)=0,"NA",SUM($J577:$J578)/SUM($D577:$D578))</f>
        <v>NA</v>
      </c>
      <c r="O578" s="472"/>
      <c r="P578" s="471"/>
      <c r="Q578" s="473"/>
      <c r="R578" s="471"/>
      <c r="S578" s="473"/>
      <c r="T578" s="473"/>
      <c r="U578" s="472"/>
      <c r="V578" s="472"/>
      <c r="W578" s="472"/>
      <c r="X578" s="472"/>
      <c r="Y578" s="472"/>
      <c r="Z578" s="472"/>
      <c r="AA578" s="474"/>
      <c r="AB578" s="475"/>
      <c r="AC578" s="472"/>
      <c r="AD578" s="472"/>
      <c r="AE578" s="472"/>
      <c r="AF578" s="472"/>
      <c r="AG578" s="472"/>
      <c r="AH578" s="472"/>
      <c r="AI578" s="472"/>
      <c r="AJ578" s="472"/>
      <c r="AK578" s="472"/>
      <c r="AL578" s="472"/>
      <c r="AM578" s="472"/>
      <c r="AN578" s="472"/>
      <c r="AO578" s="472"/>
      <c r="AP578" s="472"/>
      <c r="AQ578" s="472"/>
      <c r="AR578" s="472"/>
    </row>
    <row r="579" spans="1:44">
      <c r="A579" s="466">
        <v>37602</v>
      </c>
      <c r="B579" s="467">
        <v>1998</v>
      </c>
      <c r="C579" s="466"/>
      <c r="D579" s="479">
        <v>0</v>
      </c>
      <c r="E579" s="469"/>
      <c r="F579" s="479">
        <v>0</v>
      </c>
      <c r="G579" s="469"/>
      <c r="H579" s="468">
        <v>0</v>
      </c>
      <c r="J579" s="470">
        <f t="shared" si="405"/>
        <v>0</v>
      </c>
      <c r="L579" s="471" t="str">
        <f t="shared" si="406"/>
        <v>NA</v>
      </c>
      <c r="N579" s="471" t="str">
        <f t="shared" si="407"/>
        <v>NA</v>
      </c>
      <c r="O579" s="472"/>
      <c r="P579" s="471" t="str">
        <f t="shared" ref="P579:P595" si="408">IF(SUM($D577:$D579)=0,"NA",SUM($J577:$J579)/SUM($D577:$D579))</f>
        <v>NA</v>
      </c>
      <c r="Q579" s="473"/>
      <c r="R579" s="471"/>
      <c r="S579" s="473"/>
      <c r="T579" s="471"/>
      <c r="U579" s="472"/>
      <c r="V579" s="472"/>
      <c r="W579" s="472"/>
      <c r="X579" s="472"/>
      <c r="Y579" s="472"/>
      <c r="Z579" s="472"/>
      <c r="AA579" s="472"/>
      <c r="AB579" s="472"/>
      <c r="AC579" s="472"/>
      <c r="AD579" s="472"/>
      <c r="AE579" s="472"/>
      <c r="AF579" s="472"/>
      <c r="AG579" s="472"/>
      <c r="AH579" s="472"/>
      <c r="AI579" s="472"/>
      <c r="AJ579" s="472"/>
      <c r="AK579" s="472"/>
      <c r="AL579" s="472"/>
      <c r="AM579" s="472"/>
      <c r="AN579" s="472"/>
      <c r="AO579" s="472"/>
      <c r="AP579" s="472"/>
      <c r="AQ579" s="472"/>
      <c r="AR579" s="472"/>
    </row>
    <row r="580" spans="1:44">
      <c r="A580" s="466">
        <v>37602</v>
      </c>
      <c r="B580" s="467">
        <v>1999</v>
      </c>
      <c r="C580" s="466"/>
      <c r="D580" s="479">
        <v>0</v>
      </c>
      <c r="E580" s="469"/>
      <c r="F580" s="479">
        <v>0</v>
      </c>
      <c r="G580" s="469"/>
      <c r="H580" s="468">
        <v>0</v>
      </c>
      <c r="J580" s="470">
        <f t="shared" si="405"/>
        <v>0</v>
      </c>
      <c r="L580" s="471" t="str">
        <f t="shared" si="406"/>
        <v>NA</v>
      </c>
      <c r="N580" s="471" t="str">
        <f t="shared" si="407"/>
        <v>NA</v>
      </c>
      <c r="O580" s="472"/>
      <c r="P580" s="471" t="str">
        <f t="shared" si="408"/>
        <v>NA</v>
      </c>
      <c r="Q580" s="473"/>
      <c r="R580" s="471" t="str">
        <f t="shared" ref="R580:R595" si="409">IF(SUM($D577:$D580)=0,"NA",SUM($J577:$J580)/SUM($D577:$D580))</f>
        <v>NA</v>
      </c>
      <c r="S580" s="473"/>
      <c r="T580" s="471"/>
      <c r="U580" s="472"/>
      <c r="V580" s="471"/>
      <c r="W580" s="472"/>
      <c r="X580" s="472"/>
      <c r="Y580" s="472"/>
      <c r="Z580" s="472"/>
      <c r="AA580" s="472"/>
      <c r="AB580" s="472"/>
      <c r="AC580" s="472"/>
      <c r="AD580" s="472"/>
      <c r="AE580" s="472"/>
      <c r="AF580" s="472"/>
      <c r="AG580" s="472"/>
      <c r="AH580" s="472"/>
      <c r="AI580" s="472"/>
      <c r="AJ580" s="472"/>
      <c r="AK580" s="472"/>
      <c r="AL580" s="472"/>
      <c r="AM580" s="472"/>
      <c r="AN580" s="472"/>
      <c r="AO580" s="472"/>
      <c r="AP580" s="472"/>
      <c r="AQ580" s="472"/>
      <c r="AR580" s="472"/>
    </row>
    <row r="581" spans="1:44">
      <c r="A581" s="466">
        <v>37602</v>
      </c>
      <c r="B581" s="467">
        <v>2000</v>
      </c>
      <c r="C581" s="466"/>
      <c r="D581" s="479">
        <v>0</v>
      </c>
      <c r="E581" s="469"/>
      <c r="F581" s="479">
        <v>0</v>
      </c>
      <c r="G581" s="469"/>
      <c r="H581" s="468">
        <v>0</v>
      </c>
      <c r="J581" s="470">
        <f t="shared" si="405"/>
        <v>0</v>
      </c>
      <c r="L581" s="471" t="str">
        <f t="shared" si="406"/>
        <v>NA</v>
      </c>
      <c r="N581" s="471" t="str">
        <f t="shared" si="407"/>
        <v>NA</v>
      </c>
      <c r="O581" s="472"/>
      <c r="P581" s="471" t="str">
        <f t="shared" si="408"/>
        <v>NA</v>
      </c>
      <c r="Q581" s="473"/>
      <c r="R581" s="471" t="str">
        <f t="shared" si="409"/>
        <v>NA</v>
      </c>
      <c r="S581" s="473"/>
      <c r="T581" s="471" t="str">
        <f t="shared" ref="T581:T595" si="410">IF(SUM($D577:$D581)=0,"NA",SUM($J577:$J581)/SUM($D577:$D581))</f>
        <v>NA</v>
      </c>
      <c r="U581" s="472"/>
      <c r="V581" s="471"/>
      <c r="W581" s="472"/>
      <c r="X581" s="471"/>
      <c r="Y581" s="472"/>
      <c r="Z581" s="472"/>
      <c r="AA581" s="472"/>
      <c r="AB581" s="472"/>
      <c r="AC581" s="472"/>
      <c r="AD581" s="472"/>
      <c r="AE581" s="472"/>
      <c r="AF581" s="472"/>
      <c r="AG581" s="472"/>
      <c r="AH581" s="472"/>
      <c r="AI581" s="472"/>
      <c r="AJ581" s="472"/>
      <c r="AK581" s="472"/>
      <c r="AL581" s="472"/>
      <c r="AM581" s="472"/>
      <c r="AN581" s="472"/>
      <c r="AO581" s="472"/>
      <c r="AP581" s="472"/>
      <c r="AQ581" s="472"/>
      <c r="AR581" s="472"/>
    </row>
    <row r="582" spans="1:44">
      <c r="A582" s="466">
        <v>37602</v>
      </c>
      <c r="B582" s="467">
        <v>2001</v>
      </c>
      <c r="C582" s="466"/>
      <c r="D582" s="479">
        <v>0</v>
      </c>
      <c r="E582" s="469"/>
      <c r="F582" s="479">
        <v>0</v>
      </c>
      <c r="G582" s="469"/>
      <c r="H582" s="468">
        <v>0</v>
      </c>
      <c r="J582" s="470">
        <f t="shared" si="405"/>
        <v>0</v>
      </c>
      <c r="L582" s="471" t="str">
        <f t="shared" si="406"/>
        <v>NA</v>
      </c>
      <c r="N582" s="471" t="str">
        <f t="shared" si="407"/>
        <v>NA</v>
      </c>
      <c r="O582" s="472"/>
      <c r="P582" s="471" t="str">
        <f t="shared" si="408"/>
        <v>NA</v>
      </c>
      <c r="Q582" s="473"/>
      <c r="R582" s="471" t="str">
        <f t="shared" si="409"/>
        <v>NA</v>
      </c>
      <c r="S582" s="473"/>
      <c r="T582" s="471" t="str">
        <f t="shared" si="410"/>
        <v>NA</v>
      </c>
      <c r="U582" s="472"/>
      <c r="V582" s="471" t="str">
        <f t="shared" ref="V582:V595" si="411">IF(SUM($D577:$D582)=0,"NA",SUM($J577:$J582)/SUM($D577:$D582))</f>
        <v>NA</v>
      </c>
      <c r="W582" s="472"/>
      <c r="X582" s="471"/>
      <c r="Y582" s="472"/>
      <c r="Z582" s="471"/>
      <c r="AA582" s="472"/>
      <c r="AB582" s="472"/>
      <c r="AC582" s="472"/>
      <c r="AD582" s="472"/>
      <c r="AE582" s="472"/>
      <c r="AF582" s="472"/>
      <c r="AG582" s="472"/>
      <c r="AH582" s="472"/>
      <c r="AI582" s="472"/>
      <c r="AJ582" s="472"/>
      <c r="AK582" s="472"/>
      <c r="AL582" s="472"/>
      <c r="AM582" s="472"/>
      <c r="AN582" s="472"/>
      <c r="AO582" s="472"/>
      <c r="AP582" s="472"/>
      <c r="AQ582" s="472"/>
      <c r="AR582" s="472"/>
    </row>
    <row r="583" spans="1:44">
      <c r="A583" s="466">
        <v>37602</v>
      </c>
      <c r="B583" s="467">
        <v>2002</v>
      </c>
      <c r="C583" s="466"/>
      <c r="D583" s="479">
        <v>0</v>
      </c>
      <c r="E583" s="469"/>
      <c r="F583" s="479">
        <v>0</v>
      </c>
      <c r="G583" s="469"/>
      <c r="H583" s="468">
        <v>0</v>
      </c>
      <c r="J583" s="470">
        <f t="shared" si="405"/>
        <v>0</v>
      </c>
      <c r="L583" s="471" t="str">
        <f t="shared" si="406"/>
        <v>NA</v>
      </c>
      <c r="N583" s="471" t="str">
        <f t="shared" si="407"/>
        <v>NA</v>
      </c>
      <c r="O583" s="472"/>
      <c r="P583" s="471" t="str">
        <f t="shared" si="408"/>
        <v>NA</v>
      </c>
      <c r="Q583" s="473"/>
      <c r="R583" s="471" t="str">
        <f t="shared" si="409"/>
        <v>NA</v>
      </c>
      <c r="S583" s="473"/>
      <c r="T583" s="471" t="str">
        <f t="shared" si="410"/>
        <v>NA</v>
      </c>
      <c r="U583" s="472"/>
      <c r="V583" s="471" t="str">
        <f t="shared" si="411"/>
        <v>NA</v>
      </c>
      <c r="W583" s="472"/>
      <c r="X583" s="471" t="str">
        <f t="shared" ref="X583:X595" si="412">IF(SUM($D577:$D583)=0,"NA",SUM($J577:$J583)/SUM($D577:$D583))</f>
        <v>NA</v>
      </c>
      <c r="Y583" s="472"/>
      <c r="Z583" s="471"/>
      <c r="AA583" s="472"/>
      <c r="AB583" s="471"/>
      <c r="AC583" s="472"/>
      <c r="AD583" s="472"/>
      <c r="AE583" s="472"/>
      <c r="AF583" s="472"/>
      <c r="AG583" s="472"/>
      <c r="AH583" s="472"/>
      <c r="AI583" s="472"/>
      <c r="AJ583" s="472"/>
      <c r="AK583" s="472"/>
      <c r="AL583" s="472"/>
      <c r="AM583" s="472"/>
      <c r="AN583" s="472"/>
      <c r="AO583" s="472"/>
      <c r="AP583" s="472"/>
      <c r="AQ583" s="472"/>
      <c r="AR583" s="472"/>
    </row>
    <row r="584" spans="1:44">
      <c r="A584" s="466">
        <v>37602</v>
      </c>
      <c r="B584" s="467">
        <v>2003</v>
      </c>
      <c r="C584" s="466"/>
      <c r="D584" s="479">
        <v>0</v>
      </c>
      <c r="E584" s="469"/>
      <c r="F584" s="479">
        <v>0</v>
      </c>
      <c r="G584" s="469"/>
      <c r="H584" s="468">
        <v>0</v>
      </c>
      <c r="J584" s="470">
        <f t="shared" si="405"/>
        <v>0</v>
      </c>
      <c r="L584" s="471" t="str">
        <f t="shared" si="406"/>
        <v>NA</v>
      </c>
      <c r="N584" s="471" t="str">
        <f t="shared" si="407"/>
        <v>NA</v>
      </c>
      <c r="O584" s="472"/>
      <c r="P584" s="471" t="str">
        <f t="shared" si="408"/>
        <v>NA</v>
      </c>
      <c r="Q584" s="473"/>
      <c r="R584" s="471" t="str">
        <f t="shared" si="409"/>
        <v>NA</v>
      </c>
      <c r="S584" s="473"/>
      <c r="T584" s="471" t="str">
        <f t="shared" si="410"/>
        <v>NA</v>
      </c>
      <c r="U584" s="472"/>
      <c r="V584" s="471" t="str">
        <f t="shared" si="411"/>
        <v>NA</v>
      </c>
      <c r="W584" s="472"/>
      <c r="X584" s="471" t="str">
        <f t="shared" si="412"/>
        <v>NA</v>
      </c>
      <c r="Y584" s="472"/>
      <c r="Z584" s="471" t="str">
        <f t="shared" ref="Z584:Z595" si="413">IF(SUM($D577:$D584)=0,"NA",SUM($J577:$J584)/SUM($D577:$D584))</f>
        <v>NA</v>
      </c>
      <c r="AA584" s="472"/>
      <c r="AB584" s="471"/>
      <c r="AC584" s="472"/>
      <c r="AD584" s="471"/>
      <c r="AE584" s="471"/>
      <c r="AF584" s="472"/>
      <c r="AG584" s="472"/>
      <c r="AH584" s="472"/>
      <c r="AI584" s="472"/>
      <c r="AJ584" s="472"/>
      <c r="AK584" s="472"/>
      <c r="AL584" s="472"/>
      <c r="AM584" s="472"/>
      <c r="AN584" s="472"/>
      <c r="AO584" s="472"/>
      <c r="AP584" s="472"/>
      <c r="AQ584" s="472"/>
      <c r="AR584" s="472"/>
    </row>
    <row r="585" spans="1:44">
      <c r="A585" s="466">
        <v>37602</v>
      </c>
      <c r="B585" s="467">
        <v>2004</v>
      </c>
      <c r="C585" s="466"/>
      <c r="D585" s="479">
        <v>0</v>
      </c>
      <c r="E585" s="469"/>
      <c r="F585" s="479">
        <v>0</v>
      </c>
      <c r="G585" s="469"/>
      <c r="H585" s="468">
        <v>0</v>
      </c>
      <c r="J585" s="470">
        <f t="shared" si="405"/>
        <v>0</v>
      </c>
      <c r="L585" s="471" t="str">
        <f t="shared" si="406"/>
        <v>NA</v>
      </c>
      <c r="N585" s="471" t="str">
        <f t="shared" si="407"/>
        <v>NA</v>
      </c>
      <c r="O585" s="472"/>
      <c r="P585" s="471" t="str">
        <f t="shared" si="408"/>
        <v>NA</v>
      </c>
      <c r="Q585" s="473"/>
      <c r="R585" s="471" t="str">
        <f t="shared" si="409"/>
        <v>NA</v>
      </c>
      <c r="S585" s="473"/>
      <c r="T585" s="471" t="str">
        <f t="shared" si="410"/>
        <v>NA</v>
      </c>
      <c r="U585" s="472"/>
      <c r="V585" s="471" t="str">
        <f t="shared" si="411"/>
        <v>NA</v>
      </c>
      <c r="W585" s="472"/>
      <c r="X585" s="471" t="str">
        <f t="shared" si="412"/>
        <v>NA</v>
      </c>
      <c r="Y585" s="472"/>
      <c r="Z585" s="471" t="str">
        <f t="shared" si="413"/>
        <v>NA</v>
      </c>
      <c r="AA585" s="472"/>
      <c r="AB585" s="471" t="str">
        <f t="shared" ref="AB585:AB595" si="414">IF(SUM($D577:$D585)=0,"NA",SUM($J577:$J585)/SUM($D577:$D585))</f>
        <v>NA</v>
      </c>
      <c r="AC585" s="472"/>
      <c r="AD585" s="471"/>
      <c r="AE585" s="471"/>
      <c r="AF585" s="471"/>
      <c r="AG585" s="472"/>
      <c r="AH585" s="471" t="s">
        <v>36</v>
      </c>
      <c r="AI585" s="472"/>
      <c r="AJ585" s="471" t="s">
        <v>36</v>
      </c>
      <c r="AK585" s="472"/>
      <c r="AL585" s="471" t="s">
        <v>36</v>
      </c>
      <c r="AM585" s="472"/>
      <c r="AN585" s="471" t="s">
        <v>36</v>
      </c>
      <c r="AO585" s="472"/>
      <c r="AP585" s="472"/>
      <c r="AQ585" s="472"/>
      <c r="AR585" s="472"/>
    </row>
    <row r="586" spans="1:44">
      <c r="A586" s="466">
        <v>37602</v>
      </c>
      <c r="B586" s="467">
        <v>2005</v>
      </c>
      <c r="C586" s="466"/>
      <c r="D586" s="479">
        <v>0</v>
      </c>
      <c r="E586" s="469"/>
      <c r="F586" s="479">
        <v>0</v>
      </c>
      <c r="G586" s="469"/>
      <c r="H586" s="468">
        <v>0</v>
      </c>
      <c r="J586" s="470">
        <f t="shared" si="405"/>
        <v>0</v>
      </c>
      <c r="L586" s="471" t="str">
        <f t="shared" si="406"/>
        <v>NA</v>
      </c>
      <c r="N586" s="471" t="str">
        <f t="shared" si="407"/>
        <v>NA</v>
      </c>
      <c r="O586" s="472"/>
      <c r="P586" s="471" t="str">
        <f t="shared" si="408"/>
        <v>NA</v>
      </c>
      <c r="Q586" s="473"/>
      <c r="R586" s="471" t="str">
        <f t="shared" si="409"/>
        <v>NA</v>
      </c>
      <c r="S586" s="473"/>
      <c r="T586" s="471" t="str">
        <f t="shared" si="410"/>
        <v>NA</v>
      </c>
      <c r="U586" s="472"/>
      <c r="V586" s="471" t="str">
        <f t="shared" si="411"/>
        <v>NA</v>
      </c>
      <c r="W586" s="472"/>
      <c r="X586" s="471" t="str">
        <f t="shared" si="412"/>
        <v>NA</v>
      </c>
      <c r="Y586" s="472"/>
      <c r="Z586" s="471" t="str">
        <f t="shared" si="413"/>
        <v>NA</v>
      </c>
      <c r="AA586" s="472"/>
      <c r="AB586" s="471" t="str">
        <f t="shared" si="414"/>
        <v>NA</v>
      </c>
      <c r="AC586" s="472"/>
      <c r="AD586" s="471" t="str">
        <f t="shared" ref="AD586:AD595" si="415">IF(SUM($D577:$D586)=0,"NA",SUM($J577:$J586)/SUM($D577:$D586))</f>
        <v>NA</v>
      </c>
      <c r="AE586" s="471"/>
      <c r="AF586" s="471"/>
      <c r="AG586" s="472"/>
      <c r="AH586" s="471"/>
      <c r="AI586" s="472"/>
      <c r="AJ586" s="471" t="s">
        <v>36</v>
      </c>
      <c r="AK586" s="472"/>
      <c r="AL586" s="471" t="s">
        <v>36</v>
      </c>
      <c r="AM586" s="472"/>
      <c r="AN586" s="471" t="s">
        <v>36</v>
      </c>
      <c r="AO586" s="472"/>
      <c r="AP586" s="472"/>
      <c r="AQ586" s="472"/>
      <c r="AR586" s="472"/>
    </row>
    <row r="587" spans="1:44">
      <c r="A587" s="466">
        <v>37602</v>
      </c>
      <c r="B587" s="467">
        <v>2006</v>
      </c>
      <c r="C587" s="466"/>
      <c r="D587" s="479">
        <v>49623.79</v>
      </c>
      <c r="E587" s="479"/>
      <c r="F587" s="479">
        <v>0</v>
      </c>
      <c r="G587" s="479"/>
      <c r="H587" s="479">
        <v>120053.43</v>
      </c>
      <c r="J587" s="451">
        <f t="shared" si="405"/>
        <v>-120053.43</v>
      </c>
      <c r="L587" s="471">
        <f t="shared" si="406"/>
        <v>-2.4192716840047885</v>
      </c>
      <c r="N587" s="471">
        <f t="shared" si="407"/>
        <v>-2.4192716840047885</v>
      </c>
      <c r="O587" s="472"/>
      <c r="P587" s="471">
        <f t="shared" si="408"/>
        <v>-2.4192716840047885</v>
      </c>
      <c r="Q587" s="473"/>
      <c r="R587" s="471">
        <f t="shared" si="409"/>
        <v>-2.4192716840047885</v>
      </c>
      <c r="S587" s="473"/>
      <c r="T587" s="471">
        <f t="shared" si="410"/>
        <v>-2.4192716840047885</v>
      </c>
      <c r="U587" s="472"/>
      <c r="V587" s="471">
        <f t="shared" si="411"/>
        <v>-2.4192716840047885</v>
      </c>
      <c r="W587" s="472"/>
      <c r="X587" s="471">
        <f t="shared" si="412"/>
        <v>-2.4192716840047885</v>
      </c>
      <c r="Y587" s="472"/>
      <c r="Z587" s="471">
        <f t="shared" si="413"/>
        <v>-2.4192716840047885</v>
      </c>
      <c r="AA587" s="472"/>
      <c r="AB587" s="471">
        <f t="shared" si="414"/>
        <v>-2.4192716840047885</v>
      </c>
      <c r="AC587" s="472"/>
      <c r="AD587" s="471">
        <f t="shared" si="415"/>
        <v>-2.4192716840047885</v>
      </c>
      <c r="AE587" s="471"/>
      <c r="AF587" s="471">
        <f t="shared" ref="AF587:AF595" si="416">IF(SUM($D577:$D587)=0,"NA",SUM($J577:$J587)/SUM($D577:$D587))</f>
        <v>-2.4192716840047885</v>
      </c>
      <c r="AG587" s="472"/>
      <c r="AH587" s="471"/>
      <c r="AI587" s="472"/>
      <c r="AJ587" s="471"/>
      <c r="AK587" s="472"/>
      <c r="AL587" s="471" t="s">
        <v>36</v>
      </c>
      <c r="AM587" s="472"/>
      <c r="AN587" s="471" t="s">
        <v>36</v>
      </c>
      <c r="AO587" s="472"/>
      <c r="AP587" s="472"/>
      <c r="AQ587" s="472"/>
      <c r="AR587" s="472"/>
    </row>
    <row r="588" spans="1:44">
      <c r="A588" s="466">
        <v>37602</v>
      </c>
      <c r="B588" s="467">
        <v>2007</v>
      </c>
      <c r="C588" s="466"/>
      <c r="D588" s="479">
        <v>33519.67</v>
      </c>
      <c r="E588" s="479"/>
      <c r="F588" s="479">
        <v>0</v>
      </c>
      <c r="G588" s="479"/>
      <c r="H588" s="479">
        <v>6877.93</v>
      </c>
      <c r="J588" s="451">
        <f t="shared" si="405"/>
        <v>-6877.93</v>
      </c>
      <c r="L588" s="471">
        <f t="shared" si="406"/>
        <v>-0.20519086255920779</v>
      </c>
      <c r="N588" s="471">
        <f t="shared" si="407"/>
        <v>-1.5266547723657398</v>
      </c>
      <c r="O588" s="472"/>
      <c r="P588" s="471">
        <f t="shared" si="408"/>
        <v>-1.5266547723657398</v>
      </c>
      <c r="Q588" s="473"/>
      <c r="R588" s="471">
        <f t="shared" si="409"/>
        <v>-1.5266547723657398</v>
      </c>
      <c r="S588" s="473"/>
      <c r="T588" s="471">
        <f t="shared" si="410"/>
        <v>-1.5266547723657398</v>
      </c>
      <c r="U588" s="472"/>
      <c r="V588" s="471">
        <f t="shared" si="411"/>
        <v>-1.5266547723657398</v>
      </c>
      <c r="W588" s="472"/>
      <c r="X588" s="471">
        <f t="shared" si="412"/>
        <v>-1.5266547723657398</v>
      </c>
      <c r="Y588" s="472"/>
      <c r="Z588" s="471">
        <f t="shared" si="413"/>
        <v>-1.5266547723657398</v>
      </c>
      <c r="AA588" s="472"/>
      <c r="AB588" s="471">
        <f t="shared" si="414"/>
        <v>-1.5266547723657398</v>
      </c>
      <c r="AC588" s="472"/>
      <c r="AD588" s="471">
        <f t="shared" si="415"/>
        <v>-1.5266547723657398</v>
      </c>
      <c r="AE588" s="471"/>
      <c r="AF588" s="471">
        <f t="shared" si="416"/>
        <v>-1.5266547723657398</v>
      </c>
      <c r="AG588" s="472"/>
      <c r="AH588" s="471">
        <f t="shared" ref="AH588:AH595" si="417">IF(SUM($D577:$D588)=0,"NA",SUM($J577:$J588)/SUM($D577:$D588))</f>
        <v>-1.5266547723657398</v>
      </c>
      <c r="AI588" s="472"/>
      <c r="AJ588" s="471"/>
      <c r="AK588" s="472"/>
      <c r="AL588" s="471"/>
      <c r="AM588" s="472"/>
      <c r="AN588" s="471" t="s">
        <v>36</v>
      </c>
      <c r="AO588" s="472"/>
      <c r="AP588" s="472"/>
      <c r="AQ588" s="472"/>
      <c r="AR588" s="472"/>
    </row>
    <row r="589" spans="1:44">
      <c r="A589" s="466">
        <v>37602</v>
      </c>
      <c r="B589" s="467">
        <v>2008</v>
      </c>
      <c r="C589" s="466"/>
      <c r="D589" s="479">
        <v>40050.639999999999</v>
      </c>
      <c r="E589" s="479"/>
      <c r="F589" s="479">
        <v>0</v>
      </c>
      <c r="G589" s="479"/>
      <c r="H589" s="479">
        <v>8218.83</v>
      </c>
      <c r="J589" s="451">
        <f t="shared" si="405"/>
        <v>-8218.83</v>
      </c>
      <c r="L589" s="471">
        <f t="shared" si="406"/>
        <v>-0.20521095293358607</v>
      </c>
      <c r="N589" s="471">
        <f t="shared" si="407"/>
        <v>-0.20520179947590272</v>
      </c>
      <c r="O589" s="472"/>
      <c r="P589" s="471">
        <f t="shared" si="408"/>
        <v>-1.0970508327915054</v>
      </c>
      <c r="Q589" s="472"/>
      <c r="R589" s="471">
        <f t="shared" si="409"/>
        <v>-1.0970508327915054</v>
      </c>
      <c r="S589" s="473"/>
      <c r="T589" s="471">
        <f t="shared" si="410"/>
        <v>-1.0970508327915054</v>
      </c>
      <c r="U589" s="472"/>
      <c r="V589" s="471">
        <f t="shared" si="411"/>
        <v>-1.0970508327915054</v>
      </c>
      <c r="W589" s="472"/>
      <c r="X589" s="471">
        <f t="shared" si="412"/>
        <v>-1.0970508327915054</v>
      </c>
      <c r="Y589" s="472"/>
      <c r="Z589" s="471">
        <f t="shared" si="413"/>
        <v>-1.0970508327915054</v>
      </c>
      <c r="AA589" s="472"/>
      <c r="AB589" s="471">
        <f t="shared" si="414"/>
        <v>-1.0970508327915054</v>
      </c>
      <c r="AC589" s="472"/>
      <c r="AD589" s="471">
        <f t="shared" si="415"/>
        <v>-1.0970508327915054</v>
      </c>
      <c r="AE589" s="471"/>
      <c r="AF589" s="471">
        <f t="shared" si="416"/>
        <v>-1.0970508327915054</v>
      </c>
      <c r="AG589" s="472"/>
      <c r="AH589" s="471">
        <f t="shared" si="417"/>
        <v>-1.0970508327915054</v>
      </c>
      <c r="AI589" s="472"/>
      <c r="AJ589" s="471">
        <f t="shared" ref="AJ589:AJ595" si="418">IF(SUM($D577:$D589)=0,"NA",SUM($J577:$J589)/SUM($D577:$D589))</f>
        <v>-1.0970508327915054</v>
      </c>
      <c r="AK589" s="472"/>
      <c r="AL589" s="471"/>
      <c r="AM589" s="472"/>
      <c r="AN589" s="471"/>
      <c r="AO589" s="472"/>
      <c r="AP589" s="472"/>
      <c r="AQ589" s="472"/>
      <c r="AR589" s="472"/>
    </row>
    <row r="590" spans="1:44">
      <c r="A590" s="466">
        <v>37602</v>
      </c>
      <c r="B590" s="467">
        <v>2009</v>
      </c>
      <c r="C590" s="466"/>
      <c r="D590" s="479">
        <v>17782.95</v>
      </c>
      <c r="E590" s="479"/>
      <c r="F590" s="479">
        <v>0</v>
      </c>
      <c r="G590" s="479"/>
      <c r="H590" s="479">
        <v>2167.0300000000002</v>
      </c>
      <c r="J590" s="451">
        <f t="shared" si="405"/>
        <v>-2167.0300000000002</v>
      </c>
      <c r="L590" s="471">
        <f t="shared" si="406"/>
        <v>-0.12185998386094546</v>
      </c>
      <c r="N590" s="471">
        <f t="shared" si="407"/>
        <v>-0.1795817966686834</v>
      </c>
      <c r="O590" s="472"/>
      <c r="P590" s="471">
        <f t="shared" si="408"/>
        <v>-0.18897836815018973</v>
      </c>
      <c r="Q590" s="472"/>
      <c r="R590" s="471">
        <f t="shared" si="409"/>
        <v>-0.97403953338504379</v>
      </c>
      <c r="S590" s="473"/>
      <c r="T590" s="471">
        <f t="shared" si="410"/>
        <v>-0.97403953338504379</v>
      </c>
      <c r="U590" s="472"/>
      <c r="V590" s="471">
        <f t="shared" si="411"/>
        <v>-0.97403953338504379</v>
      </c>
      <c r="W590" s="472"/>
      <c r="X590" s="471">
        <f t="shared" si="412"/>
        <v>-0.97403953338504379</v>
      </c>
      <c r="Y590" s="472"/>
      <c r="Z590" s="471">
        <f t="shared" si="413"/>
        <v>-0.97403953338504379</v>
      </c>
      <c r="AA590" s="472"/>
      <c r="AB590" s="471">
        <f t="shared" si="414"/>
        <v>-0.97403953338504379</v>
      </c>
      <c r="AC590" s="472"/>
      <c r="AD590" s="471">
        <f t="shared" si="415"/>
        <v>-0.97403953338504379</v>
      </c>
      <c r="AE590" s="471"/>
      <c r="AF590" s="471">
        <f t="shared" si="416"/>
        <v>-0.97403953338504379</v>
      </c>
      <c r="AG590" s="472"/>
      <c r="AH590" s="471">
        <f t="shared" si="417"/>
        <v>-0.97403953338504379</v>
      </c>
      <c r="AI590" s="472"/>
      <c r="AJ590" s="471">
        <f t="shared" si="418"/>
        <v>-0.97403953338504379</v>
      </c>
      <c r="AK590" s="472"/>
      <c r="AL590" s="471">
        <f t="shared" ref="AL590:AL595" si="419">IF(SUM($D577:$D590)=0,"NA",SUM($J577:$J590)/SUM($D577:$D590))</f>
        <v>-0.97403953338504379</v>
      </c>
      <c r="AM590" s="472"/>
      <c r="AN590" s="471"/>
      <c r="AO590" s="472"/>
      <c r="AP590" s="471"/>
      <c r="AQ590" s="472"/>
      <c r="AR590" s="472"/>
    </row>
    <row r="591" spans="1:44">
      <c r="A591" s="466">
        <v>37602</v>
      </c>
      <c r="B591" s="467">
        <v>2010</v>
      </c>
      <c r="C591" s="466"/>
      <c r="D591" s="479">
        <v>44183.23</v>
      </c>
      <c r="E591" s="479"/>
      <c r="F591" s="479">
        <v>0</v>
      </c>
      <c r="G591" s="479"/>
      <c r="H591" s="479">
        <v>20406.099999999999</v>
      </c>
      <c r="J591" s="451">
        <f t="shared" si="405"/>
        <v>-20406.099999999999</v>
      </c>
      <c r="L591" s="471">
        <f t="shared" si="406"/>
        <v>-0.46185170255773506</v>
      </c>
      <c r="N591" s="471">
        <f t="shared" si="407"/>
        <v>-0.36428145159181985</v>
      </c>
      <c r="O591" s="472"/>
      <c r="P591" s="471">
        <f t="shared" si="408"/>
        <v>-0.30183218806467399</v>
      </c>
      <c r="Q591" s="472"/>
      <c r="R591" s="471">
        <f t="shared" si="409"/>
        <v>-0.27793172156073986</v>
      </c>
      <c r="S591" s="472"/>
      <c r="T591" s="471">
        <f t="shared" si="410"/>
        <v>-0.85182048763374074</v>
      </c>
      <c r="U591" s="472"/>
      <c r="V591" s="471">
        <f t="shared" si="411"/>
        <v>-0.85182048763374074</v>
      </c>
      <c r="W591" s="472"/>
      <c r="X591" s="471">
        <f t="shared" si="412"/>
        <v>-0.85182048763374074</v>
      </c>
      <c r="Y591" s="472"/>
      <c r="Z591" s="471">
        <f t="shared" si="413"/>
        <v>-0.85182048763374074</v>
      </c>
      <c r="AA591" s="472"/>
      <c r="AB591" s="471">
        <f t="shared" si="414"/>
        <v>-0.85182048763374074</v>
      </c>
      <c r="AC591" s="472"/>
      <c r="AD591" s="471">
        <f t="shared" si="415"/>
        <v>-0.85182048763374074</v>
      </c>
      <c r="AE591" s="472"/>
      <c r="AF591" s="471">
        <f t="shared" si="416"/>
        <v>-0.85182048763374074</v>
      </c>
      <c r="AG591" s="472"/>
      <c r="AH591" s="471">
        <f t="shared" si="417"/>
        <v>-0.85182048763374074</v>
      </c>
      <c r="AI591" s="472"/>
      <c r="AJ591" s="471">
        <f t="shared" si="418"/>
        <v>-0.85182048763374074</v>
      </c>
      <c r="AK591" s="472"/>
      <c r="AL591" s="471">
        <f t="shared" si="419"/>
        <v>-0.85182048763374074</v>
      </c>
      <c r="AM591" s="472"/>
      <c r="AN591" s="471">
        <f>IF(SUM($D577:$D591)=0,"NA",SUM($J577:$J591)/SUM($D577:$D591))</f>
        <v>-0.85182048763374074</v>
      </c>
      <c r="AO591" s="472"/>
      <c r="AP591" s="471"/>
      <c r="AQ591" s="472"/>
      <c r="AR591" s="471"/>
    </row>
    <row r="592" spans="1:44">
      <c r="A592" s="466">
        <v>37602</v>
      </c>
      <c r="B592" s="467">
        <v>2011</v>
      </c>
      <c r="C592" s="466"/>
      <c r="D592" s="479">
        <v>58128.12</v>
      </c>
      <c r="E592" s="479"/>
      <c r="F592" s="479">
        <v>0</v>
      </c>
      <c r="G592" s="479"/>
      <c r="H592" s="479">
        <v>35842.92</v>
      </c>
      <c r="J592" s="451">
        <f t="shared" si="405"/>
        <v>-35842.92</v>
      </c>
      <c r="L592" s="471">
        <f t="shared" si="406"/>
        <v>-0.61661928856463954</v>
      </c>
      <c r="N592" s="471">
        <f t="shared" si="407"/>
        <v>-0.54978279535945906</v>
      </c>
      <c r="O592" s="472"/>
      <c r="P592" s="471">
        <f t="shared" si="408"/>
        <v>-0.48641817305234292</v>
      </c>
      <c r="Q592" s="472"/>
      <c r="R592" s="471">
        <f t="shared" si="409"/>
        <v>-0.41609107349879432</v>
      </c>
      <c r="S592" s="472"/>
      <c r="T592" s="471">
        <f t="shared" si="410"/>
        <v>-0.37958824795092921</v>
      </c>
      <c r="U592" s="472"/>
      <c r="V592" s="471">
        <f t="shared" si="411"/>
        <v>-0.79562461671004447</v>
      </c>
      <c r="W592" s="472"/>
      <c r="X592" s="471">
        <f t="shared" si="412"/>
        <v>-0.79562461671004447</v>
      </c>
      <c r="Y592" s="472"/>
      <c r="Z592" s="471">
        <f t="shared" si="413"/>
        <v>-0.79562461671004447</v>
      </c>
      <c r="AA592" s="472"/>
      <c r="AB592" s="471">
        <f t="shared" si="414"/>
        <v>-0.79562461671004447</v>
      </c>
      <c r="AC592" s="472"/>
      <c r="AD592" s="471">
        <f t="shared" si="415"/>
        <v>-0.79562461671004447</v>
      </c>
      <c r="AE592" s="472"/>
      <c r="AF592" s="471">
        <f t="shared" si="416"/>
        <v>-0.79562461671004447</v>
      </c>
      <c r="AG592" s="472"/>
      <c r="AH592" s="471">
        <f t="shared" si="417"/>
        <v>-0.79562461671004447</v>
      </c>
      <c r="AI592" s="472"/>
      <c r="AJ592" s="471">
        <f t="shared" si="418"/>
        <v>-0.79562461671004447</v>
      </c>
      <c r="AK592" s="472"/>
      <c r="AL592" s="471">
        <f t="shared" si="419"/>
        <v>-0.79562461671004447</v>
      </c>
      <c r="AM592" s="472"/>
      <c r="AN592" s="471">
        <f>IF(SUM($D578:$D592)=0,"NA",SUM($J578:$J592)/SUM($D578:$D592))</f>
        <v>-0.79562461671004447</v>
      </c>
      <c r="AO592" s="472"/>
      <c r="AP592" s="471">
        <f>IF(SUM($D577:$D592)=0,"NA",SUM($J577:$J592)/SUM($D577:$D592))</f>
        <v>-0.79562461671004447</v>
      </c>
      <c r="AQ592" s="472"/>
      <c r="AR592" s="471"/>
    </row>
    <row r="593" spans="1:46">
      <c r="A593" s="466">
        <v>37602</v>
      </c>
      <c r="B593" s="467">
        <v>2012</v>
      </c>
      <c r="C593" s="466"/>
      <c r="D593" s="479">
        <v>152150.97</v>
      </c>
      <c r="E593" s="479"/>
      <c r="F593" s="479">
        <v>0</v>
      </c>
      <c r="G593" s="479"/>
      <c r="H593" s="479">
        <v>119495.67999999999</v>
      </c>
      <c r="J593" s="451">
        <f t="shared" si="405"/>
        <v>-119495.67999999999</v>
      </c>
      <c r="L593" s="471">
        <f t="shared" si="406"/>
        <v>-0.7853757356919906</v>
      </c>
      <c r="N593" s="471">
        <f t="shared" si="407"/>
        <v>-0.73872585238979294</v>
      </c>
      <c r="O593" s="472"/>
      <c r="P593" s="471">
        <f t="shared" si="408"/>
        <v>-0.69065117381622543</v>
      </c>
      <c r="Q593" s="472"/>
      <c r="R593" s="471">
        <f t="shared" si="409"/>
        <v>-0.65349796527227078</v>
      </c>
      <c r="S593" s="472"/>
      <c r="T593" s="471">
        <f t="shared" si="410"/>
        <v>-0.59600703704380875</v>
      </c>
      <c r="U593" s="472"/>
      <c r="V593" s="471">
        <f t="shared" si="411"/>
        <v>-0.55812548989261856</v>
      </c>
      <c r="W593" s="472"/>
      <c r="X593" s="471">
        <f t="shared" si="412"/>
        <v>-0.79168121272295167</v>
      </c>
      <c r="Y593" s="472"/>
      <c r="Z593" s="471">
        <f t="shared" si="413"/>
        <v>-0.79168121272295167</v>
      </c>
      <c r="AA593" s="472"/>
      <c r="AB593" s="471">
        <f t="shared" si="414"/>
        <v>-0.79168121272295167</v>
      </c>
      <c r="AC593" s="472"/>
      <c r="AD593" s="471">
        <f t="shared" si="415"/>
        <v>-0.79168121272295167</v>
      </c>
      <c r="AE593" s="472"/>
      <c r="AF593" s="471">
        <f t="shared" si="416"/>
        <v>-0.79168121272295167</v>
      </c>
      <c r="AG593" s="472"/>
      <c r="AH593" s="471">
        <f t="shared" si="417"/>
        <v>-0.79168121272295167</v>
      </c>
      <c r="AI593" s="472"/>
      <c r="AJ593" s="471">
        <f t="shared" si="418"/>
        <v>-0.79168121272295167</v>
      </c>
      <c r="AK593" s="472"/>
      <c r="AL593" s="471">
        <f t="shared" si="419"/>
        <v>-0.79168121272295167</v>
      </c>
      <c r="AM593" s="472"/>
      <c r="AN593" s="471">
        <f>IF(SUM($D579:$D593)=0,"NA",SUM($J579:$J593)/SUM($D579:$D593))</f>
        <v>-0.79168121272295167</v>
      </c>
      <c r="AO593" s="472"/>
      <c r="AP593" s="471">
        <f>IF(SUM($D578:$D593)=0,"NA",SUM($J578:$J593)/SUM($D578:$D593))</f>
        <v>-0.79168121272295167</v>
      </c>
      <c r="AQ593" s="472"/>
      <c r="AR593" s="471">
        <f>IF(SUM($D577:$D593)=0,"NA",SUM($J577:$J593)/SUM($D577:$D593))</f>
        <v>-0.79168121272295167</v>
      </c>
    </row>
    <row r="594" spans="1:46">
      <c r="A594" s="466">
        <v>37602</v>
      </c>
      <c r="B594" s="467">
        <v>2013</v>
      </c>
      <c r="C594" s="466"/>
      <c r="D594" s="477">
        <v>155926.67000000001</v>
      </c>
      <c r="E594" s="478"/>
      <c r="F594" s="479">
        <v>0</v>
      </c>
      <c r="G594" s="478"/>
      <c r="H594" s="477">
        <v>137955.96</v>
      </c>
      <c r="J594" s="451">
        <f t="shared" si="405"/>
        <v>-137955.96</v>
      </c>
      <c r="L594" s="471">
        <f t="shared" si="406"/>
        <v>-0.88474896565161032</v>
      </c>
      <c r="N594" s="471">
        <f>IF(SUM($D593:$D594)=0,"NA",SUM($J593:$J594)/SUM($D593:$D594))</f>
        <v>-0.83567129376867455</v>
      </c>
      <c r="O594" s="472"/>
      <c r="P594" s="471">
        <f t="shared" si="408"/>
        <v>-0.80090100166638545</v>
      </c>
      <c r="Q594" s="472"/>
      <c r="R594" s="471">
        <f t="shared" si="409"/>
        <v>-0.76439833339583496</v>
      </c>
      <c r="S594" s="472"/>
      <c r="T594" s="471">
        <f t="shared" si="410"/>
        <v>-0.73771226110706811</v>
      </c>
      <c r="U594" s="472"/>
      <c r="V594" s="471">
        <f t="shared" si="411"/>
        <v>-0.69216337238584258</v>
      </c>
      <c r="W594" s="472"/>
      <c r="X594" s="471">
        <f t="shared" si="412"/>
        <v>-0.659630417809144</v>
      </c>
      <c r="Y594" s="472"/>
      <c r="Z594" s="471">
        <f t="shared" si="413"/>
        <v>-0.8180008329856514</v>
      </c>
      <c r="AA594" s="472"/>
      <c r="AB594" s="471">
        <f t="shared" si="414"/>
        <v>-0.8180008329856514</v>
      </c>
      <c r="AC594" s="472"/>
      <c r="AD594" s="471">
        <f t="shared" si="415"/>
        <v>-0.8180008329856514</v>
      </c>
      <c r="AE594" s="472"/>
      <c r="AF594" s="471">
        <f t="shared" si="416"/>
        <v>-0.8180008329856514</v>
      </c>
      <c r="AG594" s="472"/>
      <c r="AH594" s="471">
        <f t="shared" si="417"/>
        <v>-0.8180008329856514</v>
      </c>
      <c r="AI594" s="472"/>
      <c r="AJ594" s="471">
        <f t="shared" si="418"/>
        <v>-0.8180008329856514</v>
      </c>
      <c r="AK594" s="472"/>
      <c r="AL594" s="471">
        <f t="shared" si="419"/>
        <v>-0.8180008329856514</v>
      </c>
      <c r="AM594" s="472"/>
      <c r="AN594" s="471">
        <f>IF(SUM($D580:$D594)=0,"NA",SUM($J580:$J594)/SUM($D580:$D594))</f>
        <v>-0.8180008329856514</v>
      </c>
      <c r="AO594" s="472"/>
      <c r="AP594" s="471">
        <f>IF(SUM($D579:$D594)=0,"NA",SUM($J579:$J594)/SUM($D579:$D594))</f>
        <v>-0.8180008329856514</v>
      </c>
      <c r="AQ594" s="472"/>
      <c r="AR594" s="471">
        <f>IF(SUM($D578:$D594)=0,"NA",SUM($J578:$J594)/SUM($D578:$D594))</f>
        <v>-0.8180008329856514</v>
      </c>
      <c r="AS594" s="471">
        <f>IF(SUM($D577:$D594)=0,"NA",SUM($J577:$J594)/SUM($D577:$D594))</f>
        <v>-0.8180008329856514</v>
      </c>
    </row>
    <row r="595" spans="1:46">
      <c r="A595" s="466">
        <v>37602</v>
      </c>
      <c r="B595" s="467">
        <v>2014</v>
      </c>
      <c r="C595" s="466"/>
      <c r="D595" s="477">
        <v>223390.05</v>
      </c>
      <c r="E595" s="478"/>
      <c r="F595" s="479">
        <v>0</v>
      </c>
      <c r="G595" s="478"/>
      <c r="H595" s="477">
        <v>102075.91</v>
      </c>
      <c r="J595" s="451">
        <f t="shared" si="405"/>
        <v>-102075.91</v>
      </c>
      <c r="L595" s="471">
        <f t="shared" si="406"/>
        <v>-0.45694027106399776</v>
      </c>
      <c r="N595" s="471">
        <f>IF(SUM($D594:$D595)=0,"NA",SUM($J594:$J595)/SUM($D594:$D595))</f>
        <v>-0.63280065798312291</v>
      </c>
      <c r="O595" s="472"/>
      <c r="P595" s="471">
        <f t="shared" si="408"/>
        <v>-0.67648054014346581</v>
      </c>
      <c r="Q595" s="472"/>
      <c r="R595" s="471">
        <f t="shared" si="409"/>
        <v>-0.67057883264129703</v>
      </c>
      <c r="S595" s="472"/>
      <c r="T595" s="471">
        <f t="shared" si="410"/>
        <v>-0.65602764332503005</v>
      </c>
      <c r="U595" s="472"/>
      <c r="V595" s="471">
        <f t="shared" si="411"/>
        <v>-0.64144871311477203</v>
      </c>
      <c r="W595" s="472"/>
      <c r="X595" s="471">
        <f t="shared" si="412"/>
        <v>-0.61618659277520704</v>
      </c>
      <c r="Y595" s="472"/>
      <c r="Z595" s="471">
        <f t="shared" si="413"/>
        <v>-0.59718807174911381</v>
      </c>
      <c r="AA595" s="472"/>
      <c r="AB595" s="471">
        <f t="shared" si="414"/>
        <v>-0.71389408504036411</v>
      </c>
      <c r="AC595" s="472"/>
      <c r="AD595" s="471">
        <f t="shared" si="415"/>
        <v>-0.71389408504036411</v>
      </c>
      <c r="AE595" s="472"/>
      <c r="AF595" s="471">
        <f t="shared" si="416"/>
        <v>-0.71389408504036411</v>
      </c>
      <c r="AG595" s="472"/>
      <c r="AH595" s="471">
        <f t="shared" si="417"/>
        <v>-0.71389408504036411</v>
      </c>
      <c r="AI595" s="472"/>
      <c r="AJ595" s="471">
        <f t="shared" si="418"/>
        <v>-0.71389408504036411</v>
      </c>
      <c r="AK595" s="472"/>
      <c r="AL595" s="471">
        <f t="shared" si="419"/>
        <v>-0.71389408504036411</v>
      </c>
      <c r="AM595" s="472"/>
      <c r="AN595" s="471">
        <f>IF(SUM($D581:$D595)=0,"NA",SUM($J581:$J595)/SUM($D581:$D595))</f>
        <v>-0.71389408504036411</v>
      </c>
      <c r="AO595" s="472"/>
      <c r="AP595" s="471">
        <f>IF(SUM($D580:$D595)=0,"NA",SUM($J580:$J595)/SUM($D580:$D595))</f>
        <v>-0.71389408504036411</v>
      </c>
      <c r="AQ595" s="472"/>
      <c r="AR595" s="471">
        <f>IF(SUM($D579:$D595)=0,"NA",SUM($J579:$J595)/SUM($D579:$D595))</f>
        <v>-0.71389408504036411</v>
      </c>
      <c r="AS595" s="471">
        <f>IF(SUM($D578:$D595)=0,"NA",SUM($J578:$J595)/SUM($D578:$D595))</f>
        <v>-0.71389408504036411</v>
      </c>
      <c r="AT595" s="471">
        <f>IF(SUM($D577:$D595)=0,"NA",SUM($J577:$J595)/SUM($D577:$D595))</f>
        <v>-0.71389408504036411</v>
      </c>
    </row>
    <row r="596" spans="1:46">
      <c r="A596" s="466"/>
      <c r="B596" s="466"/>
      <c r="C596" s="466"/>
      <c r="D596" s="477"/>
      <c r="E596" s="478"/>
      <c r="F596" s="477"/>
      <c r="G596" s="478"/>
      <c r="H596" s="477"/>
      <c r="J596" s="488">
        <f>SUM(J577:J595)</f>
        <v>-553093.79</v>
      </c>
    </row>
    <row r="597" spans="1:46">
      <c r="A597" s="466"/>
      <c r="B597" s="466"/>
      <c r="C597" s="466"/>
      <c r="D597" s="477"/>
      <c r="E597" s="478"/>
      <c r="F597" s="477"/>
      <c r="G597" s="478"/>
      <c r="H597" s="477"/>
    </row>
    <row r="598" spans="1:46">
      <c r="A598" s="466" t="s">
        <v>463</v>
      </c>
      <c r="B598" s="467">
        <v>1996</v>
      </c>
      <c r="C598" s="466"/>
      <c r="D598" s="468">
        <v>0</v>
      </c>
      <c r="E598" s="469"/>
      <c r="F598" s="480">
        <v>0</v>
      </c>
      <c r="G598" s="469"/>
      <c r="H598" s="468">
        <v>0</v>
      </c>
      <c r="J598" s="470">
        <f t="shared" ref="J598:J616" si="420">F598+-H598</f>
        <v>0</v>
      </c>
      <c r="L598" s="471" t="str">
        <f t="shared" ref="L598:L616" si="421">IF(D598=0,"NA",+J598/D598)</f>
        <v>NA</v>
      </c>
      <c r="N598" s="471"/>
      <c r="O598" s="472"/>
      <c r="P598" s="471"/>
      <c r="Q598" s="473"/>
      <c r="R598" s="473"/>
      <c r="S598" s="473"/>
      <c r="T598" s="473"/>
      <c r="U598" s="472"/>
      <c r="V598" s="472"/>
      <c r="W598" s="472"/>
      <c r="X598" s="472"/>
      <c r="Y598" s="472"/>
      <c r="Z598" s="472"/>
      <c r="AA598" s="474"/>
      <c r="AB598" s="474"/>
      <c r="AC598" s="472"/>
      <c r="AD598" s="472"/>
      <c r="AE598" s="472"/>
      <c r="AF598" s="472"/>
      <c r="AG598" s="472"/>
      <c r="AH598" s="472"/>
      <c r="AI598" s="472"/>
      <c r="AJ598" s="472"/>
      <c r="AK598" s="472"/>
      <c r="AL598" s="472"/>
      <c r="AM598" s="472"/>
      <c r="AN598" s="472"/>
      <c r="AO598" s="472"/>
      <c r="AP598" s="472"/>
      <c r="AQ598" s="472"/>
      <c r="AR598" s="472"/>
    </row>
    <row r="599" spans="1:46">
      <c r="A599" s="466" t="s">
        <v>463</v>
      </c>
      <c r="B599" s="467">
        <v>1997</v>
      </c>
      <c r="C599" s="466"/>
      <c r="D599" s="468">
        <v>0</v>
      </c>
      <c r="E599" s="469"/>
      <c r="F599" s="480">
        <v>0</v>
      </c>
      <c r="G599" s="469"/>
      <c r="H599" s="468">
        <v>0</v>
      </c>
      <c r="J599" s="470">
        <f t="shared" si="420"/>
        <v>0</v>
      </c>
      <c r="L599" s="471" t="str">
        <f t="shared" si="421"/>
        <v>NA</v>
      </c>
      <c r="N599" s="471" t="str">
        <f t="shared" ref="N599:N614" si="422">IF(SUM($D598:$D599)=0,"NA",SUM($J598:$J599)/SUM($D598:$D599))</f>
        <v>NA</v>
      </c>
      <c r="O599" s="472"/>
      <c r="P599" s="471"/>
      <c r="Q599" s="473"/>
      <c r="R599" s="471"/>
      <c r="S599" s="473"/>
      <c r="T599" s="473"/>
      <c r="U599" s="472"/>
      <c r="V599" s="472"/>
      <c r="W599" s="472"/>
      <c r="X599" s="472"/>
      <c r="Y599" s="472"/>
      <c r="Z599" s="472"/>
      <c r="AA599" s="474"/>
      <c r="AB599" s="475"/>
      <c r="AC599" s="472"/>
      <c r="AD599" s="472"/>
      <c r="AE599" s="472"/>
      <c r="AF599" s="472"/>
      <c r="AG599" s="472"/>
      <c r="AH599" s="472"/>
      <c r="AI599" s="472"/>
      <c r="AJ599" s="472"/>
      <c r="AK599" s="472"/>
      <c r="AL599" s="472"/>
      <c r="AM599" s="472"/>
      <c r="AN599" s="472"/>
      <c r="AO599" s="472"/>
      <c r="AP599" s="472"/>
      <c r="AQ599" s="472"/>
      <c r="AR599" s="472"/>
    </row>
    <row r="600" spans="1:46">
      <c r="A600" s="466" t="s">
        <v>463</v>
      </c>
      <c r="B600" s="467">
        <v>1998</v>
      </c>
      <c r="C600" s="466"/>
      <c r="D600" s="468">
        <v>0</v>
      </c>
      <c r="E600" s="469"/>
      <c r="F600" s="480">
        <v>0</v>
      </c>
      <c r="G600" s="469"/>
      <c r="H600" s="468">
        <v>0</v>
      </c>
      <c r="J600" s="470">
        <f t="shared" si="420"/>
        <v>0</v>
      </c>
      <c r="L600" s="471" t="str">
        <f t="shared" si="421"/>
        <v>NA</v>
      </c>
      <c r="N600" s="471" t="str">
        <f t="shared" si="422"/>
        <v>NA</v>
      </c>
      <c r="O600" s="472"/>
      <c r="P600" s="471" t="str">
        <f t="shared" ref="P600:P616" si="423">IF(SUM($D598:$D600)=0,"NA",SUM($J598:$J600)/SUM($D598:$D600))</f>
        <v>NA</v>
      </c>
      <c r="Q600" s="473"/>
      <c r="R600" s="471"/>
      <c r="S600" s="473"/>
      <c r="T600" s="471"/>
      <c r="U600" s="472"/>
      <c r="V600" s="472"/>
      <c r="W600" s="472"/>
      <c r="X600" s="472"/>
      <c r="Y600" s="472"/>
      <c r="Z600" s="472"/>
      <c r="AA600" s="472"/>
      <c r="AB600" s="472"/>
      <c r="AC600" s="472"/>
      <c r="AD600" s="472"/>
      <c r="AE600" s="472"/>
      <c r="AF600" s="472"/>
      <c r="AG600" s="472"/>
      <c r="AH600" s="472"/>
      <c r="AI600" s="472"/>
      <c r="AJ600" s="472"/>
      <c r="AK600" s="472"/>
      <c r="AL600" s="472"/>
      <c r="AM600" s="472"/>
      <c r="AN600" s="472"/>
      <c r="AO600" s="472"/>
      <c r="AP600" s="472"/>
      <c r="AQ600" s="472"/>
      <c r="AR600" s="472"/>
    </row>
    <row r="601" spans="1:46">
      <c r="A601" s="466" t="s">
        <v>463</v>
      </c>
      <c r="B601" s="467">
        <v>1999</v>
      </c>
      <c r="C601" s="466"/>
      <c r="D601" s="468">
        <v>0</v>
      </c>
      <c r="E601" s="469"/>
      <c r="F601" s="480">
        <v>0</v>
      </c>
      <c r="G601" s="469"/>
      <c r="H601" s="468">
        <v>0</v>
      </c>
      <c r="J601" s="470">
        <f t="shared" si="420"/>
        <v>0</v>
      </c>
      <c r="L601" s="471" t="str">
        <f t="shared" si="421"/>
        <v>NA</v>
      </c>
      <c r="N601" s="471" t="str">
        <f t="shared" si="422"/>
        <v>NA</v>
      </c>
      <c r="O601" s="472"/>
      <c r="P601" s="471" t="str">
        <f t="shared" si="423"/>
        <v>NA</v>
      </c>
      <c r="Q601" s="473"/>
      <c r="R601" s="471" t="str">
        <f t="shared" ref="R601:R616" si="424">IF(SUM($D598:$D601)=0,"NA",SUM($J598:$J601)/SUM($D598:$D601))</f>
        <v>NA</v>
      </c>
      <c r="S601" s="473"/>
      <c r="T601" s="471"/>
      <c r="U601" s="472"/>
      <c r="V601" s="471"/>
      <c r="W601" s="472"/>
      <c r="X601" s="472"/>
      <c r="Y601" s="472"/>
      <c r="Z601" s="472"/>
      <c r="AA601" s="472"/>
      <c r="AB601" s="472"/>
      <c r="AC601" s="472"/>
      <c r="AD601" s="472"/>
      <c r="AE601" s="472"/>
      <c r="AF601" s="472"/>
      <c r="AG601" s="472"/>
      <c r="AH601" s="472"/>
      <c r="AI601" s="472"/>
      <c r="AJ601" s="472"/>
      <c r="AK601" s="472"/>
      <c r="AL601" s="472"/>
      <c r="AM601" s="472"/>
      <c r="AN601" s="472"/>
      <c r="AO601" s="472"/>
      <c r="AP601" s="472"/>
      <c r="AQ601" s="472"/>
      <c r="AR601" s="472"/>
    </row>
    <row r="602" spans="1:46">
      <c r="A602" s="466" t="s">
        <v>463</v>
      </c>
      <c r="B602" s="467">
        <v>2000</v>
      </c>
      <c r="C602" s="466"/>
      <c r="D602" s="468">
        <v>0</v>
      </c>
      <c r="E602" s="469"/>
      <c r="F602" s="480">
        <v>0</v>
      </c>
      <c r="G602" s="469"/>
      <c r="H602" s="468">
        <v>0</v>
      </c>
      <c r="J602" s="470">
        <f t="shared" si="420"/>
        <v>0</v>
      </c>
      <c r="L602" s="471" t="str">
        <f t="shared" si="421"/>
        <v>NA</v>
      </c>
      <c r="N602" s="471" t="str">
        <f t="shared" si="422"/>
        <v>NA</v>
      </c>
      <c r="O602" s="472"/>
      <c r="P602" s="471" t="str">
        <f t="shared" si="423"/>
        <v>NA</v>
      </c>
      <c r="Q602" s="473"/>
      <c r="R602" s="471" t="str">
        <f t="shared" si="424"/>
        <v>NA</v>
      </c>
      <c r="S602" s="473"/>
      <c r="T602" s="471" t="str">
        <f t="shared" ref="T602:T616" si="425">IF(SUM($D598:$D602)=0,"NA",SUM($J598:$J602)/SUM($D598:$D602))</f>
        <v>NA</v>
      </c>
      <c r="U602" s="472"/>
      <c r="V602" s="471"/>
      <c r="W602" s="472"/>
      <c r="X602" s="471"/>
      <c r="Y602" s="472"/>
      <c r="Z602" s="472"/>
      <c r="AA602" s="472"/>
      <c r="AB602" s="472"/>
      <c r="AC602" s="472"/>
      <c r="AD602" s="472"/>
      <c r="AE602" s="472"/>
      <c r="AF602" s="472"/>
      <c r="AG602" s="472"/>
      <c r="AH602" s="472"/>
      <c r="AI602" s="472"/>
      <c r="AJ602" s="472"/>
      <c r="AK602" s="472"/>
      <c r="AL602" s="472"/>
      <c r="AM602" s="472"/>
      <c r="AN602" s="472"/>
      <c r="AO602" s="472"/>
      <c r="AP602" s="472"/>
      <c r="AQ602" s="472"/>
      <c r="AR602" s="472"/>
    </row>
    <row r="603" spans="1:46">
      <c r="A603" s="466" t="s">
        <v>463</v>
      </c>
      <c r="B603" s="467">
        <v>2001</v>
      </c>
      <c r="C603" s="466"/>
      <c r="D603" s="468">
        <v>0</v>
      </c>
      <c r="E603" s="469"/>
      <c r="F603" s="480">
        <v>0</v>
      </c>
      <c r="G603" s="469"/>
      <c r="H603" s="468">
        <v>0</v>
      </c>
      <c r="J603" s="470">
        <f t="shared" si="420"/>
        <v>0</v>
      </c>
      <c r="L603" s="471" t="str">
        <f t="shared" si="421"/>
        <v>NA</v>
      </c>
      <c r="N603" s="471" t="str">
        <f t="shared" si="422"/>
        <v>NA</v>
      </c>
      <c r="O603" s="472"/>
      <c r="P603" s="471" t="str">
        <f t="shared" si="423"/>
        <v>NA</v>
      </c>
      <c r="Q603" s="473"/>
      <c r="R603" s="471" t="str">
        <f t="shared" si="424"/>
        <v>NA</v>
      </c>
      <c r="S603" s="473"/>
      <c r="T603" s="471" t="str">
        <f t="shared" si="425"/>
        <v>NA</v>
      </c>
      <c r="U603" s="472"/>
      <c r="V603" s="471" t="str">
        <f t="shared" ref="V603:V616" si="426">IF(SUM($D598:$D603)=0,"NA",SUM($J598:$J603)/SUM($D598:$D603))</f>
        <v>NA</v>
      </c>
      <c r="W603" s="472"/>
      <c r="X603" s="471"/>
      <c r="Y603" s="472"/>
      <c r="Z603" s="471"/>
      <c r="AA603" s="472"/>
      <c r="AB603" s="472"/>
      <c r="AC603" s="472"/>
      <c r="AD603" s="472"/>
      <c r="AE603" s="472"/>
      <c r="AF603" s="472"/>
      <c r="AG603" s="472"/>
      <c r="AH603" s="472"/>
      <c r="AI603" s="472"/>
      <c r="AJ603" s="472"/>
      <c r="AK603" s="472"/>
      <c r="AL603" s="472"/>
      <c r="AM603" s="472"/>
      <c r="AN603" s="472"/>
      <c r="AO603" s="472"/>
      <c r="AP603" s="472"/>
      <c r="AQ603" s="472"/>
      <c r="AR603" s="472"/>
    </row>
    <row r="604" spans="1:46">
      <c r="A604" s="466" t="s">
        <v>463</v>
      </c>
      <c r="B604" s="467">
        <v>2002</v>
      </c>
      <c r="C604" s="466"/>
      <c r="D604" s="468">
        <v>0</v>
      </c>
      <c r="E604" s="469"/>
      <c r="F604" s="480">
        <v>0</v>
      </c>
      <c r="G604" s="469"/>
      <c r="H604" s="468">
        <v>0</v>
      </c>
      <c r="J604" s="470">
        <f t="shared" si="420"/>
        <v>0</v>
      </c>
      <c r="L604" s="471" t="str">
        <f t="shared" si="421"/>
        <v>NA</v>
      </c>
      <c r="N604" s="471" t="str">
        <f t="shared" si="422"/>
        <v>NA</v>
      </c>
      <c r="O604" s="472"/>
      <c r="P604" s="471" t="str">
        <f t="shared" si="423"/>
        <v>NA</v>
      </c>
      <c r="Q604" s="473"/>
      <c r="R604" s="471" t="str">
        <f t="shared" si="424"/>
        <v>NA</v>
      </c>
      <c r="S604" s="473"/>
      <c r="T604" s="471" t="str">
        <f t="shared" si="425"/>
        <v>NA</v>
      </c>
      <c r="U604" s="472"/>
      <c r="V604" s="471" t="str">
        <f t="shared" si="426"/>
        <v>NA</v>
      </c>
      <c r="W604" s="472"/>
      <c r="X604" s="471" t="str">
        <f t="shared" ref="X604:X616" si="427">IF(SUM($D598:$D604)=0,"NA",SUM($J598:$J604)/SUM($D598:$D604))</f>
        <v>NA</v>
      </c>
      <c r="Y604" s="472"/>
      <c r="Z604" s="471"/>
      <c r="AA604" s="472"/>
      <c r="AB604" s="471"/>
      <c r="AC604" s="472"/>
      <c r="AD604" s="472"/>
      <c r="AE604" s="472"/>
      <c r="AF604" s="472"/>
      <c r="AG604" s="472"/>
      <c r="AH604" s="472"/>
      <c r="AI604" s="472"/>
      <c r="AJ604" s="472"/>
      <c r="AK604" s="472"/>
      <c r="AL604" s="472"/>
      <c r="AM604" s="472"/>
      <c r="AN604" s="472"/>
      <c r="AO604" s="472"/>
      <c r="AP604" s="472"/>
      <c r="AQ604" s="472"/>
      <c r="AR604" s="472"/>
    </row>
    <row r="605" spans="1:46">
      <c r="A605" s="466" t="s">
        <v>463</v>
      </c>
      <c r="B605" s="467">
        <v>2003</v>
      </c>
      <c r="C605" s="466"/>
      <c r="D605" s="468">
        <v>0</v>
      </c>
      <c r="E605" s="469"/>
      <c r="F605" s="480">
        <v>0</v>
      </c>
      <c r="G605" s="469"/>
      <c r="H605" s="468">
        <v>0</v>
      </c>
      <c r="J605" s="470">
        <f t="shared" si="420"/>
        <v>0</v>
      </c>
      <c r="L605" s="471" t="str">
        <f t="shared" si="421"/>
        <v>NA</v>
      </c>
      <c r="N605" s="471" t="str">
        <f t="shared" si="422"/>
        <v>NA</v>
      </c>
      <c r="O605" s="472"/>
      <c r="P605" s="471" t="str">
        <f t="shared" si="423"/>
        <v>NA</v>
      </c>
      <c r="Q605" s="473"/>
      <c r="R605" s="471" t="str">
        <f t="shared" si="424"/>
        <v>NA</v>
      </c>
      <c r="S605" s="473"/>
      <c r="T605" s="471" t="str">
        <f t="shared" si="425"/>
        <v>NA</v>
      </c>
      <c r="U605" s="472"/>
      <c r="V605" s="471" t="str">
        <f t="shared" si="426"/>
        <v>NA</v>
      </c>
      <c r="W605" s="472"/>
      <c r="X605" s="471" t="str">
        <f t="shared" si="427"/>
        <v>NA</v>
      </c>
      <c r="Y605" s="472"/>
      <c r="Z605" s="471" t="str">
        <f t="shared" ref="Z605:Z616" si="428">IF(SUM($D598:$D605)=0,"NA",SUM($J598:$J605)/SUM($D598:$D605))</f>
        <v>NA</v>
      </c>
      <c r="AA605" s="472"/>
      <c r="AB605" s="471"/>
      <c r="AC605" s="472"/>
      <c r="AD605" s="471"/>
      <c r="AE605" s="471"/>
      <c r="AF605" s="472"/>
      <c r="AG605" s="472"/>
      <c r="AH605" s="472"/>
      <c r="AI605" s="472"/>
      <c r="AJ605" s="472"/>
      <c r="AK605" s="472"/>
      <c r="AL605" s="472"/>
      <c r="AM605" s="472"/>
      <c r="AN605" s="472"/>
      <c r="AO605" s="472"/>
      <c r="AP605" s="472"/>
      <c r="AQ605" s="472"/>
      <c r="AR605" s="472"/>
    </row>
    <row r="606" spans="1:46">
      <c r="A606" s="466" t="s">
        <v>463</v>
      </c>
      <c r="B606" s="467">
        <v>2004</v>
      </c>
      <c r="C606" s="466"/>
      <c r="D606" s="468">
        <v>0</v>
      </c>
      <c r="E606" s="469"/>
      <c r="F606" s="480">
        <v>0</v>
      </c>
      <c r="G606" s="469"/>
      <c r="H606" s="468">
        <v>0</v>
      </c>
      <c r="J606" s="470">
        <f t="shared" si="420"/>
        <v>0</v>
      </c>
      <c r="L606" s="471" t="str">
        <f t="shared" si="421"/>
        <v>NA</v>
      </c>
      <c r="N606" s="471" t="str">
        <f t="shared" si="422"/>
        <v>NA</v>
      </c>
      <c r="O606" s="472"/>
      <c r="P606" s="471" t="str">
        <f t="shared" si="423"/>
        <v>NA</v>
      </c>
      <c r="Q606" s="473"/>
      <c r="R606" s="471" t="str">
        <f t="shared" si="424"/>
        <v>NA</v>
      </c>
      <c r="S606" s="473"/>
      <c r="T606" s="471" t="str">
        <f t="shared" si="425"/>
        <v>NA</v>
      </c>
      <c r="U606" s="472"/>
      <c r="V606" s="471" t="str">
        <f t="shared" si="426"/>
        <v>NA</v>
      </c>
      <c r="W606" s="472"/>
      <c r="X606" s="471" t="str">
        <f t="shared" si="427"/>
        <v>NA</v>
      </c>
      <c r="Y606" s="472"/>
      <c r="Z606" s="471" t="str">
        <f t="shared" si="428"/>
        <v>NA</v>
      </c>
      <c r="AA606" s="472"/>
      <c r="AB606" s="471" t="str">
        <f t="shared" ref="AB606:AB616" si="429">IF(SUM($D598:$D606)=0,"NA",SUM($J598:$J606)/SUM($D598:$D606))</f>
        <v>NA</v>
      </c>
      <c r="AC606" s="472"/>
      <c r="AD606" s="471"/>
      <c r="AE606" s="471"/>
      <c r="AF606" s="471"/>
      <c r="AG606" s="472"/>
      <c r="AH606" s="471" t="s">
        <v>36</v>
      </c>
      <c r="AI606" s="472"/>
      <c r="AJ606" s="471" t="s">
        <v>36</v>
      </c>
      <c r="AK606" s="472"/>
      <c r="AL606" s="471" t="s">
        <v>36</v>
      </c>
      <c r="AM606" s="472"/>
      <c r="AN606" s="471" t="s">
        <v>36</v>
      </c>
      <c r="AO606" s="472"/>
      <c r="AP606" s="472"/>
      <c r="AQ606" s="472"/>
      <c r="AR606" s="472"/>
    </row>
    <row r="607" spans="1:46">
      <c r="A607" s="466" t="s">
        <v>463</v>
      </c>
      <c r="B607" s="467">
        <v>2005</v>
      </c>
      <c r="C607" s="466"/>
      <c r="D607" s="468">
        <v>0</v>
      </c>
      <c r="E607" s="469"/>
      <c r="F607" s="480">
        <v>0</v>
      </c>
      <c r="G607" s="469"/>
      <c r="H607" s="468">
        <v>0</v>
      </c>
      <c r="J607" s="470">
        <f t="shared" si="420"/>
        <v>0</v>
      </c>
      <c r="L607" s="471" t="str">
        <f t="shared" si="421"/>
        <v>NA</v>
      </c>
      <c r="N607" s="471" t="str">
        <f t="shared" si="422"/>
        <v>NA</v>
      </c>
      <c r="O607" s="472"/>
      <c r="P607" s="471" t="str">
        <f t="shared" si="423"/>
        <v>NA</v>
      </c>
      <c r="Q607" s="473"/>
      <c r="R607" s="471" t="str">
        <f t="shared" si="424"/>
        <v>NA</v>
      </c>
      <c r="S607" s="473"/>
      <c r="T607" s="471" t="str">
        <f t="shared" si="425"/>
        <v>NA</v>
      </c>
      <c r="U607" s="472"/>
      <c r="V607" s="471" t="str">
        <f t="shared" si="426"/>
        <v>NA</v>
      </c>
      <c r="W607" s="472"/>
      <c r="X607" s="471" t="str">
        <f t="shared" si="427"/>
        <v>NA</v>
      </c>
      <c r="Y607" s="472"/>
      <c r="Z607" s="471" t="str">
        <f t="shared" si="428"/>
        <v>NA</v>
      </c>
      <c r="AA607" s="472"/>
      <c r="AB607" s="471" t="str">
        <f t="shared" si="429"/>
        <v>NA</v>
      </c>
      <c r="AC607" s="472"/>
      <c r="AD607" s="471" t="str">
        <f t="shared" ref="AD607:AD616" si="430">IF(SUM($D598:$D607)=0,"NA",SUM($J598:$J607)/SUM($D598:$D607))</f>
        <v>NA</v>
      </c>
      <c r="AE607" s="471"/>
      <c r="AF607" s="471"/>
      <c r="AG607" s="472"/>
      <c r="AH607" s="471"/>
      <c r="AI607" s="472"/>
      <c r="AJ607" s="471" t="s">
        <v>36</v>
      </c>
      <c r="AK607" s="472"/>
      <c r="AL607" s="471" t="s">
        <v>36</v>
      </c>
      <c r="AM607" s="472"/>
      <c r="AN607" s="471" t="s">
        <v>36</v>
      </c>
      <c r="AO607" s="472"/>
      <c r="AP607" s="472"/>
      <c r="AQ607" s="472"/>
      <c r="AR607" s="472"/>
    </row>
    <row r="608" spans="1:46">
      <c r="A608" s="466" t="s">
        <v>463</v>
      </c>
      <c r="B608" s="467">
        <v>2006</v>
      </c>
      <c r="C608" s="466"/>
      <c r="D608" s="477">
        <v>294566.2</v>
      </c>
      <c r="E608" s="478"/>
      <c r="F608" s="480">
        <v>0</v>
      </c>
      <c r="G608" s="478"/>
      <c r="H608" s="477">
        <v>471692.1</v>
      </c>
      <c r="J608" s="451">
        <f t="shared" si="420"/>
        <v>-471692.1</v>
      </c>
      <c r="L608" s="471">
        <f t="shared" si="421"/>
        <v>-1.6013110126009025</v>
      </c>
      <c r="N608" s="471">
        <f t="shared" si="422"/>
        <v>-1.6013110126009025</v>
      </c>
      <c r="O608" s="472"/>
      <c r="P608" s="471">
        <f t="shared" si="423"/>
        <v>-1.6013110126009025</v>
      </c>
      <c r="Q608" s="473"/>
      <c r="R608" s="471">
        <f t="shared" si="424"/>
        <v>-1.6013110126009025</v>
      </c>
      <c r="S608" s="473"/>
      <c r="T608" s="471">
        <f t="shared" si="425"/>
        <v>-1.6013110126009025</v>
      </c>
      <c r="U608" s="472"/>
      <c r="V608" s="471">
        <f t="shared" si="426"/>
        <v>-1.6013110126009025</v>
      </c>
      <c r="W608" s="472"/>
      <c r="X608" s="471">
        <f t="shared" si="427"/>
        <v>-1.6013110126009025</v>
      </c>
      <c r="Y608" s="472"/>
      <c r="Z608" s="471">
        <f t="shared" si="428"/>
        <v>-1.6013110126009025</v>
      </c>
      <c r="AA608" s="472"/>
      <c r="AB608" s="471">
        <f t="shared" si="429"/>
        <v>-1.6013110126009025</v>
      </c>
      <c r="AC608" s="472"/>
      <c r="AD608" s="471">
        <f t="shared" si="430"/>
        <v>-1.6013110126009025</v>
      </c>
      <c r="AE608" s="471"/>
      <c r="AF608" s="471">
        <f t="shared" ref="AF608:AF616" si="431">IF(SUM($D598:$D608)=0,"NA",SUM($J598:$J608)/SUM($D598:$D608))</f>
        <v>-1.6013110126009025</v>
      </c>
      <c r="AG608" s="472"/>
      <c r="AH608" s="471"/>
      <c r="AI608" s="472"/>
      <c r="AJ608" s="471"/>
      <c r="AK608" s="472"/>
      <c r="AL608" s="471" t="s">
        <v>36</v>
      </c>
      <c r="AM608" s="472"/>
      <c r="AN608" s="471" t="s">
        <v>36</v>
      </c>
      <c r="AO608" s="472"/>
      <c r="AP608" s="472"/>
      <c r="AQ608" s="472"/>
      <c r="AR608" s="472"/>
    </row>
    <row r="609" spans="1:46">
      <c r="A609" s="466" t="s">
        <v>463</v>
      </c>
      <c r="B609" s="467">
        <v>2007</v>
      </c>
      <c r="C609" s="466"/>
      <c r="D609" s="477">
        <v>1395452.8599999999</v>
      </c>
      <c r="E609" s="478"/>
      <c r="F609" s="480">
        <v>0</v>
      </c>
      <c r="G609" s="478"/>
      <c r="H609" s="477">
        <v>102867.85</v>
      </c>
      <c r="J609" s="451">
        <f t="shared" si="420"/>
        <v>-102867.85</v>
      </c>
      <c r="L609" s="471">
        <f t="shared" si="421"/>
        <v>-7.3716463628875295E-2</v>
      </c>
      <c r="N609" s="471">
        <f t="shared" si="422"/>
        <v>-0.33997246752944904</v>
      </c>
      <c r="O609" s="472"/>
      <c r="P609" s="471">
        <f t="shared" si="423"/>
        <v>-0.33997246752944904</v>
      </c>
      <c r="Q609" s="473"/>
      <c r="R609" s="471">
        <f t="shared" si="424"/>
        <v>-0.33997246752944904</v>
      </c>
      <c r="S609" s="473"/>
      <c r="T609" s="471">
        <f t="shared" si="425"/>
        <v>-0.33997246752944904</v>
      </c>
      <c r="U609" s="472"/>
      <c r="V609" s="471">
        <f t="shared" si="426"/>
        <v>-0.33997246752944904</v>
      </c>
      <c r="W609" s="472"/>
      <c r="X609" s="471">
        <f t="shared" si="427"/>
        <v>-0.33997246752944904</v>
      </c>
      <c r="Y609" s="472"/>
      <c r="Z609" s="471">
        <f t="shared" si="428"/>
        <v>-0.33997246752944904</v>
      </c>
      <c r="AA609" s="472"/>
      <c r="AB609" s="471">
        <f t="shared" si="429"/>
        <v>-0.33997246752944904</v>
      </c>
      <c r="AC609" s="472"/>
      <c r="AD609" s="471">
        <f t="shared" si="430"/>
        <v>-0.33997246752944904</v>
      </c>
      <c r="AE609" s="471"/>
      <c r="AF609" s="471">
        <f t="shared" si="431"/>
        <v>-0.33997246752944904</v>
      </c>
      <c r="AG609" s="472"/>
      <c r="AH609" s="471">
        <f t="shared" ref="AH609:AH616" si="432">IF(SUM($D598:$D609)=0,"NA",SUM($J598:$J609)/SUM($D598:$D609))</f>
        <v>-0.33997246752944904</v>
      </c>
      <c r="AI609" s="472"/>
      <c r="AJ609" s="471"/>
      <c r="AK609" s="472"/>
      <c r="AL609" s="471"/>
      <c r="AM609" s="472"/>
      <c r="AN609" s="471" t="s">
        <v>36</v>
      </c>
      <c r="AO609" s="472"/>
      <c r="AP609" s="472"/>
      <c r="AQ609" s="472"/>
      <c r="AR609" s="472"/>
    </row>
    <row r="610" spans="1:46">
      <c r="A610" s="466" t="s">
        <v>463</v>
      </c>
      <c r="B610" s="467">
        <v>2008</v>
      </c>
      <c r="C610" s="466"/>
      <c r="D610" s="477">
        <v>1003594.83</v>
      </c>
      <c r="E610" s="478"/>
      <c r="F610" s="480">
        <v>0</v>
      </c>
      <c r="G610" s="478"/>
      <c r="H610" s="477">
        <v>136711.26999999999</v>
      </c>
      <c r="J610" s="451">
        <f t="shared" si="420"/>
        <v>-136711.26999999999</v>
      </c>
      <c r="L610" s="471">
        <f t="shared" si="421"/>
        <v>-0.13622157658982759</v>
      </c>
      <c r="N610" s="471">
        <f t="shared" si="422"/>
        <v>-9.9864259055225363E-2</v>
      </c>
      <c r="O610" s="472"/>
      <c r="P610" s="471">
        <f t="shared" si="423"/>
        <v>-0.26405834282358859</v>
      </c>
      <c r="Q610" s="472"/>
      <c r="R610" s="471">
        <f t="shared" si="424"/>
        <v>-0.26405834282358859</v>
      </c>
      <c r="S610" s="473"/>
      <c r="T610" s="471">
        <f t="shared" si="425"/>
        <v>-0.26405834282358859</v>
      </c>
      <c r="U610" s="472"/>
      <c r="V610" s="471">
        <f t="shared" si="426"/>
        <v>-0.26405834282358859</v>
      </c>
      <c r="W610" s="472"/>
      <c r="X610" s="471">
        <f t="shared" si="427"/>
        <v>-0.26405834282358859</v>
      </c>
      <c r="Y610" s="472"/>
      <c r="Z610" s="471">
        <f t="shared" si="428"/>
        <v>-0.26405834282358859</v>
      </c>
      <c r="AA610" s="472"/>
      <c r="AB610" s="471">
        <f t="shared" si="429"/>
        <v>-0.26405834282358859</v>
      </c>
      <c r="AC610" s="472"/>
      <c r="AD610" s="471">
        <f t="shared" si="430"/>
        <v>-0.26405834282358859</v>
      </c>
      <c r="AE610" s="471"/>
      <c r="AF610" s="471">
        <f t="shared" si="431"/>
        <v>-0.26405834282358859</v>
      </c>
      <c r="AG610" s="472"/>
      <c r="AH610" s="471">
        <f t="shared" si="432"/>
        <v>-0.26405834282358859</v>
      </c>
      <c r="AI610" s="472"/>
      <c r="AJ610" s="471">
        <f t="shared" ref="AJ610:AJ616" si="433">IF(SUM($D598:$D610)=0,"NA",SUM($J598:$J610)/SUM($D598:$D610))</f>
        <v>-0.26405834282358859</v>
      </c>
      <c r="AK610" s="472"/>
      <c r="AL610" s="471"/>
      <c r="AM610" s="472"/>
      <c r="AN610" s="471"/>
      <c r="AO610" s="472"/>
      <c r="AP610" s="472"/>
      <c r="AQ610" s="472"/>
      <c r="AR610" s="472"/>
    </row>
    <row r="611" spans="1:46">
      <c r="A611" s="466" t="s">
        <v>463</v>
      </c>
      <c r="B611" s="467">
        <v>2009</v>
      </c>
      <c r="C611" s="466"/>
      <c r="D611" s="477">
        <v>198241.35</v>
      </c>
      <c r="E611" s="478"/>
      <c r="F611" s="480">
        <v>0</v>
      </c>
      <c r="G611" s="478"/>
      <c r="H611" s="477">
        <v>18047.43</v>
      </c>
      <c r="J611" s="451">
        <f t="shared" si="420"/>
        <v>-18047.43</v>
      </c>
      <c r="L611" s="471">
        <f t="shared" si="421"/>
        <v>-9.1037666965040343E-2</v>
      </c>
      <c r="N611" s="471">
        <f t="shared" si="422"/>
        <v>-0.12876854813939784</v>
      </c>
      <c r="O611" s="472"/>
      <c r="P611" s="471">
        <f t="shared" si="423"/>
        <v>-9.919055832153359E-2</v>
      </c>
      <c r="Q611" s="472"/>
      <c r="R611" s="471">
        <f t="shared" si="424"/>
        <v>-0.25219749588848717</v>
      </c>
      <c r="S611" s="473"/>
      <c r="T611" s="471">
        <f t="shared" si="425"/>
        <v>-0.25219749588848717</v>
      </c>
      <c r="U611" s="472"/>
      <c r="V611" s="471">
        <f t="shared" si="426"/>
        <v>-0.25219749588848717</v>
      </c>
      <c r="W611" s="472"/>
      <c r="X611" s="471">
        <f t="shared" si="427"/>
        <v>-0.25219749588848717</v>
      </c>
      <c r="Y611" s="472"/>
      <c r="Z611" s="471">
        <f t="shared" si="428"/>
        <v>-0.25219749588848717</v>
      </c>
      <c r="AA611" s="472"/>
      <c r="AB611" s="471">
        <f t="shared" si="429"/>
        <v>-0.25219749588848717</v>
      </c>
      <c r="AC611" s="472"/>
      <c r="AD611" s="471">
        <f t="shared" si="430"/>
        <v>-0.25219749588848717</v>
      </c>
      <c r="AE611" s="471"/>
      <c r="AF611" s="471">
        <f t="shared" si="431"/>
        <v>-0.25219749588848717</v>
      </c>
      <c r="AG611" s="472"/>
      <c r="AH611" s="471">
        <f t="shared" si="432"/>
        <v>-0.25219749588848717</v>
      </c>
      <c r="AI611" s="472"/>
      <c r="AJ611" s="471">
        <f t="shared" si="433"/>
        <v>-0.25219749588848717</v>
      </c>
      <c r="AK611" s="472"/>
      <c r="AL611" s="471">
        <f t="shared" ref="AL611:AL616" si="434">IF(SUM($D598:$D611)=0,"NA",SUM($J598:$J611)/SUM($D598:$D611))</f>
        <v>-0.25219749588848717</v>
      </c>
      <c r="AM611" s="472"/>
      <c r="AN611" s="471"/>
      <c r="AO611" s="472"/>
      <c r="AP611" s="471"/>
      <c r="AQ611" s="472"/>
      <c r="AR611" s="472"/>
    </row>
    <row r="612" spans="1:46">
      <c r="A612" s="466" t="s">
        <v>463</v>
      </c>
      <c r="B612" s="467">
        <v>2010</v>
      </c>
      <c r="C612" s="466"/>
      <c r="D612" s="477">
        <v>1162564.8400000001</v>
      </c>
      <c r="E612" s="478"/>
      <c r="F612" s="477">
        <v>18212.8</v>
      </c>
      <c r="G612" s="478"/>
      <c r="H612" s="477">
        <v>287733.05</v>
      </c>
      <c r="J612" s="451">
        <f t="shared" si="420"/>
        <v>-269520.25</v>
      </c>
      <c r="L612" s="471">
        <f t="shared" si="421"/>
        <v>-0.23183244557783114</v>
      </c>
      <c r="N612" s="471">
        <f t="shared" si="422"/>
        <v>-0.21132155490856486</v>
      </c>
      <c r="O612" s="472"/>
      <c r="P612" s="471">
        <f t="shared" si="423"/>
        <v>-0.17944458085202483</v>
      </c>
      <c r="Q612" s="472"/>
      <c r="R612" s="471">
        <f t="shared" si="424"/>
        <v>-0.14020406558991066</v>
      </c>
      <c r="S612" s="472"/>
      <c r="T612" s="471">
        <f t="shared" si="425"/>
        <v>-0.24635801922133338</v>
      </c>
      <c r="U612" s="472"/>
      <c r="V612" s="471">
        <f t="shared" si="426"/>
        <v>-0.24635801922133338</v>
      </c>
      <c r="W612" s="472"/>
      <c r="X612" s="471">
        <f t="shared" si="427"/>
        <v>-0.24635801922133338</v>
      </c>
      <c r="Y612" s="472"/>
      <c r="Z612" s="471">
        <f t="shared" si="428"/>
        <v>-0.24635801922133338</v>
      </c>
      <c r="AA612" s="472"/>
      <c r="AB612" s="471">
        <f t="shared" si="429"/>
        <v>-0.24635801922133338</v>
      </c>
      <c r="AC612" s="472"/>
      <c r="AD612" s="471">
        <f t="shared" si="430"/>
        <v>-0.24635801922133338</v>
      </c>
      <c r="AE612" s="472"/>
      <c r="AF612" s="471">
        <f t="shared" si="431"/>
        <v>-0.24635801922133338</v>
      </c>
      <c r="AG612" s="472"/>
      <c r="AH612" s="471">
        <f t="shared" si="432"/>
        <v>-0.24635801922133338</v>
      </c>
      <c r="AI612" s="472"/>
      <c r="AJ612" s="471">
        <f t="shared" si="433"/>
        <v>-0.24635801922133338</v>
      </c>
      <c r="AK612" s="472"/>
      <c r="AL612" s="471">
        <f t="shared" si="434"/>
        <v>-0.24635801922133338</v>
      </c>
      <c r="AM612" s="472"/>
      <c r="AN612" s="471">
        <f>IF(SUM($D598:$D612)=0,"NA",SUM($J598:$J612)/SUM($D598:$D612))</f>
        <v>-0.24635801922133338</v>
      </c>
      <c r="AO612" s="472"/>
      <c r="AP612" s="471"/>
      <c r="AQ612" s="472"/>
      <c r="AR612" s="471"/>
    </row>
    <row r="613" spans="1:46">
      <c r="A613" s="466" t="s">
        <v>463</v>
      </c>
      <c r="B613" s="467">
        <v>2011</v>
      </c>
      <c r="C613" s="466"/>
      <c r="D613" s="477">
        <v>460155.08999999997</v>
      </c>
      <c r="E613" s="478"/>
      <c r="F613" s="480">
        <v>0</v>
      </c>
      <c r="G613" s="478"/>
      <c r="H613" s="477">
        <v>167556.78999999998</v>
      </c>
      <c r="J613" s="451">
        <f t="shared" si="420"/>
        <v>-167556.78999999998</v>
      </c>
      <c r="L613" s="471">
        <f t="shared" si="421"/>
        <v>-0.36413112370440148</v>
      </c>
      <c r="N613" s="471">
        <f t="shared" si="422"/>
        <v>-0.26934841430092005</v>
      </c>
      <c r="O613" s="472"/>
      <c r="P613" s="471">
        <f t="shared" si="423"/>
        <v>-0.24993637975652064</v>
      </c>
      <c r="Q613" s="472"/>
      <c r="R613" s="471">
        <f t="shared" si="424"/>
        <v>-0.20953230063466505</v>
      </c>
      <c r="S613" s="472"/>
      <c r="T613" s="471">
        <f t="shared" si="425"/>
        <v>-0.16462135387356774</v>
      </c>
      <c r="U613" s="472"/>
      <c r="V613" s="471">
        <f t="shared" si="426"/>
        <v>-0.25836222591903368</v>
      </c>
      <c r="W613" s="472"/>
      <c r="X613" s="471">
        <f t="shared" si="427"/>
        <v>-0.25836222591903368</v>
      </c>
      <c r="Y613" s="472"/>
      <c r="Z613" s="471">
        <f t="shared" si="428"/>
        <v>-0.25836222591903368</v>
      </c>
      <c r="AA613" s="472"/>
      <c r="AB613" s="471">
        <f t="shared" si="429"/>
        <v>-0.25836222591903368</v>
      </c>
      <c r="AC613" s="472"/>
      <c r="AD613" s="471">
        <f t="shared" si="430"/>
        <v>-0.25836222591903368</v>
      </c>
      <c r="AE613" s="472"/>
      <c r="AF613" s="471">
        <f t="shared" si="431"/>
        <v>-0.25836222591903368</v>
      </c>
      <c r="AG613" s="472"/>
      <c r="AH613" s="471">
        <f t="shared" si="432"/>
        <v>-0.25836222591903368</v>
      </c>
      <c r="AI613" s="472"/>
      <c r="AJ613" s="471">
        <f t="shared" si="433"/>
        <v>-0.25836222591903368</v>
      </c>
      <c r="AK613" s="472"/>
      <c r="AL613" s="471">
        <f t="shared" si="434"/>
        <v>-0.25836222591903368</v>
      </c>
      <c r="AM613" s="472"/>
      <c r="AN613" s="471">
        <f>IF(SUM($D599:$D613)=0,"NA",SUM($J599:$J613)/SUM($D599:$D613))</f>
        <v>-0.25836222591903368</v>
      </c>
      <c r="AO613" s="472"/>
      <c r="AP613" s="471">
        <f>IF(SUM($D598:$D613)=0,"NA",SUM($J598:$J613)/SUM($D598:$D613))</f>
        <v>-0.25836222591903368</v>
      </c>
      <c r="AQ613" s="472"/>
      <c r="AR613" s="471"/>
    </row>
    <row r="614" spans="1:46">
      <c r="A614" s="466" t="s">
        <v>463</v>
      </c>
      <c r="B614" s="467">
        <v>2012</v>
      </c>
      <c r="C614" s="466"/>
      <c r="D614" s="477">
        <v>1357006.99</v>
      </c>
      <c r="E614" s="478"/>
      <c r="F614" s="480">
        <v>0</v>
      </c>
      <c r="G614" s="478"/>
      <c r="H614" s="477">
        <v>306137.61</v>
      </c>
      <c r="J614" s="451">
        <f t="shared" si="420"/>
        <v>-306137.61</v>
      </c>
      <c r="L614" s="471">
        <f t="shared" si="421"/>
        <v>-0.2255976662286758</v>
      </c>
      <c r="N614" s="471">
        <f t="shared" si="422"/>
        <v>-0.26067812288929115</v>
      </c>
      <c r="O614" s="472"/>
      <c r="P614" s="471">
        <f t="shared" si="423"/>
        <v>-0.24942374585118018</v>
      </c>
      <c r="Q614" s="472"/>
      <c r="R614" s="471">
        <f t="shared" si="424"/>
        <v>-0.2395436377343062</v>
      </c>
      <c r="S614" s="472"/>
      <c r="T614" s="471">
        <f t="shared" si="425"/>
        <v>-0.21474585663911183</v>
      </c>
      <c r="U614" s="472"/>
      <c r="V614" s="471">
        <f t="shared" si="426"/>
        <v>-0.17945819183203487</v>
      </c>
      <c r="W614" s="472"/>
      <c r="X614" s="471">
        <f t="shared" si="427"/>
        <v>-0.25078986546958237</v>
      </c>
      <c r="Y614" s="472"/>
      <c r="Z614" s="471">
        <f t="shared" si="428"/>
        <v>-0.25078986546958237</v>
      </c>
      <c r="AA614" s="472"/>
      <c r="AB614" s="471">
        <f t="shared" si="429"/>
        <v>-0.25078986546958237</v>
      </c>
      <c r="AC614" s="472"/>
      <c r="AD614" s="471">
        <f t="shared" si="430"/>
        <v>-0.25078986546958237</v>
      </c>
      <c r="AE614" s="472"/>
      <c r="AF614" s="471">
        <f t="shared" si="431"/>
        <v>-0.25078986546958237</v>
      </c>
      <c r="AG614" s="472"/>
      <c r="AH614" s="471">
        <f t="shared" si="432"/>
        <v>-0.25078986546958237</v>
      </c>
      <c r="AI614" s="472"/>
      <c r="AJ614" s="471">
        <f t="shared" si="433"/>
        <v>-0.25078986546958237</v>
      </c>
      <c r="AK614" s="472"/>
      <c r="AL614" s="471">
        <f t="shared" si="434"/>
        <v>-0.25078986546958237</v>
      </c>
      <c r="AM614" s="472"/>
      <c r="AN614" s="471">
        <f>IF(SUM($D600:$D614)=0,"NA",SUM($J600:$J614)/SUM($D600:$D614))</f>
        <v>-0.25078986546958237</v>
      </c>
      <c r="AO614" s="472"/>
      <c r="AP614" s="471">
        <f>IF(SUM($D599:$D614)=0,"NA",SUM($J599:$J614)/SUM($D599:$D614))</f>
        <v>-0.25078986546958237</v>
      </c>
      <c r="AQ614" s="472"/>
      <c r="AR614" s="471">
        <f>IF(SUM($D598:$D614)=0,"NA",SUM($J598:$J614)/SUM($D598:$D614))</f>
        <v>-0.25078986546958237</v>
      </c>
    </row>
    <row r="615" spans="1:46">
      <c r="A615" s="466" t="s">
        <v>463</v>
      </c>
      <c r="B615" s="467">
        <v>2013</v>
      </c>
      <c r="C615" s="466"/>
      <c r="D615" s="477">
        <v>2015769.02</v>
      </c>
      <c r="E615" s="478"/>
      <c r="F615" s="480">
        <v>0</v>
      </c>
      <c r="G615" s="478"/>
      <c r="H615" s="477">
        <v>515986.05999999994</v>
      </c>
      <c r="J615" s="451">
        <f t="shared" si="420"/>
        <v>-515986.05999999994</v>
      </c>
      <c r="L615" s="471">
        <f t="shared" si="421"/>
        <v>-0.25597479417557473</v>
      </c>
      <c r="N615" s="471">
        <f>IF(SUM($D614:$D615)=0,"NA",SUM($J614:$J615)/SUM($D614:$D615))</f>
        <v>-0.24375282187802325</v>
      </c>
      <c r="O615" s="472"/>
      <c r="P615" s="471">
        <f t="shared" si="423"/>
        <v>-0.25820460482579505</v>
      </c>
      <c r="Q615" s="472"/>
      <c r="R615" s="471">
        <f t="shared" si="424"/>
        <v>-0.25206720716502073</v>
      </c>
      <c r="S615" s="472"/>
      <c r="T615" s="471">
        <f t="shared" si="425"/>
        <v>-0.245920821305153</v>
      </c>
      <c r="U615" s="472"/>
      <c r="V615" s="471">
        <f t="shared" si="426"/>
        <v>-0.22815614568031253</v>
      </c>
      <c r="W615" s="472"/>
      <c r="X615" s="471">
        <f t="shared" si="427"/>
        <v>-0.19977218688471274</v>
      </c>
      <c r="Y615" s="472"/>
      <c r="Z615" s="471">
        <f t="shared" si="428"/>
        <v>-0.25211497683053591</v>
      </c>
      <c r="AA615" s="472"/>
      <c r="AB615" s="471">
        <f t="shared" si="429"/>
        <v>-0.25211497683053591</v>
      </c>
      <c r="AC615" s="472"/>
      <c r="AD615" s="471">
        <f t="shared" si="430"/>
        <v>-0.25211497683053591</v>
      </c>
      <c r="AE615" s="472"/>
      <c r="AF615" s="471">
        <f t="shared" si="431"/>
        <v>-0.25211497683053591</v>
      </c>
      <c r="AG615" s="472"/>
      <c r="AH615" s="471">
        <f t="shared" si="432"/>
        <v>-0.25211497683053591</v>
      </c>
      <c r="AI615" s="472"/>
      <c r="AJ615" s="471">
        <f t="shared" si="433"/>
        <v>-0.25211497683053591</v>
      </c>
      <c r="AK615" s="472"/>
      <c r="AL615" s="471">
        <f t="shared" si="434"/>
        <v>-0.25211497683053591</v>
      </c>
      <c r="AM615" s="472"/>
      <c r="AN615" s="471">
        <f>IF(SUM($D601:$D615)=0,"NA",SUM($J601:$J615)/SUM($D601:$D615))</f>
        <v>-0.25211497683053591</v>
      </c>
      <c r="AO615" s="472"/>
      <c r="AP615" s="471">
        <f>IF(SUM($D600:$D615)=0,"NA",SUM($J600:$J615)/SUM($D600:$D615))</f>
        <v>-0.25211497683053591</v>
      </c>
      <c r="AQ615" s="472"/>
      <c r="AR615" s="471">
        <f>IF(SUM($D599:$D615)=0,"NA",SUM($J599:$J615)/SUM($D599:$D615))</f>
        <v>-0.25211497683053591</v>
      </c>
      <c r="AS615" s="471">
        <f>IF(SUM($D598:$D615)=0,"NA",SUM($J598:$J615)/SUM($D598:$D615))</f>
        <v>-0.25211497683053591</v>
      </c>
    </row>
    <row r="616" spans="1:46">
      <c r="A616" s="466" t="s">
        <v>463</v>
      </c>
      <c r="B616" s="467">
        <v>2014</v>
      </c>
      <c r="C616" s="466"/>
      <c r="D616" s="477">
        <v>1938370.25</v>
      </c>
      <c r="E616" s="478"/>
      <c r="F616" s="480">
        <v>0</v>
      </c>
      <c r="G616" s="478"/>
      <c r="H616" s="477">
        <v>505222.30000000005</v>
      </c>
      <c r="J616" s="451">
        <f t="shared" si="420"/>
        <v>-505222.30000000005</v>
      </c>
      <c r="L616" s="471">
        <f t="shared" si="421"/>
        <v>-0.26064282610610645</v>
      </c>
      <c r="N616" s="471">
        <f>IF(SUM($D615:$D616)=0,"NA",SUM($J615:$J616)/SUM($D615:$D616))</f>
        <v>-0.2582631238479367</v>
      </c>
      <c r="O616" s="472"/>
      <c r="P616" s="471">
        <f t="shared" si="423"/>
        <v>-0.24991704333143333</v>
      </c>
      <c r="Q616" s="472"/>
      <c r="R616" s="471">
        <f t="shared" si="424"/>
        <v>-0.25902351468789619</v>
      </c>
      <c r="S616" s="472"/>
      <c r="T616" s="471">
        <f t="shared" si="425"/>
        <v>-0.2544645312804919</v>
      </c>
      <c r="U616" s="472"/>
      <c r="V616" s="471">
        <f t="shared" si="426"/>
        <v>-0.24992198028466628</v>
      </c>
      <c r="W616" s="472"/>
      <c r="X616" s="471">
        <f t="shared" si="427"/>
        <v>-0.23589625366297662</v>
      </c>
      <c r="Y616" s="472"/>
      <c r="Z616" s="471">
        <f t="shared" si="428"/>
        <v>-0.2121515714732515</v>
      </c>
      <c r="AA616" s="472"/>
      <c r="AB616" s="471">
        <f t="shared" si="429"/>
        <v>-0.25379730921193033</v>
      </c>
      <c r="AC616" s="472"/>
      <c r="AD616" s="471">
        <f t="shared" si="430"/>
        <v>-0.25379730921193033</v>
      </c>
      <c r="AE616" s="472"/>
      <c r="AF616" s="471">
        <f t="shared" si="431"/>
        <v>-0.25379730921193033</v>
      </c>
      <c r="AG616" s="472"/>
      <c r="AH616" s="471">
        <f t="shared" si="432"/>
        <v>-0.25379730921193033</v>
      </c>
      <c r="AI616" s="472"/>
      <c r="AJ616" s="471">
        <f t="shared" si="433"/>
        <v>-0.25379730921193033</v>
      </c>
      <c r="AK616" s="472"/>
      <c r="AL616" s="471">
        <f t="shared" si="434"/>
        <v>-0.25379730921193033</v>
      </c>
      <c r="AM616" s="472"/>
      <c r="AN616" s="471">
        <f>IF(SUM($D602:$D616)=0,"NA",SUM($J602:$J616)/SUM($D602:$D616))</f>
        <v>-0.25379730921193033</v>
      </c>
      <c r="AO616" s="472"/>
      <c r="AP616" s="471">
        <f>IF(SUM($D601:$D616)=0,"NA",SUM($J601:$J616)/SUM($D601:$D616))</f>
        <v>-0.25379730921193033</v>
      </c>
      <c r="AQ616" s="472"/>
      <c r="AR616" s="471">
        <f>IF(SUM($D600:$D616)=0,"NA",SUM($J600:$J616)/SUM($D600:$D616))</f>
        <v>-0.25379730921193033</v>
      </c>
      <c r="AS616" s="471">
        <f>IF(SUM($D599:$D616)=0,"NA",SUM($J599:$J616)/SUM($D599:$D616))</f>
        <v>-0.25379730921193033</v>
      </c>
      <c r="AT616" s="471">
        <f>IF(SUM($D598:$D616)=0,"NA",SUM($J598:$J616)/SUM($D598:$D616))</f>
        <v>-0.25379730921193033</v>
      </c>
    </row>
    <row r="617" spans="1:46">
      <c r="A617" s="466"/>
      <c r="B617" s="467"/>
      <c r="C617" s="466"/>
      <c r="D617" s="477"/>
      <c r="E617" s="478"/>
      <c r="F617" s="477"/>
      <c r="G617" s="478"/>
      <c r="H617" s="477"/>
      <c r="J617" s="488">
        <f>SUM(J598:J616)</f>
        <v>-2493741.66</v>
      </c>
      <c r="L617" s="471"/>
      <c r="N617" s="471"/>
      <c r="O617" s="472"/>
      <c r="P617" s="471"/>
      <c r="Q617" s="472"/>
      <c r="R617" s="471"/>
      <c r="S617" s="472"/>
      <c r="T617" s="471"/>
      <c r="U617" s="472"/>
      <c r="V617" s="471"/>
      <c r="W617" s="472"/>
      <c r="X617" s="471"/>
      <c r="Y617" s="472"/>
      <c r="Z617" s="471"/>
      <c r="AA617" s="472"/>
      <c r="AB617" s="471"/>
      <c r="AC617" s="472"/>
      <c r="AD617" s="471"/>
      <c r="AE617" s="472"/>
      <c r="AF617" s="471"/>
      <c r="AG617" s="472"/>
      <c r="AH617" s="471"/>
      <c r="AI617" s="472"/>
      <c r="AJ617" s="471"/>
      <c r="AK617" s="472"/>
      <c r="AL617" s="471"/>
      <c r="AM617" s="472"/>
      <c r="AN617" s="471"/>
      <c r="AO617" s="472"/>
      <c r="AP617" s="471"/>
      <c r="AQ617" s="472"/>
      <c r="AR617" s="471"/>
      <c r="AS617" s="471"/>
      <c r="AT617" s="471"/>
    </row>
    <row r="618" spans="1:46">
      <c r="A618" s="466"/>
      <c r="B618" s="467"/>
      <c r="C618" s="466"/>
      <c r="D618" s="477"/>
      <c r="E618" s="478"/>
      <c r="F618" s="477"/>
      <c r="G618" s="478"/>
      <c r="H618" s="477"/>
      <c r="L618" s="471"/>
      <c r="N618" s="471"/>
      <c r="O618" s="472"/>
      <c r="P618" s="471"/>
      <c r="Q618" s="472"/>
      <c r="R618" s="471"/>
      <c r="S618" s="472"/>
      <c r="T618" s="471"/>
      <c r="U618" s="472"/>
      <c r="V618" s="471"/>
      <c r="W618" s="472"/>
      <c r="X618" s="471"/>
      <c r="Y618" s="472"/>
      <c r="Z618" s="471"/>
      <c r="AA618" s="472"/>
      <c r="AB618" s="471"/>
      <c r="AC618" s="472"/>
      <c r="AD618" s="471"/>
      <c r="AE618" s="472"/>
      <c r="AF618" s="471"/>
      <c r="AG618" s="472"/>
      <c r="AH618" s="471"/>
      <c r="AI618" s="472"/>
      <c r="AJ618" s="471"/>
      <c r="AK618" s="472"/>
      <c r="AL618" s="471"/>
      <c r="AM618" s="472"/>
      <c r="AN618" s="471"/>
      <c r="AO618" s="472"/>
      <c r="AP618" s="471"/>
      <c r="AQ618" s="472"/>
      <c r="AR618" s="471"/>
      <c r="AS618" s="471"/>
      <c r="AT618" s="471"/>
    </row>
    <row r="619" spans="1:46">
      <c r="A619" s="466" t="s">
        <v>464</v>
      </c>
      <c r="B619" s="467">
        <v>1996</v>
      </c>
      <c r="C619" s="466"/>
      <c r="D619" s="477">
        <v>55351</v>
      </c>
      <c r="E619" s="478"/>
      <c r="F619" s="477">
        <v>67854.62</v>
      </c>
      <c r="G619" s="478"/>
      <c r="H619" s="477">
        <v>4609</v>
      </c>
      <c r="J619" s="451">
        <f t="shared" ref="J619:J637" si="435">F619+-H619</f>
        <v>63245.619999999995</v>
      </c>
      <c r="L619" s="471">
        <f t="shared" ref="L619:L637" si="436">IF(D619=0,"NA",+J619/D619)</f>
        <v>1.1426283174649057</v>
      </c>
      <c r="N619" s="471"/>
      <c r="O619" s="472"/>
      <c r="P619" s="471"/>
      <c r="Q619" s="473"/>
      <c r="R619" s="473"/>
      <c r="S619" s="473"/>
      <c r="T619" s="473"/>
      <c r="U619" s="472"/>
      <c r="V619" s="472"/>
      <c r="W619" s="472"/>
      <c r="X619" s="472"/>
      <c r="Y619" s="472"/>
      <c r="Z619" s="472"/>
      <c r="AA619" s="474"/>
      <c r="AB619" s="474"/>
      <c r="AC619" s="472"/>
      <c r="AD619" s="472"/>
      <c r="AE619" s="472"/>
      <c r="AF619" s="472"/>
      <c r="AG619" s="472"/>
      <c r="AH619" s="472"/>
      <c r="AI619" s="472"/>
      <c r="AJ619" s="472"/>
      <c r="AK619" s="472"/>
      <c r="AL619" s="472"/>
      <c r="AM619" s="472"/>
      <c r="AN619" s="472"/>
      <c r="AO619" s="472"/>
      <c r="AP619" s="472"/>
      <c r="AQ619" s="472"/>
      <c r="AR619" s="472"/>
    </row>
    <row r="620" spans="1:46">
      <c r="A620" s="466" t="s">
        <v>464</v>
      </c>
      <c r="B620" s="467">
        <v>1997</v>
      </c>
      <c r="C620" s="466"/>
      <c r="D620" s="477">
        <v>197090</v>
      </c>
      <c r="E620" s="478"/>
      <c r="F620" s="480">
        <v>0</v>
      </c>
      <c r="G620" s="478"/>
      <c r="H620" s="477">
        <v>251775</v>
      </c>
      <c r="J620" s="451">
        <f t="shared" si="435"/>
        <v>-251775</v>
      </c>
      <c r="L620" s="471">
        <f t="shared" si="436"/>
        <v>-1.2774620731645441</v>
      </c>
      <c r="N620" s="471">
        <f t="shared" ref="N620:N635" si="437">IF(SUM($D619:$D620)=0,"NA",SUM($J619:$J620)/SUM($D619:$D620))</f>
        <v>-0.74682551566504651</v>
      </c>
      <c r="O620" s="472"/>
      <c r="P620" s="471"/>
      <c r="Q620" s="473"/>
      <c r="R620" s="471"/>
      <c r="S620" s="473"/>
      <c r="T620" s="473"/>
      <c r="U620" s="472"/>
      <c r="V620" s="472"/>
      <c r="W620" s="472"/>
      <c r="X620" s="472"/>
      <c r="Y620" s="472"/>
      <c r="Z620" s="472"/>
      <c r="AA620" s="474"/>
      <c r="AB620" s="475"/>
      <c r="AC620" s="472"/>
      <c r="AD620" s="472"/>
      <c r="AE620" s="472"/>
      <c r="AF620" s="472"/>
      <c r="AG620" s="472"/>
      <c r="AH620" s="472"/>
      <c r="AI620" s="472"/>
      <c r="AJ620" s="472"/>
      <c r="AK620" s="472"/>
      <c r="AL620" s="472"/>
      <c r="AM620" s="472"/>
      <c r="AN620" s="472"/>
      <c r="AO620" s="472"/>
      <c r="AP620" s="472"/>
      <c r="AQ620" s="472"/>
      <c r="AR620" s="472"/>
    </row>
    <row r="621" spans="1:46">
      <c r="A621" s="466" t="s">
        <v>464</v>
      </c>
      <c r="B621" s="467">
        <v>1998</v>
      </c>
      <c r="C621" s="466"/>
      <c r="D621" s="477">
        <v>121727</v>
      </c>
      <c r="E621" s="478"/>
      <c r="F621" s="477">
        <v>6321</v>
      </c>
      <c r="G621" s="478"/>
      <c r="H621" s="477">
        <v>2709</v>
      </c>
      <c r="J621" s="451">
        <f t="shared" si="435"/>
        <v>3612</v>
      </c>
      <c r="L621" s="471">
        <f t="shared" si="436"/>
        <v>2.9672956698185284E-2</v>
      </c>
      <c r="N621" s="471">
        <f t="shared" si="437"/>
        <v>-0.77838697434578452</v>
      </c>
      <c r="O621" s="472"/>
      <c r="P621" s="471">
        <f t="shared" ref="P621:P637" si="438">IF(SUM($D619:$D621)=0,"NA",SUM($J619:$J621)/SUM($D619:$D621))</f>
        <v>-0.49420949947617115</v>
      </c>
      <c r="Q621" s="473"/>
      <c r="R621" s="471"/>
      <c r="S621" s="473"/>
      <c r="T621" s="471"/>
      <c r="U621" s="472"/>
      <c r="V621" s="472"/>
      <c r="W621" s="472"/>
      <c r="X621" s="472"/>
      <c r="Y621" s="472"/>
      <c r="Z621" s="472"/>
      <c r="AA621" s="472"/>
      <c r="AB621" s="472"/>
      <c r="AC621" s="472"/>
      <c r="AD621" s="472"/>
      <c r="AE621" s="472"/>
      <c r="AF621" s="472"/>
      <c r="AG621" s="472"/>
      <c r="AH621" s="472"/>
      <c r="AI621" s="472"/>
      <c r="AJ621" s="472"/>
      <c r="AK621" s="472"/>
      <c r="AL621" s="472"/>
      <c r="AM621" s="472"/>
      <c r="AN621" s="472"/>
      <c r="AO621" s="472"/>
      <c r="AP621" s="472"/>
      <c r="AQ621" s="472"/>
      <c r="AR621" s="472"/>
    </row>
    <row r="622" spans="1:46">
      <c r="A622" s="466" t="s">
        <v>464</v>
      </c>
      <c r="B622" s="467">
        <v>1999</v>
      </c>
      <c r="C622" s="466"/>
      <c r="D622" s="477">
        <v>143666</v>
      </c>
      <c r="E622" s="478"/>
      <c r="F622" s="480">
        <v>0</v>
      </c>
      <c r="G622" s="478"/>
      <c r="H622" s="477">
        <v>25600</v>
      </c>
      <c r="J622" s="451">
        <f t="shared" si="435"/>
        <v>-25600</v>
      </c>
      <c r="L622" s="471">
        <f t="shared" si="436"/>
        <v>-0.17819108209318837</v>
      </c>
      <c r="N622" s="471">
        <f t="shared" si="437"/>
        <v>-8.2850715731010244E-2</v>
      </c>
      <c r="O622" s="472"/>
      <c r="P622" s="471">
        <f t="shared" si="438"/>
        <v>-0.59194175785920777</v>
      </c>
      <c r="Q622" s="473"/>
      <c r="R622" s="471">
        <f t="shared" ref="R622:R637" si="439">IF(SUM($D619:$D622)=0,"NA",SUM($J619:$J622)/SUM($D619:$D622))</f>
        <v>-0.40653448788607932</v>
      </c>
      <c r="S622" s="473"/>
      <c r="T622" s="471"/>
      <c r="U622" s="472"/>
      <c r="V622" s="471"/>
      <c r="W622" s="472"/>
      <c r="X622" s="472"/>
      <c r="Y622" s="472"/>
      <c r="Z622" s="472"/>
      <c r="AA622" s="472"/>
      <c r="AB622" s="472"/>
      <c r="AC622" s="472"/>
      <c r="AD622" s="472"/>
      <c r="AE622" s="472"/>
      <c r="AF622" s="472"/>
      <c r="AG622" s="472"/>
      <c r="AH622" s="472"/>
      <c r="AI622" s="472"/>
      <c r="AJ622" s="472"/>
      <c r="AK622" s="472"/>
      <c r="AL622" s="472"/>
      <c r="AM622" s="472"/>
      <c r="AN622" s="472"/>
      <c r="AO622" s="472"/>
      <c r="AP622" s="472"/>
      <c r="AQ622" s="472"/>
      <c r="AR622" s="472"/>
    </row>
    <row r="623" spans="1:46">
      <c r="A623" s="466" t="s">
        <v>464</v>
      </c>
      <c r="B623" s="467">
        <v>2000</v>
      </c>
      <c r="C623" s="466"/>
      <c r="D623" s="477">
        <v>67723</v>
      </c>
      <c r="E623" s="478"/>
      <c r="F623" s="480">
        <v>0</v>
      </c>
      <c r="G623" s="478"/>
      <c r="H623" s="477">
        <v>80330</v>
      </c>
      <c r="J623" s="451">
        <f t="shared" si="435"/>
        <v>-80330</v>
      </c>
      <c r="L623" s="471">
        <f t="shared" si="436"/>
        <v>-1.1861553681910133</v>
      </c>
      <c r="N623" s="471">
        <f t="shared" si="437"/>
        <v>-0.50111405986120372</v>
      </c>
      <c r="O623" s="472"/>
      <c r="P623" s="471">
        <f t="shared" si="438"/>
        <v>-0.30715426458050649</v>
      </c>
      <c r="Q623" s="473"/>
      <c r="R623" s="471">
        <f t="shared" si="439"/>
        <v>-0.66784042428791823</v>
      </c>
      <c r="S623" s="473"/>
      <c r="T623" s="471">
        <f t="shared" ref="T623:T637" si="440">IF(SUM($D619:$D623)=0,"NA",SUM($J619:$J623)/SUM($D619:$D623))</f>
        <v>-0.49670208024154777</v>
      </c>
      <c r="U623" s="472"/>
      <c r="V623" s="471"/>
      <c r="W623" s="472"/>
      <c r="X623" s="471"/>
      <c r="Y623" s="472"/>
      <c r="Z623" s="472"/>
      <c r="AA623" s="472"/>
      <c r="AB623" s="472"/>
      <c r="AC623" s="472"/>
      <c r="AD623" s="472"/>
      <c r="AE623" s="472"/>
      <c r="AF623" s="472"/>
      <c r="AG623" s="472"/>
      <c r="AH623" s="472"/>
      <c r="AI623" s="472"/>
      <c r="AJ623" s="472"/>
      <c r="AK623" s="472"/>
      <c r="AL623" s="472"/>
      <c r="AM623" s="472"/>
      <c r="AN623" s="472"/>
      <c r="AO623" s="472"/>
      <c r="AP623" s="472"/>
      <c r="AQ623" s="472"/>
      <c r="AR623" s="472"/>
    </row>
    <row r="624" spans="1:46">
      <c r="A624" s="466" t="s">
        <v>464</v>
      </c>
      <c r="B624" s="467">
        <v>2001</v>
      </c>
      <c r="C624" s="466"/>
      <c r="D624" s="477">
        <v>180309</v>
      </c>
      <c r="E624" s="478"/>
      <c r="F624" s="480">
        <v>0</v>
      </c>
      <c r="G624" s="478"/>
      <c r="H624" s="477">
        <v>100246</v>
      </c>
      <c r="J624" s="451">
        <f t="shared" si="435"/>
        <v>-100246</v>
      </c>
      <c r="L624" s="471">
        <f t="shared" si="436"/>
        <v>-0.55596781081365876</v>
      </c>
      <c r="N624" s="471">
        <f t="shared" si="437"/>
        <v>-0.72803509224616181</v>
      </c>
      <c r="O624" s="472"/>
      <c r="P624" s="471">
        <f t="shared" si="438"/>
        <v>-0.52636469933469154</v>
      </c>
      <c r="Q624" s="473"/>
      <c r="R624" s="471">
        <f t="shared" si="439"/>
        <v>-0.39453474217266399</v>
      </c>
      <c r="S624" s="473"/>
      <c r="T624" s="471">
        <f t="shared" si="440"/>
        <v>-0.63945025791151489</v>
      </c>
      <c r="U624" s="472"/>
      <c r="V624" s="471">
        <f t="shared" ref="V624:V637" si="441">IF(SUM($D619:$D624)=0,"NA",SUM($J619:$J624)/SUM($D619:$D624))</f>
        <v>-0.5106551015451789</v>
      </c>
      <c r="W624" s="472"/>
      <c r="X624" s="471"/>
      <c r="Y624" s="472"/>
      <c r="Z624" s="471"/>
      <c r="AA624" s="472"/>
      <c r="AB624" s="472"/>
      <c r="AC624" s="472"/>
      <c r="AD624" s="472"/>
      <c r="AE624" s="472"/>
      <c r="AF624" s="472"/>
      <c r="AG624" s="472"/>
      <c r="AH624" s="472"/>
      <c r="AI624" s="472"/>
      <c r="AJ624" s="472"/>
      <c r="AK624" s="472"/>
      <c r="AL624" s="472"/>
      <c r="AM624" s="472"/>
      <c r="AN624" s="472"/>
      <c r="AO624" s="472"/>
      <c r="AP624" s="472"/>
      <c r="AQ624" s="472"/>
      <c r="AR624" s="472"/>
    </row>
    <row r="625" spans="1:46">
      <c r="A625" s="466" t="s">
        <v>464</v>
      </c>
      <c r="B625" s="467">
        <v>2002</v>
      </c>
      <c r="C625" s="466"/>
      <c r="D625" s="477">
        <v>112370</v>
      </c>
      <c r="E625" s="478"/>
      <c r="F625" s="480">
        <v>0</v>
      </c>
      <c r="G625" s="478"/>
      <c r="H625" s="477">
        <v>20416</v>
      </c>
      <c r="J625" s="451">
        <f t="shared" si="435"/>
        <v>-20416</v>
      </c>
      <c r="L625" s="471">
        <f t="shared" si="436"/>
        <v>-0.1816855032481979</v>
      </c>
      <c r="N625" s="471">
        <f t="shared" si="437"/>
        <v>-0.41226736458714153</v>
      </c>
      <c r="O625" s="472"/>
      <c r="P625" s="471">
        <f t="shared" si="438"/>
        <v>-0.55768835911010484</v>
      </c>
      <c r="Q625" s="473"/>
      <c r="R625" s="471">
        <f t="shared" si="439"/>
        <v>-0.44952665116611251</v>
      </c>
      <c r="S625" s="473"/>
      <c r="T625" s="471">
        <f t="shared" si="440"/>
        <v>-0.35631476761559294</v>
      </c>
      <c r="U625" s="472"/>
      <c r="V625" s="471">
        <f t="shared" si="441"/>
        <v>-0.57693966957715836</v>
      </c>
      <c r="W625" s="472"/>
      <c r="X625" s="471">
        <f t="shared" ref="X625:X637" si="442">IF(SUM($D619:$D625)=0,"NA",SUM($J619:$J625)/SUM($D619:$D625))</f>
        <v>-0.46856355239366182</v>
      </c>
      <c r="Y625" s="472"/>
      <c r="Z625" s="471"/>
      <c r="AA625" s="472"/>
      <c r="AB625" s="471"/>
      <c r="AC625" s="472"/>
      <c r="AD625" s="472"/>
      <c r="AE625" s="472"/>
      <c r="AF625" s="472"/>
      <c r="AG625" s="472"/>
      <c r="AH625" s="472"/>
      <c r="AI625" s="472"/>
      <c r="AJ625" s="472"/>
      <c r="AK625" s="472"/>
      <c r="AL625" s="472"/>
      <c r="AM625" s="472"/>
      <c r="AN625" s="472"/>
      <c r="AO625" s="472"/>
      <c r="AP625" s="472"/>
      <c r="AQ625" s="472"/>
      <c r="AR625" s="472"/>
    </row>
    <row r="626" spans="1:46">
      <c r="A626" s="466" t="s">
        <v>464</v>
      </c>
      <c r="B626" s="467">
        <v>2003</v>
      </c>
      <c r="C626" s="466"/>
      <c r="D626" s="477">
        <v>112104</v>
      </c>
      <c r="E626" s="478"/>
      <c r="F626" s="480">
        <v>0</v>
      </c>
      <c r="G626" s="478"/>
      <c r="H626" s="477">
        <v>42202</v>
      </c>
      <c r="J626" s="451">
        <f t="shared" si="435"/>
        <v>-42202</v>
      </c>
      <c r="L626" s="471">
        <f t="shared" si="436"/>
        <v>-0.37645400699350601</v>
      </c>
      <c r="N626" s="471">
        <f t="shared" si="437"/>
        <v>-0.2789543555155608</v>
      </c>
      <c r="O626" s="472"/>
      <c r="P626" s="471">
        <f t="shared" si="438"/>
        <v>-0.40234891287430546</v>
      </c>
      <c r="Q626" s="473"/>
      <c r="R626" s="471">
        <f t="shared" si="439"/>
        <v>-0.51468976055330518</v>
      </c>
      <c r="S626" s="473"/>
      <c r="T626" s="471">
        <f t="shared" si="440"/>
        <v>-0.43623209103951494</v>
      </c>
      <c r="U626" s="472"/>
      <c r="V626" s="471">
        <f t="shared" si="441"/>
        <v>-0.35937438592544507</v>
      </c>
      <c r="W626" s="472"/>
      <c r="X626" s="471">
        <f t="shared" si="442"/>
        <v>-0.55290169189156235</v>
      </c>
      <c r="Y626" s="472"/>
      <c r="Z626" s="471">
        <f t="shared" ref="Z626:Z637" si="443">IF(SUM($D619:$D626)=0,"NA",SUM($J619:$J626)/SUM($D619:$D626))</f>
        <v>-0.45813698325827495</v>
      </c>
      <c r="AA626" s="472"/>
      <c r="AB626" s="471"/>
      <c r="AC626" s="472"/>
      <c r="AD626" s="471"/>
      <c r="AE626" s="471"/>
      <c r="AF626" s="472"/>
      <c r="AG626" s="472"/>
      <c r="AH626" s="472"/>
      <c r="AI626" s="472"/>
      <c r="AJ626" s="472"/>
      <c r="AK626" s="472"/>
      <c r="AL626" s="472"/>
      <c r="AM626" s="472"/>
      <c r="AN626" s="472"/>
      <c r="AO626" s="472"/>
      <c r="AP626" s="472"/>
      <c r="AQ626" s="472"/>
      <c r="AR626" s="472"/>
    </row>
    <row r="627" spans="1:46">
      <c r="A627" s="466" t="s">
        <v>464</v>
      </c>
      <c r="B627" s="467">
        <v>2004</v>
      </c>
      <c r="C627" s="466"/>
      <c r="D627" s="477">
        <v>63595</v>
      </c>
      <c r="E627" s="478"/>
      <c r="F627" s="480">
        <v>0</v>
      </c>
      <c r="G627" s="478"/>
      <c r="H627" s="477">
        <v>50731</v>
      </c>
      <c r="J627" s="451">
        <f t="shared" si="435"/>
        <v>-50731</v>
      </c>
      <c r="L627" s="471">
        <f t="shared" si="436"/>
        <v>-0.79771994653667744</v>
      </c>
      <c r="N627" s="471">
        <f t="shared" si="437"/>
        <v>-0.52893300474106286</v>
      </c>
      <c r="O627" s="472"/>
      <c r="P627" s="471">
        <f t="shared" si="438"/>
        <v>-0.39347864574112451</v>
      </c>
      <c r="Q627" s="473"/>
      <c r="R627" s="471">
        <f t="shared" si="439"/>
        <v>-0.45603123972517923</v>
      </c>
      <c r="S627" s="473"/>
      <c r="T627" s="471">
        <f t="shared" si="440"/>
        <v>-0.54826422633048622</v>
      </c>
      <c r="U627" s="472"/>
      <c r="V627" s="471">
        <f t="shared" si="441"/>
        <v>-0.47005076739529866</v>
      </c>
      <c r="W627" s="472"/>
      <c r="X627" s="471">
        <f t="shared" si="442"/>
        <v>-0.39415516522893496</v>
      </c>
      <c r="Y627" s="472"/>
      <c r="Z627" s="471">
        <f t="shared" si="443"/>
        <v>-0.5684929860682727</v>
      </c>
      <c r="AA627" s="472"/>
      <c r="AB627" s="471">
        <f t="shared" ref="AB627:AB637" si="444">IF(SUM($D619:$D627)=0,"NA",SUM($J619:$J627)/SUM($D619:$D627))</f>
        <v>-0.47862760037383711</v>
      </c>
      <c r="AC627" s="472"/>
      <c r="AD627" s="471"/>
      <c r="AE627" s="471"/>
      <c r="AF627" s="471"/>
      <c r="AG627" s="472"/>
      <c r="AH627" s="471" t="s">
        <v>36</v>
      </c>
      <c r="AI627" s="472"/>
      <c r="AJ627" s="471" t="s">
        <v>36</v>
      </c>
      <c r="AK627" s="472"/>
      <c r="AL627" s="471" t="s">
        <v>36</v>
      </c>
      <c r="AM627" s="472"/>
      <c r="AN627" s="471" t="s">
        <v>36</v>
      </c>
      <c r="AO627" s="472"/>
      <c r="AP627" s="472"/>
      <c r="AQ627" s="472"/>
      <c r="AR627" s="472"/>
    </row>
    <row r="628" spans="1:46">
      <c r="A628" s="466" t="s">
        <v>464</v>
      </c>
      <c r="B628" s="467">
        <v>2005</v>
      </c>
      <c r="C628" s="466"/>
      <c r="D628" s="477">
        <v>305582</v>
      </c>
      <c r="E628" s="478"/>
      <c r="F628" s="480">
        <v>0</v>
      </c>
      <c r="G628" s="478"/>
      <c r="H628" s="477">
        <v>32095.27</v>
      </c>
      <c r="J628" s="451">
        <f t="shared" si="435"/>
        <v>-32095.27</v>
      </c>
      <c r="L628" s="471">
        <f t="shared" si="436"/>
        <v>-0.10502997558756733</v>
      </c>
      <c r="N628" s="471">
        <f t="shared" si="437"/>
        <v>-0.22435381944162286</v>
      </c>
      <c r="O628" s="472"/>
      <c r="P628" s="471">
        <f t="shared" si="438"/>
        <v>-0.25978226857075182</v>
      </c>
      <c r="Q628" s="473"/>
      <c r="R628" s="471">
        <f t="shared" si="439"/>
        <v>-0.24499962098943653</v>
      </c>
      <c r="S628" s="473"/>
      <c r="T628" s="471">
        <f t="shared" si="440"/>
        <v>-0.31744569486795182</v>
      </c>
      <c r="U628" s="472"/>
      <c r="V628" s="471">
        <f t="shared" si="441"/>
        <v>-0.38734329908053272</v>
      </c>
      <c r="W628" s="472"/>
      <c r="X628" s="471">
        <f t="shared" si="442"/>
        <v>-0.35684845673969329</v>
      </c>
      <c r="Y628" s="472"/>
      <c r="Z628" s="471">
        <f t="shared" si="443"/>
        <v>-0.31434903294805416</v>
      </c>
      <c r="AA628" s="472"/>
      <c r="AB628" s="471">
        <f t="shared" si="444"/>
        <v>-0.45989795010757833</v>
      </c>
      <c r="AC628" s="472"/>
      <c r="AD628" s="471">
        <f t="shared" ref="AD628:AD637" si="445">IF(SUM($D619:$D628)=0,"NA",SUM($J619:$J628)/SUM($D619:$D628))</f>
        <v>-0.39465313784233669</v>
      </c>
      <c r="AE628" s="471"/>
      <c r="AF628" s="471"/>
      <c r="AG628" s="472"/>
      <c r="AH628" s="471"/>
      <c r="AI628" s="472"/>
      <c r="AJ628" s="471" t="s">
        <v>36</v>
      </c>
      <c r="AK628" s="472"/>
      <c r="AL628" s="471" t="s">
        <v>36</v>
      </c>
      <c r="AM628" s="472"/>
      <c r="AN628" s="471" t="s">
        <v>36</v>
      </c>
      <c r="AO628" s="472"/>
      <c r="AP628" s="472"/>
      <c r="AQ628" s="472"/>
      <c r="AR628" s="472"/>
    </row>
    <row r="629" spans="1:46">
      <c r="A629" s="466" t="s">
        <v>464</v>
      </c>
      <c r="B629" s="467">
        <v>2006</v>
      </c>
      <c r="C629" s="466"/>
      <c r="D629" s="477">
        <v>254283.35</v>
      </c>
      <c r="E629" s="478"/>
      <c r="F629" s="480">
        <v>0</v>
      </c>
      <c r="G629" s="478"/>
      <c r="H629" s="477">
        <v>480039.52999999997</v>
      </c>
      <c r="J629" s="451">
        <f t="shared" si="435"/>
        <v>-480039.52999999997</v>
      </c>
      <c r="L629" s="471">
        <f t="shared" si="436"/>
        <v>-1.8878134569172538</v>
      </c>
      <c r="N629" s="471">
        <f t="shared" si="437"/>
        <v>-0.91474637607060338</v>
      </c>
      <c r="O629" s="472"/>
      <c r="P629" s="471">
        <f t="shared" si="438"/>
        <v>-0.90280929653345232</v>
      </c>
      <c r="Q629" s="473"/>
      <c r="R629" s="471">
        <f t="shared" si="439"/>
        <v>-0.82258989305286467</v>
      </c>
      <c r="S629" s="473"/>
      <c r="T629" s="471">
        <f t="shared" si="440"/>
        <v>-0.73765592819774306</v>
      </c>
      <c r="U629" s="472"/>
      <c r="V629" s="471">
        <f t="shared" si="441"/>
        <v>-0.70579576323056203</v>
      </c>
      <c r="W629" s="472"/>
      <c r="X629" s="471">
        <f t="shared" si="442"/>
        <v>-0.73547860296988132</v>
      </c>
      <c r="Y629" s="472"/>
      <c r="Z629" s="471">
        <f t="shared" si="443"/>
        <v>-0.67089230125367416</v>
      </c>
      <c r="AA629" s="472"/>
      <c r="AB629" s="471">
        <f t="shared" si="444"/>
        <v>-0.60825071646218909</v>
      </c>
      <c r="AC629" s="472"/>
      <c r="AD629" s="471">
        <f t="shared" si="445"/>
        <v>-0.69288283254120508</v>
      </c>
      <c r="AE629" s="471"/>
      <c r="AF629" s="471">
        <f t="shared" ref="AF629:AF637" si="446">IF(SUM($D619:$D629)=0,"NA",SUM($J619:$J629)/SUM($D619:$D629))</f>
        <v>-0.6299274752295102</v>
      </c>
      <c r="AG629" s="472"/>
      <c r="AH629" s="471"/>
      <c r="AI629" s="472"/>
      <c r="AJ629" s="471"/>
      <c r="AK629" s="472"/>
      <c r="AL629" s="471" t="s">
        <v>36</v>
      </c>
      <c r="AM629" s="472"/>
      <c r="AN629" s="471" t="s">
        <v>36</v>
      </c>
      <c r="AO629" s="472"/>
      <c r="AP629" s="472"/>
      <c r="AQ629" s="472"/>
      <c r="AR629" s="472"/>
    </row>
    <row r="630" spans="1:46">
      <c r="A630" s="466" t="s">
        <v>464</v>
      </c>
      <c r="B630" s="467">
        <v>2007</v>
      </c>
      <c r="C630" s="466"/>
      <c r="D630" s="477">
        <v>1685615.8199999998</v>
      </c>
      <c r="E630" s="478"/>
      <c r="F630" s="480">
        <v>0</v>
      </c>
      <c r="G630" s="478"/>
      <c r="H630" s="477">
        <v>252567.19</v>
      </c>
      <c r="J630" s="451">
        <f t="shared" si="435"/>
        <v>-252567.19</v>
      </c>
      <c r="L630" s="471">
        <f t="shared" si="436"/>
        <v>-0.14983674631150531</v>
      </c>
      <c r="N630" s="471">
        <f t="shared" si="437"/>
        <v>-0.37765195806542873</v>
      </c>
      <c r="O630" s="472"/>
      <c r="P630" s="471">
        <f t="shared" si="438"/>
        <v>-0.3405515041571246</v>
      </c>
      <c r="Q630" s="473"/>
      <c r="R630" s="471">
        <f t="shared" si="439"/>
        <v>-0.35314252539360796</v>
      </c>
      <c r="S630" s="473"/>
      <c r="T630" s="471">
        <f t="shared" si="440"/>
        <v>-0.35422187932424709</v>
      </c>
      <c r="U630" s="472"/>
      <c r="V630" s="471">
        <f t="shared" si="441"/>
        <v>-0.34656941093848559</v>
      </c>
      <c r="W630" s="472"/>
      <c r="X630" s="471">
        <f t="shared" si="442"/>
        <v>-0.36048185580683617</v>
      </c>
      <c r="Y630" s="472"/>
      <c r="Z630" s="471">
        <f t="shared" si="443"/>
        <v>-0.38058447505794879</v>
      </c>
      <c r="AA630" s="472"/>
      <c r="AB630" s="471">
        <f t="shared" si="444"/>
        <v>-0.37064444689491083</v>
      </c>
      <c r="AC630" s="472"/>
      <c r="AD630" s="471">
        <f t="shared" si="445"/>
        <v>-0.35465172169420733</v>
      </c>
      <c r="AE630" s="471"/>
      <c r="AF630" s="471">
        <f t="shared" si="446"/>
        <v>-0.41071616018120871</v>
      </c>
      <c r="AG630" s="472"/>
      <c r="AH630" s="471">
        <f t="shared" ref="AH630:AH637" si="447">IF(SUM($D619:$D630)=0,"NA",SUM($J619:$J630)/SUM($D619:$D630))</f>
        <v>-0.38465725589263872</v>
      </c>
      <c r="AI630" s="472"/>
      <c r="AJ630" s="471"/>
      <c r="AK630" s="472"/>
      <c r="AL630" s="471"/>
      <c r="AM630" s="472"/>
      <c r="AN630" s="471" t="s">
        <v>36</v>
      </c>
      <c r="AO630" s="472"/>
      <c r="AP630" s="472"/>
      <c r="AQ630" s="472"/>
      <c r="AR630" s="472"/>
    </row>
    <row r="631" spans="1:46">
      <c r="A631" s="466" t="s">
        <v>464</v>
      </c>
      <c r="B631" s="467">
        <v>2008</v>
      </c>
      <c r="C631" s="466"/>
      <c r="D631" s="477">
        <v>1005487.72</v>
      </c>
      <c r="E631" s="478"/>
      <c r="F631" s="480">
        <v>0</v>
      </c>
      <c r="G631" s="478"/>
      <c r="H631" s="477">
        <v>137821.69999999998</v>
      </c>
      <c r="J631" s="451">
        <f t="shared" si="435"/>
        <v>-137821.69999999998</v>
      </c>
      <c r="L631" s="471">
        <f t="shared" si="436"/>
        <v>-0.13706950095820164</v>
      </c>
      <c r="N631" s="471">
        <f t="shared" si="437"/>
        <v>-0.1450664696461289</v>
      </c>
      <c r="O631" s="472"/>
      <c r="P631" s="471">
        <f t="shared" si="438"/>
        <v>-0.29552260959510146</v>
      </c>
      <c r="Q631" s="472"/>
      <c r="R631" s="471">
        <f t="shared" si="439"/>
        <v>-0.27761683379258667</v>
      </c>
      <c r="S631" s="473"/>
      <c r="T631" s="471">
        <f t="shared" si="440"/>
        <v>-0.28759581098314568</v>
      </c>
      <c r="U631" s="472"/>
      <c r="V631" s="471">
        <f t="shared" si="441"/>
        <v>-0.29050282138663869</v>
      </c>
      <c r="W631" s="472"/>
      <c r="X631" s="471">
        <f t="shared" si="442"/>
        <v>-0.28704770097841481</v>
      </c>
      <c r="Y631" s="472"/>
      <c r="Z631" s="471">
        <f t="shared" si="443"/>
        <v>-0.30008459092666134</v>
      </c>
      <c r="AA631" s="472"/>
      <c r="AB631" s="471">
        <f t="shared" si="444"/>
        <v>-0.3159299206912709</v>
      </c>
      <c r="AC631" s="472"/>
      <c r="AD631" s="471">
        <f t="shared" si="445"/>
        <v>-0.31089565012723358</v>
      </c>
      <c r="AE631" s="471"/>
      <c r="AF631" s="471">
        <f t="shared" si="446"/>
        <v>-0.30066572429488675</v>
      </c>
      <c r="AG631" s="472"/>
      <c r="AH631" s="471">
        <f t="shared" si="447"/>
        <v>-0.34596855905939788</v>
      </c>
      <c r="AI631" s="472"/>
      <c r="AJ631" s="471">
        <f t="shared" ref="AJ631:AJ637" si="448">IF(SUM($D619:$D631)=0,"NA",SUM($J619:$J631)/SUM($D619:$D631))</f>
        <v>-0.32682868327636461</v>
      </c>
      <c r="AK631" s="472"/>
      <c r="AL631" s="471"/>
      <c r="AM631" s="472"/>
      <c r="AN631" s="471"/>
      <c r="AO631" s="472"/>
      <c r="AP631" s="472"/>
      <c r="AQ631" s="472"/>
      <c r="AR631" s="472"/>
    </row>
    <row r="632" spans="1:46">
      <c r="A632" s="466" t="s">
        <v>464</v>
      </c>
      <c r="B632" s="467">
        <v>2009</v>
      </c>
      <c r="C632" s="466"/>
      <c r="D632" s="477">
        <v>299254.85000000003</v>
      </c>
      <c r="E632" s="478"/>
      <c r="F632" s="480">
        <v>0</v>
      </c>
      <c r="G632" s="478"/>
      <c r="H632" s="477">
        <v>22346.75</v>
      </c>
      <c r="J632" s="451">
        <f t="shared" si="435"/>
        <v>-22346.75</v>
      </c>
      <c r="L632" s="471">
        <f t="shared" si="436"/>
        <v>-7.4674646041659798E-2</v>
      </c>
      <c r="N632" s="471">
        <f t="shared" si="437"/>
        <v>-0.12275866035397311</v>
      </c>
      <c r="O632" s="472"/>
      <c r="P632" s="471">
        <f t="shared" si="438"/>
        <v>-0.13802213185557333</v>
      </c>
      <c r="Q632" s="472"/>
      <c r="R632" s="471">
        <f t="shared" si="439"/>
        <v>-0.27515369693789365</v>
      </c>
      <c r="S632" s="473"/>
      <c r="T632" s="471">
        <f t="shared" si="440"/>
        <v>-0.26051046574320974</v>
      </c>
      <c r="U632" s="472"/>
      <c r="V632" s="471">
        <f t="shared" si="441"/>
        <v>-0.26996413218002185</v>
      </c>
      <c r="W632" s="472"/>
      <c r="X632" s="471">
        <f t="shared" si="442"/>
        <v>-0.27316815485014595</v>
      </c>
      <c r="Y632" s="472"/>
      <c r="Z632" s="471">
        <f t="shared" si="443"/>
        <v>-0.27048990536349765</v>
      </c>
      <c r="AA632" s="472"/>
      <c r="AB632" s="471">
        <f t="shared" si="444"/>
        <v>-0.28329889689442078</v>
      </c>
      <c r="AC632" s="472"/>
      <c r="AD632" s="471">
        <f t="shared" si="445"/>
        <v>-0.29826201233336147</v>
      </c>
      <c r="AE632" s="471"/>
      <c r="AF632" s="471">
        <f t="shared" si="446"/>
        <v>-0.29418396315449147</v>
      </c>
      <c r="AG632" s="472"/>
      <c r="AH632" s="471">
        <f t="shared" si="447"/>
        <v>-0.28512498147455678</v>
      </c>
      <c r="AI632" s="472"/>
      <c r="AJ632" s="471">
        <f t="shared" si="448"/>
        <v>-0.32812080116624148</v>
      </c>
      <c r="AK632" s="472"/>
      <c r="AL632" s="471">
        <f t="shared" ref="AL632:AL637" si="449">IF(SUM($D619:$D632)=0,"NA",SUM($J619:$J632)/SUM($D619:$D632))</f>
        <v>-0.31043951799107605</v>
      </c>
      <c r="AM632" s="472"/>
      <c r="AN632" s="471"/>
      <c r="AO632" s="472"/>
      <c r="AP632" s="471"/>
      <c r="AQ632" s="472"/>
      <c r="AR632" s="472"/>
    </row>
    <row r="633" spans="1:46">
      <c r="A633" s="466" t="s">
        <v>464</v>
      </c>
      <c r="B633" s="467">
        <v>2010</v>
      </c>
      <c r="C633" s="466"/>
      <c r="D633" s="477">
        <v>1183296.4100000001</v>
      </c>
      <c r="E633" s="478"/>
      <c r="F633" s="477">
        <v>18212.8</v>
      </c>
      <c r="G633" s="478"/>
      <c r="H633" s="477">
        <v>288042.06</v>
      </c>
      <c r="J633" s="451">
        <f t="shared" si="435"/>
        <v>-269829.26</v>
      </c>
      <c r="L633" s="471">
        <f t="shared" si="436"/>
        <v>-0.22803184199637686</v>
      </c>
      <c r="N633" s="471">
        <f t="shared" si="437"/>
        <v>-0.19707649771246355</v>
      </c>
      <c r="O633" s="472"/>
      <c r="P633" s="471">
        <f t="shared" si="438"/>
        <v>-0.17282595387633351</v>
      </c>
      <c r="Q633" s="472"/>
      <c r="R633" s="471">
        <f t="shared" si="439"/>
        <v>-0.16354129239437817</v>
      </c>
      <c r="S633" s="472"/>
      <c r="T633" s="471">
        <f t="shared" si="440"/>
        <v>-0.26256112678538651</v>
      </c>
      <c r="U633" s="472"/>
      <c r="V633" s="471">
        <f t="shared" si="441"/>
        <v>-0.25239138360908842</v>
      </c>
      <c r="W633" s="472"/>
      <c r="X633" s="471">
        <f t="shared" si="442"/>
        <v>-0.25962076395018363</v>
      </c>
      <c r="Y633" s="472"/>
      <c r="Z633" s="471">
        <f t="shared" si="443"/>
        <v>-0.2622886981934795</v>
      </c>
      <c r="AA633" s="472"/>
      <c r="AB633" s="471">
        <f t="shared" si="444"/>
        <v>-0.2604850100092318</v>
      </c>
      <c r="AC633" s="472"/>
      <c r="AD633" s="471">
        <f t="shared" si="445"/>
        <v>-0.27072708065228074</v>
      </c>
      <c r="AE633" s="472"/>
      <c r="AF633" s="471">
        <f t="shared" si="446"/>
        <v>-0.28249178785841178</v>
      </c>
      <c r="AG633" s="472"/>
      <c r="AH633" s="471">
        <f t="shared" si="447"/>
        <v>-0.27972369801221431</v>
      </c>
      <c r="AI633" s="472"/>
      <c r="AJ633" s="471">
        <f t="shared" si="448"/>
        <v>-0.27291939262702702</v>
      </c>
      <c r="AK633" s="472"/>
      <c r="AL633" s="471">
        <f t="shared" si="449"/>
        <v>-0.30745912039996692</v>
      </c>
      <c r="AM633" s="472"/>
      <c r="AN633" s="471">
        <f>IF(SUM($D619:$D633)=0,"NA",SUM($J619:$J633)/SUM($D619:$D633))</f>
        <v>-0.29359053953100611</v>
      </c>
      <c r="AO633" s="472"/>
      <c r="AP633" s="471"/>
      <c r="AQ633" s="472"/>
      <c r="AR633" s="471"/>
    </row>
    <row r="634" spans="1:46">
      <c r="A634" s="466" t="s">
        <v>464</v>
      </c>
      <c r="B634" s="467">
        <v>2011</v>
      </c>
      <c r="C634" s="466"/>
      <c r="D634" s="477">
        <v>478764.02999999997</v>
      </c>
      <c r="E634" s="478"/>
      <c r="F634" s="480">
        <v>0</v>
      </c>
      <c r="G634" s="478"/>
      <c r="H634" s="477">
        <v>167621.58000000002</v>
      </c>
      <c r="J634" s="451">
        <f t="shared" si="435"/>
        <v>-167621.58000000002</v>
      </c>
      <c r="L634" s="471">
        <f t="shared" si="436"/>
        <v>-0.3501131444649257</v>
      </c>
      <c r="N634" s="471">
        <f t="shared" si="437"/>
        <v>-0.26319791354879968</v>
      </c>
      <c r="O634" s="472"/>
      <c r="P634" s="471">
        <f t="shared" si="438"/>
        <v>-0.23443328685822867</v>
      </c>
      <c r="Q634" s="472"/>
      <c r="R634" s="471">
        <f t="shared" si="439"/>
        <v>-0.2014354468381101</v>
      </c>
      <c r="S634" s="472"/>
      <c r="T634" s="471">
        <f t="shared" si="440"/>
        <v>-0.18274074434523771</v>
      </c>
      <c r="U634" s="472"/>
      <c r="V634" s="471">
        <f t="shared" si="441"/>
        <v>-0.27110388224133053</v>
      </c>
      <c r="W634" s="472"/>
      <c r="X634" s="471">
        <f t="shared" si="442"/>
        <v>-0.26136742221910086</v>
      </c>
      <c r="Y634" s="472"/>
      <c r="Z634" s="471">
        <f t="shared" si="443"/>
        <v>-0.26783257004001365</v>
      </c>
      <c r="AA634" s="472"/>
      <c r="AB634" s="471">
        <f t="shared" si="444"/>
        <v>-0.27009258035582806</v>
      </c>
      <c r="AC634" s="472"/>
      <c r="AD634" s="471">
        <f t="shared" si="445"/>
        <v>-0.26828645937968659</v>
      </c>
      <c r="AE634" s="472"/>
      <c r="AF634" s="471">
        <f t="shared" si="446"/>
        <v>-0.27741770766590451</v>
      </c>
      <c r="AG634" s="472"/>
      <c r="AH634" s="471">
        <f t="shared" si="447"/>
        <v>-0.28812374747650432</v>
      </c>
      <c r="AI634" s="472"/>
      <c r="AJ634" s="471">
        <f t="shared" si="448"/>
        <v>-0.28544325713070268</v>
      </c>
      <c r="AK634" s="472"/>
      <c r="AL634" s="471">
        <f t="shared" si="449"/>
        <v>-0.27906487897762805</v>
      </c>
      <c r="AM634" s="472"/>
      <c r="AN634" s="471">
        <f>IF(SUM($D620:$D634)=0,"NA",SUM($J620:$J634)/SUM($D620:$D634))</f>
        <v>-0.31074710073785533</v>
      </c>
      <c r="AO634" s="472"/>
      <c r="AP634" s="471">
        <f>IF(SUM($D619:$D634)=0,"NA",SUM($J619:$J634)/SUM($D619:$D634))</f>
        <v>-0.29790909101267665</v>
      </c>
      <c r="AQ634" s="472"/>
      <c r="AR634" s="471"/>
    </row>
    <row r="635" spans="1:46">
      <c r="A635" s="466" t="s">
        <v>464</v>
      </c>
      <c r="B635" s="467">
        <v>2012</v>
      </c>
      <c r="C635" s="466"/>
      <c r="D635" s="477">
        <v>2054640.24</v>
      </c>
      <c r="E635" s="478"/>
      <c r="F635" s="480">
        <v>0</v>
      </c>
      <c r="G635" s="478"/>
      <c r="H635" s="477">
        <v>330762.17</v>
      </c>
      <c r="J635" s="451">
        <f t="shared" si="435"/>
        <v>-330762.17</v>
      </c>
      <c r="L635" s="471">
        <f t="shared" si="436"/>
        <v>-0.16098300985285871</v>
      </c>
      <c r="N635" s="471">
        <f t="shared" si="437"/>
        <v>-0.19672491907499626</v>
      </c>
      <c r="O635" s="472"/>
      <c r="P635" s="471">
        <f t="shared" si="438"/>
        <v>-0.20669219185011153</v>
      </c>
      <c r="Q635" s="472"/>
      <c r="R635" s="471">
        <f t="shared" si="439"/>
        <v>-0.19685470969346117</v>
      </c>
      <c r="S635" s="472"/>
      <c r="T635" s="471">
        <f t="shared" si="440"/>
        <v>-0.18488339184157859</v>
      </c>
      <c r="U635" s="472"/>
      <c r="V635" s="471">
        <f t="shared" si="441"/>
        <v>-0.17607548072481788</v>
      </c>
      <c r="W635" s="472"/>
      <c r="X635" s="471">
        <f t="shared" si="442"/>
        <v>-0.2386017063645606</v>
      </c>
      <c r="Y635" s="472"/>
      <c r="Z635" s="471">
        <f t="shared" si="443"/>
        <v>-0.23298487119809619</v>
      </c>
      <c r="AA635" s="472"/>
      <c r="AB635" s="471">
        <f t="shared" si="444"/>
        <v>-0.23788415937379778</v>
      </c>
      <c r="AC635" s="472"/>
      <c r="AD635" s="471">
        <f t="shared" si="445"/>
        <v>-0.23997135811017559</v>
      </c>
      <c r="AE635" s="472"/>
      <c r="AF635" s="471">
        <f t="shared" si="446"/>
        <v>-0.2391044372345727</v>
      </c>
      <c r="AG635" s="472"/>
      <c r="AH635" s="471">
        <f t="shared" si="447"/>
        <v>-0.24649048562990764</v>
      </c>
      <c r="AI635" s="472"/>
      <c r="AJ635" s="471">
        <f t="shared" si="448"/>
        <v>-0.25464590246074065</v>
      </c>
      <c r="AK635" s="472"/>
      <c r="AL635" s="471">
        <f t="shared" si="449"/>
        <v>-0.25326369725829873</v>
      </c>
      <c r="AM635" s="472"/>
      <c r="AN635" s="471">
        <f>IF(SUM($D621:$D635)=0,"NA",SUM($J621:$J635)/SUM($D621:$D635))</f>
        <v>-0.24899507504718627</v>
      </c>
      <c r="AO635" s="472"/>
      <c r="AP635" s="471">
        <f>IF(SUM($D620:$D635)=0,"NA",SUM($J620:$J635)/SUM($D620:$D635))</f>
        <v>-0.27351874018174432</v>
      </c>
      <c r="AQ635" s="472"/>
      <c r="AR635" s="471">
        <f>IF(SUM($D619:$D635)=0,"NA",SUM($J619:$J635)/SUM($D619:$D635))</f>
        <v>-0.26409842049705007</v>
      </c>
    </row>
    <row r="636" spans="1:46">
      <c r="A636" s="466" t="s">
        <v>464</v>
      </c>
      <c r="B636" s="467">
        <v>2013</v>
      </c>
      <c r="C636" s="466"/>
      <c r="D636" s="477">
        <v>2024335.1400000001</v>
      </c>
      <c r="E636" s="478"/>
      <c r="F636" s="480">
        <v>0</v>
      </c>
      <c r="G636" s="478"/>
      <c r="H636" s="477">
        <v>522491.55999999994</v>
      </c>
      <c r="J636" s="451">
        <f t="shared" si="435"/>
        <v>-522491.55999999994</v>
      </c>
      <c r="L636" s="471">
        <f t="shared" si="436"/>
        <v>-0.25810526610727108</v>
      </c>
      <c r="N636" s="471">
        <f>IF(SUM($D635:$D636)=0,"NA",SUM($J635:$J636)/SUM($D635:$D636))</f>
        <v>-0.20918334888307172</v>
      </c>
      <c r="O636" s="472"/>
      <c r="P636" s="471">
        <f t="shared" si="438"/>
        <v>-0.22398720465679275</v>
      </c>
      <c r="Q636" s="472"/>
      <c r="R636" s="471">
        <f t="shared" si="439"/>
        <v>-0.22482085297283511</v>
      </c>
      <c r="S636" s="472"/>
      <c r="T636" s="471">
        <f t="shared" si="440"/>
        <v>-0.21738214131340799</v>
      </c>
      <c r="U636" s="472"/>
      <c r="V636" s="471">
        <f t="shared" si="441"/>
        <v>-0.20592089896826857</v>
      </c>
      <c r="W636" s="472"/>
      <c r="X636" s="471">
        <f t="shared" si="442"/>
        <v>-0.19509372375479994</v>
      </c>
      <c r="Y636" s="472"/>
      <c r="Z636" s="471">
        <f t="shared" si="443"/>
        <v>-0.24299555881237292</v>
      </c>
      <c r="AA636" s="472"/>
      <c r="AB636" s="471">
        <f t="shared" si="444"/>
        <v>-0.23845798254720155</v>
      </c>
      <c r="AC636" s="472"/>
      <c r="AD636" s="471">
        <f t="shared" si="445"/>
        <v>-0.2422598871489029</v>
      </c>
      <c r="AE636" s="472"/>
      <c r="AF636" s="471">
        <f t="shared" si="446"/>
        <v>-0.24384896113879256</v>
      </c>
      <c r="AG636" s="472"/>
      <c r="AH636" s="471">
        <f t="shared" si="447"/>
        <v>-0.24311975473153619</v>
      </c>
      <c r="AI636" s="472"/>
      <c r="AJ636" s="471">
        <f t="shared" si="448"/>
        <v>-0.24889961282537623</v>
      </c>
      <c r="AK636" s="472"/>
      <c r="AL636" s="471">
        <f t="shared" si="449"/>
        <v>-0.25535849577091324</v>
      </c>
      <c r="AM636" s="472"/>
      <c r="AN636" s="471">
        <f>IF(SUM($D622:$D636)=0,"NA",SUM($J622:$J636)/SUM($D622:$D636))</f>
        <v>-0.25424664097976285</v>
      </c>
      <c r="AO636" s="472"/>
      <c r="AP636" s="471">
        <f>IF(SUM($D621:$D636)=0,"NA",SUM($J621:$J636)/SUM($D621:$D636))</f>
        <v>-0.25082233455425812</v>
      </c>
      <c r="AQ636" s="472"/>
      <c r="AR636" s="471">
        <f>IF(SUM($D620:$D636)=0,"NA",SUM($J620:$J636)/SUM($D620:$D636))</f>
        <v>-0.27048642613182744</v>
      </c>
      <c r="AS636" s="471">
        <f>IF(SUM($D619:$D636)=0,"NA",SUM($J619:$J636)/SUM($D619:$D636))</f>
        <v>-0.26292568730577842</v>
      </c>
    </row>
    <row r="637" spans="1:46">
      <c r="A637" s="466" t="s">
        <v>464</v>
      </c>
      <c r="B637" s="467">
        <v>2014</v>
      </c>
      <c r="C637" s="466"/>
      <c r="D637" s="477">
        <v>3130768.62</v>
      </c>
      <c r="E637" s="478"/>
      <c r="F637" s="480">
        <v>0</v>
      </c>
      <c r="G637" s="478"/>
      <c r="H637" s="477">
        <v>540401.32000000007</v>
      </c>
      <c r="J637" s="451">
        <f t="shared" si="435"/>
        <v>-540401.32000000007</v>
      </c>
      <c r="L637" s="471">
        <f t="shared" si="436"/>
        <v>-0.17260979190471126</v>
      </c>
      <c r="N637" s="471">
        <f>IF(SUM($D636:$D637)=0,"NA",SUM($J636:$J637)/SUM($D636:$D637))</f>
        <v>-0.20618263559451613</v>
      </c>
      <c r="O637" s="472"/>
      <c r="P637" s="471">
        <f t="shared" si="438"/>
        <v>-0.1933015998903706</v>
      </c>
      <c r="Q637" s="472"/>
      <c r="R637" s="471">
        <f t="shared" si="439"/>
        <v>-0.20306626772164532</v>
      </c>
      <c r="S637" s="472"/>
      <c r="T637" s="471">
        <f t="shared" si="440"/>
        <v>-0.20639610604401459</v>
      </c>
      <c r="U637" s="472"/>
      <c r="V637" s="471">
        <f t="shared" si="441"/>
        <v>-0.2020979890535633</v>
      </c>
      <c r="W637" s="472"/>
      <c r="X637" s="471">
        <f t="shared" si="442"/>
        <v>-0.19567288767430357</v>
      </c>
      <c r="Y637" s="472"/>
      <c r="Z637" s="471">
        <f t="shared" si="443"/>
        <v>-0.18915956239659878</v>
      </c>
      <c r="AA637" s="472"/>
      <c r="AB637" s="471">
        <f t="shared" si="444"/>
        <v>-0.22480857996927939</v>
      </c>
      <c r="AC637" s="472"/>
      <c r="AD637" s="471">
        <f t="shared" si="445"/>
        <v>-0.22186202527194718</v>
      </c>
      <c r="AE637" s="472"/>
      <c r="AF637" s="471">
        <f t="shared" si="446"/>
        <v>-0.22479513353373526</v>
      </c>
      <c r="AG637" s="472"/>
      <c r="AH637" s="471">
        <f t="shared" si="447"/>
        <v>-0.22614470763606426</v>
      </c>
      <c r="AI637" s="472"/>
      <c r="AJ637" s="471">
        <f t="shared" si="448"/>
        <v>-0.22575164370222386</v>
      </c>
      <c r="AK637" s="472"/>
      <c r="AL637" s="471">
        <f t="shared" si="449"/>
        <v>-0.23037065617120842</v>
      </c>
      <c r="AM637" s="472"/>
      <c r="AN637" s="471">
        <f>IF(SUM($D623:$D637)=0,"NA",SUM($J623:$J637)/SUM($D623:$D637))</f>
        <v>-0.23536586860912898</v>
      </c>
      <c r="AO637" s="472"/>
      <c r="AP637" s="471">
        <f>IF(SUM($D622:$D637)=0,"NA",SUM($J622:$J637)/SUM($D622:$D637))</f>
        <v>-0.23473892605913874</v>
      </c>
      <c r="AQ637" s="472"/>
      <c r="AR637" s="471">
        <f>IF(SUM($D621:$D637)=0,"NA",SUM($J621:$J637)/SUM($D621:$D637))</f>
        <v>-0.23230492513152801</v>
      </c>
      <c r="AS637" s="471">
        <f>IF(SUM($D620:$D637)=0,"NA",SUM($J620:$J637)/SUM($D620:$D637))</f>
        <v>-0.24765370501899117</v>
      </c>
      <c r="AT637" s="471">
        <f>IF(SUM($D619:$D637)=0,"NA",SUM($J619:$J637)/SUM($D619:$D637))</f>
        <v>-0.24194327829856835</v>
      </c>
    </row>
    <row r="638" spans="1:46">
      <c r="A638" s="466"/>
      <c r="B638" s="466"/>
      <c r="C638" s="466"/>
      <c r="D638" s="477"/>
      <c r="E638" s="478"/>
      <c r="F638" s="477"/>
      <c r="G638" s="478"/>
      <c r="H638" s="477"/>
      <c r="J638" s="488">
        <f>SUM(J619:J637)</f>
        <v>-3260418.71</v>
      </c>
    </row>
    <row r="639" spans="1:46">
      <c r="A639" s="466"/>
      <c r="B639" s="466"/>
      <c r="C639" s="466"/>
      <c r="D639" s="477"/>
      <c r="E639" s="478"/>
      <c r="F639" s="477"/>
      <c r="G639" s="478"/>
      <c r="H639" s="477"/>
    </row>
    <row r="640" spans="1:46">
      <c r="A640" s="466">
        <v>37800</v>
      </c>
      <c r="B640" s="467">
        <v>1996</v>
      </c>
      <c r="C640" s="466"/>
      <c r="D640" s="479">
        <v>0</v>
      </c>
      <c r="E640" s="479"/>
      <c r="F640" s="479">
        <v>0</v>
      </c>
      <c r="G640" s="479"/>
      <c r="H640" s="479">
        <v>39</v>
      </c>
      <c r="J640" s="451">
        <f>F640+-H640</f>
        <v>-39</v>
      </c>
      <c r="L640" s="471" t="str">
        <f t="shared" ref="L640:L658" si="450">IF(D640=0,"NA",+J640/D640)</f>
        <v>NA</v>
      </c>
      <c r="N640" s="471"/>
      <c r="O640" s="472"/>
      <c r="P640" s="471"/>
      <c r="Q640" s="473"/>
      <c r="R640" s="473"/>
      <c r="S640" s="473"/>
      <c r="T640" s="473"/>
      <c r="U640" s="472"/>
      <c r="V640" s="472"/>
      <c r="W640" s="472"/>
      <c r="X640" s="472"/>
      <c r="Y640" s="472"/>
      <c r="Z640" s="472"/>
      <c r="AA640" s="474"/>
      <c r="AB640" s="474"/>
      <c r="AC640" s="472"/>
      <c r="AD640" s="472"/>
      <c r="AE640" s="472"/>
      <c r="AF640" s="472"/>
      <c r="AG640" s="472"/>
      <c r="AH640" s="472"/>
      <c r="AI640" s="472"/>
      <c r="AJ640" s="472"/>
      <c r="AK640" s="472"/>
      <c r="AL640" s="472"/>
      <c r="AM640" s="472"/>
      <c r="AN640" s="472"/>
      <c r="AO640" s="472"/>
      <c r="AP640" s="472"/>
      <c r="AQ640" s="472"/>
      <c r="AR640" s="472"/>
    </row>
    <row r="641" spans="1:44">
      <c r="A641" s="466">
        <v>37800</v>
      </c>
      <c r="B641" s="467">
        <v>1997</v>
      </c>
      <c r="C641" s="466"/>
      <c r="D641" s="468">
        <v>0</v>
      </c>
      <c r="E641" s="469"/>
      <c r="F641" s="479">
        <v>0</v>
      </c>
      <c r="G641" s="469"/>
      <c r="H641" s="468">
        <v>0</v>
      </c>
      <c r="J641" s="470">
        <f t="shared" ref="J641:J658" si="451">F641+-H641</f>
        <v>0</v>
      </c>
      <c r="L641" s="471" t="str">
        <f t="shared" si="450"/>
        <v>NA</v>
      </c>
      <c r="N641" s="471" t="str">
        <f t="shared" ref="N641:N656" si="452">IF(SUM($D640:$D641)=0,"NA",SUM($J640:$J641)/SUM($D640:$D641))</f>
        <v>NA</v>
      </c>
      <c r="O641" s="472"/>
      <c r="P641" s="471"/>
      <c r="Q641" s="473"/>
      <c r="R641" s="471"/>
      <c r="S641" s="473"/>
      <c r="T641" s="473"/>
      <c r="U641" s="472"/>
      <c r="V641" s="472"/>
      <c r="W641" s="472"/>
      <c r="X641" s="472"/>
      <c r="Y641" s="472"/>
      <c r="Z641" s="472"/>
      <c r="AA641" s="474"/>
      <c r="AB641" s="475"/>
      <c r="AC641" s="472"/>
      <c r="AD641" s="472"/>
      <c r="AE641" s="472"/>
      <c r="AF641" s="472"/>
      <c r="AG641" s="472"/>
      <c r="AH641" s="472"/>
      <c r="AI641" s="472"/>
      <c r="AJ641" s="472"/>
      <c r="AK641" s="472"/>
      <c r="AL641" s="472"/>
      <c r="AM641" s="472"/>
      <c r="AN641" s="472"/>
      <c r="AO641" s="472"/>
      <c r="AP641" s="472"/>
      <c r="AQ641" s="472"/>
      <c r="AR641" s="472"/>
    </row>
    <row r="642" spans="1:44">
      <c r="A642" s="466">
        <v>37800</v>
      </c>
      <c r="B642" s="467">
        <v>1998</v>
      </c>
      <c r="C642" s="466"/>
      <c r="D642" s="479">
        <v>375</v>
      </c>
      <c r="E642" s="479"/>
      <c r="F642" s="479">
        <v>0</v>
      </c>
      <c r="G642" s="479"/>
      <c r="H642" s="479">
        <v>23</v>
      </c>
      <c r="J642" s="451">
        <f t="shared" si="451"/>
        <v>-23</v>
      </c>
      <c r="L642" s="471">
        <f t="shared" si="450"/>
        <v>-6.133333333333333E-2</v>
      </c>
      <c r="N642" s="471">
        <f t="shared" si="452"/>
        <v>-6.133333333333333E-2</v>
      </c>
      <c r="O642" s="472"/>
      <c r="P642" s="471">
        <f t="shared" ref="P642:P658" si="453">IF(SUM($D640:$D642)=0,"NA",SUM($J640:$J642)/SUM($D640:$D642))</f>
        <v>-0.16533333333333333</v>
      </c>
      <c r="Q642" s="473"/>
      <c r="R642" s="471"/>
      <c r="S642" s="473"/>
      <c r="T642" s="471"/>
      <c r="U642" s="472"/>
      <c r="V642" s="472"/>
      <c r="W642" s="472"/>
      <c r="X642" s="472"/>
      <c r="Y642" s="472"/>
      <c r="Z642" s="472"/>
      <c r="AA642" s="472"/>
      <c r="AB642" s="472"/>
      <c r="AC642" s="472"/>
      <c r="AD642" s="472"/>
      <c r="AE642" s="472"/>
      <c r="AF642" s="472"/>
      <c r="AG642" s="472"/>
      <c r="AH642" s="472"/>
      <c r="AI642" s="472"/>
      <c r="AJ642" s="472"/>
      <c r="AK642" s="472"/>
      <c r="AL642" s="472"/>
      <c r="AM642" s="472"/>
      <c r="AN642" s="472"/>
      <c r="AO642" s="472"/>
      <c r="AP642" s="472"/>
      <c r="AQ642" s="472"/>
      <c r="AR642" s="472"/>
    </row>
    <row r="643" spans="1:44">
      <c r="A643" s="466">
        <v>37800</v>
      </c>
      <c r="B643" s="467">
        <v>1999</v>
      </c>
      <c r="C643" s="466"/>
      <c r="D643" s="479">
        <v>917</v>
      </c>
      <c r="E643" s="479"/>
      <c r="F643" s="479">
        <v>0</v>
      </c>
      <c r="G643" s="479"/>
      <c r="H643" s="479">
        <v>0</v>
      </c>
      <c r="J643" s="470">
        <f t="shared" si="451"/>
        <v>0</v>
      </c>
      <c r="L643" s="471">
        <f t="shared" si="450"/>
        <v>0</v>
      </c>
      <c r="N643" s="471">
        <f t="shared" si="452"/>
        <v>-1.780185758513932E-2</v>
      </c>
      <c r="O643" s="472"/>
      <c r="P643" s="471">
        <f t="shared" si="453"/>
        <v>-1.780185758513932E-2</v>
      </c>
      <c r="Q643" s="473"/>
      <c r="R643" s="471">
        <f t="shared" ref="R643:R658" si="454">IF(SUM($D640:$D643)=0,"NA",SUM($J640:$J643)/SUM($D640:$D643))</f>
        <v>-4.7987616099071206E-2</v>
      </c>
      <c r="S643" s="473"/>
      <c r="T643" s="471"/>
      <c r="U643" s="472"/>
      <c r="V643" s="471"/>
      <c r="W643" s="472"/>
      <c r="X643" s="472"/>
      <c r="Y643" s="472"/>
      <c r="Z643" s="472"/>
      <c r="AA643" s="472"/>
      <c r="AB643" s="472"/>
      <c r="AC643" s="472"/>
      <c r="AD643" s="472"/>
      <c r="AE643" s="472"/>
      <c r="AF643" s="472"/>
      <c r="AG643" s="472"/>
      <c r="AH643" s="472"/>
      <c r="AI643" s="472"/>
      <c r="AJ643" s="472"/>
      <c r="AK643" s="472"/>
      <c r="AL643" s="472"/>
      <c r="AM643" s="472"/>
      <c r="AN643" s="472"/>
      <c r="AO643" s="472"/>
      <c r="AP643" s="472"/>
      <c r="AQ643" s="472"/>
      <c r="AR643" s="472"/>
    </row>
    <row r="644" spans="1:44">
      <c r="A644" s="466">
        <v>37800</v>
      </c>
      <c r="B644" s="467">
        <v>2000</v>
      </c>
      <c r="C644" s="466"/>
      <c r="D644" s="468">
        <v>0</v>
      </c>
      <c r="E644" s="469"/>
      <c r="F644" s="479">
        <v>0</v>
      </c>
      <c r="G644" s="469"/>
      <c r="H644" s="468">
        <v>0</v>
      </c>
      <c r="J644" s="470">
        <f t="shared" si="451"/>
        <v>0</v>
      </c>
      <c r="L644" s="471" t="str">
        <f t="shared" si="450"/>
        <v>NA</v>
      </c>
      <c r="N644" s="471">
        <f t="shared" si="452"/>
        <v>0</v>
      </c>
      <c r="O644" s="472"/>
      <c r="P644" s="471">
        <f t="shared" si="453"/>
        <v>-1.780185758513932E-2</v>
      </c>
      <c r="Q644" s="473"/>
      <c r="R644" s="471">
        <f t="shared" si="454"/>
        <v>-1.780185758513932E-2</v>
      </c>
      <c r="S644" s="473"/>
      <c r="T644" s="471">
        <f t="shared" ref="T644:T658" si="455">IF(SUM($D640:$D644)=0,"NA",SUM($J640:$J644)/SUM($D640:$D644))</f>
        <v>-4.7987616099071206E-2</v>
      </c>
      <c r="U644" s="472"/>
      <c r="V644" s="471"/>
      <c r="W644" s="472"/>
      <c r="X644" s="471"/>
      <c r="Y644" s="472"/>
      <c r="Z644" s="472"/>
      <c r="AA644" s="472"/>
      <c r="AB644" s="472"/>
      <c r="AC644" s="472"/>
      <c r="AD644" s="472"/>
      <c r="AE644" s="472"/>
      <c r="AF644" s="472"/>
      <c r="AG644" s="472"/>
      <c r="AH644" s="472"/>
      <c r="AI644" s="472"/>
      <c r="AJ644" s="472"/>
      <c r="AK644" s="472"/>
      <c r="AL644" s="472"/>
      <c r="AM644" s="472"/>
      <c r="AN644" s="472"/>
      <c r="AO644" s="472"/>
      <c r="AP644" s="472"/>
      <c r="AQ644" s="472"/>
      <c r="AR644" s="472"/>
    </row>
    <row r="645" spans="1:44">
      <c r="A645" s="466">
        <v>37800</v>
      </c>
      <c r="B645" s="467">
        <v>2001</v>
      </c>
      <c r="C645" s="466"/>
      <c r="D645" s="468">
        <v>0</v>
      </c>
      <c r="E645" s="469"/>
      <c r="F645" s="479">
        <v>0</v>
      </c>
      <c r="G645" s="469"/>
      <c r="H645" s="468">
        <v>0</v>
      </c>
      <c r="J645" s="470">
        <f t="shared" si="451"/>
        <v>0</v>
      </c>
      <c r="L645" s="471" t="str">
        <f t="shared" si="450"/>
        <v>NA</v>
      </c>
      <c r="N645" s="471" t="str">
        <f t="shared" si="452"/>
        <v>NA</v>
      </c>
      <c r="O645" s="472"/>
      <c r="P645" s="471">
        <f t="shared" si="453"/>
        <v>0</v>
      </c>
      <c r="Q645" s="473"/>
      <c r="R645" s="471">
        <f t="shared" si="454"/>
        <v>-1.780185758513932E-2</v>
      </c>
      <c r="S645" s="473"/>
      <c r="T645" s="471">
        <f t="shared" si="455"/>
        <v>-1.780185758513932E-2</v>
      </c>
      <c r="U645" s="472"/>
      <c r="V645" s="471">
        <f t="shared" ref="V645:V658" si="456">IF(SUM($D640:$D645)=0,"NA",SUM($J640:$J645)/SUM($D640:$D645))</f>
        <v>-4.7987616099071206E-2</v>
      </c>
      <c r="W645" s="472"/>
      <c r="X645" s="471"/>
      <c r="Y645" s="472"/>
      <c r="Z645" s="471"/>
      <c r="AA645" s="472"/>
      <c r="AB645" s="472"/>
      <c r="AC645" s="472"/>
      <c r="AD645" s="472"/>
      <c r="AE645" s="472"/>
      <c r="AF645" s="472"/>
      <c r="AG645" s="472"/>
      <c r="AH645" s="472"/>
      <c r="AI645" s="472"/>
      <c r="AJ645" s="472"/>
      <c r="AK645" s="472"/>
      <c r="AL645" s="472"/>
      <c r="AM645" s="472"/>
      <c r="AN645" s="472"/>
      <c r="AO645" s="472"/>
      <c r="AP645" s="472"/>
      <c r="AQ645" s="472"/>
      <c r="AR645" s="472"/>
    </row>
    <row r="646" spans="1:44">
      <c r="A646" s="466">
        <v>37800</v>
      </c>
      <c r="B646" s="467">
        <v>2002</v>
      </c>
      <c r="C646" s="466"/>
      <c r="D646" s="468">
        <v>0</v>
      </c>
      <c r="E646" s="469"/>
      <c r="F646" s="479">
        <v>0</v>
      </c>
      <c r="G646" s="469"/>
      <c r="H646" s="468">
        <v>0</v>
      </c>
      <c r="J646" s="470">
        <f t="shared" si="451"/>
        <v>0</v>
      </c>
      <c r="L646" s="471" t="str">
        <f t="shared" si="450"/>
        <v>NA</v>
      </c>
      <c r="N646" s="471" t="str">
        <f t="shared" si="452"/>
        <v>NA</v>
      </c>
      <c r="O646" s="472"/>
      <c r="P646" s="471" t="str">
        <f t="shared" si="453"/>
        <v>NA</v>
      </c>
      <c r="Q646" s="473"/>
      <c r="R646" s="471">
        <f t="shared" si="454"/>
        <v>0</v>
      </c>
      <c r="S646" s="473"/>
      <c r="T646" s="471">
        <f t="shared" si="455"/>
        <v>-1.780185758513932E-2</v>
      </c>
      <c r="U646" s="472"/>
      <c r="V646" s="471">
        <f t="shared" si="456"/>
        <v>-1.780185758513932E-2</v>
      </c>
      <c r="W646" s="472"/>
      <c r="X646" s="471">
        <f t="shared" ref="X646:X658" si="457">IF(SUM($D640:$D646)=0,"NA",SUM($J640:$J646)/SUM($D640:$D646))</f>
        <v>-4.7987616099071206E-2</v>
      </c>
      <c r="Y646" s="472"/>
      <c r="Z646" s="471"/>
      <c r="AA646" s="472"/>
      <c r="AB646" s="471"/>
      <c r="AC646" s="472"/>
      <c r="AD646" s="472"/>
      <c r="AE646" s="472"/>
      <c r="AF646" s="472"/>
      <c r="AG646" s="472"/>
      <c r="AH646" s="472"/>
      <c r="AI646" s="472"/>
      <c r="AJ646" s="472"/>
      <c r="AK646" s="472"/>
      <c r="AL646" s="472"/>
      <c r="AM646" s="472"/>
      <c r="AN646" s="472"/>
      <c r="AO646" s="472"/>
      <c r="AP646" s="472"/>
      <c r="AQ646" s="472"/>
      <c r="AR646" s="472"/>
    </row>
    <row r="647" spans="1:44">
      <c r="A647" s="466">
        <v>37800</v>
      </c>
      <c r="B647" s="467">
        <v>2003</v>
      </c>
      <c r="C647" s="466"/>
      <c r="D647" s="468">
        <v>0</v>
      </c>
      <c r="E647" s="469"/>
      <c r="F647" s="479">
        <v>0</v>
      </c>
      <c r="G647" s="469"/>
      <c r="H647" s="468">
        <v>0</v>
      </c>
      <c r="J647" s="470">
        <f t="shared" si="451"/>
        <v>0</v>
      </c>
      <c r="L647" s="471" t="str">
        <f t="shared" si="450"/>
        <v>NA</v>
      </c>
      <c r="N647" s="471" t="str">
        <f t="shared" si="452"/>
        <v>NA</v>
      </c>
      <c r="O647" s="472"/>
      <c r="P647" s="471" t="str">
        <f t="shared" si="453"/>
        <v>NA</v>
      </c>
      <c r="Q647" s="473"/>
      <c r="R647" s="471" t="str">
        <f t="shared" si="454"/>
        <v>NA</v>
      </c>
      <c r="S647" s="473"/>
      <c r="T647" s="471">
        <f t="shared" si="455"/>
        <v>0</v>
      </c>
      <c r="U647" s="472"/>
      <c r="V647" s="471">
        <f t="shared" si="456"/>
        <v>-1.780185758513932E-2</v>
      </c>
      <c r="W647" s="472"/>
      <c r="X647" s="471">
        <f t="shared" si="457"/>
        <v>-1.780185758513932E-2</v>
      </c>
      <c r="Y647" s="472"/>
      <c r="Z647" s="471">
        <f t="shared" ref="Z647:Z658" si="458">IF(SUM($D640:$D647)=0,"NA",SUM($J640:$J647)/SUM($D640:$D647))</f>
        <v>-4.7987616099071206E-2</v>
      </c>
      <c r="AA647" s="472"/>
      <c r="AB647" s="471"/>
      <c r="AC647" s="472"/>
      <c r="AD647" s="471"/>
      <c r="AE647" s="471"/>
      <c r="AF647" s="472"/>
      <c r="AG647" s="472"/>
      <c r="AH647" s="472"/>
      <c r="AI647" s="472"/>
      <c r="AJ647" s="472"/>
      <c r="AK647" s="472"/>
      <c r="AL647" s="472"/>
      <c r="AM647" s="472"/>
      <c r="AN647" s="472"/>
      <c r="AO647" s="472"/>
      <c r="AP647" s="472"/>
      <c r="AQ647" s="472"/>
      <c r="AR647" s="472"/>
    </row>
    <row r="648" spans="1:44">
      <c r="A648" s="466">
        <v>37800</v>
      </c>
      <c r="B648" s="467">
        <v>2004</v>
      </c>
      <c r="C648" s="466"/>
      <c r="D648" s="468">
        <v>0</v>
      </c>
      <c r="E648" s="469"/>
      <c r="F648" s="479">
        <v>0</v>
      </c>
      <c r="G648" s="469"/>
      <c r="H648" s="468">
        <v>0</v>
      </c>
      <c r="J648" s="470">
        <f t="shared" si="451"/>
        <v>0</v>
      </c>
      <c r="L648" s="471" t="str">
        <f t="shared" si="450"/>
        <v>NA</v>
      </c>
      <c r="N648" s="471" t="str">
        <f t="shared" si="452"/>
        <v>NA</v>
      </c>
      <c r="O648" s="472"/>
      <c r="P648" s="471" t="str">
        <f t="shared" si="453"/>
        <v>NA</v>
      </c>
      <c r="Q648" s="473"/>
      <c r="R648" s="471" t="str">
        <f t="shared" si="454"/>
        <v>NA</v>
      </c>
      <c r="S648" s="473"/>
      <c r="T648" s="471" t="str">
        <f t="shared" si="455"/>
        <v>NA</v>
      </c>
      <c r="U648" s="472"/>
      <c r="V648" s="471">
        <f t="shared" si="456"/>
        <v>0</v>
      </c>
      <c r="W648" s="472"/>
      <c r="X648" s="471">
        <f t="shared" si="457"/>
        <v>-1.780185758513932E-2</v>
      </c>
      <c r="Y648" s="472"/>
      <c r="Z648" s="471">
        <f t="shared" si="458"/>
        <v>-1.780185758513932E-2</v>
      </c>
      <c r="AA648" s="472"/>
      <c r="AB648" s="471">
        <f t="shared" ref="AB648:AB658" si="459">IF(SUM($D640:$D648)=0,"NA",SUM($J640:$J648)/SUM($D640:$D648))</f>
        <v>-4.7987616099071206E-2</v>
      </c>
      <c r="AC648" s="472"/>
      <c r="AD648" s="471"/>
      <c r="AE648" s="471"/>
      <c r="AF648" s="471"/>
      <c r="AG648" s="472"/>
      <c r="AH648" s="471" t="s">
        <v>36</v>
      </c>
      <c r="AI648" s="472"/>
      <c r="AJ648" s="471" t="s">
        <v>36</v>
      </c>
      <c r="AK648" s="472"/>
      <c r="AL648" s="471" t="s">
        <v>36</v>
      </c>
      <c r="AM648" s="472"/>
      <c r="AN648" s="471" t="s">
        <v>36</v>
      </c>
      <c r="AO648" s="472"/>
      <c r="AP648" s="472"/>
      <c r="AQ648" s="472"/>
      <c r="AR648" s="472"/>
    </row>
    <row r="649" spans="1:44">
      <c r="A649" s="466">
        <v>37800</v>
      </c>
      <c r="B649" s="467">
        <v>2005</v>
      </c>
      <c r="C649" s="466"/>
      <c r="D649" s="468">
        <v>0</v>
      </c>
      <c r="E649" s="469"/>
      <c r="F649" s="479">
        <v>0</v>
      </c>
      <c r="G649" s="469"/>
      <c r="H649" s="468">
        <v>0</v>
      </c>
      <c r="J649" s="470">
        <f t="shared" si="451"/>
        <v>0</v>
      </c>
      <c r="L649" s="471" t="str">
        <f t="shared" si="450"/>
        <v>NA</v>
      </c>
      <c r="N649" s="471" t="str">
        <f t="shared" si="452"/>
        <v>NA</v>
      </c>
      <c r="O649" s="472"/>
      <c r="P649" s="471" t="str">
        <f t="shared" si="453"/>
        <v>NA</v>
      </c>
      <c r="Q649" s="473"/>
      <c r="R649" s="471" t="str">
        <f t="shared" si="454"/>
        <v>NA</v>
      </c>
      <c r="S649" s="473"/>
      <c r="T649" s="471" t="str">
        <f t="shared" si="455"/>
        <v>NA</v>
      </c>
      <c r="U649" s="472"/>
      <c r="V649" s="471" t="str">
        <f t="shared" si="456"/>
        <v>NA</v>
      </c>
      <c r="W649" s="472"/>
      <c r="X649" s="471">
        <f t="shared" si="457"/>
        <v>0</v>
      </c>
      <c r="Y649" s="472"/>
      <c r="Z649" s="471">
        <f t="shared" si="458"/>
        <v>-1.780185758513932E-2</v>
      </c>
      <c r="AA649" s="472"/>
      <c r="AB649" s="471">
        <f t="shared" si="459"/>
        <v>-1.780185758513932E-2</v>
      </c>
      <c r="AC649" s="472"/>
      <c r="AD649" s="471">
        <f t="shared" ref="AD649:AD658" si="460">IF(SUM($D640:$D649)=0,"NA",SUM($J640:$J649)/SUM($D640:$D649))</f>
        <v>-4.7987616099071206E-2</v>
      </c>
      <c r="AE649" s="471"/>
      <c r="AF649" s="471"/>
      <c r="AG649" s="472"/>
      <c r="AH649" s="471"/>
      <c r="AI649" s="472"/>
      <c r="AJ649" s="471" t="s">
        <v>36</v>
      </c>
      <c r="AK649" s="472"/>
      <c r="AL649" s="471" t="s">
        <v>36</v>
      </c>
      <c r="AM649" s="472"/>
      <c r="AN649" s="471" t="s">
        <v>36</v>
      </c>
      <c r="AO649" s="472"/>
      <c r="AP649" s="472"/>
      <c r="AQ649" s="472"/>
      <c r="AR649" s="472"/>
    </row>
    <row r="650" spans="1:44">
      <c r="A650" s="466">
        <v>37800</v>
      </c>
      <c r="B650" s="467">
        <v>2006</v>
      </c>
      <c r="C650" s="466"/>
      <c r="D650" s="479">
        <v>12626.52</v>
      </c>
      <c r="E650" s="479"/>
      <c r="F650" s="479">
        <v>0</v>
      </c>
      <c r="G650" s="479"/>
      <c r="H650" s="479">
        <v>7595.24</v>
      </c>
      <c r="J650" s="451">
        <f t="shared" si="451"/>
        <v>-7595.24</v>
      </c>
      <c r="L650" s="471">
        <f t="shared" si="450"/>
        <v>-0.60153074639726545</v>
      </c>
      <c r="N650" s="471">
        <f t="shared" si="452"/>
        <v>-0.60153074639726545</v>
      </c>
      <c r="O650" s="472"/>
      <c r="P650" s="471">
        <f t="shared" si="453"/>
        <v>-0.60153074639726545</v>
      </c>
      <c r="Q650" s="473"/>
      <c r="R650" s="471">
        <f t="shared" si="454"/>
        <v>-0.60153074639726545</v>
      </c>
      <c r="S650" s="473"/>
      <c r="T650" s="471">
        <f t="shared" si="455"/>
        <v>-0.60153074639726545</v>
      </c>
      <c r="U650" s="472"/>
      <c r="V650" s="471">
        <f t="shared" si="456"/>
        <v>-0.60153074639726545</v>
      </c>
      <c r="W650" s="472"/>
      <c r="X650" s="471">
        <f t="shared" si="457"/>
        <v>-0.60153074639726545</v>
      </c>
      <c r="Y650" s="472"/>
      <c r="Z650" s="471">
        <f t="shared" si="458"/>
        <v>-0.56080250924427322</v>
      </c>
      <c r="AA650" s="472"/>
      <c r="AB650" s="471">
        <f t="shared" si="459"/>
        <v>-0.54734555110744532</v>
      </c>
      <c r="AC650" s="472"/>
      <c r="AD650" s="471">
        <f t="shared" si="460"/>
        <v>-0.54734555110744532</v>
      </c>
      <c r="AE650" s="471"/>
      <c r="AF650" s="471">
        <f t="shared" ref="AF650:AF658" si="461">IF(SUM($D640:$D650)=0,"NA",SUM($J640:$J650)/SUM($D640:$D650))</f>
        <v>-0.5501475731615143</v>
      </c>
      <c r="AG650" s="472"/>
      <c r="AH650" s="471"/>
      <c r="AI650" s="472"/>
      <c r="AJ650" s="471"/>
      <c r="AK650" s="472"/>
      <c r="AL650" s="471" t="s">
        <v>36</v>
      </c>
      <c r="AM650" s="472"/>
      <c r="AN650" s="471" t="s">
        <v>36</v>
      </c>
      <c r="AO650" s="472"/>
      <c r="AP650" s="472"/>
      <c r="AQ650" s="472"/>
      <c r="AR650" s="472"/>
    </row>
    <row r="651" spans="1:44">
      <c r="A651" s="466">
        <v>37800</v>
      </c>
      <c r="B651" s="467">
        <v>2007</v>
      </c>
      <c r="C651" s="466"/>
      <c r="D651" s="479">
        <v>24754.080000000002</v>
      </c>
      <c r="E651" s="479"/>
      <c r="F651" s="479">
        <v>0</v>
      </c>
      <c r="G651" s="479"/>
      <c r="H651" s="479">
        <v>53949.01</v>
      </c>
      <c r="J651" s="451">
        <f t="shared" si="451"/>
        <v>-53949.01</v>
      </c>
      <c r="L651" s="471">
        <f t="shared" si="450"/>
        <v>-2.1793987092228835</v>
      </c>
      <c r="N651" s="471">
        <f t="shared" si="452"/>
        <v>-1.6464222083112627</v>
      </c>
      <c r="O651" s="472"/>
      <c r="P651" s="471">
        <f t="shared" si="453"/>
        <v>-1.6464222083112627</v>
      </c>
      <c r="Q651" s="473"/>
      <c r="R651" s="471">
        <f t="shared" si="454"/>
        <v>-1.6464222083112627</v>
      </c>
      <c r="S651" s="473"/>
      <c r="T651" s="471">
        <f t="shared" si="455"/>
        <v>-1.6464222083112627</v>
      </c>
      <c r="U651" s="472"/>
      <c r="V651" s="471">
        <f t="shared" si="456"/>
        <v>-1.6464222083112627</v>
      </c>
      <c r="W651" s="472"/>
      <c r="X651" s="471">
        <f t="shared" si="457"/>
        <v>-1.6464222083112627</v>
      </c>
      <c r="Y651" s="472"/>
      <c r="Z651" s="471">
        <f t="shared" si="458"/>
        <v>-1.6464222083112627</v>
      </c>
      <c r="AA651" s="472"/>
      <c r="AB651" s="471">
        <f t="shared" si="459"/>
        <v>-1.6070001775568179</v>
      </c>
      <c r="AC651" s="472"/>
      <c r="AD651" s="471">
        <f t="shared" si="460"/>
        <v>-1.5920121739939903</v>
      </c>
      <c r="AE651" s="471"/>
      <c r="AF651" s="471">
        <f t="shared" si="461"/>
        <v>-1.5920121739939903</v>
      </c>
      <c r="AG651" s="472"/>
      <c r="AH651" s="471">
        <f t="shared" ref="AH651:AH658" si="462">IF(SUM($D640:$D651)=0,"NA",SUM($J640:$J651)/SUM($D640:$D651))</f>
        <v>-1.5930206399362854</v>
      </c>
      <c r="AI651" s="472"/>
      <c r="AJ651" s="471"/>
      <c r="AK651" s="472"/>
      <c r="AL651" s="471"/>
      <c r="AM651" s="472"/>
      <c r="AN651" s="471" t="s">
        <v>36</v>
      </c>
      <c r="AO651" s="472"/>
      <c r="AP651" s="472"/>
      <c r="AQ651" s="472"/>
      <c r="AR651" s="472"/>
    </row>
    <row r="652" spans="1:44">
      <c r="A652" s="466">
        <v>37800</v>
      </c>
      <c r="B652" s="467">
        <v>2008</v>
      </c>
      <c r="C652" s="466"/>
      <c r="D652" s="479">
        <v>42840.62</v>
      </c>
      <c r="E652" s="479"/>
      <c r="F652" s="479">
        <v>0</v>
      </c>
      <c r="G652" s="479"/>
      <c r="H652" s="479">
        <v>8927.0400000000009</v>
      </c>
      <c r="J652" s="451">
        <f t="shared" si="451"/>
        <v>-8927.0400000000009</v>
      </c>
      <c r="L652" s="471">
        <f t="shared" si="450"/>
        <v>-0.20837793664050613</v>
      </c>
      <c r="N652" s="471">
        <f t="shared" si="452"/>
        <v>-0.93019201209562274</v>
      </c>
      <c r="O652" s="472"/>
      <c r="P652" s="471">
        <f t="shared" si="453"/>
        <v>-0.8784619580704458</v>
      </c>
      <c r="Q652" s="472"/>
      <c r="R652" s="471">
        <f t="shared" si="454"/>
        <v>-0.8784619580704458</v>
      </c>
      <c r="S652" s="473"/>
      <c r="T652" s="471">
        <f t="shared" si="455"/>
        <v>-0.8784619580704458</v>
      </c>
      <c r="U652" s="472"/>
      <c r="V652" s="471">
        <f t="shared" si="456"/>
        <v>-0.8784619580704458</v>
      </c>
      <c r="W652" s="472"/>
      <c r="X652" s="471">
        <f t="shared" si="457"/>
        <v>-0.8784619580704458</v>
      </c>
      <c r="Y652" s="472"/>
      <c r="Z652" s="471">
        <f t="shared" si="458"/>
        <v>-0.8784619580704458</v>
      </c>
      <c r="AA652" s="472"/>
      <c r="AB652" s="471">
        <f t="shared" si="459"/>
        <v>-0.8784619580704458</v>
      </c>
      <c r="AC652" s="472"/>
      <c r="AD652" s="471">
        <f t="shared" si="460"/>
        <v>-0.86853384262065403</v>
      </c>
      <c r="AE652" s="471"/>
      <c r="AF652" s="471">
        <f t="shared" si="461"/>
        <v>-0.86482033221114329</v>
      </c>
      <c r="AG652" s="472"/>
      <c r="AH652" s="471">
        <f t="shared" si="462"/>
        <v>-0.86482033221114329</v>
      </c>
      <c r="AI652" s="472"/>
      <c r="AJ652" s="471">
        <f t="shared" ref="AJ652:AJ658" si="463">IF(SUM($D640:$D652)=0,"NA",SUM($J640:$J652)/SUM($D640:$D652))</f>
        <v>-0.86529878220980605</v>
      </c>
      <c r="AK652" s="472"/>
      <c r="AL652" s="471"/>
      <c r="AM652" s="472"/>
      <c r="AN652" s="471"/>
      <c r="AO652" s="472"/>
      <c r="AP652" s="472"/>
      <c r="AQ652" s="472"/>
      <c r="AR652" s="472"/>
    </row>
    <row r="653" spans="1:44">
      <c r="A653" s="466">
        <v>37800</v>
      </c>
      <c r="B653" s="467">
        <v>2009</v>
      </c>
      <c r="C653" s="466"/>
      <c r="D653" s="479">
        <v>77929.56</v>
      </c>
      <c r="E653" s="479"/>
      <c r="F653" s="479">
        <v>0</v>
      </c>
      <c r="G653" s="479"/>
      <c r="H653" s="479">
        <v>12615.95</v>
      </c>
      <c r="J653" s="451">
        <f t="shared" si="451"/>
        <v>-12615.95</v>
      </c>
      <c r="L653" s="471">
        <f t="shared" si="450"/>
        <v>-0.16188914707076493</v>
      </c>
      <c r="N653" s="471">
        <f t="shared" si="452"/>
        <v>-0.17838004381545181</v>
      </c>
      <c r="O653" s="472"/>
      <c r="P653" s="471">
        <f t="shared" si="453"/>
        <v>-0.51875886536031857</v>
      </c>
      <c r="Q653" s="472"/>
      <c r="R653" s="471">
        <f t="shared" si="454"/>
        <v>-0.52536724763545273</v>
      </c>
      <c r="S653" s="473"/>
      <c r="T653" s="471">
        <f t="shared" si="455"/>
        <v>-0.52536724763545273</v>
      </c>
      <c r="U653" s="472"/>
      <c r="V653" s="471">
        <f t="shared" si="456"/>
        <v>-0.52536724763545273</v>
      </c>
      <c r="W653" s="472"/>
      <c r="X653" s="471">
        <f t="shared" si="457"/>
        <v>-0.52536724763545273</v>
      </c>
      <c r="Y653" s="472"/>
      <c r="Z653" s="471">
        <f t="shared" si="458"/>
        <v>-0.52536724763545273</v>
      </c>
      <c r="AA653" s="472"/>
      <c r="AB653" s="471">
        <f t="shared" si="459"/>
        <v>-0.52536724763545273</v>
      </c>
      <c r="AC653" s="472"/>
      <c r="AD653" s="471">
        <f t="shared" si="460"/>
        <v>-0.52536724763545273</v>
      </c>
      <c r="AE653" s="471"/>
      <c r="AF653" s="471">
        <f t="shared" si="461"/>
        <v>-0.52233859050525511</v>
      </c>
      <c r="AG653" s="472"/>
      <c r="AH653" s="471">
        <f t="shared" si="462"/>
        <v>-0.52125433337276239</v>
      </c>
      <c r="AI653" s="472"/>
      <c r="AJ653" s="471">
        <f t="shared" si="463"/>
        <v>-0.52125433337276239</v>
      </c>
      <c r="AK653" s="472"/>
      <c r="AL653" s="471">
        <f t="shared" ref="AL653:AL658" si="464">IF(SUM($D640:$D653)=0,"NA",SUM($J640:$J653)/SUM($D640:$D653))</f>
        <v>-0.52149893522930302</v>
      </c>
      <c r="AM653" s="472"/>
      <c r="AN653" s="471"/>
      <c r="AO653" s="472"/>
      <c r="AP653" s="471"/>
      <c r="AQ653" s="472"/>
      <c r="AR653" s="472"/>
    </row>
    <row r="654" spans="1:44">
      <c r="A654" s="466">
        <v>37800</v>
      </c>
      <c r="B654" s="467">
        <v>2010</v>
      </c>
      <c r="C654" s="466"/>
      <c r="D654" s="479">
        <v>40104.33</v>
      </c>
      <c r="E654" s="479"/>
      <c r="F654" s="482">
        <v>-5555.5</v>
      </c>
      <c r="G654" s="482"/>
      <c r="H654" s="482">
        <v>-51950.73</v>
      </c>
      <c r="J654" s="451">
        <f t="shared" si="451"/>
        <v>46395.23</v>
      </c>
      <c r="L654" s="471">
        <f t="shared" si="450"/>
        <v>1.156863361138311</v>
      </c>
      <c r="N654" s="471">
        <f t="shared" si="452"/>
        <v>0.28618289204905473</v>
      </c>
      <c r="O654" s="472"/>
      <c r="P654" s="471">
        <f t="shared" si="453"/>
        <v>0.15448214885005709</v>
      </c>
      <c r="Q654" s="472"/>
      <c r="R654" s="471">
        <f t="shared" si="454"/>
        <v>-0.15674724459201028</v>
      </c>
      <c r="S654" s="472"/>
      <c r="T654" s="471">
        <f t="shared" si="455"/>
        <v>-0.18507472518615034</v>
      </c>
      <c r="U654" s="472"/>
      <c r="V654" s="471">
        <f t="shared" si="456"/>
        <v>-0.18507472518615034</v>
      </c>
      <c r="W654" s="472"/>
      <c r="X654" s="471">
        <f t="shared" si="457"/>
        <v>-0.18507472518615034</v>
      </c>
      <c r="Y654" s="472"/>
      <c r="Z654" s="471">
        <f t="shared" si="458"/>
        <v>-0.18507472518615034</v>
      </c>
      <c r="AA654" s="472"/>
      <c r="AB654" s="471">
        <f t="shared" si="459"/>
        <v>-0.18507472518615034</v>
      </c>
      <c r="AC654" s="472"/>
      <c r="AD654" s="471">
        <f t="shared" si="460"/>
        <v>-0.18507472518615034</v>
      </c>
      <c r="AE654" s="472"/>
      <c r="AF654" s="471">
        <f t="shared" si="461"/>
        <v>-0.18507472518615034</v>
      </c>
      <c r="AG654" s="472"/>
      <c r="AH654" s="471">
        <f t="shared" si="462"/>
        <v>-0.18422263036727385</v>
      </c>
      <c r="AI654" s="472"/>
      <c r="AJ654" s="471">
        <f t="shared" si="463"/>
        <v>-0.18399168998238064</v>
      </c>
      <c r="AK654" s="472"/>
      <c r="AL654" s="471">
        <f t="shared" si="464"/>
        <v>-0.18399168998238064</v>
      </c>
      <c r="AM654" s="472"/>
      <c r="AN654" s="471">
        <f>IF(SUM($D640:$D654)=0,"NA",SUM($J640:$J654)/SUM($D640:$D654))</f>
        <v>-0.18418713255230809</v>
      </c>
      <c r="AO654" s="472"/>
      <c r="AP654" s="471"/>
      <c r="AQ654" s="472"/>
      <c r="AR654" s="471"/>
    </row>
    <row r="655" spans="1:44">
      <c r="A655" s="466">
        <v>37800</v>
      </c>
      <c r="B655" s="467">
        <v>2011</v>
      </c>
      <c r="C655" s="466"/>
      <c r="D655" s="479">
        <v>6999.33</v>
      </c>
      <c r="E655" s="479"/>
      <c r="F655" s="479">
        <v>0</v>
      </c>
      <c r="G655" s="479"/>
      <c r="H655" s="479">
        <v>16667.759999999998</v>
      </c>
      <c r="J655" s="451">
        <f t="shared" si="451"/>
        <v>-16667.759999999998</v>
      </c>
      <c r="L655" s="471">
        <f t="shared" si="450"/>
        <v>-2.3813364993506521</v>
      </c>
      <c r="N655" s="471">
        <f t="shared" si="452"/>
        <v>0.63110743411446169</v>
      </c>
      <c r="O655" s="472"/>
      <c r="P655" s="471">
        <f t="shared" si="453"/>
        <v>0.13685578920546076</v>
      </c>
      <c r="Q655" s="472"/>
      <c r="R655" s="471">
        <f t="shared" si="454"/>
        <v>4.8753754605244053E-2</v>
      </c>
      <c r="S655" s="472"/>
      <c r="T655" s="471">
        <f t="shared" si="455"/>
        <v>-0.23757994168238952</v>
      </c>
      <c r="U655" s="472"/>
      <c r="V655" s="471">
        <f t="shared" si="456"/>
        <v>-0.25996889519174354</v>
      </c>
      <c r="W655" s="472"/>
      <c r="X655" s="471">
        <f t="shared" si="457"/>
        <v>-0.25996889519174354</v>
      </c>
      <c r="Y655" s="472"/>
      <c r="Z655" s="471">
        <f t="shared" si="458"/>
        <v>-0.25996889519174354</v>
      </c>
      <c r="AA655" s="472"/>
      <c r="AB655" s="471">
        <f t="shared" si="459"/>
        <v>-0.25996889519174354</v>
      </c>
      <c r="AC655" s="472"/>
      <c r="AD655" s="471">
        <f t="shared" si="460"/>
        <v>-0.25996889519174354</v>
      </c>
      <c r="AE655" s="472"/>
      <c r="AF655" s="471">
        <f t="shared" si="461"/>
        <v>-0.25996889519174354</v>
      </c>
      <c r="AG655" s="472"/>
      <c r="AH655" s="471">
        <f t="shared" si="462"/>
        <v>-0.25996889519174354</v>
      </c>
      <c r="AI655" s="472"/>
      <c r="AJ655" s="471">
        <f t="shared" si="463"/>
        <v>-0.25881261730528732</v>
      </c>
      <c r="AK655" s="472"/>
      <c r="AL655" s="471">
        <f t="shared" si="464"/>
        <v>-0.25845407938282555</v>
      </c>
      <c r="AM655" s="472"/>
      <c r="AN655" s="471">
        <f>IF(SUM($D641:$D655)=0,"NA",SUM($J641:$J655)/SUM($D641:$D655))</f>
        <v>-0.25845407938282555</v>
      </c>
      <c r="AO655" s="472"/>
      <c r="AP655" s="471">
        <f>IF(SUM($D640:$D655)=0,"NA",SUM($J640:$J655)/SUM($D640:$D655))</f>
        <v>-0.25864289890447889</v>
      </c>
      <c r="AQ655" s="472"/>
      <c r="AR655" s="471"/>
    </row>
    <row r="656" spans="1:44">
      <c r="A656" s="466">
        <v>37800</v>
      </c>
      <c r="B656" s="467">
        <v>2012</v>
      </c>
      <c r="C656" s="466"/>
      <c r="D656" s="479">
        <v>18827.599999999999</v>
      </c>
      <c r="E656" s="479"/>
      <c r="F656" s="479">
        <v>0</v>
      </c>
      <c r="G656" s="479"/>
      <c r="H656" s="479">
        <v>2730.58</v>
      </c>
      <c r="J656" s="451">
        <f t="shared" si="451"/>
        <v>-2730.58</v>
      </c>
      <c r="L656" s="471">
        <f t="shared" si="450"/>
        <v>-0.1450306996112091</v>
      </c>
      <c r="N656" s="471">
        <f t="shared" si="452"/>
        <v>-0.7510896571911565</v>
      </c>
      <c r="O656" s="472"/>
      <c r="P656" s="471">
        <f t="shared" si="453"/>
        <v>0.40947025735591891</v>
      </c>
      <c r="Q656" s="472"/>
      <c r="R656" s="471">
        <f t="shared" si="454"/>
        <v>9.9964257120180464E-2</v>
      </c>
      <c r="S656" s="472"/>
      <c r="T656" s="471">
        <f t="shared" si="455"/>
        <v>2.9211879672700988E-2</v>
      </c>
      <c r="U656" s="472"/>
      <c r="V656" s="471">
        <f t="shared" si="456"/>
        <v>-0.22933953202072946</v>
      </c>
      <c r="W656" s="472"/>
      <c r="X656" s="471">
        <f t="shared" si="457"/>
        <v>-0.25031167156457523</v>
      </c>
      <c r="Y656" s="472"/>
      <c r="Z656" s="471">
        <f t="shared" si="458"/>
        <v>-0.25031167156457523</v>
      </c>
      <c r="AA656" s="472"/>
      <c r="AB656" s="471">
        <f t="shared" si="459"/>
        <v>-0.25031167156457523</v>
      </c>
      <c r="AC656" s="472"/>
      <c r="AD656" s="471">
        <f t="shared" si="460"/>
        <v>-0.25031167156457523</v>
      </c>
      <c r="AE656" s="472"/>
      <c r="AF656" s="471">
        <f t="shared" si="461"/>
        <v>-0.25031167156457523</v>
      </c>
      <c r="AG656" s="472"/>
      <c r="AH656" s="471">
        <f t="shared" si="462"/>
        <v>-0.25031167156457523</v>
      </c>
      <c r="AI656" s="472"/>
      <c r="AJ656" s="471">
        <f t="shared" si="463"/>
        <v>-0.25031167156457523</v>
      </c>
      <c r="AK656" s="472"/>
      <c r="AL656" s="471">
        <f t="shared" si="464"/>
        <v>-0.24929150808821235</v>
      </c>
      <c r="AM656" s="472"/>
      <c r="AN656" s="471">
        <f>IF(SUM($D642:$D656)=0,"NA",SUM($J642:$J656)/SUM($D642:$D656))</f>
        <v>-0.24897876436878005</v>
      </c>
      <c r="AO656" s="472"/>
      <c r="AP656" s="471">
        <f>IF(SUM($D641:$D656)=0,"NA",SUM($J641:$J656)/SUM($D641:$D656))</f>
        <v>-0.24897876436878005</v>
      </c>
      <c r="AQ656" s="472"/>
      <c r="AR656" s="471">
        <f>IF(SUM($D640:$D656)=0,"NA",SUM($J640:$J656)/SUM($D640:$D656))</f>
        <v>-0.24915181003100451</v>
      </c>
    </row>
    <row r="657" spans="1:46">
      <c r="A657" s="466">
        <v>37800</v>
      </c>
      <c r="B657" s="467">
        <v>2013</v>
      </c>
      <c r="C657" s="466"/>
      <c r="D657" s="477">
        <v>8476.32</v>
      </c>
      <c r="E657" s="478"/>
      <c r="F657" s="479">
        <v>0</v>
      </c>
      <c r="G657" s="478"/>
      <c r="H657" s="477">
        <v>12585.69</v>
      </c>
      <c r="J657" s="451">
        <f t="shared" si="451"/>
        <v>-12585.69</v>
      </c>
      <c r="L657" s="471">
        <f t="shared" si="450"/>
        <v>-1.4848059063367123</v>
      </c>
      <c r="N657" s="471">
        <f>IF(SUM($D656:$D657)=0,"NA",SUM($J656:$J657)/SUM($D656:$D657))</f>
        <v>-0.5609549837532487</v>
      </c>
      <c r="O657" s="472"/>
      <c r="P657" s="471">
        <f t="shared" si="453"/>
        <v>-0.93239066269231041</v>
      </c>
      <c r="Q657" s="472"/>
      <c r="R657" s="471">
        <f t="shared" si="454"/>
        <v>0.19367919236185349</v>
      </c>
      <c r="S657" s="472"/>
      <c r="T657" s="471">
        <f t="shared" si="455"/>
        <v>1.1784716451943365E-2</v>
      </c>
      <c r="U657" s="472"/>
      <c r="V657" s="471">
        <f t="shared" si="456"/>
        <v>-3.6539972587040635E-2</v>
      </c>
      <c r="W657" s="472"/>
      <c r="X657" s="471">
        <f t="shared" si="457"/>
        <v>-0.27772604457817474</v>
      </c>
      <c r="Y657" s="472"/>
      <c r="Z657" s="471">
        <f t="shared" si="458"/>
        <v>-0.29530669204925597</v>
      </c>
      <c r="AA657" s="472"/>
      <c r="AB657" s="471">
        <f t="shared" si="459"/>
        <v>-0.29530669204925597</v>
      </c>
      <c r="AC657" s="472"/>
      <c r="AD657" s="471">
        <f t="shared" si="460"/>
        <v>-0.29530669204925597</v>
      </c>
      <c r="AE657" s="472"/>
      <c r="AF657" s="471">
        <f t="shared" si="461"/>
        <v>-0.29530669204925597</v>
      </c>
      <c r="AG657" s="472"/>
      <c r="AH657" s="471">
        <f t="shared" si="462"/>
        <v>-0.29530669204925597</v>
      </c>
      <c r="AI657" s="472"/>
      <c r="AJ657" s="471">
        <f t="shared" si="463"/>
        <v>-0.29530669204925597</v>
      </c>
      <c r="AK657" s="472"/>
      <c r="AL657" s="471">
        <f t="shared" si="464"/>
        <v>-0.29530669204925597</v>
      </c>
      <c r="AM657" s="472"/>
      <c r="AN657" s="471">
        <f>IF(SUM($D643:$D657)=0,"NA",SUM($J643:$J657)/SUM($D643:$D657))</f>
        <v>-0.29414684273321179</v>
      </c>
      <c r="AO657" s="472"/>
      <c r="AP657" s="471">
        <f>IF(SUM($D642:$D657)=0,"NA",SUM($J642:$J657)/SUM($D642:$D657))</f>
        <v>-0.29377350541602765</v>
      </c>
      <c r="AQ657" s="472"/>
      <c r="AR657" s="471">
        <f>IF(SUM($D641:$D657)=0,"NA",SUM($J641:$J657)/SUM($D641:$D657))</f>
        <v>-0.29377350541602765</v>
      </c>
      <c r="AS657" s="471">
        <f>IF(SUM($D640:$D657)=0,"NA",SUM($J640:$J657)/SUM($D640:$D657))</f>
        <v>-0.29394027873209183</v>
      </c>
    </row>
    <row r="658" spans="1:46">
      <c r="A658" s="466">
        <v>37800</v>
      </c>
      <c r="B658" s="467">
        <v>2014</v>
      </c>
      <c r="C658" s="466"/>
      <c r="D658" s="477">
        <v>57926.47</v>
      </c>
      <c r="E658" s="478"/>
      <c r="F658" s="479">
        <v>0</v>
      </c>
      <c r="G658" s="478"/>
      <c r="H658" s="477">
        <v>4840.6099999999997</v>
      </c>
      <c r="J658" s="451">
        <f t="shared" si="451"/>
        <v>-4840.6099999999997</v>
      </c>
      <c r="L658" s="471">
        <f t="shared" si="450"/>
        <v>-8.3564733014112533E-2</v>
      </c>
      <c r="N658" s="471">
        <f>IF(SUM($D657:$D658)=0,"NA",SUM($J657:$J658)/SUM($D657:$D658))</f>
        <v>-0.26243325016915703</v>
      </c>
      <c r="O658" s="472"/>
      <c r="P658" s="471">
        <f t="shared" si="453"/>
        <v>-0.23649874182201913</v>
      </c>
      <c r="Q658" s="472"/>
      <c r="R658" s="471">
        <f t="shared" si="454"/>
        <v>-0.39927086409890433</v>
      </c>
      <c r="S658" s="472"/>
      <c r="T658" s="471">
        <f t="shared" si="455"/>
        <v>7.2321447125664226E-2</v>
      </c>
      <c r="U658" s="472"/>
      <c r="V658" s="471">
        <f t="shared" si="456"/>
        <v>-1.4483533313253775E-2</v>
      </c>
      <c r="W658" s="472"/>
      <c r="X658" s="471">
        <f t="shared" si="457"/>
        <v>-4.7302251724516804E-2</v>
      </c>
      <c r="Y658" s="472"/>
      <c r="Z658" s="471">
        <f t="shared" si="458"/>
        <v>-0.23724829392361879</v>
      </c>
      <c r="AA658" s="472"/>
      <c r="AB658" s="471">
        <f t="shared" si="459"/>
        <v>-0.25308257921764804</v>
      </c>
      <c r="AC658" s="472"/>
      <c r="AD658" s="471">
        <f t="shared" si="460"/>
        <v>-0.25308257921764804</v>
      </c>
      <c r="AE658" s="472"/>
      <c r="AF658" s="471">
        <f t="shared" si="461"/>
        <v>-0.25308257921764804</v>
      </c>
      <c r="AG658" s="472"/>
      <c r="AH658" s="471">
        <f t="shared" si="462"/>
        <v>-0.25308257921764804</v>
      </c>
      <c r="AI658" s="472"/>
      <c r="AJ658" s="471">
        <f t="shared" si="463"/>
        <v>-0.25308257921764804</v>
      </c>
      <c r="AK658" s="472"/>
      <c r="AL658" s="471">
        <f t="shared" si="464"/>
        <v>-0.25308257921764804</v>
      </c>
      <c r="AM658" s="472"/>
      <c r="AN658" s="471">
        <f>IF(SUM($D644:$D658)=0,"NA",SUM($J644:$J658)/SUM($D644:$D658))</f>
        <v>-0.25308257921764804</v>
      </c>
      <c r="AO658" s="472"/>
      <c r="AP658" s="471">
        <f>IF(SUM($D643:$D658)=0,"NA",SUM($J643:$J658)/SUM($D643:$D658))</f>
        <v>-0.25228616443486307</v>
      </c>
      <c r="AQ658" s="472"/>
      <c r="AR658" s="471">
        <f>IF(SUM($D642:$D658)=0,"NA",SUM($J642:$J658)/SUM($D642:$D658))</f>
        <v>-0.25204074634713119</v>
      </c>
      <c r="AS658" s="471">
        <f>IF(SUM($D641:$D658)=0,"NA",SUM($J641:$J658)/SUM($D641:$D658))</f>
        <v>-0.25204074634713119</v>
      </c>
      <c r="AT658" s="471">
        <f>IF(SUM($D640:$D658)=0,"NA",SUM($J640:$J658)/SUM($D640:$D658))</f>
        <v>-0.25217441014764613</v>
      </c>
    </row>
    <row r="659" spans="1:46">
      <c r="A659" s="466"/>
      <c r="B659" s="466"/>
      <c r="C659" s="466"/>
      <c r="D659" s="477"/>
      <c r="E659" s="478"/>
      <c r="F659" s="477"/>
      <c r="G659" s="478"/>
      <c r="H659" s="477"/>
      <c r="J659" s="488">
        <f>SUM(J640:J658)</f>
        <v>-73578.650000000009</v>
      </c>
    </row>
    <row r="660" spans="1:46">
      <c r="A660" s="466"/>
      <c r="B660" s="466"/>
      <c r="C660" s="466"/>
      <c r="D660" s="477"/>
      <c r="E660" s="478"/>
      <c r="F660" s="477"/>
      <c r="G660" s="478"/>
      <c r="H660" s="477"/>
    </row>
    <row r="661" spans="1:46">
      <c r="A661" s="466">
        <v>37900</v>
      </c>
      <c r="B661" s="467">
        <v>1996</v>
      </c>
      <c r="C661" s="466"/>
      <c r="D661" s="468">
        <v>0</v>
      </c>
      <c r="E661" s="469"/>
      <c r="F661" s="479">
        <v>0</v>
      </c>
      <c r="G661" s="469"/>
      <c r="H661" s="468">
        <v>0</v>
      </c>
      <c r="J661" s="470">
        <f t="shared" ref="J661:J679" si="465">F661+-H661</f>
        <v>0</v>
      </c>
      <c r="L661" s="471" t="str">
        <f t="shared" ref="L661:L679" si="466">IF(D661=0,"NA",+J661/D661)</f>
        <v>NA</v>
      </c>
      <c r="N661" s="471"/>
      <c r="O661" s="472"/>
      <c r="P661" s="471"/>
      <c r="Q661" s="473"/>
      <c r="R661" s="473"/>
      <c r="S661" s="473"/>
      <c r="T661" s="473"/>
      <c r="U661" s="472"/>
      <c r="V661" s="472"/>
      <c r="W661" s="472"/>
      <c r="X661" s="472"/>
      <c r="Y661" s="472"/>
      <c r="Z661" s="472"/>
      <c r="AA661" s="474"/>
      <c r="AB661" s="474"/>
      <c r="AC661" s="472"/>
      <c r="AD661" s="472"/>
      <c r="AE661" s="472"/>
      <c r="AF661" s="472"/>
      <c r="AG661" s="472"/>
      <c r="AH661" s="472"/>
      <c r="AI661" s="472"/>
      <c r="AJ661" s="472"/>
      <c r="AK661" s="472"/>
      <c r="AL661" s="472"/>
      <c r="AM661" s="472"/>
      <c r="AN661" s="472"/>
      <c r="AO661" s="472"/>
      <c r="AP661" s="472"/>
      <c r="AQ661" s="472"/>
      <c r="AR661" s="472"/>
    </row>
    <row r="662" spans="1:46">
      <c r="A662" s="466">
        <v>37900</v>
      </c>
      <c r="B662" s="467">
        <v>1997</v>
      </c>
      <c r="C662" s="466"/>
      <c r="D662" s="468">
        <v>0</v>
      </c>
      <c r="E662" s="469"/>
      <c r="F662" s="479">
        <v>0</v>
      </c>
      <c r="G662" s="469"/>
      <c r="H662" s="468">
        <v>0</v>
      </c>
      <c r="J662" s="470">
        <f t="shared" si="465"/>
        <v>0</v>
      </c>
      <c r="L662" s="471" t="str">
        <f t="shared" si="466"/>
        <v>NA</v>
      </c>
      <c r="N662" s="471" t="str">
        <f t="shared" ref="N662:N677" si="467">IF(SUM($D661:$D662)=0,"NA",SUM($J661:$J662)/SUM($D661:$D662))</f>
        <v>NA</v>
      </c>
      <c r="O662" s="472"/>
      <c r="P662" s="471"/>
      <c r="Q662" s="473"/>
      <c r="R662" s="471"/>
      <c r="S662" s="473"/>
      <c r="T662" s="473"/>
      <c r="U662" s="472"/>
      <c r="V662" s="472"/>
      <c r="W662" s="472"/>
      <c r="X662" s="472"/>
      <c r="Y662" s="472"/>
      <c r="Z662" s="472"/>
      <c r="AA662" s="474"/>
      <c r="AB662" s="475"/>
      <c r="AC662" s="472"/>
      <c r="AD662" s="472"/>
      <c r="AE662" s="472"/>
      <c r="AF662" s="472"/>
      <c r="AG662" s="472"/>
      <c r="AH662" s="472"/>
      <c r="AI662" s="472"/>
      <c r="AJ662" s="472"/>
      <c r="AK662" s="472"/>
      <c r="AL662" s="472"/>
      <c r="AM662" s="472"/>
      <c r="AN662" s="472"/>
      <c r="AO662" s="472"/>
      <c r="AP662" s="472"/>
      <c r="AQ662" s="472"/>
      <c r="AR662" s="472"/>
    </row>
    <row r="663" spans="1:46">
      <c r="A663" s="466">
        <v>37900</v>
      </c>
      <c r="B663" s="467">
        <v>1998</v>
      </c>
      <c r="C663" s="466"/>
      <c r="D663" s="468">
        <v>0</v>
      </c>
      <c r="E663" s="469"/>
      <c r="F663" s="479">
        <v>0</v>
      </c>
      <c r="G663" s="469"/>
      <c r="H663" s="468">
        <v>0</v>
      </c>
      <c r="J663" s="470">
        <f t="shared" si="465"/>
        <v>0</v>
      </c>
      <c r="L663" s="471" t="str">
        <f t="shared" si="466"/>
        <v>NA</v>
      </c>
      <c r="N663" s="471" t="str">
        <f t="shared" si="467"/>
        <v>NA</v>
      </c>
      <c r="O663" s="472"/>
      <c r="P663" s="471" t="str">
        <f t="shared" ref="P663:P679" si="468">IF(SUM($D661:$D663)=0,"NA",SUM($J661:$J663)/SUM($D661:$D663))</f>
        <v>NA</v>
      </c>
      <c r="Q663" s="473"/>
      <c r="R663" s="471"/>
      <c r="S663" s="473"/>
      <c r="T663" s="471"/>
      <c r="U663" s="472"/>
      <c r="V663" s="472"/>
      <c r="W663" s="472"/>
      <c r="X663" s="472"/>
      <c r="Y663" s="472"/>
      <c r="Z663" s="472"/>
      <c r="AA663" s="472"/>
      <c r="AB663" s="472"/>
      <c r="AC663" s="472"/>
      <c r="AD663" s="472"/>
      <c r="AE663" s="472"/>
      <c r="AF663" s="472"/>
      <c r="AG663" s="472"/>
      <c r="AH663" s="472"/>
      <c r="AI663" s="472"/>
      <c r="AJ663" s="472"/>
      <c r="AK663" s="472"/>
      <c r="AL663" s="472"/>
      <c r="AM663" s="472"/>
      <c r="AN663" s="472"/>
      <c r="AO663" s="472"/>
      <c r="AP663" s="472"/>
      <c r="AQ663" s="472"/>
      <c r="AR663" s="472"/>
    </row>
    <row r="664" spans="1:46">
      <c r="A664" s="466">
        <v>37900</v>
      </c>
      <c r="B664" s="467">
        <v>1999</v>
      </c>
      <c r="C664" s="466"/>
      <c r="D664" s="479">
        <v>1547</v>
      </c>
      <c r="E664" s="479"/>
      <c r="F664" s="479">
        <v>0</v>
      </c>
      <c r="G664" s="479"/>
      <c r="H664" s="479">
        <v>0</v>
      </c>
      <c r="J664" s="470">
        <f t="shared" si="465"/>
        <v>0</v>
      </c>
      <c r="L664" s="471">
        <f t="shared" si="466"/>
        <v>0</v>
      </c>
      <c r="N664" s="471">
        <f t="shared" si="467"/>
        <v>0</v>
      </c>
      <c r="O664" s="472"/>
      <c r="P664" s="471">
        <f t="shared" si="468"/>
        <v>0</v>
      </c>
      <c r="Q664" s="473"/>
      <c r="R664" s="471">
        <f t="shared" ref="R664:R679" si="469">IF(SUM($D661:$D664)=0,"NA",SUM($J661:$J664)/SUM($D661:$D664))</f>
        <v>0</v>
      </c>
      <c r="S664" s="473"/>
      <c r="T664" s="471"/>
      <c r="U664" s="472"/>
      <c r="V664" s="471"/>
      <c r="W664" s="472"/>
      <c r="X664" s="472"/>
      <c r="Y664" s="472"/>
      <c r="Z664" s="472"/>
      <c r="AA664" s="472"/>
      <c r="AB664" s="472"/>
      <c r="AC664" s="472"/>
      <c r="AD664" s="472"/>
      <c r="AE664" s="472"/>
      <c r="AF664" s="472"/>
      <c r="AG664" s="472"/>
      <c r="AH664" s="472"/>
      <c r="AI664" s="472"/>
      <c r="AJ664" s="472"/>
      <c r="AK664" s="472"/>
      <c r="AL664" s="472"/>
      <c r="AM664" s="472"/>
      <c r="AN664" s="472"/>
      <c r="AO664" s="472"/>
      <c r="AP664" s="472"/>
      <c r="AQ664" s="472"/>
      <c r="AR664" s="472"/>
    </row>
    <row r="665" spans="1:46">
      <c r="A665" s="466">
        <v>37900</v>
      </c>
      <c r="B665" s="467">
        <v>2000</v>
      </c>
      <c r="C665" s="466"/>
      <c r="D665" s="479">
        <v>12823</v>
      </c>
      <c r="E665" s="479"/>
      <c r="F665" s="479">
        <v>0</v>
      </c>
      <c r="G665" s="479"/>
      <c r="H665" s="479">
        <v>2112</v>
      </c>
      <c r="J665" s="451">
        <f t="shared" si="465"/>
        <v>-2112</v>
      </c>
      <c r="L665" s="471">
        <f t="shared" si="466"/>
        <v>-0.16470404741480152</v>
      </c>
      <c r="N665" s="471">
        <f t="shared" si="467"/>
        <v>-0.14697286012526095</v>
      </c>
      <c r="O665" s="472"/>
      <c r="P665" s="471">
        <f t="shared" si="468"/>
        <v>-0.14697286012526095</v>
      </c>
      <c r="Q665" s="473"/>
      <c r="R665" s="471">
        <f t="shared" si="469"/>
        <v>-0.14697286012526095</v>
      </c>
      <c r="S665" s="473"/>
      <c r="T665" s="471">
        <f t="shared" ref="T665:T679" si="470">IF(SUM($D661:$D665)=0,"NA",SUM($J661:$J665)/SUM($D661:$D665))</f>
        <v>-0.14697286012526095</v>
      </c>
      <c r="U665" s="472"/>
      <c r="V665" s="471"/>
      <c r="W665" s="472"/>
      <c r="X665" s="471"/>
      <c r="Y665" s="472"/>
      <c r="Z665" s="472"/>
      <c r="AA665" s="472"/>
      <c r="AB665" s="472"/>
      <c r="AC665" s="472"/>
      <c r="AD665" s="472"/>
      <c r="AE665" s="472"/>
      <c r="AF665" s="472"/>
      <c r="AG665" s="472"/>
      <c r="AH665" s="472"/>
      <c r="AI665" s="472"/>
      <c r="AJ665" s="472"/>
      <c r="AK665" s="472"/>
      <c r="AL665" s="472"/>
      <c r="AM665" s="472"/>
      <c r="AN665" s="472"/>
      <c r="AO665" s="472"/>
      <c r="AP665" s="472"/>
      <c r="AQ665" s="472"/>
      <c r="AR665" s="472"/>
    </row>
    <row r="666" spans="1:46">
      <c r="A666" s="466">
        <v>37900</v>
      </c>
      <c r="B666" s="467">
        <v>2001</v>
      </c>
      <c r="C666" s="466"/>
      <c r="D666" s="468">
        <v>0</v>
      </c>
      <c r="E666" s="469"/>
      <c r="F666" s="479">
        <v>0</v>
      </c>
      <c r="G666" s="469"/>
      <c r="H666" s="468">
        <v>0</v>
      </c>
      <c r="J666" s="470">
        <f t="shared" si="465"/>
        <v>0</v>
      </c>
      <c r="L666" s="471" t="str">
        <f t="shared" si="466"/>
        <v>NA</v>
      </c>
      <c r="N666" s="471">
        <f t="shared" si="467"/>
        <v>-0.16470404741480152</v>
      </c>
      <c r="O666" s="472"/>
      <c r="P666" s="471">
        <f t="shared" si="468"/>
        <v>-0.14697286012526095</v>
      </c>
      <c r="Q666" s="473"/>
      <c r="R666" s="471">
        <f t="shared" si="469"/>
        <v>-0.14697286012526095</v>
      </c>
      <c r="S666" s="473"/>
      <c r="T666" s="471">
        <f t="shared" si="470"/>
        <v>-0.14697286012526095</v>
      </c>
      <c r="U666" s="472"/>
      <c r="V666" s="471">
        <f t="shared" ref="V666:V679" si="471">IF(SUM($D661:$D666)=0,"NA",SUM($J661:$J666)/SUM($D661:$D666))</f>
        <v>-0.14697286012526095</v>
      </c>
      <c r="W666" s="472"/>
      <c r="X666" s="471"/>
      <c r="Y666" s="472"/>
      <c r="Z666" s="471"/>
      <c r="AA666" s="472"/>
      <c r="AB666" s="472"/>
      <c r="AC666" s="472"/>
      <c r="AD666" s="472"/>
      <c r="AE666" s="472"/>
      <c r="AF666" s="472"/>
      <c r="AG666" s="472"/>
      <c r="AH666" s="472"/>
      <c r="AI666" s="472"/>
      <c r="AJ666" s="472"/>
      <c r="AK666" s="472"/>
      <c r="AL666" s="472"/>
      <c r="AM666" s="472"/>
      <c r="AN666" s="472"/>
      <c r="AO666" s="472"/>
      <c r="AP666" s="472"/>
      <c r="AQ666" s="472"/>
      <c r="AR666" s="472"/>
    </row>
    <row r="667" spans="1:46">
      <c r="A667" s="466">
        <v>37900</v>
      </c>
      <c r="B667" s="467">
        <v>2002</v>
      </c>
      <c r="C667" s="466"/>
      <c r="D667" s="468">
        <v>0</v>
      </c>
      <c r="E667" s="469"/>
      <c r="F667" s="479">
        <v>0</v>
      </c>
      <c r="G667" s="469"/>
      <c r="H667" s="468">
        <v>0</v>
      </c>
      <c r="J667" s="470">
        <f t="shared" si="465"/>
        <v>0</v>
      </c>
      <c r="L667" s="471" t="str">
        <f t="shared" si="466"/>
        <v>NA</v>
      </c>
      <c r="N667" s="471" t="str">
        <f t="shared" si="467"/>
        <v>NA</v>
      </c>
      <c r="O667" s="472"/>
      <c r="P667" s="471">
        <f t="shared" si="468"/>
        <v>-0.16470404741480152</v>
      </c>
      <c r="Q667" s="473"/>
      <c r="R667" s="471">
        <f t="shared" si="469"/>
        <v>-0.14697286012526095</v>
      </c>
      <c r="S667" s="473"/>
      <c r="T667" s="471">
        <f t="shared" si="470"/>
        <v>-0.14697286012526095</v>
      </c>
      <c r="U667" s="472"/>
      <c r="V667" s="471">
        <f t="shared" si="471"/>
        <v>-0.14697286012526095</v>
      </c>
      <c r="W667" s="472"/>
      <c r="X667" s="471">
        <f t="shared" ref="X667:X679" si="472">IF(SUM($D661:$D667)=0,"NA",SUM($J661:$J667)/SUM($D661:$D667))</f>
        <v>-0.14697286012526095</v>
      </c>
      <c r="Y667" s="472"/>
      <c r="Z667" s="471"/>
      <c r="AA667" s="472"/>
      <c r="AB667" s="471"/>
      <c r="AC667" s="472"/>
      <c r="AD667" s="472"/>
      <c r="AE667" s="472"/>
      <c r="AF667" s="472"/>
      <c r="AG667" s="472"/>
      <c r="AH667" s="472"/>
      <c r="AI667" s="472"/>
      <c r="AJ667" s="472"/>
      <c r="AK667" s="472"/>
      <c r="AL667" s="472"/>
      <c r="AM667" s="472"/>
      <c r="AN667" s="472"/>
      <c r="AO667" s="472"/>
      <c r="AP667" s="472"/>
      <c r="AQ667" s="472"/>
      <c r="AR667" s="472"/>
    </row>
    <row r="668" spans="1:46">
      <c r="A668" s="466">
        <v>37900</v>
      </c>
      <c r="B668" s="467">
        <v>2003</v>
      </c>
      <c r="C668" s="466"/>
      <c r="D668" s="468">
        <v>0</v>
      </c>
      <c r="E668" s="469"/>
      <c r="F668" s="479">
        <v>0</v>
      </c>
      <c r="G668" s="469"/>
      <c r="H668" s="468">
        <v>0</v>
      </c>
      <c r="J668" s="470">
        <f t="shared" si="465"/>
        <v>0</v>
      </c>
      <c r="L668" s="471" t="str">
        <f t="shared" si="466"/>
        <v>NA</v>
      </c>
      <c r="N668" s="471" t="str">
        <f t="shared" si="467"/>
        <v>NA</v>
      </c>
      <c r="O668" s="472"/>
      <c r="P668" s="471" t="str">
        <f t="shared" si="468"/>
        <v>NA</v>
      </c>
      <c r="Q668" s="473"/>
      <c r="R668" s="471">
        <f t="shared" si="469"/>
        <v>-0.16470404741480152</v>
      </c>
      <c r="S668" s="473"/>
      <c r="T668" s="471">
        <f t="shared" si="470"/>
        <v>-0.14697286012526095</v>
      </c>
      <c r="U668" s="472"/>
      <c r="V668" s="471">
        <f t="shared" si="471"/>
        <v>-0.14697286012526095</v>
      </c>
      <c r="W668" s="472"/>
      <c r="X668" s="471">
        <f t="shared" si="472"/>
        <v>-0.14697286012526095</v>
      </c>
      <c r="Y668" s="472"/>
      <c r="Z668" s="471">
        <f t="shared" ref="Z668:Z679" si="473">IF(SUM($D661:$D668)=0,"NA",SUM($J661:$J668)/SUM($D661:$D668))</f>
        <v>-0.14697286012526095</v>
      </c>
      <c r="AA668" s="472"/>
      <c r="AB668" s="471"/>
      <c r="AC668" s="472"/>
      <c r="AD668" s="471"/>
      <c r="AE668" s="471"/>
      <c r="AF668" s="472"/>
      <c r="AG668" s="472"/>
      <c r="AH668" s="472"/>
      <c r="AI668" s="472"/>
      <c r="AJ668" s="472"/>
      <c r="AK668" s="472"/>
      <c r="AL668" s="472"/>
      <c r="AM668" s="472"/>
      <c r="AN668" s="472"/>
      <c r="AO668" s="472"/>
      <c r="AP668" s="472"/>
      <c r="AQ668" s="472"/>
      <c r="AR668" s="472"/>
    </row>
    <row r="669" spans="1:46">
      <c r="A669" s="466">
        <v>37900</v>
      </c>
      <c r="B669" s="467">
        <v>2004</v>
      </c>
      <c r="C669" s="466"/>
      <c r="D669" s="479">
        <v>302</v>
      </c>
      <c r="E669" s="479"/>
      <c r="F669" s="479">
        <v>0</v>
      </c>
      <c r="G669" s="479"/>
      <c r="H669" s="479">
        <v>0</v>
      </c>
      <c r="J669" s="470">
        <f t="shared" si="465"/>
        <v>0</v>
      </c>
      <c r="L669" s="471">
        <f t="shared" si="466"/>
        <v>0</v>
      </c>
      <c r="N669" s="471">
        <f t="shared" si="467"/>
        <v>0</v>
      </c>
      <c r="O669" s="472"/>
      <c r="P669" s="471">
        <f t="shared" si="468"/>
        <v>0</v>
      </c>
      <c r="Q669" s="473"/>
      <c r="R669" s="471">
        <f t="shared" si="469"/>
        <v>0</v>
      </c>
      <c r="S669" s="473"/>
      <c r="T669" s="471">
        <f t="shared" si="470"/>
        <v>-0.1609142857142857</v>
      </c>
      <c r="U669" s="472"/>
      <c r="V669" s="471">
        <f t="shared" si="471"/>
        <v>-0.14394765539803708</v>
      </c>
      <c r="W669" s="472"/>
      <c r="X669" s="471">
        <f t="shared" si="472"/>
        <v>-0.14394765539803708</v>
      </c>
      <c r="Y669" s="472"/>
      <c r="Z669" s="471">
        <f t="shared" si="473"/>
        <v>-0.14394765539803708</v>
      </c>
      <c r="AA669" s="472"/>
      <c r="AB669" s="471">
        <f t="shared" ref="AB669:AB679" si="474">IF(SUM($D661:$D669)=0,"NA",SUM($J661:$J669)/SUM($D661:$D669))</f>
        <v>-0.14394765539803708</v>
      </c>
      <c r="AC669" s="472"/>
      <c r="AD669" s="471"/>
      <c r="AE669" s="471"/>
      <c r="AF669" s="471"/>
      <c r="AG669" s="472"/>
      <c r="AH669" s="471" t="s">
        <v>36</v>
      </c>
      <c r="AI669" s="472"/>
      <c r="AJ669" s="471" t="s">
        <v>36</v>
      </c>
      <c r="AK669" s="472"/>
      <c r="AL669" s="471" t="s">
        <v>36</v>
      </c>
      <c r="AM669" s="472"/>
      <c r="AN669" s="471" t="s">
        <v>36</v>
      </c>
      <c r="AO669" s="472"/>
      <c r="AP669" s="472"/>
      <c r="AQ669" s="472"/>
      <c r="AR669" s="472"/>
    </row>
    <row r="670" spans="1:46">
      <c r="A670" s="466">
        <v>37900</v>
      </c>
      <c r="B670" s="467">
        <v>2005</v>
      </c>
      <c r="C670" s="466"/>
      <c r="D670" s="468">
        <v>0</v>
      </c>
      <c r="E670" s="469"/>
      <c r="F670" s="479">
        <v>0</v>
      </c>
      <c r="G670" s="469"/>
      <c r="H670" s="468">
        <v>0</v>
      </c>
      <c r="J670" s="470">
        <f t="shared" si="465"/>
        <v>0</v>
      </c>
      <c r="L670" s="471" t="str">
        <f t="shared" si="466"/>
        <v>NA</v>
      </c>
      <c r="N670" s="471">
        <f t="shared" si="467"/>
        <v>0</v>
      </c>
      <c r="O670" s="472"/>
      <c r="P670" s="471">
        <f t="shared" si="468"/>
        <v>0</v>
      </c>
      <c r="Q670" s="473"/>
      <c r="R670" s="471">
        <f t="shared" si="469"/>
        <v>0</v>
      </c>
      <c r="S670" s="473"/>
      <c r="T670" s="471">
        <f t="shared" si="470"/>
        <v>0</v>
      </c>
      <c r="U670" s="472"/>
      <c r="V670" s="471">
        <f t="shared" si="471"/>
        <v>-0.1609142857142857</v>
      </c>
      <c r="W670" s="472"/>
      <c r="X670" s="471">
        <f t="shared" si="472"/>
        <v>-0.14394765539803708</v>
      </c>
      <c r="Y670" s="472"/>
      <c r="Z670" s="471">
        <f t="shared" si="473"/>
        <v>-0.14394765539803708</v>
      </c>
      <c r="AA670" s="472"/>
      <c r="AB670" s="471">
        <f t="shared" si="474"/>
        <v>-0.14394765539803708</v>
      </c>
      <c r="AC670" s="472"/>
      <c r="AD670" s="471">
        <f t="shared" ref="AD670:AD679" si="475">IF(SUM($D661:$D670)=0,"NA",SUM($J661:$J670)/SUM($D661:$D670))</f>
        <v>-0.14394765539803708</v>
      </c>
      <c r="AE670" s="471"/>
      <c r="AF670" s="471"/>
      <c r="AG670" s="472"/>
      <c r="AH670" s="471"/>
      <c r="AI670" s="472"/>
      <c r="AJ670" s="471" t="s">
        <v>36</v>
      </c>
      <c r="AK670" s="472"/>
      <c r="AL670" s="471" t="s">
        <v>36</v>
      </c>
      <c r="AM670" s="472"/>
      <c r="AN670" s="471" t="s">
        <v>36</v>
      </c>
      <c r="AO670" s="472"/>
      <c r="AP670" s="472"/>
      <c r="AQ670" s="472"/>
      <c r="AR670" s="472"/>
    </row>
    <row r="671" spans="1:46">
      <c r="A671" s="466">
        <v>37900</v>
      </c>
      <c r="B671" s="467">
        <v>2006</v>
      </c>
      <c r="C671" s="466"/>
      <c r="D671" s="468">
        <v>0</v>
      </c>
      <c r="E671" s="469"/>
      <c r="F671" s="479">
        <v>0</v>
      </c>
      <c r="G671" s="469"/>
      <c r="H671" s="468">
        <v>0</v>
      </c>
      <c r="J671" s="470">
        <f t="shared" si="465"/>
        <v>0</v>
      </c>
      <c r="L671" s="471" t="str">
        <f t="shared" si="466"/>
        <v>NA</v>
      </c>
      <c r="N671" s="471" t="str">
        <f t="shared" si="467"/>
        <v>NA</v>
      </c>
      <c r="O671" s="472"/>
      <c r="P671" s="471">
        <f t="shared" si="468"/>
        <v>0</v>
      </c>
      <c r="Q671" s="473"/>
      <c r="R671" s="471">
        <f t="shared" si="469"/>
        <v>0</v>
      </c>
      <c r="S671" s="473"/>
      <c r="T671" s="471">
        <f t="shared" si="470"/>
        <v>0</v>
      </c>
      <c r="U671" s="472"/>
      <c r="V671" s="471">
        <f t="shared" si="471"/>
        <v>0</v>
      </c>
      <c r="W671" s="472"/>
      <c r="X671" s="471">
        <f t="shared" si="472"/>
        <v>-0.1609142857142857</v>
      </c>
      <c r="Y671" s="472"/>
      <c r="Z671" s="471">
        <f t="shared" si="473"/>
        <v>-0.14394765539803708</v>
      </c>
      <c r="AA671" s="472"/>
      <c r="AB671" s="471">
        <f t="shared" si="474"/>
        <v>-0.14394765539803708</v>
      </c>
      <c r="AC671" s="472"/>
      <c r="AD671" s="471">
        <f t="shared" si="475"/>
        <v>-0.14394765539803708</v>
      </c>
      <c r="AE671" s="471"/>
      <c r="AF671" s="471">
        <f t="shared" ref="AF671:AF679" si="476">IF(SUM($D661:$D671)=0,"NA",SUM($J661:$J671)/SUM($D661:$D671))</f>
        <v>-0.14394765539803708</v>
      </c>
      <c r="AG671" s="472"/>
      <c r="AH671" s="471"/>
      <c r="AI671" s="472"/>
      <c r="AJ671" s="471"/>
      <c r="AK671" s="472"/>
      <c r="AL671" s="471" t="s">
        <v>36</v>
      </c>
      <c r="AM671" s="472"/>
      <c r="AN671" s="471" t="s">
        <v>36</v>
      </c>
      <c r="AO671" s="472"/>
      <c r="AP671" s="472"/>
      <c r="AQ671" s="472"/>
      <c r="AR671" s="472"/>
    </row>
    <row r="672" spans="1:46">
      <c r="A672" s="466">
        <v>37900</v>
      </c>
      <c r="B672" s="467">
        <v>2007</v>
      </c>
      <c r="C672" s="466"/>
      <c r="D672" s="479">
        <v>0</v>
      </c>
      <c r="E672" s="479"/>
      <c r="F672" s="479">
        <v>0</v>
      </c>
      <c r="G672" s="479"/>
      <c r="H672" s="479">
        <v>502.42</v>
      </c>
      <c r="J672" s="451">
        <f t="shared" si="465"/>
        <v>-502.42</v>
      </c>
      <c r="L672" s="471" t="str">
        <f t="shared" si="466"/>
        <v>NA</v>
      </c>
      <c r="N672" s="471" t="str">
        <f t="shared" si="467"/>
        <v>NA</v>
      </c>
      <c r="O672" s="472"/>
      <c r="P672" s="471" t="str">
        <f t="shared" si="468"/>
        <v>NA</v>
      </c>
      <c r="Q672" s="473"/>
      <c r="R672" s="471">
        <f t="shared" si="469"/>
        <v>-1.6636423841059602</v>
      </c>
      <c r="S672" s="473"/>
      <c r="T672" s="471">
        <f t="shared" si="470"/>
        <v>-1.6636423841059602</v>
      </c>
      <c r="U672" s="472"/>
      <c r="V672" s="471">
        <f t="shared" si="471"/>
        <v>-1.6636423841059602</v>
      </c>
      <c r="W672" s="472"/>
      <c r="X672" s="471">
        <f t="shared" si="472"/>
        <v>-1.6636423841059602</v>
      </c>
      <c r="Y672" s="472"/>
      <c r="Z672" s="471">
        <f t="shared" si="473"/>
        <v>-0.19919390476190477</v>
      </c>
      <c r="AA672" s="472"/>
      <c r="AB672" s="471">
        <f t="shared" si="474"/>
        <v>-0.17819111232279172</v>
      </c>
      <c r="AC672" s="472"/>
      <c r="AD672" s="471">
        <f t="shared" si="475"/>
        <v>-0.17819111232279172</v>
      </c>
      <c r="AE672" s="471"/>
      <c r="AF672" s="471">
        <f t="shared" si="476"/>
        <v>-0.17819111232279172</v>
      </c>
      <c r="AG672" s="472"/>
      <c r="AH672" s="471">
        <f t="shared" ref="AH672:AH679" si="477">IF(SUM($D661:$D672)=0,"NA",SUM($J661:$J672)/SUM($D661:$D672))</f>
        <v>-0.17819111232279172</v>
      </c>
      <c r="AI672" s="472"/>
      <c r="AJ672" s="471"/>
      <c r="AK672" s="472"/>
      <c r="AL672" s="471"/>
      <c r="AM672" s="472"/>
      <c r="AN672" s="471" t="s">
        <v>36</v>
      </c>
      <c r="AO672" s="472"/>
      <c r="AP672" s="472"/>
      <c r="AQ672" s="472"/>
      <c r="AR672" s="472"/>
    </row>
    <row r="673" spans="1:46">
      <c r="A673" s="466">
        <v>37900</v>
      </c>
      <c r="B673" s="467">
        <v>2008</v>
      </c>
      <c r="C673" s="466"/>
      <c r="D673" s="479">
        <v>737.89</v>
      </c>
      <c r="E673" s="479"/>
      <c r="F673" s="479">
        <v>0</v>
      </c>
      <c r="G673" s="479"/>
      <c r="H673" s="479">
        <v>867.44</v>
      </c>
      <c r="J673" s="451">
        <f t="shared" si="465"/>
        <v>-867.44</v>
      </c>
      <c r="L673" s="471">
        <f t="shared" si="466"/>
        <v>-1.1755681741180937</v>
      </c>
      <c r="N673" s="471">
        <f t="shared" si="467"/>
        <v>-1.8564555692582907</v>
      </c>
      <c r="O673" s="472"/>
      <c r="P673" s="471">
        <f t="shared" si="468"/>
        <v>-1.8564555692582907</v>
      </c>
      <c r="Q673" s="472"/>
      <c r="R673" s="471">
        <f t="shared" si="469"/>
        <v>-1.8564555692582907</v>
      </c>
      <c r="S673" s="473"/>
      <c r="T673" s="471">
        <f t="shared" si="470"/>
        <v>-1.3173124080431586</v>
      </c>
      <c r="U673" s="472"/>
      <c r="V673" s="471">
        <f t="shared" si="471"/>
        <v>-1.3173124080431586</v>
      </c>
      <c r="W673" s="472"/>
      <c r="X673" s="471">
        <f t="shared" si="472"/>
        <v>-1.3173124080431586</v>
      </c>
      <c r="Y673" s="472"/>
      <c r="Z673" s="471">
        <f t="shared" si="473"/>
        <v>-1.3173124080431586</v>
      </c>
      <c r="AA673" s="472"/>
      <c r="AB673" s="471">
        <f t="shared" si="474"/>
        <v>-0.25116407906287941</v>
      </c>
      <c r="AC673" s="472"/>
      <c r="AD673" s="471">
        <f t="shared" si="475"/>
        <v>-0.22594969853775726</v>
      </c>
      <c r="AE673" s="471"/>
      <c r="AF673" s="471">
        <f t="shared" si="476"/>
        <v>-0.22594969853775726</v>
      </c>
      <c r="AG673" s="472"/>
      <c r="AH673" s="471">
        <f t="shared" si="477"/>
        <v>-0.22594969853775726</v>
      </c>
      <c r="AI673" s="472"/>
      <c r="AJ673" s="471">
        <f t="shared" ref="AJ673:AJ679" si="478">IF(SUM($D661:$D673)=0,"NA",SUM($J661:$J673)/SUM($D661:$D673))</f>
        <v>-0.22594969853775726</v>
      </c>
      <c r="AK673" s="472"/>
      <c r="AL673" s="471"/>
      <c r="AM673" s="472"/>
      <c r="AN673" s="471"/>
      <c r="AO673" s="472"/>
      <c r="AP673" s="472"/>
      <c r="AQ673" s="472"/>
      <c r="AR673" s="472"/>
    </row>
    <row r="674" spans="1:46">
      <c r="A674" s="466">
        <v>37900</v>
      </c>
      <c r="B674" s="467">
        <v>2009</v>
      </c>
      <c r="C674" s="466"/>
      <c r="D674" s="479">
        <v>17655.189999999999</v>
      </c>
      <c r="E674" s="479"/>
      <c r="F674" s="479">
        <v>0</v>
      </c>
      <c r="G674" s="479"/>
      <c r="H674" s="479">
        <v>9.4600000000000009</v>
      </c>
      <c r="J674" s="451">
        <f t="shared" si="465"/>
        <v>-9.4600000000000009</v>
      </c>
      <c r="L674" s="471">
        <f t="shared" si="466"/>
        <v>-5.3581977877326732E-4</v>
      </c>
      <c r="N674" s="471">
        <f t="shared" si="467"/>
        <v>-4.767553884395654E-2</v>
      </c>
      <c r="O674" s="472"/>
      <c r="P674" s="471">
        <f t="shared" si="468"/>
        <v>-7.4991246708001072E-2</v>
      </c>
      <c r="Q674" s="472"/>
      <c r="R674" s="471">
        <f t="shared" si="469"/>
        <v>-7.4991246708001072E-2</v>
      </c>
      <c r="S674" s="473"/>
      <c r="T674" s="471">
        <f t="shared" si="470"/>
        <v>-7.4991246708001072E-2</v>
      </c>
      <c r="U674" s="472"/>
      <c r="V674" s="471">
        <f t="shared" si="471"/>
        <v>-7.3779839401596589E-2</v>
      </c>
      <c r="W674" s="472"/>
      <c r="X674" s="471">
        <f t="shared" si="472"/>
        <v>-7.3779839401596589E-2</v>
      </c>
      <c r="Y674" s="472"/>
      <c r="Z674" s="471">
        <f t="shared" si="473"/>
        <v>-7.3779839401596589E-2</v>
      </c>
      <c r="AA674" s="472"/>
      <c r="AB674" s="471">
        <f t="shared" si="474"/>
        <v>-7.3779839401596589E-2</v>
      </c>
      <c r="AC674" s="472"/>
      <c r="AD674" s="471">
        <f t="shared" si="475"/>
        <v>-0.11077197595792639</v>
      </c>
      <c r="AE674" s="471"/>
      <c r="AF674" s="471">
        <f t="shared" si="476"/>
        <v>-0.10558934077885189</v>
      </c>
      <c r="AG674" s="472"/>
      <c r="AH674" s="471">
        <f t="shared" si="477"/>
        <v>-0.10558934077885189</v>
      </c>
      <c r="AI674" s="472"/>
      <c r="AJ674" s="471">
        <f t="shared" si="478"/>
        <v>-0.10558934077885189</v>
      </c>
      <c r="AK674" s="472"/>
      <c r="AL674" s="471">
        <f t="shared" ref="AL674:AL679" si="479">IF(SUM($D661:$D674)=0,"NA",SUM($J661:$J674)/SUM($D661:$D674))</f>
        <v>-0.10558934077885189</v>
      </c>
      <c r="AM674" s="472"/>
      <c r="AN674" s="471"/>
      <c r="AO674" s="472"/>
      <c r="AP674" s="471"/>
      <c r="AQ674" s="472"/>
      <c r="AR674" s="472"/>
    </row>
    <row r="675" spans="1:46">
      <c r="A675" s="466">
        <v>37900</v>
      </c>
      <c r="B675" s="467">
        <v>2010</v>
      </c>
      <c r="C675" s="466"/>
      <c r="D675" s="479">
        <v>12988.61</v>
      </c>
      <c r="E675" s="479"/>
      <c r="F675" s="479">
        <v>0</v>
      </c>
      <c r="G675" s="479"/>
      <c r="H675" s="479">
        <v>144.68</v>
      </c>
      <c r="J675" s="451">
        <f t="shared" si="465"/>
        <v>-144.68</v>
      </c>
      <c r="L675" s="471">
        <f t="shared" si="466"/>
        <v>-1.1138990238370387E-2</v>
      </c>
      <c r="N675" s="471">
        <f t="shared" si="467"/>
        <v>-5.0300550192861207E-3</v>
      </c>
      <c r="O675" s="472"/>
      <c r="P675" s="471">
        <f t="shared" si="468"/>
        <v>-3.2553377463100303E-2</v>
      </c>
      <c r="Q675" s="472"/>
      <c r="R675" s="471">
        <f t="shared" si="469"/>
        <v>-4.8563350157368845E-2</v>
      </c>
      <c r="S675" s="472"/>
      <c r="T675" s="471">
        <f t="shared" si="470"/>
        <v>-4.8563350157368845E-2</v>
      </c>
      <c r="U675" s="472"/>
      <c r="V675" s="471">
        <f t="shared" si="471"/>
        <v>-4.8563350157368845E-2</v>
      </c>
      <c r="W675" s="472"/>
      <c r="X675" s="471">
        <f t="shared" si="472"/>
        <v>-4.8100457995896323E-2</v>
      </c>
      <c r="Y675" s="472"/>
      <c r="Z675" s="471">
        <f t="shared" si="473"/>
        <v>-4.8100457995896323E-2</v>
      </c>
      <c r="AA675" s="472"/>
      <c r="AB675" s="471">
        <f t="shared" si="474"/>
        <v>-4.8100457995896323E-2</v>
      </c>
      <c r="AC675" s="472"/>
      <c r="AD675" s="471">
        <f t="shared" si="475"/>
        <v>-4.8100457995896323E-2</v>
      </c>
      <c r="AE675" s="472"/>
      <c r="AF675" s="471">
        <f t="shared" si="476"/>
        <v>-8.1695583293208279E-2</v>
      </c>
      <c r="AG675" s="472"/>
      <c r="AH675" s="471">
        <f t="shared" si="477"/>
        <v>-7.8951328330042606E-2</v>
      </c>
      <c r="AI675" s="472"/>
      <c r="AJ675" s="471">
        <f t="shared" si="478"/>
        <v>-7.8951328330042606E-2</v>
      </c>
      <c r="AK675" s="472"/>
      <c r="AL675" s="471">
        <f t="shared" si="479"/>
        <v>-7.8951328330042606E-2</v>
      </c>
      <c r="AM675" s="472"/>
      <c r="AN675" s="471">
        <f>IF(SUM($D661:$D675)=0,"NA",SUM($J661:$J675)/SUM($D661:$D675))</f>
        <v>-7.8951328330042606E-2</v>
      </c>
      <c r="AO675" s="472"/>
      <c r="AP675" s="471"/>
      <c r="AQ675" s="472"/>
      <c r="AR675" s="471"/>
    </row>
    <row r="676" spans="1:46">
      <c r="A676" s="466">
        <v>37900</v>
      </c>
      <c r="B676" s="467">
        <v>2011</v>
      </c>
      <c r="C676" s="466"/>
      <c r="D676" s="479">
        <v>58535.8</v>
      </c>
      <c r="E676" s="479"/>
      <c r="F676" s="479">
        <v>0</v>
      </c>
      <c r="G676" s="479"/>
      <c r="H676" s="479">
        <v>682.55</v>
      </c>
      <c r="J676" s="451">
        <f t="shared" si="465"/>
        <v>-682.55</v>
      </c>
      <c r="L676" s="471">
        <f t="shared" si="466"/>
        <v>-1.1660385610173601E-2</v>
      </c>
      <c r="N676" s="471">
        <f t="shared" si="467"/>
        <v>-1.1565701835219612E-2</v>
      </c>
      <c r="O676" s="472"/>
      <c r="P676" s="471">
        <f t="shared" si="468"/>
        <v>-9.3820784125517483E-3</v>
      </c>
      <c r="Q676" s="472"/>
      <c r="R676" s="471">
        <f t="shared" si="469"/>
        <v>-1.8952152690205209E-2</v>
      </c>
      <c r="S676" s="472"/>
      <c r="T676" s="471">
        <f t="shared" si="470"/>
        <v>-2.453971969190866E-2</v>
      </c>
      <c r="U676" s="472"/>
      <c r="V676" s="471">
        <f t="shared" si="471"/>
        <v>-2.453971969190866E-2</v>
      </c>
      <c r="W676" s="472"/>
      <c r="X676" s="471">
        <f t="shared" si="472"/>
        <v>-2.453971969190866E-2</v>
      </c>
      <c r="Y676" s="472"/>
      <c r="Z676" s="471">
        <f t="shared" si="473"/>
        <v>-2.4457575630276784E-2</v>
      </c>
      <c r="AA676" s="472"/>
      <c r="AB676" s="471">
        <f t="shared" si="474"/>
        <v>-2.4457575630276784E-2</v>
      </c>
      <c r="AC676" s="472"/>
      <c r="AD676" s="471">
        <f t="shared" si="475"/>
        <v>-2.4457575630276784E-2</v>
      </c>
      <c r="AE676" s="472"/>
      <c r="AF676" s="471">
        <f t="shared" si="476"/>
        <v>-2.4457575630276784E-2</v>
      </c>
      <c r="AG676" s="472"/>
      <c r="AH676" s="471">
        <f t="shared" si="477"/>
        <v>-4.1910380853568269E-2</v>
      </c>
      <c r="AI676" s="472"/>
      <c r="AJ676" s="471">
        <f t="shared" si="478"/>
        <v>-4.1290477656980636E-2</v>
      </c>
      <c r="AK676" s="472"/>
      <c r="AL676" s="471">
        <f t="shared" si="479"/>
        <v>-4.1290477656980636E-2</v>
      </c>
      <c r="AM676" s="472"/>
      <c r="AN676" s="471">
        <f>IF(SUM($D662:$D676)=0,"NA",SUM($J662:$J676)/SUM($D662:$D676))</f>
        <v>-4.1290477656980636E-2</v>
      </c>
      <c r="AO676" s="472"/>
      <c r="AP676" s="471">
        <f>IF(SUM($D661:$D676)=0,"NA",SUM($J661:$J676)/SUM($D661:$D676))</f>
        <v>-4.1290477656980636E-2</v>
      </c>
      <c r="AQ676" s="472"/>
      <c r="AR676" s="471"/>
    </row>
    <row r="677" spans="1:46">
      <c r="A677" s="466">
        <v>37900</v>
      </c>
      <c r="B677" s="467">
        <v>2012</v>
      </c>
      <c r="C677" s="466"/>
      <c r="D677" s="479">
        <v>0</v>
      </c>
      <c r="E677" s="479"/>
      <c r="F677" s="479">
        <v>0</v>
      </c>
      <c r="G677" s="479"/>
      <c r="H677" s="482">
        <v>-7.46</v>
      </c>
      <c r="J677" s="451">
        <f t="shared" si="465"/>
        <v>7.46</v>
      </c>
      <c r="L677" s="471" t="str">
        <f t="shared" si="466"/>
        <v>NA</v>
      </c>
      <c r="N677" s="471">
        <f t="shared" si="467"/>
        <v>-1.1532942233641633E-2</v>
      </c>
      <c r="O677" s="472"/>
      <c r="P677" s="471">
        <f t="shared" si="468"/>
        <v>-1.1461401778777342E-2</v>
      </c>
      <c r="Q677" s="472"/>
      <c r="R677" s="471">
        <f t="shared" si="469"/>
        <v>-9.2984269945144381E-3</v>
      </c>
      <c r="S677" s="472"/>
      <c r="T677" s="471">
        <f t="shared" si="470"/>
        <v>-1.8869187740894456E-2</v>
      </c>
      <c r="U677" s="472"/>
      <c r="V677" s="471">
        <f t="shared" si="471"/>
        <v>-2.4456754742597907E-2</v>
      </c>
      <c r="W677" s="472"/>
      <c r="X677" s="471">
        <f t="shared" si="472"/>
        <v>-2.4456754742597907E-2</v>
      </c>
      <c r="Y677" s="472"/>
      <c r="Z677" s="471">
        <f t="shared" si="473"/>
        <v>-2.4456754742597907E-2</v>
      </c>
      <c r="AA677" s="472"/>
      <c r="AB677" s="471">
        <f t="shared" si="474"/>
        <v>-2.4374888397174492E-2</v>
      </c>
      <c r="AC677" s="472"/>
      <c r="AD677" s="471">
        <f t="shared" si="475"/>
        <v>-2.4374888397174492E-2</v>
      </c>
      <c r="AE677" s="472"/>
      <c r="AF677" s="471">
        <f t="shared" si="476"/>
        <v>-2.4374888397174492E-2</v>
      </c>
      <c r="AG677" s="472"/>
      <c r="AH677" s="471">
        <f t="shared" si="477"/>
        <v>-2.4374888397174492E-2</v>
      </c>
      <c r="AI677" s="472"/>
      <c r="AJ677" s="471">
        <f t="shared" si="478"/>
        <v>-4.183798353475348E-2</v>
      </c>
      <c r="AK677" s="472"/>
      <c r="AL677" s="471">
        <f t="shared" si="479"/>
        <v>-4.1219151178574442E-2</v>
      </c>
      <c r="AM677" s="472"/>
      <c r="AN677" s="471">
        <f>IF(SUM($D663:$D677)=0,"NA",SUM($J663:$J677)/SUM($D663:$D677))</f>
        <v>-4.1219151178574442E-2</v>
      </c>
      <c r="AO677" s="472"/>
      <c r="AP677" s="471">
        <f>IF(SUM($D662:$D677)=0,"NA",SUM($J662:$J677)/SUM($D662:$D677))</f>
        <v>-4.1219151178574442E-2</v>
      </c>
      <c r="AQ677" s="472"/>
      <c r="AR677" s="471">
        <f>IF(SUM($D661:$D677)=0,"NA",SUM($J661:$J677)/SUM($D661:$D677))</f>
        <v>-4.1219151178574442E-2</v>
      </c>
    </row>
    <row r="678" spans="1:46">
      <c r="A678" s="466">
        <v>37900</v>
      </c>
      <c r="B678" s="467">
        <v>2013</v>
      </c>
      <c r="C678" s="466"/>
      <c r="D678" s="479">
        <v>0</v>
      </c>
      <c r="E678" s="478"/>
      <c r="F678" s="479">
        <v>0</v>
      </c>
      <c r="G678" s="478"/>
      <c r="H678" s="477">
        <v>11474.75</v>
      </c>
      <c r="J678" s="451">
        <f t="shared" si="465"/>
        <v>-11474.75</v>
      </c>
      <c r="L678" s="471" t="str">
        <f t="shared" si="466"/>
        <v>NA</v>
      </c>
      <c r="N678" s="471" t="str">
        <f>IF(SUM($D677:$D678)=0,"NA",SUM($J677:$J678)/SUM($D677:$D678))</f>
        <v>NA</v>
      </c>
      <c r="O678" s="472"/>
      <c r="P678" s="471">
        <f t="shared" si="468"/>
        <v>-0.20756255146423214</v>
      </c>
      <c r="Q678" s="472"/>
      <c r="R678" s="471">
        <f t="shared" si="469"/>
        <v>-0.17189264476281593</v>
      </c>
      <c r="S678" s="472"/>
      <c r="T678" s="471">
        <f t="shared" si="470"/>
        <v>-0.13796854886095025</v>
      </c>
      <c r="U678" s="472"/>
      <c r="V678" s="471">
        <f t="shared" si="471"/>
        <v>-0.14648340384056538</v>
      </c>
      <c r="W678" s="472"/>
      <c r="X678" s="471">
        <f t="shared" si="472"/>
        <v>-0.15207097084226884</v>
      </c>
      <c r="Y678" s="472"/>
      <c r="Z678" s="471">
        <f t="shared" si="473"/>
        <v>-0.15207097084226884</v>
      </c>
      <c r="AA678" s="472"/>
      <c r="AB678" s="471">
        <f t="shared" si="474"/>
        <v>-0.15207097084226884</v>
      </c>
      <c r="AC678" s="472"/>
      <c r="AD678" s="471">
        <f t="shared" si="475"/>
        <v>-0.15156192968947174</v>
      </c>
      <c r="AE678" s="472"/>
      <c r="AF678" s="471">
        <f t="shared" si="476"/>
        <v>-0.15156192968947174</v>
      </c>
      <c r="AG678" s="472"/>
      <c r="AH678" s="471">
        <f t="shared" si="477"/>
        <v>-0.15156192968947174</v>
      </c>
      <c r="AI678" s="472"/>
      <c r="AJ678" s="471">
        <f t="shared" si="478"/>
        <v>-0.15156192968947174</v>
      </c>
      <c r="AK678" s="472"/>
      <c r="AL678" s="471">
        <f t="shared" si="479"/>
        <v>-0.15319738488462381</v>
      </c>
      <c r="AM678" s="472"/>
      <c r="AN678" s="471">
        <f>IF(SUM($D664:$D678)=0,"NA",SUM($J664:$J678)/SUM($D664:$D678))</f>
        <v>-0.15093141767877441</v>
      </c>
      <c r="AO678" s="472"/>
      <c r="AP678" s="471">
        <f>IF(SUM($D663:$D678)=0,"NA",SUM($J663:$J678)/SUM($D663:$D678))</f>
        <v>-0.15093141767877441</v>
      </c>
      <c r="AQ678" s="472"/>
      <c r="AR678" s="471">
        <f>IF(SUM($D662:$D678)=0,"NA",SUM($J662:$J678)/SUM($D662:$D678))</f>
        <v>-0.15093141767877441</v>
      </c>
      <c r="AS678" s="471">
        <f>IF(SUM($D661:$D678)=0,"NA",SUM($J661:$J678)/SUM($D661:$D678))</f>
        <v>-0.15093141767877441</v>
      </c>
    </row>
    <row r="679" spans="1:46">
      <c r="A679" s="466">
        <v>37900</v>
      </c>
      <c r="B679" s="467">
        <v>2014</v>
      </c>
      <c r="C679" s="466"/>
      <c r="D679" s="477">
        <v>9769.19</v>
      </c>
      <c r="E679" s="478"/>
      <c r="F679" s="479">
        <v>0</v>
      </c>
      <c r="G679" s="478"/>
      <c r="H679" s="477">
        <v>1891.08</v>
      </c>
      <c r="J679" s="451">
        <f t="shared" si="465"/>
        <v>-1891.08</v>
      </c>
      <c r="L679" s="471">
        <f t="shared" si="466"/>
        <v>-0.19357592594677756</v>
      </c>
      <c r="N679" s="471">
        <f>IF(SUM($D678:$D679)=0,"NA",SUM($J678:$J679)/SUM($D678:$D679))</f>
        <v>-1.3681615364221598</v>
      </c>
      <c r="O679" s="472"/>
      <c r="P679" s="471">
        <f t="shared" si="468"/>
        <v>-1.3673979111881334</v>
      </c>
      <c r="Q679" s="472"/>
      <c r="R679" s="471">
        <f t="shared" si="469"/>
        <v>-0.20556214121398741</v>
      </c>
      <c r="S679" s="472"/>
      <c r="T679" s="471">
        <f t="shared" si="470"/>
        <v>-0.1744983614946318</v>
      </c>
      <c r="U679" s="472"/>
      <c r="V679" s="471">
        <f t="shared" si="471"/>
        <v>-0.14345865169245625</v>
      </c>
      <c r="W679" s="472"/>
      <c r="X679" s="471">
        <f t="shared" si="472"/>
        <v>-0.15109842157447714</v>
      </c>
      <c r="Y679" s="472"/>
      <c r="Z679" s="471">
        <f t="shared" si="473"/>
        <v>-0.15613841287522062</v>
      </c>
      <c r="AA679" s="472"/>
      <c r="AB679" s="471">
        <f t="shared" si="474"/>
        <v>-0.15613841287522062</v>
      </c>
      <c r="AC679" s="472"/>
      <c r="AD679" s="471">
        <f t="shared" si="475"/>
        <v>-0.15613841287522062</v>
      </c>
      <c r="AE679" s="472"/>
      <c r="AF679" s="471">
        <f t="shared" si="476"/>
        <v>-0.155666821484192</v>
      </c>
      <c r="AG679" s="472"/>
      <c r="AH679" s="471">
        <f t="shared" si="477"/>
        <v>-0.155666821484192</v>
      </c>
      <c r="AI679" s="472"/>
      <c r="AJ679" s="471">
        <f t="shared" si="478"/>
        <v>-0.155666821484192</v>
      </c>
      <c r="AK679" s="472"/>
      <c r="AL679" s="471">
        <f t="shared" si="479"/>
        <v>-0.155666821484192</v>
      </c>
      <c r="AM679" s="472"/>
      <c r="AN679" s="471">
        <f>IF(SUM($D665:$D679)=0,"NA",SUM($J665:$J679)/SUM($D665:$D679))</f>
        <v>-0.15669405862939012</v>
      </c>
      <c r="AO679" s="472"/>
      <c r="AP679" s="471">
        <f>IF(SUM($D664:$D679)=0,"NA",SUM($J664:$J679)/SUM($D664:$D679))</f>
        <v>-0.15457436199858199</v>
      </c>
      <c r="AQ679" s="472"/>
      <c r="AR679" s="471">
        <f>IF(SUM($D663:$D679)=0,"NA",SUM($J663:$J679)/SUM($D663:$D679))</f>
        <v>-0.15457436199858199</v>
      </c>
      <c r="AS679" s="471">
        <f>IF(SUM($D662:$D679)=0,"NA",SUM($J662:$J679)/SUM($D662:$D679))</f>
        <v>-0.15457436199858199</v>
      </c>
      <c r="AT679" s="471">
        <f>IF(SUM($D661:$D679)=0,"NA",SUM($J661:$J679)/SUM($D661:$D679))</f>
        <v>-0.15457436199858199</v>
      </c>
    </row>
    <row r="680" spans="1:46">
      <c r="A680" s="466"/>
      <c r="B680" s="466"/>
      <c r="C680" s="466"/>
      <c r="D680" s="477"/>
      <c r="E680" s="478"/>
      <c r="F680" s="477"/>
      <c r="G680" s="478"/>
      <c r="H680" s="477"/>
      <c r="J680" s="488">
        <f>SUM(J661:J679)</f>
        <v>-17676.919999999998</v>
      </c>
    </row>
    <row r="681" spans="1:46">
      <c r="A681" s="466"/>
      <c r="B681" s="466"/>
      <c r="C681" s="466"/>
      <c r="D681" s="477"/>
      <c r="E681" s="478"/>
      <c r="F681" s="477"/>
      <c r="G681" s="478"/>
      <c r="H681" s="477"/>
    </row>
    <row r="682" spans="1:46">
      <c r="A682" s="466">
        <v>37905</v>
      </c>
      <c r="B682" s="467">
        <v>1996</v>
      </c>
      <c r="C682" s="466"/>
      <c r="D682" s="468">
        <v>0</v>
      </c>
      <c r="E682" s="469"/>
      <c r="F682" s="479">
        <v>0</v>
      </c>
      <c r="G682" s="469"/>
      <c r="H682" s="468">
        <v>0</v>
      </c>
      <c r="J682" s="470">
        <f t="shared" ref="J682:J700" si="480">F682+-H682</f>
        <v>0</v>
      </c>
      <c r="L682" s="471" t="str">
        <f t="shared" ref="L682:L700" si="481">IF(D682=0,"NA",+J682/D682)</f>
        <v>NA</v>
      </c>
      <c r="N682" s="471"/>
      <c r="O682" s="472"/>
      <c r="P682" s="471"/>
      <c r="Q682" s="473"/>
      <c r="R682" s="473"/>
      <c r="S682" s="473"/>
      <c r="T682" s="473"/>
      <c r="U682" s="472"/>
      <c r="V682" s="472"/>
      <c r="W682" s="472"/>
      <c r="X682" s="472"/>
      <c r="Y682" s="472"/>
      <c r="Z682" s="472"/>
      <c r="AA682" s="474"/>
      <c r="AB682" s="474"/>
      <c r="AC682" s="472"/>
      <c r="AD682" s="472"/>
      <c r="AE682" s="472"/>
      <c r="AF682" s="472"/>
      <c r="AG682" s="472"/>
      <c r="AH682" s="472"/>
      <c r="AI682" s="472"/>
      <c r="AJ682" s="472"/>
      <c r="AK682" s="472"/>
      <c r="AL682" s="472"/>
      <c r="AM682" s="472"/>
      <c r="AN682" s="472"/>
      <c r="AO682" s="472"/>
      <c r="AP682" s="472"/>
      <c r="AQ682" s="472"/>
      <c r="AR682" s="472"/>
    </row>
    <row r="683" spans="1:46">
      <c r="A683" s="466">
        <v>37905</v>
      </c>
      <c r="B683" s="467">
        <v>1997</v>
      </c>
      <c r="C683" s="466"/>
      <c r="D683" s="468">
        <v>0</v>
      </c>
      <c r="E683" s="469"/>
      <c r="F683" s="479">
        <v>0</v>
      </c>
      <c r="G683" s="469"/>
      <c r="H683" s="468">
        <v>0</v>
      </c>
      <c r="J683" s="470">
        <f t="shared" si="480"/>
        <v>0</v>
      </c>
      <c r="L683" s="471" t="str">
        <f t="shared" si="481"/>
        <v>NA</v>
      </c>
      <c r="N683" s="471" t="str">
        <f t="shared" ref="N683:N698" si="482">IF(SUM($D682:$D683)=0,"NA",SUM($J682:$J683)/SUM($D682:$D683))</f>
        <v>NA</v>
      </c>
      <c r="O683" s="472"/>
      <c r="P683" s="471"/>
      <c r="Q683" s="473"/>
      <c r="R683" s="471"/>
      <c r="S683" s="473"/>
      <c r="T683" s="473"/>
      <c r="U683" s="472"/>
      <c r="V683" s="472"/>
      <c r="W683" s="472"/>
      <c r="X683" s="472"/>
      <c r="Y683" s="472"/>
      <c r="Z683" s="472"/>
      <c r="AA683" s="474"/>
      <c r="AB683" s="475"/>
      <c r="AC683" s="472"/>
      <c r="AD683" s="472"/>
      <c r="AE683" s="472"/>
      <c r="AF683" s="472"/>
      <c r="AG683" s="472"/>
      <c r="AH683" s="472"/>
      <c r="AI683" s="472"/>
      <c r="AJ683" s="472"/>
      <c r="AK683" s="472"/>
      <c r="AL683" s="472"/>
      <c r="AM683" s="472"/>
      <c r="AN683" s="472"/>
      <c r="AO683" s="472"/>
      <c r="AP683" s="472"/>
      <c r="AQ683" s="472"/>
      <c r="AR683" s="472"/>
    </row>
    <row r="684" spans="1:46">
      <c r="A684" s="466">
        <v>37905</v>
      </c>
      <c r="B684" s="467">
        <v>1998</v>
      </c>
      <c r="C684" s="466"/>
      <c r="D684" s="468">
        <v>0</v>
      </c>
      <c r="E684" s="469"/>
      <c r="F684" s="479">
        <v>0</v>
      </c>
      <c r="G684" s="469"/>
      <c r="H684" s="468">
        <v>0</v>
      </c>
      <c r="J684" s="470">
        <f t="shared" si="480"/>
        <v>0</v>
      </c>
      <c r="L684" s="471" t="str">
        <f t="shared" si="481"/>
        <v>NA</v>
      </c>
      <c r="N684" s="471" t="str">
        <f t="shared" si="482"/>
        <v>NA</v>
      </c>
      <c r="O684" s="472"/>
      <c r="P684" s="471" t="str">
        <f t="shared" ref="P684:P700" si="483">IF(SUM($D682:$D684)=0,"NA",SUM($J682:$J684)/SUM($D682:$D684))</f>
        <v>NA</v>
      </c>
      <c r="Q684" s="473"/>
      <c r="R684" s="471"/>
      <c r="S684" s="473"/>
      <c r="T684" s="471"/>
      <c r="U684" s="472"/>
      <c r="V684" s="472"/>
      <c r="W684" s="472"/>
      <c r="X684" s="472"/>
      <c r="Y684" s="472"/>
      <c r="Z684" s="472"/>
      <c r="AA684" s="472"/>
      <c r="AB684" s="472"/>
      <c r="AC684" s="472"/>
      <c r="AD684" s="472"/>
      <c r="AE684" s="472"/>
      <c r="AF684" s="472"/>
      <c r="AG684" s="472"/>
      <c r="AH684" s="472"/>
      <c r="AI684" s="472"/>
      <c r="AJ684" s="472"/>
      <c r="AK684" s="472"/>
      <c r="AL684" s="472"/>
      <c r="AM684" s="472"/>
      <c r="AN684" s="472"/>
      <c r="AO684" s="472"/>
      <c r="AP684" s="472"/>
      <c r="AQ684" s="472"/>
      <c r="AR684" s="472"/>
    </row>
    <row r="685" spans="1:46">
      <c r="A685" s="466">
        <v>37905</v>
      </c>
      <c r="B685" s="467">
        <v>1999</v>
      </c>
      <c r="C685" s="466"/>
      <c r="D685" s="468">
        <v>0</v>
      </c>
      <c r="E685" s="469"/>
      <c r="F685" s="479">
        <v>0</v>
      </c>
      <c r="G685" s="469"/>
      <c r="H685" s="468">
        <v>0</v>
      </c>
      <c r="J685" s="470">
        <f t="shared" si="480"/>
        <v>0</v>
      </c>
      <c r="L685" s="471" t="str">
        <f t="shared" si="481"/>
        <v>NA</v>
      </c>
      <c r="N685" s="471" t="str">
        <f t="shared" si="482"/>
        <v>NA</v>
      </c>
      <c r="O685" s="472"/>
      <c r="P685" s="471" t="str">
        <f t="shared" si="483"/>
        <v>NA</v>
      </c>
      <c r="Q685" s="473"/>
      <c r="R685" s="471" t="str">
        <f t="shared" ref="R685:R700" si="484">IF(SUM($D682:$D685)=0,"NA",SUM($J682:$J685)/SUM($D682:$D685))</f>
        <v>NA</v>
      </c>
      <c r="S685" s="473"/>
      <c r="T685" s="471"/>
      <c r="U685" s="472"/>
      <c r="V685" s="471"/>
      <c r="W685" s="472"/>
      <c r="X685" s="472"/>
      <c r="Y685" s="472"/>
      <c r="Z685" s="472"/>
      <c r="AA685" s="472"/>
      <c r="AB685" s="472"/>
      <c r="AC685" s="472"/>
      <c r="AD685" s="472"/>
      <c r="AE685" s="472"/>
      <c r="AF685" s="472"/>
      <c r="AG685" s="472"/>
      <c r="AH685" s="472"/>
      <c r="AI685" s="472"/>
      <c r="AJ685" s="472"/>
      <c r="AK685" s="472"/>
      <c r="AL685" s="472"/>
      <c r="AM685" s="472"/>
      <c r="AN685" s="472"/>
      <c r="AO685" s="472"/>
      <c r="AP685" s="472"/>
      <c r="AQ685" s="472"/>
      <c r="AR685" s="472"/>
    </row>
    <row r="686" spans="1:46">
      <c r="A686" s="466">
        <v>37905</v>
      </c>
      <c r="B686" s="467">
        <v>2000</v>
      </c>
      <c r="C686" s="466"/>
      <c r="D686" s="468">
        <v>0</v>
      </c>
      <c r="E686" s="469"/>
      <c r="F686" s="479">
        <v>0</v>
      </c>
      <c r="G686" s="469"/>
      <c r="H686" s="468">
        <v>0</v>
      </c>
      <c r="J686" s="470">
        <f t="shared" si="480"/>
        <v>0</v>
      </c>
      <c r="L686" s="471" t="str">
        <f t="shared" si="481"/>
        <v>NA</v>
      </c>
      <c r="N686" s="471" t="str">
        <f t="shared" si="482"/>
        <v>NA</v>
      </c>
      <c r="O686" s="472"/>
      <c r="P686" s="471" t="str">
        <f t="shared" si="483"/>
        <v>NA</v>
      </c>
      <c r="Q686" s="473"/>
      <c r="R686" s="471" t="str">
        <f t="shared" si="484"/>
        <v>NA</v>
      </c>
      <c r="S686" s="473"/>
      <c r="T686" s="471" t="str">
        <f t="shared" ref="T686:T700" si="485">IF(SUM($D682:$D686)=0,"NA",SUM($J682:$J686)/SUM($D682:$D686))</f>
        <v>NA</v>
      </c>
      <c r="U686" s="472"/>
      <c r="V686" s="471"/>
      <c r="W686" s="472"/>
      <c r="X686" s="471"/>
      <c r="Y686" s="472"/>
      <c r="Z686" s="472"/>
      <c r="AA686" s="472"/>
      <c r="AB686" s="472"/>
      <c r="AC686" s="472"/>
      <c r="AD686" s="472"/>
      <c r="AE686" s="472"/>
      <c r="AF686" s="472"/>
      <c r="AG686" s="472"/>
      <c r="AH686" s="472"/>
      <c r="AI686" s="472"/>
      <c r="AJ686" s="472"/>
      <c r="AK686" s="472"/>
      <c r="AL686" s="472"/>
      <c r="AM686" s="472"/>
      <c r="AN686" s="472"/>
      <c r="AO686" s="472"/>
      <c r="AP686" s="472"/>
      <c r="AQ686" s="472"/>
      <c r="AR686" s="472"/>
    </row>
    <row r="687" spans="1:46">
      <c r="A687" s="466">
        <v>37905</v>
      </c>
      <c r="B687" s="467">
        <v>2001</v>
      </c>
      <c r="C687" s="466"/>
      <c r="D687" s="468">
        <v>0</v>
      </c>
      <c r="E687" s="469"/>
      <c r="F687" s="479">
        <v>0</v>
      </c>
      <c r="G687" s="469"/>
      <c r="H687" s="468">
        <v>0</v>
      </c>
      <c r="J687" s="470">
        <f t="shared" si="480"/>
        <v>0</v>
      </c>
      <c r="L687" s="471" t="str">
        <f t="shared" si="481"/>
        <v>NA</v>
      </c>
      <c r="N687" s="471" t="str">
        <f t="shared" si="482"/>
        <v>NA</v>
      </c>
      <c r="O687" s="472"/>
      <c r="P687" s="471" t="str">
        <f t="shared" si="483"/>
        <v>NA</v>
      </c>
      <c r="Q687" s="473"/>
      <c r="R687" s="471" t="str">
        <f t="shared" si="484"/>
        <v>NA</v>
      </c>
      <c r="S687" s="473"/>
      <c r="T687" s="471" t="str">
        <f t="shared" si="485"/>
        <v>NA</v>
      </c>
      <c r="U687" s="472"/>
      <c r="V687" s="471" t="str">
        <f t="shared" ref="V687:V700" si="486">IF(SUM($D682:$D687)=0,"NA",SUM($J682:$J687)/SUM($D682:$D687))</f>
        <v>NA</v>
      </c>
      <c r="W687" s="472"/>
      <c r="X687" s="471"/>
      <c r="Y687" s="472"/>
      <c r="Z687" s="471"/>
      <c r="AA687" s="472"/>
      <c r="AB687" s="472"/>
      <c r="AC687" s="472"/>
      <c r="AD687" s="472"/>
      <c r="AE687" s="472"/>
      <c r="AF687" s="472"/>
      <c r="AG687" s="472"/>
      <c r="AH687" s="472"/>
      <c r="AI687" s="472"/>
      <c r="AJ687" s="472"/>
      <c r="AK687" s="472"/>
      <c r="AL687" s="472"/>
      <c r="AM687" s="472"/>
      <c r="AN687" s="472"/>
      <c r="AO687" s="472"/>
      <c r="AP687" s="472"/>
      <c r="AQ687" s="472"/>
      <c r="AR687" s="472"/>
    </row>
    <row r="688" spans="1:46">
      <c r="A688" s="466">
        <v>37905</v>
      </c>
      <c r="B688" s="467">
        <v>2002</v>
      </c>
      <c r="C688" s="466"/>
      <c r="D688" s="468">
        <v>0</v>
      </c>
      <c r="E688" s="469"/>
      <c r="F688" s="479">
        <v>0</v>
      </c>
      <c r="G688" s="469"/>
      <c r="H688" s="468">
        <v>0</v>
      </c>
      <c r="J688" s="470">
        <f t="shared" si="480"/>
        <v>0</v>
      </c>
      <c r="L688" s="471" t="str">
        <f t="shared" si="481"/>
        <v>NA</v>
      </c>
      <c r="N688" s="471" t="str">
        <f t="shared" si="482"/>
        <v>NA</v>
      </c>
      <c r="O688" s="472"/>
      <c r="P688" s="471" t="str">
        <f t="shared" si="483"/>
        <v>NA</v>
      </c>
      <c r="Q688" s="473"/>
      <c r="R688" s="471" t="str">
        <f t="shared" si="484"/>
        <v>NA</v>
      </c>
      <c r="S688" s="473"/>
      <c r="T688" s="471" t="str">
        <f t="shared" si="485"/>
        <v>NA</v>
      </c>
      <c r="U688" s="472"/>
      <c r="V688" s="471" t="str">
        <f t="shared" si="486"/>
        <v>NA</v>
      </c>
      <c r="W688" s="472"/>
      <c r="X688" s="471" t="str">
        <f t="shared" ref="X688:X700" si="487">IF(SUM($D682:$D688)=0,"NA",SUM($J682:$J688)/SUM($D682:$D688))</f>
        <v>NA</v>
      </c>
      <c r="Y688" s="472"/>
      <c r="Z688" s="471"/>
      <c r="AA688" s="472"/>
      <c r="AB688" s="471"/>
      <c r="AC688" s="472"/>
      <c r="AD688" s="472"/>
      <c r="AE688" s="472"/>
      <c r="AF688" s="472"/>
      <c r="AG688" s="472"/>
      <c r="AH688" s="472"/>
      <c r="AI688" s="472"/>
      <c r="AJ688" s="472"/>
      <c r="AK688" s="472"/>
      <c r="AL688" s="472"/>
      <c r="AM688" s="472"/>
      <c r="AN688" s="472"/>
      <c r="AO688" s="472"/>
      <c r="AP688" s="472"/>
      <c r="AQ688" s="472"/>
      <c r="AR688" s="472"/>
    </row>
    <row r="689" spans="1:46">
      <c r="A689" s="466">
        <v>37905</v>
      </c>
      <c r="B689" s="467">
        <v>2003</v>
      </c>
      <c r="C689" s="466"/>
      <c r="D689" s="468">
        <v>0</v>
      </c>
      <c r="E689" s="469"/>
      <c r="F689" s="479">
        <v>0</v>
      </c>
      <c r="G689" s="469"/>
      <c r="H689" s="468">
        <v>0</v>
      </c>
      <c r="J689" s="470">
        <f t="shared" si="480"/>
        <v>0</v>
      </c>
      <c r="L689" s="471" t="str">
        <f t="shared" si="481"/>
        <v>NA</v>
      </c>
      <c r="N689" s="471" t="str">
        <f t="shared" si="482"/>
        <v>NA</v>
      </c>
      <c r="O689" s="472"/>
      <c r="P689" s="471" t="str">
        <f t="shared" si="483"/>
        <v>NA</v>
      </c>
      <c r="Q689" s="473"/>
      <c r="R689" s="471" t="str">
        <f t="shared" si="484"/>
        <v>NA</v>
      </c>
      <c r="S689" s="473"/>
      <c r="T689" s="471" t="str">
        <f t="shared" si="485"/>
        <v>NA</v>
      </c>
      <c r="U689" s="472"/>
      <c r="V689" s="471" t="str">
        <f t="shared" si="486"/>
        <v>NA</v>
      </c>
      <c r="W689" s="472"/>
      <c r="X689" s="471" t="str">
        <f t="shared" si="487"/>
        <v>NA</v>
      </c>
      <c r="Y689" s="472"/>
      <c r="Z689" s="471" t="str">
        <f t="shared" ref="Z689:Z700" si="488">IF(SUM($D682:$D689)=0,"NA",SUM($J682:$J689)/SUM($D682:$D689))</f>
        <v>NA</v>
      </c>
      <c r="AA689" s="472"/>
      <c r="AB689" s="471"/>
      <c r="AC689" s="472"/>
      <c r="AD689" s="471"/>
      <c r="AE689" s="471"/>
      <c r="AF689" s="472"/>
      <c r="AG689" s="472"/>
      <c r="AH689" s="472"/>
      <c r="AI689" s="472"/>
      <c r="AJ689" s="472"/>
      <c r="AK689" s="472"/>
      <c r="AL689" s="472"/>
      <c r="AM689" s="472"/>
      <c r="AN689" s="472"/>
      <c r="AO689" s="472"/>
      <c r="AP689" s="472"/>
      <c r="AQ689" s="472"/>
      <c r="AR689" s="472"/>
    </row>
    <row r="690" spans="1:46">
      <c r="A690" s="466">
        <v>37905</v>
      </c>
      <c r="B690" s="467">
        <v>2004</v>
      </c>
      <c r="C690" s="466"/>
      <c r="D690" s="468">
        <v>0</v>
      </c>
      <c r="E690" s="469"/>
      <c r="F690" s="479">
        <v>0</v>
      </c>
      <c r="G690" s="469"/>
      <c r="H690" s="468">
        <v>0</v>
      </c>
      <c r="J690" s="470">
        <f t="shared" si="480"/>
        <v>0</v>
      </c>
      <c r="L690" s="471" t="str">
        <f t="shared" si="481"/>
        <v>NA</v>
      </c>
      <c r="N690" s="471" t="str">
        <f t="shared" si="482"/>
        <v>NA</v>
      </c>
      <c r="O690" s="472"/>
      <c r="P690" s="471" t="str">
        <f t="shared" si="483"/>
        <v>NA</v>
      </c>
      <c r="Q690" s="473"/>
      <c r="R690" s="471" t="str">
        <f t="shared" si="484"/>
        <v>NA</v>
      </c>
      <c r="S690" s="473"/>
      <c r="T690" s="471" t="str">
        <f t="shared" si="485"/>
        <v>NA</v>
      </c>
      <c r="U690" s="472"/>
      <c r="V690" s="471" t="str">
        <f t="shared" si="486"/>
        <v>NA</v>
      </c>
      <c r="W690" s="472"/>
      <c r="X690" s="471" t="str">
        <f t="shared" si="487"/>
        <v>NA</v>
      </c>
      <c r="Y690" s="472"/>
      <c r="Z690" s="471" t="str">
        <f t="shared" si="488"/>
        <v>NA</v>
      </c>
      <c r="AA690" s="472"/>
      <c r="AB690" s="471" t="str">
        <f t="shared" ref="AB690:AB700" si="489">IF(SUM($D682:$D690)=0,"NA",SUM($J682:$J690)/SUM($D682:$D690))</f>
        <v>NA</v>
      </c>
      <c r="AC690" s="472"/>
      <c r="AD690" s="471"/>
      <c r="AE690" s="471"/>
      <c r="AF690" s="471"/>
      <c r="AG690" s="472"/>
      <c r="AH690" s="471" t="s">
        <v>36</v>
      </c>
      <c r="AI690" s="472"/>
      <c r="AJ690" s="471" t="s">
        <v>36</v>
      </c>
      <c r="AK690" s="472"/>
      <c r="AL690" s="471" t="s">
        <v>36</v>
      </c>
      <c r="AM690" s="472"/>
      <c r="AN690" s="471" t="s">
        <v>36</v>
      </c>
      <c r="AO690" s="472"/>
      <c r="AP690" s="472"/>
      <c r="AQ690" s="472"/>
      <c r="AR690" s="472"/>
    </row>
    <row r="691" spans="1:46">
      <c r="A691" s="466">
        <v>37905</v>
      </c>
      <c r="B691" s="467">
        <v>2005</v>
      </c>
      <c r="C691" s="466"/>
      <c r="D691" s="468">
        <v>0</v>
      </c>
      <c r="E691" s="469"/>
      <c r="F691" s="479">
        <v>0</v>
      </c>
      <c r="G691" s="469"/>
      <c r="H691" s="468">
        <v>0</v>
      </c>
      <c r="J691" s="470">
        <f t="shared" si="480"/>
        <v>0</v>
      </c>
      <c r="L691" s="471" t="str">
        <f t="shared" si="481"/>
        <v>NA</v>
      </c>
      <c r="N691" s="471" t="str">
        <f t="shared" si="482"/>
        <v>NA</v>
      </c>
      <c r="O691" s="472"/>
      <c r="P691" s="471" t="str">
        <f t="shared" si="483"/>
        <v>NA</v>
      </c>
      <c r="Q691" s="473"/>
      <c r="R691" s="471" t="str">
        <f t="shared" si="484"/>
        <v>NA</v>
      </c>
      <c r="S691" s="473"/>
      <c r="T691" s="471" t="str">
        <f t="shared" si="485"/>
        <v>NA</v>
      </c>
      <c r="U691" s="472"/>
      <c r="V691" s="471" t="str">
        <f t="shared" si="486"/>
        <v>NA</v>
      </c>
      <c r="W691" s="472"/>
      <c r="X691" s="471" t="str">
        <f t="shared" si="487"/>
        <v>NA</v>
      </c>
      <c r="Y691" s="472"/>
      <c r="Z691" s="471" t="str">
        <f t="shared" si="488"/>
        <v>NA</v>
      </c>
      <c r="AA691" s="472"/>
      <c r="AB691" s="471" t="str">
        <f t="shared" si="489"/>
        <v>NA</v>
      </c>
      <c r="AC691" s="472"/>
      <c r="AD691" s="471" t="str">
        <f t="shared" ref="AD691:AD700" si="490">IF(SUM($D682:$D691)=0,"NA",SUM($J682:$J691)/SUM($D682:$D691))</f>
        <v>NA</v>
      </c>
      <c r="AE691" s="471"/>
      <c r="AF691" s="471"/>
      <c r="AG691" s="472"/>
      <c r="AH691" s="471"/>
      <c r="AI691" s="472"/>
      <c r="AJ691" s="471" t="s">
        <v>36</v>
      </c>
      <c r="AK691" s="472"/>
      <c r="AL691" s="471" t="s">
        <v>36</v>
      </c>
      <c r="AM691" s="472"/>
      <c r="AN691" s="471" t="s">
        <v>36</v>
      </c>
      <c r="AO691" s="472"/>
      <c r="AP691" s="472"/>
      <c r="AQ691" s="472"/>
      <c r="AR691" s="472"/>
    </row>
    <row r="692" spans="1:46">
      <c r="A692" s="466">
        <v>37905</v>
      </c>
      <c r="B692" s="467">
        <v>2006</v>
      </c>
      <c r="C692" s="466"/>
      <c r="D692" s="468">
        <v>0</v>
      </c>
      <c r="E692" s="469"/>
      <c r="F692" s="479">
        <v>0</v>
      </c>
      <c r="G692" s="469"/>
      <c r="H692" s="468">
        <v>0</v>
      </c>
      <c r="J692" s="470">
        <f t="shared" si="480"/>
        <v>0</v>
      </c>
      <c r="L692" s="471" t="str">
        <f t="shared" si="481"/>
        <v>NA</v>
      </c>
      <c r="N692" s="471" t="str">
        <f t="shared" si="482"/>
        <v>NA</v>
      </c>
      <c r="O692" s="472"/>
      <c r="P692" s="471" t="str">
        <f t="shared" si="483"/>
        <v>NA</v>
      </c>
      <c r="Q692" s="473"/>
      <c r="R692" s="471" t="str">
        <f t="shared" si="484"/>
        <v>NA</v>
      </c>
      <c r="S692" s="473"/>
      <c r="T692" s="471" t="str">
        <f t="shared" si="485"/>
        <v>NA</v>
      </c>
      <c r="U692" s="472"/>
      <c r="V692" s="471" t="str">
        <f t="shared" si="486"/>
        <v>NA</v>
      </c>
      <c r="W692" s="472"/>
      <c r="X692" s="471" t="str">
        <f t="shared" si="487"/>
        <v>NA</v>
      </c>
      <c r="Y692" s="472"/>
      <c r="Z692" s="471" t="str">
        <f t="shared" si="488"/>
        <v>NA</v>
      </c>
      <c r="AA692" s="472"/>
      <c r="AB692" s="471" t="str">
        <f t="shared" si="489"/>
        <v>NA</v>
      </c>
      <c r="AC692" s="472"/>
      <c r="AD692" s="471" t="str">
        <f t="shared" si="490"/>
        <v>NA</v>
      </c>
      <c r="AE692" s="471"/>
      <c r="AF692" s="471" t="str">
        <f t="shared" ref="AF692:AF700" si="491">IF(SUM($D682:$D692)=0,"NA",SUM($J682:$J692)/SUM($D682:$D692))</f>
        <v>NA</v>
      </c>
      <c r="AG692" s="472"/>
      <c r="AH692" s="471"/>
      <c r="AI692" s="472"/>
      <c r="AJ692" s="471"/>
      <c r="AK692" s="472"/>
      <c r="AL692" s="471" t="s">
        <v>36</v>
      </c>
      <c r="AM692" s="472"/>
      <c r="AN692" s="471" t="s">
        <v>36</v>
      </c>
      <c r="AO692" s="472"/>
      <c r="AP692" s="472"/>
      <c r="AQ692" s="472"/>
      <c r="AR692" s="472"/>
    </row>
    <row r="693" spans="1:46">
      <c r="A693" s="466">
        <v>37905</v>
      </c>
      <c r="B693" s="467">
        <v>2007</v>
      </c>
      <c r="C693" s="466"/>
      <c r="D693" s="468">
        <v>0</v>
      </c>
      <c r="E693" s="479"/>
      <c r="F693" s="479">
        <v>0</v>
      </c>
      <c r="G693" s="479"/>
      <c r="H693" s="479">
        <v>1427.19</v>
      </c>
      <c r="J693" s="451">
        <f t="shared" si="480"/>
        <v>-1427.19</v>
      </c>
      <c r="L693" s="471" t="str">
        <f t="shared" si="481"/>
        <v>NA</v>
      </c>
      <c r="N693" s="471" t="str">
        <f t="shared" si="482"/>
        <v>NA</v>
      </c>
      <c r="O693" s="472"/>
      <c r="P693" s="471" t="str">
        <f t="shared" si="483"/>
        <v>NA</v>
      </c>
      <c r="Q693" s="473"/>
      <c r="R693" s="471" t="str">
        <f t="shared" si="484"/>
        <v>NA</v>
      </c>
      <c r="S693" s="473"/>
      <c r="T693" s="471" t="str">
        <f t="shared" si="485"/>
        <v>NA</v>
      </c>
      <c r="U693" s="472"/>
      <c r="V693" s="471" t="str">
        <f t="shared" si="486"/>
        <v>NA</v>
      </c>
      <c r="W693" s="472"/>
      <c r="X693" s="471" t="str">
        <f t="shared" si="487"/>
        <v>NA</v>
      </c>
      <c r="Y693" s="472"/>
      <c r="Z693" s="471" t="str">
        <f t="shared" si="488"/>
        <v>NA</v>
      </c>
      <c r="AA693" s="472"/>
      <c r="AB693" s="471" t="str">
        <f t="shared" si="489"/>
        <v>NA</v>
      </c>
      <c r="AC693" s="472"/>
      <c r="AD693" s="471" t="str">
        <f t="shared" si="490"/>
        <v>NA</v>
      </c>
      <c r="AE693" s="471"/>
      <c r="AF693" s="471" t="str">
        <f t="shared" si="491"/>
        <v>NA</v>
      </c>
      <c r="AG693" s="472"/>
      <c r="AH693" s="471" t="str">
        <f t="shared" ref="AH693:AH700" si="492">IF(SUM($D682:$D693)=0,"NA",SUM($J682:$J693)/SUM($D682:$D693))</f>
        <v>NA</v>
      </c>
      <c r="AI693" s="472"/>
      <c r="AJ693" s="471"/>
      <c r="AK693" s="472"/>
      <c r="AL693" s="471"/>
      <c r="AM693" s="472"/>
      <c r="AN693" s="471" t="s">
        <v>36</v>
      </c>
      <c r="AO693" s="472"/>
      <c r="AP693" s="472"/>
      <c r="AQ693" s="472"/>
      <c r="AR693" s="472"/>
    </row>
    <row r="694" spans="1:46">
      <c r="A694" s="466">
        <v>37905</v>
      </c>
      <c r="B694" s="467">
        <v>2008</v>
      </c>
      <c r="C694" s="466"/>
      <c r="D694" s="479">
        <v>24696.22</v>
      </c>
      <c r="E694" s="479"/>
      <c r="F694" s="479">
        <v>0</v>
      </c>
      <c r="G694" s="479"/>
      <c r="H694" s="479">
        <v>945.85</v>
      </c>
      <c r="J694" s="451">
        <f t="shared" si="480"/>
        <v>-945.85</v>
      </c>
      <c r="L694" s="471">
        <f t="shared" si="481"/>
        <v>-3.8299383468401234E-2</v>
      </c>
      <c r="N694" s="471">
        <f t="shared" si="482"/>
        <v>-9.608919907580997E-2</v>
      </c>
      <c r="O694" s="472"/>
      <c r="P694" s="471">
        <f t="shared" si="483"/>
        <v>-9.608919907580997E-2</v>
      </c>
      <c r="Q694" s="472"/>
      <c r="R694" s="471">
        <f t="shared" si="484"/>
        <v>-9.608919907580997E-2</v>
      </c>
      <c r="S694" s="473"/>
      <c r="T694" s="471">
        <f t="shared" si="485"/>
        <v>-9.608919907580997E-2</v>
      </c>
      <c r="U694" s="472"/>
      <c r="V694" s="471">
        <f t="shared" si="486"/>
        <v>-9.608919907580997E-2</v>
      </c>
      <c r="W694" s="472"/>
      <c r="X694" s="471">
        <f t="shared" si="487"/>
        <v>-9.608919907580997E-2</v>
      </c>
      <c r="Y694" s="472"/>
      <c r="Z694" s="471">
        <f t="shared" si="488"/>
        <v>-9.608919907580997E-2</v>
      </c>
      <c r="AA694" s="472"/>
      <c r="AB694" s="471">
        <f t="shared" si="489"/>
        <v>-9.608919907580997E-2</v>
      </c>
      <c r="AC694" s="472"/>
      <c r="AD694" s="471">
        <f t="shared" si="490"/>
        <v>-9.608919907580997E-2</v>
      </c>
      <c r="AE694" s="471"/>
      <c r="AF694" s="471">
        <f t="shared" si="491"/>
        <v>-9.608919907580997E-2</v>
      </c>
      <c r="AG694" s="472"/>
      <c r="AH694" s="471">
        <f t="shared" si="492"/>
        <v>-9.608919907580997E-2</v>
      </c>
      <c r="AI694" s="472"/>
      <c r="AJ694" s="471">
        <f t="shared" ref="AJ694:AJ700" si="493">IF(SUM($D682:$D694)=0,"NA",SUM($J682:$J694)/SUM($D682:$D694))</f>
        <v>-9.608919907580997E-2</v>
      </c>
      <c r="AK694" s="472"/>
      <c r="AL694" s="471"/>
      <c r="AM694" s="472"/>
      <c r="AN694" s="471"/>
      <c r="AO694" s="472"/>
      <c r="AP694" s="472"/>
      <c r="AQ694" s="472"/>
      <c r="AR694" s="472"/>
    </row>
    <row r="695" spans="1:46">
      <c r="A695" s="466">
        <v>37905</v>
      </c>
      <c r="B695" s="467">
        <v>2009</v>
      </c>
      <c r="C695" s="466"/>
      <c r="D695" s="479">
        <v>123047.9</v>
      </c>
      <c r="E695" s="479"/>
      <c r="F695" s="479">
        <v>0</v>
      </c>
      <c r="G695" s="479"/>
      <c r="H695" s="479">
        <v>6102.71</v>
      </c>
      <c r="J695" s="451">
        <f t="shared" si="480"/>
        <v>-6102.71</v>
      </c>
      <c r="L695" s="471">
        <f t="shared" si="481"/>
        <v>-4.9596214157250962E-2</v>
      </c>
      <c r="N695" s="471">
        <f t="shared" si="482"/>
        <v>-4.7707888476373889E-2</v>
      </c>
      <c r="O695" s="472"/>
      <c r="P695" s="471">
        <f t="shared" si="483"/>
        <v>-5.7367765295837155E-2</v>
      </c>
      <c r="Q695" s="472"/>
      <c r="R695" s="471">
        <f t="shared" si="484"/>
        <v>-5.7367765295837155E-2</v>
      </c>
      <c r="S695" s="473"/>
      <c r="T695" s="471">
        <f t="shared" si="485"/>
        <v>-5.7367765295837155E-2</v>
      </c>
      <c r="U695" s="472"/>
      <c r="V695" s="471">
        <f t="shared" si="486"/>
        <v>-5.7367765295837155E-2</v>
      </c>
      <c r="W695" s="472"/>
      <c r="X695" s="471">
        <f t="shared" si="487"/>
        <v>-5.7367765295837155E-2</v>
      </c>
      <c r="Y695" s="472"/>
      <c r="Z695" s="471">
        <f t="shared" si="488"/>
        <v>-5.7367765295837155E-2</v>
      </c>
      <c r="AA695" s="472"/>
      <c r="AB695" s="471">
        <f t="shared" si="489"/>
        <v>-5.7367765295837155E-2</v>
      </c>
      <c r="AC695" s="472"/>
      <c r="AD695" s="471">
        <f t="shared" si="490"/>
        <v>-5.7367765295837155E-2</v>
      </c>
      <c r="AE695" s="471"/>
      <c r="AF695" s="471">
        <f t="shared" si="491"/>
        <v>-5.7367765295837155E-2</v>
      </c>
      <c r="AG695" s="472"/>
      <c r="AH695" s="471">
        <f t="shared" si="492"/>
        <v>-5.7367765295837155E-2</v>
      </c>
      <c r="AI695" s="472"/>
      <c r="AJ695" s="471">
        <f t="shared" si="493"/>
        <v>-5.7367765295837155E-2</v>
      </c>
      <c r="AK695" s="472"/>
      <c r="AL695" s="471">
        <f t="shared" ref="AL695:AL700" si="494">IF(SUM($D682:$D695)=0,"NA",SUM($J682:$J695)/SUM($D682:$D695))</f>
        <v>-5.7367765295837155E-2</v>
      </c>
      <c r="AM695" s="472"/>
      <c r="AN695" s="471"/>
      <c r="AO695" s="472"/>
      <c r="AP695" s="471"/>
      <c r="AQ695" s="472"/>
      <c r="AR695" s="472"/>
    </row>
    <row r="696" spans="1:46">
      <c r="A696" s="466">
        <v>37905</v>
      </c>
      <c r="B696" s="467">
        <v>2010</v>
      </c>
      <c r="C696" s="466"/>
      <c r="D696" s="479">
        <v>5467.88</v>
      </c>
      <c r="E696" s="479"/>
      <c r="F696" s="479">
        <v>0</v>
      </c>
      <c r="G696" s="479"/>
      <c r="H696" s="479">
        <v>7060.85</v>
      </c>
      <c r="J696" s="451">
        <f t="shared" si="480"/>
        <v>-7060.85</v>
      </c>
      <c r="L696" s="471">
        <f t="shared" si="481"/>
        <v>-1.2913322896625383</v>
      </c>
      <c r="N696" s="471">
        <f t="shared" si="482"/>
        <v>-0.10242757737610121</v>
      </c>
      <c r="O696" s="472"/>
      <c r="P696" s="471">
        <f t="shared" si="483"/>
        <v>-9.2090763125603742E-2</v>
      </c>
      <c r="Q696" s="472"/>
      <c r="R696" s="471">
        <f t="shared" si="484"/>
        <v>-0.10140589509960056</v>
      </c>
      <c r="S696" s="472"/>
      <c r="T696" s="471">
        <f t="shared" si="485"/>
        <v>-0.10140589509960056</v>
      </c>
      <c r="U696" s="472"/>
      <c r="V696" s="471">
        <f t="shared" si="486"/>
        <v>-0.10140589509960056</v>
      </c>
      <c r="W696" s="472"/>
      <c r="X696" s="471">
        <f t="shared" si="487"/>
        <v>-0.10140589509960056</v>
      </c>
      <c r="Y696" s="472"/>
      <c r="Z696" s="471">
        <f t="shared" si="488"/>
        <v>-0.10140589509960056</v>
      </c>
      <c r="AA696" s="472"/>
      <c r="AB696" s="471">
        <f t="shared" si="489"/>
        <v>-0.10140589509960056</v>
      </c>
      <c r="AC696" s="472"/>
      <c r="AD696" s="471">
        <f t="shared" si="490"/>
        <v>-0.10140589509960056</v>
      </c>
      <c r="AE696" s="472"/>
      <c r="AF696" s="471">
        <f t="shared" si="491"/>
        <v>-0.10140589509960056</v>
      </c>
      <c r="AG696" s="472"/>
      <c r="AH696" s="471">
        <f t="shared" si="492"/>
        <v>-0.10140589509960056</v>
      </c>
      <c r="AI696" s="472"/>
      <c r="AJ696" s="471">
        <f t="shared" si="493"/>
        <v>-0.10140589509960056</v>
      </c>
      <c r="AK696" s="472"/>
      <c r="AL696" s="471">
        <f t="shared" si="494"/>
        <v>-0.10140589509960056</v>
      </c>
      <c r="AM696" s="472"/>
      <c r="AN696" s="471">
        <f>IF(SUM($D682:$D696)=0,"NA",SUM($J682:$J696)/SUM($D682:$D696))</f>
        <v>-0.10140589509960056</v>
      </c>
      <c r="AO696" s="472"/>
      <c r="AP696" s="471"/>
      <c r="AQ696" s="472"/>
      <c r="AR696" s="471"/>
    </row>
    <row r="697" spans="1:46">
      <c r="A697" s="466">
        <v>37905</v>
      </c>
      <c r="B697" s="467">
        <v>2011</v>
      </c>
      <c r="C697" s="466"/>
      <c r="D697" s="479">
        <v>24565.78</v>
      </c>
      <c r="E697" s="479"/>
      <c r="F697" s="479">
        <v>0</v>
      </c>
      <c r="G697" s="479"/>
      <c r="H697" s="479">
        <v>16849.25</v>
      </c>
      <c r="J697" s="451">
        <f t="shared" si="480"/>
        <v>-16849.25</v>
      </c>
      <c r="L697" s="471">
        <f t="shared" si="481"/>
        <v>-0.68588296402556725</v>
      </c>
      <c r="N697" s="471">
        <f t="shared" si="482"/>
        <v>-0.79611009780359765</v>
      </c>
      <c r="O697" s="472"/>
      <c r="P697" s="471">
        <f t="shared" si="483"/>
        <v>-0.19605764404282267</v>
      </c>
      <c r="Q697" s="472"/>
      <c r="R697" s="471">
        <f t="shared" si="484"/>
        <v>-0.17414246032321926</v>
      </c>
      <c r="S697" s="472"/>
      <c r="T697" s="471">
        <f t="shared" si="485"/>
        <v>-0.18217040397286993</v>
      </c>
      <c r="U697" s="472"/>
      <c r="V697" s="471">
        <f t="shared" si="486"/>
        <v>-0.18217040397286993</v>
      </c>
      <c r="W697" s="472"/>
      <c r="X697" s="471">
        <f t="shared" si="487"/>
        <v>-0.18217040397286993</v>
      </c>
      <c r="Y697" s="472"/>
      <c r="Z697" s="471">
        <f t="shared" si="488"/>
        <v>-0.18217040397286993</v>
      </c>
      <c r="AA697" s="472"/>
      <c r="AB697" s="471">
        <f t="shared" si="489"/>
        <v>-0.18217040397286993</v>
      </c>
      <c r="AC697" s="472"/>
      <c r="AD697" s="471">
        <f t="shared" si="490"/>
        <v>-0.18217040397286993</v>
      </c>
      <c r="AE697" s="472"/>
      <c r="AF697" s="471">
        <f t="shared" si="491"/>
        <v>-0.18217040397286993</v>
      </c>
      <c r="AG697" s="472"/>
      <c r="AH697" s="471">
        <f t="shared" si="492"/>
        <v>-0.18217040397286993</v>
      </c>
      <c r="AI697" s="472"/>
      <c r="AJ697" s="471">
        <f t="shared" si="493"/>
        <v>-0.18217040397286993</v>
      </c>
      <c r="AK697" s="472"/>
      <c r="AL697" s="471">
        <f t="shared" si="494"/>
        <v>-0.18217040397286993</v>
      </c>
      <c r="AM697" s="472"/>
      <c r="AN697" s="471">
        <f>IF(SUM($D683:$D697)=0,"NA",SUM($J683:$J697)/SUM($D683:$D697))</f>
        <v>-0.18217040397286993</v>
      </c>
      <c r="AO697" s="472"/>
      <c r="AP697" s="471">
        <f>IF(SUM($D682:$D697)=0,"NA",SUM($J682:$J697)/SUM($D682:$D697))</f>
        <v>-0.18217040397286993</v>
      </c>
      <c r="AQ697" s="472"/>
      <c r="AR697" s="471"/>
    </row>
    <row r="698" spans="1:46">
      <c r="A698" s="466">
        <v>37905</v>
      </c>
      <c r="B698" s="467">
        <v>2012</v>
      </c>
      <c r="C698" s="466"/>
      <c r="D698" s="479">
        <v>9710.15</v>
      </c>
      <c r="E698" s="479"/>
      <c r="F698" s="479">
        <v>0</v>
      </c>
      <c r="G698" s="479"/>
      <c r="H698" s="479">
        <v>2478.88</v>
      </c>
      <c r="J698" s="451">
        <f t="shared" si="480"/>
        <v>-2478.88</v>
      </c>
      <c r="L698" s="471">
        <f t="shared" si="481"/>
        <v>-0.25528750843189862</v>
      </c>
      <c r="N698" s="471">
        <f t="shared" si="482"/>
        <v>-0.56389804740527827</v>
      </c>
      <c r="O698" s="472"/>
      <c r="P698" s="471">
        <f t="shared" si="483"/>
        <v>-0.66397710737848237</v>
      </c>
      <c r="Q698" s="472"/>
      <c r="R698" s="471">
        <f t="shared" si="484"/>
        <v>-0.19959056883179127</v>
      </c>
      <c r="S698" s="472"/>
      <c r="T698" s="471">
        <f t="shared" si="485"/>
        <v>-0.17834502733055937</v>
      </c>
      <c r="U698" s="472"/>
      <c r="V698" s="471">
        <f t="shared" si="486"/>
        <v>-0.18595719735131749</v>
      </c>
      <c r="W698" s="472"/>
      <c r="X698" s="471">
        <f t="shared" si="487"/>
        <v>-0.18595719735131749</v>
      </c>
      <c r="Y698" s="472"/>
      <c r="Z698" s="471">
        <f t="shared" si="488"/>
        <v>-0.18595719735131749</v>
      </c>
      <c r="AA698" s="472"/>
      <c r="AB698" s="471">
        <f t="shared" si="489"/>
        <v>-0.18595719735131749</v>
      </c>
      <c r="AC698" s="472"/>
      <c r="AD698" s="471">
        <f t="shared" si="490"/>
        <v>-0.18595719735131749</v>
      </c>
      <c r="AE698" s="472"/>
      <c r="AF698" s="471">
        <f t="shared" si="491"/>
        <v>-0.18595719735131749</v>
      </c>
      <c r="AG698" s="472"/>
      <c r="AH698" s="471">
        <f t="shared" si="492"/>
        <v>-0.18595719735131749</v>
      </c>
      <c r="AI698" s="472"/>
      <c r="AJ698" s="471">
        <f t="shared" si="493"/>
        <v>-0.18595719735131749</v>
      </c>
      <c r="AK698" s="472"/>
      <c r="AL698" s="471">
        <f t="shared" si="494"/>
        <v>-0.18595719735131749</v>
      </c>
      <c r="AM698" s="472"/>
      <c r="AN698" s="471">
        <f>IF(SUM($D684:$D698)=0,"NA",SUM($J684:$J698)/SUM($D684:$D698))</f>
        <v>-0.18595719735131749</v>
      </c>
      <c r="AO698" s="472"/>
      <c r="AP698" s="471">
        <f>IF(SUM($D683:$D698)=0,"NA",SUM($J683:$J698)/SUM($D683:$D698))</f>
        <v>-0.18595719735131749</v>
      </c>
      <c r="AQ698" s="472"/>
      <c r="AR698" s="471">
        <f>IF(SUM($D682:$D698)=0,"NA",SUM($J682:$J698)/SUM($D682:$D698))</f>
        <v>-0.18595719735131749</v>
      </c>
    </row>
    <row r="699" spans="1:46">
      <c r="A699" s="466">
        <v>37905</v>
      </c>
      <c r="B699" s="467">
        <v>2013</v>
      </c>
      <c r="C699" s="466"/>
      <c r="D699" s="477">
        <v>10272.4</v>
      </c>
      <c r="E699" s="478"/>
      <c r="F699" s="479">
        <v>0</v>
      </c>
      <c r="G699" s="478"/>
      <c r="H699" s="477">
        <v>18042.419999999998</v>
      </c>
      <c r="J699" s="451">
        <f t="shared" si="480"/>
        <v>-18042.419999999998</v>
      </c>
      <c r="L699" s="471">
        <f t="shared" si="481"/>
        <v>-1.7563977259452512</v>
      </c>
      <c r="N699" s="471">
        <f>IF(SUM($D698:$D699)=0,"NA",SUM($J698:$J699)/SUM($D698:$D699))</f>
        <v>-1.0269610234929976</v>
      </c>
      <c r="O699" s="472"/>
      <c r="P699" s="471">
        <f t="shared" si="483"/>
        <v>-0.83887656394751497</v>
      </c>
      <c r="Q699" s="472"/>
      <c r="R699" s="471">
        <f t="shared" si="484"/>
        <v>-0.88834000017194414</v>
      </c>
      <c r="S699" s="472"/>
      <c r="T699" s="471">
        <f t="shared" si="485"/>
        <v>-0.29199647460123307</v>
      </c>
      <c r="U699" s="472"/>
      <c r="V699" s="471">
        <f t="shared" si="486"/>
        <v>-0.26031489733052127</v>
      </c>
      <c r="W699" s="472"/>
      <c r="X699" s="471">
        <f t="shared" si="487"/>
        <v>-0.26753166320060245</v>
      </c>
      <c r="Y699" s="472"/>
      <c r="Z699" s="471">
        <f t="shared" si="488"/>
        <v>-0.26753166320060245</v>
      </c>
      <c r="AA699" s="472"/>
      <c r="AB699" s="471">
        <f t="shared" si="489"/>
        <v>-0.26753166320060245</v>
      </c>
      <c r="AC699" s="472"/>
      <c r="AD699" s="471">
        <f t="shared" si="490"/>
        <v>-0.26753166320060245</v>
      </c>
      <c r="AE699" s="472"/>
      <c r="AF699" s="471">
        <f t="shared" si="491"/>
        <v>-0.26753166320060245</v>
      </c>
      <c r="AG699" s="472"/>
      <c r="AH699" s="471">
        <f t="shared" si="492"/>
        <v>-0.26753166320060245</v>
      </c>
      <c r="AI699" s="472"/>
      <c r="AJ699" s="471">
        <f t="shared" si="493"/>
        <v>-0.26753166320060245</v>
      </c>
      <c r="AK699" s="472"/>
      <c r="AL699" s="471">
        <f t="shared" si="494"/>
        <v>-0.26753166320060245</v>
      </c>
      <c r="AM699" s="472"/>
      <c r="AN699" s="471">
        <f>IF(SUM($D685:$D699)=0,"NA",SUM($J685:$J699)/SUM($D685:$D699))</f>
        <v>-0.26753166320060245</v>
      </c>
      <c r="AO699" s="472"/>
      <c r="AP699" s="471">
        <f>IF(SUM($D684:$D699)=0,"NA",SUM($J684:$J699)/SUM($D684:$D699))</f>
        <v>-0.26753166320060245</v>
      </c>
      <c r="AQ699" s="472"/>
      <c r="AR699" s="471">
        <f>IF(SUM($D683:$D699)=0,"NA",SUM($J683:$J699)/SUM($D683:$D699))</f>
        <v>-0.26753166320060245</v>
      </c>
      <c r="AS699" s="471">
        <f>IF(SUM($D682:$D699)=0,"NA",SUM($J682:$J699)/SUM($D682:$D699))</f>
        <v>-0.26753166320060245</v>
      </c>
    </row>
    <row r="700" spans="1:46">
      <c r="A700" s="466">
        <v>37905</v>
      </c>
      <c r="B700" s="467">
        <v>2014</v>
      </c>
      <c r="C700" s="466"/>
      <c r="D700" s="477">
        <v>9158.09</v>
      </c>
      <c r="E700" s="478"/>
      <c r="F700" s="479">
        <v>0</v>
      </c>
      <c r="G700" s="478"/>
      <c r="H700" s="477">
        <v>1287.6400000000001</v>
      </c>
      <c r="J700" s="451">
        <f t="shared" si="480"/>
        <v>-1287.6400000000001</v>
      </c>
      <c r="L700" s="471">
        <f t="shared" si="481"/>
        <v>-0.1406013699363077</v>
      </c>
      <c r="N700" s="471">
        <f>IF(SUM($D699:$D700)=0,"NA",SUM($J699:$J700)/SUM($D699:$D700))</f>
        <v>-0.99483131923075541</v>
      </c>
      <c r="O700" s="472"/>
      <c r="P700" s="471">
        <f t="shared" si="483"/>
        <v>-0.74840291771217105</v>
      </c>
      <c r="Q700" s="472"/>
      <c r="R700" s="471">
        <f t="shared" si="484"/>
        <v>-0.71980575134220459</v>
      </c>
      <c r="S700" s="472"/>
      <c r="T700" s="471">
        <f t="shared" si="485"/>
        <v>-0.77261649060487392</v>
      </c>
      <c r="U700" s="472"/>
      <c r="V700" s="471">
        <f t="shared" si="486"/>
        <v>-0.28438768712044965</v>
      </c>
      <c r="W700" s="472"/>
      <c r="X700" s="471">
        <f t="shared" si="487"/>
        <v>-0.25501644561175368</v>
      </c>
      <c r="Y700" s="472"/>
      <c r="Z700" s="471">
        <f t="shared" si="488"/>
        <v>-0.26191380158421856</v>
      </c>
      <c r="AA700" s="472"/>
      <c r="AB700" s="471">
        <f t="shared" si="489"/>
        <v>-0.26191380158421856</v>
      </c>
      <c r="AC700" s="472"/>
      <c r="AD700" s="471">
        <f t="shared" si="490"/>
        <v>-0.26191380158421856</v>
      </c>
      <c r="AE700" s="472"/>
      <c r="AF700" s="471">
        <f t="shared" si="491"/>
        <v>-0.26191380158421856</v>
      </c>
      <c r="AG700" s="472"/>
      <c r="AH700" s="471">
        <f t="shared" si="492"/>
        <v>-0.26191380158421856</v>
      </c>
      <c r="AI700" s="472"/>
      <c r="AJ700" s="471">
        <f t="shared" si="493"/>
        <v>-0.26191380158421856</v>
      </c>
      <c r="AK700" s="472"/>
      <c r="AL700" s="471">
        <f t="shared" si="494"/>
        <v>-0.26191380158421856</v>
      </c>
      <c r="AM700" s="472"/>
      <c r="AN700" s="471">
        <f>IF(SUM($D686:$D700)=0,"NA",SUM($J686:$J700)/SUM($D686:$D700))</f>
        <v>-0.26191380158421856</v>
      </c>
      <c r="AO700" s="472"/>
      <c r="AP700" s="471">
        <f>IF(SUM($D685:$D700)=0,"NA",SUM($J685:$J700)/SUM($D685:$D700))</f>
        <v>-0.26191380158421856</v>
      </c>
      <c r="AQ700" s="472"/>
      <c r="AR700" s="471">
        <f>IF(SUM($D684:$D700)=0,"NA",SUM($J684:$J700)/SUM($D684:$D700))</f>
        <v>-0.26191380158421856</v>
      </c>
      <c r="AS700" s="471">
        <f>IF(SUM($D683:$D700)=0,"NA",SUM($J683:$J700)/SUM($D683:$D700))</f>
        <v>-0.26191380158421856</v>
      </c>
      <c r="AT700" s="471">
        <f>IF(SUM($D682:$D700)=0,"NA",SUM($J682:$J700)/SUM($D682:$D700))</f>
        <v>-0.26191380158421856</v>
      </c>
    </row>
    <row r="701" spans="1:46">
      <c r="A701" s="466"/>
      <c r="B701" s="466"/>
      <c r="C701" s="466"/>
      <c r="D701" s="477"/>
      <c r="E701" s="478"/>
      <c r="F701" s="477"/>
      <c r="G701" s="478"/>
      <c r="H701" s="477"/>
      <c r="J701" s="488">
        <f>SUM(J682:J700)</f>
        <v>-54194.789999999994</v>
      </c>
    </row>
    <row r="702" spans="1:46">
      <c r="A702" s="466"/>
      <c r="B702" s="466"/>
      <c r="C702" s="466"/>
      <c r="D702" s="477"/>
      <c r="E702" s="478"/>
      <c r="F702" s="477"/>
      <c r="G702" s="478"/>
      <c r="H702" s="477"/>
    </row>
    <row r="703" spans="1:46">
      <c r="A703" s="466" t="s">
        <v>465</v>
      </c>
      <c r="B703" s="467">
        <v>1996</v>
      </c>
      <c r="C703" s="466"/>
      <c r="D703" s="468">
        <v>0</v>
      </c>
      <c r="E703" s="469"/>
      <c r="F703" s="479">
        <v>0</v>
      </c>
      <c r="G703" s="469"/>
      <c r="H703" s="468">
        <v>0</v>
      </c>
      <c r="J703" s="470">
        <f t="shared" ref="J703:J721" si="495">F703+-H703</f>
        <v>0</v>
      </c>
      <c r="L703" s="471" t="str">
        <f t="shared" ref="L703:L721" si="496">IF(D703=0,"NA",+J703/D703)</f>
        <v>NA</v>
      </c>
      <c r="N703" s="471"/>
      <c r="O703" s="472"/>
      <c r="P703" s="471"/>
      <c r="Q703" s="473"/>
      <c r="R703" s="473"/>
      <c r="S703" s="473"/>
      <c r="T703" s="473"/>
      <c r="U703" s="472"/>
      <c r="V703" s="472"/>
      <c r="W703" s="472"/>
      <c r="X703" s="472"/>
      <c r="Y703" s="472"/>
      <c r="Z703" s="472"/>
      <c r="AA703" s="474"/>
      <c r="AB703" s="474"/>
      <c r="AC703" s="472"/>
      <c r="AD703" s="472"/>
      <c r="AE703" s="472"/>
      <c r="AF703" s="472"/>
      <c r="AG703" s="472"/>
      <c r="AH703" s="472"/>
      <c r="AI703" s="472"/>
      <c r="AJ703" s="472"/>
      <c r="AK703" s="472"/>
      <c r="AL703" s="472"/>
      <c r="AM703" s="472"/>
      <c r="AN703" s="472"/>
      <c r="AO703" s="472"/>
      <c r="AP703" s="472"/>
      <c r="AQ703" s="472"/>
      <c r="AR703" s="472"/>
    </row>
    <row r="704" spans="1:46">
      <c r="A704" s="466" t="s">
        <v>465</v>
      </c>
      <c r="B704" s="467">
        <v>1997</v>
      </c>
      <c r="C704" s="466"/>
      <c r="D704" s="468">
        <v>0</v>
      </c>
      <c r="E704" s="469"/>
      <c r="F704" s="479">
        <v>0</v>
      </c>
      <c r="G704" s="469"/>
      <c r="H704" s="468">
        <v>0</v>
      </c>
      <c r="J704" s="470">
        <f t="shared" si="495"/>
        <v>0</v>
      </c>
      <c r="L704" s="471" t="str">
        <f t="shared" si="496"/>
        <v>NA</v>
      </c>
      <c r="N704" s="471" t="str">
        <f t="shared" ref="N704:N719" si="497">IF(SUM($D703:$D704)=0,"NA",SUM($J703:$J704)/SUM($D703:$D704))</f>
        <v>NA</v>
      </c>
      <c r="O704" s="472"/>
      <c r="P704" s="471"/>
      <c r="Q704" s="473"/>
      <c r="R704" s="471"/>
      <c r="S704" s="473"/>
      <c r="T704" s="473"/>
      <c r="U704" s="472"/>
      <c r="V704" s="472"/>
      <c r="W704" s="472"/>
      <c r="X704" s="472"/>
      <c r="Y704" s="472"/>
      <c r="Z704" s="472"/>
      <c r="AA704" s="474"/>
      <c r="AB704" s="475"/>
      <c r="AC704" s="472"/>
      <c r="AD704" s="472"/>
      <c r="AE704" s="472"/>
      <c r="AF704" s="472"/>
      <c r="AG704" s="472"/>
      <c r="AH704" s="472"/>
      <c r="AI704" s="472"/>
      <c r="AJ704" s="472"/>
      <c r="AK704" s="472"/>
      <c r="AL704" s="472"/>
      <c r="AM704" s="472"/>
      <c r="AN704" s="472"/>
      <c r="AO704" s="472"/>
      <c r="AP704" s="472"/>
      <c r="AQ704" s="472"/>
      <c r="AR704" s="472"/>
    </row>
    <row r="705" spans="1:45">
      <c r="A705" s="466" t="s">
        <v>465</v>
      </c>
      <c r="B705" s="467">
        <v>1998</v>
      </c>
      <c r="C705" s="466"/>
      <c r="D705" s="468">
        <v>0</v>
      </c>
      <c r="E705" s="469"/>
      <c r="F705" s="479">
        <v>0</v>
      </c>
      <c r="G705" s="469"/>
      <c r="H705" s="468">
        <v>0</v>
      </c>
      <c r="J705" s="470">
        <f t="shared" si="495"/>
        <v>0</v>
      </c>
      <c r="L705" s="471" t="str">
        <f t="shared" si="496"/>
        <v>NA</v>
      </c>
      <c r="N705" s="471" t="str">
        <f t="shared" si="497"/>
        <v>NA</v>
      </c>
      <c r="O705" s="472"/>
      <c r="P705" s="471" t="str">
        <f t="shared" ref="P705:P721" si="498">IF(SUM($D703:$D705)=0,"NA",SUM($J703:$J705)/SUM($D703:$D705))</f>
        <v>NA</v>
      </c>
      <c r="Q705" s="473"/>
      <c r="R705" s="471"/>
      <c r="S705" s="473"/>
      <c r="T705" s="471"/>
      <c r="U705" s="472"/>
      <c r="V705" s="472"/>
      <c r="W705" s="472"/>
      <c r="X705" s="472"/>
      <c r="Y705" s="472"/>
      <c r="Z705" s="472"/>
      <c r="AA705" s="472"/>
      <c r="AB705" s="472"/>
      <c r="AC705" s="472"/>
      <c r="AD705" s="472"/>
      <c r="AE705" s="472"/>
      <c r="AF705" s="472"/>
      <c r="AG705" s="472"/>
      <c r="AH705" s="472"/>
      <c r="AI705" s="472"/>
      <c r="AJ705" s="472"/>
      <c r="AK705" s="472"/>
      <c r="AL705" s="472"/>
      <c r="AM705" s="472"/>
      <c r="AN705" s="472"/>
      <c r="AO705" s="472"/>
      <c r="AP705" s="472"/>
      <c r="AQ705" s="472"/>
      <c r="AR705" s="472"/>
    </row>
    <row r="706" spans="1:45">
      <c r="A706" s="466" t="s">
        <v>465</v>
      </c>
      <c r="B706" s="467">
        <v>1999</v>
      </c>
      <c r="C706" s="466"/>
      <c r="D706" s="477">
        <v>1547</v>
      </c>
      <c r="E706" s="478"/>
      <c r="F706" s="479">
        <v>0</v>
      </c>
      <c r="G706" s="469"/>
      <c r="H706" s="468">
        <v>0</v>
      </c>
      <c r="J706" s="470">
        <f t="shared" si="495"/>
        <v>0</v>
      </c>
      <c r="L706" s="471">
        <f t="shared" si="496"/>
        <v>0</v>
      </c>
      <c r="N706" s="471">
        <f t="shared" si="497"/>
        <v>0</v>
      </c>
      <c r="O706" s="472"/>
      <c r="P706" s="471">
        <f t="shared" si="498"/>
        <v>0</v>
      </c>
      <c r="Q706" s="473"/>
      <c r="R706" s="471">
        <f t="shared" ref="R706:R721" si="499">IF(SUM($D703:$D706)=0,"NA",SUM($J703:$J706)/SUM($D703:$D706))</f>
        <v>0</v>
      </c>
      <c r="S706" s="473"/>
      <c r="T706" s="471"/>
      <c r="U706" s="472"/>
      <c r="V706" s="471"/>
      <c r="W706" s="472"/>
      <c r="X706" s="472"/>
      <c r="Y706" s="472"/>
      <c r="Z706" s="472"/>
      <c r="AA706" s="472"/>
      <c r="AB706" s="472"/>
      <c r="AC706" s="472"/>
      <c r="AD706" s="472"/>
      <c r="AE706" s="472"/>
      <c r="AF706" s="472"/>
      <c r="AG706" s="472"/>
      <c r="AH706" s="472"/>
      <c r="AI706" s="472"/>
      <c r="AJ706" s="472"/>
      <c r="AK706" s="472"/>
      <c r="AL706" s="472"/>
      <c r="AM706" s="472"/>
      <c r="AN706" s="472"/>
      <c r="AO706" s="472"/>
      <c r="AP706" s="472"/>
      <c r="AQ706" s="472"/>
      <c r="AR706" s="472"/>
    </row>
    <row r="707" spans="1:45">
      <c r="A707" s="466" t="s">
        <v>465</v>
      </c>
      <c r="B707" s="467">
        <v>2000</v>
      </c>
      <c r="C707" s="466"/>
      <c r="D707" s="477">
        <v>12823</v>
      </c>
      <c r="E707" s="478"/>
      <c r="F707" s="479">
        <v>0</v>
      </c>
      <c r="G707" s="478"/>
      <c r="H707" s="477">
        <v>2112</v>
      </c>
      <c r="J707" s="451">
        <f t="shared" si="495"/>
        <v>-2112</v>
      </c>
      <c r="L707" s="471">
        <f t="shared" si="496"/>
        <v>-0.16470404741480152</v>
      </c>
      <c r="N707" s="471">
        <f t="shared" si="497"/>
        <v>-0.14697286012526095</v>
      </c>
      <c r="O707" s="472"/>
      <c r="P707" s="471">
        <f t="shared" si="498"/>
        <v>-0.14697286012526095</v>
      </c>
      <c r="Q707" s="473"/>
      <c r="R707" s="471">
        <f t="shared" si="499"/>
        <v>-0.14697286012526095</v>
      </c>
      <c r="S707" s="473"/>
      <c r="T707" s="471">
        <f t="shared" ref="T707:T721" si="500">IF(SUM($D703:$D707)=0,"NA",SUM($J703:$J707)/SUM($D703:$D707))</f>
        <v>-0.14697286012526095</v>
      </c>
      <c r="U707" s="472"/>
      <c r="V707" s="471"/>
      <c r="W707" s="472"/>
      <c r="X707" s="471"/>
      <c r="Y707" s="472"/>
      <c r="Z707" s="472"/>
      <c r="AA707" s="472"/>
      <c r="AB707" s="472"/>
      <c r="AC707" s="472"/>
      <c r="AD707" s="472"/>
      <c r="AE707" s="472"/>
      <c r="AF707" s="472"/>
      <c r="AG707" s="472"/>
      <c r="AH707" s="472"/>
      <c r="AI707" s="472"/>
      <c r="AJ707" s="472"/>
      <c r="AK707" s="472"/>
      <c r="AL707" s="472"/>
      <c r="AM707" s="472"/>
      <c r="AN707" s="472"/>
      <c r="AO707" s="472"/>
      <c r="AP707" s="472"/>
      <c r="AQ707" s="472"/>
      <c r="AR707" s="472"/>
    </row>
    <row r="708" spans="1:45">
      <c r="A708" s="466" t="s">
        <v>465</v>
      </c>
      <c r="B708" s="467">
        <v>2001</v>
      </c>
      <c r="C708" s="466"/>
      <c r="D708" s="468">
        <v>0</v>
      </c>
      <c r="E708" s="469"/>
      <c r="F708" s="479">
        <v>0</v>
      </c>
      <c r="G708" s="469"/>
      <c r="H708" s="468">
        <v>0</v>
      </c>
      <c r="J708" s="470">
        <f t="shared" si="495"/>
        <v>0</v>
      </c>
      <c r="L708" s="471" t="str">
        <f t="shared" si="496"/>
        <v>NA</v>
      </c>
      <c r="N708" s="471">
        <f t="shared" si="497"/>
        <v>-0.16470404741480152</v>
      </c>
      <c r="O708" s="472"/>
      <c r="P708" s="471">
        <f t="shared" si="498"/>
        <v>-0.14697286012526095</v>
      </c>
      <c r="Q708" s="473"/>
      <c r="R708" s="471">
        <f t="shared" si="499"/>
        <v>-0.14697286012526095</v>
      </c>
      <c r="S708" s="473"/>
      <c r="T708" s="471">
        <f t="shared" si="500"/>
        <v>-0.14697286012526095</v>
      </c>
      <c r="U708" s="472"/>
      <c r="V708" s="471">
        <f t="shared" ref="V708:V721" si="501">IF(SUM($D703:$D708)=0,"NA",SUM($J703:$J708)/SUM($D703:$D708))</f>
        <v>-0.14697286012526095</v>
      </c>
      <c r="W708" s="472"/>
      <c r="X708" s="471"/>
      <c r="Y708" s="472"/>
      <c r="Z708" s="471"/>
      <c r="AA708" s="472"/>
      <c r="AB708" s="472"/>
      <c r="AC708" s="472"/>
      <c r="AD708" s="472"/>
      <c r="AE708" s="472"/>
      <c r="AF708" s="472"/>
      <c r="AG708" s="472"/>
      <c r="AH708" s="472"/>
      <c r="AI708" s="472"/>
      <c r="AJ708" s="472"/>
      <c r="AK708" s="472"/>
      <c r="AL708" s="472"/>
      <c r="AM708" s="472"/>
      <c r="AN708" s="472"/>
      <c r="AO708" s="472"/>
      <c r="AP708" s="472"/>
      <c r="AQ708" s="472"/>
      <c r="AR708" s="472"/>
    </row>
    <row r="709" spans="1:45">
      <c r="A709" s="466" t="s">
        <v>465</v>
      </c>
      <c r="B709" s="467">
        <v>2002</v>
      </c>
      <c r="C709" s="466"/>
      <c r="D709" s="468">
        <v>0</v>
      </c>
      <c r="E709" s="469"/>
      <c r="F709" s="479">
        <v>0</v>
      </c>
      <c r="G709" s="469"/>
      <c r="H709" s="468">
        <v>0</v>
      </c>
      <c r="J709" s="470">
        <f t="shared" si="495"/>
        <v>0</v>
      </c>
      <c r="L709" s="471" t="str">
        <f t="shared" si="496"/>
        <v>NA</v>
      </c>
      <c r="N709" s="471" t="str">
        <f t="shared" si="497"/>
        <v>NA</v>
      </c>
      <c r="O709" s="472"/>
      <c r="P709" s="471">
        <f t="shared" si="498"/>
        <v>-0.16470404741480152</v>
      </c>
      <c r="Q709" s="473"/>
      <c r="R709" s="471">
        <f t="shared" si="499"/>
        <v>-0.14697286012526095</v>
      </c>
      <c r="S709" s="473"/>
      <c r="T709" s="471">
        <f t="shared" si="500"/>
        <v>-0.14697286012526095</v>
      </c>
      <c r="U709" s="472"/>
      <c r="V709" s="471">
        <f t="shared" si="501"/>
        <v>-0.14697286012526095</v>
      </c>
      <c r="W709" s="472"/>
      <c r="X709" s="471">
        <f t="shared" ref="X709:X721" si="502">IF(SUM($D703:$D709)=0,"NA",SUM($J703:$J709)/SUM($D703:$D709))</f>
        <v>-0.14697286012526095</v>
      </c>
      <c r="Y709" s="472"/>
      <c r="Z709" s="471"/>
      <c r="AA709" s="472"/>
      <c r="AB709" s="471"/>
      <c r="AC709" s="472"/>
      <c r="AD709" s="472"/>
      <c r="AE709" s="472"/>
      <c r="AF709" s="472"/>
      <c r="AG709" s="472"/>
      <c r="AH709" s="472"/>
      <c r="AI709" s="472"/>
      <c r="AJ709" s="472"/>
      <c r="AK709" s="472"/>
      <c r="AL709" s="472"/>
      <c r="AM709" s="472"/>
      <c r="AN709" s="472"/>
      <c r="AO709" s="472"/>
      <c r="AP709" s="472"/>
      <c r="AQ709" s="472"/>
      <c r="AR709" s="472"/>
    </row>
    <row r="710" spans="1:45">
      <c r="A710" s="466" t="s">
        <v>465</v>
      </c>
      <c r="B710" s="467">
        <v>2003</v>
      </c>
      <c r="C710" s="466"/>
      <c r="D710" s="468">
        <v>0</v>
      </c>
      <c r="E710" s="469"/>
      <c r="F710" s="479">
        <v>0</v>
      </c>
      <c r="G710" s="469"/>
      <c r="H710" s="468">
        <v>0</v>
      </c>
      <c r="J710" s="470">
        <f t="shared" si="495"/>
        <v>0</v>
      </c>
      <c r="L710" s="471" t="str">
        <f t="shared" si="496"/>
        <v>NA</v>
      </c>
      <c r="N710" s="471" t="str">
        <f t="shared" si="497"/>
        <v>NA</v>
      </c>
      <c r="O710" s="472"/>
      <c r="P710" s="471" t="str">
        <f t="shared" si="498"/>
        <v>NA</v>
      </c>
      <c r="Q710" s="473"/>
      <c r="R710" s="471">
        <f t="shared" si="499"/>
        <v>-0.16470404741480152</v>
      </c>
      <c r="S710" s="473"/>
      <c r="T710" s="471">
        <f t="shared" si="500"/>
        <v>-0.14697286012526095</v>
      </c>
      <c r="U710" s="472"/>
      <c r="V710" s="471">
        <f t="shared" si="501"/>
        <v>-0.14697286012526095</v>
      </c>
      <c r="W710" s="472"/>
      <c r="X710" s="471">
        <f t="shared" si="502"/>
        <v>-0.14697286012526095</v>
      </c>
      <c r="Y710" s="472"/>
      <c r="Z710" s="471">
        <f t="shared" ref="Z710:Z721" si="503">IF(SUM($D703:$D710)=0,"NA",SUM($J703:$J710)/SUM($D703:$D710))</f>
        <v>-0.14697286012526095</v>
      </c>
      <c r="AA710" s="472"/>
      <c r="AB710" s="471"/>
      <c r="AC710" s="472"/>
      <c r="AD710" s="471"/>
      <c r="AE710" s="471"/>
      <c r="AF710" s="472"/>
      <c r="AG710" s="472"/>
      <c r="AH710" s="472"/>
      <c r="AI710" s="472"/>
      <c r="AJ710" s="472"/>
      <c r="AK710" s="472"/>
      <c r="AL710" s="472"/>
      <c r="AM710" s="472"/>
      <c r="AN710" s="472"/>
      <c r="AO710" s="472"/>
      <c r="AP710" s="472"/>
      <c r="AQ710" s="472"/>
      <c r="AR710" s="472"/>
    </row>
    <row r="711" spans="1:45">
      <c r="A711" s="466" t="s">
        <v>465</v>
      </c>
      <c r="B711" s="467">
        <v>2004</v>
      </c>
      <c r="C711" s="466"/>
      <c r="D711" s="477">
        <v>302</v>
      </c>
      <c r="E711" s="478"/>
      <c r="F711" s="479">
        <v>0</v>
      </c>
      <c r="G711" s="469"/>
      <c r="H711" s="468">
        <v>0</v>
      </c>
      <c r="J711" s="470">
        <f t="shared" si="495"/>
        <v>0</v>
      </c>
      <c r="L711" s="471">
        <f t="shared" si="496"/>
        <v>0</v>
      </c>
      <c r="N711" s="471">
        <f t="shared" si="497"/>
        <v>0</v>
      </c>
      <c r="O711" s="472"/>
      <c r="P711" s="471">
        <f t="shared" si="498"/>
        <v>0</v>
      </c>
      <c r="Q711" s="473"/>
      <c r="R711" s="471">
        <f t="shared" si="499"/>
        <v>0</v>
      </c>
      <c r="S711" s="473"/>
      <c r="T711" s="471">
        <f t="shared" si="500"/>
        <v>-0.1609142857142857</v>
      </c>
      <c r="U711" s="472"/>
      <c r="V711" s="471">
        <f t="shared" si="501"/>
        <v>-0.14394765539803708</v>
      </c>
      <c r="W711" s="472"/>
      <c r="X711" s="471">
        <f t="shared" si="502"/>
        <v>-0.14394765539803708</v>
      </c>
      <c r="Y711" s="472"/>
      <c r="Z711" s="471">
        <f t="shared" si="503"/>
        <v>-0.14394765539803708</v>
      </c>
      <c r="AA711" s="472"/>
      <c r="AB711" s="471">
        <f t="shared" ref="AB711:AB721" si="504">IF(SUM($D703:$D711)=0,"NA",SUM($J703:$J711)/SUM($D703:$D711))</f>
        <v>-0.14394765539803708</v>
      </c>
      <c r="AC711" s="472"/>
      <c r="AD711" s="471"/>
      <c r="AE711" s="471"/>
      <c r="AF711" s="471"/>
      <c r="AG711" s="472"/>
      <c r="AH711" s="471" t="s">
        <v>36</v>
      </c>
      <c r="AI711" s="472"/>
      <c r="AJ711" s="471" t="s">
        <v>36</v>
      </c>
      <c r="AK711" s="472"/>
      <c r="AL711" s="471" t="s">
        <v>36</v>
      </c>
      <c r="AM711" s="472"/>
      <c r="AN711" s="471" t="s">
        <v>36</v>
      </c>
      <c r="AO711" s="472"/>
      <c r="AP711" s="472"/>
      <c r="AQ711" s="472"/>
      <c r="AR711" s="472"/>
    </row>
    <row r="712" spans="1:45">
      <c r="A712" s="466" t="s">
        <v>465</v>
      </c>
      <c r="B712" s="467">
        <v>2005</v>
      </c>
      <c r="C712" s="466"/>
      <c r="D712" s="468">
        <v>0</v>
      </c>
      <c r="E712" s="469"/>
      <c r="F712" s="479">
        <v>0</v>
      </c>
      <c r="G712" s="469"/>
      <c r="H712" s="468">
        <v>0</v>
      </c>
      <c r="J712" s="470">
        <f t="shared" si="495"/>
        <v>0</v>
      </c>
      <c r="L712" s="471" t="str">
        <f t="shared" si="496"/>
        <v>NA</v>
      </c>
      <c r="N712" s="471">
        <f t="shared" si="497"/>
        <v>0</v>
      </c>
      <c r="O712" s="472"/>
      <c r="P712" s="471">
        <f t="shared" si="498"/>
        <v>0</v>
      </c>
      <c r="Q712" s="473"/>
      <c r="R712" s="471">
        <f t="shared" si="499"/>
        <v>0</v>
      </c>
      <c r="S712" s="473"/>
      <c r="T712" s="471">
        <f t="shared" si="500"/>
        <v>0</v>
      </c>
      <c r="U712" s="472"/>
      <c r="V712" s="471">
        <f t="shared" si="501"/>
        <v>-0.1609142857142857</v>
      </c>
      <c r="W712" s="472"/>
      <c r="X712" s="471">
        <f t="shared" si="502"/>
        <v>-0.14394765539803708</v>
      </c>
      <c r="Y712" s="472"/>
      <c r="Z712" s="471">
        <f t="shared" si="503"/>
        <v>-0.14394765539803708</v>
      </c>
      <c r="AA712" s="472"/>
      <c r="AB712" s="471">
        <f t="shared" si="504"/>
        <v>-0.14394765539803708</v>
      </c>
      <c r="AC712" s="472"/>
      <c r="AD712" s="471">
        <f t="shared" ref="AD712:AD721" si="505">IF(SUM($D703:$D712)=0,"NA",SUM($J703:$J712)/SUM($D703:$D712))</f>
        <v>-0.14394765539803708</v>
      </c>
      <c r="AE712" s="471"/>
      <c r="AF712" s="471"/>
      <c r="AG712" s="472"/>
      <c r="AH712" s="471"/>
      <c r="AI712" s="472"/>
      <c r="AJ712" s="471" t="s">
        <v>36</v>
      </c>
      <c r="AK712" s="472"/>
      <c r="AL712" s="471" t="s">
        <v>36</v>
      </c>
      <c r="AM712" s="472"/>
      <c r="AN712" s="471" t="s">
        <v>36</v>
      </c>
      <c r="AO712" s="472"/>
      <c r="AP712" s="472"/>
      <c r="AQ712" s="472"/>
      <c r="AR712" s="472"/>
    </row>
    <row r="713" spans="1:45">
      <c r="A713" s="466" t="s">
        <v>465</v>
      </c>
      <c r="B713" s="467">
        <v>2006</v>
      </c>
      <c r="C713" s="466"/>
      <c r="D713" s="468">
        <v>0</v>
      </c>
      <c r="E713" s="469"/>
      <c r="F713" s="479">
        <v>0</v>
      </c>
      <c r="G713" s="469"/>
      <c r="H713" s="468">
        <v>0</v>
      </c>
      <c r="J713" s="470">
        <f t="shared" si="495"/>
        <v>0</v>
      </c>
      <c r="L713" s="471" t="str">
        <f t="shared" si="496"/>
        <v>NA</v>
      </c>
      <c r="N713" s="471" t="str">
        <f t="shared" si="497"/>
        <v>NA</v>
      </c>
      <c r="O713" s="472"/>
      <c r="P713" s="471">
        <f t="shared" si="498"/>
        <v>0</v>
      </c>
      <c r="Q713" s="473"/>
      <c r="R713" s="471">
        <f t="shared" si="499"/>
        <v>0</v>
      </c>
      <c r="S713" s="473"/>
      <c r="T713" s="471">
        <f t="shared" si="500"/>
        <v>0</v>
      </c>
      <c r="U713" s="472"/>
      <c r="V713" s="471">
        <f t="shared" si="501"/>
        <v>0</v>
      </c>
      <c r="W713" s="472"/>
      <c r="X713" s="471">
        <f t="shared" si="502"/>
        <v>-0.1609142857142857</v>
      </c>
      <c r="Y713" s="472"/>
      <c r="Z713" s="471">
        <f t="shared" si="503"/>
        <v>-0.14394765539803708</v>
      </c>
      <c r="AA713" s="472"/>
      <c r="AB713" s="471">
        <f t="shared" si="504"/>
        <v>-0.14394765539803708</v>
      </c>
      <c r="AC713" s="472"/>
      <c r="AD713" s="471">
        <f t="shared" si="505"/>
        <v>-0.14394765539803708</v>
      </c>
      <c r="AE713" s="471"/>
      <c r="AF713" s="471">
        <f t="shared" ref="AF713:AF721" si="506">IF(SUM($D703:$D713)=0,"NA",SUM($J703:$J713)/SUM($D703:$D713))</f>
        <v>-0.14394765539803708</v>
      </c>
      <c r="AG713" s="472"/>
      <c r="AH713" s="471"/>
      <c r="AI713" s="472"/>
      <c r="AJ713" s="471"/>
      <c r="AK713" s="472"/>
      <c r="AL713" s="471" t="s">
        <v>36</v>
      </c>
      <c r="AM713" s="472"/>
      <c r="AN713" s="471" t="s">
        <v>36</v>
      </c>
      <c r="AO713" s="472"/>
      <c r="AP713" s="472"/>
      <c r="AQ713" s="472"/>
      <c r="AR713" s="472"/>
    </row>
    <row r="714" spans="1:45">
      <c r="A714" s="466" t="s">
        <v>465</v>
      </c>
      <c r="B714" s="467">
        <v>2007</v>
      </c>
      <c r="C714" s="466"/>
      <c r="D714" s="468">
        <v>0</v>
      </c>
      <c r="E714" s="469"/>
      <c r="F714" s="479">
        <v>0</v>
      </c>
      <c r="G714" s="478"/>
      <c r="H714" s="477">
        <v>1929.6100000000001</v>
      </c>
      <c r="J714" s="451">
        <f t="shared" si="495"/>
        <v>-1929.6100000000001</v>
      </c>
      <c r="L714" s="471" t="str">
        <f t="shared" si="496"/>
        <v>NA</v>
      </c>
      <c r="N714" s="471" t="str">
        <f t="shared" si="497"/>
        <v>NA</v>
      </c>
      <c r="O714" s="472"/>
      <c r="P714" s="471" t="str">
        <f t="shared" si="498"/>
        <v>NA</v>
      </c>
      <c r="Q714" s="473"/>
      <c r="R714" s="471">
        <f t="shared" si="499"/>
        <v>-6.3894370860927152</v>
      </c>
      <c r="S714" s="473"/>
      <c r="T714" s="471">
        <f t="shared" si="500"/>
        <v>-6.3894370860927152</v>
      </c>
      <c r="U714" s="472"/>
      <c r="V714" s="471">
        <f t="shared" si="501"/>
        <v>-6.3894370860927152</v>
      </c>
      <c r="W714" s="472"/>
      <c r="X714" s="471">
        <f t="shared" si="502"/>
        <v>-6.3894370860927152</v>
      </c>
      <c r="Y714" s="472"/>
      <c r="Z714" s="471">
        <f t="shared" si="503"/>
        <v>-0.30793219047619047</v>
      </c>
      <c r="AA714" s="472"/>
      <c r="AB714" s="471">
        <f t="shared" si="504"/>
        <v>-0.27546414940021813</v>
      </c>
      <c r="AC714" s="472"/>
      <c r="AD714" s="471">
        <f t="shared" si="505"/>
        <v>-0.27546414940021813</v>
      </c>
      <c r="AE714" s="471"/>
      <c r="AF714" s="471">
        <f t="shared" si="506"/>
        <v>-0.27546414940021813</v>
      </c>
      <c r="AG714" s="472"/>
      <c r="AH714" s="471">
        <f t="shared" ref="AH714:AH721" si="507">IF(SUM($D703:$D714)=0,"NA",SUM($J703:$J714)/SUM($D703:$D714))</f>
        <v>-0.27546414940021813</v>
      </c>
      <c r="AI714" s="472"/>
      <c r="AJ714" s="471"/>
      <c r="AK714" s="472"/>
      <c r="AL714" s="471"/>
      <c r="AM714" s="472"/>
      <c r="AN714" s="471" t="s">
        <v>36</v>
      </c>
      <c r="AO714" s="472"/>
      <c r="AP714" s="472"/>
      <c r="AQ714" s="472"/>
      <c r="AR714" s="472"/>
    </row>
    <row r="715" spans="1:45">
      <c r="A715" s="466" t="s">
        <v>465</v>
      </c>
      <c r="B715" s="467">
        <v>2008</v>
      </c>
      <c r="C715" s="466"/>
      <c r="D715" s="477">
        <v>25434.11</v>
      </c>
      <c r="E715" s="478"/>
      <c r="F715" s="479">
        <v>0</v>
      </c>
      <c r="G715" s="478"/>
      <c r="H715" s="477">
        <v>1813.29</v>
      </c>
      <c r="J715" s="451">
        <f t="shared" si="495"/>
        <v>-1813.29</v>
      </c>
      <c r="L715" s="471">
        <f t="shared" si="496"/>
        <v>-7.1293628910152548E-2</v>
      </c>
      <c r="N715" s="471">
        <f t="shared" si="497"/>
        <v>-0.14716064371821935</v>
      </c>
      <c r="O715" s="472"/>
      <c r="P715" s="471">
        <f t="shared" si="498"/>
        <v>-0.14716064371821935</v>
      </c>
      <c r="Q715" s="472"/>
      <c r="R715" s="471">
        <f t="shared" si="499"/>
        <v>-0.14716064371821935</v>
      </c>
      <c r="S715" s="473"/>
      <c r="T715" s="471">
        <f t="shared" si="500"/>
        <v>-0.14543378933335302</v>
      </c>
      <c r="U715" s="472"/>
      <c r="V715" s="471">
        <f t="shared" si="501"/>
        <v>-0.14543378933335302</v>
      </c>
      <c r="W715" s="472"/>
      <c r="X715" s="471">
        <f t="shared" si="502"/>
        <v>-0.14543378933335302</v>
      </c>
      <c r="Y715" s="472"/>
      <c r="Z715" s="471">
        <f t="shared" si="503"/>
        <v>-0.14543378933335302</v>
      </c>
      <c r="AA715" s="472"/>
      <c r="AB715" s="471">
        <f t="shared" si="504"/>
        <v>-0.15184219760258988</v>
      </c>
      <c r="AC715" s="472"/>
      <c r="AD715" s="471">
        <f t="shared" si="505"/>
        <v>-0.14598523766079533</v>
      </c>
      <c r="AE715" s="471"/>
      <c r="AF715" s="471">
        <f t="shared" si="506"/>
        <v>-0.14598523766079533</v>
      </c>
      <c r="AG715" s="472"/>
      <c r="AH715" s="471">
        <f t="shared" si="507"/>
        <v>-0.14598523766079533</v>
      </c>
      <c r="AI715" s="472"/>
      <c r="AJ715" s="471">
        <f t="shared" ref="AJ715:AJ721" si="508">IF(SUM($D703:$D715)=0,"NA",SUM($J703:$J715)/SUM($D703:$D715))</f>
        <v>-0.14598523766079533</v>
      </c>
      <c r="AK715" s="472"/>
      <c r="AL715" s="471"/>
      <c r="AM715" s="472"/>
      <c r="AN715" s="471"/>
      <c r="AO715" s="472"/>
      <c r="AP715" s="472"/>
      <c r="AQ715" s="472"/>
      <c r="AR715" s="472"/>
    </row>
    <row r="716" spans="1:45">
      <c r="A716" s="466" t="s">
        <v>465</v>
      </c>
      <c r="B716" s="467">
        <v>2009</v>
      </c>
      <c r="C716" s="466"/>
      <c r="D716" s="477">
        <v>140703.09</v>
      </c>
      <c r="E716" s="478"/>
      <c r="F716" s="479">
        <v>0</v>
      </c>
      <c r="G716" s="478"/>
      <c r="H716" s="477">
        <v>6112.17</v>
      </c>
      <c r="J716" s="451">
        <f t="shared" si="495"/>
        <v>-6112.17</v>
      </c>
      <c r="L716" s="471">
        <f t="shared" si="496"/>
        <v>-4.3440197368799789E-2</v>
      </c>
      <c r="N716" s="471">
        <f t="shared" si="497"/>
        <v>-4.770430704261297E-2</v>
      </c>
      <c r="O716" s="472"/>
      <c r="P716" s="471">
        <f t="shared" si="498"/>
        <v>-5.9318864167687904E-2</v>
      </c>
      <c r="Q716" s="472"/>
      <c r="R716" s="471">
        <f t="shared" si="499"/>
        <v>-5.9318864167687904E-2</v>
      </c>
      <c r="S716" s="473"/>
      <c r="T716" s="471">
        <f t="shared" si="500"/>
        <v>-5.9318864167687904E-2</v>
      </c>
      <c r="U716" s="472"/>
      <c r="V716" s="471">
        <f t="shared" si="501"/>
        <v>-5.9211231488735819E-2</v>
      </c>
      <c r="W716" s="472"/>
      <c r="X716" s="471">
        <f t="shared" si="502"/>
        <v>-5.9211231488735819E-2</v>
      </c>
      <c r="Y716" s="472"/>
      <c r="Z716" s="471">
        <f t="shared" si="503"/>
        <v>-5.9211231488735819E-2</v>
      </c>
      <c r="AA716" s="472"/>
      <c r="AB716" s="471">
        <f t="shared" si="504"/>
        <v>-5.9211231488735819E-2</v>
      </c>
      <c r="AC716" s="472"/>
      <c r="AD716" s="471">
        <f t="shared" si="505"/>
        <v>-6.6757353195486827E-2</v>
      </c>
      <c r="AE716" s="471"/>
      <c r="AF716" s="471">
        <f t="shared" si="506"/>
        <v>-6.6186178579408561E-2</v>
      </c>
      <c r="AG716" s="472"/>
      <c r="AH716" s="471">
        <f t="shared" si="507"/>
        <v>-6.6186178579408561E-2</v>
      </c>
      <c r="AI716" s="472"/>
      <c r="AJ716" s="471">
        <f t="shared" si="508"/>
        <v>-6.6186178579408561E-2</v>
      </c>
      <c r="AK716" s="472"/>
      <c r="AL716" s="471">
        <f t="shared" ref="AL716:AL721" si="509">IF(SUM($D703:$D716)=0,"NA",SUM($J703:$J716)/SUM($D703:$D716))</f>
        <v>-6.6186178579408561E-2</v>
      </c>
      <c r="AM716" s="472"/>
      <c r="AN716" s="471"/>
      <c r="AO716" s="472"/>
      <c r="AP716" s="471"/>
      <c r="AQ716" s="472"/>
      <c r="AR716" s="472"/>
    </row>
    <row r="717" spans="1:45">
      <c r="A717" s="466" t="s">
        <v>465</v>
      </c>
      <c r="B717" s="467">
        <v>2010</v>
      </c>
      <c r="C717" s="466"/>
      <c r="D717" s="477">
        <v>18456.490000000002</v>
      </c>
      <c r="E717" s="478"/>
      <c r="F717" s="479">
        <v>0</v>
      </c>
      <c r="G717" s="478"/>
      <c r="H717" s="477">
        <v>7205.5300000000007</v>
      </c>
      <c r="J717" s="451">
        <f t="shared" si="495"/>
        <v>-7205.5300000000007</v>
      </c>
      <c r="L717" s="471">
        <f t="shared" si="496"/>
        <v>-0.39040630152320405</v>
      </c>
      <c r="N717" s="471">
        <f t="shared" si="497"/>
        <v>-8.3675139127660433E-2</v>
      </c>
      <c r="O717" s="472"/>
      <c r="P717" s="471">
        <f t="shared" si="498"/>
        <v>-8.1969161567765403E-2</v>
      </c>
      <c r="Q717" s="472"/>
      <c r="R717" s="471">
        <f t="shared" si="499"/>
        <v>-9.2422444125798656E-2</v>
      </c>
      <c r="S717" s="472"/>
      <c r="T717" s="471">
        <f t="shared" si="500"/>
        <v>-9.2422444125798656E-2</v>
      </c>
      <c r="U717" s="472"/>
      <c r="V717" s="471">
        <f t="shared" si="501"/>
        <v>-9.2422444125798656E-2</v>
      </c>
      <c r="W717" s="472"/>
      <c r="X717" s="471">
        <f t="shared" si="502"/>
        <v>-9.2271485614402363E-2</v>
      </c>
      <c r="Y717" s="472"/>
      <c r="Z717" s="471">
        <f t="shared" si="503"/>
        <v>-9.2271485614402363E-2</v>
      </c>
      <c r="AA717" s="472"/>
      <c r="AB717" s="471">
        <f t="shared" si="504"/>
        <v>-9.2271485614402363E-2</v>
      </c>
      <c r="AC717" s="472"/>
      <c r="AD717" s="471">
        <f t="shared" si="505"/>
        <v>-9.2271485614402363E-2</v>
      </c>
      <c r="AE717" s="472"/>
      <c r="AF717" s="471">
        <f t="shared" si="506"/>
        <v>-9.6969082690159428E-2</v>
      </c>
      <c r="AG717" s="472"/>
      <c r="AH717" s="471">
        <f t="shared" si="507"/>
        <v>-9.6216262819755871E-2</v>
      </c>
      <c r="AI717" s="472"/>
      <c r="AJ717" s="471">
        <f t="shared" si="508"/>
        <v>-9.6216262819755871E-2</v>
      </c>
      <c r="AK717" s="472"/>
      <c r="AL717" s="471">
        <f t="shared" si="509"/>
        <v>-9.6216262819755871E-2</v>
      </c>
      <c r="AM717" s="472"/>
      <c r="AN717" s="471">
        <f>IF(SUM($D703:$D717)=0,"NA",SUM($J703:$J717)/SUM($D703:$D717))</f>
        <v>-9.6216262819755871E-2</v>
      </c>
      <c r="AO717" s="472"/>
      <c r="AP717" s="471"/>
      <c r="AQ717" s="472"/>
      <c r="AR717" s="471"/>
    </row>
    <row r="718" spans="1:45">
      <c r="A718" s="466" t="s">
        <v>465</v>
      </c>
      <c r="B718" s="467">
        <v>2011</v>
      </c>
      <c r="C718" s="466"/>
      <c r="D718" s="477">
        <v>83101.58</v>
      </c>
      <c r="E718" s="478"/>
      <c r="F718" s="479">
        <v>0</v>
      </c>
      <c r="G718" s="478"/>
      <c r="H718" s="477">
        <v>17531.8</v>
      </c>
      <c r="J718" s="451">
        <f t="shared" si="495"/>
        <v>-17531.8</v>
      </c>
      <c r="L718" s="471">
        <f t="shared" si="496"/>
        <v>-0.21096831131249247</v>
      </c>
      <c r="N718" s="471">
        <f t="shared" si="497"/>
        <v>-0.24357818142861518</v>
      </c>
      <c r="O718" s="472"/>
      <c r="P718" s="471">
        <f t="shared" si="498"/>
        <v>-0.12733985092781691</v>
      </c>
      <c r="Q718" s="472"/>
      <c r="R718" s="471">
        <f t="shared" si="499"/>
        <v>-0.12201481931301961</v>
      </c>
      <c r="S718" s="472"/>
      <c r="T718" s="471">
        <f t="shared" si="500"/>
        <v>-0.12922305276443619</v>
      </c>
      <c r="U718" s="472"/>
      <c r="V718" s="471">
        <f t="shared" si="501"/>
        <v>-0.12922305276443619</v>
      </c>
      <c r="W718" s="472"/>
      <c r="X718" s="471">
        <f t="shared" si="502"/>
        <v>-0.12922305276443619</v>
      </c>
      <c r="Y718" s="472"/>
      <c r="Z718" s="471">
        <f t="shared" si="503"/>
        <v>-0.1290774342589385</v>
      </c>
      <c r="AA718" s="472"/>
      <c r="AB718" s="471">
        <f t="shared" si="504"/>
        <v>-0.1290774342589385</v>
      </c>
      <c r="AC718" s="472"/>
      <c r="AD718" s="471">
        <f t="shared" si="505"/>
        <v>-0.1290774342589385</v>
      </c>
      <c r="AE718" s="472"/>
      <c r="AF718" s="471">
        <f t="shared" si="506"/>
        <v>-0.1290774342589385</v>
      </c>
      <c r="AG718" s="472"/>
      <c r="AH718" s="471">
        <f t="shared" si="507"/>
        <v>-0.13070424011770942</v>
      </c>
      <c r="AI718" s="472"/>
      <c r="AJ718" s="471">
        <f t="shared" si="508"/>
        <v>-0.12998815337202499</v>
      </c>
      <c r="AK718" s="472"/>
      <c r="AL718" s="471">
        <f t="shared" si="509"/>
        <v>-0.12998815337202499</v>
      </c>
      <c r="AM718" s="472"/>
      <c r="AN718" s="471">
        <f>IF(SUM($D704:$D718)=0,"NA",SUM($J704:$J718)/SUM($D704:$D718))</f>
        <v>-0.12998815337202499</v>
      </c>
      <c r="AO718" s="472"/>
      <c r="AP718" s="471">
        <f>IF(SUM($D703:$D718)=0,"NA",SUM($J703:$J718)/SUM($D703:$D718))</f>
        <v>-0.12998815337202499</v>
      </c>
      <c r="AQ718" s="472"/>
      <c r="AR718" s="471"/>
    </row>
    <row r="719" spans="1:45">
      <c r="A719" s="466" t="s">
        <v>465</v>
      </c>
      <c r="B719" s="467">
        <v>2012</v>
      </c>
      <c r="C719" s="466"/>
      <c r="D719" s="477">
        <v>9710.15</v>
      </c>
      <c r="E719" s="478"/>
      <c r="F719" s="479">
        <v>0</v>
      </c>
      <c r="G719" s="478"/>
      <c r="H719" s="477">
        <v>2471.42</v>
      </c>
      <c r="J719" s="451">
        <f t="shared" si="495"/>
        <v>-2471.42</v>
      </c>
      <c r="L719" s="471">
        <f t="shared" si="496"/>
        <v>-0.25451924017651634</v>
      </c>
      <c r="N719" s="471">
        <f t="shared" si="497"/>
        <v>-0.21552469714765582</v>
      </c>
      <c r="O719" s="472"/>
      <c r="P719" s="471">
        <f t="shared" si="498"/>
        <v>-0.24453298524951689</v>
      </c>
      <c r="Q719" s="472"/>
      <c r="R719" s="471">
        <f t="shared" si="499"/>
        <v>-0.13224092854063427</v>
      </c>
      <c r="S719" s="472"/>
      <c r="T719" s="471">
        <f t="shared" si="500"/>
        <v>-0.12665293273649805</v>
      </c>
      <c r="U719" s="472"/>
      <c r="V719" s="471">
        <f t="shared" si="501"/>
        <v>-0.13360885306422632</v>
      </c>
      <c r="W719" s="472"/>
      <c r="X719" s="471">
        <f t="shared" si="502"/>
        <v>-0.13360885306422632</v>
      </c>
      <c r="Y719" s="472"/>
      <c r="Z719" s="471">
        <f t="shared" si="503"/>
        <v>-0.13360885306422632</v>
      </c>
      <c r="AA719" s="472"/>
      <c r="AB719" s="471">
        <f t="shared" si="504"/>
        <v>-0.13346355671735377</v>
      </c>
      <c r="AC719" s="472"/>
      <c r="AD719" s="471">
        <f t="shared" si="505"/>
        <v>-0.13346355671735377</v>
      </c>
      <c r="AE719" s="472"/>
      <c r="AF719" s="471">
        <f t="shared" si="506"/>
        <v>-0.13346355671735377</v>
      </c>
      <c r="AG719" s="472"/>
      <c r="AH719" s="471">
        <f t="shared" si="507"/>
        <v>-0.13346355671735377</v>
      </c>
      <c r="AI719" s="472"/>
      <c r="AJ719" s="471">
        <f t="shared" si="508"/>
        <v>-0.13484240307779125</v>
      </c>
      <c r="AK719" s="472"/>
      <c r="AL719" s="471">
        <f t="shared" si="509"/>
        <v>-0.1341282047752955</v>
      </c>
      <c r="AM719" s="472"/>
      <c r="AN719" s="471">
        <f>IF(SUM($D705:$D719)=0,"NA",SUM($J705:$J719)/SUM($D705:$D719))</f>
        <v>-0.1341282047752955</v>
      </c>
      <c r="AO719" s="472"/>
      <c r="AP719" s="471">
        <f>IF(SUM($D704:$D719)=0,"NA",SUM($J704:$J719)/SUM($D704:$D719))</f>
        <v>-0.1341282047752955</v>
      </c>
      <c r="AQ719" s="472"/>
      <c r="AR719" s="471">
        <f>IF(SUM($D703:$D719)=0,"NA",SUM($J703:$J719)/SUM($D703:$D719))</f>
        <v>-0.1341282047752955</v>
      </c>
    </row>
    <row r="720" spans="1:45">
      <c r="A720" s="466" t="s">
        <v>465</v>
      </c>
      <c r="B720" s="467">
        <v>2013</v>
      </c>
      <c r="C720" s="466"/>
      <c r="D720" s="477">
        <v>10272.4</v>
      </c>
      <c r="E720" s="478"/>
      <c r="F720" s="479">
        <v>0</v>
      </c>
      <c r="G720" s="478"/>
      <c r="H720" s="477">
        <v>29517.17</v>
      </c>
      <c r="J720" s="451">
        <f t="shared" si="495"/>
        <v>-29517.17</v>
      </c>
      <c r="L720" s="471">
        <f t="shared" si="496"/>
        <v>-2.8734443752190333</v>
      </c>
      <c r="N720" s="471">
        <f>IF(SUM($D719:$D720)=0,"NA",SUM($J719:$J720)/SUM($D719:$D720))</f>
        <v>-1.6008262208777158</v>
      </c>
      <c r="O720" s="472"/>
      <c r="P720" s="471">
        <f t="shared" si="498"/>
        <v>-0.48038810629725454</v>
      </c>
      <c r="Q720" s="472"/>
      <c r="R720" s="471">
        <f t="shared" si="499"/>
        <v>-0.46672396438326547</v>
      </c>
      <c r="S720" s="472"/>
      <c r="T720" s="471">
        <f t="shared" si="500"/>
        <v>-0.23961714849137852</v>
      </c>
      <c r="U720" s="472"/>
      <c r="V720" s="471">
        <f t="shared" si="501"/>
        <v>-0.22473536541677069</v>
      </c>
      <c r="W720" s="472"/>
      <c r="X720" s="471">
        <f t="shared" si="502"/>
        <v>-0.23144290373168142</v>
      </c>
      <c r="Y720" s="472"/>
      <c r="Z720" s="471">
        <f t="shared" si="503"/>
        <v>-0.23144290373168142</v>
      </c>
      <c r="AA720" s="472"/>
      <c r="AB720" s="471">
        <f t="shared" si="504"/>
        <v>-0.23144290373168142</v>
      </c>
      <c r="AC720" s="472"/>
      <c r="AD720" s="471">
        <f t="shared" si="505"/>
        <v>-0.23120019312464316</v>
      </c>
      <c r="AE720" s="472"/>
      <c r="AF720" s="471">
        <f t="shared" si="506"/>
        <v>-0.23120019312464316</v>
      </c>
      <c r="AG720" s="472"/>
      <c r="AH720" s="471">
        <f t="shared" si="507"/>
        <v>-0.23120019312464316</v>
      </c>
      <c r="AI720" s="472"/>
      <c r="AJ720" s="471">
        <f t="shared" si="508"/>
        <v>-0.23120019312464316</v>
      </c>
      <c r="AK720" s="472"/>
      <c r="AL720" s="471">
        <f t="shared" si="509"/>
        <v>-0.22836551199885685</v>
      </c>
      <c r="AM720" s="472"/>
      <c r="AN720" s="471">
        <f>IF(SUM($D706:$D720)=0,"NA",SUM($J706:$J720)/SUM($D706:$D720))</f>
        <v>-0.22719705935330134</v>
      </c>
      <c r="AO720" s="472"/>
      <c r="AP720" s="471">
        <f>IF(SUM($D705:$D720)=0,"NA",SUM($J705:$J720)/SUM($D705:$D720))</f>
        <v>-0.22719705935330134</v>
      </c>
      <c r="AQ720" s="472"/>
      <c r="AR720" s="471">
        <f>IF(SUM($D704:$D720)=0,"NA",SUM($J704:$J720)/SUM($D704:$D720))</f>
        <v>-0.22719705935330134</v>
      </c>
      <c r="AS720" s="471">
        <f>IF(SUM($D703:$D720)=0,"NA",SUM($J703:$J720)/SUM($D703:$D720))</f>
        <v>-0.22719705935330134</v>
      </c>
    </row>
    <row r="721" spans="1:46">
      <c r="A721" s="466" t="s">
        <v>465</v>
      </c>
      <c r="B721" s="467">
        <v>2014</v>
      </c>
      <c r="C721" s="466"/>
      <c r="D721" s="477">
        <v>18927.28</v>
      </c>
      <c r="E721" s="478"/>
      <c r="F721" s="479">
        <v>0</v>
      </c>
      <c r="G721" s="478"/>
      <c r="H721" s="477">
        <v>3178.7200000000003</v>
      </c>
      <c r="J721" s="451">
        <f t="shared" si="495"/>
        <v>-3178.7200000000003</v>
      </c>
      <c r="L721" s="471">
        <f t="shared" si="496"/>
        <v>-0.16794383556432835</v>
      </c>
      <c r="N721" s="471">
        <f>IF(SUM($D720:$D721)=0,"NA",SUM($J720:$J721)/SUM($D720:$D721))</f>
        <v>-1.1197345313373297</v>
      </c>
      <c r="O721" s="472"/>
      <c r="P721" s="471">
        <f t="shared" si="498"/>
        <v>-0.90381556537255481</v>
      </c>
      <c r="Q721" s="472"/>
      <c r="R721" s="471">
        <f t="shared" si="499"/>
        <v>-0.4319195229364205</v>
      </c>
      <c r="S721" s="472"/>
      <c r="T721" s="471">
        <f t="shared" si="500"/>
        <v>-0.42646497883146256</v>
      </c>
      <c r="U721" s="472"/>
      <c r="V721" s="471">
        <f t="shared" si="501"/>
        <v>-0.23479239447853423</v>
      </c>
      <c r="W721" s="472"/>
      <c r="X721" s="471">
        <f t="shared" si="502"/>
        <v>-0.22122952292704842</v>
      </c>
      <c r="Y721" s="472"/>
      <c r="Z721" s="471">
        <f t="shared" si="503"/>
        <v>-0.22752299293129818</v>
      </c>
      <c r="AA721" s="472"/>
      <c r="AB721" s="471">
        <f t="shared" si="504"/>
        <v>-0.22752299293129818</v>
      </c>
      <c r="AC721" s="472"/>
      <c r="AD721" s="471">
        <f t="shared" si="505"/>
        <v>-0.22752299293129818</v>
      </c>
      <c r="AE721" s="472"/>
      <c r="AF721" s="471">
        <f t="shared" si="506"/>
        <v>-0.22729910777561019</v>
      </c>
      <c r="AG721" s="472"/>
      <c r="AH721" s="471">
        <f t="shared" si="507"/>
        <v>-0.22729910777561019</v>
      </c>
      <c r="AI721" s="472"/>
      <c r="AJ721" s="471">
        <f t="shared" si="508"/>
        <v>-0.22729910777561019</v>
      </c>
      <c r="AK721" s="472"/>
      <c r="AL721" s="471">
        <f t="shared" si="509"/>
        <v>-0.22729910777561019</v>
      </c>
      <c r="AM721" s="472"/>
      <c r="AN721" s="471">
        <f>IF(SUM($D707:$D721)=0,"NA",SUM($J707:$J721)/SUM($D707:$D721))</f>
        <v>-0.22478868895984447</v>
      </c>
      <c r="AO721" s="472"/>
      <c r="AP721" s="471">
        <f>IF(SUM($D706:$D721)=0,"NA",SUM($J706:$J721)/SUM($D706:$D721))</f>
        <v>-0.2237062959046878</v>
      </c>
      <c r="AQ721" s="472"/>
      <c r="AR721" s="471">
        <f>IF(SUM($D705:$D721)=0,"NA",SUM($J705:$J721)/SUM($D705:$D721))</f>
        <v>-0.2237062959046878</v>
      </c>
      <c r="AS721" s="471">
        <f>IF(SUM($D704:$D721)=0,"NA",SUM($J704:$J721)/SUM($D704:$D721))</f>
        <v>-0.2237062959046878</v>
      </c>
      <c r="AT721" s="471">
        <f>IF(SUM($D703:$D721)=0,"NA",SUM($J703:$J721)/SUM($D703:$D721))</f>
        <v>-0.2237062959046878</v>
      </c>
    </row>
    <row r="722" spans="1:46">
      <c r="A722" s="466"/>
      <c r="B722" s="466"/>
      <c r="C722" s="466"/>
      <c r="D722" s="477"/>
      <c r="E722" s="478"/>
      <c r="F722" s="477"/>
      <c r="G722" s="478"/>
      <c r="H722" s="477"/>
      <c r="J722" s="488">
        <f>SUM(J703:J721)</f>
        <v>-71871.709999999992</v>
      </c>
    </row>
    <row r="723" spans="1:46">
      <c r="A723" s="466"/>
      <c r="B723" s="466"/>
      <c r="C723" s="466"/>
      <c r="D723" s="477"/>
      <c r="E723" s="478"/>
      <c r="F723" s="477"/>
      <c r="G723" s="478"/>
      <c r="H723" s="477"/>
    </row>
    <row r="724" spans="1:46">
      <c r="A724" s="466">
        <v>369378379</v>
      </c>
      <c r="B724" s="467">
        <v>1996</v>
      </c>
      <c r="C724" s="466"/>
      <c r="D724" s="477">
        <f>D430+D640+D703</f>
        <v>0</v>
      </c>
      <c r="E724" s="478"/>
      <c r="F724" s="477">
        <f>F430+F640+F703</f>
        <v>0</v>
      </c>
      <c r="G724" s="478"/>
      <c r="H724" s="477">
        <f>H430+H640+H703</f>
        <v>230</v>
      </c>
      <c r="J724" s="482">
        <f t="shared" ref="J724:J742" si="510">F724+-H724</f>
        <v>-230</v>
      </c>
      <c r="L724" s="471" t="str">
        <f t="shared" ref="L724:L742" si="511">IF(D724=0,"NA",+J724/D724)</f>
        <v>NA</v>
      </c>
      <c r="N724" s="471"/>
      <c r="O724" s="472"/>
      <c r="P724" s="471"/>
      <c r="Q724" s="473"/>
      <c r="R724" s="473"/>
      <c r="S724" s="473"/>
      <c r="T724" s="473"/>
      <c r="U724" s="472"/>
      <c r="V724" s="472"/>
      <c r="W724" s="472"/>
      <c r="X724" s="472"/>
      <c r="Y724" s="472"/>
      <c r="Z724" s="472"/>
      <c r="AA724" s="474"/>
      <c r="AB724" s="474"/>
      <c r="AC724" s="472"/>
      <c r="AD724" s="472"/>
      <c r="AE724" s="472"/>
      <c r="AF724" s="472"/>
      <c r="AG724" s="472"/>
      <c r="AH724" s="472"/>
      <c r="AI724" s="472"/>
      <c r="AJ724" s="472"/>
      <c r="AK724" s="472"/>
      <c r="AL724" s="472"/>
      <c r="AM724" s="472"/>
      <c r="AN724" s="472"/>
      <c r="AO724" s="472"/>
      <c r="AP724" s="472"/>
      <c r="AQ724" s="472"/>
      <c r="AR724" s="472"/>
    </row>
    <row r="725" spans="1:46">
      <c r="A725" s="466">
        <v>369378379</v>
      </c>
      <c r="B725" s="467">
        <v>1997</v>
      </c>
      <c r="C725" s="466"/>
      <c r="D725" s="477">
        <f t="shared" ref="D725:D742" si="512">D431+D641+D704</f>
        <v>0</v>
      </c>
      <c r="E725" s="478"/>
      <c r="F725" s="477">
        <f t="shared" ref="F725:F742" si="513">F431+F641+F704</f>
        <v>0</v>
      </c>
      <c r="G725" s="478"/>
      <c r="H725" s="477">
        <f t="shared" ref="H725:H742" si="514">H431+H641+H704</f>
        <v>0</v>
      </c>
      <c r="J725" s="470">
        <f t="shared" si="510"/>
        <v>0</v>
      </c>
      <c r="L725" s="471" t="str">
        <f t="shared" si="511"/>
        <v>NA</v>
      </c>
      <c r="N725" s="471" t="str">
        <f t="shared" ref="N725:N740" si="515">IF(SUM($D724:$D725)=0,"NA",SUM($J724:$J725)/SUM($D724:$D725))</f>
        <v>NA</v>
      </c>
      <c r="O725" s="472"/>
      <c r="P725" s="471"/>
      <c r="Q725" s="473"/>
      <c r="R725" s="471"/>
      <c r="S725" s="473"/>
      <c r="T725" s="473"/>
      <c r="U725" s="472"/>
      <c r="V725" s="472"/>
      <c r="W725" s="472"/>
      <c r="X725" s="472"/>
      <c r="Y725" s="472"/>
      <c r="Z725" s="472"/>
      <c r="AA725" s="474"/>
      <c r="AB725" s="475"/>
      <c r="AC725" s="472"/>
      <c r="AD725" s="472"/>
      <c r="AE725" s="472"/>
      <c r="AF725" s="472"/>
      <c r="AG725" s="472"/>
      <c r="AH725" s="472"/>
      <c r="AI725" s="472"/>
      <c r="AJ725" s="472"/>
      <c r="AK725" s="472"/>
      <c r="AL725" s="472"/>
      <c r="AM725" s="472"/>
      <c r="AN725" s="472"/>
      <c r="AO725" s="472"/>
      <c r="AP725" s="472"/>
      <c r="AQ725" s="472"/>
      <c r="AR725" s="472"/>
    </row>
    <row r="726" spans="1:46">
      <c r="A726" s="466">
        <v>369378379</v>
      </c>
      <c r="B726" s="467">
        <v>1998</v>
      </c>
      <c r="C726" s="466"/>
      <c r="D726" s="477">
        <f t="shared" si="512"/>
        <v>13898</v>
      </c>
      <c r="E726" s="478"/>
      <c r="F726" s="477">
        <f t="shared" si="513"/>
        <v>0</v>
      </c>
      <c r="G726" s="478"/>
      <c r="H726" s="477">
        <f t="shared" si="514"/>
        <v>100</v>
      </c>
      <c r="J726" s="482">
        <f t="shared" si="510"/>
        <v>-100</v>
      </c>
      <c r="L726" s="471">
        <f t="shared" si="511"/>
        <v>-7.1952798963879697E-3</v>
      </c>
      <c r="N726" s="471">
        <f t="shared" si="515"/>
        <v>-7.1952798963879697E-3</v>
      </c>
      <c r="O726" s="472"/>
      <c r="P726" s="471">
        <f t="shared" ref="P726:P742" si="516">IF(SUM($D724:$D726)=0,"NA",SUM($J724:$J726)/SUM($D724:$D726))</f>
        <v>-2.3744423658080299E-2</v>
      </c>
      <c r="Q726" s="473"/>
      <c r="R726" s="471"/>
      <c r="S726" s="473"/>
      <c r="T726" s="471"/>
      <c r="U726" s="472"/>
      <c r="V726" s="472"/>
      <c r="W726" s="472"/>
      <c r="X726" s="472"/>
      <c r="Y726" s="472"/>
      <c r="Z726" s="472"/>
      <c r="AA726" s="472"/>
      <c r="AB726" s="472"/>
      <c r="AC726" s="472"/>
      <c r="AD726" s="472"/>
      <c r="AE726" s="472"/>
      <c r="AF726" s="472"/>
      <c r="AG726" s="472"/>
      <c r="AH726" s="472"/>
      <c r="AI726" s="472"/>
      <c r="AJ726" s="472"/>
      <c r="AK726" s="472"/>
      <c r="AL726" s="472"/>
      <c r="AM726" s="472"/>
      <c r="AN726" s="472"/>
      <c r="AO726" s="472"/>
      <c r="AP726" s="472"/>
      <c r="AQ726" s="472"/>
      <c r="AR726" s="472"/>
    </row>
    <row r="727" spans="1:46">
      <c r="A727" s="466">
        <v>369378379</v>
      </c>
      <c r="B727" s="467">
        <v>1999</v>
      </c>
      <c r="C727" s="466"/>
      <c r="D727" s="477">
        <f t="shared" si="512"/>
        <v>2464</v>
      </c>
      <c r="E727" s="478"/>
      <c r="F727" s="477">
        <f t="shared" si="513"/>
        <v>0</v>
      </c>
      <c r="G727" s="478"/>
      <c r="H727" s="477">
        <f t="shared" si="514"/>
        <v>0</v>
      </c>
      <c r="J727" s="470">
        <f t="shared" si="510"/>
        <v>0</v>
      </c>
      <c r="L727" s="471">
        <f t="shared" si="511"/>
        <v>0</v>
      </c>
      <c r="N727" s="471">
        <f t="shared" si="515"/>
        <v>-6.1117222833394448E-3</v>
      </c>
      <c r="O727" s="472"/>
      <c r="P727" s="471">
        <f t="shared" si="516"/>
        <v>-6.1117222833394448E-3</v>
      </c>
      <c r="Q727" s="473"/>
      <c r="R727" s="471">
        <f t="shared" ref="R727:R742" si="517">IF(SUM($D724:$D727)=0,"NA",SUM($J724:$J727)/SUM($D724:$D727))</f>
        <v>-2.016868353502017E-2</v>
      </c>
      <c r="S727" s="473"/>
      <c r="T727" s="471"/>
      <c r="U727" s="472"/>
      <c r="V727" s="471"/>
      <c r="W727" s="472"/>
      <c r="X727" s="472"/>
      <c r="Y727" s="472"/>
      <c r="Z727" s="472"/>
      <c r="AA727" s="472"/>
      <c r="AB727" s="472"/>
      <c r="AC727" s="472"/>
      <c r="AD727" s="472"/>
      <c r="AE727" s="472"/>
      <c r="AF727" s="472"/>
      <c r="AG727" s="472"/>
      <c r="AH727" s="472"/>
      <c r="AI727" s="472"/>
      <c r="AJ727" s="472"/>
      <c r="AK727" s="472"/>
      <c r="AL727" s="472"/>
      <c r="AM727" s="472"/>
      <c r="AN727" s="472"/>
      <c r="AO727" s="472"/>
      <c r="AP727" s="472"/>
      <c r="AQ727" s="472"/>
      <c r="AR727" s="472"/>
    </row>
    <row r="728" spans="1:46">
      <c r="A728" s="466">
        <v>369378379</v>
      </c>
      <c r="B728" s="467">
        <v>2000</v>
      </c>
      <c r="C728" s="466"/>
      <c r="D728" s="477">
        <f t="shared" si="512"/>
        <v>12823</v>
      </c>
      <c r="E728" s="478"/>
      <c r="F728" s="477">
        <f t="shared" si="513"/>
        <v>0</v>
      </c>
      <c r="G728" s="478"/>
      <c r="H728" s="477">
        <f t="shared" si="514"/>
        <v>2112</v>
      </c>
      <c r="J728" s="482">
        <f t="shared" si="510"/>
        <v>-2112</v>
      </c>
      <c r="L728" s="471">
        <f t="shared" si="511"/>
        <v>-0.16470404741480152</v>
      </c>
      <c r="N728" s="471">
        <f t="shared" si="515"/>
        <v>-0.13815660365016028</v>
      </c>
      <c r="O728" s="472"/>
      <c r="P728" s="471">
        <f t="shared" si="516"/>
        <v>-7.5792359088572903E-2</v>
      </c>
      <c r="Q728" s="473"/>
      <c r="R728" s="471">
        <f t="shared" si="517"/>
        <v>-7.5792359088572903E-2</v>
      </c>
      <c r="S728" s="473"/>
      <c r="T728" s="471">
        <f t="shared" ref="T728:T742" si="518">IF(SUM($D724:$D728)=0,"NA",SUM($J724:$J728)/SUM($D724:$D728))</f>
        <v>-8.3673119753297928E-2</v>
      </c>
      <c r="U728" s="472"/>
      <c r="V728" s="471"/>
      <c r="W728" s="472"/>
      <c r="X728" s="471"/>
      <c r="Y728" s="472"/>
      <c r="Z728" s="472"/>
      <c r="AA728" s="472"/>
      <c r="AB728" s="472"/>
      <c r="AC728" s="472"/>
      <c r="AD728" s="472"/>
      <c r="AE728" s="472"/>
      <c r="AF728" s="472"/>
      <c r="AG728" s="472"/>
      <c r="AH728" s="472"/>
      <c r="AI728" s="472"/>
      <c r="AJ728" s="472"/>
      <c r="AK728" s="472"/>
      <c r="AL728" s="472"/>
      <c r="AM728" s="472"/>
      <c r="AN728" s="472"/>
      <c r="AO728" s="472"/>
      <c r="AP728" s="472"/>
      <c r="AQ728" s="472"/>
      <c r="AR728" s="472"/>
    </row>
    <row r="729" spans="1:46">
      <c r="A729" s="466">
        <v>369378379</v>
      </c>
      <c r="B729" s="467">
        <v>2001</v>
      </c>
      <c r="C729" s="466"/>
      <c r="D729" s="477">
        <f t="shared" si="512"/>
        <v>2183</v>
      </c>
      <c r="E729" s="478"/>
      <c r="F729" s="477">
        <f t="shared" si="513"/>
        <v>0</v>
      </c>
      <c r="G729" s="478"/>
      <c r="H729" s="477">
        <f t="shared" si="514"/>
        <v>0</v>
      </c>
      <c r="J729" s="470">
        <f t="shared" si="510"/>
        <v>0</v>
      </c>
      <c r="L729" s="471">
        <f t="shared" si="511"/>
        <v>0</v>
      </c>
      <c r="N729" s="471">
        <f t="shared" si="515"/>
        <v>-0.1407437025189924</v>
      </c>
      <c r="O729" s="472"/>
      <c r="P729" s="471">
        <f t="shared" si="516"/>
        <v>-0.12089295935890097</v>
      </c>
      <c r="Q729" s="473"/>
      <c r="R729" s="471">
        <f t="shared" si="517"/>
        <v>-7.0517725070135165E-2</v>
      </c>
      <c r="S729" s="473"/>
      <c r="T729" s="471">
        <f t="shared" si="518"/>
        <v>-7.0517725070135165E-2</v>
      </c>
      <c r="U729" s="472"/>
      <c r="V729" s="471">
        <f t="shared" ref="V729:V742" si="519">IF(SUM($D724:$D729)=0,"NA",SUM($J724:$J729)/SUM($D724:$D729))</f>
        <v>-7.7850038255547052E-2</v>
      </c>
      <c r="W729" s="472"/>
      <c r="X729" s="471"/>
      <c r="Y729" s="472"/>
      <c r="Z729" s="471"/>
      <c r="AA729" s="472"/>
      <c r="AB729" s="472"/>
      <c r="AC729" s="472"/>
      <c r="AD729" s="472"/>
      <c r="AE729" s="472"/>
      <c r="AF729" s="472"/>
      <c r="AG729" s="472"/>
      <c r="AH729" s="472"/>
      <c r="AI729" s="472"/>
      <c r="AJ729" s="472"/>
      <c r="AK729" s="472"/>
      <c r="AL729" s="472"/>
      <c r="AM729" s="472"/>
      <c r="AN729" s="472"/>
      <c r="AO729" s="472"/>
      <c r="AP729" s="472"/>
      <c r="AQ729" s="472"/>
      <c r="AR729" s="472"/>
    </row>
    <row r="730" spans="1:46">
      <c r="A730" s="466">
        <v>369378379</v>
      </c>
      <c r="B730" s="467">
        <v>2002</v>
      </c>
      <c r="C730" s="466"/>
      <c r="D730" s="477">
        <f t="shared" si="512"/>
        <v>0</v>
      </c>
      <c r="E730" s="478"/>
      <c r="F730" s="477">
        <f t="shared" si="513"/>
        <v>0</v>
      </c>
      <c r="G730" s="478"/>
      <c r="H730" s="477">
        <f t="shared" si="514"/>
        <v>0</v>
      </c>
      <c r="J730" s="470">
        <f t="shared" si="510"/>
        <v>0</v>
      </c>
      <c r="L730" s="471" t="str">
        <f t="shared" si="511"/>
        <v>NA</v>
      </c>
      <c r="N730" s="471">
        <f t="shared" si="515"/>
        <v>0</v>
      </c>
      <c r="O730" s="472"/>
      <c r="P730" s="471">
        <f t="shared" si="516"/>
        <v>-0.1407437025189924</v>
      </c>
      <c r="Q730" s="473"/>
      <c r="R730" s="471">
        <f t="shared" si="517"/>
        <v>-0.12089295935890097</v>
      </c>
      <c r="S730" s="473"/>
      <c r="T730" s="471">
        <f t="shared" si="518"/>
        <v>-7.0517725070135165E-2</v>
      </c>
      <c r="U730" s="472"/>
      <c r="V730" s="471">
        <f t="shared" si="519"/>
        <v>-7.0517725070135165E-2</v>
      </c>
      <c r="W730" s="472"/>
      <c r="X730" s="471">
        <f t="shared" ref="X730:X742" si="520">IF(SUM($D724:$D730)=0,"NA",SUM($J724:$J730)/SUM($D724:$D730))</f>
        <v>-7.7850038255547052E-2</v>
      </c>
      <c r="Y730" s="472"/>
      <c r="Z730" s="471"/>
      <c r="AA730" s="472"/>
      <c r="AB730" s="471"/>
      <c r="AC730" s="472"/>
      <c r="AD730" s="472"/>
      <c r="AE730" s="472"/>
      <c r="AF730" s="472"/>
      <c r="AG730" s="472"/>
      <c r="AH730" s="472"/>
      <c r="AI730" s="472"/>
      <c r="AJ730" s="472"/>
      <c r="AK730" s="472"/>
      <c r="AL730" s="472"/>
      <c r="AM730" s="472"/>
      <c r="AN730" s="472"/>
      <c r="AO730" s="472"/>
      <c r="AP730" s="472"/>
      <c r="AQ730" s="472"/>
      <c r="AR730" s="472"/>
    </row>
    <row r="731" spans="1:46">
      <c r="A731" s="466">
        <v>369378379</v>
      </c>
      <c r="B731" s="467">
        <v>2003</v>
      </c>
      <c r="C731" s="466"/>
      <c r="D731" s="477">
        <f t="shared" si="512"/>
        <v>0</v>
      </c>
      <c r="E731" s="478"/>
      <c r="F731" s="477">
        <f t="shared" si="513"/>
        <v>0</v>
      </c>
      <c r="G731" s="478"/>
      <c r="H731" s="477">
        <f t="shared" si="514"/>
        <v>0</v>
      </c>
      <c r="J731" s="470">
        <f t="shared" si="510"/>
        <v>0</v>
      </c>
      <c r="L731" s="471" t="str">
        <f t="shared" si="511"/>
        <v>NA</v>
      </c>
      <c r="N731" s="471" t="str">
        <f t="shared" si="515"/>
        <v>NA</v>
      </c>
      <c r="O731" s="472"/>
      <c r="P731" s="471">
        <f t="shared" si="516"/>
        <v>0</v>
      </c>
      <c r="Q731" s="473"/>
      <c r="R731" s="471">
        <f t="shared" si="517"/>
        <v>-0.1407437025189924</v>
      </c>
      <c r="S731" s="473"/>
      <c r="T731" s="471">
        <f t="shared" si="518"/>
        <v>-0.12089295935890097</v>
      </c>
      <c r="U731" s="472"/>
      <c r="V731" s="471">
        <f t="shared" si="519"/>
        <v>-7.0517725070135165E-2</v>
      </c>
      <c r="W731" s="472"/>
      <c r="X731" s="471">
        <f t="shared" si="520"/>
        <v>-7.0517725070135165E-2</v>
      </c>
      <c r="Y731" s="472"/>
      <c r="Z731" s="471">
        <f t="shared" ref="Z731:Z742" si="521">IF(SUM($D724:$D731)=0,"NA",SUM($J724:$J731)/SUM($D724:$D731))</f>
        <v>-7.7850038255547052E-2</v>
      </c>
      <c r="AA731" s="472"/>
      <c r="AB731" s="471"/>
      <c r="AC731" s="472"/>
      <c r="AD731" s="471"/>
      <c r="AE731" s="471"/>
      <c r="AF731" s="472"/>
      <c r="AG731" s="472"/>
      <c r="AH731" s="472"/>
      <c r="AI731" s="472"/>
      <c r="AJ731" s="472"/>
      <c r="AK731" s="472"/>
      <c r="AL731" s="472"/>
      <c r="AM731" s="472"/>
      <c r="AN731" s="472"/>
      <c r="AO731" s="472"/>
      <c r="AP731" s="472"/>
      <c r="AQ731" s="472"/>
      <c r="AR731" s="472"/>
    </row>
    <row r="732" spans="1:46">
      <c r="A732" s="466">
        <v>369378379</v>
      </c>
      <c r="B732" s="467">
        <v>2004</v>
      </c>
      <c r="C732" s="466"/>
      <c r="D732" s="477">
        <f t="shared" si="512"/>
        <v>302</v>
      </c>
      <c r="E732" s="478"/>
      <c r="F732" s="477">
        <f t="shared" si="513"/>
        <v>0</v>
      </c>
      <c r="G732" s="478"/>
      <c r="H732" s="477">
        <f t="shared" si="514"/>
        <v>0</v>
      </c>
      <c r="J732" s="470">
        <f t="shared" si="510"/>
        <v>0</v>
      </c>
      <c r="L732" s="471">
        <f t="shared" si="511"/>
        <v>0</v>
      </c>
      <c r="N732" s="471">
        <f t="shared" si="515"/>
        <v>0</v>
      </c>
      <c r="O732" s="472"/>
      <c r="P732" s="471">
        <f t="shared" si="516"/>
        <v>0</v>
      </c>
      <c r="Q732" s="473"/>
      <c r="R732" s="471">
        <f t="shared" si="517"/>
        <v>0</v>
      </c>
      <c r="S732" s="473"/>
      <c r="T732" s="471">
        <f t="shared" si="518"/>
        <v>-0.13796707603867259</v>
      </c>
      <c r="U732" s="472"/>
      <c r="V732" s="471">
        <f t="shared" si="519"/>
        <v>-0.11883862255232951</v>
      </c>
      <c r="W732" s="472"/>
      <c r="X732" s="471">
        <f t="shared" si="520"/>
        <v>-6.9845279444269021E-2</v>
      </c>
      <c r="Y732" s="472"/>
      <c r="Z732" s="471">
        <f t="shared" si="521"/>
        <v>-6.9845279444269021E-2</v>
      </c>
      <c r="AA732" s="472"/>
      <c r="AB732" s="471">
        <f t="shared" ref="AB732:AB742" si="522">IF(SUM($D724:$D732)=0,"NA",SUM($J724:$J732)/SUM($D724:$D732))</f>
        <v>-7.7107672876539315E-2</v>
      </c>
      <c r="AC732" s="472"/>
      <c r="AD732" s="471"/>
      <c r="AE732" s="471"/>
      <c r="AF732" s="471"/>
      <c r="AG732" s="472"/>
      <c r="AH732" s="471" t="s">
        <v>36</v>
      </c>
      <c r="AI732" s="472"/>
      <c r="AJ732" s="471" t="s">
        <v>36</v>
      </c>
      <c r="AK732" s="472"/>
      <c r="AL732" s="471" t="s">
        <v>36</v>
      </c>
      <c r="AM732" s="472"/>
      <c r="AN732" s="471" t="s">
        <v>36</v>
      </c>
      <c r="AO732" s="472"/>
      <c r="AP732" s="472"/>
      <c r="AQ732" s="472"/>
      <c r="AR732" s="472"/>
    </row>
    <row r="733" spans="1:46">
      <c r="A733" s="466">
        <v>369378379</v>
      </c>
      <c r="B733" s="467">
        <v>2005</v>
      </c>
      <c r="C733" s="466"/>
      <c r="D733" s="477">
        <f t="shared" si="512"/>
        <v>0</v>
      </c>
      <c r="E733" s="478"/>
      <c r="F733" s="477">
        <f t="shared" si="513"/>
        <v>0</v>
      </c>
      <c r="G733" s="478"/>
      <c r="H733" s="477">
        <f t="shared" si="514"/>
        <v>0</v>
      </c>
      <c r="J733" s="470">
        <f t="shared" si="510"/>
        <v>0</v>
      </c>
      <c r="L733" s="471" t="str">
        <f t="shared" si="511"/>
        <v>NA</v>
      </c>
      <c r="N733" s="471">
        <f t="shared" si="515"/>
        <v>0</v>
      </c>
      <c r="O733" s="472"/>
      <c r="P733" s="471">
        <f t="shared" si="516"/>
        <v>0</v>
      </c>
      <c r="Q733" s="473"/>
      <c r="R733" s="471">
        <f t="shared" si="517"/>
        <v>0</v>
      </c>
      <c r="S733" s="473"/>
      <c r="T733" s="471">
        <f t="shared" si="518"/>
        <v>0</v>
      </c>
      <c r="U733" s="472"/>
      <c r="V733" s="471">
        <f t="shared" si="519"/>
        <v>-0.13796707603867259</v>
      </c>
      <c r="W733" s="472"/>
      <c r="X733" s="471">
        <f t="shared" si="520"/>
        <v>-0.11883862255232951</v>
      </c>
      <c r="Y733" s="472"/>
      <c r="Z733" s="471">
        <f t="shared" si="521"/>
        <v>-6.9845279444269021E-2</v>
      </c>
      <c r="AA733" s="472"/>
      <c r="AB733" s="471">
        <f t="shared" si="522"/>
        <v>-6.9845279444269021E-2</v>
      </c>
      <c r="AC733" s="472"/>
      <c r="AD733" s="471">
        <f t="shared" ref="AD733:AD742" si="523">IF(SUM($D724:$D733)=0,"NA",SUM($J724:$J733)/SUM($D724:$D733))</f>
        <v>-7.7107672876539315E-2</v>
      </c>
      <c r="AE733" s="471"/>
      <c r="AF733" s="471"/>
      <c r="AG733" s="472"/>
      <c r="AH733" s="471"/>
      <c r="AI733" s="472"/>
      <c r="AJ733" s="471" t="s">
        <v>36</v>
      </c>
      <c r="AK733" s="472"/>
      <c r="AL733" s="471" t="s">
        <v>36</v>
      </c>
      <c r="AM733" s="472"/>
      <c r="AN733" s="471" t="s">
        <v>36</v>
      </c>
      <c r="AO733" s="472"/>
      <c r="AP733" s="472"/>
      <c r="AQ733" s="472"/>
      <c r="AR733" s="472"/>
    </row>
    <row r="734" spans="1:46">
      <c r="A734" s="466">
        <v>369378379</v>
      </c>
      <c r="B734" s="467">
        <v>2006</v>
      </c>
      <c r="C734" s="466"/>
      <c r="D734" s="477">
        <f t="shared" si="512"/>
        <v>12626.52</v>
      </c>
      <c r="E734" s="478"/>
      <c r="F734" s="477">
        <f t="shared" si="513"/>
        <v>0</v>
      </c>
      <c r="G734" s="478"/>
      <c r="H734" s="477">
        <f t="shared" si="514"/>
        <v>7595.24</v>
      </c>
      <c r="J734" s="482">
        <f t="shared" si="510"/>
        <v>-7595.24</v>
      </c>
      <c r="L734" s="471">
        <f t="shared" si="511"/>
        <v>-0.60153074639726545</v>
      </c>
      <c r="N734" s="471">
        <f t="shared" si="515"/>
        <v>-0.60153074639726545</v>
      </c>
      <c r="O734" s="472"/>
      <c r="P734" s="471">
        <f t="shared" si="516"/>
        <v>-0.58747946400670759</v>
      </c>
      <c r="Q734" s="473"/>
      <c r="R734" s="471">
        <f t="shared" si="517"/>
        <v>-0.58747946400670759</v>
      </c>
      <c r="S734" s="473"/>
      <c r="T734" s="471">
        <f t="shared" si="518"/>
        <v>-0.58747946400670759</v>
      </c>
      <c r="U734" s="472"/>
      <c r="V734" s="471">
        <f t="shared" si="519"/>
        <v>-0.50261257636558065</v>
      </c>
      <c r="W734" s="472"/>
      <c r="X734" s="471">
        <f t="shared" si="520"/>
        <v>-0.34749979595138919</v>
      </c>
      <c r="Y734" s="472"/>
      <c r="Z734" s="471">
        <f t="shared" si="521"/>
        <v>-0.31933265172120223</v>
      </c>
      <c r="AA734" s="472"/>
      <c r="AB734" s="471">
        <f t="shared" si="522"/>
        <v>-0.22139978490409629</v>
      </c>
      <c r="AC734" s="472"/>
      <c r="AD734" s="471">
        <f t="shared" si="523"/>
        <v>-0.22139978490409629</v>
      </c>
      <c r="AE734" s="471"/>
      <c r="AF734" s="471">
        <f t="shared" ref="AF734:AF742" si="524">IF(SUM($D724:$D734)=0,"NA",SUM($J724:$J734)/SUM($D724:$D734))</f>
        <v>-0.22659206637451426</v>
      </c>
      <c r="AG734" s="472"/>
      <c r="AH734" s="471"/>
      <c r="AI734" s="472"/>
      <c r="AJ734" s="471"/>
      <c r="AK734" s="472"/>
      <c r="AL734" s="471" t="s">
        <v>36</v>
      </c>
      <c r="AM734" s="472"/>
      <c r="AN734" s="471" t="s">
        <v>36</v>
      </c>
      <c r="AO734" s="472"/>
      <c r="AP734" s="472"/>
      <c r="AQ734" s="472"/>
      <c r="AR734" s="472"/>
    </row>
    <row r="735" spans="1:46">
      <c r="A735" s="466">
        <v>369378379</v>
      </c>
      <c r="B735" s="467">
        <v>2007</v>
      </c>
      <c r="C735" s="466"/>
      <c r="D735" s="477">
        <f t="shared" si="512"/>
        <v>24754.080000000002</v>
      </c>
      <c r="E735" s="478"/>
      <c r="F735" s="477">
        <f t="shared" si="513"/>
        <v>0</v>
      </c>
      <c r="G735" s="478"/>
      <c r="H735" s="477">
        <f t="shared" si="514"/>
        <v>57129.82</v>
      </c>
      <c r="J735" s="482">
        <f t="shared" si="510"/>
        <v>-57129.82</v>
      </c>
      <c r="L735" s="471">
        <f t="shared" si="511"/>
        <v>-2.3078951025447116</v>
      </c>
      <c r="N735" s="471">
        <f t="shared" si="515"/>
        <v>-1.7315147429415254</v>
      </c>
      <c r="O735" s="472"/>
      <c r="P735" s="471">
        <f t="shared" si="516"/>
        <v>-1.7315147429415254</v>
      </c>
      <c r="Q735" s="473"/>
      <c r="R735" s="471">
        <f t="shared" si="517"/>
        <v>-1.7176378487683968</v>
      </c>
      <c r="S735" s="473"/>
      <c r="T735" s="471">
        <f t="shared" si="518"/>
        <v>-1.7176378487683968</v>
      </c>
      <c r="U735" s="472"/>
      <c r="V735" s="471">
        <f t="shared" si="519"/>
        <v>-1.7176378487683968</v>
      </c>
      <c r="W735" s="472"/>
      <c r="X735" s="471">
        <f t="shared" si="520"/>
        <v>-1.623581734628351</v>
      </c>
      <c r="Y735" s="472"/>
      <c r="Z735" s="471">
        <f t="shared" si="521"/>
        <v>-1.268529814798647</v>
      </c>
      <c r="AA735" s="472"/>
      <c r="AB735" s="471">
        <f t="shared" si="522"/>
        <v>-1.2118569206166163</v>
      </c>
      <c r="AC735" s="472"/>
      <c r="AD735" s="471">
        <f t="shared" si="523"/>
        <v>-0.96939143179059983</v>
      </c>
      <c r="AE735" s="471"/>
      <c r="AF735" s="471">
        <f t="shared" si="524"/>
        <v>-0.96939143179059983</v>
      </c>
      <c r="AG735" s="472"/>
      <c r="AH735" s="471">
        <f t="shared" ref="AH735:AH742" si="525">IF(SUM($D724:$D735)=0,"NA",SUM($J724:$J735)/SUM($D724:$D735))</f>
        <v>-0.97272232247076773</v>
      </c>
      <c r="AI735" s="472"/>
      <c r="AJ735" s="471"/>
      <c r="AK735" s="472"/>
      <c r="AL735" s="471"/>
      <c r="AM735" s="472"/>
      <c r="AN735" s="471" t="s">
        <v>36</v>
      </c>
      <c r="AO735" s="472"/>
      <c r="AP735" s="472"/>
      <c r="AQ735" s="472"/>
      <c r="AR735" s="472"/>
    </row>
    <row r="736" spans="1:46">
      <c r="A736" s="466">
        <v>369378379</v>
      </c>
      <c r="B736" s="467">
        <v>2008</v>
      </c>
      <c r="C736" s="466"/>
      <c r="D736" s="477">
        <f t="shared" si="512"/>
        <v>102611.29</v>
      </c>
      <c r="E736" s="478"/>
      <c r="F736" s="477">
        <f t="shared" si="513"/>
        <v>0</v>
      </c>
      <c r="G736" s="478"/>
      <c r="H736" s="477">
        <f t="shared" si="514"/>
        <v>27327.02</v>
      </c>
      <c r="J736" s="482">
        <f t="shared" si="510"/>
        <v>-27327.02</v>
      </c>
      <c r="L736" s="471">
        <f t="shared" si="511"/>
        <v>-0.26631591903775892</v>
      </c>
      <c r="N736" s="471">
        <f t="shared" si="515"/>
        <v>-0.66310677698341391</v>
      </c>
      <c r="O736" s="472"/>
      <c r="P736" s="471">
        <f t="shared" si="516"/>
        <v>-0.65755294824578758</v>
      </c>
      <c r="Q736" s="472"/>
      <c r="R736" s="471">
        <f t="shared" si="517"/>
        <v>-0.65755294824578758</v>
      </c>
      <c r="S736" s="473"/>
      <c r="T736" s="471">
        <f t="shared" si="518"/>
        <v>-0.6561374839631291</v>
      </c>
      <c r="U736" s="472"/>
      <c r="V736" s="471">
        <f t="shared" si="519"/>
        <v>-0.6561374839631291</v>
      </c>
      <c r="W736" s="472"/>
      <c r="X736" s="471">
        <f t="shared" si="520"/>
        <v>-0.6561374839631291</v>
      </c>
      <c r="Y736" s="472"/>
      <c r="Z736" s="471">
        <f t="shared" si="521"/>
        <v>-0.64608428777466997</v>
      </c>
      <c r="AA736" s="472"/>
      <c r="AB736" s="471">
        <f t="shared" si="522"/>
        <v>-0.60633706823617195</v>
      </c>
      <c r="AC736" s="472"/>
      <c r="AD736" s="471">
        <f t="shared" si="523"/>
        <v>-0.59686712846646972</v>
      </c>
      <c r="AE736" s="471"/>
      <c r="AF736" s="471">
        <f t="shared" si="524"/>
        <v>-0.5491264252071324</v>
      </c>
      <c r="AG736" s="472"/>
      <c r="AH736" s="471">
        <f t="shared" si="525"/>
        <v>-0.5491264252071324</v>
      </c>
      <c r="AI736" s="472"/>
      <c r="AJ736" s="471">
        <f t="shared" ref="AJ736:AJ742" si="526">IF(SUM($D724:$D736)=0,"NA",SUM($J724:$J736)/SUM($D724:$D736))</f>
        <v>-0.55046626831383483</v>
      </c>
      <c r="AK736" s="472"/>
      <c r="AL736" s="471"/>
      <c r="AM736" s="472"/>
      <c r="AN736" s="471"/>
      <c r="AO736" s="472"/>
      <c r="AP736" s="472"/>
      <c r="AQ736" s="472"/>
      <c r="AR736" s="472"/>
    </row>
    <row r="737" spans="1:46">
      <c r="A737" s="466">
        <v>369378379</v>
      </c>
      <c r="B737" s="467">
        <v>2009</v>
      </c>
      <c r="C737" s="466"/>
      <c r="D737" s="477">
        <f t="shared" si="512"/>
        <v>353848.54000000004</v>
      </c>
      <c r="E737" s="478"/>
      <c r="F737" s="477">
        <f t="shared" si="513"/>
        <v>0</v>
      </c>
      <c r="G737" s="478"/>
      <c r="H737" s="477">
        <f t="shared" si="514"/>
        <v>21867.53</v>
      </c>
      <c r="J737" s="482">
        <f t="shared" si="510"/>
        <v>-21867.53</v>
      </c>
      <c r="L737" s="471">
        <f t="shared" si="511"/>
        <v>-6.1799124563294783E-2</v>
      </c>
      <c r="N737" s="471">
        <f t="shared" si="515"/>
        <v>-0.10777410577399549</v>
      </c>
      <c r="O737" s="472"/>
      <c r="P737" s="471">
        <f t="shared" si="516"/>
        <v>-0.22095032539686973</v>
      </c>
      <c r="Q737" s="472"/>
      <c r="R737" s="471">
        <f t="shared" si="517"/>
        <v>-0.23068101167820543</v>
      </c>
      <c r="S737" s="473"/>
      <c r="T737" s="471">
        <f t="shared" si="518"/>
        <v>-0.23068101167820543</v>
      </c>
      <c r="U737" s="472"/>
      <c r="V737" s="471">
        <f t="shared" si="519"/>
        <v>-0.23054002871196466</v>
      </c>
      <c r="W737" s="472"/>
      <c r="X737" s="471">
        <f t="shared" si="520"/>
        <v>-0.23054002871196466</v>
      </c>
      <c r="Y737" s="472"/>
      <c r="Z737" s="471">
        <f t="shared" si="521"/>
        <v>-0.23054002871196466</v>
      </c>
      <c r="AA737" s="472"/>
      <c r="AB737" s="471">
        <f t="shared" si="522"/>
        <v>-0.22952603899421392</v>
      </c>
      <c r="AC737" s="472"/>
      <c r="AD737" s="471">
        <f t="shared" si="523"/>
        <v>-0.22789348481345606</v>
      </c>
      <c r="AE737" s="471"/>
      <c r="AF737" s="471">
        <f t="shared" si="524"/>
        <v>-0.22679591658865675</v>
      </c>
      <c r="AG737" s="472"/>
      <c r="AH737" s="471">
        <f t="shared" si="525"/>
        <v>-0.22098821140429123</v>
      </c>
      <c r="AI737" s="472"/>
      <c r="AJ737" s="471">
        <f t="shared" si="526"/>
        <v>-0.22098821140429123</v>
      </c>
      <c r="AK737" s="472"/>
      <c r="AL737" s="471">
        <f t="shared" ref="AL737:AL742" si="527">IF(SUM($D724:$D737)=0,"NA",SUM($J724:$J737)/SUM($D724:$D737))</f>
        <v>-0.22142588111904837</v>
      </c>
      <c r="AM737" s="472"/>
      <c r="AN737" s="471"/>
      <c r="AO737" s="472"/>
      <c r="AP737" s="471"/>
      <c r="AQ737" s="472"/>
      <c r="AR737" s="472"/>
    </row>
    <row r="738" spans="1:46">
      <c r="A738" s="466">
        <v>369378379</v>
      </c>
      <c r="B738" s="467">
        <v>2010</v>
      </c>
      <c r="C738" s="466"/>
      <c r="D738" s="477">
        <f t="shared" si="512"/>
        <v>58560.820000000007</v>
      </c>
      <c r="E738" s="478"/>
      <c r="F738" s="477">
        <f t="shared" si="513"/>
        <v>-5555.5</v>
      </c>
      <c r="G738" s="478"/>
      <c r="H738" s="477">
        <f t="shared" si="514"/>
        <v>-44745.200000000004</v>
      </c>
      <c r="J738" s="470">
        <f t="shared" si="510"/>
        <v>39189.700000000004</v>
      </c>
      <c r="L738" s="471">
        <f t="shared" si="511"/>
        <v>0.66921364830615415</v>
      </c>
      <c r="N738" s="471">
        <f t="shared" si="515"/>
        <v>4.200236871442492E-2</v>
      </c>
      <c r="O738" s="472"/>
      <c r="P738" s="471">
        <f t="shared" si="516"/>
        <v>-1.9426114273282048E-2</v>
      </c>
      <c r="Q738" s="472"/>
      <c r="R738" s="471">
        <f t="shared" si="517"/>
        <v>-0.12437534821239221</v>
      </c>
      <c r="S738" s="472"/>
      <c r="T738" s="471">
        <f t="shared" si="518"/>
        <v>-0.13528193500648306</v>
      </c>
      <c r="U738" s="472"/>
      <c r="V738" s="471">
        <f t="shared" si="519"/>
        <v>-0.13528193500648306</v>
      </c>
      <c r="W738" s="472"/>
      <c r="X738" s="471">
        <f t="shared" si="520"/>
        <v>-0.13520801623656095</v>
      </c>
      <c r="Y738" s="472"/>
      <c r="Z738" s="471">
        <f t="shared" si="521"/>
        <v>-0.13520801623656095</v>
      </c>
      <c r="AA738" s="472"/>
      <c r="AB738" s="471">
        <f t="shared" si="522"/>
        <v>-0.13520801623656095</v>
      </c>
      <c r="AC738" s="472"/>
      <c r="AD738" s="471">
        <f t="shared" si="523"/>
        <v>-0.13467608901824474</v>
      </c>
      <c r="AE738" s="472"/>
      <c r="AF738" s="471">
        <f t="shared" si="524"/>
        <v>-0.13535433851042589</v>
      </c>
      <c r="AG738" s="472"/>
      <c r="AH738" s="471">
        <f t="shared" si="525"/>
        <v>-0.13476940561487233</v>
      </c>
      <c r="AI738" s="472"/>
      <c r="AJ738" s="471">
        <f t="shared" si="526"/>
        <v>-0.1317337739188498</v>
      </c>
      <c r="AK738" s="472"/>
      <c r="AL738" s="471">
        <f t="shared" si="527"/>
        <v>-0.1317337739188498</v>
      </c>
      <c r="AM738" s="472"/>
      <c r="AN738" s="471">
        <f>IF(SUM($D724:$D738)=0,"NA",SUM($J724:$J738)/SUM($D724:$D738))</f>
        <v>-0.13212756149185567</v>
      </c>
      <c r="AO738" s="472"/>
      <c r="AP738" s="471"/>
      <c r="AQ738" s="472"/>
      <c r="AR738" s="471"/>
    </row>
    <row r="739" spans="1:46">
      <c r="A739" s="466">
        <v>369378379</v>
      </c>
      <c r="B739" s="467">
        <v>2011</v>
      </c>
      <c r="C739" s="466"/>
      <c r="D739" s="477">
        <f t="shared" si="512"/>
        <v>152240.43</v>
      </c>
      <c r="E739" s="478"/>
      <c r="F739" s="477">
        <f t="shared" si="513"/>
        <v>0</v>
      </c>
      <c r="G739" s="478"/>
      <c r="H739" s="477">
        <f t="shared" si="514"/>
        <v>34199.56</v>
      </c>
      <c r="J739" s="482">
        <f t="shared" si="510"/>
        <v>-34199.56</v>
      </c>
      <c r="L739" s="471">
        <f t="shared" si="511"/>
        <v>-0.22464177222831017</v>
      </c>
      <c r="N739" s="471">
        <f t="shared" si="515"/>
        <v>2.3672250520336131E-2</v>
      </c>
      <c r="O739" s="472"/>
      <c r="P739" s="471">
        <f t="shared" si="516"/>
        <v>-2.9890013772961806E-2</v>
      </c>
      <c r="Q739" s="472"/>
      <c r="R739" s="471">
        <f t="shared" si="517"/>
        <v>-6.6247547361821243E-2</v>
      </c>
      <c r="S739" s="472"/>
      <c r="T739" s="471">
        <f t="shared" si="518"/>
        <v>-0.14643354056000737</v>
      </c>
      <c r="U739" s="472"/>
      <c r="V739" s="471">
        <f t="shared" si="519"/>
        <v>-0.15458845693033657</v>
      </c>
      <c r="W739" s="472"/>
      <c r="X739" s="471">
        <f t="shared" si="520"/>
        <v>-0.15458845693033657</v>
      </c>
      <c r="Y739" s="472"/>
      <c r="Z739" s="471">
        <f t="shared" si="521"/>
        <v>-0.15452223076884669</v>
      </c>
      <c r="AA739" s="472"/>
      <c r="AB739" s="471">
        <f t="shared" si="522"/>
        <v>-0.15452223076884669</v>
      </c>
      <c r="AC739" s="472"/>
      <c r="AD739" s="471">
        <f t="shared" si="523"/>
        <v>-0.15452223076884669</v>
      </c>
      <c r="AE739" s="472"/>
      <c r="AF739" s="471">
        <f t="shared" si="524"/>
        <v>-0.15404519880369952</v>
      </c>
      <c r="AG739" s="472"/>
      <c r="AH739" s="471">
        <f t="shared" si="525"/>
        <v>-0.1542350432046862</v>
      </c>
      <c r="AI739" s="472"/>
      <c r="AJ739" s="471">
        <f t="shared" si="526"/>
        <v>-0.15370898015109571</v>
      </c>
      <c r="AK739" s="472"/>
      <c r="AL739" s="471">
        <f t="shared" si="527"/>
        <v>-0.15094351076978707</v>
      </c>
      <c r="AM739" s="472"/>
      <c r="AN739" s="471">
        <f>IF(SUM($D725:$D739)=0,"NA",SUM($J725:$J739)/SUM($D725:$D739))</f>
        <v>-0.15094351076978707</v>
      </c>
      <c r="AO739" s="472"/>
      <c r="AP739" s="471">
        <f>IF(SUM($D724:$D739)=0,"NA",SUM($J724:$J739)/SUM($D724:$D739))</f>
        <v>-0.15125587848884864</v>
      </c>
      <c r="AQ739" s="472"/>
      <c r="AR739" s="471"/>
    </row>
    <row r="740" spans="1:46">
      <c r="A740" s="466">
        <v>369378379</v>
      </c>
      <c r="B740" s="467">
        <v>2012</v>
      </c>
      <c r="C740" s="466"/>
      <c r="D740" s="477">
        <f t="shared" si="512"/>
        <v>28669.869999999995</v>
      </c>
      <c r="E740" s="478"/>
      <c r="F740" s="477">
        <f t="shared" si="513"/>
        <v>0</v>
      </c>
      <c r="G740" s="478"/>
      <c r="H740" s="477">
        <f t="shared" si="514"/>
        <v>5202</v>
      </c>
      <c r="J740" s="482">
        <f t="shared" si="510"/>
        <v>-5202</v>
      </c>
      <c r="L740" s="471">
        <f t="shared" si="511"/>
        <v>-0.1814448408730141</v>
      </c>
      <c r="N740" s="471">
        <f t="shared" si="515"/>
        <v>-0.21779611221693845</v>
      </c>
      <c r="O740" s="472"/>
      <c r="P740" s="471">
        <f t="shared" si="516"/>
        <v>-8.8469958298100122E-4</v>
      </c>
      <c r="Q740" s="472"/>
      <c r="R740" s="471">
        <f t="shared" si="517"/>
        <v>-3.7213312634878794E-2</v>
      </c>
      <c r="S740" s="472"/>
      <c r="T740" s="471">
        <f t="shared" si="518"/>
        <v>-7.0993264489817548E-2</v>
      </c>
      <c r="U740" s="472"/>
      <c r="V740" s="471">
        <f t="shared" si="519"/>
        <v>-0.14782633961468575</v>
      </c>
      <c r="W740" s="472"/>
      <c r="X740" s="471">
        <f t="shared" si="520"/>
        <v>-0.15563844589656337</v>
      </c>
      <c r="Y740" s="472"/>
      <c r="Z740" s="471">
        <f t="shared" si="521"/>
        <v>-0.15563844589656337</v>
      </c>
      <c r="AA740" s="472"/>
      <c r="AB740" s="471">
        <f t="shared" si="522"/>
        <v>-0.15557437563687312</v>
      </c>
      <c r="AC740" s="472"/>
      <c r="AD740" s="471">
        <f t="shared" si="523"/>
        <v>-0.15557437563687312</v>
      </c>
      <c r="AE740" s="472"/>
      <c r="AF740" s="471">
        <f t="shared" si="524"/>
        <v>-0.15557437563687312</v>
      </c>
      <c r="AG740" s="472"/>
      <c r="AH740" s="471">
        <f t="shared" si="525"/>
        <v>-0.15511280937645061</v>
      </c>
      <c r="AI740" s="472"/>
      <c r="AJ740" s="471">
        <f t="shared" si="526"/>
        <v>-0.15527709635688783</v>
      </c>
      <c r="AK740" s="472"/>
      <c r="AL740" s="471">
        <f t="shared" si="527"/>
        <v>-0.1547676952850319</v>
      </c>
      <c r="AM740" s="472"/>
      <c r="AN740" s="471">
        <f>IF(SUM($D726:$D740)=0,"NA",SUM($J726:$J740)/SUM($D726:$D740))</f>
        <v>-0.1520866352920538</v>
      </c>
      <c r="AO740" s="472"/>
      <c r="AP740" s="471">
        <f>IF(SUM($D725:$D740)=0,"NA",SUM($J725:$J740)/SUM($D725:$D740))</f>
        <v>-0.1520866352920538</v>
      </c>
      <c r="AQ740" s="472"/>
      <c r="AR740" s="471">
        <f>IF(SUM($D724:$D740)=0,"NA",SUM($J724:$J740)/SUM($D724:$D740))</f>
        <v>-0.15238729613805721</v>
      </c>
    </row>
    <row r="741" spans="1:46">
      <c r="A741" s="466">
        <v>369378379</v>
      </c>
      <c r="B741" s="467">
        <v>2013</v>
      </c>
      <c r="C741" s="466"/>
      <c r="D741" s="477">
        <f t="shared" si="512"/>
        <v>19553.28</v>
      </c>
      <c r="E741" s="478"/>
      <c r="F741" s="477">
        <f t="shared" si="513"/>
        <v>0</v>
      </c>
      <c r="G741" s="478"/>
      <c r="H741" s="477">
        <f t="shared" si="514"/>
        <v>43715.619999999995</v>
      </c>
      <c r="J741" s="482">
        <f t="shared" si="510"/>
        <v>-43715.619999999995</v>
      </c>
      <c r="L741" s="471">
        <f t="shared" si="511"/>
        <v>-2.2357179971851271</v>
      </c>
      <c r="N741" s="471">
        <f>IF(SUM($D740:$D741)=0,"NA",SUM($J740:$J741)/SUM($D740:$D741))</f>
        <v>-1.0144011745396142</v>
      </c>
      <c r="O741" s="472"/>
      <c r="P741" s="471">
        <f t="shared" si="516"/>
        <v>-0.41462484108085867</v>
      </c>
      <c r="Q741" s="472"/>
      <c r="R741" s="471">
        <f t="shared" si="517"/>
        <v>-0.16958819323584956</v>
      </c>
      <c r="S741" s="472"/>
      <c r="T741" s="471">
        <f t="shared" si="518"/>
        <v>-0.10735505796682747</v>
      </c>
      <c r="U741" s="472"/>
      <c r="V741" s="471">
        <f t="shared" si="519"/>
        <v>-0.13015245633016956</v>
      </c>
      <c r="W741" s="472"/>
      <c r="X741" s="471">
        <f t="shared" si="520"/>
        <v>-0.20297767350084864</v>
      </c>
      <c r="Y741" s="472"/>
      <c r="Z741" s="471">
        <f t="shared" si="521"/>
        <v>-0.20966192563411418</v>
      </c>
      <c r="AA741" s="472"/>
      <c r="AB741" s="471">
        <f t="shared" si="522"/>
        <v>-0.20966192563411418</v>
      </c>
      <c r="AC741" s="472"/>
      <c r="AD741" s="471">
        <f t="shared" si="523"/>
        <v>-0.20957785674124815</v>
      </c>
      <c r="AE741" s="472"/>
      <c r="AF741" s="471">
        <f t="shared" si="524"/>
        <v>-0.20957785674124815</v>
      </c>
      <c r="AG741" s="472"/>
      <c r="AH741" s="471">
        <f t="shared" si="525"/>
        <v>-0.20957785674124815</v>
      </c>
      <c r="AI741" s="472"/>
      <c r="AJ741" s="471">
        <f t="shared" si="526"/>
        <v>-0.20897216591681764</v>
      </c>
      <c r="AK741" s="472"/>
      <c r="AL741" s="471">
        <f t="shared" si="527"/>
        <v>-0.20823320449904484</v>
      </c>
      <c r="AM741" s="472"/>
      <c r="AN741" s="471">
        <f>IF(SUM($D727:$D741)=0,"NA",SUM($J727:$J741)/SUM($D727:$D741))</f>
        <v>-0.20756740889220154</v>
      </c>
      <c r="AO741" s="472"/>
      <c r="AP741" s="471">
        <f>IF(SUM($D726:$D741)=0,"NA",SUM($J726:$J741)/SUM($D726:$D741))</f>
        <v>-0.20401782544186089</v>
      </c>
      <c r="AQ741" s="472"/>
      <c r="AR741" s="471">
        <f>IF(SUM($D725:$D741)=0,"NA",SUM($J725:$J741)/SUM($D725:$D741))</f>
        <v>-0.20401782544186089</v>
      </c>
      <c r="AS741" s="471">
        <f>IF(SUM($D724:$D741)=0,"NA",SUM($J724:$J741)/SUM($D724:$D741))</f>
        <v>-0.20431099279556525</v>
      </c>
    </row>
    <row r="742" spans="1:46">
      <c r="A742" s="466">
        <v>369378379</v>
      </c>
      <c r="B742" s="467">
        <v>2014</v>
      </c>
      <c r="C742" s="466"/>
      <c r="D742" s="477">
        <f t="shared" si="512"/>
        <v>79355.570000000007</v>
      </c>
      <c r="E742" s="478"/>
      <c r="F742" s="477">
        <f t="shared" si="513"/>
        <v>0</v>
      </c>
      <c r="G742" s="478"/>
      <c r="H742" s="477">
        <f t="shared" si="514"/>
        <v>8019.33</v>
      </c>
      <c r="J742" s="482">
        <f t="shared" si="510"/>
        <v>-8019.33</v>
      </c>
      <c r="L742" s="471">
        <f t="shared" si="511"/>
        <v>-0.10105566628782327</v>
      </c>
      <c r="N742" s="471">
        <f>IF(SUM($D741:$D742)=0,"NA",SUM($J741:$J742)/SUM($D741:$D742))</f>
        <v>-0.5230568346512976</v>
      </c>
      <c r="O742" s="472"/>
      <c r="P742" s="471">
        <f t="shared" si="516"/>
        <v>-0.44628876978856657</v>
      </c>
      <c r="Q742" s="472"/>
      <c r="R742" s="471">
        <f t="shared" si="517"/>
        <v>-0.32569790166255591</v>
      </c>
      <c r="S742" s="472"/>
      <c r="T742" s="471">
        <f t="shared" si="518"/>
        <v>-0.15351620842096533</v>
      </c>
      <c r="U742" s="472"/>
      <c r="V742" s="471">
        <f t="shared" si="519"/>
        <v>-0.10663290941310692</v>
      </c>
      <c r="W742" s="472"/>
      <c r="X742" s="471">
        <f t="shared" si="520"/>
        <v>-0.12724747804526143</v>
      </c>
      <c r="Y742" s="472"/>
      <c r="Z742" s="471">
        <f t="shared" si="521"/>
        <v>-0.19310927504729536</v>
      </c>
      <c r="AA742" s="472"/>
      <c r="AB742" s="471">
        <f t="shared" si="522"/>
        <v>-0.19930588099018001</v>
      </c>
      <c r="AC742" s="472"/>
      <c r="AD742" s="471">
        <f t="shared" si="523"/>
        <v>-0.19930588099018001</v>
      </c>
      <c r="AE742" s="472"/>
      <c r="AF742" s="471">
        <f t="shared" si="524"/>
        <v>-0.19923358218349441</v>
      </c>
      <c r="AG742" s="472"/>
      <c r="AH742" s="471">
        <f t="shared" si="525"/>
        <v>-0.19923358218349441</v>
      </c>
      <c r="AI742" s="472"/>
      <c r="AJ742" s="471">
        <f t="shared" si="526"/>
        <v>-0.19923358218349441</v>
      </c>
      <c r="AK742" s="472"/>
      <c r="AL742" s="471">
        <f t="shared" si="527"/>
        <v>-0.19871252779723242</v>
      </c>
      <c r="AM742" s="472"/>
      <c r="AN742" s="471">
        <f>IF(SUM($D728:$D742)=0,"NA",SUM($J728:$J742)/SUM($D728:$D742))</f>
        <v>-0.19819798368998609</v>
      </c>
      <c r="AO742" s="472"/>
      <c r="AP742" s="471">
        <f>IF(SUM($D727:$D742)=0,"NA",SUM($J727:$J742)/SUM($D727:$D742))</f>
        <v>-0.19762343757426537</v>
      </c>
      <c r="AQ742" s="472"/>
      <c r="AR742" s="471">
        <f>IF(SUM($D726:$D742)=0,"NA",SUM($J726:$J742)/SUM($D726:$D742))</f>
        <v>-0.1945598886155003</v>
      </c>
      <c r="AS742" s="471">
        <f>IF(SUM($D725:$D742)=0,"NA",SUM($J725:$J742)/SUM($D725:$D742))</f>
        <v>-0.1945598886155003</v>
      </c>
      <c r="AT742" s="471">
        <f>IF(SUM($D724:$D742)=0,"NA",SUM($J724:$J742)/SUM($D724:$D742))</f>
        <v>-0.19482612609192093</v>
      </c>
    </row>
    <row r="743" spans="1:46">
      <c r="A743" s="466"/>
      <c r="B743" s="466"/>
      <c r="C743" s="466"/>
      <c r="D743" s="477"/>
      <c r="E743" s="478"/>
      <c r="F743" s="477"/>
      <c r="G743" s="478"/>
      <c r="H743" s="477"/>
      <c r="J743" s="488">
        <f>SUM(J724:J742)</f>
        <v>-168308.41999999998</v>
      </c>
    </row>
    <row r="744" spans="1:46">
      <c r="A744" s="466"/>
      <c r="B744" s="466"/>
      <c r="C744" s="466"/>
      <c r="D744" s="477"/>
      <c r="E744" s="478"/>
      <c r="F744" s="477"/>
      <c r="G744" s="478"/>
      <c r="H744" s="477"/>
    </row>
    <row r="745" spans="1:46">
      <c r="A745" s="466">
        <v>38000</v>
      </c>
      <c r="B745" s="467">
        <v>1996</v>
      </c>
      <c r="C745" s="466"/>
      <c r="D745" s="479">
        <v>176565</v>
      </c>
      <c r="E745" s="479"/>
      <c r="F745" s="479">
        <v>0</v>
      </c>
      <c r="G745" s="479"/>
      <c r="H745" s="479">
        <v>27636</v>
      </c>
      <c r="J745" s="451">
        <f>F745+-H745</f>
        <v>-27636</v>
      </c>
      <c r="L745" s="471">
        <f t="shared" ref="L745:L763" si="528">IF(D745=0,"NA",+J745/D745)</f>
        <v>-0.1565202616600119</v>
      </c>
      <c r="N745" s="471"/>
      <c r="O745" s="472"/>
      <c r="P745" s="471"/>
      <c r="Q745" s="473"/>
      <c r="R745" s="473"/>
      <c r="S745" s="473"/>
      <c r="T745" s="473"/>
      <c r="U745" s="472"/>
      <c r="V745" s="472"/>
      <c r="W745" s="472"/>
      <c r="X745" s="472"/>
      <c r="Y745" s="472"/>
      <c r="Z745" s="472"/>
      <c r="AA745" s="474"/>
      <c r="AB745" s="474"/>
      <c r="AC745" s="472"/>
      <c r="AD745" s="472"/>
      <c r="AE745" s="472"/>
      <c r="AF745" s="472"/>
      <c r="AG745" s="472"/>
      <c r="AH745" s="472"/>
      <c r="AI745" s="472"/>
      <c r="AJ745" s="472"/>
      <c r="AK745" s="472"/>
      <c r="AL745" s="472"/>
      <c r="AM745" s="472"/>
      <c r="AN745" s="472"/>
      <c r="AO745" s="472"/>
      <c r="AP745" s="472"/>
      <c r="AQ745" s="472"/>
      <c r="AR745" s="472"/>
    </row>
    <row r="746" spans="1:46">
      <c r="A746" s="466">
        <v>38000</v>
      </c>
      <c r="B746" s="467">
        <v>1997</v>
      </c>
      <c r="C746" s="466"/>
      <c r="D746" s="479">
        <v>215379</v>
      </c>
      <c r="E746" s="479"/>
      <c r="F746" s="479">
        <v>154</v>
      </c>
      <c r="G746" s="479"/>
      <c r="H746" s="479">
        <v>29621</v>
      </c>
      <c r="J746" s="451">
        <f t="shared" ref="J746:J763" si="529">F746+-H746</f>
        <v>-29467</v>
      </c>
      <c r="L746" s="471">
        <f t="shared" si="528"/>
        <v>-0.13681463838164351</v>
      </c>
      <c r="N746" s="471">
        <f t="shared" ref="N746:N761" si="530">IF(SUM($D745:$D746)=0,"NA",SUM($J745:$J746)/SUM($D745:$D746))</f>
        <v>-0.14569173147184292</v>
      </c>
      <c r="O746" s="472"/>
      <c r="P746" s="471"/>
      <c r="Q746" s="473"/>
      <c r="R746" s="471"/>
      <c r="S746" s="473"/>
      <c r="T746" s="473"/>
      <c r="U746" s="472"/>
      <c r="V746" s="472"/>
      <c r="W746" s="472"/>
      <c r="X746" s="472"/>
      <c r="Y746" s="472"/>
      <c r="Z746" s="472"/>
      <c r="AA746" s="474"/>
      <c r="AB746" s="475"/>
      <c r="AC746" s="472"/>
      <c r="AD746" s="472"/>
      <c r="AE746" s="472"/>
      <c r="AF746" s="472"/>
      <c r="AG746" s="472"/>
      <c r="AH746" s="472"/>
      <c r="AI746" s="472"/>
      <c r="AJ746" s="472"/>
      <c r="AK746" s="472"/>
      <c r="AL746" s="472"/>
      <c r="AM746" s="472"/>
      <c r="AN746" s="472"/>
      <c r="AO746" s="472"/>
      <c r="AP746" s="472"/>
      <c r="AQ746" s="472"/>
      <c r="AR746" s="472"/>
    </row>
    <row r="747" spans="1:46">
      <c r="A747" s="466">
        <v>38000</v>
      </c>
      <c r="B747" s="467">
        <v>1998</v>
      </c>
      <c r="C747" s="466"/>
      <c r="D747" s="479">
        <v>0</v>
      </c>
      <c r="E747" s="479"/>
      <c r="F747" s="479">
        <v>0</v>
      </c>
      <c r="G747" s="479"/>
      <c r="H747" s="479">
        <v>16139</v>
      </c>
      <c r="J747" s="451">
        <f t="shared" si="529"/>
        <v>-16139</v>
      </c>
      <c r="L747" s="471" t="str">
        <f t="shared" si="528"/>
        <v>NA</v>
      </c>
      <c r="N747" s="471">
        <f t="shared" si="530"/>
        <v>-0.21174766342122492</v>
      </c>
      <c r="O747" s="472"/>
      <c r="P747" s="471">
        <f t="shared" ref="P747:P763" si="531">IF(SUM($D745:$D747)=0,"NA",SUM($J745:$J747)/SUM($D745:$D747))</f>
        <v>-0.1868685322392995</v>
      </c>
      <c r="Q747" s="473"/>
      <c r="R747" s="471"/>
      <c r="S747" s="473"/>
      <c r="T747" s="471"/>
      <c r="U747" s="472"/>
      <c r="V747" s="472"/>
      <c r="W747" s="472"/>
      <c r="X747" s="472"/>
      <c r="Y747" s="472"/>
      <c r="Z747" s="472"/>
      <c r="AA747" s="472"/>
      <c r="AB747" s="472"/>
      <c r="AC747" s="472"/>
      <c r="AD747" s="472"/>
      <c r="AE747" s="472"/>
      <c r="AF747" s="472"/>
      <c r="AG747" s="472"/>
      <c r="AH747" s="472"/>
      <c r="AI747" s="472"/>
      <c r="AJ747" s="472"/>
      <c r="AK747" s="472"/>
      <c r="AL747" s="472"/>
      <c r="AM747" s="472"/>
      <c r="AN747" s="472"/>
      <c r="AO747" s="472"/>
      <c r="AP747" s="472"/>
      <c r="AQ747" s="472"/>
      <c r="AR747" s="472"/>
    </row>
    <row r="748" spans="1:46">
      <c r="A748" s="466">
        <v>38000</v>
      </c>
      <c r="B748" s="467">
        <v>1999</v>
      </c>
      <c r="C748" s="466"/>
      <c r="D748" s="479">
        <v>340026</v>
      </c>
      <c r="E748" s="479"/>
      <c r="F748" s="479">
        <v>0</v>
      </c>
      <c r="G748" s="479"/>
      <c r="H748" s="479">
        <v>253715</v>
      </c>
      <c r="J748" s="451">
        <f t="shared" si="529"/>
        <v>-253715</v>
      </c>
      <c r="L748" s="471">
        <f t="shared" si="528"/>
        <v>-0.74616352867133695</v>
      </c>
      <c r="N748" s="471">
        <f t="shared" si="530"/>
        <v>-0.79362754612882547</v>
      </c>
      <c r="O748" s="472"/>
      <c r="P748" s="471">
        <f t="shared" si="531"/>
        <v>-0.5389238483629063</v>
      </c>
      <c r="Q748" s="473"/>
      <c r="R748" s="471">
        <f t="shared" ref="R748:R763" si="532">IF(SUM($D745:$D748)=0,"NA",SUM($J745:$J748)/SUM($D745:$D748))</f>
        <v>-0.44668087489924452</v>
      </c>
      <c r="S748" s="473"/>
      <c r="T748" s="471"/>
      <c r="U748" s="472"/>
      <c r="V748" s="471"/>
      <c r="W748" s="472"/>
      <c r="X748" s="472"/>
      <c r="Y748" s="472"/>
      <c r="Z748" s="472"/>
      <c r="AA748" s="472"/>
      <c r="AB748" s="472"/>
      <c r="AC748" s="472"/>
      <c r="AD748" s="472"/>
      <c r="AE748" s="472"/>
      <c r="AF748" s="472"/>
      <c r="AG748" s="472"/>
      <c r="AH748" s="472"/>
      <c r="AI748" s="472"/>
      <c r="AJ748" s="472"/>
      <c r="AK748" s="472"/>
      <c r="AL748" s="472"/>
      <c r="AM748" s="472"/>
      <c r="AN748" s="472"/>
      <c r="AO748" s="472"/>
      <c r="AP748" s="472"/>
      <c r="AQ748" s="472"/>
      <c r="AR748" s="472"/>
    </row>
    <row r="749" spans="1:46">
      <c r="A749" s="466">
        <v>38000</v>
      </c>
      <c r="B749" s="467">
        <v>2000</v>
      </c>
      <c r="C749" s="466"/>
      <c r="D749" s="479">
        <v>436424</v>
      </c>
      <c r="E749" s="479"/>
      <c r="F749" s="479">
        <v>0</v>
      </c>
      <c r="G749" s="479"/>
      <c r="H749" s="479">
        <v>559854</v>
      </c>
      <c r="J749" s="451">
        <f t="shared" si="529"/>
        <v>-559854</v>
      </c>
      <c r="L749" s="471">
        <f t="shared" si="528"/>
        <v>-1.2828212930544609</v>
      </c>
      <c r="N749" s="471">
        <f t="shared" si="530"/>
        <v>-1.0478060403116749</v>
      </c>
      <c r="O749" s="472"/>
      <c r="P749" s="471">
        <f t="shared" si="531"/>
        <v>-1.0685916672032971</v>
      </c>
      <c r="Q749" s="473"/>
      <c r="R749" s="471">
        <f t="shared" si="532"/>
        <v>-0.8662531545256289</v>
      </c>
      <c r="S749" s="473"/>
      <c r="T749" s="471">
        <f t="shared" ref="T749:T763" si="533">IF(SUM($D745:$D749)=0,"NA",SUM($J745:$J749)/SUM($D745:$D749))</f>
        <v>-0.75899996062971908</v>
      </c>
      <c r="U749" s="472"/>
      <c r="V749" s="471"/>
      <c r="W749" s="472"/>
      <c r="X749" s="471"/>
      <c r="Y749" s="472"/>
      <c r="Z749" s="472"/>
      <c r="AA749" s="472"/>
      <c r="AB749" s="472"/>
      <c r="AC749" s="472"/>
      <c r="AD749" s="472"/>
      <c r="AE749" s="472"/>
      <c r="AF749" s="472"/>
      <c r="AG749" s="472"/>
      <c r="AH749" s="472"/>
      <c r="AI749" s="472"/>
      <c r="AJ749" s="472"/>
      <c r="AK749" s="472"/>
      <c r="AL749" s="472"/>
      <c r="AM749" s="472"/>
      <c r="AN749" s="472"/>
      <c r="AO749" s="472"/>
      <c r="AP749" s="472"/>
      <c r="AQ749" s="472"/>
      <c r="AR749" s="472"/>
    </row>
    <row r="750" spans="1:46">
      <c r="A750" s="466">
        <v>38000</v>
      </c>
      <c r="B750" s="467">
        <v>2001</v>
      </c>
      <c r="C750" s="466"/>
      <c r="D750" s="479">
        <v>1081065</v>
      </c>
      <c r="E750" s="479"/>
      <c r="F750" s="479">
        <v>0</v>
      </c>
      <c r="G750" s="479"/>
      <c r="H750" s="479">
        <v>450538</v>
      </c>
      <c r="J750" s="451">
        <f t="shared" si="529"/>
        <v>-450538</v>
      </c>
      <c r="L750" s="471">
        <f t="shared" si="528"/>
        <v>-0.41675384921350705</v>
      </c>
      <c r="N750" s="471">
        <f t="shared" si="530"/>
        <v>-0.66583151508841254</v>
      </c>
      <c r="O750" s="472"/>
      <c r="P750" s="471">
        <f t="shared" si="531"/>
        <v>-0.68053663092895611</v>
      </c>
      <c r="Q750" s="473"/>
      <c r="R750" s="471">
        <f t="shared" si="532"/>
        <v>-0.68922512065851416</v>
      </c>
      <c r="S750" s="473"/>
      <c r="T750" s="471">
        <f t="shared" si="533"/>
        <v>-0.63182825556926692</v>
      </c>
      <c r="U750" s="472"/>
      <c r="V750" s="471">
        <f t="shared" ref="V750:V763" si="534">IF(SUM($D745:$D750)=0,"NA",SUM($J745:$J750)/SUM($D745:$D750))</f>
        <v>-0.59452028243235377</v>
      </c>
      <c r="W750" s="472"/>
      <c r="X750" s="471"/>
      <c r="Y750" s="472"/>
      <c r="Z750" s="471"/>
      <c r="AA750" s="472"/>
      <c r="AB750" s="472"/>
      <c r="AC750" s="472"/>
      <c r="AD750" s="472"/>
      <c r="AE750" s="472"/>
      <c r="AF750" s="472"/>
      <c r="AG750" s="472"/>
      <c r="AH750" s="472"/>
      <c r="AI750" s="472"/>
      <c r="AJ750" s="472"/>
      <c r="AK750" s="472"/>
      <c r="AL750" s="472"/>
      <c r="AM750" s="472"/>
      <c r="AN750" s="472"/>
      <c r="AO750" s="472"/>
      <c r="AP750" s="472"/>
      <c r="AQ750" s="472"/>
      <c r="AR750" s="472"/>
    </row>
    <row r="751" spans="1:46">
      <c r="A751" s="466">
        <v>38000</v>
      </c>
      <c r="B751" s="467">
        <v>2002</v>
      </c>
      <c r="C751" s="466"/>
      <c r="D751" s="479">
        <v>353920</v>
      </c>
      <c r="E751" s="479"/>
      <c r="F751" s="479">
        <v>0</v>
      </c>
      <c r="G751" s="479"/>
      <c r="H751" s="479">
        <v>282498</v>
      </c>
      <c r="J751" s="451">
        <f t="shared" si="529"/>
        <v>-282498</v>
      </c>
      <c r="L751" s="471">
        <f t="shared" si="528"/>
        <v>-0.79819733273056059</v>
      </c>
      <c r="N751" s="471">
        <f t="shared" si="530"/>
        <v>-0.51083182054167808</v>
      </c>
      <c r="O751" s="472"/>
      <c r="P751" s="471">
        <f t="shared" si="531"/>
        <v>-0.6908644769796447</v>
      </c>
      <c r="Q751" s="473"/>
      <c r="R751" s="471">
        <f t="shared" si="532"/>
        <v>-0.69936715300246222</v>
      </c>
      <c r="S751" s="473"/>
      <c r="T751" s="471">
        <f t="shared" si="533"/>
        <v>-0.70666512920343583</v>
      </c>
      <c r="U751" s="472"/>
      <c r="V751" s="471">
        <f t="shared" si="534"/>
        <v>-0.6560910724925767</v>
      </c>
      <c r="W751" s="472"/>
      <c r="X751" s="471">
        <f t="shared" ref="X751:X763" si="535">IF(SUM($D745:$D751)=0,"NA",SUM($J745:$J751)/SUM($D745:$D751))</f>
        <v>-0.62220944395725708</v>
      </c>
      <c r="Y751" s="472"/>
      <c r="Z751" s="471"/>
      <c r="AA751" s="472"/>
      <c r="AB751" s="471"/>
      <c r="AC751" s="472"/>
      <c r="AD751" s="472"/>
      <c r="AE751" s="472"/>
      <c r="AF751" s="472"/>
      <c r="AG751" s="472"/>
      <c r="AH751" s="472"/>
      <c r="AI751" s="472"/>
      <c r="AJ751" s="472"/>
      <c r="AK751" s="472"/>
      <c r="AL751" s="472"/>
      <c r="AM751" s="472"/>
      <c r="AN751" s="472"/>
      <c r="AO751" s="472"/>
      <c r="AP751" s="472"/>
      <c r="AQ751" s="472"/>
      <c r="AR751" s="472"/>
    </row>
    <row r="752" spans="1:46">
      <c r="A752" s="466">
        <v>38000</v>
      </c>
      <c r="B752" s="467">
        <v>2003</v>
      </c>
      <c r="C752" s="466"/>
      <c r="D752" s="479">
        <v>573781</v>
      </c>
      <c r="E752" s="479"/>
      <c r="F752" s="479">
        <v>0</v>
      </c>
      <c r="G752" s="479"/>
      <c r="H752" s="479">
        <v>600977</v>
      </c>
      <c r="J752" s="451">
        <f t="shared" si="529"/>
        <v>-600977</v>
      </c>
      <c r="L752" s="471">
        <f t="shared" si="528"/>
        <v>-1.0473978747989214</v>
      </c>
      <c r="N752" s="471">
        <f t="shared" si="530"/>
        <v>-0.95232731235602852</v>
      </c>
      <c r="O752" s="472"/>
      <c r="P752" s="471">
        <f t="shared" si="531"/>
        <v>-0.66409576824777006</v>
      </c>
      <c r="Q752" s="473"/>
      <c r="R752" s="471">
        <f t="shared" si="532"/>
        <v>-0.77452754182701544</v>
      </c>
      <c r="S752" s="473"/>
      <c r="T752" s="471">
        <f t="shared" si="533"/>
        <v>-0.77106479353845447</v>
      </c>
      <c r="U752" s="472"/>
      <c r="V752" s="471">
        <f t="shared" si="534"/>
        <v>-0.77685931719478851</v>
      </c>
      <c r="W752" s="472"/>
      <c r="X752" s="471">
        <f t="shared" si="535"/>
        <v>-0.73091770132257106</v>
      </c>
      <c r="Y752" s="472"/>
      <c r="Z752" s="471">
        <f t="shared" ref="Z752:Z763" si="536">IF(SUM($D745:$D752)=0,"NA",SUM($J745:$J752)/SUM($D745:$D752))</f>
        <v>-0.69899658814790566</v>
      </c>
      <c r="AA752" s="472"/>
      <c r="AB752" s="471"/>
      <c r="AC752" s="472"/>
      <c r="AD752" s="471"/>
      <c r="AE752" s="471"/>
      <c r="AF752" s="472"/>
      <c r="AG752" s="472"/>
      <c r="AH752" s="472"/>
      <c r="AI752" s="472"/>
      <c r="AJ752" s="472"/>
      <c r="AK752" s="472"/>
      <c r="AL752" s="472"/>
      <c r="AM752" s="472"/>
      <c r="AN752" s="472"/>
      <c r="AO752" s="472"/>
      <c r="AP752" s="472"/>
      <c r="AQ752" s="472"/>
      <c r="AR752" s="472"/>
    </row>
    <row r="753" spans="1:46">
      <c r="A753" s="466">
        <v>38000</v>
      </c>
      <c r="B753" s="467">
        <v>2004</v>
      </c>
      <c r="C753" s="466"/>
      <c r="D753" s="479">
        <v>127032</v>
      </c>
      <c r="E753" s="479"/>
      <c r="F753" s="479">
        <v>0</v>
      </c>
      <c r="G753" s="479"/>
      <c r="H753" s="479">
        <v>479035</v>
      </c>
      <c r="J753" s="451">
        <f t="shared" si="529"/>
        <v>-479035</v>
      </c>
      <c r="L753" s="471">
        <f t="shared" si="528"/>
        <v>-3.7709789659298445</v>
      </c>
      <c r="N753" s="471">
        <f t="shared" si="530"/>
        <v>-1.5410844262306778</v>
      </c>
      <c r="O753" s="472"/>
      <c r="P753" s="471">
        <f t="shared" si="531"/>
        <v>-1.2918056038826888</v>
      </c>
      <c r="Q753" s="473"/>
      <c r="R753" s="471">
        <f t="shared" si="532"/>
        <v>-0.84888552194542743</v>
      </c>
      <c r="S753" s="473"/>
      <c r="T753" s="471">
        <f t="shared" si="533"/>
        <v>-0.92251057645879708</v>
      </c>
      <c r="U753" s="472"/>
      <c r="V753" s="471">
        <f t="shared" si="534"/>
        <v>-0.90192078421892641</v>
      </c>
      <c r="W753" s="472"/>
      <c r="X753" s="471">
        <f t="shared" si="535"/>
        <v>-0.90746255126623832</v>
      </c>
      <c r="Y753" s="472"/>
      <c r="Z753" s="471">
        <f t="shared" si="536"/>
        <v>-0.85439312296511061</v>
      </c>
      <c r="AA753" s="472"/>
      <c r="AB753" s="471">
        <f t="shared" ref="AB753:AB763" si="537">IF(SUM($D745:$D753)=0,"NA",SUM($J745:$J753)/SUM($D745:$D753))</f>
        <v>-0.81710112487409936</v>
      </c>
      <c r="AC753" s="472"/>
      <c r="AD753" s="471"/>
      <c r="AE753" s="471"/>
      <c r="AF753" s="471"/>
      <c r="AG753" s="472"/>
      <c r="AH753" s="471" t="s">
        <v>36</v>
      </c>
      <c r="AI753" s="472"/>
      <c r="AJ753" s="471" t="s">
        <v>36</v>
      </c>
      <c r="AK753" s="472"/>
      <c r="AL753" s="471" t="s">
        <v>36</v>
      </c>
      <c r="AM753" s="472"/>
      <c r="AN753" s="471" t="s">
        <v>36</v>
      </c>
      <c r="AO753" s="472"/>
      <c r="AP753" s="472"/>
      <c r="AQ753" s="472"/>
      <c r="AR753" s="472"/>
    </row>
    <row r="754" spans="1:46">
      <c r="A754" s="466">
        <v>38000</v>
      </c>
      <c r="B754" s="467">
        <v>2005</v>
      </c>
      <c r="C754" s="466"/>
      <c r="D754" s="479">
        <v>540726</v>
      </c>
      <c r="E754" s="479"/>
      <c r="F754" s="479">
        <v>0</v>
      </c>
      <c r="G754" s="479"/>
      <c r="H754" s="479">
        <v>257365.7</v>
      </c>
      <c r="J754" s="451">
        <f t="shared" si="529"/>
        <v>-257365.7</v>
      </c>
      <c r="L754" s="471">
        <f t="shared" si="528"/>
        <v>-0.47596324201166584</v>
      </c>
      <c r="N754" s="471">
        <f t="shared" si="530"/>
        <v>-1.1027957733190765</v>
      </c>
      <c r="O754" s="472"/>
      <c r="P754" s="471">
        <f t="shared" si="531"/>
        <v>-1.0771934671403798</v>
      </c>
      <c r="Q754" s="473"/>
      <c r="R754" s="471">
        <f t="shared" si="532"/>
        <v>-1.0153038718011556</v>
      </c>
      <c r="S754" s="473"/>
      <c r="T754" s="471">
        <f t="shared" si="533"/>
        <v>-0.77354572572485802</v>
      </c>
      <c r="U754" s="472"/>
      <c r="V754" s="471">
        <f t="shared" si="534"/>
        <v>-0.84494431002381032</v>
      </c>
      <c r="W754" s="472"/>
      <c r="X754" s="471">
        <f t="shared" si="535"/>
        <v>-0.83521703320094509</v>
      </c>
      <c r="Y754" s="472"/>
      <c r="Z754" s="471">
        <f t="shared" si="536"/>
        <v>-0.83989097514200806</v>
      </c>
      <c r="AA754" s="472"/>
      <c r="AB754" s="471">
        <f t="shared" si="537"/>
        <v>-0.79861144769873571</v>
      </c>
      <c r="AC754" s="472"/>
      <c r="AD754" s="471">
        <f t="shared" ref="AD754:AD763" si="538">IF(SUM($D745:$D754)=0,"NA",SUM($J745:$J754)/SUM($D745:$D754))</f>
        <v>-0.76912555742411159</v>
      </c>
      <c r="AE754" s="471"/>
      <c r="AF754" s="471"/>
      <c r="AG754" s="472"/>
      <c r="AH754" s="471"/>
      <c r="AI754" s="472"/>
      <c r="AJ754" s="471" t="s">
        <v>36</v>
      </c>
      <c r="AK754" s="472"/>
      <c r="AL754" s="471" t="s">
        <v>36</v>
      </c>
      <c r="AM754" s="472"/>
      <c r="AN754" s="471" t="s">
        <v>36</v>
      </c>
      <c r="AO754" s="472"/>
      <c r="AP754" s="472"/>
      <c r="AQ754" s="472"/>
      <c r="AR754" s="472"/>
    </row>
    <row r="755" spans="1:46">
      <c r="A755" s="466">
        <v>38000</v>
      </c>
      <c r="B755" s="467">
        <v>2006</v>
      </c>
      <c r="C755" s="466"/>
      <c r="D755" s="479">
        <v>1319885.8500000001</v>
      </c>
      <c r="E755" s="479"/>
      <c r="F755" s="479">
        <v>0</v>
      </c>
      <c r="G755" s="479"/>
      <c r="H755" s="479">
        <v>760811.91</v>
      </c>
      <c r="J755" s="451">
        <f t="shared" si="529"/>
        <v>-760811.91</v>
      </c>
      <c r="L755" s="471">
        <f t="shared" si="528"/>
        <v>-0.57642250653721305</v>
      </c>
      <c r="N755" s="471">
        <f t="shared" si="530"/>
        <v>-0.54722730589940083</v>
      </c>
      <c r="O755" s="472"/>
      <c r="P755" s="471">
        <f t="shared" si="531"/>
        <v>-0.7532600017855311</v>
      </c>
      <c r="Q755" s="473"/>
      <c r="R755" s="471">
        <f t="shared" si="532"/>
        <v>-0.81914939257343422</v>
      </c>
      <c r="S755" s="473"/>
      <c r="T755" s="471">
        <f t="shared" si="533"/>
        <v>-0.81660583309724055</v>
      </c>
      <c r="U755" s="472"/>
      <c r="V755" s="471">
        <f t="shared" si="534"/>
        <v>-0.70844225599133681</v>
      </c>
      <c r="W755" s="472"/>
      <c r="X755" s="471">
        <f t="shared" si="535"/>
        <v>-0.76499136325626116</v>
      </c>
      <c r="Y755" s="472"/>
      <c r="Z755" s="471">
        <f t="shared" si="536"/>
        <v>-0.76365003887553928</v>
      </c>
      <c r="AA755" s="472"/>
      <c r="AB755" s="471">
        <f t="shared" si="537"/>
        <v>-0.76703144970829185</v>
      </c>
      <c r="AC755" s="472"/>
      <c r="AD755" s="471">
        <f t="shared" si="538"/>
        <v>-0.73982034962098908</v>
      </c>
      <c r="AE755" s="471"/>
      <c r="AF755" s="471">
        <f t="shared" ref="AF755:AF763" si="539">IF(SUM($D745:$D755)=0,"NA",SUM($J745:$J755)/SUM($D745:$D755))</f>
        <v>-0.71987953811643801</v>
      </c>
      <c r="AG755" s="472"/>
      <c r="AH755" s="471"/>
      <c r="AI755" s="472"/>
      <c r="AJ755" s="471"/>
      <c r="AK755" s="472"/>
      <c r="AL755" s="471" t="s">
        <v>36</v>
      </c>
      <c r="AM755" s="472"/>
      <c r="AN755" s="471" t="s">
        <v>36</v>
      </c>
      <c r="AO755" s="472"/>
      <c r="AP755" s="472"/>
      <c r="AQ755" s="472"/>
      <c r="AR755" s="472"/>
    </row>
    <row r="756" spans="1:46">
      <c r="A756" s="466">
        <v>38000</v>
      </c>
      <c r="B756" s="467">
        <v>2007</v>
      </c>
      <c r="C756" s="466"/>
      <c r="D756" s="479">
        <v>163701.51999999999</v>
      </c>
      <c r="E756" s="479"/>
      <c r="F756" s="479">
        <v>0</v>
      </c>
      <c r="G756" s="479"/>
      <c r="H756" s="479">
        <v>351967.59</v>
      </c>
      <c r="J756" s="451">
        <f t="shared" si="529"/>
        <v>-351967.59</v>
      </c>
      <c r="L756" s="471">
        <f t="shared" si="528"/>
        <v>-2.1500569451035032</v>
      </c>
      <c r="N756" s="471">
        <f t="shared" si="530"/>
        <v>-0.7500599711899677</v>
      </c>
      <c r="O756" s="472"/>
      <c r="P756" s="471">
        <f t="shared" si="531"/>
        <v>-0.67684441564499476</v>
      </c>
      <c r="Q756" s="473"/>
      <c r="R756" s="471">
        <f t="shared" si="532"/>
        <v>-0.85954595007681167</v>
      </c>
      <c r="S756" s="473"/>
      <c r="T756" s="471">
        <f t="shared" si="533"/>
        <v>-0.89909856180357595</v>
      </c>
      <c r="U756" s="472"/>
      <c r="V756" s="471">
        <f t="shared" si="534"/>
        <v>-0.88750050230649813</v>
      </c>
      <c r="W756" s="472"/>
      <c r="X756" s="471">
        <f t="shared" si="535"/>
        <v>-0.76517018822022542</v>
      </c>
      <c r="Y756" s="472"/>
      <c r="Z756" s="471">
        <f t="shared" si="536"/>
        <v>-0.81431924236449438</v>
      </c>
      <c r="AA756" s="472"/>
      <c r="AB756" s="471">
        <f t="shared" si="537"/>
        <v>-0.80962473682364067</v>
      </c>
      <c r="AC756" s="472"/>
      <c r="AD756" s="471">
        <f t="shared" si="538"/>
        <v>-0.8128940165490135</v>
      </c>
      <c r="AE756" s="471"/>
      <c r="AF756" s="471">
        <f t="shared" si="539"/>
        <v>-0.78463023825720268</v>
      </c>
      <c r="AG756" s="472"/>
      <c r="AH756" s="471">
        <f t="shared" ref="AH756:AH763" si="540">IF(SUM($D745:$D756)=0,"NA",SUM($J745:$J756)/SUM($D745:$D756))</f>
        <v>-0.76381722779421746</v>
      </c>
      <c r="AI756" s="472"/>
      <c r="AJ756" s="471"/>
      <c r="AK756" s="472"/>
      <c r="AL756" s="471"/>
      <c r="AM756" s="472"/>
      <c r="AN756" s="471" t="s">
        <v>36</v>
      </c>
      <c r="AO756" s="472"/>
      <c r="AP756" s="472"/>
      <c r="AQ756" s="472"/>
      <c r="AR756" s="472"/>
    </row>
    <row r="757" spans="1:46">
      <c r="A757" s="466">
        <v>38000</v>
      </c>
      <c r="B757" s="467">
        <v>2008</v>
      </c>
      <c r="C757" s="466"/>
      <c r="D757" s="479">
        <v>70172.83</v>
      </c>
      <c r="E757" s="479"/>
      <c r="F757" s="479">
        <v>0</v>
      </c>
      <c r="G757" s="479"/>
      <c r="H757" s="479">
        <v>23861.279999999999</v>
      </c>
      <c r="J757" s="451">
        <f t="shared" si="529"/>
        <v>-23861.279999999999</v>
      </c>
      <c r="L757" s="471">
        <f t="shared" si="528"/>
        <v>-0.34003587998374868</v>
      </c>
      <c r="N757" s="471">
        <f t="shared" si="530"/>
        <v>-1.6069691695562169</v>
      </c>
      <c r="O757" s="472"/>
      <c r="P757" s="471">
        <f t="shared" si="531"/>
        <v>-0.73154195866260441</v>
      </c>
      <c r="Q757" s="472"/>
      <c r="R757" s="471">
        <f t="shared" si="532"/>
        <v>-0.66556011684393057</v>
      </c>
      <c r="S757" s="473"/>
      <c r="T757" s="471">
        <f t="shared" si="533"/>
        <v>-0.84313577984641308</v>
      </c>
      <c r="U757" s="472"/>
      <c r="V757" s="471">
        <f t="shared" si="534"/>
        <v>-0.88506392446289806</v>
      </c>
      <c r="W757" s="472"/>
      <c r="X757" s="471">
        <f t="shared" si="535"/>
        <v>-0.87530156046298691</v>
      </c>
      <c r="Y757" s="472"/>
      <c r="Z757" s="471">
        <f t="shared" si="536"/>
        <v>-0.75811797231022904</v>
      </c>
      <c r="AA757" s="472"/>
      <c r="AB757" s="471">
        <f t="shared" si="537"/>
        <v>-0.80718749031705062</v>
      </c>
      <c r="AC757" s="472"/>
      <c r="AD757" s="471">
        <f t="shared" si="538"/>
        <v>-0.80304312539699041</v>
      </c>
      <c r="AE757" s="471"/>
      <c r="AF757" s="471">
        <f t="shared" si="539"/>
        <v>-0.8062665839141212</v>
      </c>
      <c r="AG757" s="472"/>
      <c r="AH757" s="471">
        <f t="shared" si="540"/>
        <v>-0.77865594334492794</v>
      </c>
      <c r="AI757" s="472"/>
      <c r="AJ757" s="471">
        <f t="shared" ref="AJ757:AJ763" si="541">IF(SUM($D745:$D757)=0,"NA",SUM($J745:$J757)/SUM($D745:$D757))</f>
        <v>-0.75830885419323579</v>
      </c>
      <c r="AK757" s="472"/>
      <c r="AL757" s="471"/>
      <c r="AM757" s="472"/>
      <c r="AN757" s="471"/>
      <c r="AO757" s="472"/>
      <c r="AP757" s="472"/>
      <c r="AQ757" s="472"/>
      <c r="AR757" s="472"/>
    </row>
    <row r="758" spans="1:46">
      <c r="A758" s="466">
        <v>38000</v>
      </c>
      <c r="B758" s="467">
        <v>2009</v>
      </c>
      <c r="C758" s="466"/>
      <c r="D758" s="479">
        <v>2051975.52</v>
      </c>
      <c r="E758" s="479"/>
      <c r="F758" s="479">
        <v>0</v>
      </c>
      <c r="G758" s="479"/>
      <c r="H758" s="479">
        <v>6.68</v>
      </c>
      <c r="J758" s="451">
        <f t="shared" si="529"/>
        <v>-6.68</v>
      </c>
      <c r="L758" s="471">
        <f t="shared" si="528"/>
        <v>-3.255399460126113E-6</v>
      </c>
      <c r="N758" s="471">
        <f t="shared" si="530"/>
        <v>-1.1247074220800821E-2</v>
      </c>
      <c r="O758" s="472"/>
      <c r="P758" s="471">
        <f t="shared" si="531"/>
        <v>-0.16441830013972</v>
      </c>
      <c r="Q758" s="472"/>
      <c r="R758" s="471">
        <f t="shared" si="532"/>
        <v>-0.31523315857436163</v>
      </c>
      <c r="S758" s="473"/>
      <c r="T758" s="471">
        <f t="shared" si="533"/>
        <v>-0.33619342324472251</v>
      </c>
      <c r="U758" s="472"/>
      <c r="V758" s="471">
        <f t="shared" si="534"/>
        <v>-0.43829435181666759</v>
      </c>
      <c r="W758" s="472"/>
      <c r="X758" s="471">
        <f t="shared" si="535"/>
        <v>-0.51039507824718455</v>
      </c>
      <c r="Y758" s="472"/>
      <c r="Z758" s="471">
        <f t="shared" si="536"/>
        <v>-0.52997884301474474</v>
      </c>
      <c r="AA758" s="472"/>
      <c r="AB758" s="471">
        <f t="shared" si="537"/>
        <v>-0.51049483831273368</v>
      </c>
      <c r="AC758" s="472"/>
      <c r="AD758" s="471">
        <f t="shared" si="538"/>
        <v>-0.56066267099115674</v>
      </c>
      <c r="AE758" s="471"/>
      <c r="AF758" s="471">
        <f t="shared" si="539"/>
        <v>-0.56959845630257777</v>
      </c>
      <c r="AG758" s="472"/>
      <c r="AH758" s="471">
        <f t="shared" si="540"/>
        <v>-0.57188485149946089</v>
      </c>
      <c r="AI758" s="472"/>
      <c r="AJ758" s="471">
        <f t="shared" si="541"/>
        <v>-0.55900282722974548</v>
      </c>
      <c r="AK758" s="472"/>
      <c r="AL758" s="471">
        <f t="shared" ref="AL758:AL763" si="542">IF(SUM($D745:$D758)=0,"NA",SUM($J745:$J758)/SUM($D745:$D758))</f>
        <v>-0.54946482736282642</v>
      </c>
      <c r="AM758" s="472"/>
      <c r="AN758" s="471"/>
      <c r="AO758" s="472"/>
      <c r="AP758" s="471"/>
      <c r="AQ758" s="472"/>
      <c r="AR758" s="472"/>
    </row>
    <row r="759" spans="1:46">
      <c r="A759" s="466">
        <v>38000</v>
      </c>
      <c r="B759" s="467">
        <v>2010</v>
      </c>
      <c r="C759" s="466"/>
      <c r="D759" s="479">
        <v>1905040.23</v>
      </c>
      <c r="E759" s="479"/>
      <c r="F759" s="479">
        <v>0</v>
      </c>
      <c r="G759" s="479"/>
      <c r="H759" s="479">
        <v>2062318.57</v>
      </c>
      <c r="J759" s="451">
        <f t="shared" si="529"/>
        <v>-2062318.57</v>
      </c>
      <c r="L759" s="471">
        <f t="shared" si="528"/>
        <v>-1.0825590649075165</v>
      </c>
      <c r="N759" s="471">
        <f t="shared" si="530"/>
        <v>-0.52118196648572856</v>
      </c>
      <c r="O759" s="472"/>
      <c r="P759" s="471">
        <f t="shared" si="531"/>
        <v>-0.51802553780583083</v>
      </c>
      <c r="Q759" s="472"/>
      <c r="R759" s="471">
        <f t="shared" si="532"/>
        <v>-0.58177476904011394</v>
      </c>
      <c r="S759" s="472"/>
      <c r="T759" s="471">
        <f t="shared" si="533"/>
        <v>-0.58049284874301599</v>
      </c>
      <c r="U759" s="472"/>
      <c r="V759" s="471">
        <f t="shared" si="534"/>
        <v>-0.57115270862632717</v>
      </c>
      <c r="W759" s="472"/>
      <c r="X759" s="471">
        <f t="shared" si="535"/>
        <v>-0.63694183148414996</v>
      </c>
      <c r="Y759" s="472"/>
      <c r="Z759" s="471">
        <f t="shared" si="536"/>
        <v>-0.67182051838384682</v>
      </c>
      <c r="AA759" s="472"/>
      <c r="AB759" s="471">
        <f t="shared" si="537"/>
        <v>-0.67811460835530057</v>
      </c>
      <c r="AC759" s="472"/>
      <c r="AD759" s="471">
        <f t="shared" si="538"/>
        <v>-0.64360408952648651</v>
      </c>
      <c r="AE759" s="472"/>
      <c r="AF759" s="471">
        <f t="shared" si="539"/>
        <v>-0.67595319189223357</v>
      </c>
      <c r="AG759" s="472"/>
      <c r="AH759" s="471">
        <f t="shared" si="540"/>
        <v>-0.67861651250099864</v>
      </c>
      <c r="AI759" s="472"/>
      <c r="AJ759" s="471">
        <f t="shared" si="541"/>
        <v>-0.68041698664296191</v>
      </c>
      <c r="AK759" s="472"/>
      <c r="AL759" s="471">
        <f t="shared" si="542"/>
        <v>-0.66766190598074138</v>
      </c>
      <c r="AM759" s="472"/>
      <c r="AN759" s="471">
        <f>IF(SUM($D745:$D759)=0,"NA",SUM($J745:$J759)/SUM($D745:$D759))</f>
        <v>-0.65801540355004884</v>
      </c>
      <c r="AO759" s="472"/>
      <c r="AP759" s="471"/>
      <c r="AQ759" s="472"/>
      <c r="AR759" s="471"/>
    </row>
    <row r="760" spans="1:46">
      <c r="A760" s="466">
        <v>38000</v>
      </c>
      <c r="B760" s="467">
        <v>2011</v>
      </c>
      <c r="C760" s="466"/>
      <c r="D760" s="479">
        <v>3127618.96</v>
      </c>
      <c r="E760" s="479"/>
      <c r="F760" s="479">
        <v>0</v>
      </c>
      <c r="G760" s="479"/>
      <c r="H760" s="479">
        <v>957930.89</v>
      </c>
      <c r="J760" s="451">
        <f t="shared" si="529"/>
        <v>-957930.89</v>
      </c>
      <c r="L760" s="471">
        <f t="shared" si="528"/>
        <v>-0.30628120057182412</v>
      </c>
      <c r="N760" s="471">
        <f t="shared" si="530"/>
        <v>-0.60012994045003076</v>
      </c>
      <c r="O760" s="472"/>
      <c r="P760" s="471">
        <f t="shared" si="531"/>
        <v>-0.42631077869645029</v>
      </c>
      <c r="Q760" s="472"/>
      <c r="R760" s="471">
        <f t="shared" si="532"/>
        <v>-0.4254646128468747</v>
      </c>
      <c r="S760" s="472"/>
      <c r="T760" s="471">
        <f t="shared" si="533"/>
        <v>-0.46404055554998519</v>
      </c>
      <c r="U760" s="472"/>
      <c r="V760" s="471">
        <f t="shared" si="534"/>
        <v>-0.48121172547782959</v>
      </c>
      <c r="W760" s="472"/>
      <c r="X760" s="471">
        <f t="shared" si="535"/>
        <v>-0.48090254647272102</v>
      </c>
      <c r="Y760" s="472"/>
      <c r="Z760" s="471">
        <f t="shared" si="536"/>
        <v>-0.52581315472926182</v>
      </c>
      <c r="AA760" s="472"/>
      <c r="AB760" s="471">
        <f t="shared" si="537"/>
        <v>-0.55610438997359635</v>
      </c>
      <c r="AC760" s="472"/>
      <c r="AD760" s="471">
        <f t="shared" si="538"/>
        <v>-0.56447675243392248</v>
      </c>
      <c r="AE760" s="472"/>
      <c r="AF760" s="471">
        <f t="shared" si="539"/>
        <v>-0.5503628147521562</v>
      </c>
      <c r="AG760" s="472"/>
      <c r="AH760" s="471">
        <f t="shared" si="540"/>
        <v>-0.57756502146017286</v>
      </c>
      <c r="AI760" s="472"/>
      <c r="AJ760" s="471">
        <f t="shared" si="541"/>
        <v>-0.58230624443001966</v>
      </c>
      <c r="AK760" s="472"/>
      <c r="AL760" s="471">
        <f t="shared" si="542"/>
        <v>-0.58364099818041193</v>
      </c>
      <c r="AM760" s="472"/>
      <c r="AN760" s="471">
        <f>IF(SUM($D746:$D760)=0,"NA",SUM($J746:$J760)/SUM($D746:$D760))</f>
        <v>-0.57582114071271329</v>
      </c>
      <c r="AO760" s="472"/>
      <c r="AP760" s="471">
        <f>IF(SUM($D745:$D760)=0,"NA",SUM($J745:$J760)/SUM($D745:$D760))</f>
        <v>-0.56989051474477537</v>
      </c>
      <c r="AQ760" s="472"/>
      <c r="AR760" s="471"/>
    </row>
    <row r="761" spans="1:46">
      <c r="A761" s="466">
        <v>38000</v>
      </c>
      <c r="B761" s="467">
        <v>2012</v>
      </c>
      <c r="C761" s="466"/>
      <c r="D761" s="479">
        <v>2788516.67</v>
      </c>
      <c r="E761" s="479"/>
      <c r="F761" s="479">
        <v>0</v>
      </c>
      <c r="G761" s="479"/>
      <c r="H761" s="479">
        <v>1345462.43</v>
      </c>
      <c r="J761" s="451">
        <f t="shared" si="529"/>
        <v>-1345462.43</v>
      </c>
      <c r="L761" s="471">
        <f t="shared" si="528"/>
        <v>-0.48250112487224256</v>
      </c>
      <c r="N761" s="471">
        <f t="shared" si="530"/>
        <v>-0.38934085762330634</v>
      </c>
      <c r="O761" s="472"/>
      <c r="P761" s="471">
        <f t="shared" si="531"/>
        <v>-0.55819124491595307</v>
      </c>
      <c r="Q761" s="472"/>
      <c r="R761" s="471">
        <f t="shared" si="532"/>
        <v>-0.44218086019055858</v>
      </c>
      <c r="S761" s="472"/>
      <c r="T761" s="471">
        <f t="shared" si="533"/>
        <v>-0.44145999439356504</v>
      </c>
      <c r="U761" s="472"/>
      <c r="V761" s="471">
        <f t="shared" si="534"/>
        <v>-0.46913380520304665</v>
      </c>
      <c r="W761" s="472"/>
      <c r="X761" s="471">
        <f t="shared" si="535"/>
        <v>-0.48152637845124557</v>
      </c>
      <c r="Y761" s="472"/>
      <c r="Z761" s="471">
        <f t="shared" si="536"/>
        <v>-0.48127502286879914</v>
      </c>
      <c r="AA761" s="472"/>
      <c r="AB761" s="471">
        <f t="shared" si="537"/>
        <v>-0.51582724180547646</v>
      </c>
      <c r="AC761" s="472"/>
      <c r="AD761" s="471">
        <f t="shared" si="538"/>
        <v>-0.53990320337974584</v>
      </c>
      <c r="AE761" s="472"/>
      <c r="AF761" s="471">
        <f t="shared" si="539"/>
        <v>-0.54692308180343607</v>
      </c>
      <c r="AG761" s="472"/>
      <c r="AH761" s="471">
        <f t="shared" si="540"/>
        <v>-0.53694527174207851</v>
      </c>
      <c r="AI761" s="472"/>
      <c r="AJ761" s="471">
        <f t="shared" si="541"/>
        <v>-0.55933325939314193</v>
      </c>
      <c r="AK761" s="472"/>
      <c r="AL761" s="471">
        <f t="shared" si="542"/>
        <v>-0.56360258987959233</v>
      </c>
      <c r="AM761" s="472"/>
      <c r="AN761" s="471">
        <f>IF(SUM($D747:$D761)=0,"NA",SUM($J747:$J761)/SUM($D747:$D761))</f>
        <v>-0.56468720843483799</v>
      </c>
      <c r="AO761" s="472"/>
      <c r="AP761" s="471">
        <f>IF(SUM($D746:$D761)=0,"NA",SUM($J746:$J761)/SUM($D746:$D761))</f>
        <v>-0.5585823292671297</v>
      </c>
      <c r="AQ761" s="472"/>
      <c r="AR761" s="471">
        <f>IF(SUM($D745:$D761)=0,"NA",SUM($J745:$J761)/SUM($D745:$D761))</f>
        <v>-0.55393389545668315</v>
      </c>
    </row>
    <row r="762" spans="1:46">
      <c r="A762" s="466">
        <v>38000</v>
      </c>
      <c r="B762" s="467">
        <v>2013</v>
      </c>
      <c r="C762" s="466"/>
      <c r="D762" s="477">
        <v>1104233.03</v>
      </c>
      <c r="E762" s="478"/>
      <c r="F762" s="479">
        <v>0</v>
      </c>
      <c r="G762" s="478"/>
      <c r="H762" s="477">
        <v>1326141.76</v>
      </c>
      <c r="J762" s="451">
        <f t="shared" si="529"/>
        <v>-1326141.76</v>
      </c>
      <c r="L762" s="471">
        <f t="shared" si="528"/>
        <v>-1.2009618658119654</v>
      </c>
      <c r="N762" s="471">
        <f>IF(SUM($D761:$D762)=0,"NA",SUM($J761:$J762)/SUM($D761:$D762))</f>
        <v>-0.68630258708901826</v>
      </c>
      <c r="O762" s="472"/>
      <c r="P762" s="471">
        <f t="shared" si="531"/>
        <v>-0.51700063853911626</v>
      </c>
      <c r="Q762" s="472"/>
      <c r="R762" s="471">
        <f t="shared" si="532"/>
        <v>-0.63771348967296448</v>
      </c>
      <c r="S762" s="472"/>
      <c r="T762" s="471">
        <f t="shared" si="533"/>
        <v>-0.51850788105907286</v>
      </c>
      <c r="U762" s="472"/>
      <c r="V762" s="471">
        <f t="shared" si="534"/>
        <v>-0.51737424715981828</v>
      </c>
      <c r="W762" s="472"/>
      <c r="X762" s="471">
        <f t="shared" si="535"/>
        <v>-0.5412139109346541</v>
      </c>
      <c r="Y762" s="472"/>
      <c r="Z762" s="471">
        <f t="shared" si="536"/>
        <v>-0.54492237720653047</v>
      </c>
      <c r="AA762" s="472"/>
      <c r="AB762" s="471">
        <f t="shared" si="537"/>
        <v>-0.54206983999514968</v>
      </c>
      <c r="AC762" s="472"/>
      <c r="AD762" s="471">
        <f t="shared" si="538"/>
        <v>-0.57314627083228398</v>
      </c>
      <c r="AE762" s="472"/>
      <c r="AF762" s="471">
        <f t="shared" si="539"/>
        <v>-0.59290397145774554</v>
      </c>
      <c r="AG762" s="472"/>
      <c r="AH762" s="471">
        <f t="shared" si="540"/>
        <v>-0.59804727613504538</v>
      </c>
      <c r="AI762" s="472"/>
      <c r="AJ762" s="471">
        <f t="shared" si="541"/>
        <v>-0.58515970055715194</v>
      </c>
      <c r="AK762" s="472"/>
      <c r="AL762" s="471">
        <f t="shared" si="542"/>
        <v>-0.60462239938120643</v>
      </c>
      <c r="AM762" s="472"/>
      <c r="AN762" s="471">
        <f>IF(SUM($D748:$D762)=0,"NA",SUM($J748:$J762)/SUM($D748:$D762))</f>
        <v>-0.60763336702992599</v>
      </c>
      <c r="AO762" s="472"/>
      <c r="AP762" s="471">
        <f>IF(SUM($D747:$D762)=0,"NA",SUM($J747:$J762)/SUM($D747:$D762))</f>
        <v>-0.60864305673467478</v>
      </c>
      <c r="AQ762" s="472"/>
      <c r="AR762" s="471">
        <f>IF(SUM($D746:$D762)=0,"NA",SUM($J746:$J762)/SUM($D746:$D762))</f>
        <v>-0.60236990337134289</v>
      </c>
      <c r="AS762" s="471">
        <f>IF(SUM($D745:$D762)=0,"NA",SUM($J745:$J762)/SUM($D745:$D762))</f>
        <v>-0.59756279901032938</v>
      </c>
    </row>
    <row r="763" spans="1:46">
      <c r="A763" s="466">
        <v>38000</v>
      </c>
      <c r="B763" s="467">
        <v>2014</v>
      </c>
      <c r="C763" s="466"/>
      <c r="D763" s="477">
        <v>1010606.37</v>
      </c>
      <c r="E763" s="478"/>
      <c r="F763" s="479">
        <v>0</v>
      </c>
      <c r="G763" s="478"/>
      <c r="H763" s="477">
        <v>900316.42</v>
      </c>
      <c r="J763" s="451">
        <f t="shared" si="529"/>
        <v>-900316.42</v>
      </c>
      <c r="L763" s="471">
        <f t="shared" si="528"/>
        <v>-0.89086754915269339</v>
      </c>
      <c r="N763" s="471">
        <f>IF(SUM($D762:$D763)=0,"NA",SUM($J762:$J763)/SUM($D762:$D763))</f>
        <v>-1.0527788445779855</v>
      </c>
      <c r="O763" s="472"/>
      <c r="P763" s="471">
        <f t="shared" si="531"/>
        <v>-0.72846445557032524</v>
      </c>
      <c r="Q763" s="472"/>
      <c r="R763" s="471">
        <f t="shared" si="532"/>
        <v>-0.56404751391687491</v>
      </c>
      <c r="S763" s="472"/>
      <c r="T763" s="471">
        <f t="shared" si="533"/>
        <v>-0.66346215233167838</v>
      </c>
      <c r="U763" s="472"/>
      <c r="V763" s="471">
        <f t="shared" si="534"/>
        <v>-0.54989838338864672</v>
      </c>
      <c r="W763" s="472"/>
      <c r="X763" s="471">
        <f t="shared" si="535"/>
        <v>-0.54867708251306435</v>
      </c>
      <c r="Y763" s="472"/>
      <c r="Z763" s="471">
        <f t="shared" si="536"/>
        <v>-0.57012620789737034</v>
      </c>
      <c r="AA763" s="472"/>
      <c r="AB763" s="471">
        <f t="shared" si="537"/>
        <v>-0.5707398948197171</v>
      </c>
      <c r="AC763" s="472"/>
      <c r="AD763" s="471">
        <f t="shared" si="538"/>
        <v>-0.56710074806740429</v>
      </c>
      <c r="AE763" s="472"/>
      <c r="AF763" s="471">
        <f t="shared" si="539"/>
        <v>-0.59574319154271027</v>
      </c>
      <c r="AG763" s="472"/>
      <c r="AH763" s="471">
        <f t="shared" si="540"/>
        <v>-0.61327317818059868</v>
      </c>
      <c r="AI763" s="472"/>
      <c r="AJ763" s="471">
        <f t="shared" si="541"/>
        <v>-0.61759685188696833</v>
      </c>
      <c r="AK763" s="472"/>
      <c r="AL763" s="471">
        <f t="shared" si="542"/>
        <v>-0.60420921719999099</v>
      </c>
      <c r="AM763" s="472"/>
      <c r="AN763" s="471">
        <f>IF(SUM($D749:$D763)=0,"NA",SUM($J749:$J763)/SUM($D749:$D763))</f>
        <v>-0.62199174193660511</v>
      </c>
      <c r="AO763" s="472"/>
      <c r="AP763" s="471">
        <f>IF(SUM($D748:$D763)=0,"NA",SUM($J748:$J763)/SUM($D748:$D763))</f>
        <v>-0.6244761384776466</v>
      </c>
      <c r="AQ763" s="472"/>
      <c r="AR763" s="471">
        <f>IF(SUM($D747:$D763)=0,"NA",SUM($J747:$J763)/SUM($D747:$D763))</f>
        <v>-0.62542578609000832</v>
      </c>
      <c r="AS763" s="471">
        <f>IF(SUM($D746:$D763)=0,"NA",SUM($J746:$J763)/SUM($D746:$D763))</f>
        <v>-0.61931097234428212</v>
      </c>
      <c r="AT763" s="471">
        <f>IF(SUM($D745:$D763)=0,"NA",SUM($J745:$J763)/SUM($D745:$D763))</f>
        <v>-0.61461124280287527</v>
      </c>
    </row>
    <row r="764" spans="1:46">
      <c r="A764" s="466"/>
      <c r="B764" s="466"/>
      <c r="C764" s="466"/>
      <c r="D764" s="477"/>
      <c r="E764" s="478"/>
      <c r="F764" s="477"/>
      <c r="G764" s="478"/>
      <c r="H764" s="477"/>
      <c r="J764" s="488">
        <f>SUM(J745:J763)</f>
        <v>-10686042.23</v>
      </c>
    </row>
    <row r="765" spans="1:46">
      <c r="A765" s="466"/>
      <c r="B765" s="466"/>
      <c r="C765" s="466"/>
      <c r="D765" s="477"/>
      <c r="E765" s="478"/>
      <c r="F765" s="477"/>
      <c r="G765" s="478"/>
      <c r="H765" s="477"/>
    </row>
    <row r="766" spans="1:46">
      <c r="A766" s="466">
        <v>38100</v>
      </c>
      <c r="B766" s="467">
        <v>1996</v>
      </c>
      <c r="C766" s="466"/>
      <c r="D766" s="479">
        <v>796549</v>
      </c>
      <c r="E766" s="479"/>
      <c r="F766" s="479">
        <v>359733</v>
      </c>
      <c r="G766" s="479"/>
      <c r="H766" s="479">
        <v>3981</v>
      </c>
      <c r="J766" s="451">
        <f>F766+-H766</f>
        <v>355752</v>
      </c>
      <c r="L766" s="471">
        <f t="shared" ref="L766:L784" si="543">IF(D766=0,"NA",+J766/D766)</f>
        <v>0.44661659232514256</v>
      </c>
      <c r="N766" s="471"/>
      <c r="O766" s="472"/>
      <c r="P766" s="471"/>
      <c r="Q766" s="473"/>
      <c r="R766" s="473"/>
      <c r="S766" s="473"/>
      <c r="T766" s="473"/>
      <c r="U766" s="472"/>
      <c r="V766" s="472"/>
      <c r="W766" s="472"/>
      <c r="X766" s="472"/>
      <c r="Y766" s="472"/>
      <c r="Z766" s="472"/>
      <c r="AA766" s="474"/>
      <c r="AB766" s="474"/>
      <c r="AC766" s="472"/>
      <c r="AD766" s="472"/>
      <c r="AE766" s="472"/>
      <c r="AF766" s="472"/>
      <c r="AG766" s="472"/>
      <c r="AH766" s="472"/>
      <c r="AI766" s="472"/>
      <c r="AJ766" s="472"/>
      <c r="AK766" s="472"/>
      <c r="AL766" s="472"/>
      <c r="AM766" s="472"/>
      <c r="AN766" s="472"/>
      <c r="AO766" s="472"/>
      <c r="AP766" s="472"/>
      <c r="AQ766" s="472"/>
      <c r="AR766" s="472"/>
    </row>
    <row r="767" spans="1:46">
      <c r="A767" s="466">
        <v>38100</v>
      </c>
      <c r="B767" s="467">
        <v>1997</v>
      </c>
      <c r="C767" s="466"/>
      <c r="D767" s="479">
        <v>165892</v>
      </c>
      <c r="E767" s="479"/>
      <c r="F767" s="479">
        <v>20205</v>
      </c>
      <c r="G767" s="479"/>
      <c r="H767" s="479">
        <v>109</v>
      </c>
      <c r="J767" s="451">
        <f t="shared" ref="J767:J784" si="544">F767+-H767</f>
        <v>20096</v>
      </c>
      <c r="L767" s="471">
        <f t="shared" si="543"/>
        <v>0.12113905432450028</v>
      </c>
      <c r="N767" s="471">
        <f t="shared" ref="N767:N782" si="545">IF(SUM($D766:$D767)=0,"NA",SUM($J766:$J767)/SUM($D766:$D767))</f>
        <v>0.39051536665624176</v>
      </c>
      <c r="O767" s="472"/>
      <c r="P767" s="471"/>
      <c r="Q767" s="473"/>
      <c r="R767" s="471"/>
      <c r="S767" s="473"/>
      <c r="T767" s="473"/>
      <c r="U767" s="472"/>
      <c r="V767" s="472"/>
      <c r="W767" s="472"/>
      <c r="X767" s="472"/>
      <c r="Y767" s="472"/>
      <c r="Z767" s="472"/>
      <c r="AA767" s="474"/>
      <c r="AB767" s="475"/>
      <c r="AC767" s="472"/>
      <c r="AD767" s="472"/>
      <c r="AE767" s="472"/>
      <c r="AF767" s="472"/>
      <c r="AG767" s="472"/>
      <c r="AH767" s="472"/>
      <c r="AI767" s="472"/>
      <c r="AJ767" s="472"/>
      <c r="AK767" s="472"/>
      <c r="AL767" s="472"/>
      <c r="AM767" s="472"/>
      <c r="AN767" s="472"/>
      <c r="AO767" s="472"/>
      <c r="AP767" s="472"/>
      <c r="AQ767" s="472"/>
      <c r="AR767" s="472"/>
    </row>
    <row r="768" spans="1:46">
      <c r="A768" s="466">
        <v>38100</v>
      </c>
      <c r="B768" s="467">
        <v>1998</v>
      </c>
      <c r="C768" s="466"/>
      <c r="D768" s="479">
        <v>5818</v>
      </c>
      <c r="E768" s="479"/>
      <c r="F768" s="479">
        <v>38534</v>
      </c>
      <c r="G768" s="479"/>
      <c r="H768" s="479">
        <v>0</v>
      </c>
      <c r="J768" s="451">
        <f t="shared" si="544"/>
        <v>38534</v>
      </c>
      <c r="L768" s="471">
        <f t="shared" si="543"/>
        <v>6.6232382261945686</v>
      </c>
      <c r="N768" s="471">
        <f t="shared" si="545"/>
        <v>0.34144778987828317</v>
      </c>
      <c r="O768" s="472"/>
      <c r="P768" s="471">
        <f t="shared" ref="P768:P784" si="546">IF(SUM($D766:$D768)=0,"NA",SUM($J766:$J768)/SUM($D766:$D768))</f>
        <v>0.42796607106156515</v>
      </c>
      <c r="Q768" s="473"/>
      <c r="R768" s="471"/>
      <c r="S768" s="473"/>
      <c r="T768" s="471"/>
      <c r="U768" s="472"/>
      <c r="V768" s="472"/>
      <c r="W768" s="472"/>
      <c r="X768" s="472"/>
      <c r="Y768" s="472"/>
      <c r="Z768" s="472"/>
      <c r="AA768" s="472"/>
      <c r="AB768" s="472"/>
      <c r="AC768" s="472"/>
      <c r="AD768" s="472"/>
      <c r="AE768" s="472"/>
      <c r="AF768" s="472"/>
      <c r="AG768" s="472"/>
      <c r="AH768" s="472"/>
      <c r="AI768" s="472"/>
      <c r="AJ768" s="472"/>
      <c r="AK768" s="472"/>
      <c r="AL768" s="472"/>
      <c r="AM768" s="472"/>
      <c r="AN768" s="472"/>
      <c r="AO768" s="472"/>
      <c r="AP768" s="472"/>
      <c r="AQ768" s="472"/>
      <c r="AR768" s="472"/>
    </row>
    <row r="769" spans="1:46">
      <c r="A769" s="466">
        <v>38100</v>
      </c>
      <c r="B769" s="467">
        <v>1999</v>
      </c>
      <c r="C769" s="466"/>
      <c r="D769" s="479">
        <v>292116</v>
      </c>
      <c r="E769" s="479"/>
      <c r="F769" s="479">
        <v>0</v>
      </c>
      <c r="G769" s="479"/>
      <c r="H769" s="479">
        <v>26537</v>
      </c>
      <c r="J769" s="451">
        <f t="shared" si="544"/>
        <v>-26537</v>
      </c>
      <c r="L769" s="471">
        <f t="shared" si="543"/>
        <v>-9.0844048254802884E-2</v>
      </c>
      <c r="N769" s="471">
        <f t="shared" si="545"/>
        <v>4.0267307524485291E-2</v>
      </c>
      <c r="O769" s="472"/>
      <c r="P769" s="471">
        <f t="shared" si="546"/>
        <v>6.919189523657579E-2</v>
      </c>
      <c r="Q769" s="473"/>
      <c r="R769" s="471">
        <f t="shared" ref="R769:R784" si="547">IF(SUM($D766:$D769)=0,"NA",SUM($J766:$J769)/SUM($D766:$D769))</f>
        <v>0.30772190816225331</v>
      </c>
      <c r="S769" s="473"/>
      <c r="T769" s="471"/>
      <c r="U769" s="472"/>
      <c r="V769" s="471"/>
      <c r="W769" s="472"/>
      <c r="X769" s="472"/>
      <c r="Y769" s="472"/>
      <c r="Z769" s="472"/>
      <c r="AA769" s="472"/>
      <c r="AB769" s="472"/>
      <c r="AC769" s="472"/>
      <c r="AD769" s="472"/>
      <c r="AE769" s="472"/>
      <c r="AF769" s="472"/>
      <c r="AG769" s="472"/>
      <c r="AH769" s="472"/>
      <c r="AI769" s="472"/>
      <c r="AJ769" s="472"/>
      <c r="AK769" s="472"/>
      <c r="AL769" s="472"/>
      <c r="AM769" s="472"/>
      <c r="AN769" s="472"/>
      <c r="AO769" s="472"/>
      <c r="AP769" s="472"/>
      <c r="AQ769" s="472"/>
      <c r="AR769" s="472"/>
    </row>
    <row r="770" spans="1:46">
      <c r="A770" s="466">
        <v>38100</v>
      </c>
      <c r="B770" s="467">
        <v>2000</v>
      </c>
      <c r="C770" s="466"/>
      <c r="D770" s="479">
        <v>0</v>
      </c>
      <c r="E770" s="469"/>
      <c r="F770" s="479">
        <v>0</v>
      </c>
      <c r="G770" s="469"/>
      <c r="H770" s="468">
        <v>0</v>
      </c>
      <c r="J770" s="470">
        <f t="shared" si="544"/>
        <v>0</v>
      </c>
      <c r="L770" s="471" t="str">
        <f t="shared" si="543"/>
        <v>NA</v>
      </c>
      <c r="N770" s="471">
        <f t="shared" si="545"/>
        <v>-9.0844048254802884E-2</v>
      </c>
      <c r="O770" s="472"/>
      <c r="P770" s="471">
        <f t="shared" si="546"/>
        <v>4.0267307524485291E-2</v>
      </c>
      <c r="Q770" s="473"/>
      <c r="R770" s="471">
        <f t="shared" si="547"/>
        <v>6.919189523657579E-2</v>
      </c>
      <c r="S770" s="473"/>
      <c r="T770" s="471">
        <f t="shared" ref="T770:T784" si="548">IF(SUM($D766:$D770)=0,"NA",SUM($J766:$J770)/SUM($D766:$D770))</f>
        <v>0.30772190816225331</v>
      </c>
      <c r="U770" s="472"/>
      <c r="V770" s="471"/>
      <c r="W770" s="472"/>
      <c r="X770" s="471"/>
      <c r="Y770" s="472"/>
      <c r="Z770" s="472"/>
      <c r="AA770" s="472"/>
      <c r="AB770" s="472"/>
      <c r="AC770" s="472"/>
      <c r="AD770" s="472"/>
      <c r="AE770" s="472"/>
      <c r="AF770" s="472"/>
      <c r="AG770" s="472"/>
      <c r="AH770" s="472"/>
      <c r="AI770" s="472"/>
      <c r="AJ770" s="472"/>
      <c r="AK770" s="472"/>
      <c r="AL770" s="472"/>
      <c r="AM770" s="472"/>
      <c r="AN770" s="472"/>
      <c r="AO770" s="472"/>
      <c r="AP770" s="472"/>
      <c r="AQ770" s="472"/>
      <c r="AR770" s="472"/>
    </row>
    <row r="771" spans="1:46">
      <c r="A771" s="466">
        <v>38100</v>
      </c>
      <c r="B771" s="467">
        <v>2001</v>
      </c>
      <c r="C771" s="466"/>
      <c r="D771" s="479">
        <v>0</v>
      </c>
      <c r="E771" s="469"/>
      <c r="F771" s="479">
        <v>0</v>
      </c>
      <c r="G771" s="469"/>
      <c r="H771" s="468">
        <v>0</v>
      </c>
      <c r="J771" s="470">
        <f t="shared" si="544"/>
        <v>0</v>
      </c>
      <c r="L771" s="471" t="str">
        <f t="shared" si="543"/>
        <v>NA</v>
      </c>
      <c r="N771" s="471" t="str">
        <f t="shared" si="545"/>
        <v>NA</v>
      </c>
      <c r="O771" s="472"/>
      <c r="P771" s="471">
        <f t="shared" si="546"/>
        <v>-9.0844048254802884E-2</v>
      </c>
      <c r="Q771" s="473"/>
      <c r="R771" s="471">
        <f t="shared" si="547"/>
        <v>4.0267307524485291E-2</v>
      </c>
      <c r="S771" s="473"/>
      <c r="T771" s="471">
        <f t="shared" si="548"/>
        <v>6.919189523657579E-2</v>
      </c>
      <c r="U771" s="472"/>
      <c r="V771" s="471">
        <f t="shared" ref="V771:V784" si="549">IF(SUM($D766:$D771)=0,"NA",SUM($J766:$J771)/SUM($D766:$D771))</f>
        <v>0.30772190816225331</v>
      </c>
      <c r="W771" s="472"/>
      <c r="X771" s="471"/>
      <c r="Y771" s="472"/>
      <c r="Z771" s="471"/>
      <c r="AA771" s="472"/>
      <c r="AB771" s="472"/>
      <c r="AC771" s="472"/>
      <c r="AD771" s="472"/>
      <c r="AE771" s="472"/>
      <c r="AF771" s="472"/>
      <c r="AG771" s="472"/>
      <c r="AH771" s="472"/>
      <c r="AI771" s="472"/>
      <c r="AJ771" s="472"/>
      <c r="AK771" s="472"/>
      <c r="AL771" s="472"/>
      <c r="AM771" s="472"/>
      <c r="AN771" s="472"/>
      <c r="AO771" s="472"/>
      <c r="AP771" s="472"/>
      <c r="AQ771" s="472"/>
      <c r="AR771" s="472"/>
    </row>
    <row r="772" spans="1:46">
      <c r="A772" s="466">
        <v>38100</v>
      </c>
      <c r="B772" s="467">
        <v>2002</v>
      </c>
      <c r="C772" s="466"/>
      <c r="D772" s="479">
        <v>0</v>
      </c>
      <c r="E772" s="469"/>
      <c r="F772" s="479">
        <v>0</v>
      </c>
      <c r="G772" s="469"/>
      <c r="H772" s="468">
        <v>0</v>
      </c>
      <c r="J772" s="470">
        <f t="shared" si="544"/>
        <v>0</v>
      </c>
      <c r="L772" s="471" t="str">
        <f t="shared" si="543"/>
        <v>NA</v>
      </c>
      <c r="N772" s="471" t="str">
        <f t="shared" si="545"/>
        <v>NA</v>
      </c>
      <c r="O772" s="472"/>
      <c r="P772" s="471" t="str">
        <f t="shared" si="546"/>
        <v>NA</v>
      </c>
      <c r="Q772" s="473"/>
      <c r="R772" s="471">
        <f t="shared" si="547"/>
        <v>-9.0844048254802884E-2</v>
      </c>
      <c r="S772" s="473"/>
      <c r="T772" s="471">
        <f t="shared" si="548"/>
        <v>4.0267307524485291E-2</v>
      </c>
      <c r="U772" s="472"/>
      <c r="V772" s="471">
        <f t="shared" si="549"/>
        <v>6.919189523657579E-2</v>
      </c>
      <c r="W772" s="472"/>
      <c r="X772" s="471">
        <f t="shared" ref="X772:X784" si="550">IF(SUM($D766:$D772)=0,"NA",SUM($J766:$J772)/SUM($D766:$D772))</f>
        <v>0.30772190816225331</v>
      </c>
      <c r="Y772" s="472"/>
      <c r="Z772" s="471"/>
      <c r="AA772" s="472"/>
      <c r="AB772" s="471"/>
      <c r="AC772" s="472"/>
      <c r="AD772" s="472"/>
      <c r="AE772" s="472"/>
      <c r="AF772" s="472"/>
      <c r="AG772" s="472"/>
      <c r="AH772" s="472"/>
      <c r="AI772" s="472"/>
      <c r="AJ772" s="472"/>
      <c r="AK772" s="472"/>
      <c r="AL772" s="472"/>
      <c r="AM772" s="472"/>
      <c r="AN772" s="472"/>
      <c r="AO772" s="472"/>
      <c r="AP772" s="472"/>
      <c r="AQ772" s="472"/>
      <c r="AR772" s="472"/>
    </row>
    <row r="773" spans="1:46">
      <c r="A773" s="466">
        <v>38100</v>
      </c>
      <c r="B773" s="467">
        <v>2003</v>
      </c>
      <c r="C773" s="466"/>
      <c r="D773" s="479">
        <v>9244466</v>
      </c>
      <c r="E773" s="479"/>
      <c r="F773" s="479">
        <v>0</v>
      </c>
      <c r="G773" s="479"/>
      <c r="H773" s="479">
        <v>0</v>
      </c>
      <c r="J773" s="470">
        <f t="shared" si="544"/>
        <v>0</v>
      </c>
      <c r="L773" s="471">
        <f t="shared" si="543"/>
        <v>0</v>
      </c>
      <c r="N773" s="471">
        <f t="shared" si="545"/>
        <v>0</v>
      </c>
      <c r="O773" s="472"/>
      <c r="P773" s="471">
        <f t="shared" si="546"/>
        <v>0</v>
      </c>
      <c r="Q773" s="473"/>
      <c r="R773" s="471">
        <f t="shared" si="547"/>
        <v>0</v>
      </c>
      <c r="S773" s="473"/>
      <c r="T773" s="471">
        <f t="shared" si="548"/>
        <v>-2.7826531560259222E-3</v>
      </c>
      <c r="U773" s="472"/>
      <c r="V773" s="471">
        <f t="shared" si="549"/>
        <v>1.2572308853118711E-3</v>
      </c>
      <c r="W773" s="472"/>
      <c r="X773" s="471">
        <f t="shared" si="550"/>
        <v>3.3057308123818278E-3</v>
      </c>
      <c r="Y773" s="472"/>
      <c r="Z773" s="471">
        <f t="shared" ref="Z773:Z784" si="551">IF(SUM($D766:$D773)=0,"NA",SUM($J766:$J773)/SUM($D766:$D773))</f>
        <v>3.6920596894327098E-2</v>
      </c>
      <c r="AA773" s="472"/>
      <c r="AB773" s="471"/>
      <c r="AC773" s="472"/>
      <c r="AD773" s="471"/>
      <c r="AE773" s="471"/>
      <c r="AF773" s="472"/>
      <c r="AG773" s="472"/>
      <c r="AH773" s="472"/>
      <c r="AI773" s="472"/>
      <c r="AJ773" s="472"/>
      <c r="AK773" s="472"/>
      <c r="AL773" s="472"/>
      <c r="AM773" s="472"/>
      <c r="AN773" s="472"/>
      <c r="AO773" s="472"/>
      <c r="AP773" s="472"/>
      <c r="AQ773" s="472"/>
      <c r="AR773" s="472"/>
    </row>
    <row r="774" spans="1:46">
      <c r="A774" s="466">
        <v>38100</v>
      </c>
      <c r="B774" s="467">
        <v>2004</v>
      </c>
      <c r="C774" s="466"/>
      <c r="D774" s="479">
        <v>0</v>
      </c>
      <c r="E774" s="469"/>
      <c r="F774" s="479">
        <v>0</v>
      </c>
      <c r="G774" s="469"/>
      <c r="H774" s="468">
        <v>0</v>
      </c>
      <c r="J774" s="470">
        <f t="shared" si="544"/>
        <v>0</v>
      </c>
      <c r="L774" s="471" t="str">
        <f t="shared" si="543"/>
        <v>NA</v>
      </c>
      <c r="N774" s="471">
        <f t="shared" si="545"/>
        <v>0</v>
      </c>
      <c r="O774" s="472"/>
      <c r="P774" s="471">
        <f t="shared" si="546"/>
        <v>0</v>
      </c>
      <c r="Q774" s="473"/>
      <c r="R774" s="471">
        <f t="shared" si="547"/>
        <v>0</v>
      </c>
      <c r="S774" s="473"/>
      <c r="T774" s="471">
        <f t="shared" si="548"/>
        <v>0</v>
      </c>
      <c r="U774" s="472"/>
      <c r="V774" s="471">
        <f t="shared" si="549"/>
        <v>-2.7826531560259222E-3</v>
      </c>
      <c r="W774" s="472"/>
      <c r="X774" s="471">
        <f t="shared" si="550"/>
        <v>1.2572308853118711E-3</v>
      </c>
      <c r="Y774" s="472"/>
      <c r="Z774" s="471">
        <f t="shared" si="551"/>
        <v>3.3057308123818278E-3</v>
      </c>
      <c r="AA774" s="472"/>
      <c r="AB774" s="471">
        <f t="shared" ref="AB774:AB784" si="552">IF(SUM($D766:$D774)=0,"NA",SUM($J766:$J774)/SUM($D766:$D774))</f>
        <v>3.6920596894327098E-2</v>
      </c>
      <c r="AC774" s="472"/>
      <c r="AD774" s="471"/>
      <c r="AE774" s="471"/>
      <c r="AF774" s="471"/>
      <c r="AG774" s="472"/>
      <c r="AH774" s="471" t="s">
        <v>36</v>
      </c>
      <c r="AI774" s="472"/>
      <c r="AJ774" s="471" t="s">
        <v>36</v>
      </c>
      <c r="AK774" s="472"/>
      <c r="AL774" s="471" t="s">
        <v>36</v>
      </c>
      <c r="AM774" s="472"/>
      <c r="AN774" s="471" t="s">
        <v>36</v>
      </c>
      <c r="AO774" s="472"/>
      <c r="AP774" s="472"/>
      <c r="AQ774" s="472"/>
      <c r="AR774" s="472"/>
    </row>
    <row r="775" spans="1:46">
      <c r="A775" s="466">
        <v>38100</v>
      </c>
      <c r="B775" s="467">
        <v>2005</v>
      </c>
      <c r="C775" s="466"/>
      <c r="D775" s="479">
        <v>0</v>
      </c>
      <c r="E775" s="469"/>
      <c r="F775" s="479">
        <v>0</v>
      </c>
      <c r="G775" s="469"/>
      <c r="H775" s="468">
        <v>0</v>
      </c>
      <c r="J775" s="470">
        <f t="shared" si="544"/>
        <v>0</v>
      </c>
      <c r="L775" s="471" t="str">
        <f t="shared" si="543"/>
        <v>NA</v>
      </c>
      <c r="N775" s="471" t="str">
        <f t="shared" si="545"/>
        <v>NA</v>
      </c>
      <c r="O775" s="472"/>
      <c r="P775" s="471">
        <f t="shared" si="546"/>
        <v>0</v>
      </c>
      <c r="Q775" s="473"/>
      <c r="R775" s="471">
        <f t="shared" si="547"/>
        <v>0</v>
      </c>
      <c r="S775" s="473"/>
      <c r="T775" s="471">
        <f t="shared" si="548"/>
        <v>0</v>
      </c>
      <c r="U775" s="472"/>
      <c r="V775" s="471">
        <f t="shared" si="549"/>
        <v>0</v>
      </c>
      <c r="W775" s="472"/>
      <c r="X775" s="471">
        <f t="shared" si="550"/>
        <v>-2.7826531560259222E-3</v>
      </c>
      <c r="Y775" s="472"/>
      <c r="Z775" s="471">
        <f t="shared" si="551"/>
        <v>1.2572308853118711E-3</v>
      </c>
      <c r="AA775" s="472"/>
      <c r="AB775" s="471">
        <f t="shared" si="552"/>
        <v>3.3057308123818278E-3</v>
      </c>
      <c r="AC775" s="472"/>
      <c r="AD775" s="471">
        <f t="shared" ref="AD775:AD784" si="553">IF(SUM($D766:$D775)=0,"NA",SUM($J766:$J775)/SUM($D766:$D775))</f>
        <v>3.6920596894327098E-2</v>
      </c>
      <c r="AE775" s="471"/>
      <c r="AF775" s="471"/>
      <c r="AG775" s="472"/>
      <c r="AH775" s="471"/>
      <c r="AI775" s="472"/>
      <c r="AJ775" s="471" t="s">
        <v>36</v>
      </c>
      <c r="AK775" s="472"/>
      <c r="AL775" s="471" t="s">
        <v>36</v>
      </c>
      <c r="AM775" s="472"/>
      <c r="AN775" s="471" t="s">
        <v>36</v>
      </c>
      <c r="AO775" s="472"/>
      <c r="AP775" s="472"/>
      <c r="AQ775" s="472"/>
      <c r="AR775" s="472"/>
    </row>
    <row r="776" spans="1:46">
      <c r="A776" s="466">
        <v>38100</v>
      </c>
      <c r="B776" s="467">
        <v>2006</v>
      </c>
      <c r="C776" s="466"/>
      <c r="D776" s="479">
        <v>0</v>
      </c>
      <c r="E776" s="469"/>
      <c r="F776" s="479">
        <v>0</v>
      </c>
      <c r="G776" s="469"/>
      <c r="H776" s="468">
        <v>0</v>
      </c>
      <c r="J776" s="470">
        <f t="shared" si="544"/>
        <v>0</v>
      </c>
      <c r="L776" s="471" t="str">
        <f t="shared" si="543"/>
        <v>NA</v>
      </c>
      <c r="N776" s="471" t="str">
        <f t="shared" si="545"/>
        <v>NA</v>
      </c>
      <c r="O776" s="472"/>
      <c r="P776" s="471" t="str">
        <f t="shared" si="546"/>
        <v>NA</v>
      </c>
      <c r="Q776" s="473"/>
      <c r="R776" s="471">
        <f t="shared" si="547"/>
        <v>0</v>
      </c>
      <c r="S776" s="473"/>
      <c r="T776" s="471">
        <f t="shared" si="548"/>
        <v>0</v>
      </c>
      <c r="U776" s="472"/>
      <c r="V776" s="471">
        <f t="shared" si="549"/>
        <v>0</v>
      </c>
      <c r="W776" s="472"/>
      <c r="X776" s="471">
        <f t="shared" si="550"/>
        <v>0</v>
      </c>
      <c r="Y776" s="472"/>
      <c r="Z776" s="471">
        <f t="shared" si="551"/>
        <v>-2.7826531560259222E-3</v>
      </c>
      <c r="AA776" s="472"/>
      <c r="AB776" s="471">
        <f t="shared" si="552"/>
        <v>1.2572308853118711E-3</v>
      </c>
      <c r="AC776" s="472"/>
      <c r="AD776" s="471">
        <f t="shared" si="553"/>
        <v>3.3057308123818278E-3</v>
      </c>
      <c r="AE776" s="471"/>
      <c r="AF776" s="471">
        <f t="shared" ref="AF776:AF784" si="554">IF(SUM($D766:$D776)=0,"NA",SUM($J766:$J776)/SUM($D766:$D776))</f>
        <v>3.6920596894327098E-2</v>
      </c>
      <c r="AG776" s="472"/>
      <c r="AH776" s="471"/>
      <c r="AI776" s="472"/>
      <c r="AJ776" s="471"/>
      <c r="AK776" s="472"/>
      <c r="AL776" s="471" t="s">
        <v>36</v>
      </c>
      <c r="AM776" s="472"/>
      <c r="AN776" s="471" t="s">
        <v>36</v>
      </c>
      <c r="AO776" s="472"/>
      <c r="AP776" s="472"/>
      <c r="AQ776" s="472"/>
      <c r="AR776" s="472"/>
    </row>
    <row r="777" spans="1:46">
      <c r="A777" s="466">
        <v>38100</v>
      </c>
      <c r="B777" s="467">
        <v>2007</v>
      </c>
      <c r="C777" s="466"/>
      <c r="D777" s="479">
        <v>588405.23</v>
      </c>
      <c r="E777" s="479"/>
      <c r="F777" s="479">
        <v>0</v>
      </c>
      <c r="G777" s="479"/>
      <c r="H777" s="479">
        <v>52883.71</v>
      </c>
      <c r="J777" s="451">
        <f t="shared" si="544"/>
        <v>-52883.71</v>
      </c>
      <c r="L777" s="471">
        <f t="shared" si="543"/>
        <v>-8.9876342533529149E-2</v>
      </c>
      <c r="N777" s="471">
        <f t="shared" si="545"/>
        <v>-8.9876342533529149E-2</v>
      </c>
      <c r="O777" s="472"/>
      <c r="P777" s="471">
        <f t="shared" si="546"/>
        <v>-8.9876342533529149E-2</v>
      </c>
      <c r="Q777" s="473"/>
      <c r="R777" s="471">
        <f t="shared" si="547"/>
        <v>-8.9876342533529149E-2</v>
      </c>
      <c r="S777" s="473"/>
      <c r="T777" s="471">
        <f t="shared" si="548"/>
        <v>-5.3782571502260989E-3</v>
      </c>
      <c r="U777" s="472"/>
      <c r="V777" s="471">
        <f t="shared" si="549"/>
        <v>-5.3782571502260989E-3</v>
      </c>
      <c r="W777" s="472"/>
      <c r="X777" s="471">
        <f t="shared" si="550"/>
        <v>-5.3782571502260989E-3</v>
      </c>
      <c r="Y777" s="472"/>
      <c r="Z777" s="471">
        <f t="shared" si="551"/>
        <v>-5.3782571502260989E-3</v>
      </c>
      <c r="AA777" s="472"/>
      <c r="AB777" s="471">
        <f t="shared" si="552"/>
        <v>-7.8440306339033275E-3</v>
      </c>
      <c r="AC777" s="472"/>
      <c r="AD777" s="471">
        <f t="shared" si="553"/>
        <v>-4.0358795842726902E-3</v>
      </c>
      <c r="AE777" s="471"/>
      <c r="AF777" s="471">
        <f t="shared" si="554"/>
        <v>-2.0191629932970264E-3</v>
      </c>
      <c r="AG777" s="472"/>
      <c r="AH777" s="471">
        <f t="shared" ref="AH777:AH784" si="555">IF(SUM($D766:$D777)=0,"NA",SUM($J766:$J777)/SUM($D766:$D777))</f>
        <v>3.0195064912031614E-2</v>
      </c>
      <c r="AI777" s="472"/>
      <c r="AJ777" s="471"/>
      <c r="AK777" s="472"/>
      <c r="AL777" s="471"/>
      <c r="AM777" s="472"/>
      <c r="AN777" s="471" t="s">
        <v>36</v>
      </c>
      <c r="AO777" s="472"/>
      <c r="AP777" s="472"/>
      <c r="AQ777" s="472"/>
      <c r="AR777" s="472"/>
    </row>
    <row r="778" spans="1:46">
      <c r="A778" s="466">
        <v>38100</v>
      </c>
      <c r="B778" s="467">
        <v>2008</v>
      </c>
      <c r="C778" s="466"/>
      <c r="D778" s="479">
        <v>257366.09</v>
      </c>
      <c r="E778" s="479"/>
      <c r="F778" s="479">
        <v>0</v>
      </c>
      <c r="G778" s="479"/>
      <c r="H778" s="479">
        <v>5632.13</v>
      </c>
      <c r="J778" s="451">
        <f t="shared" si="544"/>
        <v>-5632.13</v>
      </c>
      <c r="L778" s="471">
        <f t="shared" si="543"/>
        <v>-2.188372990396676E-2</v>
      </c>
      <c r="N778" s="471">
        <f t="shared" si="545"/>
        <v>-6.9186361154927795E-2</v>
      </c>
      <c r="O778" s="472"/>
      <c r="P778" s="471">
        <f t="shared" si="546"/>
        <v>-6.9186361154927795E-2</v>
      </c>
      <c r="Q778" s="472"/>
      <c r="R778" s="471">
        <f t="shared" si="547"/>
        <v>-6.9186361154927795E-2</v>
      </c>
      <c r="S778" s="473"/>
      <c r="T778" s="471">
        <f t="shared" si="548"/>
        <v>-6.9186361154927795E-2</v>
      </c>
      <c r="U778" s="472"/>
      <c r="V778" s="471">
        <f t="shared" si="549"/>
        <v>-5.7992530942770721E-3</v>
      </c>
      <c r="W778" s="472"/>
      <c r="X778" s="471">
        <f t="shared" si="550"/>
        <v>-5.7992530942770721E-3</v>
      </c>
      <c r="Y778" s="472"/>
      <c r="Z778" s="471">
        <f t="shared" si="551"/>
        <v>-5.7992530942770721E-3</v>
      </c>
      <c r="AA778" s="472"/>
      <c r="AB778" s="471">
        <f t="shared" si="552"/>
        <v>-5.7992530942770721E-3</v>
      </c>
      <c r="AC778" s="472"/>
      <c r="AD778" s="471">
        <f t="shared" si="553"/>
        <v>-8.1920579447203774E-3</v>
      </c>
      <c r="AE778" s="471"/>
      <c r="AF778" s="471">
        <f t="shared" si="554"/>
        <v>-4.4780586079129076E-3</v>
      </c>
      <c r="AG778" s="472"/>
      <c r="AH778" s="471">
        <f t="shared" si="555"/>
        <v>-2.5035703500024104E-3</v>
      </c>
      <c r="AI778" s="472"/>
      <c r="AJ778" s="471">
        <f t="shared" ref="AJ778:AJ784" si="556">IF(SUM($D766:$D778)=0,"NA",SUM($J766:$J778)/SUM($D766:$D778))</f>
        <v>2.9014219736825612E-2</v>
      </c>
      <c r="AK778" s="472"/>
      <c r="AL778" s="471"/>
      <c r="AM778" s="472"/>
      <c r="AN778" s="471"/>
      <c r="AO778" s="472"/>
      <c r="AP778" s="472"/>
      <c r="AQ778" s="472"/>
      <c r="AR778" s="472"/>
    </row>
    <row r="779" spans="1:46">
      <c r="A779" s="466">
        <v>38100</v>
      </c>
      <c r="B779" s="467">
        <v>2009</v>
      </c>
      <c r="C779" s="466"/>
      <c r="D779" s="479">
        <v>25930.63</v>
      </c>
      <c r="E779" s="479"/>
      <c r="F779" s="479">
        <v>0</v>
      </c>
      <c r="G779" s="479"/>
      <c r="H779" s="479">
        <v>61850.47</v>
      </c>
      <c r="J779" s="451">
        <f t="shared" si="544"/>
        <v>-61850.47</v>
      </c>
      <c r="L779" s="471">
        <f t="shared" si="543"/>
        <v>-2.3852282030941785</v>
      </c>
      <c r="N779" s="471">
        <f t="shared" si="545"/>
        <v>-0.23820466400034568</v>
      </c>
      <c r="O779" s="472"/>
      <c r="P779" s="471">
        <f t="shared" si="546"/>
        <v>-0.13808195565009349</v>
      </c>
      <c r="Q779" s="472"/>
      <c r="R779" s="471">
        <f t="shared" si="547"/>
        <v>-0.13808195565009349</v>
      </c>
      <c r="S779" s="473"/>
      <c r="T779" s="471">
        <f t="shared" si="548"/>
        <v>-0.13808195565009349</v>
      </c>
      <c r="U779" s="472"/>
      <c r="V779" s="471">
        <f t="shared" si="549"/>
        <v>-0.13808195565009349</v>
      </c>
      <c r="W779" s="472"/>
      <c r="X779" s="471">
        <f t="shared" si="550"/>
        <v>-1.1898409614680229E-2</v>
      </c>
      <c r="Y779" s="472"/>
      <c r="Z779" s="471">
        <f t="shared" si="551"/>
        <v>-1.1898409614680229E-2</v>
      </c>
      <c r="AA779" s="472"/>
      <c r="AB779" s="471">
        <f t="shared" si="552"/>
        <v>-1.1898409614680229E-2</v>
      </c>
      <c r="AC779" s="472"/>
      <c r="AD779" s="471">
        <f t="shared" si="553"/>
        <v>-1.1898409614680229E-2</v>
      </c>
      <c r="AE779" s="471"/>
      <c r="AF779" s="471">
        <f t="shared" si="554"/>
        <v>-1.4114075932757385E-2</v>
      </c>
      <c r="AG779" s="472"/>
      <c r="AH779" s="471">
        <f t="shared" si="555"/>
        <v>-1.0406015854300329E-2</v>
      </c>
      <c r="AI779" s="472"/>
      <c r="AJ779" s="471">
        <f t="shared" si="556"/>
        <v>-8.3434178145253089E-3</v>
      </c>
      <c r="AK779" s="472"/>
      <c r="AL779" s="471">
        <f t="shared" ref="AL779:AL784" si="557">IF(SUM($D766:$D779)=0,"NA",SUM($J766:$J779)/SUM($D766:$D779))</f>
        <v>2.3511420927743248E-2</v>
      </c>
      <c r="AM779" s="472"/>
      <c r="AN779" s="471"/>
      <c r="AO779" s="472"/>
      <c r="AP779" s="471"/>
      <c r="AQ779" s="472"/>
      <c r="AR779" s="472"/>
    </row>
    <row r="780" spans="1:46">
      <c r="A780" s="466">
        <v>38100</v>
      </c>
      <c r="B780" s="467">
        <v>2010</v>
      </c>
      <c r="C780" s="466"/>
      <c r="D780" s="479">
        <v>0</v>
      </c>
      <c r="E780" s="469"/>
      <c r="F780" s="479">
        <v>0</v>
      </c>
      <c r="G780" s="469"/>
      <c r="H780" s="468">
        <v>0</v>
      </c>
      <c r="J780" s="470">
        <f t="shared" si="544"/>
        <v>0</v>
      </c>
      <c r="L780" s="471" t="str">
        <f t="shared" si="543"/>
        <v>NA</v>
      </c>
      <c r="N780" s="471">
        <f t="shared" si="545"/>
        <v>-2.3852282030941785</v>
      </c>
      <c r="O780" s="472"/>
      <c r="P780" s="471">
        <f t="shared" si="546"/>
        <v>-0.23820466400034568</v>
      </c>
      <c r="Q780" s="472"/>
      <c r="R780" s="471">
        <f t="shared" si="547"/>
        <v>-0.13808195565009349</v>
      </c>
      <c r="S780" s="472"/>
      <c r="T780" s="471">
        <f t="shared" si="548"/>
        <v>-0.13808195565009349</v>
      </c>
      <c r="U780" s="472"/>
      <c r="V780" s="471">
        <f t="shared" si="549"/>
        <v>-0.13808195565009349</v>
      </c>
      <c r="W780" s="472"/>
      <c r="X780" s="471">
        <f t="shared" si="550"/>
        <v>-0.13808195565009349</v>
      </c>
      <c r="Y780" s="472"/>
      <c r="Z780" s="471">
        <f t="shared" si="551"/>
        <v>-1.1898409614680229E-2</v>
      </c>
      <c r="AA780" s="472"/>
      <c r="AB780" s="471">
        <f t="shared" si="552"/>
        <v>-1.1898409614680229E-2</v>
      </c>
      <c r="AC780" s="472"/>
      <c r="AD780" s="471">
        <f t="shared" si="553"/>
        <v>-1.1898409614680229E-2</v>
      </c>
      <c r="AE780" s="472"/>
      <c r="AF780" s="471">
        <f t="shared" si="554"/>
        <v>-1.1898409614680229E-2</v>
      </c>
      <c r="AG780" s="472"/>
      <c r="AH780" s="471">
        <f t="shared" si="555"/>
        <v>-1.4114075932757385E-2</v>
      </c>
      <c r="AI780" s="472"/>
      <c r="AJ780" s="471">
        <f t="shared" si="556"/>
        <v>-1.0406015854300329E-2</v>
      </c>
      <c r="AK780" s="472"/>
      <c r="AL780" s="471">
        <f t="shared" si="557"/>
        <v>-8.3434178145253089E-3</v>
      </c>
      <c r="AM780" s="472"/>
      <c r="AN780" s="471">
        <f>IF(SUM($D766:$D780)=0,"NA",SUM($J766:$J780)/SUM($D766:$D780))</f>
        <v>2.3511420927743248E-2</v>
      </c>
      <c r="AO780" s="472"/>
      <c r="AP780" s="471"/>
      <c r="AQ780" s="472"/>
      <c r="AR780" s="471"/>
    </row>
    <row r="781" spans="1:46">
      <c r="A781" s="466">
        <v>38100</v>
      </c>
      <c r="B781" s="467">
        <v>2011</v>
      </c>
      <c r="C781" s="466"/>
      <c r="D781" s="479">
        <v>28202.94</v>
      </c>
      <c r="E781" s="479"/>
      <c r="F781" s="479">
        <v>0</v>
      </c>
      <c r="G781" s="466"/>
      <c r="H781" s="479">
        <v>0</v>
      </c>
      <c r="J781" s="470">
        <f t="shared" si="544"/>
        <v>0</v>
      </c>
      <c r="L781" s="471">
        <f t="shared" si="543"/>
        <v>0</v>
      </c>
      <c r="N781" s="471">
        <f t="shared" si="545"/>
        <v>0</v>
      </c>
      <c r="O781" s="472"/>
      <c r="P781" s="471">
        <f t="shared" si="546"/>
        <v>-1.1425529481983177</v>
      </c>
      <c r="Q781" s="472"/>
      <c r="R781" s="471">
        <f t="shared" si="547"/>
        <v>-0.21663779665120667</v>
      </c>
      <c r="S781" s="472"/>
      <c r="T781" s="471">
        <f t="shared" si="548"/>
        <v>-0.13375447932058687</v>
      </c>
      <c r="U781" s="472"/>
      <c r="V781" s="471">
        <f t="shared" si="549"/>
        <v>-0.13375447932058687</v>
      </c>
      <c r="W781" s="472"/>
      <c r="X781" s="471">
        <f t="shared" si="550"/>
        <v>-0.13375447932058687</v>
      </c>
      <c r="Y781" s="472"/>
      <c r="Z781" s="471">
        <f t="shared" si="551"/>
        <v>-0.13375447932058687</v>
      </c>
      <c r="AA781" s="472"/>
      <c r="AB781" s="471">
        <f t="shared" si="552"/>
        <v>-1.1865330172288288E-2</v>
      </c>
      <c r="AC781" s="472"/>
      <c r="AD781" s="471">
        <f t="shared" si="553"/>
        <v>-1.1865330172288288E-2</v>
      </c>
      <c r="AE781" s="472"/>
      <c r="AF781" s="471">
        <f t="shared" si="554"/>
        <v>-1.1865330172288288E-2</v>
      </c>
      <c r="AG781" s="472"/>
      <c r="AH781" s="471">
        <f t="shared" si="555"/>
        <v>-1.1865330172288288E-2</v>
      </c>
      <c r="AI781" s="472"/>
      <c r="AJ781" s="471">
        <f t="shared" si="556"/>
        <v>-1.4075934895367841E-2</v>
      </c>
      <c r="AK781" s="472"/>
      <c r="AL781" s="471">
        <f t="shared" si="557"/>
        <v>-1.037791092498928E-2</v>
      </c>
      <c r="AM781" s="472"/>
      <c r="AN781" s="471">
        <f>IF(SUM($D767:$D781)=0,"NA",SUM($J767:$J781)/SUM($D767:$D781))</f>
        <v>-8.3212360135596995E-3</v>
      </c>
      <c r="AO781" s="472"/>
      <c r="AP781" s="471">
        <f>IF(SUM($D766:$D781)=0,"NA",SUM($J766:$J781)/SUM($D766:$D781))</f>
        <v>2.3453279238297868E-2</v>
      </c>
      <c r="AQ781" s="472"/>
      <c r="AR781" s="471"/>
    </row>
    <row r="782" spans="1:46">
      <c r="A782" s="466">
        <v>38100</v>
      </c>
      <c r="B782" s="467">
        <v>2012</v>
      </c>
      <c r="C782" s="466"/>
      <c r="D782" s="479">
        <v>303636.12</v>
      </c>
      <c r="E782" s="479"/>
      <c r="F782" s="479">
        <v>0</v>
      </c>
      <c r="G782" s="479"/>
      <c r="H782" s="479">
        <v>186922.64</v>
      </c>
      <c r="J782" s="451">
        <f t="shared" si="544"/>
        <v>-186922.64</v>
      </c>
      <c r="L782" s="471">
        <f t="shared" si="543"/>
        <v>-0.61561397899564785</v>
      </c>
      <c r="N782" s="471">
        <f t="shared" si="545"/>
        <v>-0.56329306140151192</v>
      </c>
      <c r="O782" s="472"/>
      <c r="P782" s="471">
        <f t="shared" si="546"/>
        <v>-0.56329306140151192</v>
      </c>
      <c r="Q782" s="472"/>
      <c r="R782" s="471">
        <f t="shared" si="547"/>
        <v>-0.69534428699088513</v>
      </c>
      <c r="S782" s="472"/>
      <c r="T782" s="471">
        <f t="shared" si="548"/>
        <v>-0.41357574745530168</v>
      </c>
      <c r="U782" s="472"/>
      <c r="V782" s="471">
        <f t="shared" si="549"/>
        <v>-0.25532071399876943</v>
      </c>
      <c r="W782" s="472"/>
      <c r="X782" s="471">
        <f t="shared" si="550"/>
        <v>-0.25532071399876943</v>
      </c>
      <c r="Y782" s="472"/>
      <c r="Z782" s="471">
        <f t="shared" si="551"/>
        <v>-0.25532071399876943</v>
      </c>
      <c r="AA782" s="472"/>
      <c r="AB782" s="471">
        <f t="shared" si="552"/>
        <v>-0.25532071399876943</v>
      </c>
      <c r="AC782" s="472"/>
      <c r="AD782" s="471">
        <f t="shared" si="553"/>
        <v>-2.9411250366303116E-2</v>
      </c>
      <c r="AE782" s="472"/>
      <c r="AF782" s="471">
        <f t="shared" si="554"/>
        <v>-2.9411250366303116E-2</v>
      </c>
      <c r="AG782" s="472"/>
      <c r="AH782" s="471">
        <f t="shared" si="555"/>
        <v>-2.9411250366303116E-2</v>
      </c>
      <c r="AI782" s="472"/>
      <c r="AJ782" s="471">
        <f t="shared" si="556"/>
        <v>-2.9411250366303116E-2</v>
      </c>
      <c r="AK782" s="472"/>
      <c r="AL782" s="471">
        <f t="shared" si="557"/>
        <v>-3.1082134691490841E-2</v>
      </c>
      <c r="AM782" s="472"/>
      <c r="AN782" s="471">
        <f>IF(SUM($D768:$D782)=0,"NA",SUM($J768:$J782)/SUM($D768:$D782))</f>
        <v>-2.7479394287127212E-2</v>
      </c>
      <c r="AO782" s="472"/>
      <c r="AP782" s="471">
        <f>IF(SUM($D767:$D782)=0,"NA",SUM($J767:$J782)/SUM($D767:$D782))</f>
        <v>-2.5219956147404424E-2</v>
      </c>
      <c r="AQ782" s="472"/>
      <c r="AR782" s="471">
        <f>IF(SUM($D766:$D782)=0,"NA",SUM($J766:$J782)/SUM($D766:$D782))</f>
        <v>6.8802034244524902E-3</v>
      </c>
    </row>
    <row r="783" spans="1:46">
      <c r="A783" s="466">
        <v>38100</v>
      </c>
      <c r="B783" s="467">
        <v>2013</v>
      </c>
      <c r="C783" s="466"/>
      <c r="D783" s="477">
        <v>24129.65</v>
      </c>
      <c r="E783" s="478"/>
      <c r="F783" s="479">
        <v>0</v>
      </c>
      <c r="G783" s="478"/>
      <c r="H783" s="477">
        <v>31850.45</v>
      </c>
      <c r="J783" s="451">
        <f t="shared" si="544"/>
        <v>-31850.45</v>
      </c>
      <c r="L783" s="471">
        <f t="shared" si="543"/>
        <v>-1.3199714873609854</v>
      </c>
      <c r="N783" s="471">
        <f>IF(SUM($D782:$D783)=0,"NA",SUM($J782:$J783)/SUM($D782:$D783))</f>
        <v>-0.66746777737040697</v>
      </c>
      <c r="O783" s="472"/>
      <c r="P783" s="471">
        <f t="shared" si="546"/>
        <v>-0.61458516957852849</v>
      </c>
      <c r="Q783" s="472"/>
      <c r="R783" s="471">
        <f t="shared" si="547"/>
        <v>-0.61458516957852849</v>
      </c>
      <c r="S783" s="472"/>
      <c r="T783" s="471">
        <f t="shared" si="548"/>
        <v>-0.73481027749354055</v>
      </c>
      <c r="U783" s="472"/>
      <c r="V783" s="471">
        <f t="shared" si="549"/>
        <v>-0.4477884718402495</v>
      </c>
      <c r="W783" s="472"/>
      <c r="X783" s="471">
        <f t="shared" si="550"/>
        <v>-0.27624623691829542</v>
      </c>
      <c r="Y783" s="472"/>
      <c r="Z783" s="471">
        <f t="shared" si="551"/>
        <v>-0.27624623691829542</v>
      </c>
      <c r="AA783" s="472"/>
      <c r="AB783" s="471">
        <f t="shared" si="552"/>
        <v>-0.27624623691829542</v>
      </c>
      <c r="AC783" s="472"/>
      <c r="AD783" s="471">
        <f t="shared" si="553"/>
        <v>-0.27624623691829542</v>
      </c>
      <c r="AE783" s="472"/>
      <c r="AF783" s="471">
        <f t="shared" si="554"/>
        <v>-3.238492878873489E-2</v>
      </c>
      <c r="AG783" s="472"/>
      <c r="AH783" s="471">
        <f t="shared" si="555"/>
        <v>-3.238492878873489E-2</v>
      </c>
      <c r="AI783" s="472"/>
      <c r="AJ783" s="471">
        <f t="shared" si="556"/>
        <v>-3.238492878873489E-2</v>
      </c>
      <c r="AK783" s="472"/>
      <c r="AL783" s="471">
        <f t="shared" si="557"/>
        <v>-3.238492878873489E-2</v>
      </c>
      <c r="AM783" s="472"/>
      <c r="AN783" s="471">
        <f>IF(SUM($D769:$D783)=0,"NA",SUM($J769:$J783)/SUM($D769:$D783))</f>
        <v>-3.3971369081557776E-2</v>
      </c>
      <c r="AO783" s="472"/>
      <c r="AP783" s="471">
        <f>IF(SUM($D768:$D783)=0,"NA",SUM($J768:$J783)/SUM($D768:$D783))</f>
        <v>-3.0375139618629022E-2</v>
      </c>
      <c r="AQ783" s="472"/>
      <c r="AR783" s="471">
        <f>IF(SUM($D767:$D783)=0,"NA",SUM($J767:$J783)/SUM($D767:$D783))</f>
        <v>-2.8076760093838873E-2</v>
      </c>
      <c r="AS783" s="471">
        <f>IF(SUM($D766:$D783)=0,"NA",SUM($J766:$J783)/SUM($D766:$D783))</f>
        <v>4.1513361683716355E-3</v>
      </c>
    </row>
    <row r="784" spans="1:46">
      <c r="A784" s="466">
        <v>38100</v>
      </c>
      <c r="B784" s="467">
        <v>2014</v>
      </c>
      <c r="C784" s="466"/>
      <c r="D784" s="477">
        <v>723288.65</v>
      </c>
      <c r="E784" s="478"/>
      <c r="F784" s="479">
        <v>0</v>
      </c>
      <c r="G784" s="478"/>
      <c r="H784" s="477">
        <v>31182.85</v>
      </c>
      <c r="J784" s="451">
        <f t="shared" si="544"/>
        <v>-31182.85</v>
      </c>
      <c r="L784" s="471">
        <f t="shared" si="543"/>
        <v>-4.3112594121309654E-2</v>
      </c>
      <c r="N784" s="471">
        <f>IF(SUM($D783:$D784)=0,"NA",SUM($J783:$J784)/SUM($D783:$D784))</f>
        <v>-8.4334702535380793E-2</v>
      </c>
      <c r="O784" s="472"/>
      <c r="P784" s="471">
        <f t="shared" si="546"/>
        <v>-0.2378144606441977</v>
      </c>
      <c r="Q784" s="472"/>
      <c r="R784" s="471">
        <f t="shared" si="547"/>
        <v>-0.23159994016626395</v>
      </c>
      <c r="S784" s="472"/>
      <c r="T784" s="471">
        <f t="shared" si="548"/>
        <v>-0.23159994016626395</v>
      </c>
      <c r="U784" s="472"/>
      <c r="V784" s="471">
        <f t="shared" si="549"/>
        <v>-0.28212974880409258</v>
      </c>
      <c r="W784" s="472"/>
      <c r="X784" s="471">
        <f t="shared" si="550"/>
        <v>-0.23297316756777828</v>
      </c>
      <c r="Y784" s="472"/>
      <c r="Z784" s="471">
        <f t="shared" si="551"/>
        <v>-0.18981546570543292</v>
      </c>
      <c r="AA784" s="472"/>
      <c r="AB784" s="471">
        <f t="shared" si="552"/>
        <v>-0.18981546570543292</v>
      </c>
      <c r="AC784" s="472"/>
      <c r="AD784" s="471">
        <f t="shared" si="553"/>
        <v>-0.18981546570543292</v>
      </c>
      <c r="AE784" s="472"/>
      <c r="AF784" s="471">
        <f t="shared" si="554"/>
        <v>-0.18981546570543292</v>
      </c>
      <c r="AG784" s="472"/>
      <c r="AH784" s="471">
        <f t="shared" si="555"/>
        <v>-3.3077997462876201E-2</v>
      </c>
      <c r="AI784" s="472"/>
      <c r="AJ784" s="471">
        <f t="shared" si="556"/>
        <v>-3.3077997462876201E-2</v>
      </c>
      <c r="AK784" s="472"/>
      <c r="AL784" s="471">
        <f t="shared" si="557"/>
        <v>-3.3077997462876201E-2</v>
      </c>
      <c r="AM784" s="472"/>
      <c r="AN784" s="471">
        <f>IF(SUM($D770:$D784)=0,"NA",SUM($J770:$J784)/SUM($D770:$D784))</f>
        <v>-3.3077997462876201E-2</v>
      </c>
      <c r="AO784" s="472"/>
      <c r="AP784" s="471">
        <f>IF(SUM($D769:$D784)=0,"NA",SUM($J769:$J784)/SUM($D769:$D784))</f>
        <v>-3.4546926908940095E-2</v>
      </c>
      <c r="AQ784" s="472"/>
      <c r="AR784" s="471">
        <f>IF(SUM($D768:$D784)=0,"NA",SUM($J768:$J784)/SUM($D768:$D784))</f>
        <v>-3.1176720429181466E-2</v>
      </c>
      <c r="AS784" s="471">
        <f>IF(SUM($D767:$D784)=0,"NA",SUM($J767:$J784)/SUM($D767:$D784))</f>
        <v>-2.9009517078502699E-2</v>
      </c>
      <c r="AT784" s="471">
        <f>IF(SUM($D766:$D784)=0,"NA",SUM($J766:$J784)/SUM($D766:$D784))</f>
        <v>1.4067943900747983E-3</v>
      </c>
    </row>
    <row r="785" spans="1:44">
      <c r="A785" s="466"/>
      <c r="B785" s="466"/>
      <c r="C785" s="466"/>
      <c r="D785" s="477"/>
      <c r="E785" s="478"/>
      <c r="F785" s="477"/>
      <c r="G785" s="478"/>
      <c r="H785" s="477"/>
      <c r="J785" s="488">
        <f>SUM(J766:J784)</f>
        <v>17522.749999999935</v>
      </c>
    </row>
    <row r="786" spans="1:44">
      <c r="A786" s="466"/>
      <c r="B786" s="466"/>
      <c r="C786" s="466"/>
      <c r="D786" s="477"/>
      <c r="E786" s="478"/>
      <c r="F786" s="477"/>
      <c r="G786" s="478"/>
      <c r="H786" s="477"/>
    </row>
    <row r="787" spans="1:44">
      <c r="A787" s="466">
        <v>38200</v>
      </c>
      <c r="B787" s="467">
        <v>1996</v>
      </c>
      <c r="C787" s="466"/>
      <c r="D787" s="479">
        <v>50071</v>
      </c>
      <c r="E787" s="479"/>
      <c r="F787" s="479">
        <v>0</v>
      </c>
      <c r="G787" s="479"/>
      <c r="H787" s="479">
        <v>61106</v>
      </c>
      <c r="J787" s="451">
        <f>F787+-H787</f>
        <v>-61106</v>
      </c>
      <c r="L787" s="471">
        <f t="shared" ref="L787:L805" si="558">IF(D787=0,"NA",+J787/D787)</f>
        <v>-1.2203870503884484</v>
      </c>
      <c r="N787" s="471"/>
      <c r="O787" s="472"/>
      <c r="P787" s="471"/>
      <c r="Q787" s="473"/>
      <c r="R787" s="473"/>
      <c r="S787" s="473"/>
      <c r="T787" s="473"/>
      <c r="U787" s="472"/>
      <c r="V787" s="472"/>
      <c r="W787" s="472"/>
      <c r="X787" s="472"/>
      <c r="Y787" s="472"/>
      <c r="Z787" s="472"/>
      <c r="AA787" s="474"/>
      <c r="AB787" s="474"/>
      <c r="AC787" s="472"/>
      <c r="AD787" s="472"/>
      <c r="AE787" s="472"/>
      <c r="AF787" s="472"/>
      <c r="AG787" s="472"/>
      <c r="AH787" s="472"/>
      <c r="AI787" s="472"/>
      <c r="AJ787" s="472"/>
      <c r="AK787" s="472"/>
      <c r="AL787" s="472"/>
      <c r="AM787" s="472"/>
      <c r="AN787" s="472"/>
      <c r="AO787" s="472"/>
      <c r="AP787" s="472"/>
      <c r="AQ787" s="472"/>
      <c r="AR787" s="472"/>
    </row>
    <row r="788" spans="1:44">
      <c r="A788" s="466">
        <v>38200</v>
      </c>
      <c r="B788" s="467">
        <v>1997</v>
      </c>
      <c r="C788" s="466"/>
      <c r="D788" s="479">
        <v>61875</v>
      </c>
      <c r="E788" s="479"/>
      <c r="F788" s="479">
        <v>0</v>
      </c>
      <c r="G788" s="479"/>
      <c r="H788" s="479">
        <v>106958</v>
      </c>
      <c r="J788" s="451">
        <f t="shared" ref="J788:J805" si="559">F788+-H788</f>
        <v>-106958</v>
      </c>
      <c r="L788" s="471">
        <f t="shared" si="558"/>
        <v>-1.7286141414141414</v>
      </c>
      <c r="N788" s="471">
        <f t="shared" ref="N788:N803" si="560">IF(SUM($D787:$D788)=0,"NA",SUM($J787:$J788)/SUM($D787:$D788))</f>
        <v>-1.5012952673610491</v>
      </c>
      <c r="O788" s="472"/>
      <c r="P788" s="471"/>
      <c r="Q788" s="473"/>
      <c r="R788" s="471"/>
      <c r="S788" s="473"/>
      <c r="T788" s="473"/>
      <c r="U788" s="472"/>
      <c r="V788" s="472"/>
      <c r="W788" s="472"/>
      <c r="X788" s="472"/>
      <c r="Y788" s="472"/>
      <c r="Z788" s="472"/>
      <c r="AA788" s="474"/>
      <c r="AB788" s="475"/>
      <c r="AC788" s="472"/>
      <c r="AD788" s="472"/>
      <c r="AE788" s="472"/>
      <c r="AF788" s="472"/>
      <c r="AG788" s="472"/>
      <c r="AH788" s="472"/>
      <c r="AI788" s="472"/>
      <c r="AJ788" s="472"/>
      <c r="AK788" s="472"/>
      <c r="AL788" s="472"/>
      <c r="AM788" s="472"/>
      <c r="AN788" s="472"/>
      <c r="AO788" s="472"/>
      <c r="AP788" s="472"/>
      <c r="AQ788" s="472"/>
      <c r="AR788" s="472"/>
    </row>
    <row r="789" spans="1:44">
      <c r="A789" s="466">
        <v>38200</v>
      </c>
      <c r="B789" s="467">
        <v>1998</v>
      </c>
      <c r="C789" s="466"/>
      <c r="D789" s="479">
        <v>0</v>
      </c>
      <c r="E789" s="479"/>
      <c r="F789" s="479">
        <v>0</v>
      </c>
      <c r="G789" s="479"/>
      <c r="H789" s="479">
        <v>9625</v>
      </c>
      <c r="J789" s="451">
        <f t="shared" si="559"/>
        <v>-9625</v>
      </c>
      <c r="L789" s="471" t="str">
        <f t="shared" si="558"/>
        <v>NA</v>
      </c>
      <c r="N789" s="471">
        <f t="shared" si="560"/>
        <v>-1.884169696969697</v>
      </c>
      <c r="O789" s="472"/>
      <c r="P789" s="471">
        <f t="shared" ref="P789:P805" si="561">IF(SUM($D787:$D789)=0,"NA",SUM($J787:$J789)/SUM($D787:$D789))</f>
        <v>-1.5872742214996516</v>
      </c>
      <c r="Q789" s="473"/>
      <c r="R789" s="471"/>
      <c r="S789" s="473"/>
      <c r="T789" s="471"/>
      <c r="U789" s="472"/>
      <c r="V789" s="472"/>
      <c r="W789" s="472"/>
      <c r="X789" s="472"/>
      <c r="Y789" s="472"/>
      <c r="Z789" s="472"/>
      <c r="AA789" s="472"/>
      <c r="AB789" s="472"/>
      <c r="AC789" s="472"/>
      <c r="AD789" s="472"/>
      <c r="AE789" s="472"/>
      <c r="AF789" s="472"/>
      <c r="AG789" s="472"/>
      <c r="AH789" s="472"/>
      <c r="AI789" s="472"/>
      <c r="AJ789" s="472"/>
      <c r="AK789" s="472"/>
      <c r="AL789" s="472"/>
      <c r="AM789" s="472"/>
      <c r="AN789" s="472"/>
      <c r="AO789" s="472"/>
      <c r="AP789" s="472"/>
      <c r="AQ789" s="472"/>
      <c r="AR789" s="472"/>
    </row>
    <row r="790" spans="1:44">
      <c r="A790" s="466">
        <v>38200</v>
      </c>
      <c r="B790" s="467">
        <v>1999</v>
      </c>
      <c r="C790" s="466"/>
      <c r="D790" s="479">
        <v>10925</v>
      </c>
      <c r="E790" s="479"/>
      <c r="F790" s="479">
        <v>0</v>
      </c>
      <c r="G790" s="479"/>
      <c r="H790" s="479">
        <v>7540</v>
      </c>
      <c r="J790" s="451">
        <f t="shared" si="559"/>
        <v>-7540</v>
      </c>
      <c r="L790" s="471">
        <f t="shared" si="558"/>
        <v>-0.69016018306636151</v>
      </c>
      <c r="N790" s="471">
        <f t="shared" si="560"/>
        <v>-1.5711670480549198</v>
      </c>
      <c r="O790" s="472"/>
      <c r="P790" s="471">
        <f t="shared" si="561"/>
        <v>-1.7049862637362638</v>
      </c>
      <c r="Q790" s="473"/>
      <c r="R790" s="471">
        <f t="shared" ref="R790:R805" si="562">IF(SUM($D787:$D790)=0,"NA",SUM($J787:$J790)/SUM($D787:$D790))</f>
        <v>-1.5075078741118735</v>
      </c>
      <c r="S790" s="473"/>
      <c r="T790" s="471"/>
      <c r="U790" s="472"/>
      <c r="V790" s="471"/>
      <c r="W790" s="472"/>
      <c r="X790" s="472"/>
      <c r="Y790" s="472"/>
      <c r="Z790" s="472"/>
      <c r="AA790" s="472"/>
      <c r="AB790" s="472"/>
      <c r="AC790" s="472"/>
      <c r="AD790" s="472"/>
      <c r="AE790" s="472"/>
      <c r="AF790" s="472"/>
      <c r="AG790" s="472"/>
      <c r="AH790" s="472"/>
      <c r="AI790" s="472"/>
      <c r="AJ790" s="472"/>
      <c r="AK790" s="472"/>
      <c r="AL790" s="472"/>
      <c r="AM790" s="472"/>
      <c r="AN790" s="472"/>
      <c r="AO790" s="472"/>
      <c r="AP790" s="472"/>
      <c r="AQ790" s="472"/>
      <c r="AR790" s="472"/>
    </row>
    <row r="791" spans="1:44">
      <c r="A791" s="466">
        <v>38200</v>
      </c>
      <c r="B791" s="467">
        <v>2000</v>
      </c>
      <c r="C791" s="466"/>
      <c r="D791" s="479">
        <v>79200</v>
      </c>
      <c r="E791" s="479"/>
      <c r="F791" s="479">
        <v>0</v>
      </c>
      <c r="G791" s="479"/>
      <c r="H791" s="479">
        <v>414823</v>
      </c>
      <c r="J791" s="451">
        <f t="shared" si="559"/>
        <v>-414823</v>
      </c>
      <c r="L791" s="471">
        <f t="shared" si="558"/>
        <v>-5.2376641414141414</v>
      </c>
      <c r="N791" s="471">
        <f t="shared" si="560"/>
        <v>-4.6864133148404994</v>
      </c>
      <c r="O791" s="472"/>
      <c r="P791" s="471">
        <f t="shared" si="561"/>
        <v>-4.7932094313453533</v>
      </c>
      <c r="Q791" s="473"/>
      <c r="R791" s="471">
        <f t="shared" si="562"/>
        <v>-3.5456973684210524</v>
      </c>
      <c r="S791" s="473"/>
      <c r="T791" s="471">
        <f t="shared" ref="T791:T805" si="563">IF(SUM($D787:$D791)=0,"NA",SUM($J787:$J791)/SUM($D787:$D791))</f>
        <v>-2.9695107165303285</v>
      </c>
      <c r="U791" s="472"/>
      <c r="V791" s="471"/>
      <c r="W791" s="472"/>
      <c r="X791" s="471"/>
      <c r="Y791" s="472"/>
      <c r="Z791" s="472"/>
      <c r="AA791" s="472"/>
      <c r="AB791" s="472"/>
      <c r="AC791" s="472"/>
      <c r="AD791" s="472"/>
      <c r="AE791" s="472"/>
      <c r="AF791" s="472"/>
      <c r="AG791" s="472"/>
      <c r="AH791" s="472"/>
      <c r="AI791" s="472"/>
      <c r="AJ791" s="472"/>
      <c r="AK791" s="472"/>
      <c r="AL791" s="472"/>
      <c r="AM791" s="472"/>
      <c r="AN791" s="472"/>
      <c r="AO791" s="472"/>
      <c r="AP791" s="472"/>
      <c r="AQ791" s="472"/>
      <c r="AR791" s="472"/>
    </row>
    <row r="792" spans="1:44">
      <c r="A792" s="466">
        <v>38200</v>
      </c>
      <c r="B792" s="467">
        <v>2001</v>
      </c>
      <c r="C792" s="466"/>
      <c r="D792" s="479">
        <v>57297</v>
      </c>
      <c r="E792" s="479"/>
      <c r="F792" s="479">
        <v>0</v>
      </c>
      <c r="G792" s="479"/>
      <c r="H792" s="479">
        <v>161169</v>
      </c>
      <c r="J792" s="451">
        <f t="shared" si="559"/>
        <v>-161169</v>
      </c>
      <c r="L792" s="471">
        <f t="shared" si="558"/>
        <v>-2.8128697837583121</v>
      </c>
      <c r="N792" s="471">
        <f t="shared" si="560"/>
        <v>-4.2198143548942468</v>
      </c>
      <c r="O792" s="472"/>
      <c r="P792" s="471">
        <f t="shared" si="561"/>
        <v>-3.9582423247547855</v>
      </c>
      <c r="Q792" s="473"/>
      <c r="R792" s="471">
        <f t="shared" si="562"/>
        <v>-4.0235310876259991</v>
      </c>
      <c r="S792" s="473"/>
      <c r="T792" s="471">
        <f t="shared" si="563"/>
        <v>-3.3450790025657318</v>
      </c>
      <c r="U792" s="472"/>
      <c r="V792" s="471">
        <f t="shared" ref="V792:V805" si="564">IF(SUM($D787:$D792)=0,"NA",SUM($J787:$J792)/SUM($D787:$D792))</f>
        <v>-2.9349071589401929</v>
      </c>
      <c r="W792" s="472"/>
      <c r="X792" s="471"/>
      <c r="Y792" s="472"/>
      <c r="Z792" s="471"/>
      <c r="AA792" s="472"/>
      <c r="AB792" s="472"/>
      <c r="AC792" s="472"/>
      <c r="AD792" s="472"/>
      <c r="AE792" s="472"/>
      <c r="AF792" s="472"/>
      <c r="AG792" s="472"/>
      <c r="AH792" s="472"/>
      <c r="AI792" s="472"/>
      <c r="AJ792" s="472"/>
      <c r="AK792" s="472"/>
      <c r="AL792" s="472"/>
      <c r="AM792" s="472"/>
      <c r="AN792" s="472"/>
      <c r="AO792" s="472"/>
      <c r="AP792" s="472"/>
      <c r="AQ792" s="472"/>
      <c r="AR792" s="472"/>
    </row>
    <row r="793" spans="1:44">
      <c r="A793" s="466">
        <v>38200</v>
      </c>
      <c r="B793" s="467">
        <v>2002</v>
      </c>
      <c r="C793" s="466"/>
      <c r="D793" s="479">
        <v>250858</v>
      </c>
      <c r="E793" s="479"/>
      <c r="F793" s="479">
        <v>0</v>
      </c>
      <c r="G793" s="479"/>
      <c r="H793" s="479">
        <v>1139462</v>
      </c>
      <c r="J793" s="451">
        <f t="shared" si="559"/>
        <v>-1139462</v>
      </c>
      <c r="L793" s="471">
        <f t="shared" si="558"/>
        <v>-4.5422589672244857</v>
      </c>
      <c r="N793" s="471">
        <f t="shared" si="560"/>
        <v>-4.2207038665606591</v>
      </c>
      <c r="O793" s="472"/>
      <c r="P793" s="471">
        <f t="shared" si="561"/>
        <v>-4.4286352312478217</v>
      </c>
      <c r="Q793" s="473"/>
      <c r="R793" s="471">
        <f t="shared" si="562"/>
        <v>-4.326087174851863</v>
      </c>
      <c r="S793" s="473"/>
      <c r="T793" s="471">
        <f t="shared" si="563"/>
        <v>-4.3502535904388875</v>
      </c>
      <c r="U793" s="472"/>
      <c r="V793" s="471">
        <f t="shared" si="564"/>
        <v>-3.9977333724505875</v>
      </c>
      <c r="W793" s="472"/>
      <c r="X793" s="471">
        <f t="shared" ref="X793:X805" si="565">IF(SUM($D787:$D793)=0,"NA",SUM($J787:$J793)/SUM($D787:$D793))</f>
        <v>-3.7251786463253538</v>
      </c>
      <c r="Y793" s="472"/>
      <c r="Z793" s="471"/>
      <c r="AA793" s="472"/>
      <c r="AB793" s="471"/>
      <c r="AC793" s="472"/>
      <c r="AD793" s="472"/>
      <c r="AE793" s="472"/>
      <c r="AF793" s="472"/>
      <c r="AG793" s="472"/>
      <c r="AH793" s="472"/>
      <c r="AI793" s="472"/>
      <c r="AJ793" s="472"/>
      <c r="AK793" s="472"/>
      <c r="AL793" s="472"/>
      <c r="AM793" s="472"/>
      <c r="AN793" s="472"/>
      <c r="AO793" s="472"/>
      <c r="AP793" s="472"/>
      <c r="AQ793" s="472"/>
      <c r="AR793" s="472"/>
    </row>
    <row r="794" spans="1:44">
      <c r="A794" s="466">
        <v>38200</v>
      </c>
      <c r="B794" s="467">
        <v>2003</v>
      </c>
      <c r="C794" s="466"/>
      <c r="D794" s="479">
        <v>312393</v>
      </c>
      <c r="E794" s="479"/>
      <c r="F794" s="479">
        <v>0</v>
      </c>
      <c r="G794" s="479"/>
      <c r="H794" s="479">
        <v>536125</v>
      </c>
      <c r="J794" s="451">
        <f t="shared" si="559"/>
        <v>-536125</v>
      </c>
      <c r="L794" s="471">
        <f t="shared" si="558"/>
        <v>-1.7161876226419925</v>
      </c>
      <c r="N794" s="471">
        <f t="shared" si="560"/>
        <v>-2.974849578607051</v>
      </c>
      <c r="O794" s="472"/>
      <c r="P794" s="471">
        <f t="shared" si="561"/>
        <v>-2.9598935134751865</v>
      </c>
      <c r="Q794" s="473"/>
      <c r="R794" s="471">
        <f t="shared" si="562"/>
        <v>-3.2176998004996085</v>
      </c>
      <c r="S794" s="473"/>
      <c r="T794" s="471">
        <f t="shared" si="563"/>
        <v>-3.178844560015647</v>
      </c>
      <c r="U794" s="472"/>
      <c r="V794" s="471">
        <f t="shared" si="564"/>
        <v>-3.1923880603315449</v>
      </c>
      <c r="W794" s="472"/>
      <c r="X794" s="471">
        <f t="shared" si="565"/>
        <v>-3.0751513174585914</v>
      </c>
      <c r="Y794" s="472"/>
      <c r="Z794" s="471">
        <f t="shared" ref="Z794:Z805" si="566">IF(SUM($D787:$D794)=0,"NA",SUM($J787:$J794)/SUM($D787:$D794))</f>
        <v>-2.9622559167731355</v>
      </c>
      <c r="AA794" s="472"/>
      <c r="AB794" s="471"/>
      <c r="AC794" s="472"/>
      <c r="AD794" s="471"/>
      <c r="AE794" s="471"/>
      <c r="AF794" s="472"/>
      <c r="AG794" s="472"/>
      <c r="AH794" s="472"/>
      <c r="AI794" s="472"/>
      <c r="AJ794" s="472"/>
      <c r="AK794" s="472"/>
      <c r="AL794" s="472"/>
      <c r="AM794" s="472"/>
      <c r="AN794" s="472"/>
      <c r="AO794" s="472"/>
      <c r="AP794" s="472"/>
      <c r="AQ794" s="472"/>
      <c r="AR794" s="472"/>
    </row>
    <row r="795" spans="1:44">
      <c r="A795" s="466">
        <v>38200</v>
      </c>
      <c r="B795" s="467">
        <v>2004</v>
      </c>
      <c r="C795" s="466"/>
      <c r="D795" s="479">
        <v>203956</v>
      </c>
      <c r="E795" s="479"/>
      <c r="F795" s="479">
        <v>0</v>
      </c>
      <c r="G795" s="479"/>
      <c r="H795" s="479">
        <v>521798</v>
      </c>
      <c r="J795" s="451">
        <f t="shared" si="559"/>
        <v>-521798</v>
      </c>
      <c r="L795" s="471">
        <f t="shared" si="558"/>
        <v>-2.5583851418933494</v>
      </c>
      <c r="N795" s="471">
        <f t="shared" si="560"/>
        <v>-2.048852617125239</v>
      </c>
      <c r="O795" s="472"/>
      <c r="P795" s="471">
        <f t="shared" si="561"/>
        <v>-2.8641357547571906</v>
      </c>
      <c r="Q795" s="473"/>
      <c r="R795" s="471">
        <f t="shared" si="562"/>
        <v>-2.8605731445814695</v>
      </c>
      <c r="S795" s="473"/>
      <c r="T795" s="471">
        <f t="shared" si="563"/>
        <v>-3.0688997724918781</v>
      </c>
      <c r="U795" s="472"/>
      <c r="V795" s="471">
        <f t="shared" si="564"/>
        <v>-3.0404863611365922</v>
      </c>
      <c r="W795" s="472"/>
      <c r="X795" s="471">
        <f t="shared" si="565"/>
        <v>-3.0510097536815475</v>
      </c>
      <c r="Y795" s="472"/>
      <c r="Z795" s="471">
        <f t="shared" si="566"/>
        <v>-2.967217748211989</v>
      </c>
      <c r="AA795" s="472"/>
      <c r="AB795" s="471">
        <f t="shared" ref="AB795:AB805" si="567">IF(SUM($D787:$D795)=0,"NA",SUM($J787:$J795)/SUM($D787:$D795))</f>
        <v>-2.8820164138031803</v>
      </c>
      <c r="AC795" s="472"/>
      <c r="AD795" s="471"/>
      <c r="AE795" s="471"/>
      <c r="AF795" s="471"/>
      <c r="AG795" s="472"/>
      <c r="AH795" s="471" t="s">
        <v>36</v>
      </c>
      <c r="AI795" s="472"/>
      <c r="AJ795" s="471" t="s">
        <v>36</v>
      </c>
      <c r="AK795" s="472"/>
      <c r="AL795" s="471" t="s">
        <v>36</v>
      </c>
      <c r="AM795" s="472"/>
      <c r="AN795" s="471" t="s">
        <v>36</v>
      </c>
      <c r="AO795" s="472"/>
      <c r="AP795" s="472"/>
      <c r="AQ795" s="472"/>
      <c r="AR795" s="472"/>
    </row>
    <row r="796" spans="1:44">
      <c r="A796" s="466">
        <v>38200</v>
      </c>
      <c r="B796" s="467">
        <v>2005</v>
      </c>
      <c r="C796" s="466"/>
      <c r="D796" s="479">
        <v>110560</v>
      </c>
      <c r="E796" s="479"/>
      <c r="F796" s="479">
        <v>0</v>
      </c>
      <c r="G796" s="479"/>
      <c r="H796" s="479">
        <v>157057.38</v>
      </c>
      <c r="J796" s="451">
        <f t="shared" si="559"/>
        <v>-157057.38</v>
      </c>
      <c r="L796" s="471">
        <f t="shared" si="558"/>
        <v>-1.4205624095513749</v>
      </c>
      <c r="N796" s="471">
        <f t="shared" si="560"/>
        <v>-2.1584128629386106</v>
      </c>
      <c r="O796" s="472"/>
      <c r="P796" s="471">
        <f t="shared" si="561"/>
        <v>-1.9380490310395926</v>
      </c>
      <c r="Q796" s="473"/>
      <c r="R796" s="471">
        <f t="shared" si="562"/>
        <v>-2.6823090637948339</v>
      </c>
      <c r="S796" s="473"/>
      <c r="T796" s="471">
        <f t="shared" si="563"/>
        <v>-2.6903093050315272</v>
      </c>
      <c r="U796" s="472"/>
      <c r="V796" s="471">
        <f t="shared" si="564"/>
        <v>-2.8892225101157094</v>
      </c>
      <c r="W796" s="472"/>
      <c r="X796" s="471">
        <f t="shared" si="565"/>
        <v>-2.8657880449361044</v>
      </c>
      <c r="Y796" s="472"/>
      <c r="Z796" s="471">
        <f t="shared" si="566"/>
        <v>-2.8751765576883872</v>
      </c>
      <c r="AA796" s="472"/>
      <c r="AB796" s="471">
        <f t="shared" si="567"/>
        <v>-2.8099149452102177</v>
      </c>
      <c r="AC796" s="472"/>
      <c r="AD796" s="471">
        <f t="shared" ref="AD796:AD805" si="568">IF(SUM($D787:$D796)=0,"NA",SUM($J787:$J796)/SUM($D787:$D796))</f>
        <v>-2.7399239140471447</v>
      </c>
      <c r="AE796" s="471"/>
      <c r="AF796" s="471"/>
      <c r="AG796" s="472"/>
      <c r="AH796" s="471"/>
      <c r="AI796" s="472"/>
      <c r="AJ796" s="471" t="s">
        <v>36</v>
      </c>
      <c r="AK796" s="472"/>
      <c r="AL796" s="471" t="s">
        <v>36</v>
      </c>
      <c r="AM796" s="472"/>
      <c r="AN796" s="471" t="s">
        <v>36</v>
      </c>
      <c r="AO796" s="472"/>
      <c r="AP796" s="472"/>
      <c r="AQ796" s="472"/>
      <c r="AR796" s="472"/>
    </row>
    <row r="797" spans="1:44">
      <c r="A797" s="466">
        <v>38200</v>
      </c>
      <c r="B797" s="467">
        <v>2006</v>
      </c>
      <c r="C797" s="466"/>
      <c r="D797" s="479">
        <v>527452.65</v>
      </c>
      <c r="E797" s="479"/>
      <c r="F797" s="479">
        <v>0</v>
      </c>
      <c r="G797" s="479"/>
      <c r="H797" s="479">
        <v>943844.31</v>
      </c>
      <c r="J797" s="451">
        <f t="shared" si="559"/>
        <v>-943844.31</v>
      </c>
      <c r="L797" s="471">
        <f t="shared" si="558"/>
        <v>-1.7894389382629892</v>
      </c>
      <c r="N797" s="471">
        <f t="shared" si="560"/>
        <v>-1.7255170254069412</v>
      </c>
      <c r="O797" s="472"/>
      <c r="P797" s="471">
        <f t="shared" si="561"/>
        <v>-1.9272685390364592</v>
      </c>
      <c r="Q797" s="473"/>
      <c r="R797" s="471">
        <f t="shared" si="562"/>
        <v>-1.8701458853904234</v>
      </c>
      <c r="S797" s="473"/>
      <c r="T797" s="471">
        <f t="shared" si="563"/>
        <v>-2.347168067284001</v>
      </c>
      <c r="U797" s="472"/>
      <c r="V797" s="471">
        <f t="shared" si="564"/>
        <v>-2.3654128587185657</v>
      </c>
      <c r="W797" s="472"/>
      <c r="X797" s="471">
        <f t="shared" si="565"/>
        <v>-2.5129641623835353</v>
      </c>
      <c r="Y797" s="472"/>
      <c r="Z797" s="471">
        <f t="shared" si="566"/>
        <v>-2.5001381935103959</v>
      </c>
      <c r="AA797" s="472"/>
      <c r="AB797" s="471">
        <f t="shared" si="567"/>
        <v>-2.5063373058425942</v>
      </c>
      <c r="AC797" s="472"/>
      <c r="AD797" s="471">
        <f t="shared" si="568"/>
        <v>-2.4765317161640916</v>
      </c>
      <c r="AE797" s="471"/>
      <c r="AF797" s="471">
        <f t="shared" ref="AF797:AF805" si="569">IF(SUM($D787:$D797)=0,"NA",SUM($J787:$J797)/SUM($D787:$D797))</f>
        <v>-2.4387467310597915</v>
      </c>
      <c r="AG797" s="472"/>
      <c r="AH797" s="471"/>
      <c r="AI797" s="472"/>
      <c r="AJ797" s="471"/>
      <c r="AK797" s="472"/>
      <c r="AL797" s="471" t="s">
        <v>36</v>
      </c>
      <c r="AM797" s="472"/>
      <c r="AN797" s="471" t="s">
        <v>36</v>
      </c>
      <c r="AO797" s="472"/>
      <c r="AP797" s="472"/>
      <c r="AQ797" s="472"/>
      <c r="AR797" s="472"/>
    </row>
    <row r="798" spans="1:44">
      <c r="A798" s="466">
        <v>38200</v>
      </c>
      <c r="B798" s="467">
        <v>2007</v>
      </c>
      <c r="C798" s="466"/>
      <c r="D798" s="479">
        <v>57689.42</v>
      </c>
      <c r="E798" s="479"/>
      <c r="F798" s="479">
        <v>0</v>
      </c>
      <c r="G798" s="479"/>
      <c r="H798" s="479">
        <v>118098.97</v>
      </c>
      <c r="J798" s="451">
        <f t="shared" si="559"/>
        <v>-118098.97</v>
      </c>
      <c r="L798" s="471">
        <f t="shared" si="558"/>
        <v>-2.0471512800787388</v>
      </c>
      <c r="N798" s="471">
        <f t="shared" si="560"/>
        <v>-1.8148469140152577</v>
      </c>
      <c r="O798" s="472"/>
      <c r="P798" s="471">
        <f t="shared" si="561"/>
        <v>-1.7521877719869365</v>
      </c>
      <c r="Q798" s="473"/>
      <c r="R798" s="471">
        <f t="shared" si="562"/>
        <v>-1.9349558660658708</v>
      </c>
      <c r="S798" s="473"/>
      <c r="T798" s="471">
        <f t="shared" si="563"/>
        <v>-1.8785707272219152</v>
      </c>
      <c r="U798" s="472"/>
      <c r="V798" s="471">
        <f t="shared" si="564"/>
        <v>-2.3353369871443892</v>
      </c>
      <c r="W798" s="472"/>
      <c r="X798" s="471">
        <f t="shared" si="565"/>
        <v>-2.3533353343339831</v>
      </c>
      <c r="Y798" s="472"/>
      <c r="Z798" s="471">
        <f t="shared" si="566"/>
        <v>-2.4961626286687788</v>
      </c>
      <c r="AA798" s="472"/>
      <c r="AB798" s="471">
        <f t="shared" si="567"/>
        <v>-2.4839101315979706</v>
      </c>
      <c r="AC798" s="472"/>
      <c r="AD798" s="471">
        <f t="shared" si="568"/>
        <v>-2.4898871633893274</v>
      </c>
      <c r="AE798" s="471"/>
      <c r="AF798" s="471">
        <f t="shared" si="569"/>
        <v>-2.4617185249184037</v>
      </c>
      <c r="AG798" s="472"/>
      <c r="AH798" s="471">
        <f t="shared" ref="AH798:AH805" si="570">IF(SUM($D787:$D798)=0,"NA",SUM($J787:$J798)/SUM($D787:$D798))</f>
        <v>-2.4256298436348573</v>
      </c>
      <c r="AI798" s="472"/>
      <c r="AJ798" s="471"/>
      <c r="AK798" s="472"/>
      <c r="AL798" s="471"/>
      <c r="AM798" s="472"/>
      <c r="AN798" s="471" t="s">
        <v>36</v>
      </c>
      <c r="AO798" s="472"/>
      <c r="AP798" s="472"/>
      <c r="AQ798" s="472"/>
      <c r="AR798" s="472"/>
    </row>
    <row r="799" spans="1:44">
      <c r="A799" s="466">
        <v>38200</v>
      </c>
      <c r="B799" s="467">
        <v>2008</v>
      </c>
      <c r="C799" s="466"/>
      <c r="D799" s="479">
        <v>0</v>
      </c>
      <c r="E799" s="479"/>
      <c r="F799" s="479">
        <v>0</v>
      </c>
      <c r="G799" s="479"/>
      <c r="H799" s="479">
        <v>10247.870000000001</v>
      </c>
      <c r="J799" s="451">
        <f t="shared" si="559"/>
        <v>-10247.870000000001</v>
      </c>
      <c r="L799" s="471" t="str">
        <f t="shared" si="558"/>
        <v>NA</v>
      </c>
      <c r="N799" s="471">
        <f t="shared" si="560"/>
        <v>-2.2247899181513699</v>
      </c>
      <c r="O799" s="472"/>
      <c r="P799" s="471">
        <f t="shared" si="561"/>
        <v>-1.8323603872816734</v>
      </c>
      <c r="Q799" s="472"/>
      <c r="R799" s="471">
        <f t="shared" si="562"/>
        <v>-1.7669180285750765</v>
      </c>
      <c r="S799" s="473"/>
      <c r="T799" s="471">
        <f t="shared" si="563"/>
        <v>-1.9463467159250847</v>
      </c>
      <c r="U799" s="472"/>
      <c r="V799" s="471">
        <f t="shared" si="564"/>
        <v>-1.8870257092384735</v>
      </c>
      <c r="W799" s="472"/>
      <c r="X799" s="471">
        <f t="shared" si="565"/>
        <v>-2.3423421183655666</v>
      </c>
      <c r="Y799" s="472"/>
      <c r="Z799" s="471">
        <f t="shared" si="566"/>
        <v>-2.3600764401631422</v>
      </c>
      <c r="AA799" s="472"/>
      <c r="AB799" s="471">
        <f t="shared" si="567"/>
        <v>-2.5025699258475371</v>
      </c>
      <c r="AC799" s="472"/>
      <c r="AD799" s="471">
        <f t="shared" si="568"/>
        <v>-2.4902739596274452</v>
      </c>
      <c r="AE799" s="471"/>
      <c r="AF799" s="471">
        <f t="shared" si="569"/>
        <v>-2.4962509914188025</v>
      </c>
      <c r="AG799" s="472"/>
      <c r="AH799" s="471">
        <f t="shared" si="570"/>
        <v>-2.4678468784651648</v>
      </c>
      <c r="AI799" s="472"/>
      <c r="AJ799" s="471">
        <f t="shared" ref="AJ799:AJ805" si="571">IF(SUM($D787:$D799)=0,"NA",SUM($J787:$J799)/SUM($D787:$D799))</f>
        <v>-2.4315800302677202</v>
      </c>
      <c r="AK799" s="472"/>
      <c r="AL799" s="471"/>
      <c r="AM799" s="472"/>
      <c r="AN799" s="471"/>
      <c r="AO799" s="472"/>
      <c r="AP799" s="472"/>
      <c r="AQ799" s="472"/>
      <c r="AR799" s="472"/>
    </row>
    <row r="800" spans="1:44">
      <c r="A800" s="466">
        <v>38200</v>
      </c>
      <c r="B800" s="467">
        <v>2009</v>
      </c>
      <c r="C800" s="466"/>
      <c r="D800" s="479">
        <v>1027944.08</v>
      </c>
      <c r="E800" s="479"/>
      <c r="F800" s="479">
        <v>0</v>
      </c>
      <c r="G800" s="479"/>
      <c r="H800" s="479">
        <v>6.68</v>
      </c>
      <c r="J800" s="451">
        <f t="shared" si="559"/>
        <v>-6.68</v>
      </c>
      <c r="L800" s="471">
        <f t="shared" si="558"/>
        <v>-6.4984079678731166E-6</v>
      </c>
      <c r="N800" s="471">
        <f t="shared" si="560"/>
        <v>-9.9757858423582743E-3</v>
      </c>
      <c r="O800" s="472"/>
      <c r="P800" s="471">
        <f t="shared" si="561"/>
        <v>-0.11822914455016356</v>
      </c>
      <c r="Q800" s="472"/>
      <c r="R800" s="471">
        <f t="shared" si="562"/>
        <v>-0.66468727042259967</v>
      </c>
      <c r="S800" s="473"/>
      <c r="T800" s="471">
        <f t="shared" si="563"/>
        <v>-0.71317144182986747</v>
      </c>
      <c r="U800" s="472"/>
      <c r="V800" s="471">
        <f t="shared" si="564"/>
        <v>-0.90841007310559396</v>
      </c>
      <c r="W800" s="472"/>
      <c r="X800" s="471">
        <f t="shared" si="565"/>
        <v>-1.0210639116785589</v>
      </c>
      <c r="Y800" s="472"/>
      <c r="Z800" s="471">
        <f t="shared" si="566"/>
        <v>-1.375689373739275</v>
      </c>
      <c r="AA800" s="472"/>
      <c r="AB800" s="471">
        <f t="shared" si="567"/>
        <v>-1.4080054152224901</v>
      </c>
      <c r="AC800" s="472"/>
      <c r="AD800" s="471">
        <f t="shared" si="568"/>
        <v>-1.5234483344368852</v>
      </c>
      <c r="AE800" s="471"/>
      <c r="AF800" s="471">
        <f t="shared" si="569"/>
        <v>-1.5199977189642258</v>
      </c>
      <c r="AG800" s="472"/>
      <c r="AH800" s="471">
        <f t="shared" si="570"/>
        <v>-1.5236459358683647</v>
      </c>
      <c r="AI800" s="472"/>
      <c r="AJ800" s="471">
        <f t="shared" si="571"/>
        <v>-1.5283428627108018</v>
      </c>
      <c r="AK800" s="472"/>
      <c r="AL800" s="471">
        <f t="shared" ref="AL800:AL805" si="572">IF(SUM($D787:$D800)=0,"NA",SUM($J787:$J800)/SUM($D787:$D800))</f>
        <v>-1.522736166144312</v>
      </c>
      <c r="AM800" s="472"/>
      <c r="AN800" s="471"/>
      <c r="AO800" s="472"/>
      <c r="AP800" s="471"/>
      <c r="AQ800" s="472"/>
      <c r="AR800" s="472"/>
    </row>
    <row r="801" spans="1:46">
      <c r="A801" s="466">
        <v>38200</v>
      </c>
      <c r="B801" s="467">
        <v>2010</v>
      </c>
      <c r="C801" s="466"/>
      <c r="D801" s="479">
        <v>475356.72</v>
      </c>
      <c r="E801" s="479"/>
      <c r="F801" s="479">
        <v>0</v>
      </c>
      <c r="G801" s="479"/>
      <c r="H801" s="479">
        <v>4428392.7499000002</v>
      </c>
      <c r="J801" s="451">
        <f t="shared" si="559"/>
        <v>-4428392.7499000002</v>
      </c>
      <c r="L801" s="471">
        <f t="shared" si="558"/>
        <v>-9.3159359352277598</v>
      </c>
      <c r="N801" s="471">
        <f t="shared" si="560"/>
        <v>-2.9457839907355869</v>
      </c>
      <c r="O801" s="472"/>
      <c r="P801" s="471">
        <f t="shared" si="561"/>
        <v>-2.9526009032257554</v>
      </c>
      <c r="Q801" s="472"/>
      <c r="R801" s="471">
        <f t="shared" si="562"/>
        <v>-2.919138256932833</v>
      </c>
      <c r="S801" s="472"/>
      <c r="T801" s="471">
        <f t="shared" si="563"/>
        <v>-2.633823821046156</v>
      </c>
      <c r="U801" s="472"/>
      <c r="V801" s="471">
        <f t="shared" si="564"/>
        <v>-2.5728242728032455</v>
      </c>
      <c r="W801" s="472"/>
      <c r="X801" s="471">
        <f t="shared" si="565"/>
        <v>-2.5715987223285266</v>
      </c>
      <c r="Y801" s="472"/>
      <c r="Z801" s="471">
        <f t="shared" si="566"/>
        <v>-2.4731862688204753</v>
      </c>
      <c r="AA801" s="472"/>
      <c r="AB801" s="471">
        <f t="shared" si="567"/>
        <v>-2.6481716750204196</v>
      </c>
      <c r="AC801" s="472"/>
      <c r="AD801" s="471">
        <f t="shared" si="568"/>
        <v>-2.651292788330923</v>
      </c>
      <c r="AE801" s="472"/>
      <c r="AF801" s="471">
        <f t="shared" si="569"/>
        <v>-2.7173127572634668</v>
      </c>
      <c r="AG801" s="472"/>
      <c r="AH801" s="471">
        <f t="shared" si="570"/>
        <v>-2.7101999569075583</v>
      </c>
      <c r="AI801" s="472"/>
      <c r="AJ801" s="471">
        <f t="shared" si="571"/>
        <v>-2.7132912022447924</v>
      </c>
      <c r="AK801" s="472"/>
      <c r="AL801" s="471">
        <f t="shared" si="572"/>
        <v>-2.6941046926155763</v>
      </c>
      <c r="AM801" s="472"/>
      <c r="AN801" s="471">
        <f>IF(SUM($D787:$D801)=0,"NA",SUM($J787:$J801)/SUM($D787:$D801))</f>
        <v>-2.6712280115872695</v>
      </c>
      <c r="AO801" s="472"/>
      <c r="AP801" s="471"/>
      <c r="AQ801" s="472"/>
      <c r="AR801" s="471"/>
    </row>
    <row r="802" spans="1:46">
      <c r="A802" s="466">
        <v>38200</v>
      </c>
      <c r="B802" s="467">
        <v>2011</v>
      </c>
      <c r="C802" s="466"/>
      <c r="D802" s="479">
        <v>1816947.23</v>
      </c>
      <c r="E802" s="479"/>
      <c r="F802" s="479">
        <v>0</v>
      </c>
      <c r="G802" s="479"/>
      <c r="H802" s="479">
        <v>964264.66</v>
      </c>
      <c r="J802" s="451">
        <f t="shared" si="559"/>
        <v>-964264.66</v>
      </c>
      <c r="L802" s="471">
        <f t="shared" si="558"/>
        <v>-0.53070592479452472</v>
      </c>
      <c r="N802" s="471">
        <f t="shared" si="560"/>
        <v>-2.3525053952378348</v>
      </c>
      <c r="O802" s="472"/>
      <c r="P802" s="471">
        <f t="shared" si="561"/>
        <v>-1.6241750740230092</v>
      </c>
      <c r="Q802" s="472"/>
      <c r="R802" s="471">
        <f t="shared" si="562"/>
        <v>-1.627261551270313</v>
      </c>
      <c r="S802" s="472"/>
      <c r="T802" s="471">
        <f t="shared" si="563"/>
        <v>-1.6344325528881536</v>
      </c>
      <c r="U802" s="472"/>
      <c r="V802" s="471">
        <f t="shared" si="564"/>
        <v>-1.655367344711608</v>
      </c>
      <c r="W802" s="472"/>
      <c r="X802" s="471">
        <f t="shared" si="565"/>
        <v>-1.6489031125909657</v>
      </c>
      <c r="Y802" s="472"/>
      <c r="Z802" s="471">
        <f t="shared" si="566"/>
        <v>-1.6928600899200106</v>
      </c>
      <c r="AA802" s="472"/>
      <c r="AB802" s="471">
        <f t="shared" si="567"/>
        <v>-1.6944679621651628</v>
      </c>
      <c r="AC802" s="472"/>
      <c r="AD802" s="471">
        <f t="shared" si="568"/>
        <v>-1.8438235323485406</v>
      </c>
      <c r="AE802" s="472"/>
      <c r="AF802" s="471">
        <f t="shared" si="569"/>
        <v>-1.855294241897677</v>
      </c>
      <c r="AG802" s="472"/>
      <c r="AH802" s="471">
        <f t="shared" si="570"/>
        <v>-1.9097459758197233</v>
      </c>
      <c r="AI802" s="472"/>
      <c r="AJ802" s="471">
        <f t="shared" si="571"/>
        <v>-1.9070436614433388</v>
      </c>
      <c r="AK802" s="472"/>
      <c r="AL802" s="471">
        <f t="shared" si="572"/>
        <v>-1.9089957647976892</v>
      </c>
      <c r="AM802" s="472"/>
      <c r="AN802" s="471">
        <f>IF(SUM($D788:$D802)=0,"NA",SUM($J788:$J802)/SUM($D788:$D802))</f>
        <v>-1.9067601682907815</v>
      </c>
      <c r="AO802" s="472"/>
      <c r="AP802" s="471">
        <f>IF(SUM($D787:$D802)=0,"NA",SUM($J787:$J802)/SUM($D787:$D802))</f>
        <v>-1.8999446566760771</v>
      </c>
      <c r="AQ802" s="472"/>
      <c r="AR802" s="471"/>
    </row>
    <row r="803" spans="1:46">
      <c r="A803" s="466">
        <v>38200</v>
      </c>
      <c r="B803" s="467">
        <v>2012</v>
      </c>
      <c r="C803" s="466"/>
      <c r="D803" s="479">
        <v>583219.78</v>
      </c>
      <c r="E803" s="479"/>
      <c r="F803" s="479">
        <v>0</v>
      </c>
      <c r="G803" s="479"/>
      <c r="H803" s="479">
        <v>314535</v>
      </c>
      <c r="J803" s="451">
        <f t="shared" si="559"/>
        <v>-314535</v>
      </c>
      <c r="L803" s="471">
        <f t="shared" si="558"/>
        <v>-0.53930784034793877</v>
      </c>
      <c r="N803" s="471">
        <f t="shared" si="560"/>
        <v>-0.53279611571696428</v>
      </c>
      <c r="O803" s="472"/>
      <c r="P803" s="471">
        <f t="shared" si="561"/>
        <v>-1.9847488477864168</v>
      </c>
      <c r="Q803" s="472"/>
      <c r="R803" s="471">
        <f t="shared" si="562"/>
        <v>-1.4620843228882681</v>
      </c>
      <c r="S803" s="472"/>
      <c r="T803" s="471">
        <f t="shared" si="563"/>
        <v>-1.4647096474711292</v>
      </c>
      <c r="U803" s="472"/>
      <c r="V803" s="471">
        <f t="shared" si="564"/>
        <v>-1.4731921989120333</v>
      </c>
      <c r="W803" s="472"/>
      <c r="X803" s="471">
        <f t="shared" si="565"/>
        <v>-1.5103540786886118</v>
      </c>
      <c r="Y803" s="472"/>
      <c r="Z803" s="471">
        <f t="shared" si="566"/>
        <v>-1.508195565913734</v>
      </c>
      <c r="AA803" s="472"/>
      <c r="AB803" s="471">
        <f t="shared" si="567"/>
        <v>-1.5527899551739419</v>
      </c>
      <c r="AC803" s="472"/>
      <c r="AD803" s="471">
        <f t="shared" si="568"/>
        <v>-1.562768275796101</v>
      </c>
      <c r="AE803" s="472"/>
      <c r="AF803" s="471">
        <f t="shared" si="569"/>
        <v>-1.7020482951804907</v>
      </c>
      <c r="AG803" s="472"/>
      <c r="AH803" s="471">
        <f t="shared" si="570"/>
        <v>-1.7137832815088065</v>
      </c>
      <c r="AI803" s="472"/>
      <c r="AJ803" s="471">
        <f t="shared" si="571"/>
        <v>-1.764500664859868</v>
      </c>
      <c r="AK803" s="472"/>
      <c r="AL803" s="471">
        <f t="shared" si="572"/>
        <v>-1.7623719746375663</v>
      </c>
      <c r="AM803" s="472"/>
      <c r="AN803" s="471">
        <f>IF(SUM($D789:$D803)=0,"NA",SUM($J789:$J803)/SUM($D789:$D803))</f>
        <v>-1.7641175950726737</v>
      </c>
      <c r="AO803" s="472"/>
      <c r="AP803" s="471">
        <f>IF(SUM($D788:$D803)=0,"NA",SUM($J788:$J803)/SUM($D788:$D803))</f>
        <v>-1.7637236021235878</v>
      </c>
      <c r="AQ803" s="472"/>
      <c r="AR803" s="471">
        <f>IF(SUM($D787:$D803)=0,"NA",SUM($J787:$J803)/SUM($D787:$D803))</f>
        <v>-1.7588877261529856</v>
      </c>
    </row>
    <row r="804" spans="1:46">
      <c r="A804" s="466">
        <v>38200</v>
      </c>
      <c r="B804" s="467">
        <v>2013</v>
      </c>
      <c r="C804" s="466"/>
      <c r="D804" s="477">
        <v>164052.93</v>
      </c>
      <c r="E804" s="478"/>
      <c r="F804" s="479">
        <v>0</v>
      </c>
      <c r="G804" s="478"/>
      <c r="H804" s="479">
        <v>0</v>
      </c>
      <c r="J804" s="470">
        <f t="shared" si="559"/>
        <v>0</v>
      </c>
      <c r="L804" s="471">
        <f t="shared" si="558"/>
        <v>0</v>
      </c>
      <c r="N804" s="471">
        <f>IF(SUM($D803:$D804)=0,"NA",SUM($J803:$J804)/SUM($D803:$D804))</f>
        <v>-0.42091059367068284</v>
      </c>
      <c r="O804" s="472"/>
      <c r="P804" s="471">
        <f t="shared" si="561"/>
        <v>-0.49870903819584217</v>
      </c>
      <c r="Q804" s="472"/>
      <c r="R804" s="471">
        <f t="shared" si="562"/>
        <v>-1.8776273962769536</v>
      </c>
      <c r="S804" s="472"/>
      <c r="T804" s="471">
        <f t="shared" si="563"/>
        <v>-1.4031149328325245</v>
      </c>
      <c r="U804" s="472"/>
      <c r="V804" s="471">
        <f t="shared" si="564"/>
        <v>-1.4056343717377089</v>
      </c>
      <c r="W804" s="472"/>
      <c r="X804" s="471">
        <f t="shared" si="565"/>
        <v>-1.4146057300266126</v>
      </c>
      <c r="Y804" s="472"/>
      <c r="Z804" s="471">
        <f t="shared" si="566"/>
        <v>-1.4570989811101314</v>
      </c>
      <c r="AA804" s="472"/>
      <c r="AB804" s="471">
        <f t="shared" si="567"/>
        <v>-1.456250924340027</v>
      </c>
      <c r="AC804" s="472"/>
      <c r="AD804" s="471">
        <f t="shared" si="568"/>
        <v>-1.5015053625379757</v>
      </c>
      <c r="AE804" s="472"/>
      <c r="AF804" s="471">
        <f t="shared" si="569"/>
        <v>-1.5142081417962572</v>
      </c>
      <c r="AG804" s="472"/>
      <c r="AH804" s="471">
        <f t="shared" si="570"/>
        <v>-1.6515592700199195</v>
      </c>
      <c r="AI804" s="472"/>
      <c r="AJ804" s="471">
        <f t="shared" si="571"/>
        <v>-1.6634674414048531</v>
      </c>
      <c r="AK804" s="472"/>
      <c r="AL804" s="471">
        <f t="shared" si="572"/>
        <v>-1.7134198032637027</v>
      </c>
      <c r="AM804" s="472"/>
      <c r="AN804" s="471">
        <f>IF(SUM($D790:$D804)=0,"NA",SUM($J790:$J804)/SUM($D790:$D804))</f>
        <v>-1.7114509052148019</v>
      </c>
      <c r="AO804" s="472"/>
      <c r="AP804" s="471">
        <f>IF(SUM($D789:$D804)=0,"NA",SUM($J789:$J804)/SUM($D789:$D804))</f>
        <v>-1.7131460885908543</v>
      </c>
      <c r="AQ804" s="472"/>
      <c r="AR804" s="471">
        <f>IF(SUM($D788:$D804)=0,"NA",SUM($J788:$J804)/SUM($D788:$D804))</f>
        <v>-1.7133128362079661</v>
      </c>
      <c r="AS804" s="471">
        <f>IF(SUM($D787:$D804)=0,"NA",SUM($J787:$J804)/SUM($D787:$D804))</f>
        <v>-1.7090499434728967</v>
      </c>
    </row>
    <row r="805" spans="1:46">
      <c r="A805" s="466">
        <v>38200</v>
      </c>
      <c r="B805" s="467">
        <v>2014</v>
      </c>
      <c r="C805" s="466"/>
      <c r="D805" s="479">
        <v>0</v>
      </c>
      <c r="E805" s="478"/>
      <c r="F805" s="479">
        <v>0</v>
      </c>
      <c r="G805" s="478"/>
      <c r="H805" s="477">
        <v>8717.2000000000007</v>
      </c>
      <c r="J805" s="451">
        <f t="shared" si="559"/>
        <v>-8717.2000000000007</v>
      </c>
      <c r="L805" s="471" t="str">
        <f t="shared" si="558"/>
        <v>NA</v>
      </c>
      <c r="N805" s="471">
        <f>IF(SUM($D804:$D805)=0,"NA",SUM($J804:$J805)/SUM($D804:$D805))</f>
        <v>-5.313650905229185E-2</v>
      </c>
      <c r="O805" s="472"/>
      <c r="P805" s="471">
        <f t="shared" si="561"/>
        <v>-0.43257594673837352</v>
      </c>
      <c r="Q805" s="472"/>
      <c r="R805" s="471">
        <f t="shared" si="562"/>
        <v>-0.50210859057589274</v>
      </c>
      <c r="S805" s="472"/>
      <c r="T805" s="471">
        <f t="shared" si="563"/>
        <v>-1.8804952956508092</v>
      </c>
      <c r="U805" s="472"/>
      <c r="V805" s="471">
        <f t="shared" si="564"/>
        <v>-1.4052580565083979</v>
      </c>
      <c r="W805" s="472"/>
      <c r="X805" s="471">
        <f t="shared" si="565"/>
        <v>-1.4077774954135822</v>
      </c>
      <c r="Y805" s="472"/>
      <c r="Z805" s="471">
        <f t="shared" si="566"/>
        <v>-1.416718882972013</v>
      </c>
      <c r="AA805" s="472"/>
      <c r="AB805" s="471">
        <f t="shared" si="567"/>
        <v>-1.4589725748683691</v>
      </c>
      <c r="AC805" s="472"/>
      <c r="AD805" s="471">
        <f t="shared" si="568"/>
        <v>-1.458081029784958</v>
      </c>
      <c r="AE805" s="472"/>
      <c r="AF805" s="471">
        <f t="shared" si="569"/>
        <v>-1.503260322512932</v>
      </c>
      <c r="AG805" s="472"/>
      <c r="AH805" s="471">
        <f t="shared" si="570"/>
        <v>-1.5158592605448438</v>
      </c>
      <c r="AI805" s="472"/>
      <c r="AJ805" s="471">
        <f t="shared" si="571"/>
        <v>-1.6531354947075987</v>
      </c>
      <c r="AK805" s="472"/>
      <c r="AL805" s="471">
        <f t="shared" si="572"/>
        <v>-1.6650275033578461</v>
      </c>
      <c r="AM805" s="472"/>
      <c r="AN805" s="471">
        <f>IF(SUM($D791:$D805)=0,"NA",SUM($J791:$J805)/SUM($D791:$D805))</f>
        <v>-1.7149580620576255</v>
      </c>
      <c r="AO805" s="472"/>
      <c r="AP805" s="471">
        <f>IF(SUM($D790:$D805)=0,"NA",SUM($J790:$J805)/SUM($D790:$D805))</f>
        <v>-1.7129862041785133</v>
      </c>
      <c r="AQ805" s="472"/>
      <c r="AR805" s="471">
        <f>IF(SUM($D789:$D805)=0,"NA",SUM($J789:$J805)/SUM($D789:$D805))</f>
        <v>-1.7146813875545655</v>
      </c>
      <c r="AS805" s="471">
        <f>IF(SUM($D788:$D805)=0,"NA",SUM($J788:$J805)/SUM($D788:$D805))</f>
        <v>-1.7148315844495743</v>
      </c>
      <c r="AT805" s="471">
        <f>IF(SUM($D787:$D805)=0,"NA",SUM($J787:$J805)/SUM($D787:$D805))</f>
        <v>-1.7105555573623739</v>
      </c>
    </row>
    <row r="806" spans="1:46">
      <c r="A806" s="466"/>
      <c r="B806" s="466"/>
      <c r="C806" s="466"/>
      <c r="D806" s="477"/>
      <c r="E806" s="478"/>
      <c r="F806" s="477"/>
      <c r="G806" s="478"/>
      <c r="H806" s="477"/>
      <c r="J806" s="488">
        <f>SUM(J787:J805)</f>
        <v>-9903770.8199000005</v>
      </c>
    </row>
    <row r="807" spans="1:46">
      <c r="A807" s="466"/>
      <c r="B807" s="466"/>
      <c r="C807" s="466"/>
      <c r="D807" s="477"/>
      <c r="E807" s="478"/>
      <c r="F807" s="477"/>
      <c r="G807" s="478"/>
      <c r="H807" s="477"/>
    </row>
    <row r="808" spans="1:46" s="452" customFormat="1">
      <c r="A808" s="466" t="s">
        <v>466</v>
      </c>
      <c r="B808" s="467">
        <v>1996</v>
      </c>
      <c r="C808" s="466"/>
      <c r="D808" s="479">
        <v>846620</v>
      </c>
      <c r="E808" s="479"/>
      <c r="F808" s="479">
        <v>359733</v>
      </c>
      <c r="G808" s="479"/>
      <c r="H808" s="479">
        <v>65087</v>
      </c>
      <c r="I808" s="451"/>
      <c r="J808" s="451">
        <f>F808+-H808</f>
        <v>294646</v>
      </c>
      <c r="K808" s="449"/>
      <c r="L808" s="471">
        <f t="shared" ref="L808:L826" si="573">IF(D808=0,"NA",+J808/D808)</f>
        <v>0.34802626916444213</v>
      </c>
      <c r="N808" s="471"/>
      <c r="O808" s="472"/>
      <c r="P808" s="471"/>
      <c r="Q808" s="473"/>
      <c r="R808" s="473"/>
      <c r="S808" s="473"/>
      <c r="T808" s="473"/>
      <c r="U808" s="472"/>
      <c r="V808" s="472"/>
      <c r="W808" s="472"/>
      <c r="X808" s="472"/>
      <c r="Y808" s="472"/>
      <c r="Z808" s="472"/>
      <c r="AA808" s="474"/>
      <c r="AB808" s="474"/>
      <c r="AC808" s="472"/>
      <c r="AD808" s="472"/>
      <c r="AE808" s="472"/>
      <c r="AF808" s="472"/>
      <c r="AG808" s="472"/>
      <c r="AH808" s="472"/>
      <c r="AI808" s="472"/>
      <c r="AJ808" s="472"/>
      <c r="AK808" s="472"/>
      <c r="AL808" s="472"/>
      <c r="AM808" s="472"/>
      <c r="AN808" s="472"/>
      <c r="AO808" s="472"/>
      <c r="AP808" s="472"/>
      <c r="AQ808" s="472"/>
      <c r="AR808" s="472"/>
    </row>
    <row r="809" spans="1:46" s="452" customFormat="1">
      <c r="A809" s="466" t="s">
        <v>466</v>
      </c>
      <c r="B809" s="467">
        <v>1997</v>
      </c>
      <c r="C809" s="466"/>
      <c r="D809" s="479">
        <v>227767</v>
      </c>
      <c r="E809" s="479"/>
      <c r="F809" s="479">
        <v>20205</v>
      </c>
      <c r="G809" s="479"/>
      <c r="H809" s="479">
        <v>107067</v>
      </c>
      <c r="I809" s="451"/>
      <c r="J809" s="451">
        <f t="shared" ref="J809:J826" si="574">F809+-H809</f>
        <v>-86862</v>
      </c>
      <c r="K809" s="449"/>
      <c r="L809" s="471">
        <f t="shared" si="573"/>
        <v>-0.38136341085407455</v>
      </c>
      <c r="N809" s="471">
        <f t="shared" ref="N809:N824" si="575">IF(SUM($D808:$D809)=0,"NA",SUM($J808:$J809)/SUM($D808:$D809))</f>
        <v>0.19339772353909718</v>
      </c>
      <c r="O809" s="472"/>
      <c r="P809" s="471"/>
      <c r="Q809" s="473"/>
      <c r="R809" s="471"/>
      <c r="S809" s="473"/>
      <c r="T809" s="473"/>
      <c r="U809" s="472"/>
      <c r="V809" s="472"/>
      <c r="W809" s="472"/>
      <c r="X809" s="472"/>
      <c r="Y809" s="472"/>
      <c r="Z809" s="472"/>
      <c r="AA809" s="474"/>
      <c r="AB809" s="475"/>
      <c r="AC809" s="472"/>
      <c r="AD809" s="472"/>
      <c r="AE809" s="472"/>
      <c r="AF809" s="472"/>
      <c r="AG809" s="472"/>
      <c r="AH809" s="472"/>
      <c r="AI809" s="472"/>
      <c r="AJ809" s="472"/>
      <c r="AK809" s="472"/>
      <c r="AL809" s="472"/>
      <c r="AM809" s="472"/>
      <c r="AN809" s="472"/>
      <c r="AO809" s="472"/>
      <c r="AP809" s="472"/>
      <c r="AQ809" s="472"/>
      <c r="AR809" s="472"/>
    </row>
    <row r="810" spans="1:46" s="452" customFormat="1">
      <c r="A810" s="466" t="s">
        <v>466</v>
      </c>
      <c r="B810" s="467">
        <v>1998</v>
      </c>
      <c r="C810" s="466"/>
      <c r="D810" s="479">
        <v>5818</v>
      </c>
      <c r="E810" s="479"/>
      <c r="F810" s="479">
        <v>38534</v>
      </c>
      <c r="G810" s="479"/>
      <c r="H810" s="479">
        <v>9625</v>
      </c>
      <c r="I810" s="451"/>
      <c r="J810" s="451">
        <f t="shared" si="574"/>
        <v>28909</v>
      </c>
      <c r="K810" s="449"/>
      <c r="L810" s="471">
        <f t="shared" si="573"/>
        <v>4.96888965280165</v>
      </c>
      <c r="N810" s="471">
        <f t="shared" si="575"/>
        <v>-0.24810240383586274</v>
      </c>
      <c r="O810" s="472"/>
      <c r="P810" s="471">
        <f t="shared" ref="P810:P826" si="576">IF(SUM($D808:$D810)=0,"NA",SUM($J808:$J810)/SUM($D808:$D810))</f>
        <v>0.21911859322998875</v>
      </c>
      <c r="Q810" s="473"/>
      <c r="R810" s="471"/>
      <c r="S810" s="473"/>
      <c r="T810" s="471"/>
      <c r="U810" s="472"/>
      <c r="V810" s="472"/>
      <c r="W810" s="472"/>
      <c r="X810" s="472"/>
      <c r="Y810" s="472"/>
      <c r="Z810" s="472"/>
      <c r="AA810" s="472"/>
      <c r="AB810" s="472"/>
      <c r="AC810" s="472"/>
      <c r="AD810" s="472"/>
      <c r="AE810" s="472"/>
      <c r="AF810" s="472"/>
      <c r="AG810" s="472"/>
      <c r="AH810" s="472"/>
      <c r="AI810" s="472"/>
      <c r="AJ810" s="472"/>
      <c r="AK810" s="472"/>
      <c r="AL810" s="472"/>
      <c r="AM810" s="472"/>
      <c r="AN810" s="472"/>
      <c r="AO810" s="472"/>
      <c r="AP810" s="472"/>
      <c r="AQ810" s="472"/>
      <c r="AR810" s="472"/>
    </row>
    <row r="811" spans="1:46" s="452" customFormat="1">
      <c r="A811" s="466" t="s">
        <v>466</v>
      </c>
      <c r="B811" s="467">
        <v>1999</v>
      </c>
      <c r="C811" s="466"/>
      <c r="D811" s="479">
        <v>303041</v>
      </c>
      <c r="E811" s="479"/>
      <c r="F811" s="479">
        <v>0</v>
      </c>
      <c r="G811" s="479"/>
      <c r="H811" s="479">
        <v>34077</v>
      </c>
      <c r="I811" s="451"/>
      <c r="J811" s="451">
        <f t="shared" si="574"/>
        <v>-34077</v>
      </c>
      <c r="K811" s="449"/>
      <c r="L811" s="471">
        <f t="shared" si="573"/>
        <v>-0.11245013051039299</v>
      </c>
      <c r="N811" s="471">
        <f t="shared" si="575"/>
        <v>-1.673255433709233E-2</v>
      </c>
      <c r="O811" s="472"/>
      <c r="P811" s="471">
        <f t="shared" si="576"/>
        <v>-0.17149746750996039</v>
      </c>
      <c r="Q811" s="473"/>
      <c r="R811" s="471">
        <f t="shared" ref="R811:R826" si="577">IF(SUM($D808:$D811)=0,"NA",SUM($J808:$J811)/SUM($D808:$D811))</f>
        <v>0.14647864515783887</v>
      </c>
      <c r="S811" s="473"/>
      <c r="T811" s="471"/>
      <c r="U811" s="472"/>
      <c r="V811" s="471"/>
      <c r="W811" s="472"/>
      <c r="X811" s="472"/>
      <c r="Y811" s="472"/>
      <c r="Z811" s="472"/>
      <c r="AA811" s="472"/>
      <c r="AB811" s="472"/>
      <c r="AC811" s="472"/>
      <c r="AD811" s="472"/>
      <c r="AE811" s="472"/>
      <c r="AF811" s="472"/>
      <c r="AG811" s="472"/>
      <c r="AH811" s="472"/>
      <c r="AI811" s="472"/>
      <c r="AJ811" s="472"/>
      <c r="AK811" s="472"/>
      <c r="AL811" s="472"/>
      <c r="AM811" s="472"/>
      <c r="AN811" s="472"/>
      <c r="AO811" s="472"/>
      <c r="AP811" s="472"/>
      <c r="AQ811" s="472"/>
      <c r="AR811" s="472"/>
    </row>
    <row r="812" spans="1:46" s="452" customFormat="1">
      <c r="A812" s="466" t="s">
        <v>466</v>
      </c>
      <c r="B812" s="467">
        <v>2000</v>
      </c>
      <c r="C812" s="466"/>
      <c r="D812" s="479">
        <v>79200</v>
      </c>
      <c r="E812" s="479"/>
      <c r="F812" s="479">
        <v>0</v>
      </c>
      <c r="G812" s="479"/>
      <c r="H812" s="479">
        <v>414823</v>
      </c>
      <c r="I812" s="451"/>
      <c r="J812" s="451">
        <f t="shared" si="574"/>
        <v>-414823</v>
      </c>
      <c r="K812" s="449"/>
      <c r="L812" s="471">
        <f t="shared" si="573"/>
        <v>-5.2376641414141414</v>
      </c>
      <c r="N812" s="471">
        <f t="shared" si="575"/>
        <v>-1.1743899790969572</v>
      </c>
      <c r="O812" s="472"/>
      <c r="P812" s="471">
        <f t="shared" si="576"/>
        <v>-1.082286456440902</v>
      </c>
      <c r="Q812" s="473"/>
      <c r="R812" s="471">
        <f t="shared" si="577"/>
        <v>-0.82304579540324707</v>
      </c>
      <c r="S812" s="473"/>
      <c r="T812" s="471">
        <f t="shared" ref="T812:T826" si="578">IF(SUM($D808:$D812)=0,"NA",SUM($J808:$J812)/SUM($D808:$D812))</f>
        <v>-0.14510416111090599</v>
      </c>
      <c r="U812" s="472"/>
      <c r="V812" s="471"/>
      <c r="W812" s="472"/>
      <c r="X812" s="471"/>
      <c r="Y812" s="472"/>
      <c r="Z812" s="472"/>
      <c r="AA812" s="472"/>
      <c r="AB812" s="472"/>
      <c r="AC812" s="472"/>
      <c r="AD812" s="472"/>
      <c r="AE812" s="472"/>
      <c r="AF812" s="472"/>
      <c r="AG812" s="472"/>
      <c r="AH812" s="472"/>
      <c r="AI812" s="472"/>
      <c r="AJ812" s="472"/>
      <c r="AK812" s="472"/>
      <c r="AL812" s="472"/>
      <c r="AM812" s="472"/>
      <c r="AN812" s="472"/>
      <c r="AO812" s="472"/>
      <c r="AP812" s="472"/>
      <c r="AQ812" s="472"/>
      <c r="AR812" s="472"/>
    </row>
    <row r="813" spans="1:46" s="452" customFormat="1">
      <c r="A813" s="466" t="s">
        <v>466</v>
      </c>
      <c r="B813" s="467">
        <v>2001</v>
      </c>
      <c r="C813" s="466"/>
      <c r="D813" s="479">
        <v>57297</v>
      </c>
      <c r="E813" s="479"/>
      <c r="F813" s="479">
        <v>0</v>
      </c>
      <c r="G813" s="479"/>
      <c r="H813" s="479">
        <v>161169</v>
      </c>
      <c r="I813" s="451"/>
      <c r="J813" s="451">
        <f t="shared" si="574"/>
        <v>-161169</v>
      </c>
      <c r="K813" s="449"/>
      <c r="L813" s="471">
        <f t="shared" si="573"/>
        <v>-2.8128697837583121</v>
      </c>
      <c r="N813" s="471">
        <f t="shared" si="575"/>
        <v>-4.2198143548942468</v>
      </c>
      <c r="O813" s="472"/>
      <c r="P813" s="471">
        <f t="shared" si="576"/>
        <v>-1.3879778312682862</v>
      </c>
      <c r="Q813" s="473"/>
      <c r="R813" s="471">
        <f t="shared" si="577"/>
        <v>-1.3049335812249077</v>
      </c>
      <c r="S813" s="473"/>
      <c r="T813" s="471">
        <f t="shared" si="578"/>
        <v>-0.99242189020431626</v>
      </c>
      <c r="U813" s="472"/>
      <c r="V813" s="471">
        <f t="shared" ref="V813:V826" si="579">IF(SUM($D808:$D813)=0,"NA",SUM($J808:$J813)/SUM($D808:$D813))</f>
        <v>-0.24568364519527314</v>
      </c>
      <c r="W813" s="472"/>
      <c r="X813" s="471"/>
      <c r="Y813" s="472"/>
      <c r="Z813" s="471"/>
      <c r="AA813" s="472"/>
      <c r="AB813" s="472"/>
      <c r="AC813" s="472"/>
      <c r="AD813" s="472"/>
      <c r="AE813" s="472"/>
      <c r="AF813" s="472"/>
      <c r="AG813" s="472"/>
      <c r="AH813" s="472"/>
      <c r="AI813" s="472"/>
      <c r="AJ813" s="472"/>
      <c r="AK813" s="472"/>
      <c r="AL813" s="472"/>
      <c r="AM813" s="472"/>
      <c r="AN813" s="472"/>
      <c r="AO813" s="472"/>
      <c r="AP813" s="472"/>
      <c r="AQ813" s="472"/>
      <c r="AR813" s="472"/>
    </row>
    <row r="814" spans="1:46" s="452" customFormat="1">
      <c r="A814" s="466" t="s">
        <v>466</v>
      </c>
      <c r="B814" s="467">
        <v>2002</v>
      </c>
      <c r="C814" s="466"/>
      <c r="D814" s="479">
        <v>250858</v>
      </c>
      <c r="E814" s="479"/>
      <c r="F814" s="479">
        <v>0</v>
      </c>
      <c r="G814" s="479"/>
      <c r="H814" s="479">
        <v>1139462</v>
      </c>
      <c r="I814" s="451"/>
      <c r="J814" s="451">
        <f t="shared" si="574"/>
        <v>-1139462</v>
      </c>
      <c r="K814" s="449"/>
      <c r="L814" s="471">
        <f t="shared" si="573"/>
        <v>-4.5422589672244857</v>
      </c>
      <c r="N814" s="471">
        <f t="shared" si="575"/>
        <v>-4.2207038665606591</v>
      </c>
      <c r="O814" s="472"/>
      <c r="P814" s="471">
        <f t="shared" si="576"/>
        <v>-4.4286352312478217</v>
      </c>
      <c r="Q814" s="473"/>
      <c r="R814" s="471">
        <f t="shared" si="577"/>
        <v>-2.5340978221194792</v>
      </c>
      <c r="S814" s="473"/>
      <c r="T814" s="471">
        <f t="shared" si="578"/>
        <v>-2.471398162059367</v>
      </c>
      <c r="U814" s="472"/>
      <c r="V814" s="471">
        <f t="shared" si="579"/>
        <v>-1.956191739873439</v>
      </c>
      <c r="W814" s="472"/>
      <c r="X814" s="471">
        <f t="shared" ref="X814:X826" si="580">IF(SUM($D808:$D814)=0,"NA",SUM($J808:$J814)/SUM($D808:$D814))</f>
        <v>-0.85442061763209221</v>
      </c>
      <c r="Y814" s="472"/>
      <c r="Z814" s="471"/>
      <c r="AA814" s="472"/>
      <c r="AB814" s="471"/>
      <c r="AC814" s="472"/>
      <c r="AD814" s="472"/>
      <c r="AE814" s="472"/>
      <c r="AF814" s="472"/>
      <c r="AG814" s="472"/>
      <c r="AH814" s="472"/>
      <c r="AI814" s="472"/>
      <c r="AJ814" s="472"/>
      <c r="AK814" s="472"/>
      <c r="AL814" s="472"/>
      <c r="AM814" s="472"/>
      <c r="AN814" s="472"/>
      <c r="AO814" s="472"/>
      <c r="AP814" s="472"/>
      <c r="AQ814" s="472"/>
      <c r="AR814" s="472"/>
    </row>
    <row r="815" spans="1:46" s="452" customFormat="1">
      <c r="A815" s="466" t="s">
        <v>466</v>
      </c>
      <c r="B815" s="467">
        <v>2003</v>
      </c>
      <c r="C815" s="466"/>
      <c r="D815" s="479">
        <v>9556859</v>
      </c>
      <c r="E815" s="479"/>
      <c r="F815" s="479">
        <v>0</v>
      </c>
      <c r="G815" s="479"/>
      <c r="H815" s="479">
        <v>536125</v>
      </c>
      <c r="I815" s="451"/>
      <c r="J815" s="451">
        <f t="shared" si="574"/>
        <v>-536125</v>
      </c>
      <c r="K815" s="449"/>
      <c r="L815" s="471">
        <f t="shared" si="573"/>
        <v>-5.6098452430866669E-2</v>
      </c>
      <c r="N815" s="471">
        <f t="shared" si="575"/>
        <v>-0.17084373458165647</v>
      </c>
      <c r="O815" s="472"/>
      <c r="P815" s="471">
        <f t="shared" si="576"/>
        <v>-0.18618888934166744</v>
      </c>
      <c r="Q815" s="473"/>
      <c r="R815" s="471">
        <f t="shared" si="577"/>
        <v>-0.226421012258988</v>
      </c>
      <c r="S815" s="473"/>
      <c r="T815" s="471">
        <f t="shared" si="578"/>
        <v>-0.22305056329719519</v>
      </c>
      <c r="U815" s="472"/>
      <c r="V815" s="471">
        <f t="shared" si="579"/>
        <v>-0.22010445063640921</v>
      </c>
      <c r="W815" s="472"/>
      <c r="X815" s="471">
        <f t="shared" si="580"/>
        <v>-0.2236088901271272</v>
      </c>
      <c r="Y815" s="472"/>
      <c r="Z815" s="471">
        <f t="shared" ref="Z815:Z826" si="581">IF(SUM($D808:$D815)=0,"NA",SUM($J808:$J815)/SUM($D808:$D815))</f>
        <v>-0.18088459372180524</v>
      </c>
      <c r="AA815" s="472"/>
      <c r="AB815" s="471"/>
      <c r="AC815" s="472"/>
      <c r="AD815" s="471"/>
      <c r="AE815" s="471"/>
      <c r="AF815" s="472"/>
      <c r="AG815" s="472"/>
      <c r="AH815" s="472"/>
      <c r="AI815" s="472"/>
      <c r="AJ815" s="472"/>
      <c r="AK815" s="472"/>
      <c r="AL815" s="472"/>
      <c r="AM815" s="472"/>
      <c r="AN815" s="472"/>
      <c r="AO815" s="472"/>
      <c r="AP815" s="472"/>
      <c r="AQ815" s="472"/>
      <c r="AR815" s="472"/>
    </row>
    <row r="816" spans="1:46" s="452" customFormat="1">
      <c r="A816" s="466" t="s">
        <v>466</v>
      </c>
      <c r="B816" s="467">
        <v>2004</v>
      </c>
      <c r="C816" s="466"/>
      <c r="D816" s="479">
        <v>203956</v>
      </c>
      <c r="E816" s="479"/>
      <c r="F816" s="479">
        <v>0</v>
      </c>
      <c r="G816" s="479"/>
      <c r="H816" s="479">
        <v>521798</v>
      </c>
      <c r="I816" s="451"/>
      <c r="J816" s="451">
        <f t="shared" si="574"/>
        <v>-521798</v>
      </c>
      <c r="K816" s="449"/>
      <c r="L816" s="471">
        <f t="shared" si="573"/>
        <v>-2.5583851418933494</v>
      </c>
      <c r="N816" s="471">
        <f t="shared" si="575"/>
        <v>-0.10838469943339772</v>
      </c>
      <c r="O816" s="472"/>
      <c r="P816" s="471">
        <f t="shared" si="576"/>
        <v>-0.21948229831317903</v>
      </c>
      <c r="Q816" s="473"/>
      <c r="R816" s="471">
        <f t="shared" si="577"/>
        <v>-0.23423984776993079</v>
      </c>
      <c r="S816" s="473"/>
      <c r="T816" s="471">
        <f t="shared" si="578"/>
        <v>-0.27328838598486227</v>
      </c>
      <c r="U816" s="472"/>
      <c r="V816" s="471">
        <f t="shared" si="579"/>
        <v>-0.26862475554268306</v>
      </c>
      <c r="W816" s="472"/>
      <c r="X816" s="471">
        <f t="shared" si="580"/>
        <v>-0.26571074824407581</v>
      </c>
      <c r="Y816" s="472"/>
      <c r="Z816" s="471">
        <f t="shared" si="581"/>
        <v>-0.26817610743340348</v>
      </c>
      <c r="AA816" s="472"/>
      <c r="AB816" s="471">
        <f t="shared" ref="AB816:AB826" si="582">IF(SUM($D808:$D816)=0,"NA",SUM($J808:$J816)/SUM($D808:$D816))</f>
        <v>-0.22293541400292904</v>
      </c>
      <c r="AC816" s="472"/>
      <c r="AD816" s="471"/>
      <c r="AE816" s="471"/>
      <c r="AF816" s="471"/>
      <c r="AG816" s="472"/>
      <c r="AH816" s="471" t="s">
        <v>36</v>
      </c>
      <c r="AI816" s="472"/>
      <c r="AJ816" s="471" t="s">
        <v>36</v>
      </c>
      <c r="AK816" s="472"/>
      <c r="AL816" s="471" t="s">
        <v>36</v>
      </c>
      <c r="AM816" s="472"/>
      <c r="AN816" s="471" t="s">
        <v>36</v>
      </c>
      <c r="AO816" s="472"/>
      <c r="AP816" s="472"/>
      <c r="AQ816" s="472"/>
      <c r="AR816" s="472"/>
    </row>
    <row r="817" spans="1:46" s="452" customFormat="1">
      <c r="A817" s="466" t="s">
        <v>466</v>
      </c>
      <c r="B817" s="467">
        <v>2005</v>
      </c>
      <c r="C817" s="466"/>
      <c r="D817" s="479">
        <v>110560</v>
      </c>
      <c r="E817" s="479"/>
      <c r="F817" s="479">
        <v>0</v>
      </c>
      <c r="G817" s="479"/>
      <c r="H817" s="479">
        <v>157057.38</v>
      </c>
      <c r="I817" s="451"/>
      <c r="J817" s="451">
        <f t="shared" si="574"/>
        <v>-157057.38</v>
      </c>
      <c r="K817" s="449"/>
      <c r="L817" s="471">
        <f t="shared" si="573"/>
        <v>-1.4205624095513749</v>
      </c>
      <c r="N817" s="471">
        <f t="shared" si="575"/>
        <v>-2.1584128629386106</v>
      </c>
      <c r="O817" s="472"/>
      <c r="P817" s="471">
        <f t="shared" si="576"/>
        <v>-0.12308116954325005</v>
      </c>
      <c r="Q817" s="473"/>
      <c r="R817" s="471">
        <f t="shared" si="577"/>
        <v>-0.23260108515581493</v>
      </c>
      <c r="S817" s="473"/>
      <c r="T817" s="471">
        <f t="shared" si="578"/>
        <v>-0.2471245116424825</v>
      </c>
      <c r="U817" s="472"/>
      <c r="V817" s="471">
        <f t="shared" si="579"/>
        <v>-0.28565274454050354</v>
      </c>
      <c r="W817" s="472"/>
      <c r="X817" s="471">
        <f t="shared" si="580"/>
        <v>-0.28068317141130972</v>
      </c>
      <c r="Y817" s="472"/>
      <c r="Z817" s="471">
        <f t="shared" si="581"/>
        <v>-0.27779301219984992</v>
      </c>
      <c r="AA817" s="472"/>
      <c r="AB817" s="471">
        <f t="shared" si="582"/>
        <v>-0.27997820359050685</v>
      </c>
      <c r="AC817" s="472"/>
      <c r="AD817" s="471">
        <f t="shared" ref="AD817:AD826" si="583">IF(SUM($D808:$D817)=0,"NA",SUM($J808:$J817)/SUM($D808:$D817))</f>
        <v>-0.23430888192863478</v>
      </c>
      <c r="AE817" s="471"/>
      <c r="AF817" s="471"/>
      <c r="AG817" s="472"/>
      <c r="AH817" s="471"/>
      <c r="AI817" s="472"/>
      <c r="AJ817" s="471" t="s">
        <v>36</v>
      </c>
      <c r="AK817" s="472"/>
      <c r="AL817" s="471" t="s">
        <v>36</v>
      </c>
      <c r="AM817" s="472"/>
      <c r="AN817" s="471" t="s">
        <v>36</v>
      </c>
      <c r="AO817" s="472"/>
      <c r="AP817" s="472"/>
      <c r="AQ817" s="472"/>
      <c r="AR817" s="472"/>
    </row>
    <row r="818" spans="1:46" s="452" customFormat="1">
      <c r="A818" s="466" t="s">
        <v>466</v>
      </c>
      <c r="B818" s="467">
        <v>2006</v>
      </c>
      <c r="C818" s="466"/>
      <c r="D818" s="477">
        <v>527452.65</v>
      </c>
      <c r="E818" s="478"/>
      <c r="F818" s="479">
        <v>0</v>
      </c>
      <c r="G818" s="478"/>
      <c r="H818" s="477">
        <v>943844.31</v>
      </c>
      <c r="I818" s="451"/>
      <c r="J818" s="451">
        <f t="shared" si="574"/>
        <v>-943844.31</v>
      </c>
      <c r="K818" s="449"/>
      <c r="L818" s="471">
        <f t="shared" si="573"/>
        <v>-1.7894389382629892</v>
      </c>
      <c r="N818" s="471">
        <f t="shared" si="575"/>
        <v>-1.7255170254069412</v>
      </c>
      <c r="O818" s="472"/>
      <c r="P818" s="471">
        <f t="shared" si="576"/>
        <v>-1.9272685390364592</v>
      </c>
      <c r="Q818" s="473"/>
      <c r="R818" s="471">
        <f t="shared" si="577"/>
        <v>-0.20760269932928446</v>
      </c>
      <c r="S818" s="473"/>
      <c r="T818" s="471">
        <f t="shared" si="578"/>
        <v>-0.30970742220921799</v>
      </c>
      <c r="U818" s="472"/>
      <c r="V818" s="471">
        <f t="shared" si="579"/>
        <v>-0.32310276415736977</v>
      </c>
      <c r="W818" s="472"/>
      <c r="X818" s="471">
        <f t="shared" si="580"/>
        <v>-0.35918904914891275</v>
      </c>
      <c r="Y818" s="472"/>
      <c r="Z818" s="471">
        <f t="shared" si="581"/>
        <v>-0.35244628599406053</v>
      </c>
      <c r="AA818" s="472"/>
      <c r="AB818" s="471">
        <f t="shared" si="582"/>
        <v>-0.34965589245895257</v>
      </c>
      <c r="AC818" s="472"/>
      <c r="AD818" s="471">
        <f t="shared" si="583"/>
        <v>-0.35029371356549416</v>
      </c>
      <c r="AE818" s="471"/>
      <c r="AF818" s="471">
        <f t="shared" ref="AF818:AF826" si="584">IF(SUM($D808:$D818)=0,"NA",SUM($J808:$J818)/SUM($D808:$D818))</f>
        <v>-0.30171200272413773</v>
      </c>
      <c r="AG818" s="472"/>
      <c r="AH818" s="471"/>
      <c r="AI818" s="472"/>
      <c r="AJ818" s="471"/>
      <c r="AK818" s="472"/>
      <c r="AL818" s="471" t="s">
        <v>36</v>
      </c>
      <c r="AM818" s="472"/>
      <c r="AN818" s="471" t="s">
        <v>36</v>
      </c>
      <c r="AO818" s="472"/>
      <c r="AP818" s="472"/>
      <c r="AQ818" s="472"/>
      <c r="AR818" s="472"/>
    </row>
    <row r="819" spans="1:46" s="452" customFormat="1">
      <c r="A819" s="466" t="s">
        <v>466</v>
      </c>
      <c r="B819" s="467">
        <v>2007</v>
      </c>
      <c r="C819" s="466"/>
      <c r="D819" s="477">
        <v>646094.65</v>
      </c>
      <c r="E819" s="479"/>
      <c r="F819" s="479">
        <v>0</v>
      </c>
      <c r="G819" s="479"/>
      <c r="H819" s="477">
        <v>170982.68</v>
      </c>
      <c r="I819" s="451"/>
      <c r="J819" s="451">
        <f t="shared" si="574"/>
        <v>-170982.68</v>
      </c>
      <c r="K819" s="449"/>
      <c r="L819" s="471">
        <f t="shared" si="573"/>
        <v>-0.26464029689767588</v>
      </c>
      <c r="N819" s="471">
        <f t="shared" si="575"/>
        <v>-0.94996340582096683</v>
      </c>
      <c r="O819" s="472"/>
      <c r="P819" s="471">
        <f t="shared" si="576"/>
        <v>-0.99048137955449655</v>
      </c>
      <c r="Q819" s="473"/>
      <c r="R819" s="471">
        <f t="shared" si="577"/>
        <v>-1.2053804229967904</v>
      </c>
      <c r="S819" s="473"/>
      <c r="T819" s="471">
        <f t="shared" si="578"/>
        <v>-0.21093922679745786</v>
      </c>
      <c r="U819" s="472"/>
      <c r="V819" s="471">
        <f t="shared" si="579"/>
        <v>-0.30712967832775573</v>
      </c>
      <c r="W819" s="472"/>
      <c r="X819" s="471">
        <f t="shared" si="580"/>
        <v>-0.31977571138355587</v>
      </c>
      <c r="Y819" s="472"/>
      <c r="Z819" s="471">
        <f t="shared" si="581"/>
        <v>-0.35384563056391222</v>
      </c>
      <c r="AA819" s="472"/>
      <c r="AB819" s="471">
        <f t="shared" si="582"/>
        <v>-0.34761207712619091</v>
      </c>
      <c r="AC819" s="472"/>
      <c r="AD819" s="471">
        <f t="shared" si="583"/>
        <v>-0.34497762963538714</v>
      </c>
      <c r="AE819" s="471"/>
      <c r="AF819" s="471">
        <f t="shared" si="584"/>
        <v>-0.34567004731335743</v>
      </c>
      <c r="AG819" s="472"/>
      <c r="AH819" s="471">
        <f t="shared" ref="AH819:AH826" si="585">IF(SUM($D808:$D819)=0,"NA",SUM($J808:$J819)/SUM($D808:$D819))</f>
        <v>-0.29984303255100009</v>
      </c>
      <c r="AI819" s="472"/>
      <c r="AJ819" s="471"/>
      <c r="AK819" s="472"/>
      <c r="AL819" s="471"/>
      <c r="AM819" s="472"/>
      <c r="AN819" s="471" t="s">
        <v>36</v>
      </c>
      <c r="AO819" s="472"/>
      <c r="AP819" s="472"/>
      <c r="AQ819" s="472"/>
      <c r="AR819" s="472"/>
    </row>
    <row r="820" spans="1:46" s="452" customFormat="1">
      <c r="A820" s="466" t="s">
        <v>466</v>
      </c>
      <c r="B820" s="467">
        <v>2008</v>
      </c>
      <c r="C820" s="466"/>
      <c r="D820" s="477">
        <v>257366.09</v>
      </c>
      <c r="E820" s="479"/>
      <c r="F820" s="479">
        <v>0</v>
      </c>
      <c r="G820" s="479"/>
      <c r="H820" s="477">
        <v>15880</v>
      </c>
      <c r="I820" s="451"/>
      <c r="J820" s="451">
        <f t="shared" si="574"/>
        <v>-15880</v>
      </c>
      <c r="K820" s="449"/>
      <c r="L820" s="471">
        <f t="shared" si="573"/>
        <v>-6.1701990343793936E-2</v>
      </c>
      <c r="N820" s="471">
        <f t="shared" si="575"/>
        <v>-0.20682988394160878</v>
      </c>
      <c r="O820" s="472"/>
      <c r="P820" s="471">
        <f t="shared" si="576"/>
        <v>-0.79019946133846708</v>
      </c>
      <c r="Q820" s="472"/>
      <c r="R820" s="471">
        <f t="shared" si="577"/>
        <v>-0.83541135277074086</v>
      </c>
      <c r="S820" s="473"/>
      <c r="T820" s="471">
        <f t="shared" si="578"/>
        <v>-1.0367433826698653</v>
      </c>
      <c r="U820" s="472"/>
      <c r="V820" s="471">
        <f t="shared" si="579"/>
        <v>-0.20754092348903513</v>
      </c>
      <c r="W820" s="472"/>
      <c r="X820" s="471">
        <f t="shared" si="580"/>
        <v>-0.3016623569330536</v>
      </c>
      <c r="Y820" s="472"/>
      <c r="Z820" s="471">
        <f t="shared" si="581"/>
        <v>-0.31405504919308685</v>
      </c>
      <c r="AA820" s="472"/>
      <c r="AB820" s="471">
        <f t="shared" si="582"/>
        <v>-0.34741362371020967</v>
      </c>
      <c r="AC820" s="472"/>
      <c r="AD820" s="471">
        <f t="shared" si="583"/>
        <v>-0.34147637316419027</v>
      </c>
      <c r="AE820" s="471"/>
      <c r="AF820" s="471">
        <f t="shared" si="584"/>
        <v>-0.33890140934497076</v>
      </c>
      <c r="AG820" s="472"/>
      <c r="AH820" s="471">
        <f t="shared" si="585"/>
        <v>-0.33969244726416092</v>
      </c>
      <c r="AI820" s="472"/>
      <c r="AJ820" s="471">
        <f t="shared" ref="AJ820:AJ826" si="586">IF(SUM($D808:$D820)=0,"NA",SUM($J808:$J820)/SUM($D808:$D820))</f>
        <v>-0.2951547477294153</v>
      </c>
      <c r="AK820" s="472"/>
      <c r="AL820" s="471"/>
      <c r="AM820" s="472"/>
      <c r="AN820" s="471"/>
      <c r="AO820" s="472"/>
      <c r="AP820" s="472"/>
      <c r="AQ820" s="472"/>
      <c r="AR820" s="472"/>
    </row>
    <row r="821" spans="1:46" s="452" customFormat="1">
      <c r="A821" s="466" t="s">
        <v>466</v>
      </c>
      <c r="B821" s="467">
        <v>2009</v>
      </c>
      <c r="C821" s="466"/>
      <c r="D821" s="477">
        <v>1053874.71</v>
      </c>
      <c r="E821" s="479"/>
      <c r="F821" s="479">
        <v>0</v>
      </c>
      <c r="G821" s="479"/>
      <c r="H821" s="477">
        <v>61857.15</v>
      </c>
      <c r="I821" s="451"/>
      <c r="J821" s="451">
        <f t="shared" si="574"/>
        <v>-61857.15</v>
      </c>
      <c r="K821" s="449"/>
      <c r="L821" s="471">
        <f t="shared" si="573"/>
        <v>-5.869497523097409E-2</v>
      </c>
      <c r="N821" s="471">
        <f t="shared" si="575"/>
        <v>-5.9285182401279758E-2</v>
      </c>
      <c r="O821" s="472"/>
      <c r="P821" s="471">
        <f t="shared" si="576"/>
        <v>-0.12707062041920306</v>
      </c>
      <c r="Q821" s="472"/>
      <c r="R821" s="471">
        <f t="shared" si="577"/>
        <v>-0.47994601229778905</v>
      </c>
      <c r="S821" s="473"/>
      <c r="T821" s="471">
        <f t="shared" si="578"/>
        <v>-0.52001560792558033</v>
      </c>
      <c r="U821" s="472"/>
      <c r="V821" s="471">
        <f t="shared" si="579"/>
        <v>-0.66853026793337667</v>
      </c>
      <c r="W821" s="472"/>
      <c r="X821" s="471">
        <f t="shared" si="580"/>
        <v>-0.19484564103884316</v>
      </c>
      <c r="Y821" s="472"/>
      <c r="Z821" s="471">
        <f t="shared" si="581"/>
        <v>-0.28135167632899416</v>
      </c>
      <c r="AA821" s="472"/>
      <c r="AB821" s="471">
        <f t="shared" si="582"/>
        <v>-0.29280498884499745</v>
      </c>
      <c r="AC821" s="472"/>
      <c r="AD821" s="471">
        <f t="shared" si="583"/>
        <v>-0.32353691403318208</v>
      </c>
      <c r="AE821" s="471"/>
      <c r="AF821" s="471">
        <f t="shared" si="584"/>
        <v>-0.31863386262512694</v>
      </c>
      <c r="AG821" s="472"/>
      <c r="AH821" s="471">
        <f t="shared" si="585"/>
        <v>-0.31627698835026757</v>
      </c>
      <c r="AI821" s="472"/>
      <c r="AJ821" s="471">
        <f t="shared" si="586"/>
        <v>-0.31739328189970467</v>
      </c>
      <c r="AK821" s="472"/>
      <c r="AL821" s="471">
        <f t="shared" ref="AL821:AL826" si="587">IF(SUM($D808:$D821)=0,"NA",SUM($J808:$J821)/SUM($D808:$D821))</f>
        <v>-0.27751454559929967</v>
      </c>
      <c r="AM821" s="472"/>
      <c r="AN821" s="471"/>
      <c r="AO821" s="472"/>
      <c r="AP821" s="471"/>
      <c r="AQ821" s="472"/>
      <c r="AR821" s="472"/>
    </row>
    <row r="822" spans="1:46">
      <c r="A822" s="466" t="s">
        <v>466</v>
      </c>
      <c r="B822" s="467">
        <v>2010</v>
      </c>
      <c r="C822" s="466"/>
      <c r="D822" s="477">
        <v>475356.72</v>
      </c>
      <c r="E822" s="478"/>
      <c r="F822" s="479">
        <v>0</v>
      </c>
      <c r="G822" s="478"/>
      <c r="H822" s="477">
        <v>4428392.7499000002</v>
      </c>
      <c r="J822" s="451">
        <f t="shared" si="574"/>
        <v>-4428392.7499000002</v>
      </c>
      <c r="L822" s="471">
        <f t="shared" si="573"/>
        <v>-9.3159359352277598</v>
      </c>
      <c r="N822" s="471">
        <f t="shared" si="575"/>
        <v>-2.9362788468845431</v>
      </c>
      <c r="O822" s="472"/>
      <c r="P822" s="471">
        <f t="shared" si="576"/>
        <v>-2.5221852428744</v>
      </c>
      <c r="Q822" s="472"/>
      <c r="R822" s="471">
        <f t="shared" si="577"/>
        <v>-1.9226076515468047</v>
      </c>
      <c r="S822" s="472"/>
      <c r="T822" s="471">
        <f t="shared" si="578"/>
        <v>-1.8988790183245154</v>
      </c>
      <c r="U822" s="472"/>
      <c r="V822" s="471">
        <f t="shared" si="579"/>
        <v>-1.8816573420756213</v>
      </c>
      <c r="W822" s="472"/>
      <c r="X822" s="471">
        <f t="shared" si="580"/>
        <v>-1.923806041658995</v>
      </c>
      <c r="Y822" s="472"/>
      <c r="Z822" s="471">
        <f t="shared" si="581"/>
        <v>-0.5327457203662721</v>
      </c>
      <c r="AA822" s="472"/>
      <c r="AB822" s="471">
        <f t="shared" si="582"/>
        <v>-0.60962918053837389</v>
      </c>
      <c r="AC822" s="472"/>
      <c r="AD822" s="471">
        <f t="shared" si="583"/>
        <v>-0.61923665397832106</v>
      </c>
      <c r="AE822" s="472"/>
      <c r="AF822" s="471">
        <f t="shared" si="584"/>
        <v>-0.64690765184959953</v>
      </c>
      <c r="AG822" s="472"/>
      <c r="AH822" s="471">
        <f t="shared" si="585"/>
        <v>-0.63492987119483479</v>
      </c>
      <c r="AI822" s="472"/>
      <c r="AJ822" s="471">
        <f t="shared" si="586"/>
        <v>-0.63251978370904982</v>
      </c>
      <c r="AK822" s="472"/>
      <c r="AL822" s="471">
        <f t="shared" si="587"/>
        <v>-0.62836107408992181</v>
      </c>
      <c r="AM822" s="472"/>
      <c r="AN822" s="471">
        <f>IF(SUM($D808:$D822)=0,"NA",SUM($J808:$J822)/SUM($D808:$D822))</f>
        <v>-0.57175086912477679</v>
      </c>
      <c r="AO822" s="472"/>
      <c r="AP822" s="471"/>
      <c r="AQ822" s="472"/>
      <c r="AR822" s="471"/>
    </row>
    <row r="823" spans="1:46">
      <c r="A823" s="466" t="s">
        <v>466</v>
      </c>
      <c r="B823" s="467">
        <v>2011</v>
      </c>
      <c r="C823" s="466"/>
      <c r="D823" s="477">
        <v>1845150.17</v>
      </c>
      <c r="E823" s="479"/>
      <c r="F823" s="479">
        <v>0</v>
      </c>
      <c r="G823" s="466"/>
      <c r="H823" s="477">
        <v>964264.66</v>
      </c>
      <c r="J823" s="451">
        <f t="shared" si="574"/>
        <v>-964264.66</v>
      </c>
      <c r="L823" s="471">
        <f t="shared" si="573"/>
        <v>-0.52259413660623621</v>
      </c>
      <c r="N823" s="471">
        <f t="shared" si="575"/>
        <v>-2.3239135523101164</v>
      </c>
      <c r="O823" s="472"/>
      <c r="P823" s="471">
        <f t="shared" si="576"/>
        <v>-1.616448643478853</v>
      </c>
      <c r="Q823" s="472"/>
      <c r="R823" s="471">
        <f t="shared" si="577"/>
        <v>-1.506270541580492</v>
      </c>
      <c r="S823" s="472"/>
      <c r="T823" s="471">
        <f t="shared" si="578"/>
        <v>-1.3187436075308938</v>
      </c>
      <c r="U823" s="472"/>
      <c r="V823" s="471">
        <f t="shared" si="579"/>
        <v>-1.370409426185925</v>
      </c>
      <c r="W823" s="472"/>
      <c r="X823" s="471">
        <f t="shared" si="580"/>
        <v>-1.3715373914843652</v>
      </c>
      <c r="Y823" s="472"/>
      <c r="Z823" s="471">
        <f t="shared" si="581"/>
        <v>-1.4188174024564917</v>
      </c>
      <c r="AA823" s="472"/>
      <c r="AB823" s="471">
        <f t="shared" si="582"/>
        <v>-0.53146946379626259</v>
      </c>
      <c r="AC823" s="472"/>
      <c r="AD823" s="471">
        <f t="shared" si="583"/>
        <v>-0.59887102110200086</v>
      </c>
      <c r="AE823" s="472"/>
      <c r="AF823" s="471">
        <f t="shared" si="584"/>
        <v>-0.60733661794337701</v>
      </c>
      <c r="AG823" s="472"/>
      <c r="AH823" s="471">
        <f t="shared" si="585"/>
        <v>-0.63168083803743069</v>
      </c>
      <c r="AI823" s="472"/>
      <c r="AJ823" s="471">
        <f t="shared" si="586"/>
        <v>-0.62144152540988717</v>
      </c>
      <c r="AK823" s="472"/>
      <c r="AL823" s="471">
        <f t="shared" si="587"/>
        <v>-0.61932581655421692</v>
      </c>
      <c r="AM823" s="472"/>
      <c r="AN823" s="471">
        <f>IF(SUM($D809:$D823)=0,"NA",SUM($J809:$J823)/SUM($D809:$D823))</f>
        <v>-0.61585160363234304</v>
      </c>
      <c r="AO823" s="472"/>
      <c r="AP823" s="471">
        <f>IF(SUM($D808:$D823)=0,"NA",SUM($J808:$J823)/SUM($D808:$D823))</f>
        <v>-0.56623618201234482</v>
      </c>
      <c r="AQ823" s="472"/>
      <c r="AR823" s="471"/>
    </row>
    <row r="824" spans="1:46">
      <c r="A824" s="466" t="s">
        <v>466</v>
      </c>
      <c r="B824" s="467">
        <v>2012</v>
      </c>
      <c r="C824" s="466"/>
      <c r="D824" s="477">
        <v>886855.9</v>
      </c>
      <c r="E824" s="479"/>
      <c r="F824" s="479">
        <v>0</v>
      </c>
      <c r="G824" s="479"/>
      <c r="H824" s="477">
        <v>501457.64</v>
      </c>
      <c r="J824" s="451">
        <f t="shared" si="574"/>
        <v>-501457.64</v>
      </c>
      <c r="L824" s="471">
        <f t="shared" si="573"/>
        <v>-0.56543305400572963</v>
      </c>
      <c r="N824" s="471">
        <f t="shared" si="575"/>
        <v>-0.5365003819336317</v>
      </c>
      <c r="O824" s="472"/>
      <c r="P824" s="471">
        <f t="shared" si="576"/>
        <v>-1.8376826806985562</v>
      </c>
      <c r="Q824" s="472"/>
      <c r="R824" s="471">
        <f t="shared" si="577"/>
        <v>-1.397709515111514</v>
      </c>
      <c r="S824" s="472"/>
      <c r="T824" s="471">
        <f t="shared" si="578"/>
        <v>-1.3216145388624365</v>
      </c>
      <c r="U824" s="472"/>
      <c r="V824" s="471">
        <f t="shared" si="579"/>
        <v>-1.1893889235046575</v>
      </c>
      <c r="W824" s="472"/>
      <c r="X824" s="471">
        <f t="shared" si="580"/>
        <v>-1.2449914499543422</v>
      </c>
      <c r="Y824" s="472"/>
      <c r="Z824" s="471">
        <f t="shared" si="581"/>
        <v>-1.2483366321736562</v>
      </c>
      <c r="AA824" s="472"/>
      <c r="AB824" s="471">
        <f t="shared" si="582"/>
        <v>-1.2928192476976192</v>
      </c>
      <c r="AC824" s="472"/>
      <c r="AD824" s="471">
        <f t="shared" si="583"/>
        <v>-0.53340480997522843</v>
      </c>
      <c r="AE824" s="472"/>
      <c r="AF824" s="471">
        <f t="shared" si="584"/>
        <v>-0.59699585109161013</v>
      </c>
      <c r="AG824" s="472"/>
      <c r="AH824" s="471">
        <f t="shared" si="585"/>
        <v>-0.60499518837667354</v>
      </c>
      <c r="AI824" s="472"/>
      <c r="AJ824" s="471">
        <f t="shared" si="586"/>
        <v>-0.62799751555915473</v>
      </c>
      <c r="AK824" s="472"/>
      <c r="AL824" s="471">
        <f t="shared" si="587"/>
        <v>-0.6183855587545215</v>
      </c>
      <c r="AM824" s="472"/>
      <c r="AN824" s="471">
        <f>IF(SUM($D810:$D824)=0,"NA",SUM($J810:$J824)/SUM($D810:$D824))</f>
        <v>-0.61638634059969577</v>
      </c>
      <c r="AO824" s="472"/>
      <c r="AP824" s="471">
        <f>IF(SUM($D809:$D824)=0,"NA",SUM($J809:$J824)/SUM($D809:$D824))</f>
        <v>-0.61313961154620633</v>
      </c>
      <c r="AQ824" s="472"/>
      <c r="AR824" s="471">
        <f>IF(SUM($D808:$D824)=0,"NA",SUM($J808:$J824)/SUM($D808:$D824))</f>
        <v>-0.56619509203904295</v>
      </c>
    </row>
    <row r="825" spans="1:46">
      <c r="A825" s="466" t="s">
        <v>466</v>
      </c>
      <c r="B825" s="467">
        <v>2013</v>
      </c>
      <c r="C825" s="466"/>
      <c r="D825" s="477">
        <v>188182.58</v>
      </c>
      <c r="E825" s="479"/>
      <c r="F825" s="479">
        <v>0</v>
      </c>
      <c r="G825" s="479"/>
      <c r="H825" s="477">
        <v>31850.45</v>
      </c>
      <c r="J825" s="451">
        <f t="shared" si="574"/>
        <v>-31850.45</v>
      </c>
      <c r="L825" s="471">
        <f t="shared" si="573"/>
        <v>-0.1692529138456918</v>
      </c>
      <c r="N825" s="471">
        <f>IF(SUM($D824:$D825)=0,"NA",SUM($J824:$J825)/SUM($D824:$D825))</f>
        <v>-0.49608279138063965</v>
      </c>
      <c r="O825" s="472"/>
      <c r="P825" s="471">
        <f t="shared" si="576"/>
        <v>-0.51283424788326604</v>
      </c>
      <c r="Q825" s="472"/>
      <c r="R825" s="471">
        <f t="shared" si="577"/>
        <v>-1.7452175878009255</v>
      </c>
      <c r="S825" s="472"/>
      <c r="T825" s="471">
        <f t="shared" si="578"/>
        <v>-1.3457535009596129</v>
      </c>
      <c r="U825" s="472"/>
      <c r="V825" s="471">
        <f t="shared" si="579"/>
        <v>-1.2755418311046836</v>
      </c>
      <c r="W825" s="472"/>
      <c r="X825" s="471">
        <f t="shared" si="580"/>
        <v>-1.1535256504926257</v>
      </c>
      <c r="Y825" s="472"/>
      <c r="Z825" s="471">
        <f t="shared" si="581"/>
        <v>-1.2105656381933045</v>
      </c>
      <c r="AA825" s="472"/>
      <c r="AB825" s="471">
        <f t="shared" si="582"/>
        <v>-1.2144410606419944</v>
      </c>
      <c r="AC825" s="472"/>
      <c r="AD825" s="471">
        <f t="shared" si="583"/>
        <v>-1.2586883761519387</v>
      </c>
      <c r="AE825" s="472"/>
      <c r="AF825" s="471">
        <f t="shared" si="584"/>
        <v>-0.52905435850159555</v>
      </c>
      <c r="AG825" s="472"/>
      <c r="AH825" s="471">
        <f t="shared" si="585"/>
        <v>-0.59196579734000621</v>
      </c>
      <c r="AI825" s="472"/>
      <c r="AJ825" s="471">
        <f t="shared" si="586"/>
        <v>-0.59988934762096069</v>
      </c>
      <c r="AK825" s="472"/>
      <c r="AL825" s="471">
        <f t="shared" si="587"/>
        <v>-0.62264852223795109</v>
      </c>
      <c r="AM825" s="472"/>
      <c r="AN825" s="471">
        <f>IF(SUM($D811:$D825)=0,"NA",SUM($J811:$J825)/SUM($D811:$D825))</f>
        <v>-0.61324516203490576</v>
      </c>
      <c r="AO825" s="472"/>
      <c r="AP825" s="471">
        <f>IF(SUM($D810:$D825)=0,"NA",SUM($J810:$J825)/SUM($D810:$D825))</f>
        <v>-0.61127063543971083</v>
      </c>
      <c r="AQ825" s="472"/>
      <c r="AR825" s="471">
        <f>IF(SUM($D809:$D825)=0,"NA",SUM($J809:$J825)/SUM($D809:$D825))</f>
        <v>-0.60813041872385021</v>
      </c>
      <c r="AS825" s="471">
        <f>IF(SUM($D808:$D825)=0,"NA",SUM($J808:$J825)/SUM($D808:$D825))</f>
        <v>-0.56193209215702777</v>
      </c>
    </row>
    <row r="826" spans="1:46">
      <c r="A826" s="466" t="s">
        <v>466</v>
      </c>
      <c r="B826" s="467">
        <v>2014</v>
      </c>
      <c r="C826" s="466"/>
      <c r="D826" s="477">
        <v>723288.65</v>
      </c>
      <c r="E826" s="479"/>
      <c r="F826" s="479">
        <v>0</v>
      </c>
      <c r="G826" s="479"/>
      <c r="H826" s="477">
        <v>39900.050000000003</v>
      </c>
      <c r="J826" s="451">
        <f t="shared" si="574"/>
        <v>-39900.050000000003</v>
      </c>
      <c r="L826" s="471">
        <f t="shared" si="573"/>
        <v>-5.5164767206011045E-2</v>
      </c>
      <c r="N826" s="471">
        <f>IF(SUM($D825:$D826)=0,"NA",SUM($J825:$J826)/SUM($D825:$D826))</f>
        <v>-7.8719434731911397E-2</v>
      </c>
      <c r="O826" s="472"/>
      <c r="P826" s="471">
        <f t="shared" si="576"/>
        <v>-0.31874519960114267</v>
      </c>
      <c r="Q826" s="472"/>
      <c r="R826" s="471">
        <f t="shared" si="577"/>
        <v>-0.42197951940032674</v>
      </c>
      <c r="S826" s="472"/>
      <c r="T826" s="471">
        <f t="shared" si="578"/>
        <v>-1.4484355331949017</v>
      </c>
      <c r="U826" s="472"/>
      <c r="V826" s="471">
        <f t="shared" si="579"/>
        <v>-1.1652932756374241</v>
      </c>
      <c r="W826" s="472"/>
      <c r="X826" s="471">
        <f t="shared" si="580"/>
        <v>-1.1129870029857158</v>
      </c>
      <c r="Y826" s="472"/>
      <c r="Z826" s="471">
        <f t="shared" si="581"/>
        <v>-1.0227801266214518</v>
      </c>
      <c r="AA826" s="472"/>
      <c r="AB826" s="471">
        <f t="shared" si="582"/>
        <v>-1.0840156447201432</v>
      </c>
      <c r="AC826" s="472"/>
      <c r="AD826" s="471">
        <f t="shared" si="583"/>
        <v>-1.0895574381440816</v>
      </c>
      <c r="AE826" s="472"/>
      <c r="AF826" s="471">
        <f t="shared" si="584"/>
        <v>-1.1328604508838569</v>
      </c>
      <c r="AG826" s="472"/>
      <c r="AH826" s="471">
        <f t="shared" si="585"/>
        <v>-0.50824956198232085</v>
      </c>
      <c r="AI826" s="472"/>
      <c r="AJ826" s="471">
        <f t="shared" si="586"/>
        <v>-0.56875250931265986</v>
      </c>
      <c r="AK826" s="472"/>
      <c r="AL826" s="471">
        <f t="shared" si="587"/>
        <v>-0.57641383458425088</v>
      </c>
      <c r="AM826" s="472"/>
      <c r="AN826" s="471">
        <f>IF(SUM($D812:$D826)=0,"NA",SUM($J812:$J826)/SUM($D812:$D826))</f>
        <v>-0.59830704507314014</v>
      </c>
      <c r="AO826" s="472"/>
      <c r="AP826" s="471">
        <f>IF(SUM($D811:$D826)=0,"NA",SUM($J811:$J826)/SUM($D811:$D826))</f>
        <v>-0.58972963794842581</v>
      </c>
      <c r="AQ826" s="472"/>
      <c r="AR826" s="471">
        <f>IF(SUM($D810:$D826)=0,"NA",SUM($J810:$J826)/SUM($D810:$D826))</f>
        <v>-0.58784625029407944</v>
      </c>
      <c r="AS826" s="471">
        <f>IF(SUM($D809:$D826)=0,"NA",SUM($J809:$J826)/SUM($D809:$D826))</f>
        <v>-0.5851432193133882</v>
      </c>
      <c r="AT826" s="471">
        <f>IF(SUM($D808:$D826)=0,"NA",SUM($J808:$J826)/SUM($D808:$D826))</f>
        <v>-0.54184291492549885</v>
      </c>
    </row>
    <row r="827" spans="1:46">
      <c r="A827" s="466"/>
      <c r="B827" s="466"/>
      <c r="C827" s="466"/>
      <c r="D827" s="477"/>
      <c r="E827" s="478"/>
      <c r="F827" s="477"/>
      <c r="G827" s="478"/>
      <c r="H827" s="477"/>
      <c r="J827" s="488">
        <f>SUM(J808:J826)</f>
        <v>-9886248.0699000005</v>
      </c>
    </row>
    <row r="828" spans="1:46">
      <c r="A828" s="466"/>
      <c r="B828" s="466"/>
      <c r="C828" s="466"/>
      <c r="D828" s="477"/>
      <c r="E828" s="478"/>
      <c r="F828" s="477"/>
      <c r="G828" s="478"/>
      <c r="H828" s="477"/>
    </row>
    <row r="829" spans="1:46">
      <c r="A829" s="466">
        <v>38300</v>
      </c>
      <c r="B829" s="467">
        <v>1996</v>
      </c>
      <c r="C829" s="466"/>
      <c r="D829" s="479">
        <v>143491</v>
      </c>
      <c r="E829" s="479"/>
      <c r="F829" s="468">
        <v>0</v>
      </c>
      <c r="G829" s="469"/>
      <c r="H829" s="468">
        <v>0</v>
      </c>
      <c r="J829" s="470">
        <f t="shared" ref="J829:J847" si="588">F829+-H829</f>
        <v>0</v>
      </c>
      <c r="L829" s="471">
        <f t="shared" ref="L829:L847" si="589">IF(D829=0,"NA",+J829/D829)</f>
        <v>0</v>
      </c>
      <c r="N829" s="471"/>
      <c r="O829" s="472"/>
      <c r="P829" s="471"/>
      <c r="Q829" s="473"/>
      <c r="R829" s="473"/>
      <c r="S829" s="473"/>
      <c r="T829" s="473"/>
      <c r="U829" s="472"/>
      <c r="V829" s="472"/>
      <c r="W829" s="472"/>
      <c r="X829" s="472"/>
      <c r="Y829" s="472"/>
      <c r="Z829" s="472"/>
      <c r="AA829" s="474"/>
      <c r="AB829" s="474"/>
      <c r="AC829" s="472"/>
      <c r="AD829" s="472"/>
      <c r="AE829" s="472"/>
      <c r="AF829" s="472"/>
      <c r="AG829" s="472"/>
      <c r="AH829" s="472"/>
      <c r="AI829" s="472"/>
      <c r="AJ829" s="472"/>
      <c r="AK829" s="472"/>
      <c r="AL829" s="472"/>
      <c r="AM829" s="472"/>
      <c r="AN829" s="472"/>
      <c r="AO829" s="472"/>
      <c r="AP829" s="472"/>
      <c r="AQ829" s="472"/>
      <c r="AR829" s="472"/>
    </row>
    <row r="830" spans="1:46">
      <c r="A830" s="466">
        <v>38300</v>
      </c>
      <c r="B830" s="467">
        <v>1997</v>
      </c>
      <c r="C830" s="466"/>
      <c r="D830" s="479">
        <v>0</v>
      </c>
      <c r="E830" s="469"/>
      <c r="F830" s="468">
        <v>0</v>
      </c>
      <c r="G830" s="469"/>
      <c r="H830" s="468">
        <v>0</v>
      </c>
      <c r="J830" s="470">
        <f t="shared" si="588"/>
        <v>0</v>
      </c>
      <c r="L830" s="471" t="str">
        <f t="shared" si="589"/>
        <v>NA</v>
      </c>
      <c r="N830" s="471">
        <f t="shared" ref="N830:N845" si="590">IF(SUM($D829:$D830)=0,"NA",SUM($J829:$J830)/SUM($D829:$D830))</f>
        <v>0</v>
      </c>
      <c r="O830" s="472"/>
      <c r="P830" s="471"/>
      <c r="Q830" s="473"/>
      <c r="R830" s="471"/>
      <c r="S830" s="473"/>
      <c r="T830" s="473"/>
      <c r="U830" s="472"/>
      <c r="V830" s="472"/>
      <c r="W830" s="472"/>
      <c r="X830" s="472"/>
      <c r="Y830" s="472"/>
      <c r="Z830" s="472"/>
      <c r="AA830" s="474"/>
      <c r="AB830" s="475"/>
      <c r="AC830" s="472"/>
      <c r="AD830" s="472"/>
      <c r="AE830" s="472"/>
      <c r="AF830" s="472"/>
      <c r="AG830" s="472"/>
      <c r="AH830" s="472"/>
      <c r="AI830" s="472"/>
      <c r="AJ830" s="472"/>
      <c r="AK830" s="472"/>
      <c r="AL830" s="472"/>
      <c r="AM830" s="472"/>
      <c r="AN830" s="472"/>
      <c r="AO830" s="472"/>
      <c r="AP830" s="472"/>
      <c r="AQ830" s="472"/>
      <c r="AR830" s="472"/>
    </row>
    <row r="831" spans="1:46">
      <c r="A831" s="466">
        <v>38300</v>
      </c>
      <c r="B831" s="467">
        <v>1998</v>
      </c>
      <c r="C831" s="466"/>
      <c r="D831" s="479">
        <v>264277</v>
      </c>
      <c r="E831" s="479"/>
      <c r="F831" s="468">
        <v>0</v>
      </c>
      <c r="G831" s="469"/>
      <c r="H831" s="468">
        <v>0</v>
      </c>
      <c r="J831" s="470">
        <f t="shared" si="588"/>
        <v>0</v>
      </c>
      <c r="L831" s="471">
        <f t="shared" si="589"/>
        <v>0</v>
      </c>
      <c r="N831" s="471">
        <f t="shared" si="590"/>
        <v>0</v>
      </c>
      <c r="O831" s="472"/>
      <c r="P831" s="471">
        <f t="shared" ref="P831:P847" si="591">IF(SUM($D829:$D831)=0,"NA",SUM($J829:$J831)/SUM($D829:$D831))</f>
        <v>0</v>
      </c>
      <c r="Q831" s="473"/>
      <c r="R831" s="471"/>
      <c r="S831" s="473"/>
      <c r="T831" s="471"/>
      <c r="U831" s="472"/>
      <c r="V831" s="472"/>
      <c r="W831" s="472"/>
      <c r="X831" s="472"/>
      <c r="Y831" s="472"/>
      <c r="Z831" s="472"/>
      <c r="AA831" s="472"/>
      <c r="AB831" s="472"/>
      <c r="AC831" s="472"/>
      <c r="AD831" s="472"/>
      <c r="AE831" s="472"/>
      <c r="AF831" s="472"/>
      <c r="AG831" s="472"/>
      <c r="AH831" s="472"/>
      <c r="AI831" s="472"/>
      <c r="AJ831" s="472"/>
      <c r="AK831" s="472"/>
      <c r="AL831" s="472"/>
      <c r="AM831" s="472"/>
      <c r="AN831" s="472"/>
      <c r="AO831" s="472"/>
      <c r="AP831" s="472"/>
      <c r="AQ831" s="472"/>
      <c r="AR831" s="472"/>
    </row>
    <row r="832" spans="1:46">
      <c r="A832" s="466">
        <v>38300</v>
      </c>
      <c r="B832" s="467">
        <v>1999</v>
      </c>
      <c r="C832" s="466"/>
      <c r="D832" s="479">
        <v>0</v>
      </c>
      <c r="E832" s="469"/>
      <c r="F832" s="468">
        <v>0</v>
      </c>
      <c r="G832" s="469"/>
      <c r="H832" s="468">
        <v>0</v>
      </c>
      <c r="J832" s="470">
        <f t="shared" si="588"/>
        <v>0</v>
      </c>
      <c r="L832" s="471" t="str">
        <f t="shared" si="589"/>
        <v>NA</v>
      </c>
      <c r="N832" s="471">
        <f t="shared" si="590"/>
        <v>0</v>
      </c>
      <c r="O832" s="472"/>
      <c r="P832" s="471">
        <f t="shared" si="591"/>
        <v>0</v>
      </c>
      <c r="Q832" s="473"/>
      <c r="R832" s="471">
        <f t="shared" ref="R832:R847" si="592">IF(SUM($D829:$D832)=0,"NA",SUM($J829:$J832)/SUM($D829:$D832))</f>
        <v>0</v>
      </c>
      <c r="S832" s="473"/>
      <c r="T832" s="471"/>
      <c r="U832" s="472"/>
      <c r="V832" s="471"/>
      <c r="W832" s="472"/>
      <c r="X832" s="472"/>
      <c r="Y832" s="472"/>
      <c r="Z832" s="472"/>
      <c r="AA832" s="472"/>
      <c r="AB832" s="472"/>
      <c r="AC832" s="472"/>
      <c r="AD832" s="472"/>
      <c r="AE832" s="472"/>
      <c r="AF832" s="472"/>
      <c r="AG832" s="472"/>
      <c r="AH832" s="472"/>
      <c r="AI832" s="472"/>
      <c r="AJ832" s="472"/>
      <c r="AK832" s="472"/>
      <c r="AL832" s="472"/>
      <c r="AM832" s="472"/>
      <c r="AN832" s="472"/>
      <c r="AO832" s="472"/>
      <c r="AP832" s="472"/>
      <c r="AQ832" s="472"/>
      <c r="AR832" s="472"/>
    </row>
    <row r="833" spans="1:46">
      <c r="A833" s="466">
        <v>38300</v>
      </c>
      <c r="B833" s="467">
        <v>2000</v>
      </c>
      <c r="C833" s="466"/>
      <c r="D833" s="479">
        <v>0</v>
      </c>
      <c r="E833" s="469"/>
      <c r="F833" s="468">
        <v>0</v>
      </c>
      <c r="G833" s="469"/>
      <c r="H833" s="468">
        <v>0</v>
      </c>
      <c r="J833" s="470">
        <f t="shared" si="588"/>
        <v>0</v>
      </c>
      <c r="L833" s="471" t="str">
        <f t="shared" si="589"/>
        <v>NA</v>
      </c>
      <c r="N833" s="471" t="str">
        <f t="shared" si="590"/>
        <v>NA</v>
      </c>
      <c r="O833" s="472"/>
      <c r="P833" s="471">
        <f t="shared" si="591"/>
        <v>0</v>
      </c>
      <c r="Q833" s="473"/>
      <c r="R833" s="471">
        <f t="shared" si="592"/>
        <v>0</v>
      </c>
      <c r="S833" s="473"/>
      <c r="T833" s="471">
        <f t="shared" ref="T833:T847" si="593">IF(SUM($D829:$D833)=0,"NA",SUM($J829:$J833)/SUM($D829:$D833))</f>
        <v>0</v>
      </c>
      <c r="U833" s="472"/>
      <c r="V833" s="471"/>
      <c r="W833" s="472"/>
      <c r="X833" s="471"/>
      <c r="Y833" s="472"/>
      <c r="Z833" s="472"/>
      <c r="AA833" s="472"/>
      <c r="AB833" s="472"/>
      <c r="AC833" s="472"/>
      <c r="AD833" s="472"/>
      <c r="AE833" s="472"/>
      <c r="AF833" s="472"/>
      <c r="AG833" s="472"/>
      <c r="AH833" s="472"/>
      <c r="AI833" s="472"/>
      <c r="AJ833" s="472"/>
      <c r="AK833" s="472"/>
      <c r="AL833" s="472"/>
      <c r="AM833" s="472"/>
      <c r="AN833" s="472"/>
      <c r="AO833" s="472"/>
      <c r="AP833" s="472"/>
      <c r="AQ833" s="472"/>
      <c r="AR833" s="472"/>
    </row>
    <row r="834" spans="1:46">
      <c r="A834" s="466">
        <v>38300</v>
      </c>
      <c r="B834" s="467">
        <v>2001</v>
      </c>
      <c r="C834" s="466"/>
      <c r="D834" s="479">
        <v>0</v>
      </c>
      <c r="E834" s="469"/>
      <c r="F834" s="468">
        <v>0</v>
      </c>
      <c r="G834" s="469"/>
      <c r="H834" s="468">
        <v>0</v>
      </c>
      <c r="J834" s="470">
        <f t="shared" si="588"/>
        <v>0</v>
      </c>
      <c r="L834" s="471" t="str">
        <f t="shared" si="589"/>
        <v>NA</v>
      </c>
      <c r="N834" s="471" t="str">
        <f t="shared" si="590"/>
        <v>NA</v>
      </c>
      <c r="O834" s="472"/>
      <c r="P834" s="471" t="str">
        <f t="shared" si="591"/>
        <v>NA</v>
      </c>
      <c r="Q834" s="473"/>
      <c r="R834" s="471">
        <f t="shared" si="592"/>
        <v>0</v>
      </c>
      <c r="S834" s="473"/>
      <c r="T834" s="471">
        <f t="shared" si="593"/>
        <v>0</v>
      </c>
      <c r="U834" s="472"/>
      <c r="V834" s="471">
        <f t="shared" ref="V834:V847" si="594">IF(SUM($D829:$D834)=0,"NA",SUM($J829:$J834)/SUM($D829:$D834))</f>
        <v>0</v>
      </c>
      <c r="W834" s="472"/>
      <c r="X834" s="471"/>
      <c r="Y834" s="472"/>
      <c r="Z834" s="471"/>
      <c r="AA834" s="472"/>
      <c r="AB834" s="472"/>
      <c r="AC834" s="472"/>
      <c r="AD834" s="472"/>
      <c r="AE834" s="472"/>
      <c r="AF834" s="472"/>
      <c r="AG834" s="472"/>
      <c r="AH834" s="472"/>
      <c r="AI834" s="472"/>
      <c r="AJ834" s="472"/>
      <c r="AK834" s="472"/>
      <c r="AL834" s="472"/>
      <c r="AM834" s="472"/>
      <c r="AN834" s="472"/>
      <c r="AO834" s="472"/>
      <c r="AP834" s="472"/>
      <c r="AQ834" s="472"/>
      <c r="AR834" s="472"/>
    </row>
    <row r="835" spans="1:46">
      <c r="A835" s="466">
        <v>38300</v>
      </c>
      <c r="B835" s="467">
        <v>2002</v>
      </c>
      <c r="C835" s="466"/>
      <c r="D835" s="479">
        <v>0</v>
      </c>
      <c r="E835" s="469"/>
      <c r="F835" s="468">
        <v>0</v>
      </c>
      <c r="G835" s="469"/>
      <c r="H835" s="468">
        <v>0</v>
      </c>
      <c r="J835" s="470">
        <f t="shared" si="588"/>
        <v>0</v>
      </c>
      <c r="L835" s="471" t="str">
        <f t="shared" si="589"/>
        <v>NA</v>
      </c>
      <c r="N835" s="471" t="str">
        <f t="shared" si="590"/>
        <v>NA</v>
      </c>
      <c r="O835" s="472"/>
      <c r="P835" s="471" t="str">
        <f t="shared" si="591"/>
        <v>NA</v>
      </c>
      <c r="Q835" s="473"/>
      <c r="R835" s="471" t="str">
        <f t="shared" si="592"/>
        <v>NA</v>
      </c>
      <c r="S835" s="473"/>
      <c r="T835" s="471">
        <f t="shared" si="593"/>
        <v>0</v>
      </c>
      <c r="U835" s="472"/>
      <c r="V835" s="471">
        <f t="shared" si="594"/>
        <v>0</v>
      </c>
      <c r="W835" s="472"/>
      <c r="X835" s="471">
        <f t="shared" ref="X835:X847" si="595">IF(SUM($D829:$D835)=0,"NA",SUM($J829:$J835)/SUM($D829:$D835))</f>
        <v>0</v>
      </c>
      <c r="Y835" s="472"/>
      <c r="Z835" s="471"/>
      <c r="AA835" s="472"/>
      <c r="AB835" s="471"/>
      <c r="AC835" s="472"/>
      <c r="AD835" s="472"/>
      <c r="AE835" s="472"/>
      <c r="AF835" s="472"/>
      <c r="AG835" s="472"/>
      <c r="AH835" s="472"/>
      <c r="AI835" s="472"/>
      <c r="AJ835" s="472"/>
      <c r="AK835" s="472"/>
      <c r="AL835" s="472"/>
      <c r="AM835" s="472"/>
      <c r="AN835" s="472"/>
      <c r="AO835" s="472"/>
      <c r="AP835" s="472"/>
      <c r="AQ835" s="472"/>
      <c r="AR835" s="472"/>
    </row>
    <row r="836" spans="1:46">
      <c r="A836" s="466">
        <v>38300</v>
      </c>
      <c r="B836" s="467">
        <v>2003</v>
      </c>
      <c r="C836" s="466"/>
      <c r="D836" s="479">
        <v>68</v>
      </c>
      <c r="E836" s="479"/>
      <c r="F836" s="468">
        <v>0</v>
      </c>
      <c r="G836" s="469"/>
      <c r="H836" s="468">
        <v>0</v>
      </c>
      <c r="J836" s="470">
        <f t="shared" si="588"/>
        <v>0</v>
      </c>
      <c r="L836" s="471">
        <f t="shared" si="589"/>
        <v>0</v>
      </c>
      <c r="N836" s="471">
        <f t="shared" si="590"/>
        <v>0</v>
      </c>
      <c r="O836" s="472"/>
      <c r="P836" s="471">
        <f t="shared" si="591"/>
        <v>0</v>
      </c>
      <c r="Q836" s="473"/>
      <c r="R836" s="471">
        <f t="shared" si="592"/>
        <v>0</v>
      </c>
      <c r="S836" s="473"/>
      <c r="T836" s="471">
        <f t="shared" si="593"/>
        <v>0</v>
      </c>
      <c r="U836" s="472"/>
      <c r="V836" s="471">
        <f t="shared" si="594"/>
        <v>0</v>
      </c>
      <c r="W836" s="472"/>
      <c r="X836" s="471">
        <f t="shared" si="595"/>
        <v>0</v>
      </c>
      <c r="Y836" s="472"/>
      <c r="Z836" s="471">
        <f t="shared" ref="Z836:Z847" si="596">IF(SUM($D829:$D836)=0,"NA",SUM($J829:$J836)/SUM($D829:$D836))</f>
        <v>0</v>
      </c>
      <c r="AA836" s="472"/>
      <c r="AB836" s="471"/>
      <c r="AC836" s="472"/>
      <c r="AD836" s="471"/>
      <c r="AE836" s="471"/>
      <c r="AF836" s="472"/>
      <c r="AG836" s="472"/>
      <c r="AH836" s="472"/>
      <c r="AI836" s="472"/>
      <c r="AJ836" s="472"/>
      <c r="AK836" s="472"/>
      <c r="AL836" s="472"/>
      <c r="AM836" s="472"/>
      <c r="AN836" s="472"/>
      <c r="AO836" s="472"/>
      <c r="AP836" s="472"/>
      <c r="AQ836" s="472"/>
      <c r="AR836" s="472"/>
    </row>
    <row r="837" spans="1:46">
      <c r="A837" s="466">
        <v>38300</v>
      </c>
      <c r="B837" s="467">
        <v>2004</v>
      </c>
      <c r="C837" s="466"/>
      <c r="D837" s="479">
        <v>0</v>
      </c>
      <c r="E837" s="469"/>
      <c r="F837" s="468">
        <v>0</v>
      </c>
      <c r="G837" s="469"/>
      <c r="H837" s="468">
        <v>0</v>
      </c>
      <c r="J837" s="470">
        <f t="shared" si="588"/>
        <v>0</v>
      </c>
      <c r="L837" s="471" t="str">
        <f t="shared" si="589"/>
        <v>NA</v>
      </c>
      <c r="N837" s="471">
        <f t="shared" si="590"/>
        <v>0</v>
      </c>
      <c r="O837" s="472"/>
      <c r="P837" s="471">
        <f t="shared" si="591"/>
        <v>0</v>
      </c>
      <c r="Q837" s="473"/>
      <c r="R837" s="471">
        <f t="shared" si="592"/>
        <v>0</v>
      </c>
      <c r="S837" s="473"/>
      <c r="T837" s="471">
        <f t="shared" si="593"/>
        <v>0</v>
      </c>
      <c r="U837" s="472"/>
      <c r="V837" s="471">
        <f t="shared" si="594"/>
        <v>0</v>
      </c>
      <c r="W837" s="472"/>
      <c r="X837" s="471">
        <f t="shared" si="595"/>
        <v>0</v>
      </c>
      <c r="Y837" s="472"/>
      <c r="Z837" s="471">
        <f t="shared" si="596"/>
        <v>0</v>
      </c>
      <c r="AA837" s="472"/>
      <c r="AB837" s="471">
        <f t="shared" ref="AB837:AB847" si="597">IF(SUM($D829:$D837)=0,"NA",SUM($J829:$J837)/SUM($D829:$D837))</f>
        <v>0</v>
      </c>
      <c r="AC837" s="472"/>
      <c r="AD837" s="471"/>
      <c r="AE837" s="471"/>
      <c r="AF837" s="471"/>
      <c r="AG837" s="472"/>
      <c r="AH837" s="471" t="s">
        <v>36</v>
      </c>
      <c r="AI837" s="472"/>
      <c r="AJ837" s="471" t="s">
        <v>36</v>
      </c>
      <c r="AK837" s="472"/>
      <c r="AL837" s="471" t="s">
        <v>36</v>
      </c>
      <c r="AM837" s="472"/>
      <c r="AN837" s="471" t="s">
        <v>36</v>
      </c>
      <c r="AO837" s="472"/>
      <c r="AP837" s="472"/>
      <c r="AQ837" s="472"/>
      <c r="AR837" s="472"/>
    </row>
    <row r="838" spans="1:46">
      <c r="A838" s="466">
        <v>38300</v>
      </c>
      <c r="B838" s="467">
        <v>2005</v>
      </c>
      <c r="C838" s="466"/>
      <c r="D838" s="479">
        <v>4054</v>
      </c>
      <c r="E838" s="479"/>
      <c r="F838" s="468">
        <v>0</v>
      </c>
      <c r="G838" s="469"/>
      <c r="H838" s="468">
        <v>0</v>
      </c>
      <c r="J838" s="470">
        <f t="shared" si="588"/>
        <v>0</v>
      </c>
      <c r="L838" s="471">
        <f t="shared" si="589"/>
        <v>0</v>
      </c>
      <c r="N838" s="471">
        <f t="shared" si="590"/>
        <v>0</v>
      </c>
      <c r="O838" s="472"/>
      <c r="P838" s="471">
        <f t="shared" si="591"/>
        <v>0</v>
      </c>
      <c r="Q838" s="473"/>
      <c r="R838" s="471">
        <f t="shared" si="592"/>
        <v>0</v>
      </c>
      <c r="S838" s="473"/>
      <c r="T838" s="471">
        <f t="shared" si="593"/>
        <v>0</v>
      </c>
      <c r="U838" s="472"/>
      <c r="V838" s="471">
        <f t="shared" si="594"/>
        <v>0</v>
      </c>
      <c r="W838" s="472"/>
      <c r="X838" s="471">
        <f t="shared" si="595"/>
        <v>0</v>
      </c>
      <c r="Y838" s="472"/>
      <c r="Z838" s="471">
        <f t="shared" si="596"/>
        <v>0</v>
      </c>
      <c r="AA838" s="472"/>
      <c r="AB838" s="471">
        <f t="shared" si="597"/>
        <v>0</v>
      </c>
      <c r="AC838" s="472"/>
      <c r="AD838" s="471">
        <f t="shared" ref="AD838:AD847" si="598">IF(SUM($D829:$D838)=0,"NA",SUM($J829:$J838)/SUM($D829:$D838))</f>
        <v>0</v>
      </c>
      <c r="AE838" s="471"/>
      <c r="AF838" s="471"/>
      <c r="AG838" s="472"/>
      <c r="AH838" s="471"/>
      <c r="AI838" s="472"/>
      <c r="AJ838" s="471" t="s">
        <v>36</v>
      </c>
      <c r="AK838" s="472"/>
      <c r="AL838" s="471" t="s">
        <v>36</v>
      </c>
      <c r="AM838" s="472"/>
      <c r="AN838" s="471" t="s">
        <v>36</v>
      </c>
      <c r="AO838" s="472"/>
      <c r="AP838" s="472"/>
      <c r="AQ838" s="472"/>
      <c r="AR838" s="472"/>
    </row>
    <row r="839" spans="1:46">
      <c r="A839" s="466">
        <v>38300</v>
      </c>
      <c r="B839" s="467">
        <v>2006</v>
      </c>
      <c r="C839" s="466"/>
      <c r="D839" s="479">
        <v>0</v>
      </c>
      <c r="E839" s="469"/>
      <c r="F839" s="468">
        <v>0</v>
      </c>
      <c r="G839" s="469"/>
      <c r="H839" s="468">
        <v>0</v>
      </c>
      <c r="J839" s="470">
        <f t="shared" si="588"/>
        <v>0</v>
      </c>
      <c r="L839" s="471" t="str">
        <f t="shared" si="589"/>
        <v>NA</v>
      </c>
      <c r="N839" s="471">
        <f t="shared" si="590"/>
        <v>0</v>
      </c>
      <c r="O839" s="472"/>
      <c r="P839" s="471">
        <f t="shared" si="591"/>
        <v>0</v>
      </c>
      <c r="Q839" s="473"/>
      <c r="R839" s="471">
        <f t="shared" si="592"/>
        <v>0</v>
      </c>
      <c r="S839" s="473"/>
      <c r="T839" s="471">
        <f t="shared" si="593"/>
        <v>0</v>
      </c>
      <c r="U839" s="472"/>
      <c r="V839" s="471">
        <f t="shared" si="594"/>
        <v>0</v>
      </c>
      <c r="W839" s="472"/>
      <c r="X839" s="471">
        <f t="shared" si="595"/>
        <v>0</v>
      </c>
      <c r="Y839" s="472"/>
      <c r="Z839" s="471">
        <f t="shared" si="596"/>
        <v>0</v>
      </c>
      <c r="AA839" s="472"/>
      <c r="AB839" s="471">
        <f t="shared" si="597"/>
        <v>0</v>
      </c>
      <c r="AC839" s="472"/>
      <c r="AD839" s="471">
        <f t="shared" si="598"/>
        <v>0</v>
      </c>
      <c r="AE839" s="471"/>
      <c r="AF839" s="471">
        <f t="shared" ref="AF839:AF847" si="599">IF(SUM($D829:$D839)=0,"NA",SUM($J829:$J839)/SUM($D829:$D839))</f>
        <v>0</v>
      </c>
      <c r="AG839" s="472"/>
      <c r="AH839" s="471"/>
      <c r="AI839" s="472"/>
      <c r="AJ839" s="471"/>
      <c r="AK839" s="472"/>
      <c r="AL839" s="471" t="s">
        <v>36</v>
      </c>
      <c r="AM839" s="472"/>
      <c r="AN839" s="471" t="s">
        <v>36</v>
      </c>
      <c r="AO839" s="472"/>
      <c r="AP839" s="472"/>
      <c r="AQ839" s="472"/>
      <c r="AR839" s="472"/>
    </row>
    <row r="840" spans="1:46">
      <c r="A840" s="466">
        <v>38300</v>
      </c>
      <c r="B840" s="467">
        <v>2007</v>
      </c>
      <c r="C840" s="466"/>
      <c r="D840" s="479">
        <v>1772.42</v>
      </c>
      <c r="E840" s="479"/>
      <c r="F840" s="468">
        <v>0</v>
      </c>
      <c r="G840" s="479"/>
      <c r="H840" s="479">
        <v>1452.91</v>
      </c>
      <c r="J840" s="451">
        <f t="shared" si="588"/>
        <v>-1452.91</v>
      </c>
      <c r="L840" s="471">
        <f t="shared" si="589"/>
        <v>-0.81973234334977041</v>
      </c>
      <c r="N840" s="471">
        <f t="shared" si="590"/>
        <v>-0.81973234334977041</v>
      </c>
      <c r="O840" s="472"/>
      <c r="P840" s="471">
        <f t="shared" si="591"/>
        <v>-0.24936581983447814</v>
      </c>
      <c r="Q840" s="473"/>
      <c r="R840" s="471">
        <f t="shared" si="592"/>
        <v>-0.24936581983447814</v>
      </c>
      <c r="S840" s="473"/>
      <c r="T840" s="471">
        <f t="shared" si="593"/>
        <v>-0.24648905235799282</v>
      </c>
      <c r="U840" s="472"/>
      <c r="V840" s="471">
        <f t="shared" si="594"/>
        <v>-0.24648905235799282</v>
      </c>
      <c r="W840" s="472"/>
      <c r="X840" s="471">
        <f t="shared" si="595"/>
        <v>-0.24648905235799282</v>
      </c>
      <c r="Y840" s="472"/>
      <c r="Z840" s="471">
        <f t="shared" si="596"/>
        <v>-0.24648905235799282</v>
      </c>
      <c r="AA840" s="472"/>
      <c r="AB840" s="471">
        <f t="shared" si="597"/>
        <v>-0.24648905235799282</v>
      </c>
      <c r="AC840" s="472"/>
      <c r="AD840" s="471">
        <f t="shared" si="598"/>
        <v>-5.3777338846573786E-3</v>
      </c>
      <c r="AE840" s="471"/>
      <c r="AF840" s="471">
        <f t="shared" si="599"/>
        <v>-5.3777338846573786E-3</v>
      </c>
      <c r="AG840" s="472"/>
      <c r="AH840" s="471">
        <f t="shared" ref="AH840:AH847" si="600">IF(SUM($D829:$D840)=0,"NA",SUM($J829:$J840)/SUM($D829:$D840))</f>
        <v>-3.5123084180574103E-3</v>
      </c>
      <c r="AI840" s="472"/>
      <c r="AJ840" s="471"/>
      <c r="AK840" s="472"/>
      <c r="AL840" s="471"/>
      <c r="AM840" s="472"/>
      <c r="AN840" s="471" t="s">
        <v>36</v>
      </c>
      <c r="AO840" s="472"/>
      <c r="AP840" s="472"/>
      <c r="AQ840" s="472"/>
      <c r="AR840" s="472"/>
    </row>
    <row r="841" spans="1:46">
      <c r="A841" s="466">
        <v>38300</v>
      </c>
      <c r="B841" s="467">
        <v>2008</v>
      </c>
      <c r="C841" s="466"/>
      <c r="D841" s="479">
        <v>12152.66</v>
      </c>
      <c r="E841" s="479"/>
      <c r="F841" s="468">
        <v>0</v>
      </c>
      <c r="G841" s="479"/>
      <c r="H841" s="479">
        <v>4449.8</v>
      </c>
      <c r="J841" s="451">
        <f t="shared" si="588"/>
        <v>-4449.8</v>
      </c>
      <c r="L841" s="471">
        <f t="shared" si="589"/>
        <v>-0.3661585200277141</v>
      </c>
      <c r="N841" s="471">
        <f t="shared" si="590"/>
        <v>-0.42389056292674798</v>
      </c>
      <c r="O841" s="472"/>
      <c r="P841" s="471">
        <f t="shared" si="591"/>
        <v>-0.42389056292674798</v>
      </c>
      <c r="Q841" s="472"/>
      <c r="R841" s="471">
        <f t="shared" si="592"/>
        <v>-0.32830990239767549</v>
      </c>
      <c r="S841" s="473"/>
      <c r="T841" s="471">
        <f t="shared" si="593"/>
        <v>-0.32830990239767549</v>
      </c>
      <c r="U841" s="472"/>
      <c r="V841" s="471">
        <f t="shared" si="594"/>
        <v>-0.32707285610747</v>
      </c>
      <c r="W841" s="472"/>
      <c r="X841" s="471">
        <f t="shared" si="595"/>
        <v>-0.32707285610747</v>
      </c>
      <c r="Y841" s="472"/>
      <c r="Z841" s="471">
        <f t="shared" si="596"/>
        <v>-0.32707285610747</v>
      </c>
      <c r="AA841" s="472"/>
      <c r="AB841" s="471">
        <f t="shared" si="597"/>
        <v>-0.32707285610747</v>
      </c>
      <c r="AC841" s="472"/>
      <c r="AD841" s="471">
        <f t="shared" si="598"/>
        <v>-0.32707285610747</v>
      </c>
      <c r="AE841" s="471"/>
      <c r="AF841" s="471">
        <f t="shared" si="599"/>
        <v>-2.0907568351945044E-2</v>
      </c>
      <c r="AG841" s="472"/>
      <c r="AH841" s="471">
        <f t="shared" si="600"/>
        <v>-2.0907568351945044E-2</v>
      </c>
      <c r="AI841" s="472"/>
      <c r="AJ841" s="471">
        <f t="shared" ref="AJ841:AJ847" si="601">IF(SUM($D829:$D841)=0,"NA",SUM($J829:$J841)/SUM($D829:$D841))</f>
        <v>-1.3862144102552687E-2</v>
      </c>
      <c r="AK841" s="472"/>
      <c r="AL841" s="471"/>
      <c r="AM841" s="472"/>
      <c r="AN841" s="471"/>
      <c r="AO841" s="472"/>
      <c r="AP841" s="472"/>
      <c r="AQ841" s="472"/>
      <c r="AR841" s="472"/>
    </row>
    <row r="842" spans="1:46">
      <c r="A842" s="466">
        <v>38300</v>
      </c>
      <c r="B842" s="467">
        <v>2009</v>
      </c>
      <c r="C842" s="466"/>
      <c r="D842" s="479">
        <v>0</v>
      </c>
      <c r="E842" s="479"/>
      <c r="F842" s="468">
        <v>0</v>
      </c>
      <c r="G842" s="479"/>
      <c r="H842" s="479">
        <v>3140.9</v>
      </c>
      <c r="J842" s="451">
        <f t="shared" si="588"/>
        <v>-3140.9</v>
      </c>
      <c r="L842" s="471" t="str">
        <f t="shared" si="589"/>
        <v>NA</v>
      </c>
      <c r="N842" s="471">
        <f t="shared" si="590"/>
        <v>-0.62461222481333312</v>
      </c>
      <c r="O842" s="472"/>
      <c r="P842" s="471">
        <f t="shared" si="591"/>
        <v>-0.64944761538174289</v>
      </c>
      <c r="Q842" s="472"/>
      <c r="R842" s="471">
        <f t="shared" si="592"/>
        <v>-0.64944761538174289</v>
      </c>
      <c r="S842" s="473"/>
      <c r="T842" s="471">
        <f t="shared" si="593"/>
        <v>-0.5030073841375643</v>
      </c>
      <c r="U842" s="472"/>
      <c r="V842" s="471">
        <f t="shared" si="594"/>
        <v>-0.5030073841375643</v>
      </c>
      <c r="W842" s="472"/>
      <c r="X842" s="471">
        <f t="shared" si="595"/>
        <v>-0.50111209126351741</v>
      </c>
      <c r="Y842" s="472"/>
      <c r="Z842" s="471">
        <f t="shared" si="596"/>
        <v>-0.50111209126351741</v>
      </c>
      <c r="AA842" s="472"/>
      <c r="AB842" s="471">
        <f t="shared" si="597"/>
        <v>-0.50111209126351741</v>
      </c>
      <c r="AC842" s="472"/>
      <c r="AD842" s="471">
        <f t="shared" si="598"/>
        <v>-0.50111209126351741</v>
      </c>
      <c r="AE842" s="471"/>
      <c r="AF842" s="471">
        <f t="shared" si="599"/>
        <v>-0.50111209126351741</v>
      </c>
      <c r="AG842" s="472"/>
      <c r="AH842" s="471">
        <f t="shared" si="600"/>
        <v>-3.2032726361846293E-2</v>
      </c>
      <c r="AI842" s="472"/>
      <c r="AJ842" s="471">
        <f t="shared" si="601"/>
        <v>-3.2032726361846293E-2</v>
      </c>
      <c r="AK842" s="472"/>
      <c r="AL842" s="471">
        <f t="shared" ref="AL842:AL847" si="602">IF(SUM($D829:$D842)=0,"NA",SUM($J829:$J842)/SUM($D829:$D842))</f>
        <v>-2.1238350694390628E-2</v>
      </c>
      <c r="AM842" s="472"/>
      <c r="AN842" s="471"/>
      <c r="AO842" s="472"/>
      <c r="AP842" s="471"/>
      <c r="AQ842" s="472"/>
      <c r="AR842" s="472"/>
    </row>
    <row r="843" spans="1:46">
      <c r="A843" s="466">
        <v>38300</v>
      </c>
      <c r="B843" s="467">
        <v>2010</v>
      </c>
      <c r="C843" s="466"/>
      <c r="D843" s="479">
        <v>0</v>
      </c>
      <c r="E843" s="479"/>
      <c r="F843" s="468">
        <v>0</v>
      </c>
      <c r="G843" s="479"/>
      <c r="H843" s="479">
        <v>793.2</v>
      </c>
      <c r="J843" s="451">
        <f t="shared" si="588"/>
        <v>-793.2</v>
      </c>
      <c r="L843" s="471" t="str">
        <f t="shared" si="589"/>
        <v>NA</v>
      </c>
      <c r="N843" s="471" t="str">
        <f t="shared" si="590"/>
        <v>NA</v>
      </c>
      <c r="O843" s="472"/>
      <c r="P843" s="471">
        <f t="shared" si="591"/>
        <v>-0.6898818859410204</v>
      </c>
      <c r="Q843" s="472"/>
      <c r="R843" s="471">
        <f t="shared" si="592"/>
        <v>-0.70640958615677618</v>
      </c>
      <c r="S843" s="472"/>
      <c r="T843" s="471">
        <f t="shared" si="593"/>
        <v>-0.70640958615677618</v>
      </c>
      <c r="U843" s="472"/>
      <c r="V843" s="471">
        <f t="shared" si="594"/>
        <v>-0.54712532565626271</v>
      </c>
      <c r="W843" s="472"/>
      <c r="X843" s="471">
        <f t="shared" si="595"/>
        <v>-0.54712532565626271</v>
      </c>
      <c r="Y843" s="472"/>
      <c r="Z843" s="471">
        <f t="shared" si="596"/>
        <v>-0.54506379979475905</v>
      </c>
      <c r="AA843" s="472"/>
      <c r="AB843" s="471">
        <f t="shared" si="597"/>
        <v>-0.54506379979475905</v>
      </c>
      <c r="AC843" s="472"/>
      <c r="AD843" s="471">
        <f t="shared" si="598"/>
        <v>-0.54506379979475905</v>
      </c>
      <c r="AE843" s="472"/>
      <c r="AF843" s="471">
        <f t="shared" si="599"/>
        <v>-0.54506379979475905</v>
      </c>
      <c r="AG843" s="472"/>
      <c r="AH843" s="471">
        <f t="shared" si="600"/>
        <v>-0.54506379979475905</v>
      </c>
      <c r="AI843" s="472"/>
      <c r="AJ843" s="471">
        <f t="shared" si="601"/>
        <v>-3.4842263543371867E-2</v>
      </c>
      <c r="AK843" s="472"/>
      <c r="AL843" s="471">
        <f t="shared" si="602"/>
        <v>-3.4842263543371867E-2</v>
      </c>
      <c r="AM843" s="472"/>
      <c r="AN843" s="471">
        <f>IF(SUM($D829:$D843)=0,"NA",SUM($J829:$J843)/SUM($D829:$D843))</f>
        <v>-2.310113112950345E-2</v>
      </c>
      <c r="AO843" s="472"/>
      <c r="AP843" s="471"/>
      <c r="AQ843" s="472"/>
      <c r="AR843" s="471"/>
    </row>
    <row r="844" spans="1:46">
      <c r="A844" s="466">
        <v>38300</v>
      </c>
      <c r="B844" s="467">
        <v>2011</v>
      </c>
      <c r="C844" s="466"/>
      <c r="D844" s="479">
        <v>420633.12</v>
      </c>
      <c r="E844" s="479"/>
      <c r="F844" s="468">
        <v>0</v>
      </c>
      <c r="G844" s="479"/>
      <c r="H844" s="479">
        <v>34098.620000000003</v>
      </c>
      <c r="J844" s="451">
        <f t="shared" si="588"/>
        <v>-34098.620000000003</v>
      </c>
      <c r="L844" s="471">
        <f t="shared" si="589"/>
        <v>-8.1064990792926631E-2</v>
      </c>
      <c r="N844" s="471">
        <f t="shared" si="590"/>
        <v>-8.295071961998618E-2</v>
      </c>
      <c r="O844" s="472"/>
      <c r="P844" s="471">
        <f t="shared" si="591"/>
        <v>-9.0417796867731201E-2</v>
      </c>
      <c r="Q844" s="472"/>
      <c r="R844" s="471">
        <f t="shared" si="592"/>
        <v>-9.8160618863216823E-2</v>
      </c>
      <c r="S844" s="472"/>
      <c r="T844" s="471">
        <f t="shared" si="593"/>
        <v>-0.10110367264960138</v>
      </c>
      <c r="U844" s="472"/>
      <c r="V844" s="471">
        <f t="shared" si="594"/>
        <v>-0.10110367264960138</v>
      </c>
      <c r="W844" s="472"/>
      <c r="X844" s="471">
        <f t="shared" si="595"/>
        <v>-0.10016919274019283</v>
      </c>
      <c r="Y844" s="472"/>
      <c r="Z844" s="471">
        <f t="shared" si="596"/>
        <v>-0.10016919274019283</v>
      </c>
      <c r="AA844" s="472"/>
      <c r="AB844" s="471">
        <f t="shared" si="597"/>
        <v>-0.10015366547202269</v>
      </c>
      <c r="AC844" s="472"/>
      <c r="AD844" s="471">
        <f t="shared" si="598"/>
        <v>-0.10015366547202269</v>
      </c>
      <c r="AE844" s="472"/>
      <c r="AF844" s="471">
        <f t="shared" si="599"/>
        <v>-0.10015366547202269</v>
      </c>
      <c r="AG844" s="472"/>
      <c r="AH844" s="471">
        <f t="shared" si="600"/>
        <v>-0.10015366547202269</v>
      </c>
      <c r="AI844" s="472"/>
      <c r="AJ844" s="471">
        <f t="shared" si="601"/>
        <v>-0.10015366547202269</v>
      </c>
      <c r="AK844" s="472"/>
      <c r="AL844" s="471">
        <f t="shared" si="602"/>
        <v>-6.2500860649837592E-2</v>
      </c>
      <c r="AM844" s="472"/>
      <c r="AN844" s="471">
        <f>IF(SUM($D830:$D844)=0,"NA",SUM($J830:$J844)/SUM($D830:$D844))</f>
        <v>-6.2500860649837592E-2</v>
      </c>
      <c r="AO844" s="472"/>
      <c r="AP844" s="471">
        <f>IF(SUM($D829:$D844)=0,"NA",SUM($J829:$J844)/SUM($D829:$D844))</f>
        <v>-5.190563344573243E-2</v>
      </c>
      <c r="AQ844" s="472"/>
      <c r="AR844" s="471"/>
    </row>
    <row r="845" spans="1:46">
      <c r="A845" s="466">
        <v>38300</v>
      </c>
      <c r="B845" s="467">
        <v>2012</v>
      </c>
      <c r="C845" s="466"/>
      <c r="D845" s="479">
        <v>7277.76</v>
      </c>
      <c r="E845" s="479"/>
      <c r="F845" s="468">
        <v>0</v>
      </c>
      <c r="G845" s="479"/>
      <c r="H845" s="479">
        <v>153966.41</v>
      </c>
      <c r="J845" s="451">
        <f t="shared" si="588"/>
        <v>-153966.41</v>
      </c>
      <c r="L845" s="471">
        <f t="shared" si="589"/>
        <v>-21.155741601811545</v>
      </c>
      <c r="N845" s="471">
        <f t="shared" si="590"/>
        <v>-0.43949578940362533</v>
      </c>
      <c r="O845" s="472"/>
      <c r="P845" s="471">
        <f t="shared" si="591"/>
        <v>-0.4413494464080932</v>
      </c>
      <c r="Q845" s="472"/>
      <c r="R845" s="471">
        <f t="shared" si="592"/>
        <v>-0.44868952619293062</v>
      </c>
      <c r="S845" s="472"/>
      <c r="T845" s="471">
        <f t="shared" si="593"/>
        <v>-0.44641037519263693</v>
      </c>
      <c r="U845" s="472"/>
      <c r="V845" s="471">
        <f t="shared" si="594"/>
        <v>-0.44790795208248785</v>
      </c>
      <c r="W845" s="472"/>
      <c r="X845" s="471">
        <f t="shared" si="595"/>
        <v>-0.44790795208248785</v>
      </c>
      <c r="Y845" s="472"/>
      <c r="Z845" s="471">
        <f t="shared" si="596"/>
        <v>-0.44383560464110927</v>
      </c>
      <c r="AA845" s="472"/>
      <c r="AB845" s="471">
        <f t="shared" si="597"/>
        <v>-0.44383560464110927</v>
      </c>
      <c r="AC845" s="472"/>
      <c r="AD845" s="471">
        <f t="shared" si="598"/>
        <v>-0.44376792825942613</v>
      </c>
      <c r="AE845" s="472"/>
      <c r="AF845" s="471">
        <f t="shared" si="599"/>
        <v>-0.44376792825942613</v>
      </c>
      <c r="AG845" s="472"/>
      <c r="AH845" s="471">
        <f t="shared" si="600"/>
        <v>-0.44376792825942613</v>
      </c>
      <c r="AI845" s="472"/>
      <c r="AJ845" s="471">
        <f t="shared" si="601"/>
        <v>-0.44376792825942613</v>
      </c>
      <c r="AK845" s="472"/>
      <c r="AL845" s="471">
        <f t="shared" si="602"/>
        <v>-0.44376792825942613</v>
      </c>
      <c r="AM845" s="472"/>
      <c r="AN845" s="471">
        <f>IF(SUM($D831:$D845)=0,"NA",SUM($J831:$J845)/SUM($D831:$D845))</f>
        <v>-0.27864277477977151</v>
      </c>
      <c r="AO845" s="472"/>
      <c r="AP845" s="471">
        <f>IF(SUM($D830:$D845)=0,"NA",SUM($J830:$J845)/SUM($D830:$D845))</f>
        <v>-0.27864277477977151</v>
      </c>
      <c r="AQ845" s="472"/>
      <c r="AR845" s="471">
        <f>IF(SUM($D829:$D845)=0,"NA",SUM($J829:$J845)/SUM($D829:$D845))</f>
        <v>-0.23180956099777034</v>
      </c>
    </row>
    <row r="846" spans="1:46">
      <c r="A846" s="466">
        <v>38300</v>
      </c>
      <c r="B846" s="467">
        <v>2013</v>
      </c>
      <c r="C846" s="466"/>
      <c r="D846" s="479">
        <v>0</v>
      </c>
      <c r="E846" s="478"/>
      <c r="F846" s="468">
        <v>0</v>
      </c>
      <c r="G846" s="469"/>
      <c r="H846" s="468">
        <v>0</v>
      </c>
      <c r="J846" s="470">
        <f t="shared" si="588"/>
        <v>0</v>
      </c>
      <c r="L846" s="471" t="str">
        <f t="shared" si="589"/>
        <v>NA</v>
      </c>
      <c r="N846" s="471">
        <f>IF(SUM($D845:$D846)=0,"NA",SUM($J845:$J846)/SUM($D845:$D846))</f>
        <v>-21.155741601811545</v>
      </c>
      <c r="O846" s="472"/>
      <c r="P846" s="471">
        <f t="shared" si="591"/>
        <v>-0.43949578940362533</v>
      </c>
      <c r="Q846" s="472"/>
      <c r="R846" s="471">
        <f t="shared" si="592"/>
        <v>-0.4413494464080932</v>
      </c>
      <c r="S846" s="472"/>
      <c r="T846" s="471">
        <f t="shared" si="593"/>
        <v>-0.44868952619293062</v>
      </c>
      <c r="U846" s="472"/>
      <c r="V846" s="471">
        <f t="shared" si="594"/>
        <v>-0.44641037519263693</v>
      </c>
      <c r="W846" s="472"/>
      <c r="X846" s="471">
        <f t="shared" si="595"/>
        <v>-0.44790795208248785</v>
      </c>
      <c r="Y846" s="472"/>
      <c r="Z846" s="471">
        <f t="shared" si="596"/>
        <v>-0.44790795208248785</v>
      </c>
      <c r="AA846" s="472"/>
      <c r="AB846" s="471">
        <f t="shared" si="597"/>
        <v>-0.44383560464110927</v>
      </c>
      <c r="AC846" s="472"/>
      <c r="AD846" s="471">
        <f t="shared" si="598"/>
        <v>-0.44383560464110927</v>
      </c>
      <c r="AE846" s="472"/>
      <c r="AF846" s="471">
        <f t="shared" si="599"/>
        <v>-0.44376792825942613</v>
      </c>
      <c r="AG846" s="472"/>
      <c r="AH846" s="471">
        <f t="shared" si="600"/>
        <v>-0.44376792825942613</v>
      </c>
      <c r="AI846" s="472"/>
      <c r="AJ846" s="471">
        <f t="shared" si="601"/>
        <v>-0.44376792825942613</v>
      </c>
      <c r="AK846" s="472"/>
      <c r="AL846" s="471">
        <f t="shared" si="602"/>
        <v>-0.44376792825942613</v>
      </c>
      <c r="AM846" s="472"/>
      <c r="AN846" s="471">
        <f>IF(SUM($D832:$D846)=0,"NA",SUM($J832:$J846)/SUM($D832:$D846))</f>
        <v>-0.44376792825942613</v>
      </c>
      <c r="AO846" s="472"/>
      <c r="AP846" s="471">
        <f>IF(SUM($D831:$D846)=0,"NA",SUM($J831:$J846)/SUM($D831:$D846))</f>
        <v>-0.27864277477977151</v>
      </c>
      <c r="AQ846" s="472"/>
      <c r="AR846" s="471">
        <f>IF(SUM($D830:$D846)=0,"NA",SUM($J830:$J846)/SUM($D830:$D846))</f>
        <v>-0.27864277477977151</v>
      </c>
      <c r="AS846" s="471">
        <f>IF(SUM($D829:$D846)=0,"NA",SUM($J829:$J846)/SUM($D829:$D846))</f>
        <v>-0.23180956099777034</v>
      </c>
    </row>
    <row r="847" spans="1:46">
      <c r="A847" s="466">
        <v>38300</v>
      </c>
      <c r="B847" s="467">
        <v>2014</v>
      </c>
      <c r="C847" s="466"/>
      <c r="D847" s="477">
        <v>50.61</v>
      </c>
      <c r="E847" s="478"/>
      <c r="F847" s="468">
        <v>0</v>
      </c>
      <c r="G847" s="478"/>
      <c r="H847" s="477">
        <v>79296.38</v>
      </c>
      <c r="J847" s="451">
        <f t="shared" si="588"/>
        <v>-79296.38</v>
      </c>
      <c r="L847" s="471">
        <f t="shared" si="589"/>
        <v>-1566.812487650662</v>
      </c>
      <c r="N847" s="471">
        <f>IF(SUM($D846:$D847)=0,"NA",SUM($J846:$J847)/SUM($D846:$D847))</f>
        <v>-1566.812487650662</v>
      </c>
      <c r="O847" s="472"/>
      <c r="P847" s="471">
        <f t="shared" si="591"/>
        <v>-31.830105466836418</v>
      </c>
      <c r="Q847" s="472"/>
      <c r="R847" s="471">
        <f t="shared" si="592"/>
        <v>-0.62473240290849541</v>
      </c>
      <c r="S847" s="472"/>
      <c r="T847" s="471">
        <f t="shared" si="593"/>
        <v>-0.62658584070262957</v>
      </c>
      <c r="U847" s="472"/>
      <c r="V847" s="471">
        <f t="shared" si="594"/>
        <v>-0.6339250524620802</v>
      </c>
      <c r="W847" s="472"/>
      <c r="X847" s="471">
        <f t="shared" si="595"/>
        <v>-0.62653134419786327</v>
      </c>
      <c r="Y847" s="472"/>
      <c r="Z847" s="471">
        <f t="shared" si="596"/>
        <v>-0.62730627907519354</v>
      </c>
      <c r="AA847" s="472"/>
      <c r="AB847" s="471">
        <f t="shared" si="597"/>
        <v>-0.62730627907519354</v>
      </c>
      <c r="AC847" s="472"/>
      <c r="AD847" s="471">
        <f t="shared" si="598"/>
        <v>-0.62160350200924763</v>
      </c>
      <c r="AE847" s="472"/>
      <c r="AF847" s="471">
        <f t="shared" si="599"/>
        <v>-0.62160350200924763</v>
      </c>
      <c r="AG847" s="472"/>
      <c r="AH847" s="471">
        <f t="shared" si="600"/>
        <v>-0.62150873020220221</v>
      </c>
      <c r="AI847" s="472"/>
      <c r="AJ847" s="471">
        <f t="shared" si="601"/>
        <v>-0.62150873020220221</v>
      </c>
      <c r="AK847" s="472"/>
      <c r="AL847" s="471">
        <f t="shared" si="602"/>
        <v>-0.62150873020220221</v>
      </c>
      <c r="AM847" s="472"/>
      <c r="AN847" s="471">
        <f>IF(SUM($D833:$D847)=0,"NA",SUM($J833:$J847)/SUM($D833:$D847))</f>
        <v>-0.62150873020220221</v>
      </c>
      <c r="AO847" s="472"/>
      <c r="AP847" s="471">
        <f>IF(SUM($D832:$D847)=0,"NA",SUM($J832:$J847)/SUM($D832:$D847))</f>
        <v>-0.62150873020220221</v>
      </c>
      <c r="AQ847" s="472"/>
      <c r="AR847" s="471">
        <f>IF(SUM($D831:$D847)=0,"NA",SUM($J831:$J847)/SUM($D831:$D847))</f>
        <v>-0.39026305996896438</v>
      </c>
      <c r="AS847" s="471">
        <f>IF(SUM($D830:$D847)=0,"NA",SUM($J830:$J847)/SUM($D830:$D847))</f>
        <v>-0.39026305996896438</v>
      </c>
      <c r="AT847" s="471">
        <f>IF(SUM($D829:$D847)=0,"NA",SUM($J829:$J847)/SUM($D829:$D847))</f>
        <v>-0.32467302306035412</v>
      </c>
    </row>
    <row r="848" spans="1:46">
      <c r="A848" s="466"/>
      <c r="B848" s="466"/>
      <c r="C848" s="466"/>
      <c r="D848" s="477"/>
      <c r="E848" s="478"/>
      <c r="F848" s="477"/>
      <c r="G848" s="478"/>
      <c r="H848" s="477"/>
      <c r="J848" s="488">
        <f>SUM(J829:J847)</f>
        <v>-277198.22000000003</v>
      </c>
    </row>
    <row r="849" spans="1:44">
      <c r="A849" s="466"/>
      <c r="B849" s="466"/>
      <c r="C849" s="466"/>
      <c r="D849" s="477"/>
      <c r="E849" s="478"/>
      <c r="F849" s="477"/>
      <c r="G849" s="478"/>
      <c r="H849" s="477"/>
    </row>
    <row r="850" spans="1:44">
      <c r="A850" s="466">
        <v>38400</v>
      </c>
      <c r="B850" s="467">
        <v>1996</v>
      </c>
      <c r="C850" s="466"/>
      <c r="D850" s="468">
        <v>0</v>
      </c>
      <c r="E850" s="469"/>
      <c r="F850" s="468">
        <v>0</v>
      </c>
      <c r="G850" s="469"/>
      <c r="H850" s="468">
        <v>0</v>
      </c>
      <c r="J850" s="470">
        <f t="shared" ref="J850:J868" si="603">F850+-H850</f>
        <v>0</v>
      </c>
      <c r="L850" s="471" t="str">
        <f t="shared" ref="L850:L868" si="604">IF(D850=0,"NA",+J850/D850)</f>
        <v>NA</v>
      </c>
      <c r="N850" s="471"/>
      <c r="O850" s="472"/>
      <c r="P850" s="471"/>
      <c r="Q850" s="473"/>
      <c r="R850" s="473"/>
      <c r="S850" s="473"/>
      <c r="T850" s="473"/>
      <c r="U850" s="472"/>
      <c r="V850" s="472"/>
      <c r="W850" s="472"/>
      <c r="X850" s="472"/>
      <c r="Y850" s="472"/>
      <c r="Z850" s="472"/>
      <c r="AA850" s="474"/>
      <c r="AB850" s="474"/>
      <c r="AC850" s="472"/>
      <c r="AD850" s="472"/>
      <c r="AE850" s="472"/>
      <c r="AF850" s="472"/>
      <c r="AG850" s="472"/>
      <c r="AH850" s="472"/>
      <c r="AI850" s="472"/>
      <c r="AJ850" s="472"/>
      <c r="AK850" s="472"/>
      <c r="AL850" s="472"/>
      <c r="AM850" s="472"/>
      <c r="AN850" s="472"/>
      <c r="AO850" s="472"/>
      <c r="AP850" s="472"/>
      <c r="AQ850" s="472"/>
      <c r="AR850" s="472"/>
    </row>
    <row r="851" spans="1:44">
      <c r="A851" s="466">
        <v>38400</v>
      </c>
      <c r="B851" s="467">
        <v>1997</v>
      </c>
      <c r="C851" s="466"/>
      <c r="D851" s="479">
        <v>2664</v>
      </c>
      <c r="E851" s="479"/>
      <c r="F851" s="468">
        <v>0</v>
      </c>
      <c r="G851" s="469"/>
      <c r="H851" s="468">
        <v>0</v>
      </c>
      <c r="J851" s="470">
        <f t="shared" si="603"/>
        <v>0</v>
      </c>
      <c r="L851" s="471">
        <f t="shared" si="604"/>
        <v>0</v>
      </c>
      <c r="N851" s="471">
        <f t="shared" ref="N851:N866" si="605">IF(SUM($D850:$D851)=0,"NA",SUM($J850:$J851)/SUM($D850:$D851))</f>
        <v>0</v>
      </c>
      <c r="O851" s="472"/>
      <c r="P851" s="471"/>
      <c r="Q851" s="473"/>
      <c r="R851" s="471"/>
      <c r="S851" s="473"/>
      <c r="T851" s="473"/>
      <c r="U851" s="472"/>
      <c r="V851" s="472"/>
      <c r="W851" s="472"/>
      <c r="X851" s="472"/>
      <c r="Y851" s="472"/>
      <c r="Z851" s="472"/>
      <c r="AA851" s="474"/>
      <c r="AB851" s="475"/>
      <c r="AC851" s="472"/>
      <c r="AD851" s="472"/>
      <c r="AE851" s="472"/>
      <c r="AF851" s="472"/>
      <c r="AG851" s="472"/>
      <c r="AH851" s="472"/>
      <c r="AI851" s="472"/>
      <c r="AJ851" s="472"/>
      <c r="AK851" s="472"/>
      <c r="AL851" s="472"/>
      <c r="AM851" s="472"/>
      <c r="AN851" s="472"/>
      <c r="AO851" s="472"/>
      <c r="AP851" s="472"/>
      <c r="AQ851" s="472"/>
      <c r="AR851" s="472"/>
    </row>
    <row r="852" spans="1:44">
      <c r="A852" s="466">
        <v>38400</v>
      </c>
      <c r="B852" s="467">
        <v>1998</v>
      </c>
      <c r="C852" s="466"/>
      <c r="D852" s="468">
        <v>0</v>
      </c>
      <c r="E852" s="469"/>
      <c r="F852" s="468">
        <v>0</v>
      </c>
      <c r="G852" s="469"/>
      <c r="H852" s="468">
        <v>0</v>
      </c>
      <c r="J852" s="470">
        <f t="shared" si="603"/>
        <v>0</v>
      </c>
      <c r="L852" s="471" t="str">
        <f t="shared" si="604"/>
        <v>NA</v>
      </c>
      <c r="N852" s="471">
        <f t="shared" si="605"/>
        <v>0</v>
      </c>
      <c r="O852" s="472"/>
      <c r="P852" s="471">
        <f t="shared" ref="P852:P868" si="606">IF(SUM($D850:$D852)=0,"NA",SUM($J850:$J852)/SUM($D850:$D852))</f>
        <v>0</v>
      </c>
      <c r="Q852" s="473"/>
      <c r="R852" s="471"/>
      <c r="S852" s="473"/>
      <c r="T852" s="471"/>
      <c r="U852" s="472"/>
      <c r="V852" s="472"/>
      <c r="W852" s="472"/>
      <c r="X852" s="472"/>
      <c r="Y852" s="472"/>
      <c r="Z852" s="472"/>
      <c r="AA852" s="472"/>
      <c r="AB852" s="472"/>
      <c r="AC852" s="472"/>
      <c r="AD852" s="472"/>
      <c r="AE852" s="472"/>
      <c r="AF852" s="472"/>
      <c r="AG852" s="472"/>
      <c r="AH852" s="472"/>
      <c r="AI852" s="472"/>
      <c r="AJ852" s="472"/>
      <c r="AK852" s="472"/>
      <c r="AL852" s="472"/>
      <c r="AM852" s="472"/>
      <c r="AN852" s="472"/>
      <c r="AO852" s="472"/>
      <c r="AP852" s="472"/>
      <c r="AQ852" s="472"/>
      <c r="AR852" s="472"/>
    </row>
    <row r="853" spans="1:44">
      <c r="A853" s="466">
        <v>38400</v>
      </c>
      <c r="B853" s="467">
        <v>1999</v>
      </c>
      <c r="C853" s="466"/>
      <c r="D853" s="468">
        <v>0</v>
      </c>
      <c r="E853" s="469"/>
      <c r="F853" s="468">
        <v>0</v>
      </c>
      <c r="G853" s="469"/>
      <c r="H853" s="468">
        <v>0</v>
      </c>
      <c r="J853" s="470">
        <f t="shared" si="603"/>
        <v>0</v>
      </c>
      <c r="L853" s="471" t="str">
        <f t="shared" si="604"/>
        <v>NA</v>
      </c>
      <c r="N853" s="471" t="str">
        <f t="shared" si="605"/>
        <v>NA</v>
      </c>
      <c r="O853" s="472"/>
      <c r="P853" s="471">
        <f t="shared" si="606"/>
        <v>0</v>
      </c>
      <c r="Q853" s="473"/>
      <c r="R853" s="471">
        <f t="shared" ref="R853:R868" si="607">IF(SUM($D850:$D853)=0,"NA",SUM($J850:$J853)/SUM($D850:$D853))</f>
        <v>0</v>
      </c>
      <c r="S853" s="473"/>
      <c r="T853" s="471"/>
      <c r="U853" s="472"/>
      <c r="V853" s="471"/>
      <c r="W853" s="472"/>
      <c r="X853" s="472"/>
      <c r="Y853" s="472"/>
      <c r="Z853" s="472"/>
      <c r="AA853" s="472"/>
      <c r="AB853" s="472"/>
      <c r="AC853" s="472"/>
      <c r="AD853" s="472"/>
      <c r="AE853" s="472"/>
      <c r="AF853" s="472"/>
      <c r="AG853" s="472"/>
      <c r="AH853" s="472"/>
      <c r="AI853" s="472"/>
      <c r="AJ853" s="472"/>
      <c r="AK853" s="472"/>
      <c r="AL853" s="472"/>
      <c r="AM853" s="472"/>
      <c r="AN853" s="472"/>
      <c r="AO853" s="472"/>
      <c r="AP853" s="472"/>
      <c r="AQ853" s="472"/>
      <c r="AR853" s="472"/>
    </row>
    <row r="854" spans="1:44">
      <c r="A854" s="466">
        <v>38400</v>
      </c>
      <c r="B854" s="467">
        <v>2000</v>
      </c>
      <c r="C854" s="466"/>
      <c r="D854" s="468">
        <v>0</v>
      </c>
      <c r="E854" s="469"/>
      <c r="F854" s="468">
        <v>0</v>
      </c>
      <c r="G854" s="469"/>
      <c r="H854" s="468">
        <v>0</v>
      </c>
      <c r="J854" s="470">
        <f t="shared" si="603"/>
        <v>0</v>
      </c>
      <c r="L854" s="471" t="str">
        <f t="shared" si="604"/>
        <v>NA</v>
      </c>
      <c r="N854" s="471" t="str">
        <f t="shared" si="605"/>
        <v>NA</v>
      </c>
      <c r="O854" s="472"/>
      <c r="P854" s="471" t="str">
        <f t="shared" si="606"/>
        <v>NA</v>
      </c>
      <c r="Q854" s="473"/>
      <c r="R854" s="471">
        <f t="shared" si="607"/>
        <v>0</v>
      </c>
      <c r="S854" s="473"/>
      <c r="T854" s="471">
        <f t="shared" ref="T854:T868" si="608">IF(SUM($D850:$D854)=0,"NA",SUM($J850:$J854)/SUM($D850:$D854))</f>
        <v>0</v>
      </c>
      <c r="U854" s="472"/>
      <c r="V854" s="471"/>
      <c r="W854" s="472"/>
      <c r="X854" s="471"/>
      <c r="Y854" s="472"/>
      <c r="Z854" s="472"/>
      <c r="AA854" s="472"/>
      <c r="AB854" s="472"/>
      <c r="AC854" s="472"/>
      <c r="AD854" s="472"/>
      <c r="AE854" s="472"/>
      <c r="AF854" s="472"/>
      <c r="AG854" s="472"/>
      <c r="AH854" s="472"/>
      <c r="AI854" s="472"/>
      <c r="AJ854" s="472"/>
      <c r="AK854" s="472"/>
      <c r="AL854" s="472"/>
      <c r="AM854" s="472"/>
      <c r="AN854" s="472"/>
      <c r="AO854" s="472"/>
      <c r="AP854" s="472"/>
      <c r="AQ854" s="472"/>
      <c r="AR854" s="472"/>
    </row>
    <row r="855" spans="1:44">
      <c r="A855" s="466">
        <v>38400</v>
      </c>
      <c r="B855" s="467">
        <v>2001</v>
      </c>
      <c r="C855" s="466"/>
      <c r="D855" s="468">
        <v>0</v>
      </c>
      <c r="E855" s="469"/>
      <c r="F855" s="468">
        <v>0</v>
      </c>
      <c r="G855" s="469"/>
      <c r="H855" s="468">
        <v>0</v>
      </c>
      <c r="J855" s="470">
        <f t="shared" si="603"/>
        <v>0</v>
      </c>
      <c r="L855" s="471" t="str">
        <f t="shared" si="604"/>
        <v>NA</v>
      </c>
      <c r="N855" s="471" t="str">
        <f t="shared" si="605"/>
        <v>NA</v>
      </c>
      <c r="O855" s="472"/>
      <c r="P855" s="471" t="str">
        <f t="shared" si="606"/>
        <v>NA</v>
      </c>
      <c r="Q855" s="473"/>
      <c r="R855" s="471" t="str">
        <f t="shared" si="607"/>
        <v>NA</v>
      </c>
      <c r="S855" s="473"/>
      <c r="T855" s="471">
        <f t="shared" si="608"/>
        <v>0</v>
      </c>
      <c r="U855" s="472"/>
      <c r="V855" s="471">
        <f t="shared" ref="V855:V868" si="609">IF(SUM($D850:$D855)=0,"NA",SUM($J850:$J855)/SUM($D850:$D855))</f>
        <v>0</v>
      </c>
      <c r="W855" s="472"/>
      <c r="X855" s="471"/>
      <c r="Y855" s="472"/>
      <c r="Z855" s="471"/>
      <c r="AA855" s="472"/>
      <c r="AB855" s="472"/>
      <c r="AC855" s="472"/>
      <c r="AD855" s="472"/>
      <c r="AE855" s="472"/>
      <c r="AF855" s="472"/>
      <c r="AG855" s="472"/>
      <c r="AH855" s="472"/>
      <c r="AI855" s="472"/>
      <c r="AJ855" s="472"/>
      <c r="AK855" s="472"/>
      <c r="AL855" s="472"/>
      <c r="AM855" s="472"/>
      <c r="AN855" s="472"/>
      <c r="AO855" s="472"/>
      <c r="AP855" s="472"/>
      <c r="AQ855" s="472"/>
      <c r="AR855" s="472"/>
    </row>
    <row r="856" spans="1:44">
      <c r="A856" s="466">
        <v>38400</v>
      </c>
      <c r="B856" s="467">
        <v>2002</v>
      </c>
      <c r="C856" s="466"/>
      <c r="D856" s="468">
        <v>0</v>
      </c>
      <c r="E856" s="469"/>
      <c r="F856" s="468">
        <v>0</v>
      </c>
      <c r="G856" s="469"/>
      <c r="H856" s="468">
        <v>0</v>
      </c>
      <c r="J856" s="470">
        <f t="shared" si="603"/>
        <v>0</v>
      </c>
      <c r="L856" s="471" t="str">
        <f t="shared" si="604"/>
        <v>NA</v>
      </c>
      <c r="N856" s="471" t="str">
        <f t="shared" si="605"/>
        <v>NA</v>
      </c>
      <c r="O856" s="472"/>
      <c r="P856" s="471" t="str">
        <f t="shared" si="606"/>
        <v>NA</v>
      </c>
      <c r="Q856" s="473"/>
      <c r="R856" s="471" t="str">
        <f t="shared" si="607"/>
        <v>NA</v>
      </c>
      <c r="S856" s="473"/>
      <c r="T856" s="471" t="str">
        <f t="shared" si="608"/>
        <v>NA</v>
      </c>
      <c r="U856" s="472"/>
      <c r="V856" s="471">
        <f t="shared" si="609"/>
        <v>0</v>
      </c>
      <c r="W856" s="472"/>
      <c r="X856" s="471">
        <f t="shared" ref="X856:X868" si="610">IF(SUM($D850:$D856)=0,"NA",SUM($J850:$J856)/SUM($D850:$D856))</f>
        <v>0</v>
      </c>
      <c r="Y856" s="472"/>
      <c r="Z856" s="471"/>
      <c r="AA856" s="472"/>
      <c r="AB856" s="471"/>
      <c r="AC856" s="472"/>
      <c r="AD856" s="472"/>
      <c r="AE856" s="472"/>
      <c r="AF856" s="472"/>
      <c r="AG856" s="472"/>
      <c r="AH856" s="472"/>
      <c r="AI856" s="472"/>
      <c r="AJ856" s="472"/>
      <c r="AK856" s="472"/>
      <c r="AL856" s="472"/>
      <c r="AM856" s="472"/>
      <c r="AN856" s="472"/>
      <c r="AO856" s="472"/>
      <c r="AP856" s="472"/>
      <c r="AQ856" s="472"/>
      <c r="AR856" s="472"/>
    </row>
    <row r="857" spans="1:44">
      <c r="A857" s="466">
        <v>38400</v>
      </c>
      <c r="B857" s="467">
        <v>2003</v>
      </c>
      <c r="C857" s="466"/>
      <c r="D857" s="468">
        <v>0</v>
      </c>
      <c r="E857" s="469"/>
      <c r="F857" s="468">
        <v>0</v>
      </c>
      <c r="G857" s="469"/>
      <c r="H857" s="468">
        <v>0</v>
      </c>
      <c r="J857" s="470">
        <f t="shared" si="603"/>
        <v>0</v>
      </c>
      <c r="L857" s="471" t="str">
        <f t="shared" si="604"/>
        <v>NA</v>
      </c>
      <c r="N857" s="471" t="str">
        <f t="shared" si="605"/>
        <v>NA</v>
      </c>
      <c r="O857" s="472"/>
      <c r="P857" s="471" t="str">
        <f t="shared" si="606"/>
        <v>NA</v>
      </c>
      <c r="Q857" s="473"/>
      <c r="R857" s="471" t="str">
        <f t="shared" si="607"/>
        <v>NA</v>
      </c>
      <c r="S857" s="473"/>
      <c r="T857" s="471" t="str">
        <f t="shared" si="608"/>
        <v>NA</v>
      </c>
      <c r="U857" s="472"/>
      <c r="V857" s="471" t="str">
        <f t="shared" si="609"/>
        <v>NA</v>
      </c>
      <c r="W857" s="472"/>
      <c r="X857" s="471">
        <f t="shared" si="610"/>
        <v>0</v>
      </c>
      <c r="Y857" s="472"/>
      <c r="Z857" s="471">
        <f t="shared" ref="Z857:Z868" si="611">IF(SUM($D850:$D857)=0,"NA",SUM($J850:$J857)/SUM($D850:$D857))</f>
        <v>0</v>
      </c>
      <c r="AA857" s="472"/>
      <c r="AB857" s="471"/>
      <c r="AC857" s="472"/>
      <c r="AD857" s="471"/>
      <c r="AE857" s="471"/>
      <c r="AF857" s="472"/>
      <c r="AG857" s="472"/>
      <c r="AH857" s="472"/>
      <c r="AI857" s="472"/>
      <c r="AJ857" s="472"/>
      <c r="AK857" s="472"/>
      <c r="AL857" s="472"/>
      <c r="AM857" s="472"/>
      <c r="AN857" s="472"/>
      <c r="AO857" s="472"/>
      <c r="AP857" s="472"/>
      <c r="AQ857" s="472"/>
      <c r="AR857" s="472"/>
    </row>
    <row r="858" spans="1:44">
      <c r="A858" s="466">
        <v>38400</v>
      </c>
      <c r="B858" s="467">
        <v>2004</v>
      </c>
      <c r="C858" s="466"/>
      <c r="D858" s="468">
        <v>0</v>
      </c>
      <c r="E858" s="469"/>
      <c r="F858" s="468">
        <v>0</v>
      </c>
      <c r="G858" s="469"/>
      <c r="H858" s="468">
        <v>0</v>
      </c>
      <c r="J858" s="470">
        <f t="shared" si="603"/>
        <v>0</v>
      </c>
      <c r="L858" s="471" t="str">
        <f t="shared" si="604"/>
        <v>NA</v>
      </c>
      <c r="N858" s="471" t="str">
        <f t="shared" si="605"/>
        <v>NA</v>
      </c>
      <c r="O858" s="472"/>
      <c r="P858" s="471" t="str">
        <f t="shared" si="606"/>
        <v>NA</v>
      </c>
      <c r="Q858" s="473"/>
      <c r="R858" s="471" t="str">
        <f t="shared" si="607"/>
        <v>NA</v>
      </c>
      <c r="S858" s="473"/>
      <c r="T858" s="471" t="str">
        <f t="shared" si="608"/>
        <v>NA</v>
      </c>
      <c r="U858" s="472"/>
      <c r="V858" s="471" t="str">
        <f t="shared" si="609"/>
        <v>NA</v>
      </c>
      <c r="W858" s="472"/>
      <c r="X858" s="471" t="str">
        <f t="shared" si="610"/>
        <v>NA</v>
      </c>
      <c r="Y858" s="472"/>
      <c r="Z858" s="471">
        <f t="shared" si="611"/>
        <v>0</v>
      </c>
      <c r="AA858" s="472"/>
      <c r="AB858" s="471">
        <f t="shared" ref="AB858:AB868" si="612">IF(SUM($D850:$D858)=0,"NA",SUM($J850:$J858)/SUM($D850:$D858))</f>
        <v>0</v>
      </c>
      <c r="AC858" s="472"/>
      <c r="AD858" s="471"/>
      <c r="AE858" s="471"/>
      <c r="AF858" s="471"/>
      <c r="AG858" s="472"/>
      <c r="AH858" s="471" t="s">
        <v>36</v>
      </c>
      <c r="AI858" s="472"/>
      <c r="AJ858" s="471" t="s">
        <v>36</v>
      </c>
      <c r="AK858" s="472"/>
      <c r="AL858" s="471" t="s">
        <v>36</v>
      </c>
      <c r="AM858" s="472"/>
      <c r="AN858" s="471" t="s">
        <v>36</v>
      </c>
      <c r="AO858" s="472"/>
      <c r="AP858" s="472"/>
      <c r="AQ858" s="472"/>
      <c r="AR858" s="472"/>
    </row>
    <row r="859" spans="1:44">
      <c r="A859" s="466">
        <v>38400</v>
      </c>
      <c r="B859" s="467">
        <v>2005</v>
      </c>
      <c r="C859" s="466"/>
      <c r="D859" s="468">
        <v>0</v>
      </c>
      <c r="E859" s="469"/>
      <c r="F859" s="468">
        <v>0</v>
      </c>
      <c r="G859" s="469"/>
      <c r="H859" s="468">
        <v>0</v>
      </c>
      <c r="J859" s="470">
        <f t="shared" si="603"/>
        <v>0</v>
      </c>
      <c r="L859" s="471" t="str">
        <f t="shared" si="604"/>
        <v>NA</v>
      </c>
      <c r="N859" s="471" t="str">
        <f t="shared" si="605"/>
        <v>NA</v>
      </c>
      <c r="O859" s="472"/>
      <c r="P859" s="471" t="str">
        <f t="shared" si="606"/>
        <v>NA</v>
      </c>
      <c r="Q859" s="473"/>
      <c r="R859" s="471" t="str">
        <f t="shared" si="607"/>
        <v>NA</v>
      </c>
      <c r="S859" s="473"/>
      <c r="T859" s="471" t="str">
        <f t="shared" si="608"/>
        <v>NA</v>
      </c>
      <c r="U859" s="472"/>
      <c r="V859" s="471" t="str">
        <f t="shared" si="609"/>
        <v>NA</v>
      </c>
      <c r="W859" s="472"/>
      <c r="X859" s="471" t="str">
        <f t="shared" si="610"/>
        <v>NA</v>
      </c>
      <c r="Y859" s="472"/>
      <c r="Z859" s="471" t="str">
        <f t="shared" si="611"/>
        <v>NA</v>
      </c>
      <c r="AA859" s="472"/>
      <c r="AB859" s="471">
        <f t="shared" si="612"/>
        <v>0</v>
      </c>
      <c r="AC859" s="472"/>
      <c r="AD859" s="471">
        <f t="shared" ref="AD859:AD868" si="613">IF(SUM($D850:$D859)=0,"NA",SUM($J850:$J859)/SUM($D850:$D859))</f>
        <v>0</v>
      </c>
      <c r="AE859" s="471"/>
      <c r="AF859" s="471"/>
      <c r="AG859" s="472"/>
      <c r="AH859" s="471"/>
      <c r="AI859" s="472"/>
      <c r="AJ859" s="471" t="s">
        <v>36</v>
      </c>
      <c r="AK859" s="472"/>
      <c r="AL859" s="471" t="s">
        <v>36</v>
      </c>
      <c r="AM859" s="472"/>
      <c r="AN859" s="471" t="s">
        <v>36</v>
      </c>
      <c r="AO859" s="472"/>
      <c r="AP859" s="472"/>
      <c r="AQ859" s="472"/>
      <c r="AR859" s="472"/>
    </row>
    <row r="860" spans="1:44">
      <c r="A860" s="466">
        <v>38400</v>
      </c>
      <c r="B860" s="467">
        <v>2006</v>
      </c>
      <c r="C860" s="466"/>
      <c r="D860" s="468">
        <v>0</v>
      </c>
      <c r="E860" s="469"/>
      <c r="F860" s="468">
        <v>0</v>
      </c>
      <c r="G860" s="469"/>
      <c r="H860" s="468">
        <v>0</v>
      </c>
      <c r="J860" s="470">
        <f t="shared" si="603"/>
        <v>0</v>
      </c>
      <c r="L860" s="471" t="str">
        <f t="shared" si="604"/>
        <v>NA</v>
      </c>
      <c r="N860" s="471" t="str">
        <f t="shared" si="605"/>
        <v>NA</v>
      </c>
      <c r="O860" s="472"/>
      <c r="P860" s="471" t="str">
        <f t="shared" si="606"/>
        <v>NA</v>
      </c>
      <c r="Q860" s="473"/>
      <c r="R860" s="471" t="str">
        <f t="shared" si="607"/>
        <v>NA</v>
      </c>
      <c r="S860" s="473"/>
      <c r="T860" s="471" t="str">
        <f t="shared" si="608"/>
        <v>NA</v>
      </c>
      <c r="U860" s="472"/>
      <c r="V860" s="471" t="str">
        <f t="shared" si="609"/>
        <v>NA</v>
      </c>
      <c r="W860" s="472"/>
      <c r="X860" s="471" t="str">
        <f t="shared" si="610"/>
        <v>NA</v>
      </c>
      <c r="Y860" s="472"/>
      <c r="Z860" s="471" t="str">
        <f t="shared" si="611"/>
        <v>NA</v>
      </c>
      <c r="AA860" s="472"/>
      <c r="AB860" s="471" t="str">
        <f t="shared" si="612"/>
        <v>NA</v>
      </c>
      <c r="AC860" s="472"/>
      <c r="AD860" s="471">
        <f t="shared" si="613"/>
        <v>0</v>
      </c>
      <c r="AE860" s="471"/>
      <c r="AF860" s="471">
        <f t="shared" ref="AF860:AF868" si="614">IF(SUM($D850:$D860)=0,"NA",SUM($J850:$J860)/SUM($D850:$D860))</f>
        <v>0</v>
      </c>
      <c r="AG860" s="472"/>
      <c r="AH860" s="471"/>
      <c r="AI860" s="472"/>
      <c r="AJ860" s="471"/>
      <c r="AK860" s="472"/>
      <c r="AL860" s="471" t="s">
        <v>36</v>
      </c>
      <c r="AM860" s="472"/>
      <c r="AN860" s="471" t="s">
        <v>36</v>
      </c>
      <c r="AO860" s="472"/>
      <c r="AP860" s="472"/>
      <c r="AQ860" s="472"/>
      <c r="AR860" s="472"/>
    </row>
    <row r="861" spans="1:44">
      <c r="A861" s="466">
        <v>38400</v>
      </c>
      <c r="B861" s="467">
        <v>2007</v>
      </c>
      <c r="C861" s="466"/>
      <c r="D861" s="468">
        <v>0</v>
      </c>
      <c r="E861" s="469"/>
      <c r="F861" s="468">
        <v>0</v>
      </c>
      <c r="G861" s="469"/>
      <c r="H861" s="468">
        <v>0</v>
      </c>
      <c r="J861" s="470">
        <f t="shared" si="603"/>
        <v>0</v>
      </c>
      <c r="L861" s="471" t="str">
        <f t="shared" si="604"/>
        <v>NA</v>
      </c>
      <c r="N861" s="471" t="str">
        <f t="shared" si="605"/>
        <v>NA</v>
      </c>
      <c r="O861" s="472"/>
      <c r="P861" s="471" t="str">
        <f t="shared" si="606"/>
        <v>NA</v>
      </c>
      <c r="Q861" s="473"/>
      <c r="R861" s="471" t="str">
        <f t="shared" si="607"/>
        <v>NA</v>
      </c>
      <c r="S861" s="473"/>
      <c r="T861" s="471" t="str">
        <f t="shared" si="608"/>
        <v>NA</v>
      </c>
      <c r="U861" s="472"/>
      <c r="V861" s="471" t="str">
        <f t="shared" si="609"/>
        <v>NA</v>
      </c>
      <c r="W861" s="472"/>
      <c r="X861" s="471" t="str">
        <f t="shared" si="610"/>
        <v>NA</v>
      </c>
      <c r="Y861" s="472"/>
      <c r="Z861" s="471" t="str">
        <f t="shared" si="611"/>
        <v>NA</v>
      </c>
      <c r="AA861" s="472"/>
      <c r="AB861" s="471" t="str">
        <f t="shared" si="612"/>
        <v>NA</v>
      </c>
      <c r="AC861" s="472"/>
      <c r="AD861" s="471" t="str">
        <f t="shared" si="613"/>
        <v>NA</v>
      </c>
      <c r="AE861" s="471"/>
      <c r="AF861" s="471">
        <f t="shared" si="614"/>
        <v>0</v>
      </c>
      <c r="AG861" s="472"/>
      <c r="AH861" s="471">
        <f t="shared" ref="AH861:AH868" si="615">IF(SUM($D850:$D861)=0,"NA",SUM($J850:$J861)/SUM($D850:$D861))</f>
        <v>0</v>
      </c>
      <c r="AI861" s="472"/>
      <c r="AJ861" s="471"/>
      <c r="AK861" s="472"/>
      <c r="AL861" s="471"/>
      <c r="AM861" s="472"/>
      <c r="AN861" s="471" t="s">
        <v>36</v>
      </c>
      <c r="AO861" s="472"/>
      <c r="AP861" s="472"/>
      <c r="AQ861" s="472"/>
      <c r="AR861" s="472"/>
    </row>
    <row r="862" spans="1:44">
      <c r="A862" s="466">
        <v>38400</v>
      </c>
      <c r="B862" s="467">
        <v>2008</v>
      </c>
      <c r="C862" s="466"/>
      <c r="D862" s="468">
        <v>0</v>
      </c>
      <c r="E862" s="469"/>
      <c r="F862" s="468">
        <v>0</v>
      </c>
      <c r="G862" s="469"/>
      <c r="H862" s="468">
        <v>0</v>
      </c>
      <c r="J862" s="470">
        <f t="shared" si="603"/>
        <v>0</v>
      </c>
      <c r="L862" s="471" t="str">
        <f t="shared" si="604"/>
        <v>NA</v>
      </c>
      <c r="N862" s="471" t="str">
        <f t="shared" si="605"/>
        <v>NA</v>
      </c>
      <c r="O862" s="472"/>
      <c r="P862" s="471" t="str">
        <f t="shared" si="606"/>
        <v>NA</v>
      </c>
      <c r="Q862" s="472"/>
      <c r="R862" s="471" t="str">
        <f t="shared" si="607"/>
        <v>NA</v>
      </c>
      <c r="S862" s="473"/>
      <c r="T862" s="471" t="str">
        <f t="shared" si="608"/>
        <v>NA</v>
      </c>
      <c r="U862" s="472"/>
      <c r="V862" s="471" t="str">
        <f t="shared" si="609"/>
        <v>NA</v>
      </c>
      <c r="W862" s="472"/>
      <c r="X862" s="471" t="str">
        <f t="shared" si="610"/>
        <v>NA</v>
      </c>
      <c r="Y862" s="472"/>
      <c r="Z862" s="471" t="str">
        <f t="shared" si="611"/>
        <v>NA</v>
      </c>
      <c r="AA862" s="472"/>
      <c r="AB862" s="471" t="str">
        <f t="shared" si="612"/>
        <v>NA</v>
      </c>
      <c r="AC862" s="472"/>
      <c r="AD862" s="471" t="str">
        <f t="shared" si="613"/>
        <v>NA</v>
      </c>
      <c r="AE862" s="471"/>
      <c r="AF862" s="471" t="str">
        <f t="shared" si="614"/>
        <v>NA</v>
      </c>
      <c r="AG862" s="472"/>
      <c r="AH862" s="471">
        <f t="shared" si="615"/>
        <v>0</v>
      </c>
      <c r="AI862" s="472"/>
      <c r="AJ862" s="471">
        <f t="shared" ref="AJ862:AJ868" si="616">IF(SUM($D850:$D862)=0,"NA",SUM($J850:$J862)/SUM($D850:$D862))</f>
        <v>0</v>
      </c>
      <c r="AK862" s="472"/>
      <c r="AL862" s="471"/>
      <c r="AM862" s="472"/>
      <c r="AN862" s="471"/>
      <c r="AO862" s="472"/>
      <c r="AP862" s="472"/>
      <c r="AQ862" s="472"/>
      <c r="AR862" s="472"/>
    </row>
    <row r="863" spans="1:44">
      <c r="A863" s="466">
        <v>38400</v>
      </c>
      <c r="B863" s="467">
        <v>2009</v>
      </c>
      <c r="C863" s="466"/>
      <c r="D863" s="468">
        <v>0</v>
      </c>
      <c r="E863" s="469"/>
      <c r="F863" s="468">
        <v>0</v>
      </c>
      <c r="G863" s="469"/>
      <c r="H863" s="468">
        <v>0</v>
      </c>
      <c r="J863" s="470">
        <f t="shared" si="603"/>
        <v>0</v>
      </c>
      <c r="L863" s="471" t="str">
        <f t="shared" si="604"/>
        <v>NA</v>
      </c>
      <c r="N863" s="471" t="str">
        <f t="shared" si="605"/>
        <v>NA</v>
      </c>
      <c r="O863" s="472"/>
      <c r="P863" s="471" t="str">
        <f t="shared" si="606"/>
        <v>NA</v>
      </c>
      <c r="Q863" s="472"/>
      <c r="R863" s="471" t="str">
        <f t="shared" si="607"/>
        <v>NA</v>
      </c>
      <c r="S863" s="473"/>
      <c r="T863" s="471" t="str">
        <f t="shared" si="608"/>
        <v>NA</v>
      </c>
      <c r="U863" s="472"/>
      <c r="V863" s="471" t="str">
        <f t="shared" si="609"/>
        <v>NA</v>
      </c>
      <c r="W863" s="472"/>
      <c r="X863" s="471" t="str">
        <f t="shared" si="610"/>
        <v>NA</v>
      </c>
      <c r="Y863" s="472"/>
      <c r="Z863" s="471" t="str">
        <f t="shared" si="611"/>
        <v>NA</v>
      </c>
      <c r="AA863" s="472"/>
      <c r="AB863" s="471" t="str">
        <f t="shared" si="612"/>
        <v>NA</v>
      </c>
      <c r="AC863" s="472"/>
      <c r="AD863" s="471" t="str">
        <f t="shared" si="613"/>
        <v>NA</v>
      </c>
      <c r="AE863" s="471"/>
      <c r="AF863" s="471" t="str">
        <f t="shared" si="614"/>
        <v>NA</v>
      </c>
      <c r="AG863" s="472"/>
      <c r="AH863" s="471" t="str">
        <f t="shared" si="615"/>
        <v>NA</v>
      </c>
      <c r="AI863" s="472"/>
      <c r="AJ863" s="471">
        <f t="shared" si="616"/>
        <v>0</v>
      </c>
      <c r="AK863" s="472"/>
      <c r="AL863" s="471">
        <f t="shared" ref="AL863:AL868" si="617">IF(SUM($D850:$D863)=0,"NA",SUM($J850:$J863)/SUM($D850:$D863))</f>
        <v>0</v>
      </c>
      <c r="AM863" s="472"/>
      <c r="AN863" s="471"/>
      <c r="AO863" s="472"/>
      <c r="AP863" s="471"/>
      <c r="AQ863" s="472"/>
      <c r="AR863" s="472"/>
    </row>
    <row r="864" spans="1:44">
      <c r="A864" s="466">
        <v>38400</v>
      </c>
      <c r="B864" s="467">
        <v>2010</v>
      </c>
      <c r="C864" s="466"/>
      <c r="D864" s="468">
        <v>0</v>
      </c>
      <c r="E864" s="469"/>
      <c r="F864" s="468">
        <v>0</v>
      </c>
      <c r="G864" s="469"/>
      <c r="H864" s="468">
        <v>0</v>
      </c>
      <c r="J864" s="470">
        <f t="shared" si="603"/>
        <v>0</v>
      </c>
      <c r="L864" s="471" t="str">
        <f t="shared" si="604"/>
        <v>NA</v>
      </c>
      <c r="N864" s="471" t="str">
        <f t="shared" si="605"/>
        <v>NA</v>
      </c>
      <c r="O864" s="472"/>
      <c r="P864" s="471" t="str">
        <f t="shared" si="606"/>
        <v>NA</v>
      </c>
      <c r="Q864" s="472"/>
      <c r="R864" s="471" t="str">
        <f t="shared" si="607"/>
        <v>NA</v>
      </c>
      <c r="S864" s="472"/>
      <c r="T864" s="471" t="str">
        <f t="shared" si="608"/>
        <v>NA</v>
      </c>
      <c r="U864" s="472"/>
      <c r="V864" s="471" t="str">
        <f t="shared" si="609"/>
        <v>NA</v>
      </c>
      <c r="W864" s="472"/>
      <c r="X864" s="471" t="str">
        <f t="shared" si="610"/>
        <v>NA</v>
      </c>
      <c r="Y864" s="472"/>
      <c r="Z864" s="471" t="str">
        <f t="shared" si="611"/>
        <v>NA</v>
      </c>
      <c r="AA864" s="472"/>
      <c r="AB864" s="471" t="str">
        <f t="shared" si="612"/>
        <v>NA</v>
      </c>
      <c r="AC864" s="472"/>
      <c r="AD864" s="471" t="str">
        <f t="shared" si="613"/>
        <v>NA</v>
      </c>
      <c r="AE864" s="472"/>
      <c r="AF864" s="471" t="str">
        <f t="shared" si="614"/>
        <v>NA</v>
      </c>
      <c r="AG864" s="472"/>
      <c r="AH864" s="471" t="str">
        <f t="shared" si="615"/>
        <v>NA</v>
      </c>
      <c r="AI864" s="472"/>
      <c r="AJ864" s="471" t="str">
        <f t="shared" si="616"/>
        <v>NA</v>
      </c>
      <c r="AK864" s="472"/>
      <c r="AL864" s="471">
        <f t="shared" si="617"/>
        <v>0</v>
      </c>
      <c r="AM864" s="472"/>
      <c r="AN864" s="471">
        <f>IF(SUM($D850:$D864)=0,"NA",SUM($J850:$J864)/SUM($D850:$D864))</f>
        <v>0</v>
      </c>
      <c r="AO864" s="472"/>
      <c r="AP864" s="471"/>
      <c r="AQ864" s="472"/>
      <c r="AR864" s="471"/>
    </row>
    <row r="865" spans="1:46">
      <c r="A865" s="466">
        <v>38400</v>
      </c>
      <c r="B865" s="467">
        <v>2011</v>
      </c>
      <c r="C865" s="466"/>
      <c r="D865" s="468">
        <v>0</v>
      </c>
      <c r="E865" s="469"/>
      <c r="F865" s="468">
        <v>0</v>
      </c>
      <c r="G865" s="469"/>
      <c r="H865" s="468">
        <v>0</v>
      </c>
      <c r="J865" s="470">
        <f t="shared" si="603"/>
        <v>0</v>
      </c>
      <c r="L865" s="471" t="str">
        <f t="shared" si="604"/>
        <v>NA</v>
      </c>
      <c r="N865" s="471" t="str">
        <f t="shared" si="605"/>
        <v>NA</v>
      </c>
      <c r="O865" s="472"/>
      <c r="P865" s="471" t="str">
        <f t="shared" si="606"/>
        <v>NA</v>
      </c>
      <c r="Q865" s="472"/>
      <c r="R865" s="471" t="str">
        <f t="shared" si="607"/>
        <v>NA</v>
      </c>
      <c r="S865" s="472"/>
      <c r="T865" s="471" t="str">
        <f t="shared" si="608"/>
        <v>NA</v>
      </c>
      <c r="U865" s="472"/>
      <c r="V865" s="471" t="str">
        <f t="shared" si="609"/>
        <v>NA</v>
      </c>
      <c r="W865" s="472"/>
      <c r="X865" s="471" t="str">
        <f t="shared" si="610"/>
        <v>NA</v>
      </c>
      <c r="Y865" s="472"/>
      <c r="Z865" s="471" t="str">
        <f t="shared" si="611"/>
        <v>NA</v>
      </c>
      <c r="AA865" s="472"/>
      <c r="AB865" s="471" t="str">
        <f t="shared" si="612"/>
        <v>NA</v>
      </c>
      <c r="AC865" s="472"/>
      <c r="AD865" s="471" t="str">
        <f t="shared" si="613"/>
        <v>NA</v>
      </c>
      <c r="AE865" s="472"/>
      <c r="AF865" s="471" t="str">
        <f t="shared" si="614"/>
        <v>NA</v>
      </c>
      <c r="AG865" s="472"/>
      <c r="AH865" s="471" t="str">
        <f t="shared" si="615"/>
        <v>NA</v>
      </c>
      <c r="AI865" s="472"/>
      <c r="AJ865" s="471" t="str">
        <f t="shared" si="616"/>
        <v>NA</v>
      </c>
      <c r="AK865" s="472"/>
      <c r="AL865" s="471" t="str">
        <f t="shared" si="617"/>
        <v>NA</v>
      </c>
      <c r="AM865" s="472"/>
      <c r="AN865" s="471">
        <f>IF(SUM($D851:$D865)=0,"NA",SUM($J851:$J865)/SUM($D851:$D865))</f>
        <v>0</v>
      </c>
      <c r="AO865" s="472"/>
      <c r="AP865" s="471">
        <f>IF(SUM($D850:$D865)=0,"NA",SUM($J850:$J865)/SUM($D850:$D865))</f>
        <v>0</v>
      </c>
      <c r="AQ865" s="472"/>
      <c r="AR865" s="471"/>
    </row>
    <row r="866" spans="1:46">
      <c r="A866" s="466">
        <v>38400</v>
      </c>
      <c r="B866" s="467">
        <v>2012</v>
      </c>
      <c r="C866" s="466"/>
      <c r="D866" s="468">
        <v>0</v>
      </c>
      <c r="E866" s="469"/>
      <c r="F866" s="468">
        <v>0</v>
      </c>
      <c r="G866" s="469"/>
      <c r="H866" s="468">
        <v>0</v>
      </c>
      <c r="J866" s="470">
        <f t="shared" si="603"/>
        <v>0</v>
      </c>
      <c r="L866" s="471" t="str">
        <f t="shared" si="604"/>
        <v>NA</v>
      </c>
      <c r="N866" s="471" t="str">
        <f t="shared" si="605"/>
        <v>NA</v>
      </c>
      <c r="O866" s="472"/>
      <c r="P866" s="471" t="str">
        <f t="shared" si="606"/>
        <v>NA</v>
      </c>
      <c r="Q866" s="472"/>
      <c r="R866" s="471" t="str">
        <f t="shared" si="607"/>
        <v>NA</v>
      </c>
      <c r="S866" s="472"/>
      <c r="T866" s="471" t="str">
        <f t="shared" si="608"/>
        <v>NA</v>
      </c>
      <c r="U866" s="472"/>
      <c r="V866" s="471" t="str">
        <f t="shared" si="609"/>
        <v>NA</v>
      </c>
      <c r="W866" s="472"/>
      <c r="X866" s="471" t="str">
        <f t="shared" si="610"/>
        <v>NA</v>
      </c>
      <c r="Y866" s="472"/>
      <c r="Z866" s="471" t="str">
        <f t="shared" si="611"/>
        <v>NA</v>
      </c>
      <c r="AA866" s="472"/>
      <c r="AB866" s="471" t="str">
        <f t="shared" si="612"/>
        <v>NA</v>
      </c>
      <c r="AC866" s="472"/>
      <c r="AD866" s="471" t="str">
        <f t="shared" si="613"/>
        <v>NA</v>
      </c>
      <c r="AE866" s="472"/>
      <c r="AF866" s="471" t="str">
        <f t="shared" si="614"/>
        <v>NA</v>
      </c>
      <c r="AG866" s="472"/>
      <c r="AH866" s="471" t="str">
        <f t="shared" si="615"/>
        <v>NA</v>
      </c>
      <c r="AI866" s="472"/>
      <c r="AJ866" s="471" t="str">
        <f t="shared" si="616"/>
        <v>NA</v>
      </c>
      <c r="AK866" s="472"/>
      <c r="AL866" s="471" t="str">
        <f t="shared" si="617"/>
        <v>NA</v>
      </c>
      <c r="AM866" s="472"/>
      <c r="AN866" s="471" t="str">
        <f>IF(SUM($D852:$D866)=0,"NA",SUM($J852:$J866)/SUM($D852:$D866))</f>
        <v>NA</v>
      </c>
      <c r="AO866" s="472"/>
      <c r="AP866" s="471">
        <f>IF(SUM($D851:$D866)=0,"NA",SUM($J851:$J866)/SUM($D851:$D866))</f>
        <v>0</v>
      </c>
      <c r="AQ866" s="472"/>
      <c r="AR866" s="471">
        <f>IF(SUM($D850:$D866)=0,"NA",SUM($J850:$J866)/SUM($D850:$D866))</f>
        <v>0</v>
      </c>
    </row>
    <row r="867" spans="1:46">
      <c r="A867" s="466">
        <v>38400</v>
      </c>
      <c r="B867" s="467">
        <v>2013</v>
      </c>
      <c r="C867" s="466"/>
      <c r="D867" s="468">
        <v>0</v>
      </c>
      <c r="E867" s="469"/>
      <c r="F867" s="468">
        <v>0</v>
      </c>
      <c r="G867" s="469"/>
      <c r="H867" s="468">
        <v>0</v>
      </c>
      <c r="J867" s="470">
        <f t="shared" si="603"/>
        <v>0</v>
      </c>
      <c r="L867" s="471" t="str">
        <f t="shared" si="604"/>
        <v>NA</v>
      </c>
      <c r="N867" s="471" t="str">
        <f>IF(SUM($D866:$D867)=0,"NA",SUM($J866:$J867)/SUM($D866:$D867))</f>
        <v>NA</v>
      </c>
      <c r="O867" s="472"/>
      <c r="P867" s="471" t="str">
        <f t="shared" si="606"/>
        <v>NA</v>
      </c>
      <c r="Q867" s="472"/>
      <c r="R867" s="471" t="str">
        <f t="shared" si="607"/>
        <v>NA</v>
      </c>
      <c r="S867" s="472"/>
      <c r="T867" s="471" t="str">
        <f t="shared" si="608"/>
        <v>NA</v>
      </c>
      <c r="U867" s="472"/>
      <c r="V867" s="471" t="str">
        <f t="shared" si="609"/>
        <v>NA</v>
      </c>
      <c r="W867" s="472"/>
      <c r="X867" s="471" t="str">
        <f t="shared" si="610"/>
        <v>NA</v>
      </c>
      <c r="Y867" s="472"/>
      <c r="Z867" s="471" t="str">
        <f t="shared" si="611"/>
        <v>NA</v>
      </c>
      <c r="AA867" s="472"/>
      <c r="AB867" s="471" t="str">
        <f t="shared" si="612"/>
        <v>NA</v>
      </c>
      <c r="AC867" s="472"/>
      <c r="AD867" s="471" t="str">
        <f t="shared" si="613"/>
        <v>NA</v>
      </c>
      <c r="AE867" s="472"/>
      <c r="AF867" s="471" t="str">
        <f t="shared" si="614"/>
        <v>NA</v>
      </c>
      <c r="AG867" s="472"/>
      <c r="AH867" s="471" t="str">
        <f t="shared" si="615"/>
        <v>NA</v>
      </c>
      <c r="AI867" s="472"/>
      <c r="AJ867" s="471" t="str">
        <f t="shared" si="616"/>
        <v>NA</v>
      </c>
      <c r="AK867" s="472"/>
      <c r="AL867" s="471" t="str">
        <f t="shared" si="617"/>
        <v>NA</v>
      </c>
      <c r="AM867" s="472"/>
      <c r="AN867" s="471" t="str">
        <f>IF(SUM($D853:$D867)=0,"NA",SUM($J853:$J867)/SUM($D853:$D867))</f>
        <v>NA</v>
      </c>
      <c r="AO867" s="472"/>
      <c r="AP867" s="471" t="str">
        <f>IF(SUM($D852:$D867)=0,"NA",SUM($J852:$J867)/SUM($D852:$D867))</f>
        <v>NA</v>
      </c>
      <c r="AQ867" s="472"/>
      <c r="AR867" s="471">
        <f>IF(SUM($D851:$D867)=0,"NA",SUM($J851:$J867)/SUM($D851:$D867))</f>
        <v>0</v>
      </c>
      <c r="AS867" s="471">
        <f>IF(SUM($D850:$D867)=0,"NA",SUM($J850:$J867)/SUM($D850:$D867))</f>
        <v>0</v>
      </c>
    </row>
    <row r="868" spans="1:46">
      <c r="A868" s="466">
        <v>38400</v>
      </c>
      <c r="B868" s="467">
        <v>2014</v>
      </c>
      <c r="C868" s="466"/>
      <c r="D868" s="468">
        <v>0</v>
      </c>
      <c r="E868" s="469"/>
      <c r="F868" s="468">
        <v>0</v>
      </c>
      <c r="G868" s="469"/>
      <c r="H868" s="468">
        <v>0</v>
      </c>
      <c r="J868" s="470">
        <f t="shared" si="603"/>
        <v>0</v>
      </c>
      <c r="L868" s="471" t="str">
        <f t="shared" si="604"/>
        <v>NA</v>
      </c>
      <c r="N868" s="471" t="str">
        <f>IF(SUM($D867:$D868)=0,"NA",SUM($J867:$J868)/SUM($D867:$D868))</f>
        <v>NA</v>
      </c>
      <c r="O868" s="472"/>
      <c r="P868" s="471" t="str">
        <f t="shared" si="606"/>
        <v>NA</v>
      </c>
      <c r="Q868" s="472"/>
      <c r="R868" s="471" t="str">
        <f t="shared" si="607"/>
        <v>NA</v>
      </c>
      <c r="S868" s="472"/>
      <c r="T868" s="471" t="str">
        <f t="shared" si="608"/>
        <v>NA</v>
      </c>
      <c r="U868" s="472"/>
      <c r="V868" s="471" t="str">
        <f t="shared" si="609"/>
        <v>NA</v>
      </c>
      <c r="W868" s="472"/>
      <c r="X868" s="471" t="str">
        <f t="shared" si="610"/>
        <v>NA</v>
      </c>
      <c r="Y868" s="472"/>
      <c r="Z868" s="471" t="str">
        <f t="shared" si="611"/>
        <v>NA</v>
      </c>
      <c r="AA868" s="472"/>
      <c r="AB868" s="471" t="str">
        <f t="shared" si="612"/>
        <v>NA</v>
      </c>
      <c r="AC868" s="472"/>
      <c r="AD868" s="471" t="str">
        <f t="shared" si="613"/>
        <v>NA</v>
      </c>
      <c r="AE868" s="472"/>
      <c r="AF868" s="471" t="str">
        <f t="shared" si="614"/>
        <v>NA</v>
      </c>
      <c r="AG868" s="472"/>
      <c r="AH868" s="471" t="str">
        <f t="shared" si="615"/>
        <v>NA</v>
      </c>
      <c r="AI868" s="472"/>
      <c r="AJ868" s="471" t="str">
        <f t="shared" si="616"/>
        <v>NA</v>
      </c>
      <c r="AK868" s="472"/>
      <c r="AL868" s="471" t="str">
        <f t="shared" si="617"/>
        <v>NA</v>
      </c>
      <c r="AM868" s="472"/>
      <c r="AN868" s="471" t="str">
        <f>IF(SUM($D854:$D868)=0,"NA",SUM($J854:$J868)/SUM($D854:$D868))</f>
        <v>NA</v>
      </c>
      <c r="AO868" s="472"/>
      <c r="AP868" s="471" t="str">
        <f>IF(SUM($D853:$D868)=0,"NA",SUM($J853:$J868)/SUM($D853:$D868))</f>
        <v>NA</v>
      </c>
      <c r="AQ868" s="472"/>
      <c r="AR868" s="471" t="str">
        <f>IF(SUM($D852:$D868)=0,"NA",SUM($J852:$J868)/SUM($D852:$D868))</f>
        <v>NA</v>
      </c>
      <c r="AS868" s="471">
        <f>IF(SUM($D851:$D868)=0,"NA",SUM($J851:$J868)/SUM($D851:$D868))</f>
        <v>0</v>
      </c>
      <c r="AT868" s="471">
        <f>IF(SUM($D850:$D868)=0,"NA",SUM($J850:$J868)/SUM($D850:$D868))</f>
        <v>0</v>
      </c>
    </row>
    <row r="869" spans="1:46">
      <c r="A869" s="466"/>
      <c r="B869" s="466"/>
      <c r="C869" s="466"/>
      <c r="D869" s="477"/>
      <c r="E869" s="478"/>
      <c r="F869" s="477"/>
      <c r="G869" s="478"/>
      <c r="H869" s="477"/>
      <c r="J869" s="488">
        <f>SUM(J850:J868)</f>
        <v>0</v>
      </c>
    </row>
    <row r="870" spans="1:46">
      <c r="A870" s="466"/>
      <c r="B870" s="466"/>
      <c r="C870" s="466"/>
      <c r="D870" s="477"/>
      <c r="E870" s="478"/>
      <c r="F870" s="477"/>
      <c r="G870" s="478"/>
      <c r="H870" s="477"/>
    </row>
    <row r="871" spans="1:46" s="452" customFormat="1">
      <c r="A871" s="466" t="s">
        <v>467</v>
      </c>
      <c r="B871" s="467">
        <v>1996</v>
      </c>
      <c r="C871" s="466"/>
      <c r="D871" s="477">
        <v>990111</v>
      </c>
      <c r="E871" s="478"/>
      <c r="F871" s="477">
        <v>359733</v>
      </c>
      <c r="G871" s="478"/>
      <c r="H871" s="477">
        <v>65087</v>
      </c>
      <c r="I871" s="451"/>
      <c r="J871" s="451">
        <f t="shared" ref="J871:J889" si="618">F871+-H871</f>
        <v>294646</v>
      </c>
      <c r="K871" s="449"/>
      <c r="L871" s="471">
        <f t="shared" ref="L871:L889" si="619">IF(D871=0,"NA",+J871/D871)</f>
        <v>0.29758885619895142</v>
      </c>
      <c r="N871" s="471"/>
      <c r="O871" s="472"/>
      <c r="P871" s="471"/>
      <c r="Q871" s="473"/>
      <c r="R871" s="473"/>
      <c r="S871" s="473"/>
      <c r="T871" s="473"/>
      <c r="U871" s="472"/>
      <c r="V871" s="472"/>
      <c r="W871" s="472"/>
      <c r="X871" s="472"/>
      <c r="Y871" s="472"/>
      <c r="Z871" s="472"/>
      <c r="AA871" s="474"/>
      <c r="AB871" s="474"/>
      <c r="AC871" s="472"/>
      <c r="AD871" s="472"/>
      <c r="AE871" s="472"/>
      <c r="AF871" s="472"/>
      <c r="AG871" s="472"/>
      <c r="AH871" s="472"/>
      <c r="AI871" s="472"/>
      <c r="AJ871" s="472"/>
      <c r="AK871" s="472"/>
      <c r="AL871" s="472"/>
      <c r="AM871" s="472"/>
      <c r="AN871" s="472"/>
      <c r="AO871" s="472"/>
      <c r="AP871" s="472"/>
      <c r="AQ871" s="472"/>
      <c r="AR871" s="472"/>
    </row>
    <row r="872" spans="1:46" s="452" customFormat="1">
      <c r="A872" s="466" t="s">
        <v>467</v>
      </c>
      <c r="B872" s="467">
        <v>1997</v>
      </c>
      <c r="C872" s="466"/>
      <c r="D872" s="477">
        <v>230431</v>
      </c>
      <c r="E872" s="478"/>
      <c r="F872" s="477">
        <v>20205</v>
      </c>
      <c r="G872" s="478"/>
      <c r="H872" s="477">
        <v>107067</v>
      </c>
      <c r="I872" s="451"/>
      <c r="J872" s="451">
        <f t="shared" si="618"/>
        <v>-86862</v>
      </c>
      <c r="K872" s="449"/>
      <c r="L872" s="471">
        <f t="shared" si="619"/>
        <v>-0.37695448963030148</v>
      </c>
      <c r="N872" s="471">
        <f t="shared" ref="N872:N887" si="620">IF(SUM($D871:$D872)=0,"NA",SUM($J871:$J872)/SUM($D871:$D872))</f>
        <v>0.17023912327474189</v>
      </c>
      <c r="O872" s="472"/>
      <c r="P872" s="471"/>
      <c r="Q872" s="473"/>
      <c r="R872" s="471"/>
      <c r="S872" s="473"/>
      <c r="T872" s="473"/>
      <c r="U872" s="472"/>
      <c r="V872" s="472"/>
      <c r="W872" s="472"/>
      <c r="X872" s="472"/>
      <c r="Y872" s="472"/>
      <c r="Z872" s="472"/>
      <c r="AA872" s="474"/>
      <c r="AB872" s="475"/>
      <c r="AC872" s="472"/>
      <c r="AD872" s="472"/>
      <c r="AE872" s="472"/>
      <c r="AF872" s="472"/>
      <c r="AG872" s="472"/>
      <c r="AH872" s="472"/>
      <c r="AI872" s="472"/>
      <c r="AJ872" s="472"/>
      <c r="AK872" s="472"/>
      <c r="AL872" s="472"/>
      <c r="AM872" s="472"/>
      <c r="AN872" s="472"/>
      <c r="AO872" s="472"/>
      <c r="AP872" s="472"/>
      <c r="AQ872" s="472"/>
      <c r="AR872" s="472"/>
    </row>
    <row r="873" spans="1:46" s="452" customFormat="1">
      <c r="A873" s="466" t="s">
        <v>467</v>
      </c>
      <c r="B873" s="467">
        <v>1998</v>
      </c>
      <c r="C873" s="466"/>
      <c r="D873" s="477">
        <v>270095</v>
      </c>
      <c r="E873" s="478"/>
      <c r="F873" s="477">
        <v>38534</v>
      </c>
      <c r="G873" s="478"/>
      <c r="H873" s="477">
        <v>9625</v>
      </c>
      <c r="I873" s="451"/>
      <c r="J873" s="451">
        <f t="shared" si="618"/>
        <v>28909</v>
      </c>
      <c r="K873" s="449"/>
      <c r="L873" s="471">
        <f t="shared" si="619"/>
        <v>0.10703271071289731</v>
      </c>
      <c r="N873" s="471">
        <f t="shared" si="620"/>
        <v>-0.11578419502683178</v>
      </c>
      <c r="O873" s="472"/>
      <c r="P873" s="471">
        <f t="shared" ref="P873:P889" si="621">IF(SUM($D871:$D873)=0,"NA",SUM($J871:$J873)/SUM($D871:$D873))</f>
        <v>0.15878647853233216</v>
      </c>
      <c r="Q873" s="473"/>
      <c r="R873" s="471"/>
      <c r="S873" s="473"/>
      <c r="T873" s="471"/>
      <c r="U873" s="472"/>
      <c r="V873" s="472"/>
      <c r="W873" s="472"/>
      <c r="X873" s="472"/>
      <c r="Y873" s="472"/>
      <c r="Z873" s="472"/>
      <c r="AA873" s="472"/>
      <c r="AB873" s="472"/>
      <c r="AC873" s="472"/>
      <c r="AD873" s="472"/>
      <c r="AE873" s="472"/>
      <c r="AF873" s="472"/>
      <c r="AG873" s="472"/>
      <c r="AH873" s="472"/>
      <c r="AI873" s="472"/>
      <c r="AJ873" s="472"/>
      <c r="AK873" s="472"/>
      <c r="AL873" s="472"/>
      <c r="AM873" s="472"/>
      <c r="AN873" s="472"/>
      <c r="AO873" s="472"/>
      <c r="AP873" s="472"/>
      <c r="AQ873" s="472"/>
      <c r="AR873" s="472"/>
    </row>
    <row r="874" spans="1:46" s="452" customFormat="1">
      <c r="A874" s="466" t="s">
        <v>467</v>
      </c>
      <c r="B874" s="467">
        <v>1999</v>
      </c>
      <c r="C874" s="466"/>
      <c r="D874" s="477">
        <v>303041</v>
      </c>
      <c r="E874" s="478"/>
      <c r="F874" s="468">
        <v>0</v>
      </c>
      <c r="G874" s="478"/>
      <c r="H874" s="477">
        <v>34077</v>
      </c>
      <c r="I874" s="451"/>
      <c r="J874" s="451">
        <f t="shared" si="618"/>
        <v>-34077</v>
      </c>
      <c r="K874" s="449"/>
      <c r="L874" s="471">
        <f t="shared" si="619"/>
        <v>-0.11245013051039299</v>
      </c>
      <c r="N874" s="471">
        <f t="shared" si="620"/>
        <v>-9.0170570335836517E-3</v>
      </c>
      <c r="O874" s="472"/>
      <c r="P874" s="471">
        <f t="shared" si="621"/>
        <v>-0.11452685339243647</v>
      </c>
      <c r="Q874" s="473"/>
      <c r="R874" s="471">
        <f t="shared" ref="R874:R889" si="622">IF(SUM($D871:$D874)=0,"NA",SUM($J871:$J874)/SUM($D871:$D874))</f>
        <v>0.11296118924355431</v>
      </c>
      <c r="S874" s="473"/>
      <c r="T874" s="471"/>
      <c r="U874" s="472"/>
      <c r="V874" s="471"/>
      <c r="W874" s="472"/>
      <c r="X874" s="472"/>
      <c r="Y874" s="472"/>
      <c r="Z874" s="472"/>
      <c r="AA874" s="472"/>
      <c r="AB874" s="472"/>
      <c r="AC874" s="472"/>
      <c r="AD874" s="472"/>
      <c r="AE874" s="472"/>
      <c r="AF874" s="472"/>
      <c r="AG874" s="472"/>
      <c r="AH874" s="472"/>
      <c r="AI874" s="472"/>
      <c r="AJ874" s="472"/>
      <c r="AK874" s="472"/>
      <c r="AL874" s="472"/>
      <c r="AM874" s="472"/>
      <c r="AN874" s="472"/>
      <c r="AO874" s="472"/>
      <c r="AP874" s="472"/>
      <c r="AQ874" s="472"/>
      <c r="AR874" s="472"/>
    </row>
    <row r="875" spans="1:46" s="452" customFormat="1">
      <c r="A875" s="466" t="s">
        <v>467</v>
      </c>
      <c r="B875" s="467">
        <v>2000</v>
      </c>
      <c r="C875" s="466"/>
      <c r="D875" s="477">
        <v>79200</v>
      </c>
      <c r="E875" s="478"/>
      <c r="F875" s="468">
        <v>0</v>
      </c>
      <c r="G875" s="478"/>
      <c r="H875" s="477">
        <v>414823</v>
      </c>
      <c r="I875" s="451"/>
      <c r="J875" s="451">
        <f t="shared" si="618"/>
        <v>-414823</v>
      </c>
      <c r="K875" s="449"/>
      <c r="L875" s="471">
        <f t="shared" si="619"/>
        <v>-5.2376641414141414</v>
      </c>
      <c r="N875" s="471">
        <f t="shared" si="620"/>
        <v>-1.1743899790969572</v>
      </c>
      <c r="O875" s="472"/>
      <c r="P875" s="471">
        <f t="shared" si="621"/>
        <v>-0.64382618773147582</v>
      </c>
      <c r="Q875" s="473"/>
      <c r="R875" s="471">
        <f t="shared" si="622"/>
        <v>-0.57416396399049807</v>
      </c>
      <c r="S875" s="473"/>
      <c r="T875" s="471">
        <f t="shared" ref="T875:T889" si="623">IF(SUM($D871:$D875)=0,"NA",SUM($J871:$J875)/SUM($D871:$D875))</f>
        <v>-0.11330529804931234</v>
      </c>
      <c r="U875" s="472"/>
      <c r="V875" s="471"/>
      <c r="W875" s="472"/>
      <c r="X875" s="471"/>
      <c r="Y875" s="472"/>
      <c r="Z875" s="472"/>
      <c r="AA875" s="472"/>
      <c r="AB875" s="472"/>
      <c r="AC875" s="472"/>
      <c r="AD875" s="472"/>
      <c r="AE875" s="472"/>
      <c r="AF875" s="472"/>
      <c r="AG875" s="472"/>
      <c r="AH875" s="472"/>
      <c r="AI875" s="472"/>
      <c r="AJ875" s="472"/>
      <c r="AK875" s="472"/>
      <c r="AL875" s="472"/>
      <c r="AM875" s="472"/>
      <c r="AN875" s="472"/>
      <c r="AO875" s="472"/>
      <c r="AP875" s="472"/>
      <c r="AQ875" s="472"/>
      <c r="AR875" s="472"/>
    </row>
    <row r="876" spans="1:46" s="452" customFormat="1">
      <c r="A876" s="466" t="s">
        <v>467</v>
      </c>
      <c r="B876" s="467">
        <v>2001</v>
      </c>
      <c r="C876" s="466"/>
      <c r="D876" s="477">
        <v>57297</v>
      </c>
      <c r="E876" s="478"/>
      <c r="F876" s="468">
        <v>0</v>
      </c>
      <c r="G876" s="478"/>
      <c r="H876" s="477">
        <v>161169</v>
      </c>
      <c r="I876" s="451"/>
      <c r="J876" s="451">
        <f t="shared" si="618"/>
        <v>-161169</v>
      </c>
      <c r="K876" s="449"/>
      <c r="L876" s="471">
        <f t="shared" si="619"/>
        <v>-2.8128697837583121</v>
      </c>
      <c r="N876" s="471">
        <f t="shared" si="620"/>
        <v>-4.2198143548942468</v>
      </c>
      <c r="O876" s="472"/>
      <c r="P876" s="471">
        <f t="shared" si="621"/>
        <v>-1.3879778312682862</v>
      </c>
      <c r="Q876" s="473"/>
      <c r="R876" s="471">
        <f t="shared" si="622"/>
        <v>-0.81895853208630376</v>
      </c>
      <c r="S876" s="473"/>
      <c r="T876" s="471">
        <f t="shared" si="623"/>
        <v>-0.71061331994417398</v>
      </c>
      <c r="U876" s="472"/>
      <c r="V876" s="471">
        <f t="shared" ref="V876:V889" si="624">IF(SUM($D871:$D876)=0,"NA",SUM($J871:$J876)/SUM($D871:$D876))</f>
        <v>-0.1934415273226521</v>
      </c>
      <c r="W876" s="472"/>
      <c r="X876" s="471"/>
      <c r="Y876" s="472"/>
      <c r="Z876" s="471"/>
      <c r="AA876" s="472"/>
      <c r="AB876" s="472"/>
      <c r="AC876" s="472"/>
      <c r="AD876" s="472"/>
      <c r="AE876" s="472"/>
      <c r="AF876" s="472"/>
      <c r="AG876" s="472"/>
      <c r="AH876" s="472"/>
      <c r="AI876" s="472"/>
      <c r="AJ876" s="472"/>
      <c r="AK876" s="472"/>
      <c r="AL876" s="472"/>
      <c r="AM876" s="472"/>
      <c r="AN876" s="472"/>
      <c r="AO876" s="472"/>
      <c r="AP876" s="472"/>
      <c r="AQ876" s="472"/>
      <c r="AR876" s="472"/>
    </row>
    <row r="877" spans="1:46" s="452" customFormat="1">
      <c r="A877" s="466" t="s">
        <v>467</v>
      </c>
      <c r="B877" s="467">
        <v>2002</v>
      </c>
      <c r="C877" s="466"/>
      <c r="D877" s="477">
        <v>250858</v>
      </c>
      <c r="E877" s="478"/>
      <c r="F877" s="468">
        <v>0</v>
      </c>
      <c r="G877" s="478"/>
      <c r="H877" s="477">
        <v>1139462</v>
      </c>
      <c r="I877" s="451"/>
      <c r="J877" s="451">
        <f t="shared" si="618"/>
        <v>-1139462</v>
      </c>
      <c r="K877" s="449"/>
      <c r="L877" s="471">
        <f t="shared" si="619"/>
        <v>-4.5422589672244857</v>
      </c>
      <c r="N877" s="471">
        <f t="shared" si="620"/>
        <v>-4.2207038665606591</v>
      </c>
      <c r="O877" s="472"/>
      <c r="P877" s="471">
        <f t="shared" si="621"/>
        <v>-4.4286352312478217</v>
      </c>
      <c r="Q877" s="473"/>
      <c r="R877" s="471">
        <f t="shared" si="622"/>
        <v>-2.5340978221194792</v>
      </c>
      <c r="S877" s="473"/>
      <c r="T877" s="471">
        <f t="shared" si="623"/>
        <v>-1.7913983577149604</v>
      </c>
      <c r="U877" s="472"/>
      <c r="V877" s="471">
        <f t="shared" si="624"/>
        <v>-1.517718204886634</v>
      </c>
      <c r="W877" s="472"/>
      <c r="X877" s="471">
        <f t="shared" ref="X877:X889" si="625">IF(SUM($D871:$D877)=0,"NA",SUM($J871:$J877)/SUM($D871:$D877))</f>
        <v>-0.69363370476283481</v>
      </c>
      <c r="Y877" s="472"/>
      <c r="Z877" s="471"/>
      <c r="AA877" s="472"/>
      <c r="AB877" s="471"/>
      <c r="AC877" s="472"/>
      <c r="AD877" s="472"/>
      <c r="AE877" s="472"/>
      <c r="AF877" s="472"/>
      <c r="AG877" s="472"/>
      <c r="AH877" s="472"/>
      <c r="AI877" s="472"/>
      <c r="AJ877" s="472"/>
      <c r="AK877" s="472"/>
      <c r="AL877" s="472"/>
      <c r="AM877" s="472"/>
      <c r="AN877" s="472"/>
      <c r="AO877" s="472"/>
      <c r="AP877" s="472"/>
      <c r="AQ877" s="472"/>
      <c r="AR877" s="472"/>
    </row>
    <row r="878" spans="1:46" s="452" customFormat="1">
      <c r="A878" s="466" t="s">
        <v>467</v>
      </c>
      <c r="B878" s="467">
        <v>2003</v>
      </c>
      <c r="C878" s="466"/>
      <c r="D878" s="477">
        <v>9556927</v>
      </c>
      <c r="E878" s="478"/>
      <c r="F878" s="468">
        <v>0</v>
      </c>
      <c r="G878" s="478"/>
      <c r="H878" s="477">
        <v>536125</v>
      </c>
      <c r="I878" s="451"/>
      <c r="J878" s="451">
        <f t="shared" si="618"/>
        <v>-536125</v>
      </c>
      <c r="K878" s="449"/>
      <c r="L878" s="471">
        <f t="shared" si="619"/>
        <v>-5.6098053275911809E-2</v>
      </c>
      <c r="N878" s="471">
        <f t="shared" si="620"/>
        <v>-0.17084255007629143</v>
      </c>
      <c r="O878" s="472"/>
      <c r="P878" s="471">
        <f t="shared" si="621"/>
        <v>-0.18618760594184619</v>
      </c>
      <c r="Q878" s="473"/>
      <c r="R878" s="471">
        <f t="shared" si="622"/>
        <v>-0.2264194639693444</v>
      </c>
      <c r="S878" s="473"/>
      <c r="T878" s="471">
        <f t="shared" si="623"/>
        <v>-0.22304908316054836</v>
      </c>
      <c r="U878" s="472"/>
      <c r="V878" s="471">
        <f t="shared" si="624"/>
        <v>-0.21457234085400048</v>
      </c>
      <c r="W878" s="472"/>
      <c r="X878" s="471">
        <f t="shared" si="625"/>
        <v>-0.21805377057307002</v>
      </c>
      <c r="Y878" s="472"/>
      <c r="Z878" s="471">
        <f t="shared" ref="Z878:Z889" si="626">IF(SUM($D871:$D878)=0,"NA",SUM($J871:$J878)/SUM($D871:$D878))</f>
        <v>-0.17455869674117139</v>
      </c>
      <c r="AA878" s="472"/>
      <c r="AB878" s="471"/>
      <c r="AC878" s="472"/>
      <c r="AD878" s="471"/>
      <c r="AE878" s="471"/>
      <c r="AF878" s="472"/>
      <c r="AG878" s="472"/>
      <c r="AH878" s="472"/>
      <c r="AI878" s="472"/>
      <c r="AJ878" s="472"/>
      <c r="AK878" s="472"/>
      <c r="AL878" s="472"/>
      <c r="AM878" s="472"/>
      <c r="AN878" s="472"/>
      <c r="AO878" s="472"/>
      <c r="AP878" s="472"/>
      <c r="AQ878" s="472"/>
      <c r="AR878" s="472"/>
    </row>
    <row r="879" spans="1:46" s="452" customFormat="1">
      <c r="A879" s="466" t="s">
        <v>467</v>
      </c>
      <c r="B879" s="467">
        <v>2004</v>
      </c>
      <c r="C879" s="466"/>
      <c r="D879" s="477">
        <v>203956</v>
      </c>
      <c r="E879" s="478"/>
      <c r="F879" s="468">
        <v>0</v>
      </c>
      <c r="G879" s="478"/>
      <c r="H879" s="477">
        <v>521798</v>
      </c>
      <c r="I879" s="451"/>
      <c r="J879" s="451">
        <f t="shared" si="618"/>
        <v>-521798</v>
      </c>
      <c r="K879" s="449"/>
      <c r="L879" s="471">
        <f t="shared" si="619"/>
        <v>-2.5583851418933494</v>
      </c>
      <c r="N879" s="471">
        <f t="shared" si="620"/>
        <v>-0.10838394436241065</v>
      </c>
      <c r="O879" s="472"/>
      <c r="P879" s="471">
        <f t="shared" si="621"/>
        <v>-0.21948080758381583</v>
      </c>
      <c r="Q879" s="473"/>
      <c r="R879" s="471">
        <f t="shared" si="622"/>
        <v>-0.23423826586015467</v>
      </c>
      <c r="S879" s="473"/>
      <c r="T879" s="471">
        <f t="shared" si="623"/>
        <v>-0.27328655476940922</v>
      </c>
      <c r="U879" s="472"/>
      <c r="V879" s="471">
        <f t="shared" si="624"/>
        <v>-0.26862300776775744</v>
      </c>
      <c r="W879" s="472"/>
      <c r="X879" s="471">
        <f t="shared" si="625"/>
        <v>-0.25915941370947415</v>
      </c>
      <c r="Y879" s="472"/>
      <c r="Z879" s="471">
        <f t="shared" si="626"/>
        <v>-0.26163787613092088</v>
      </c>
      <c r="AA879" s="472"/>
      <c r="AB879" s="471">
        <f t="shared" ref="AB879:AB889" si="627">IF(SUM($D871:$D879)=0,"NA",SUM($J871:$J879)/SUM($D871:$D879))</f>
        <v>-0.21527207191877754</v>
      </c>
      <c r="AC879" s="472"/>
      <c r="AD879" s="471"/>
      <c r="AE879" s="471"/>
      <c r="AF879" s="471"/>
      <c r="AG879" s="472"/>
      <c r="AH879" s="471" t="s">
        <v>36</v>
      </c>
      <c r="AI879" s="472"/>
      <c r="AJ879" s="471" t="s">
        <v>36</v>
      </c>
      <c r="AK879" s="472"/>
      <c r="AL879" s="471" t="s">
        <v>36</v>
      </c>
      <c r="AM879" s="472"/>
      <c r="AN879" s="471" t="s">
        <v>36</v>
      </c>
      <c r="AO879" s="472"/>
      <c r="AP879" s="472"/>
      <c r="AQ879" s="472"/>
      <c r="AR879" s="472"/>
    </row>
    <row r="880" spans="1:46" s="452" customFormat="1">
      <c r="A880" s="466" t="s">
        <v>467</v>
      </c>
      <c r="B880" s="467">
        <v>2005</v>
      </c>
      <c r="C880" s="466"/>
      <c r="D880" s="477">
        <v>114614</v>
      </c>
      <c r="E880" s="478"/>
      <c r="F880" s="468">
        <v>0</v>
      </c>
      <c r="G880" s="478"/>
      <c r="H880" s="477">
        <v>157057.38</v>
      </c>
      <c r="I880" s="451"/>
      <c r="J880" s="451">
        <f t="shared" si="618"/>
        <v>-157057.38</v>
      </c>
      <c r="K880" s="449"/>
      <c r="L880" s="471">
        <f t="shared" si="619"/>
        <v>-1.3703158427417244</v>
      </c>
      <c r="N880" s="471">
        <f t="shared" si="620"/>
        <v>-2.1309457262140188</v>
      </c>
      <c r="O880" s="472"/>
      <c r="P880" s="471">
        <f t="shared" si="621"/>
        <v>-0.12302979586748898</v>
      </c>
      <c r="Q880" s="473"/>
      <c r="R880" s="471">
        <f t="shared" si="622"/>
        <v>-0.23250640334058997</v>
      </c>
      <c r="S880" s="473"/>
      <c r="T880" s="471">
        <f t="shared" si="623"/>
        <v>-0.24702448394740903</v>
      </c>
      <c r="U880" s="472"/>
      <c r="V880" s="471">
        <f t="shared" si="624"/>
        <v>-0.28553801418942804</v>
      </c>
      <c r="W880" s="472"/>
      <c r="X880" s="471">
        <f t="shared" si="625"/>
        <v>-0.28057367039397424</v>
      </c>
      <c r="Y880" s="472"/>
      <c r="Z880" s="471">
        <f t="shared" si="626"/>
        <v>-0.27091229521479721</v>
      </c>
      <c r="AA880" s="472"/>
      <c r="AB880" s="471">
        <f t="shared" si="627"/>
        <v>-0.27312036350693031</v>
      </c>
      <c r="AC880" s="472"/>
      <c r="AD880" s="471">
        <f t="shared" ref="AD880:AD889" si="628">IF(SUM($D871:$D880)=0,"NA",SUM($J871:$J880)/SUM($D871:$D880))</f>
        <v>-0.22625236116859493</v>
      </c>
      <c r="AE880" s="471"/>
      <c r="AF880" s="471"/>
      <c r="AG880" s="472"/>
      <c r="AH880" s="471"/>
      <c r="AI880" s="472"/>
      <c r="AJ880" s="471" t="s">
        <v>36</v>
      </c>
      <c r="AK880" s="472"/>
      <c r="AL880" s="471" t="s">
        <v>36</v>
      </c>
      <c r="AM880" s="472"/>
      <c r="AN880" s="471" t="s">
        <v>36</v>
      </c>
      <c r="AO880" s="472"/>
      <c r="AP880" s="472"/>
      <c r="AQ880" s="472"/>
      <c r="AR880" s="472"/>
    </row>
    <row r="881" spans="1:46" s="452" customFormat="1">
      <c r="A881" s="466" t="s">
        <v>467</v>
      </c>
      <c r="B881" s="467">
        <v>2006</v>
      </c>
      <c r="C881" s="466"/>
      <c r="D881" s="477">
        <v>527452.65</v>
      </c>
      <c r="E881" s="478"/>
      <c r="F881" s="468">
        <v>0</v>
      </c>
      <c r="G881" s="478"/>
      <c r="H881" s="477">
        <v>943844.31</v>
      </c>
      <c r="I881" s="451"/>
      <c r="J881" s="451">
        <f t="shared" si="618"/>
        <v>-943844.31</v>
      </c>
      <c r="K881" s="449"/>
      <c r="L881" s="471">
        <f t="shared" si="619"/>
        <v>-1.7894389382629892</v>
      </c>
      <c r="N881" s="471">
        <f t="shared" si="620"/>
        <v>-1.7146221346335304</v>
      </c>
      <c r="O881" s="472"/>
      <c r="P881" s="471">
        <f t="shared" si="621"/>
        <v>-1.9180333883495908</v>
      </c>
      <c r="Q881" s="473"/>
      <c r="R881" s="471">
        <f t="shared" si="622"/>
        <v>-0.20752044012824766</v>
      </c>
      <c r="S881" s="473"/>
      <c r="T881" s="471">
        <f t="shared" si="623"/>
        <v>-0.3095875951918467</v>
      </c>
      <c r="U881" s="472"/>
      <c r="V881" s="471">
        <f t="shared" si="624"/>
        <v>-0.32297842314517949</v>
      </c>
      <c r="W881" s="472"/>
      <c r="X881" s="471">
        <f t="shared" si="625"/>
        <v>-0.35905183548269881</v>
      </c>
      <c r="Y881" s="472"/>
      <c r="Z881" s="471">
        <f t="shared" si="626"/>
        <v>-0.35231532608018934</v>
      </c>
      <c r="AA881" s="472"/>
      <c r="AB881" s="471">
        <f t="shared" si="627"/>
        <v>-0.34139718853549872</v>
      </c>
      <c r="AC881" s="472"/>
      <c r="AD881" s="471">
        <f t="shared" si="628"/>
        <v>-0.3421038984850242</v>
      </c>
      <c r="AE881" s="471"/>
      <c r="AF881" s="471">
        <f t="shared" ref="AF881:AF889" si="629">IF(SUM($D871:$D881)=0,"NA",SUM($J871:$J881)/SUM($D871:$D881))</f>
        <v>-0.29177270758554325</v>
      </c>
      <c r="AG881" s="472"/>
      <c r="AH881" s="471"/>
      <c r="AI881" s="472"/>
      <c r="AJ881" s="471"/>
      <c r="AK881" s="472"/>
      <c r="AL881" s="471" t="s">
        <v>36</v>
      </c>
      <c r="AM881" s="472"/>
      <c r="AN881" s="471" t="s">
        <v>36</v>
      </c>
      <c r="AO881" s="472"/>
      <c r="AP881" s="472"/>
      <c r="AQ881" s="472"/>
      <c r="AR881" s="472"/>
    </row>
    <row r="882" spans="1:46" s="452" customFormat="1">
      <c r="A882" s="466" t="s">
        <v>467</v>
      </c>
      <c r="B882" s="467">
        <v>2007</v>
      </c>
      <c r="C882" s="466"/>
      <c r="D882" s="477">
        <v>647867.07000000007</v>
      </c>
      <c r="E882" s="478"/>
      <c r="F882" s="468">
        <v>0</v>
      </c>
      <c r="G882" s="478"/>
      <c r="H882" s="477">
        <v>172435.59</v>
      </c>
      <c r="I882" s="451"/>
      <c r="J882" s="451">
        <f t="shared" si="618"/>
        <v>-172435.59</v>
      </c>
      <c r="K882" s="449"/>
      <c r="L882" s="471">
        <f t="shared" si="619"/>
        <v>-0.26615890509761514</v>
      </c>
      <c r="N882" s="471">
        <f t="shared" si="620"/>
        <v>-0.94976701318344248</v>
      </c>
      <c r="O882" s="472"/>
      <c r="P882" s="471">
        <f t="shared" si="621"/>
        <v>-0.98713388157648896</v>
      </c>
      <c r="Q882" s="473"/>
      <c r="R882" s="471">
        <f t="shared" si="622"/>
        <v>-1.2016518059981025</v>
      </c>
      <c r="S882" s="473"/>
      <c r="T882" s="471">
        <f t="shared" si="623"/>
        <v>-0.21095818879891798</v>
      </c>
      <c r="U882" s="472"/>
      <c r="V882" s="471">
        <f t="shared" si="624"/>
        <v>-0.3070980510399966</v>
      </c>
      <c r="W882" s="472"/>
      <c r="X882" s="471">
        <f t="shared" si="625"/>
        <v>-0.3197376813259642</v>
      </c>
      <c r="Y882" s="472"/>
      <c r="Z882" s="471">
        <f t="shared" si="626"/>
        <v>-0.3537903066207857</v>
      </c>
      <c r="AA882" s="472"/>
      <c r="AB882" s="471">
        <f t="shared" si="627"/>
        <v>-0.34756131051512024</v>
      </c>
      <c r="AC882" s="472"/>
      <c r="AD882" s="471">
        <f t="shared" si="628"/>
        <v>-0.33733897877357849</v>
      </c>
      <c r="AE882" s="471"/>
      <c r="AF882" s="471">
        <f t="shared" si="629"/>
        <v>-0.33808467691262728</v>
      </c>
      <c r="AG882" s="472"/>
      <c r="AH882" s="471">
        <f t="shared" ref="AH882:AH889" si="630">IF(SUM($D871:$D882)=0,"NA",SUM($J871:$J882)/SUM($D871:$D882))</f>
        <v>-0.29051858669386399</v>
      </c>
      <c r="AI882" s="472"/>
      <c r="AJ882" s="471"/>
      <c r="AK882" s="472"/>
      <c r="AL882" s="471"/>
      <c r="AM882" s="472"/>
      <c r="AN882" s="471" t="s">
        <v>36</v>
      </c>
      <c r="AO882" s="472"/>
      <c r="AP882" s="472"/>
      <c r="AQ882" s="472"/>
      <c r="AR882" s="472"/>
    </row>
    <row r="883" spans="1:46" s="452" customFormat="1">
      <c r="A883" s="466" t="s">
        <v>467</v>
      </c>
      <c r="B883" s="467">
        <v>2008</v>
      </c>
      <c r="C883" s="466"/>
      <c r="D883" s="477">
        <v>269518.75</v>
      </c>
      <c r="E883" s="478"/>
      <c r="F883" s="468">
        <v>0</v>
      </c>
      <c r="G883" s="478"/>
      <c r="H883" s="477">
        <v>20329.8</v>
      </c>
      <c r="I883" s="451"/>
      <c r="J883" s="451">
        <f t="shared" si="618"/>
        <v>-20329.8</v>
      </c>
      <c r="K883" s="449"/>
      <c r="L883" s="471">
        <f t="shared" si="619"/>
        <v>-7.5430002550842937E-2</v>
      </c>
      <c r="N883" s="471">
        <f t="shared" si="620"/>
        <v>-0.21012466706755939</v>
      </c>
      <c r="O883" s="472"/>
      <c r="P883" s="471">
        <f t="shared" si="621"/>
        <v>-0.78666904543315486</v>
      </c>
      <c r="Q883" s="472"/>
      <c r="R883" s="471">
        <f t="shared" si="622"/>
        <v>-0.82956493056822689</v>
      </c>
      <c r="S883" s="473"/>
      <c r="T883" s="471">
        <f t="shared" si="623"/>
        <v>-1.0295204491106928</v>
      </c>
      <c r="U883" s="472"/>
      <c r="V883" s="471">
        <f t="shared" si="624"/>
        <v>-0.20773148342042902</v>
      </c>
      <c r="W883" s="472"/>
      <c r="X883" s="471">
        <f t="shared" si="625"/>
        <v>-0.3017019885676494</v>
      </c>
      <c r="Y883" s="472"/>
      <c r="Z883" s="471">
        <f t="shared" si="626"/>
        <v>-0.31407525245192031</v>
      </c>
      <c r="AA883" s="472"/>
      <c r="AB883" s="471">
        <f t="shared" si="627"/>
        <v>-0.3473822689813561</v>
      </c>
      <c r="AC883" s="472"/>
      <c r="AD883" s="471">
        <f t="shared" si="628"/>
        <v>-0.34145473073339799</v>
      </c>
      <c r="AE883" s="471"/>
      <c r="AF883" s="471">
        <f t="shared" si="629"/>
        <v>-0.33159104478413814</v>
      </c>
      <c r="AG883" s="472"/>
      <c r="AH883" s="471">
        <f t="shared" si="630"/>
        <v>-0.33242654385243015</v>
      </c>
      <c r="AI883" s="472"/>
      <c r="AJ883" s="471">
        <f t="shared" ref="AJ883:AJ889" si="631">IF(SUM($D871:$D883)=0,"NA",SUM($J871:$J883)/SUM($D871:$D883))</f>
        <v>-0.28622491776198444</v>
      </c>
      <c r="AK883" s="472"/>
      <c r="AL883" s="471"/>
      <c r="AM883" s="472"/>
      <c r="AN883" s="471"/>
      <c r="AO883" s="472"/>
      <c r="AP883" s="472"/>
      <c r="AQ883" s="472"/>
      <c r="AR883" s="472"/>
    </row>
    <row r="884" spans="1:46" s="452" customFormat="1">
      <c r="A884" s="466" t="s">
        <v>467</v>
      </c>
      <c r="B884" s="467">
        <v>2009</v>
      </c>
      <c r="C884" s="466"/>
      <c r="D884" s="477">
        <v>1053874.71</v>
      </c>
      <c r="E884" s="478"/>
      <c r="F884" s="468">
        <v>0</v>
      </c>
      <c r="G884" s="478"/>
      <c r="H884" s="477">
        <v>64998.05</v>
      </c>
      <c r="I884" s="451"/>
      <c r="J884" s="451">
        <f t="shared" si="618"/>
        <v>-64998.05</v>
      </c>
      <c r="K884" s="449"/>
      <c r="L884" s="471">
        <f t="shared" si="619"/>
        <v>-6.1675310530983331E-2</v>
      </c>
      <c r="N884" s="471">
        <f t="shared" si="620"/>
        <v>-6.4476554085434276E-2</v>
      </c>
      <c r="O884" s="472"/>
      <c r="P884" s="471">
        <f t="shared" si="621"/>
        <v>-0.13076071684953788</v>
      </c>
      <c r="Q884" s="472"/>
      <c r="R884" s="471">
        <f t="shared" si="622"/>
        <v>-0.48089062787110287</v>
      </c>
      <c r="S884" s="473"/>
      <c r="T884" s="471">
        <f t="shared" si="623"/>
        <v>-0.51989859532245786</v>
      </c>
      <c r="U884" s="472"/>
      <c r="V884" s="471">
        <f t="shared" si="624"/>
        <v>-0.66747394913989444</v>
      </c>
      <c r="W884" s="472"/>
      <c r="X884" s="471">
        <f t="shared" si="625"/>
        <v>-0.19529231319392373</v>
      </c>
      <c r="Y884" s="472"/>
      <c r="Z884" s="471">
        <f t="shared" si="626"/>
        <v>-0.28166581592274614</v>
      </c>
      <c r="AA884" s="472"/>
      <c r="AB884" s="471">
        <f t="shared" si="627"/>
        <v>-0.29310141107291465</v>
      </c>
      <c r="AC884" s="472"/>
      <c r="AD884" s="471">
        <f t="shared" si="628"/>
        <v>-0.32378803631985209</v>
      </c>
      <c r="AE884" s="471"/>
      <c r="AF884" s="471">
        <f t="shared" si="629"/>
        <v>-0.3188859329244626</v>
      </c>
      <c r="AG884" s="472"/>
      <c r="AH884" s="471">
        <f t="shared" si="630"/>
        <v>-0.31025893075168254</v>
      </c>
      <c r="AI884" s="472"/>
      <c r="AJ884" s="471">
        <f t="shared" si="631"/>
        <v>-0.3113918887003429</v>
      </c>
      <c r="AK884" s="472"/>
      <c r="AL884" s="471">
        <f t="shared" ref="AL884:AL889" si="632">IF(SUM($D871:$D884)=0,"NA",SUM($J871:$J884)/SUM($D871:$D884))</f>
        <v>-0.26996636754233877</v>
      </c>
      <c r="AM884" s="472"/>
      <c r="AN884" s="471"/>
      <c r="AO884" s="472"/>
      <c r="AP884" s="471"/>
      <c r="AQ884" s="472"/>
      <c r="AR884" s="472"/>
    </row>
    <row r="885" spans="1:46" s="452" customFormat="1">
      <c r="A885" s="466" t="s">
        <v>467</v>
      </c>
      <c r="B885" s="467">
        <v>2010</v>
      </c>
      <c r="C885" s="466"/>
      <c r="D885" s="477">
        <v>475356.72</v>
      </c>
      <c r="E885" s="478"/>
      <c r="F885" s="468">
        <v>0</v>
      </c>
      <c r="G885" s="478"/>
      <c r="H885" s="477">
        <v>4429185.9499000004</v>
      </c>
      <c r="I885" s="451"/>
      <c r="J885" s="451">
        <f t="shared" si="618"/>
        <v>-4429185.9499000004</v>
      </c>
      <c r="K885" s="449"/>
      <c r="L885" s="471">
        <f t="shared" si="619"/>
        <v>-9.3176045768323217</v>
      </c>
      <c r="N885" s="471">
        <f t="shared" si="620"/>
        <v>-2.9388514463765634</v>
      </c>
      <c r="O885" s="472"/>
      <c r="P885" s="471">
        <f t="shared" si="621"/>
        <v>-2.5098058919443722</v>
      </c>
      <c r="Q885" s="472"/>
      <c r="R885" s="471">
        <f t="shared" si="622"/>
        <v>-1.9156855817557898</v>
      </c>
      <c r="S885" s="472"/>
      <c r="T885" s="471">
        <f t="shared" si="623"/>
        <v>-1.8932956820887095</v>
      </c>
      <c r="U885" s="472"/>
      <c r="V885" s="471">
        <f t="shared" si="624"/>
        <v>-1.8738890955788643</v>
      </c>
      <c r="W885" s="472"/>
      <c r="X885" s="471">
        <f t="shared" si="625"/>
        <v>-1.9162888355632208</v>
      </c>
      <c r="Y885" s="472"/>
      <c r="Z885" s="471">
        <f t="shared" si="626"/>
        <v>-0.53276302097777317</v>
      </c>
      <c r="AA885" s="472"/>
      <c r="AB885" s="471">
        <f t="shared" si="627"/>
        <v>-0.60954023559190051</v>
      </c>
      <c r="AC885" s="472"/>
      <c r="AD885" s="471">
        <f t="shared" si="628"/>
        <v>-0.6191349187810391</v>
      </c>
      <c r="AE885" s="472"/>
      <c r="AF885" s="471">
        <f t="shared" si="629"/>
        <v>-0.64676879901361362</v>
      </c>
      <c r="AG885" s="472"/>
      <c r="AH885" s="471">
        <f t="shared" si="630"/>
        <v>-0.63481009094197738</v>
      </c>
      <c r="AI885" s="472"/>
      <c r="AJ885" s="471">
        <f t="shared" si="631"/>
        <v>-0.62030124290065436</v>
      </c>
      <c r="AK885" s="472"/>
      <c r="AL885" s="471">
        <f t="shared" si="632"/>
        <v>-0.61630746204998599</v>
      </c>
      <c r="AM885" s="472"/>
      <c r="AN885" s="471">
        <f>IF(SUM($D871:$D885)=0,"NA",SUM($J871:$J885)/SUM($D871:$D885))</f>
        <v>-0.55610635207580772</v>
      </c>
      <c r="AO885" s="472"/>
      <c r="AP885" s="471"/>
      <c r="AQ885" s="472"/>
      <c r="AR885" s="471"/>
    </row>
    <row r="886" spans="1:46">
      <c r="A886" s="466" t="s">
        <v>467</v>
      </c>
      <c r="B886" s="467">
        <v>2011</v>
      </c>
      <c r="C886" s="466"/>
      <c r="D886" s="477">
        <v>2265783.29</v>
      </c>
      <c r="E886" s="478"/>
      <c r="F886" s="468">
        <v>0</v>
      </c>
      <c r="G886" s="478"/>
      <c r="H886" s="477">
        <v>998363.28</v>
      </c>
      <c r="J886" s="451">
        <f t="shared" si="618"/>
        <v>-998363.28</v>
      </c>
      <c r="L886" s="471">
        <f t="shared" si="619"/>
        <v>-0.44062611124649964</v>
      </c>
      <c r="N886" s="471">
        <f t="shared" si="620"/>
        <v>-1.9800335663627779</v>
      </c>
      <c r="O886" s="472"/>
      <c r="P886" s="471">
        <f t="shared" si="621"/>
        <v>-1.447305922412865</v>
      </c>
      <c r="Q886" s="472"/>
      <c r="R886" s="471">
        <f t="shared" si="622"/>
        <v>-1.3563369869113171</v>
      </c>
      <c r="S886" s="472"/>
      <c r="T886" s="471">
        <f t="shared" si="623"/>
        <v>-1.2064578597769198</v>
      </c>
      <c r="U886" s="472"/>
      <c r="V886" s="471">
        <f t="shared" si="624"/>
        <v>-1.2651417395722875</v>
      </c>
      <c r="W886" s="472"/>
      <c r="X886" s="471">
        <f t="shared" si="625"/>
        <v>-1.2673930232636275</v>
      </c>
      <c r="Y886" s="472"/>
      <c r="Z886" s="471">
        <f t="shared" si="626"/>
        <v>-1.3147635777440687</v>
      </c>
      <c r="AA886" s="472"/>
      <c r="AB886" s="471">
        <f t="shared" si="627"/>
        <v>-0.51895174516628251</v>
      </c>
      <c r="AC886" s="472"/>
      <c r="AD886" s="471">
        <f t="shared" si="628"/>
        <v>-0.58463345340760986</v>
      </c>
      <c r="AE886" s="472"/>
      <c r="AF886" s="471">
        <f t="shared" si="629"/>
        <v>-0.59291116041696612</v>
      </c>
      <c r="AG886" s="472"/>
      <c r="AH886" s="471">
        <f t="shared" si="630"/>
        <v>-0.61664020844996792</v>
      </c>
      <c r="AI886" s="472"/>
      <c r="AJ886" s="471">
        <f t="shared" si="631"/>
        <v>-0.60697345412073822</v>
      </c>
      <c r="AK886" s="472"/>
      <c r="AL886" s="471">
        <f t="shared" si="632"/>
        <v>-0.59497722370197159</v>
      </c>
      <c r="AM886" s="472"/>
      <c r="AN886" s="471">
        <f>IF(SUM($D872:$D886)=0,"NA",SUM($J872:$J886)/SUM($D872:$D886))</f>
        <v>-0.59189624994846834</v>
      </c>
      <c r="AO886" s="472"/>
      <c r="AP886" s="471">
        <f>IF(SUM($D871:$D886)=0,"NA",SUM($J871:$J886)/SUM($D871:$D886))</f>
        <v>-0.54097872700402394</v>
      </c>
      <c r="AQ886" s="472"/>
      <c r="AR886" s="471"/>
    </row>
    <row r="887" spans="1:46">
      <c r="A887" s="466" t="s">
        <v>467</v>
      </c>
      <c r="B887" s="467">
        <v>2012</v>
      </c>
      <c r="C887" s="466"/>
      <c r="D887" s="477">
        <v>894133.66</v>
      </c>
      <c r="E887" s="478"/>
      <c r="F887" s="468">
        <v>0</v>
      </c>
      <c r="G887" s="478"/>
      <c r="H887" s="477">
        <v>655424.05000000005</v>
      </c>
      <c r="J887" s="451">
        <f t="shared" si="618"/>
        <v>-655424.05000000005</v>
      </c>
      <c r="L887" s="471">
        <f t="shared" si="619"/>
        <v>-0.73302692798747782</v>
      </c>
      <c r="N887" s="471">
        <f t="shared" si="620"/>
        <v>-0.52336417575784699</v>
      </c>
      <c r="O887" s="472"/>
      <c r="P887" s="471">
        <f t="shared" si="621"/>
        <v>-1.6733192139286726</v>
      </c>
      <c r="Q887" s="472"/>
      <c r="R887" s="471">
        <f t="shared" si="622"/>
        <v>-1.3111061607950227</v>
      </c>
      <c r="S887" s="472"/>
      <c r="T887" s="471">
        <f t="shared" si="623"/>
        <v>-1.243943375949093</v>
      </c>
      <c r="U887" s="472"/>
      <c r="V887" s="471">
        <f t="shared" si="624"/>
        <v>-1.1309547919818272</v>
      </c>
      <c r="W887" s="472"/>
      <c r="X887" s="471">
        <f t="shared" si="625"/>
        <v>-1.1875768905340904</v>
      </c>
      <c r="Y887" s="472"/>
      <c r="Z887" s="471">
        <f t="shared" si="626"/>
        <v>-1.1909287516580611</v>
      </c>
      <c r="AA887" s="472"/>
      <c r="AB887" s="471">
        <f t="shared" si="627"/>
        <v>-1.2341520725849939</v>
      </c>
      <c r="AC887" s="472"/>
      <c r="AD887" s="471">
        <f t="shared" si="628"/>
        <v>-0.53090789743980404</v>
      </c>
      <c r="AE887" s="472"/>
      <c r="AF887" s="471">
        <f t="shared" si="629"/>
        <v>-0.59279340488773302</v>
      </c>
      <c r="AG887" s="472"/>
      <c r="AH887" s="471">
        <f t="shared" si="630"/>
        <v>-0.6005888780839147</v>
      </c>
      <c r="AI887" s="472"/>
      <c r="AJ887" s="471">
        <f t="shared" si="631"/>
        <v>-0.62298687590626645</v>
      </c>
      <c r="AK887" s="472"/>
      <c r="AL887" s="471">
        <f t="shared" si="632"/>
        <v>-0.61372252387193071</v>
      </c>
      <c r="AM887" s="472"/>
      <c r="AN887" s="471">
        <f>IF(SUM($D873:$D887)=0,"NA",SUM($J873:$J887)/SUM($D873:$D887))</f>
        <v>-0.60225094617037689</v>
      </c>
      <c r="AO887" s="472"/>
      <c r="AP887" s="471">
        <f>IF(SUM($D872:$D887)=0,"NA",SUM($J872:$J887)/SUM($D872:$D887))</f>
        <v>-0.59923268670430818</v>
      </c>
      <c r="AQ887" s="472"/>
      <c r="AR887" s="471">
        <f>IF(SUM($D871:$D887)=0,"NA",SUM($J871:$J887)/SUM($D871:$D887))</f>
        <v>-0.55041863254699108</v>
      </c>
    </row>
    <row r="888" spans="1:46">
      <c r="A888" s="466" t="s">
        <v>467</v>
      </c>
      <c r="B888" s="467">
        <v>2013</v>
      </c>
      <c r="C888" s="466"/>
      <c r="D888" s="477">
        <v>188182.58</v>
      </c>
      <c r="E888" s="478"/>
      <c r="F888" s="468">
        <v>0</v>
      </c>
      <c r="G888" s="478"/>
      <c r="H888" s="477">
        <v>31850.45</v>
      </c>
      <c r="J888" s="451">
        <f t="shared" si="618"/>
        <v>-31850.45</v>
      </c>
      <c r="L888" s="471">
        <f t="shared" si="619"/>
        <v>-0.1692529138456918</v>
      </c>
      <c r="N888" s="471">
        <f>IF(SUM($D887:$D888)=0,"NA",SUM($J887:$J888)/SUM($D887:$D888))</f>
        <v>-0.63500340713727077</v>
      </c>
      <c r="O888" s="472"/>
      <c r="P888" s="471">
        <f t="shared" si="621"/>
        <v>-0.5034610724371148</v>
      </c>
      <c r="Q888" s="472"/>
      <c r="R888" s="471">
        <f t="shared" si="622"/>
        <v>-1.5992921927379189</v>
      </c>
      <c r="S888" s="472"/>
      <c r="T888" s="471">
        <f t="shared" si="623"/>
        <v>-1.2670499153291006</v>
      </c>
      <c r="U888" s="472"/>
      <c r="V888" s="471">
        <f t="shared" si="624"/>
        <v>-1.2046498206181351</v>
      </c>
      <c r="W888" s="472"/>
      <c r="X888" s="471">
        <f t="shared" si="625"/>
        <v>-1.0997236641304842</v>
      </c>
      <c r="Y888" s="472"/>
      <c r="Z888" s="471">
        <f t="shared" si="626"/>
        <v>-1.1572659608238307</v>
      </c>
      <c r="AA888" s="472"/>
      <c r="AB888" s="471">
        <f t="shared" si="627"/>
        <v>-1.1610595480140302</v>
      </c>
      <c r="AC888" s="472"/>
      <c r="AD888" s="471">
        <f t="shared" si="628"/>
        <v>-1.2039753922252601</v>
      </c>
      <c r="AE888" s="472"/>
      <c r="AF888" s="471">
        <f t="shared" si="629"/>
        <v>-0.52670623245449799</v>
      </c>
      <c r="AG888" s="472"/>
      <c r="AH888" s="471">
        <f t="shared" si="630"/>
        <v>-0.58794780656808121</v>
      </c>
      <c r="AI888" s="472"/>
      <c r="AJ888" s="471">
        <f t="shared" si="631"/>
        <v>-0.59567122433724273</v>
      </c>
      <c r="AK888" s="472"/>
      <c r="AL888" s="471">
        <f t="shared" si="632"/>
        <v>-0.61783856615131294</v>
      </c>
      <c r="AM888" s="472"/>
      <c r="AN888" s="471">
        <f>IF(SUM($D874:$D888)=0,"NA",SUM($J874:$J888)/SUM($D874:$D888))</f>
        <v>-0.60876982794881818</v>
      </c>
      <c r="AO888" s="472"/>
      <c r="AP888" s="471">
        <f>IF(SUM($D873:$D888)=0,"NA",SUM($J873:$J888)/SUM($D873:$D888))</f>
        <v>-0.59750202792608365</v>
      </c>
      <c r="AQ888" s="472"/>
      <c r="AR888" s="471">
        <f>IF(SUM($D872:$D888)=0,"NA",SUM($J872:$J888)/SUM($D872:$D888))</f>
        <v>-0.59457936459423122</v>
      </c>
      <c r="AS888" s="471">
        <f>IF(SUM($D871:$D888)=0,"NA",SUM($J871:$J888)/SUM($D871:$D888))</f>
        <v>-0.54651581294727114</v>
      </c>
    </row>
    <row r="889" spans="1:46">
      <c r="A889" s="466" t="s">
        <v>467</v>
      </c>
      <c r="B889" s="467">
        <v>2014</v>
      </c>
      <c r="C889" s="466"/>
      <c r="D889" s="477">
        <v>723339.26</v>
      </c>
      <c r="E889" s="478"/>
      <c r="F889" s="468">
        <v>0</v>
      </c>
      <c r="G889" s="478"/>
      <c r="H889" s="477">
        <v>119196.43000000001</v>
      </c>
      <c r="J889" s="451">
        <f t="shared" si="618"/>
        <v>-119196.43000000001</v>
      </c>
      <c r="L889" s="471">
        <f t="shared" si="619"/>
        <v>-0.16478634105938064</v>
      </c>
      <c r="N889" s="471">
        <f>IF(SUM($D888:$D889)=0,"NA",SUM($J888:$J889)/SUM($D888:$D889))</f>
        <v>-0.16570845960202119</v>
      </c>
      <c r="O889" s="472"/>
      <c r="P889" s="471">
        <f t="shared" si="621"/>
        <v>-0.44663609974327884</v>
      </c>
      <c r="Q889" s="472"/>
      <c r="R889" s="471">
        <f t="shared" si="622"/>
        <v>-0.44329150039856058</v>
      </c>
      <c r="S889" s="472"/>
      <c r="T889" s="471">
        <f t="shared" si="623"/>
        <v>-1.3710799498656143</v>
      </c>
      <c r="U889" s="472"/>
      <c r="V889" s="471">
        <f t="shared" si="624"/>
        <v>-1.1246900750210571</v>
      </c>
      <c r="W889" s="472"/>
      <c r="X889" s="471">
        <f t="shared" si="625"/>
        <v>-1.0765152607855484</v>
      </c>
      <c r="Y889" s="472"/>
      <c r="Z889" s="471">
        <f t="shared" si="626"/>
        <v>-0.99596928287532804</v>
      </c>
      <c r="AA889" s="472"/>
      <c r="AB889" s="471">
        <f t="shared" si="627"/>
        <v>-1.0553713347133775</v>
      </c>
      <c r="AC889" s="472"/>
      <c r="AD889" s="471">
        <f t="shared" si="628"/>
        <v>-1.0604127357348396</v>
      </c>
      <c r="AE889" s="472"/>
      <c r="AF889" s="471">
        <f t="shared" si="629"/>
        <v>-1.1019006764442925</v>
      </c>
      <c r="AG889" s="472"/>
      <c r="AH889" s="471">
        <f t="shared" si="630"/>
        <v>-0.51123487861081141</v>
      </c>
      <c r="AI889" s="472"/>
      <c r="AJ889" s="471">
        <f t="shared" si="631"/>
        <v>-0.57012275817220859</v>
      </c>
      <c r="AK889" s="472"/>
      <c r="AL889" s="471">
        <f t="shared" si="632"/>
        <v>-0.57758119904678873</v>
      </c>
      <c r="AM889" s="472"/>
      <c r="AN889" s="471">
        <f>IF(SUM($D875:$D889)=0,"NA",SUM($J875:$J889)/SUM($D875:$D889))</f>
        <v>-0.59890491511937627</v>
      </c>
      <c r="AO889" s="472"/>
      <c r="AP889" s="471">
        <f>IF(SUM($D874:$D889)=0,"NA",SUM($J874:$J889)/SUM($D874:$D889))</f>
        <v>-0.59053444313892078</v>
      </c>
      <c r="AQ889" s="472"/>
      <c r="AR889" s="471">
        <f>IF(SUM($D873:$D889)=0,"NA",SUM($J873:$J889)/SUM($D873:$D889))</f>
        <v>-0.57999788662545104</v>
      </c>
      <c r="AS889" s="471">
        <f>IF(SUM($D872:$D889)=0,"NA",SUM($J872:$J889)/SUM($D872:$D889))</f>
        <v>-0.57741464458662484</v>
      </c>
      <c r="AT889" s="471">
        <f>IF(SUM($D871:$D889)=0,"NA",SUM($J871:$J889)/SUM($D871:$D889))</f>
        <v>-0.53206081585525244</v>
      </c>
    </row>
    <row r="890" spans="1:46">
      <c r="A890" s="466"/>
      <c r="B890" s="466"/>
      <c r="C890" s="466"/>
      <c r="D890" s="477"/>
      <c r="E890" s="478"/>
      <c r="F890" s="477"/>
      <c r="G890" s="478"/>
      <c r="H890" s="477"/>
      <c r="J890" s="488">
        <f>SUM(J871:J889)</f>
        <v>-10163446.289899999</v>
      </c>
    </row>
    <row r="891" spans="1:46">
      <c r="A891" s="466"/>
      <c r="B891" s="466"/>
      <c r="C891" s="466"/>
      <c r="D891" s="477"/>
      <c r="E891" s="478"/>
      <c r="F891" s="477"/>
      <c r="G891" s="478"/>
      <c r="H891" s="477"/>
    </row>
    <row r="892" spans="1:46">
      <c r="A892" s="466">
        <v>38500</v>
      </c>
      <c r="B892" s="467">
        <v>1996</v>
      </c>
      <c r="C892" s="466"/>
      <c r="D892" s="479">
        <v>16570</v>
      </c>
      <c r="E892" s="479"/>
      <c r="F892" s="479">
        <v>1028</v>
      </c>
      <c r="G892" s="479"/>
      <c r="H892" s="479">
        <v>3</v>
      </c>
      <c r="J892" s="451">
        <f>F892+-H892</f>
        <v>1025</v>
      </c>
      <c r="L892" s="471">
        <f t="shared" ref="L892:L910" si="633">IF(D892=0,"NA",+J892/D892)</f>
        <v>6.1858780929390463E-2</v>
      </c>
      <c r="N892" s="471"/>
      <c r="O892" s="472"/>
      <c r="P892" s="471"/>
      <c r="Q892" s="473"/>
      <c r="R892" s="473"/>
      <c r="S892" s="473"/>
      <c r="T892" s="473"/>
      <c r="U892" s="472"/>
      <c r="V892" s="472"/>
      <c r="W892" s="472"/>
      <c r="X892" s="472"/>
      <c r="Y892" s="472"/>
      <c r="Z892" s="472"/>
      <c r="AA892" s="474"/>
      <c r="AB892" s="474"/>
      <c r="AC892" s="472"/>
      <c r="AD892" s="472"/>
      <c r="AE892" s="472"/>
      <c r="AF892" s="472"/>
      <c r="AG892" s="472"/>
      <c r="AH892" s="472"/>
      <c r="AI892" s="472"/>
      <c r="AJ892" s="472"/>
      <c r="AK892" s="472"/>
      <c r="AL892" s="472"/>
      <c r="AM892" s="472"/>
      <c r="AN892" s="472"/>
      <c r="AO892" s="472"/>
      <c r="AP892" s="472"/>
      <c r="AQ892" s="472"/>
      <c r="AR892" s="472"/>
    </row>
    <row r="893" spans="1:46">
      <c r="A893" s="466">
        <v>38500</v>
      </c>
      <c r="B893" s="467">
        <v>1997</v>
      </c>
      <c r="C893" s="466"/>
      <c r="D893" s="479">
        <v>2204</v>
      </c>
      <c r="E893" s="479"/>
      <c r="F893" s="479">
        <v>0</v>
      </c>
      <c r="G893" s="479"/>
      <c r="H893" s="479">
        <v>18</v>
      </c>
      <c r="J893" s="451">
        <f t="shared" ref="J893:J910" si="634">F893+-H893</f>
        <v>-18</v>
      </c>
      <c r="L893" s="471">
        <f t="shared" si="633"/>
        <v>-8.1669691470054439E-3</v>
      </c>
      <c r="N893" s="471">
        <f t="shared" ref="N893:N908" si="635">IF(SUM($D892:$D893)=0,"NA",SUM($J892:$J893)/SUM($D892:$D893))</f>
        <v>5.3638010013848943E-2</v>
      </c>
      <c r="O893" s="472"/>
      <c r="P893" s="471"/>
      <c r="Q893" s="473"/>
      <c r="R893" s="471"/>
      <c r="S893" s="473"/>
      <c r="T893" s="473"/>
      <c r="U893" s="472"/>
      <c r="V893" s="472"/>
      <c r="W893" s="472"/>
      <c r="X893" s="472"/>
      <c r="Y893" s="472"/>
      <c r="Z893" s="472"/>
      <c r="AA893" s="474"/>
      <c r="AB893" s="475"/>
      <c r="AC893" s="472"/>
      <c r="AD893" s="472"/>
      <c r="AE893" s="472"/>
      <c r="AF893" s="472"/>
      <c r="AG893" s="472"/>
      <c r="AH893" s="472"/>
      <c r="AI893" s="472"/>
      <c r="AJ893" s="472"/>
      <c r="AK893" s="472"/>
      <c r="AL893" s="472"/>
      <c r="AM893" s="472"/>
      <c r="AN893" s="472"/>
      <c r="AO893" s="472"/>
      <c r="AP893" s="472"/>
      <c r="AQ893" s="472"/>
      <c r="AR893" s="472"/>
    </row>
    <row r="894" spans="1:46">
      <c r="A894" s="466">
        <v>38500</v>
      </c>
      <c r="B894" s="467">
        <v>1998</v>
      </c>
      <c r="C894" s="466"/>
      <c r="D894" s="479">
        <v>14263</v>
      </c>
      <c r="E894" s="479"/>
      <c r="F894" s="479">
        <v>0</v>
      </c>
      <c r="G894" s="479"/>
      <c r="H894" s="479">
        <v>10</v>
      </c>
      <c r="J894" s="451">
        <f t="shared" si="634"/>
        <v>-10</v>
      </c>
      <c r="L894" s="471">
        <f t="shared" si="633"/>
        <v>-7.0111477248825627E-4</v>
      </c>
      <c r="N894" s="471">
        <f t="shared" si="635"/>
        <v>-1.7003704378453876E-3</v>
      </c>
      <c r="O894" s="472"/>
      <c r="P894" s="471">
        <f t="shared" ref="P894:P910" si="636">IF(SUM($D892:$D894)=0,"NA",SUM($J892:$J894)/SUM($D892:$D894))</f>
        <v>3.0178284953234252E-2</v>
      </c>
      <c r="Q894" s="473"/>
      <c r="R894" s="471"/>
      <c r="S894" s="473"/>
      <c r="T894" s="471"/>
      <c r="U894" s="472"/>
      <c r="V894" s="472"/>
      <c r="W894" s="472"/>
      <c r="X894" s="472"/>
      <c r="Y894" s="472"/>
      <c r="Z894" s="472"/>
      <c r="AA894" s="472"/>
      <c r="AB894" s="472"/>
      <c r="AC894" s="472"/>
      <c r="AD894" s="472"/>
      <c r="AE894" s="472"/>
      <c r="AF894" s="472"/>
      <c r="AG894" s="472"/>
      <c r="AH894" s="472"/>
      <c r="AI894" s="472"/>
      <c r="AJ894" s="472"/>
      <c r="AK894" s="472"/>
      <c r="AL894" s="472"/>
      <c r="AM894" s="472"/>
      <c r="AN894" s="472"/>
      <c r="AO894" s="472"/>
      <c r="AP894" s="472"/>
      <c r="AQ894" s="472"/>
      <c r="AR894" s="472"/>
    </row>
    <row r="895" spans="1:46">
      <c r="A895" s="466">
        <v>38500</v>
      </c>
      <c r="B895" s="467">
        <v>1999</v>
      </c>
      <c r="C895" s="466"/>
      <c r="D895" s="479">
        <v>6054</v>
      </c>
      <c r="E895" s="479"/>
      <c r="F895" s="479">
        <v>0</v>
      </c>
      <c r="G895" s="469"/>
      <c r="H895" s="479">
        <v>0</v>
      </c>
      <c r="J895" s="470">
        <f t="shared" si="634"/>
        <v>0</v>
      </c>
      <c r="L895" s="471">
        <f t="shared" si="633"/>
        <v>0</v>
      </c>
      <c r="N895" s="471">
        <f t="shared" si="635"/>
        <v>-4.9219865137569525E-4</v>
      </c>
      <c r="O895" s="472"/>
      <c r="P895" s="471">
        <f t="shared" si="636"/>
        <v>-1.2432840460015098E-3</v>
      </c>
      <c r="Q895" s="473"/>
      <c r="R895" s="471">
        <f t="shared" ref="R895:R910" si="637">IF(SUM($D892:$D895)=0,"NA",SUM($J892:$J895)/SUM($D892:$D895))</f>
        <v>2.5504591849786398E-2</v>
      </c>
      <c r="S895" s="473"/>
      <c r="T895" s="471"/>
      <c r="U895" s="472"/>
      <c r="V895" s="471"/>
      <c r="W895" s="472"/>
      <c r="X895" s="472"/>
      <c r="Y895" s="472"/>
      <c r="Z895" s="472"/>
      <c r="AA895" s="472"/>
      <c r="AB895" s="472"/>
      <c r="AC895" s="472"/>
      <c r="AD895" s="472"/>
      <c r="AE895" s="472"/>
      <c r="AF895" s="472"/>
      <c r="AG895" s="472"/>
      <c r="AH895" s="472"/>
      <c r="AI895" s="472"/>
      <c r="AJ895" s="472"/>
      <c r="AK895" s="472"/>
      <c r="AL895" s="472"/>
      <c r="AM895" s="472"/>
      <c r="AN895" s="472"/>
      <c r="AO895" s="472"/>
      <c r="AP895" s="472"/>
      <c r="AQ895" s="472"/>
      <c r="AR895" s="472"/>
    </row>
    <row r="896" spans="1:46">
      <c r="A896" s="466">
        <v>38500</v>
      </c>
      <c r="B896" s="467">
        <v>2000</v>
      </c>
      <c r="C896" s="466"/>
      <c r="D896" s="479">
        <v>681</v>
      </c>
      <c r="E896" s="479"/>
      <c r="F896" s="479">
        <v>0</v>
      </c>
      <c r="G896" s="479"/>
      <c r="H896" s="479">
        <v>1698</v>
      </c>
      <c r="J896" s="451">
        <f t="shared" si="634"/>
        <v>-1698</v>
      </c>
      <c r="L896" s="471">
        <f t="shared" si="633"/>
        <v>-2.4933920704845813</v>
      </c>
      <c r="N896" s="471">
        <f t="shared" si="635"/>
        <v>-0.25211581291759466</v>
      </c>
      <c r="O896" s="472"/>
      <c r="P896" s="471">
        <f t="shared" si="636"/>
        <v>-8.1341080102866933E-2</v>
      </c>
      <c r="Q896" s="473"/>
      <c r="R896" s="471">
        <f t="shared" si="637"/>
        <v>-7.439013878113955E-2</v>
      </c>
      <c r="S896" s="473"/>
      <c r="T896" s="471">
        <f t="shared" ref="T896:T910" si="638">IF(SUM($D892:$D896)=0,"NA",SUM($J892:$J896)/SUM($D892:$D896))</f>
        <v>-1.7625465151362769E-2</v>
      </c>
      <c r="U896" s="472"/>
      <c r="V896" s="471"/>
      <c r="W896" s="472"/>
      <c r="X896" s="471"/>
      <c r="Y896" s="472"/>
      <c r="Z896" s="472"/>
      <c r="AA896" s="472"/>
      <c r="AB896" s="472"/>
      <c r="AC896" s="472"/>
      <c r="AD896" s="472"/>
      <c r="AE896" s="472"/>
      <c r="AF896" s="472"/>
      <c r="AG896" s="472"/>
      <c r="AH896" s="472"/>
      <c r="AI896" s="472"/>
      <c r="AJ896" s="472"/>
      <c r="AK896" s="472"/>
      <c r="AL896" s="472"/>
      <c r="AM896" s="472"/>
      <c r="AN896" s="472"/>
      <c r="AO896" s="472"/>
      <c r="AP896" s="472"/>
      <c r="AQ896" s="472"/>
      <c r="AR896" s="472"/>
    </row>
    <row r="897" spans="1:46">
      <c r="A897" s="466">
        <v>38500</v>
      </c>
      <c r="B897" s="467">
        <v>2001</v>
      </c>
      <c r="C897" s="466"/>
      <c r="D897" s="479">
        <v>16167</v>
      </c>
      <c r="E897" s="479"/>
      <c r="F897" s="479">
        <v>0</v>
      </c>
      <c r="G897" s="479"/>
      <c r="H897" s="479">
        <v>7896</v>
      </c>
      <c r="J897" s="451">
        <f t="shared" si="634"/>
        <v>-7896</v>
      </c>
      <c r="L897" s="471">
        <f t="shared" si="633"/>
        <v>-0.48840230098348486</v>
      </c>
      <c r="N897" s="471">
        <f t="shared" si="635"/>
        <v>-0.56944444444444442</v>
      </c>
      <c r="O897" s="472"/>
      <c r="P897" s="471">
        <f t="shared" si="636"/>
        <v>-0.41891537856955724</v>
      </c>
      <c r="Q897" s="473"/>
      <c r="R897" s="471">
        <f t="shared" si="637"/>
        <v>-0.25841517556841115</v>
      </c>
      <c r="S897" s="473"/>
      <c r="T897" s="471">
        <f t="shared" si="638"/>
        <v>-0.24440549671060988</v>
      </c>
      <c r="U897" s="472"/>
      <c r="V897" s="471">
        <f t="shared" ref="V897:V910" si="639">IF(SUM($D892:$D897)=0,"NA",SUM($J892:$J897)/SUM($D892:$D897))</f>
        <v>-0.15368526430576163</v>
      </c>
      <c r="W897" s="472"/>
      <c r="X897" s="471"/>
      <c r="Y897" s="472"/>
      <c r="Z897" s="471"/>
      <c r="AA897" s="472"/>
      <c r="AB897" s="472"/>
      <c r="AC897" s="472"/>
      <c r="AD897" s="472"/>
      <c r="AE897" s="472"/>
      <c r="AF897" s="472"/>
      <c r="AG897" s="472"/>
      <c r="AH897" s="472"/>
      <c r="AI897" s="472"/>
      <c r="AJ897" s="472"/>
      <c r="AK897" s="472"/>
      <c r="AL897" s="472"/>
      <c r="AM897" s="472"/>
      <c r="AN897" s="472"/>
      <c r="AO897" s="472"/>
      <c r="AP897" s="472"/>
      <c r="AQ897" s="472"/>
      <c r="AR897" s="472"/>
    </row>
    <row r="898" spans="1:46">
      <c r="A898" s="466">
        <v>38500</v>
      </c>
      <c r="B898" s="467">
        <v>2002</v>
      </c>
      <c r="C898" s="466"/>
      <c r="D898" s="479">
        <v>0</v>
      </c>
      <c r="E898" s="469"/>
      <c r="F898" s="479">
        <v>0</v>
      </c>
      <c r="G898" s="469"/>
      <c r="H898" s="479">
        <v>0</v>
      </c>
      <c r="J898" s="470">
        <f t="shared" si="634"/>
        <v>0</v>
      </c>
      <c r="L898" s="471" t="str">
        <f t="shared" si="633"/>
        <v>NA</v>
      </c>
      <c r="N898" s="471">
        <f t="shared" si="635"/>
        <v>-0.48840230098348486</v>
      </c>
      <c r="O898" s="472"/>
      <c r="P898" s="471">
        <f t="shared" si="636"/>
        <v>-0.56944444444444442</v>
      </c>
      <c r="Q898" s="473"/>
      <c r="R898" s="471">
        <f t="shared" si="637"/>
        <v>-0.41891537856955724</v>
      </c>
      <c r="S898" s="473"/>
      <c r="T898" s="471">
        <f t="shared" si="638"/>
        <v>-0.25841517556841115</v>
      </c>
      <c r="U898" s="472"/>
      <c r="V898" s="471">
        <f t="shared" si="639"/>
        <v>-0.24440549671060988</v>
      </c>
      <c r="W898" s="472"/>
      <c r="X898" s="471">
        <f t="shared" ref="X898:X910" si="640">IF(SUM($D892:$D898)=0,"NA",SUM($J892:$J898)/SUM($D892:$D898))</f>
        <v>-0.15368526430576163</v>
      </c>
      <c r="Y898" s="472"/>
      <c r="Z898" s="471"/>
      <c r="AA898" s="472"/>
      <c r="AB898" s="471"/>
      <c r="AC898" s="472"/>
      <c r="AD898" s="472"/>
      <c r="AE898" s="472"/>
      <c r="AF898" s="472"/>
      <c r="AG898" s="472"/>
      <c r="AH898" s="472"/>
      <c r="AI898" s="472"/>
      <c r="AJ898" s="472"/>
      <c r="AK898" s="472"/>
      <c r="AL898" s="472"/>
      <c r="AM898" s="472"/>
      <c r="AN898" s="472"/>
      <c r="AO898" s="472"/>
      <c r="AP898" s="472"/>
      <c r="AQ898" s="472"/>
      <c r="AR898" s="472"/>
    </row>
    <row r="899" spans="1:46">
      <c r="A899" s="466">
        <v>38500</v>
      </c>
      <c r="B899" s="467">
        <v>2003</v>
      </c>
      <c r="C899" s="466"/>
      <c r="D899" s="479">
        <v>0</v>
      </c>
      <c r="E899" s="479"/>
      <c r="F899" s="479">
        <v>0</v>
      </c>
      <c r="G899" s="469"/>
      <c r="H899" s="479">
        <v>0</v>
      </c>
      <c r="J899" s="470">
        <f t="shared" si="634"/>
        <v>0</v>
      </c>
      <c r="L899" s="471" t="str">
        <f t="shared" si="633"/>
        <v>NA</v>
      </c>
      <c r="N899" s="471" t="str">
        <f t="shared" si="635"/>
        <v>NA</v>
      </c>
      <c r="O899" s="472"/>
      <c r="P899" s="471">
        <f t="shared" si="636"/>
        <v>-0.48840230098348486</v>
      </c>
      <c r="Q899" s="473"/>
      <c r="R899" s="471">
        <f t="shared" si="637"/>
        <v>-0.56944444444444442</v>
      </c>
      <c r="S899" s="473"/>
      <c r="T899" s="471">
        <f t="shared" si="638"/>
        <v>-0.41891537856955724</v>
      </c>
      <c r="U899" s="472"/>
      <c r="V899" s="471">
        <f t="shared" si="639"/>
        <v>-0.25841517556841115</v>
      </c>
      <c r="W899" s="472"/>
      <c r="X899" s="471">
        <f t="shared" si="640"/>
        <v>-0.24440549671060988</v>
      </c>
      <c r="Y899" s="472"/>
      <c r="Z899" s="471">
        <f t="shared" ref="Z899:Z910" si="641">IF(SUM($D892:$D899)=0,"NA",SUM($J892:$J899)/SUM($D892:$D899))</f>
        <v>-0.15368526430576163</v>
      </c>
      <c r="AA899" s="472"/>
      <c r="AB899" s="471"/>
      <c r="AC899" s="472"/>
      <c r="AD899" s="471"/>
      <c r="AE899" s="471"/>
      <c r="AF899" s="472"/>
      <c r="AG899" s="472"/>
      <c r="AH899" s="472"/>
      <c r="AI899" s="472"/>
      <c r="AJ899" s="472"/>
      <c r="AK899" s="472"/>
      <c r="AL899" s="472"/>
      <c r="AM899" s="472"/>
      <c r="AN899" s="472"/>
      <c r="AO899" s="472"/>
      <c r="AP899" s="472"/>
      <c r="AQ899" s="472"/>
      <c r="AR899" s="472"/>
    </row>
    <row r="900" spans="1:46">
      <c r="A900" s="466">
        <v>38500</v>
      </c>
      <c r="B900" s="467">
        <v>2004</v>
      </c>
      <c r="C900" s="466"/>
      <c r="D900" s="479">
        <v>0</v>
      </c>
      <c r="E900" s="469"/>
      <c r="F900" s="479">
        <v>0</v>
      </c>
      <c r="G900" s="469"/>
      <c r="H900" s="479">
        <v>0</v>
      </c>
      <c r="J900" s="470">
        <f t="shared" si="634"/>
        <v>0</v>
      </c>
      <c r="L900" s="471" t="str">
        <f t="shared" si="633"/>
        <v>NA</v>
      </c>
      <c r="N900" s="471" t="str">
        <f t="shared" si="635"/>
        <v>NA</v>
      </c>
      <c r="O900" s="472"/>
      <c r="P900" s="471" t="str">
        <f t="shared" si="636"/>
        <v>NA</v>
      </c>
      <c r="Q900" s="473"/>
      <c r="R900" s="471">
        <f t="shared" si="637"/>
        <v>-0.48840230098348486</v>
      </c>
      <c r="S900" s="473"/>
      <c r="T900" s="471">
        <f t="shared" si="638"/>
        <v>-0.56944444444444442</v>
      </c>
      <c r="U900" s="472"/>
      <c r="V900" s="471">
        <f t="shared" si="639"/>
        <v>-0.41891537856955724</v>
      </c>
      <c r="W900" s="472"/>
      <c r="X900" s="471">
        <f t="shared" si="640"/>
        <v>-0.25841517556841115</v>
      </c>
      <c r="Y900" s="472"/>
      <c r="Z900" s="471">
        <f t="shared" si="641"/>
        <v>-0.24440549671060988</v>
      </c>
      <c r="AA900" s="472"/>
      <c r="AB900" s="471">
        <f t="shared" ref="AB900:AB910" si="642">IF(SUM($D892:$D900)=0,"NA",SUM($J892:$J900)/SUM($D892:$D900))</f>
        <v>-0.15368526430576163</v>
      </c>
      <c r="AC900" s="472"/>
      <c r="AD900" s="471"/>
      <c r="AE900" s="471"/>
      <c r="AF900" s="471"/>
      <c r="AG900" s="472"/>
      <c r="AH900" s="471" t="s">
        <v>36</v>
      </c>
      <c r="AI900" s="472"/>
      <c r="AJ900" s="471" t="s">
        <v>36</v>
      </c>
      <c r="AK900" s="472"/>
      <c r="AL900" s="471" t="s">
        <v>36</v>
      </c>
      <c r="AM900" s="472"/>
      <c r="AN900" s="471" t="s">
        <v>36</v>
      </c>
      <c r="AO900" s="472"/>
      <c r="AP900" s="472"/>
      <c r="AQ900" s="472"/>
      <c r="AR900" s="472"/>
    </row>
    <row r="901" spans="1:46">
      <c r="A901" s="466">
        <v>38500</v>
      </c>
      <c r="B901" s="467">
        <v>2005</v>
      </c>
      <c r="C901" s="466"/>
      <c r="D901" s="479">
        <v>0</v>
      </c>
      <c r="E901" s="469"/>
      <c r="F901" s="479">
        <v>0</v>
      </c>
      <c r="G901" s="469"/>
      <c r="H901" s="479">
        <v>0</v>
      </c>
      <c r="J901" s="470">
        <f t="shared" si="634"/>
        <v>0</v>
      </c>
      <c r="L901" s="471" t="str">
        <f t="shared" si="633"/>
        <v>NA</v>
      </c>
      <c r="N901" s="471" t="str">
        <f t="shared" si="635"/>
        <v>NA</v>
      </c>
      <c r="O901" s="472"/>
      <c r="P901" s="471" t="str">
        <f t="shared" si="636"/>
        <v>NA</v>
      </c>
      <c r="Q901" s="473"/>
      <c r="R901" s="471" t="str">
        <f t="shared" si="637"/>
        <v>NA</v>
      </c>
      <c r="S901" s="473"/>
      <c r="T901" s="471">
        <f t="shared" si="638"/>
        <v>-0.48840230098348486</v>
      </c>
      <c r="U901" s="472"/>
      <c r="V901" s="471">
        <f t="shared" si="639"/>
        <v>-0.56944444444444442</v>
      </c>
      <c r="W901" s="472"/>
      <c r="X901" s="471">
        <f t="shared" si="640"/>
        <v>-0.41891537856955724</v>
      </c>
      <c r="Y901" s="472"/>
      <c r="Z901" s="471">
        <f t="shared" si="641"/>
        <v>-0.25841517556841115</v>
      </c>
      <c r="AA901" s="472"/>
      <c r="AB901" s="471">
        <f t="shared" si="642"/>
        <v>-0.24440549671060988</v>
      </c>
      <c r="AC901" s="472"/>
      <c r="AD901" s="471">
        <f t="shared" ref="AD901:AD910" si="643">IF(SUM($D892:$D901)=0,"NA",SUM($J892:$J901)/SUM($D892:$D901))</f>
        <v>-0.15368526430576163</v>
      </c>
      <c r="AE901" s="471"/>
      <c r="AF901" s="471"/>
      <c r="AG901" s="472"/>
      <c r="AH901" s="471"/>
      <c r="AI901" s="472"/>
      <c r="AJ901" s="471" t="s">
        <v>36</v>
      </c>
      <c r="AK901" s="472"/>
      <c r="AL901" s="471" t="s">
        <v>36</v>
      </c>
      <c r="AM901" s="472"/>
      <c r="AN901" s="471" t="s">
        <v>36</v>
      </c>
      <c r="AO901" s="472"/>
      <c r="AP901" s="472"/>
      <c r="AQ901" s="472"/>
      <c r="AR901" s="472"/>
    </row>
    <row r="902" spans="1:46">
      <c r="A902" s="466">
        <v>38500</v>
      </c>
      <c r="B902" s="467">
        <v>2006</v>
      </c>
      <c r="C902" s="466"/>
      <c r="D902" s="479">
        <v>0</v>
      </c>
      <c r="E902" s="469"/>
      <c r="F902" s="479">
        <v>0</v>
      </c>
      <c r="G902" s="469"/>
      <c r="H902" s="479">
        <v>0</v>
      </c>
      <c r="J902" s="470">
        <f t="shared" si="634"/>
        <v>0</v>
      </c>
      <c r="L902" s="471" t="str">
        <f t="shared" si="633"/>
        <v>NA</v>
      </c>
      <c r="N902" s="471" t="str">
        <f t="shared" si="635"/>
        <v>NA</v>
      </c>
      <c r="O902" s="472"/>
      <c r="P902" s="471" t="str">
        <f t="shared" si="636"/>
        <v>NA</v>
      </c>
      <c r="Q902" s="473"/>
      <c r="R902" s="471" t="str">
        <f t="shared" si="637"/>
        <v>NA</v>
      </c>
      <c r="S902" s="473"/>
      <c r="T902" s="471" t="str">
        <f t="shared" si="638"/>
        <v>NA</v>
      </c>
      <c r="U902" s="472"/>
      <c r="V902" s="471">
        <f t="shared" si="639"/>
        <v>-0.48840230098348486</v>
      </c>
      <c r="W902" s="472"/>
      <c r="X902" s="471">
        <f t="shared" si="640"/>
        <v>-0.56944444444444442</v>
      </c>
      <c r="Y902" s="472"/>
      <c r="Z902" s="471">
        <f t="shared" si="641"/>
        <v>-0.41891537856955724</v>
      </c>
      <c r="AA902" s="472"/>
      <c r="AB902" s="471">
        <f t="shared" si="642"/>
        <v>-0.25841517556841115</v>
      </c>
      <c r="AC902" s="472"/>
      <c r="AD902" s="471">
        <f t="shared" si="643"/>
        <v>-0.24440549671060988</v>
      </c>
      <c r="AE902" s="471"/>
      <c r="AF902" s="471">
        <f t="shared" ref="AF902:AF910" si="644">IF(SUM($D892:$D902)=0,"NA",SUM($J892:$J902)/SUM($D892:$D902))</f>
        <v>-0.15368526430576163</v>
      </c>
      <c r="AG902" s="472"/>
      <c r="AH902" s="471"/>
      <c r="AI902" s="472"/>
      <c r="AJ902" s="471"/>
      <c r="AK902" s="472"/>
      <c r="AL902" s="471" t="s">
        <v>36</v>
      </c>
      <c r="AM902" s="472"/>
      <c r="AN902" s="471" t="s">
        <v>36</v>
      </c>
      <c r="AO902" s="472"/>
      <c r="AP902" s="472"/>
      <c r="AQ902" s="472"/>
      <c r="AR902" s="472"/>
    </row>
    <row r="903" spans="1:46">
      <c r="A903" s="466">
        <v>38500</v>
      </c>
      <c r="B903" s="467">
        <v>2007</v>
      </c>
      <c r="C903" s="466"/>
      <c r="D903" s="479">
        <v>11825.65</v>
      </c>
      <c r="E903" s="479"/>
      <c r="F903" s="479">
        <v>0</v>
      </c>
      <c r="G903" s="479"/>
      <c r="H903" s="479">
        <v>3573.1</v>
      </c>
      <c r="J903" s="451">
        <f t="shared" si="634"/>
        <v>-3573.1</v>
      </c>
      <c r="L903" s="471">
        <f t="shared" si="633"/>
        <v>-0.30214829628815332</v>
      </c>
      <c r="N903" s="471">
        <f t="shared" si="635"/>
        <v>-0.30214829628815332</v>
      </c>
      <c r="O903" s="472"/>
      <c r="P903" s="471">
        <f t="shared" si="636"/>
        <v>-0.30214829628815332</v>
      </c>
      <c r="Q903" s="473"/>
      <c r="R903" s="471">
        <f t="shared" si="637"/>
        <v>-0.30214829628815332</v>
      </c>
      <c r="S903" s="473"/>
      <c r="T903" s="471">
        <f t="shared" si="638"/>
        <v>-0.30214829628815332</v>
      </c>
      <c r="U903" s="472"/>
      <c r="V903" s="471">
        <f t="shared" si="639"/>
        <v>-0.30214829628815332</v>
      </c>
      <c r="W903" s="472"/>
      <c r="X903" s="471">
        <f t="shared" si="640"/>
        <v>-0.40971826533036348</v>
      </c>
      <c r="Y903" s="472"/>
      <c r="Z903" s="471">
        <f t="shared" si="641"/>
        <v>-0.45920557724600808</v>
      </c>
      <c r="AA903" s="472"/>
      <c r="AB903" s="471">
        <f t="shared" si="642"/>
        <v>-0.3791532107700924</v>
      </c>
      <c r="AC903" s="472"/>
      <c r="AD903" s="471">
        <f t="shared" si="643"/>
        <v>-0.26897173236117505</v>
      </c>
      <c r="AE903" s="471"/>
      <c r="AF903" s="471">
        <f t="shared" si="644"/>
        <v>-0.25774372908106608</v>
      </c>
      <c r="AG903" s="472"/>
      <c r="AH903" s="471">
        <f t="shared" ref="AH903:AH910" si="645">IF(SUM($D892:$D903)=0,"NA",SUM($J892:$J903)/SUM($D892:$D903))</f>
        <v>-0.17959363768572553</v>
      </c>
      <c r="AI903" s="472"/>
      <c r="AJ903" s="471"/>
      <c r="AK903" s="472"/>
      <c r="AL903" s="471"/>
      <c r="AM903" s="472"/>
      <c r="AN903" s="471" t="s">
        <v>36</v>
      </c>
      <c r="AO903" s="472"/>
      <c r="AP903" s="472"/>
      <c r="AQ903" s="472"/>
      <c r="AR903" s="472"/>
    </row>
    <row r="904" spans="1:46">
      <c r="A904" s="466">
        <v>38500</v>
      </c>
      <c r="B904" s="467">
        <v>2008</v>
      </c>
      <c r="C904" s="466"/>
      <c r="D904" s="479">
        <v>30185.21</v>
      </c>
      <c r="E904" s="479"/>
      <c r="F904" s="479">
        <v>0</v>
      </c>
      <c r="G904" s="469"/>
      <c r="H904" s="479">
        <v>0</v>
      </c>
      <c r="J904" s="470">
        <f t="shared" si="634"/>
        <v>0</v>
      </c>
      <c r="L904" s="471">
        <f t="shared" si="633"/>
        <v>0</v>
      </c>
      <c r="N904" s="471">
        <f t="shared" si="635"/>
        <v>-8.505181755384203E-2</v>
      </c>
      <c r="O904" s="472"/>
      <c r="P904" s="471">
        <f t="shared" si="636"/>
        <v>-8.505181755384203E-2</v>
      </c>
      <c r="Q904" s="472"/>
      <c r="R904" s="471">
        <f t="shared" si="637"/>
        <v>-8.505181755384203E-2</v>
      </c>
      <c r="S904" s="473"/>
      <c r="T904" s="471">
        <f t="shared" si="638"/>
        <v>-8.505181755384203E-2</v>
      </c>
      <c r="U904" s="472"/>
      <c r="V904" s="471">
        <f t="shared" si="639"/>
        <v>-8.505181755384203E-2</v>
      </c>
      <c r="W904" s="472"/>
      <c r="X904" s="471">
        <f t="shared" si="640"/>
        <v>-8.505181755384203E-2</v>
      </c>
      <c r="Y904" s="472"/>
      <c r="Z904" s="471">
        <f t="shared" si="641"/>
        <v>-0.19713856783319292</v>
      </c>
      <c r="AA904" s="472"/>
      <c r="AB904" s="471">
        <f t="shared" si="642"/>
        <v>-0.223706337499571</v>
      </c>
      <c r="AC904" s="472"/>
      <c r="AD904" s="471">
        <f t="shared" si="643"/>
        <v>-0.20284270327944262</v>
      </c>
      <c r="AE904" s="471"/>
      <c r="AF904" s="471">
        <f t="shared" si="644"/>
        <v>-0.16642825224759164</v>
      </c>
      <c r="AG904" s="472"/>
      <c r="AH904" s="471">
        <f t="shared" si="645"/>
        <v>-0.16214208281999995</v>
      </c>
      <c r="AI904" s="472"/>
      <c r="AJ904" s="471">
        <f t="shared" ref="AJ904:AJ910" si="646">IF(SUM($D892:$D904)=0,"NA",SUM($J892:$J904)/SUM($D892:$D904))</f>
        <v>-0.12424826334616509</v>
      </c>
      <c r="AK904" s="472"/>
      <c r="AL904" s="471"/>
      <c r="AM904" s="472"/>
      <c r="AN904" s="471"/>
      <c r="AO904" s="472"/>
      <c r="AP904" s="472"/>
      <c r="AQ904" s="472"/>
      <c r="AR904" s="472"/>
    </row>
    <row r="905" spans="1:46">
      <c r="A905" s="466">
        <v>38500</v>
      </c>
      <c r="B905" s="467">
        <v>2009</v>
      </c>
      <c r="C905" s="466"/>
      <c r="D905" s="479">
        <v>3375.49</v>
      </c>
      <c r="E905" s="479"/>
      <c r="F905" s="479">
        <v>0</v>
      </c>
      <c r="G905" s="479"/>
      <c r="H905" s="479">
        <v>9908.5499999999993</v>
      </c>
      <c r="J905" s="451">
        <f t="shared" si="634"/>
        <v>-9908.5499999999993</v>
      </c>
      <c r="L905" s="471">
        <f t="shared" si="633"/>
        <v>-2.9354404841963686</v>
      </c>
      <c r="N905" s="471">
        <f t="shared" si="635"/>
        <v>-0.29524264988513349</v>
      </c>
      <c r="O905" s="472"/>
      <c r="P905" s="471">
        <f t="shared" si="636"/>
        <v>-0.2970419520406466</v>
      </c>
      <c r="Q905" s="472"/>
      <c r="R905" s="471">
        <f t="shared" si="637"/>
        <v>-0.2970419520406466</v>
      </c>
      <c r="S905" s="473"/>
      <c r="T905" s="471">
        <f t="shared" si="638"/>
        <v>-0.2970419520406466</v>
      </c>
      <c r="U905" s="472"/>
      <c r="V905" s="471">
        <f t="shared" si="639"/>
        <v>-0.2970419520406466</v>
      </c>
      <c r="W905" s="472"/>
      <c r="X905" s="471">
        <f t="shared" si="640"/>
        <v>-0.2970419520406466</v>
      </c>
      <c r="Y905" s="472"/>
      <c r="Z905" s="471">
        <f t="shared" si="641"/>
        <v>-0.2970419520406466</v>
      </c>
      <c r="AA905" s="472"/>
      <c r="AB905" s="471">
        <f t="shared" si="642"/>
        <v>-0.34730278693198668</v>
      </c>
      <c r="AC905" s="472"/>
      <c r="AD905" s="471">
        <f t="shared" si="643"/>
        <v>-0.37078639047407103</v>
      </c>
      <c r="AE905" s="471"/>
      <c r="AF905" s="471">
        <f t="shared" si="644"/>
        <v>-0.33791488592124425</v>
      </c>
      <c r="AG905" s="472"/>
      <c r="AH905" s="471">
        <f t="shared" si="645"/>
        <v>-0.27965199842279986</v>
      </c>
      <c r="AI905" s="472"/>
      <c r="AJ905" s="471">
        <f t="shared" si="646"/>
        <v>-0.27259223164083446</v>
      </c>
      <c r="AK905" s="472"/>
      <c r="AL905" s="471">
        <f t="shared" ref="AL905:AL910" si="647">IF(SUM($D892:$D905)=0,"NA",SUM($J892:$J905)/SUM($D892:$D905))</f>
        <v>-0.21789858115466665</v>
      </c>
      <c r="AM905" s="472"/>
      <c r="AN905" s="471"/>
      <c r="AO905" s="472"/>
      <c r="AP905" s="471"/>
      <c r="AQ905" s="472"/>
      <c r="AR905" s="472"/>
    </row>
    <row r="906" spans="1:46">
      <c r="A906" s="466">
        <v>38500</v>
      </c>
      <c r="B906" s="467">
        <v>2010</v>
      </c>
      <c r="C906" s="466"/>
      <c r="D906" s="479">
        <v>10244.48</v>
      </c>
      <c r="E906" s="479"/>
      <c r="F906" s="479">
        <v>0</v>
      </c>
      <c r="G906" s="479"/>
      <c r="H906" s="479">
        <v>1623.46</v>
      </c>
      <c r="J906" s="451">
        <f t="shared" si="634"/>
        <v>-1623.46</v>
      </c>
      <c r="L906" s="471">
        <f t="shared" si="633"/>
        <v>-0.15847168426313488</v>
      </c>
      <c r="N906" s="471">
        <f t="shared" si="635"/>
        <v>-0.84669863443164695</v>
      </c>
      <c r="O906" s="472"/>
      <c r="P906" s="471">
        <f t="shared" si="636"/>
        <v>-0.26325676552407729</v>
      </c>
      <c r="Q906" s="472"/>
      <c r="R906" s="471">
        <f t="shared" si="637"/>
        <v>-0.27152408116147109</v>
      </c>
      <c r="S906" s="472"/>
      <c r="T906" s="471">
        <f t="shared" si="638"/>
        <v>-0.27152408116147109</v>
      </c>
      <c r="U906" s="472"/>
      <c r="V906" s="471">
        <f t="shared" si="639"/>
        <v>-0.27152408116147109</v>
      </c>
      <c r="W906" s="472"/>
      <c r="X906" s="471">
        <f t="shared" si="640"/>
        <v>-0.27152408116147109</v>
      </c>
      <c r="Y906" s="472"/>
      <c r="Z906" s="471">
        <f t="shared" si="641"/>
        <v>-0.27152408116147109</v>
      </c>
      <c r="AA906" s="472"/>
      <c r="AB906" s="471">
        <f t="shared" si="642"/>
        <v>-0.27152408116147109</v>
      </c>
      <c r="AC906" s="472"/>
      <c r="AD906" s="471">
        <f t="shared" si="643"/>
        <v>-0.32035940361985871</v>
      </c>
      <c r="AE906" s="472"/>
      <c r="AF906" s="471">
        <f t="shared" si="644"/>
        <v>-0.34077688616110385</v>
      </c>
      <c r="AG906" s="472"/>
      <c r="AH906" s="471">
        <f t="shared" si="645"/>
        <v>-0.31450681199187652</v>
      </c>
      <c r="AI906" s="472"/>
      <c r="AJ906" s="471">
        <f t="shared" si="646"/>
        <v>-0.26627392631759422</v>
      </c>
      <c r="AK906" s="472"/>
      <c r="AL906" s="471">
        <f t="shared" si="647"/>
        <v>-0.26028583419570328</v>
      </c>
      <c r="AM906" s="472"/>
      <c r="AN906" s="471">
        <f>IF(SUM($D892:$D906)=0,"NA",SUM($J892:$J906)/SUM($D892:$D906))</f>
        <v>-0.21244192986580696</v>
      </c>
      <c r="AO906" s="472"/>
      <c r="AP906" s="471"/>
      <c r="AQ906" s="472"/>
      <c r="AR906" s="471"/>
    </row>
    <row r="907" spans="1:46">
      <c r="A907" s="466">
        <v>38500</v>
      </c>
      <c r="B907" s="467">
        <v>2011</v>
      </c>
      <c r="C907" s="466"/>
      <c r="D907" s="479">
        <v>8965.6299999999992</v>
      </c>
      <c r="E907" s="479"/>
      <c r="F907" s="479">
        <v>0</v>
      </c>
      <c r="G907" s="479"/>
      <c r="H907" s="479">
        <v>3423.04</v>
      </c>
      <c r="J907" s="451">
        <f t="shared" si="634"/>
        <v>-3423.04</v>
      </c>
      <c r="L907" s="471">
        <f t="shared" si="633"/>
        <v>-0.3817958135680371</v>
      </c>
      <c r="N907" s="471">
        <f t="shared" si="635"/>
        <v>-0.26270021358545059</v>
      </c>
      <c r="O907" s="472"/>
      <c r="P907" s="471">
        <f t="shared" si="636"/>
        <v>-0.6621497768489657</v>
      </c>
      <c r="Q907" s="472"/>
      <c r="R907" s="471">
        <f t="shared" si="637"/>
        <v>-0.283396256377342</v>
      </c>
      <c r="S907" s="472"/>
      <c r="T907" s="471">
        <f t="shared" si="638"/>
        <v>-0.28682918537641228</v>
      </c>
      <c r="U907" s="472"/>
      <c r="V907" s="471">
        <f t="shared" si="639"/>
        <v>-0.28682918537641228</v>
      </c>
      <c r="W907" s="472"/>
      <c r="X907" s="471">
        <f t="shared" si="640"/>
        <v>-0.28682918537641228</v>
      </c>
      <c r="Y907" s="472"/>
      <c r="Z907" s="471">
        <f t="shared" si="641"/>
        <v>-0.28682918537641228</v>
      </c>
      <c r="AA907" s="472"/>
      <c r="AB907" s="471">
        <f t="shared" si="642"/>
        <v>-0.28682918537641228</v>
      </c>
      <c r="AC907" s="472"/>
      <c r="AD907" s="471">
        <f t="shared" si="643"/>
        <v>-0.28682918537641228</v>
      </c>
      <c r="AE907" s="472"/>
      <c r="AF907" s="471">
        <f t="shared" si="644"/>
        <v>-0.32717951905478043</v>
      </c>
      <c r="AG907" s="472"/>
      <c r="AH907" s="471">
        <f t="shared" si="645"/>
        <v>-0.34529236242710676</v>
      </c>
      <c r="AI907" s="472"/>
      <c r="AJ907" s="471">
        <f t="shared" si="646"/>
        <v>-0.32140165666915738</v>
      </c>
      <c r="AK907" s="472"/>
      <c r="AL907" s="471">
        <f t="shared" si="647"/>
        <v>-0.27645191018289245</v>
      </c>
      <c r="AM907" s="472"/>
      <c r="AN907" s="471">
        <f>IF(SUM($D893:$D907)=0,"NA",SUM($J893:$J907)/SUM($D893:$D907))</f>
        <v>-0.27076444426831758</v>
      </c>
      <c r="AO907" s="472"/>
      <c r="AP907" s="471">
        <f>IF(SUM($D892:$D907)=0,"NA",SUM($J892:$J907)/SUM($D892:$D907))</f>
        <v>-0.22503875622990946</v>
      </c>
      <c r="AQ907" s="472"/>
      <c r="AR907" s="471"/>
    </row>
    <row r="908" spans="1:46">
      <c r="A908" s="466">
        <v>38500</v>
      </c>
      <c r="B908" s="467">
        <v>2012</v>
      </c>
      <c r="C908" s="466"/>
      <c r="D908" s="479">
        <v>6250.67</v>
      </c>
      <c r="E908" s="479"/>
      <c r="F908" s="479">
        <v>0</v>
      </c>
      <c r="G908" s="479"/>
      <c r="H908" s="479">
        <v>6610.76</v>
      </c>
      <c r="J908" s="451">
        <f t="shared" si="634"/>
        <v>-6610.76</v>
      </c>
      <c r="L908" s="471">
        <f t="shared" si="633"/>
        <v>-1.0576082243983445</v>
      </c>
      <c r="N908" s="471">
        <f t="shared" si="635"/>
        <v>-0.65941128920959757</v>
      </c>
      <c r="O908" s="472"/>
      <c r="P908" s="471">
        <f t="shared" si="636"/>
        <v>-0.45785164476500723</v>
      </c>
      <c r="Q908" s="472"/>
      <c r="R908" s="471">
        <f t="shared" si="637"/>
        <v>-0.74787099718514216</v>
      </c>
      <c r="S908" s="472"/>
      <c r="T908" s="471">
        <f t="shared" si="638"/>
        <v>-0.36538917695727052</v>
      </c>
      <c r="U908" s="472"/>
      <c r="V908" s="471">
        <f t="shared" si="639"/>
        <v>-0.35483314567576701</v>
      </c>
      <c r="W908" s="472"/>
      <c r="X908" s="471">
        <f t="shared" si="640"/>
        <v>-0.35483314567576701</v>
      </c>
      <c r="Y908" s="472"/>
      <c r="Z908" s="471">
        <f t="shared" si="641"/>
        <v>-0.35483314567576701</v>
      </c>
      <c r="AA908" s="472"/>
      <c r="AB908" s="471">
        <f t="shared" si="642"/>
        <v>-0.35483314567576701</v>
      </c>
      <c r="AC908" s="472"/>
      <c r="AD908" s="471">
        <f t="shared" si="643"/>
        <v>-0.35483314567576701</v>
      </c>
      <c r="AE908" s="472"/>
      <c r="AF908" s="471">
        <f t="shared" si="644"/>
        <v>-0.35483314567576701</v>
      </c>
      <c r="AG908" s="472"/>
      <c r="AH908" s="471">
        <f t="shared" si="645"/>
        <v>-0.37964994880716502</v>
      </c>
      <c r="AI908" s="472"/>
      <c r="AJ908" s="471">
        <f t="shared" si="646"/>
        <v>-0.39606429684293759</v>
      </c>
      <c r="AK908" s="472"/>
      <c r="AL908" s="471">
        <f t="shared" si="647"/>
        <v>-0.37048781146022369</v>
      </c>
      <c r="AM908" s="472"/>
      <c r="AN908" s="471">
        <f>IF(SUM($D894:$D908)=0,"NA",SUM($J894:$J908)/SUM($D894:$D908))</f>
        <v>-0.32165748421033824</v>
      </c>
      <c r="AO908" s="472"/>
      <c r="AP908" s="471">
        <f>IF(SUM($D893:$D908)=0,"NA",SUM($J893:$J908)/SUM($D893:$D908))</f>
        <v>-0.31538859148837833</v>
      </c>
      <c r="AQ908" s="472"/>
      <c r="AR908" s="471">
        <f>IF(SUM($D892:$D908)=0,"NA",SUM($J892:$J908)/SUM($D892:$D908))</f>
        <v>-0.26608517824465505</v>
      </c>
    </row>
    <row r="909" spans="1:46">
      <c r="A909" s="466">
        <v>38500</v>
      </c>
      <c r="B909" s="467">
        <v>2013</v>
      </c>
      <c r="C909" s="466"/>
      <c r="D909" s="477">
        <v>14688.61</v>
      </c>
      <c r="E909" s="478"/>
      <c r="F909" s="479">
        <v>0</v>
      </c>
      <c r="G909" s="478"/>
      <c r="H909" s="477">
        <v>4225.95</v>
      </c>
      <c r="J909" s="451">
        <f t="shared" si="634"/>
        <v>-4225.95</v>
      </c>
      <c r="L909" s="471">
        <f t="shared" si="633"/>
        <v>-0.28770251235481092</v>
      </c>
      <c r="N909" s="471">
        <f>IF(SUM($D908:$D909)=0,"NA",SUM($J908:$J909)/SUM($D908:$D909))</f>
        <v>-0.51753021116294351</v>
      </c>
      <c r="O909" s="472"/>
      <c r="P909" s="471">
        <f t="shared" si="636"/>
        <v>-0.4768364124820974</v>
      </c>
      <c r="Q909" s="472"/>
      <c r="R909" s="471">
        <f t="shared" si="637"/>
        <v>-0.39560277254523668</v>
      </c>
      <c r="S909" s="472"/>
      <c r="T909" s="471">
        <f t="shared" si="638"/>
        <v>-0.59257509727769497</v>
      </c>
      <c r="U909" s="472"/>
      <c r="V909" s="471">
        <f t="shared" si="639"/>
        <v>-0.34990813333696918</v>
      </c>
      <c r="W909" s="472"/>
      <c r="X909" s="471">
        <f t="shared" si="640"/>
        <v>-0.34330514940304491</v>
      </c>
      <c r="Y909" s="472"/>
      <c r="Z909" s="471">
        <f t="shared" si="641"/>
        <v>-0.34330514940304491</v>
      </c>
      <c r="AA909" s="472"/>
      <c r="AB909" s="471">
        <f t="shared" si="642"/>
        <v>-0.34330514940304491</v>
      </c>
      <c r="AC909" s="472"/>
      <c r="AD909" s="471">
        <f t="shared" si="643"/>
        <v>-0.34330514940304491</v>
      </c>
      <c r="AE909" s="472"/>
      <c r="AF909" s="471">
        <f t="shared" si="644"/>
        <v>-0.34330514940304491</v>
      </c>
      <c r="AG909" s="472"/>
      <c r="AH909" s="471">
        <f t="shared" si="645"/>
        <v>-0.34330514940304491</v>
      </c>
      <c r="AI909" s="472"/>
      <c r="AJ909" s="471">
        <f t="shared" si="646"/>
        <v>-0.36637026691709584</v>
      </c>
      <c r="AK909" s="472"/>
      <c r="AL909" s="471">
        <f t="shared" si="647"/>
        <v>-0.38051803929022321</v>
      </c>
      <c r="AM909" s="472"/>
      <c r="AN909" s="471">
        <f>IF(SUM($D895:$D909)=0,"NA",SUM($J895:$J909)/SUM($D895:$D909))</f>
        <v>-0.35927399445986241</v>
      </c>
      <c r="AO909" s="472"/>
      <c r="AP909" s="471">
        <f>IF(SUM($D894:$D909)=0,"NA",SUM($J894:$J909)/SUM($D894:$D909))</f>
        <v>-0.31759270563486414</v>
      </c>
      <c r="AQ909" s="472"/>
      <c r="AR909" s="471">
        <f>IF(SUM($D893:$D909)=0,"NA",SUM($J893:$J909)/SUM($D893:$D909))</f>
        <v>-0.31213275012621616</v>
      </c>
      <c r="AS909" s="471">
        <f>IF(SUM($D892:$D909)=0,"NA",SUM($J892:$J909)/SUM($D892:$D909))</f>
        <v>-0.26832959721290178</v>
      </c>
    </row>
    <row r="910" spans="1:46">
      <c r="A910" s="466">
        <v>38500</v>
      </c>
      <c r="B910" s="467">
        <v>2014</v>
      </c>
      <c r="C910" s="466"/>
      <c r="D910" s="477">
        <v>7819.11</v>
      </c>
      <c r="E910" s="478"/>
      <c r="F910" s="479">
        <v>0</v>
      </c>
      <c r="G910" s="478"/>
      <c r="H910" s="477">
        <v>-20568.02</v>
      </c>
      <c r="J910" s="451">
        <f t="shared" si="634"/>
        <v>20568.02</v>
      </c>
      <c r="L910" s="471">
        <f t="shared" si="633"/>
        <v>2.6304809626671068</v>
      </c>
      <c r="N910" s="471">
        <f>IF(SUM($D909:$D910)=0,"NA",SUM($J909:$J910)/SUM($D909:$D910))</f>
        <v>0.72606510121860401</v>
      </c>
      <c r="O910" s="472"/>
      <c r="P910" s="471">
        <f t="shared" si="636"/>
        <v>0.33838159924808037</v>
      </c>
      <c r="Q910" s="472"/>
      <c r="R910" s="471">
        <f t="shared" si="637"/>
        <v>0.16722157394678513</v>
      </c>
      <c r="S910" s="472"/>
      <c r="T910" s="471">
        <f t="shared" si="638"/>
        <v>9.7664300530556539E-2</v>
      </c>
      <c r="U910" s="472"/>
      <c r="V910" s="471">
        <f t="shared" si="639"/>
        <v>-0.10174004786149261</v>
      </c>
      <c r="W910" s="472"/>
      <c r="X910" s="471">
        <f t="shared" si="640"/>
        <v>-6.4072013462661212E-2</v>
      </c>
      <c r="Y910" s="472"/>
      <c r="Z910" s="471">
        <f t="shared" si="641"/>
        <v>-9.4230133731670107E-2</v>
      </c>
      <c r="AA910" s="472"/>
      <c r="AB910" s="471">
        <f t="shared" si="642"/>
        <v>-9.4230133731670107E-2</v>
      </c>
      <c r="AC910" s="472"/>
      <c r="AD910" s="471">
        <f t="shared" si="643"/>
        <v>-9.4230133731670107E-2</v>
      </c>
      <c r="AE910" s="472"/>
      <c r="AF910" s="471">
        <f t="shared" si="644"/>
        <v>-9.4230133731670107E-2</v>
      </c>
      <c r="AG910" s="472"/>
      <c r="AH910" s="471">
        <f t="shared" si="645"/>
        <v>-9.4230133731670107E-2</v>
      </c>
      <c r="AI910" s="472"/>
      <c r="AJ910" s="471">
        <f t="shared" si="646"/>
        <v>-9.4230133731670107E-2</v>
      </c>
      <c r="AK910" s="472"/>
      <c r="AL910" s="471">
        <f t="shared" si="647"/>
        <v>-0.15241561387065686</v>
      </c>
      <c r="AM910" s="472"/>
      <c r="AN910" s="471">
        <f>IF(SUM($D896:$D910)=0,"NA",SUM($J896:$J910)/SUM($D896:$D910))</f>
        <v>-0.16688170950206824</v>
      </c>
      <c r="AO910" s="472"/>
      <c r="AP910" s="471">
        <f>IF(SUM($D895:$D910)=0,"NA",SUM($J895:$J910)/SUM($D895:$D910))</f>
        <v>-0.15819145280471644</v>
      </c>
      <c r="AQ910" s="472"/>
      <c r="AR910" s="471">
        <f>IF(SUM($D894:$D910)=0,"NA",SUM($J894:$J910)/SUM($D894:$D910))</f>
        <v>-0.14098116110308126</v>
      </c>
      <c r="AS910" s="471">
        <f>IF(SUM($D893:$D910)=0,"NA",SUM($J893:$J910)/SUM($D893:$D910))</f>
        <v>-0.13877566089289906</v>
      </c>
      <c r="AT910" s="471">
        <f>IF(SUM($D892:$D910)=0,"NA",SUM($J892:$J910)/SUM($D892:$D910))</f>
        <v>-0.11650741139035535</v>
      </c>
    </row>
    <row r="911" spans="1:46">
      <c r="A911" s="466"/>
      <c r="B911" s="466"/>
      <c r="C911" s="466"/>
      <c r="D911" s="477"/>
      <c r="E911" s="478"/>
      <c r="F911" s="477"/>
      <c r="G911" s="478"/>
      <c r="H911" s="477"/>
      <c r="J911" s="488">
        <f>SUM(J892:J910)</f>
        <v>-17393.84</v>
      </c>
    </row>
    <row r="912" spans="1:46">
      <c r="A912" s="466"/>
      <c r="B912" s="466"/>
      <c r="C912" s="466"/>
      <c r="D912" s="477"/>
      <c r="E912" s="478"/>
      <c r="F912" s="477"/>
      <c r="G912" s="478"/>
      <c r="H912" s="477"/>
    </row>
    <row r="913" spans="1:44">
      <c r="A913" s="466">
        <v>39000</v>
      </c>
      <c r="B913" s="467">
        <v>1996</v>
      </c>
      <c r="C913" s="466"/>
      <c r="D913" s="479">
        <v>0</v>
      </c>
      <c r="E913" s="469"/>
      <c r="F913" s="479">
        <v>0</v>
      </c>
      <c r="G913" s="469"/>
      <c r="H913" s="468">
        <v>0</v>
      </c>
      <c r="J913" s="470">
        <f t="shared" ref="J913:J931" si="648">F913+-H913</f>
        <v>0</v>
      </c>
      <c r="L913" s="471" t="str">
        <f t="shared" ref="L913:L931" si="649">IF(D913=0,"NA",+J913/D913)</f>
        <v>NA</v>
      </c>
      <c r="N913" s="471"/>
      <c r="O913" s="472"/>
      <c r="P913" s="471"/>
      <c r="Q913" s="473"/>
      <c r="R913" s="473"/>
      <c r="S913" s="473"/>
      <c r="T913" s="473"/>
      <c r="U913" s="472"/>
      <c r="V913" s="472"/>
      <c r="W913" s="472"/>
      <c r="X913" s="472"/>
      <c r="Y913" s="472"/>
      <c r="Z913" s="472"/>
      <c r="AA913" s="474"/>
      <c r="AB913" s="474"/>
      <c r="AC913" s="472"/>
      <c r="AD913" s="472"/>
      <c r="AE913" s="472"/>
      <c r="AF913" s="472"/>
      <c r="AG913" s="472"/>
      <c r="AH913" s="472"/>
      <c r="AI913" s="472"/>
      <c r="AJ913" s="472"/>
      <c r="AK913" s="472"/>
      <c r="AL913" s="472"/>
      <c r="AM913" s="472"/>
      <c r="AN913" s="472"/>
      <c r="AO913" s="472"/>
      <c r="AP913" s="472"/>
      <c r="AQ913" s="472"/>
      <c r="AR913" s="472"/>
    </row>
    <row r="914" spans="1:44">
      <c r="A914" s="466">
        <v>39000</v>
      </c>
      <c r="B914" s="467">
        <v>1997</v>
      </c>
      <c r="C914" s="466"/>
      <c r="D914" s="479">
        <v>0</v>
      </c>
      <c r="E914" s="469"/>
      <c r="F914" s="479">
        <v>0</v>
      </c>
      <c r="G914" s="469"/>
      <c r="H914" s="468">
        <v>0</v>
      </c>
      <c r="J914" s="470">
        <f t="shared" si="648"/>
        <v>0</v>
      </c>
      <c r="L914" s="471" t="str">
        <f t="shared" si="649"/>
        <v>NA</v>
      </c>
      <c r="N914" s="471" t="str">
        <f t="shared" ref="N914:N929" si="650">IF(SUM($D913:$D914)=0,"NA",SUM($J913:$J914)/SUM($D913:$D914))</f>
        <v>NA</v>
      </c>
      <c r="O914" s="472"/>
      <c r="P914" s="471"/>
      <c r="Q914" s="473"/>
      <c r="R914" s="471"/>
      <c r="S914" s="473"/>
      <c r="T914" s="473"/>
      <c r="U914" s="472"/>
      <c r="V914" s="472"/>
      <c r="W914" s="472"/>
      <c r="X914" s="472"/>
      <c r="Y914" s="472"/>
      <c r="Z914" s="472"/>
      <c r="AA914" s="474"/>
      <c r="AB914" s="475"/>
      <c r="AC914" s="472"/>
      <c r="AD914" s="472"/>
      <c r="AE914" s="472"/>
      <c r="AF914" s="472"/>
      <c r="AG914" s="472"/>
      <c r="AH914" s="472"/>
      <c r="AI914" s="472"/>
      <c r="AJ914" s="472"/>
      <c r="AK914" s="472"/>
      <c r="AL914" s="472"/>
      <c r="AM914" s="472"/>
      <c r="AN914" s="472"/>
      <c r="AO914" s="472"/>
      <c r="AP914" s="472"/>
      <c r="AQ914" s="472"/>
      <c r="AR914" s="472"/>
    </row>
    <row r="915" spans="1:44">
      <c r="A915" s="466">
        <v>39000</v>
      </c>
      <c r="B915" s="467">
        <v>1998</v>
      </c>
      <c r="C915" s="466"/>
      <c r="D915" s="479">
        <v>1718</v>
      </c>
      <c r="E915" s="479"/>
      <c r="F915" s="479">
        <v>0</v>
      </c>
      <c r="G915" s="479"/>
      <c r="H915" s="479">
        <v>0</v>
      </c>
      <c r="J915" s="470">
        <f t="shared" si="648"/>
        <v>0</v>
      </c>
      <c r="L915" s="471">
        <f t="shared" si="649"/>
        <v>0</v>
      </c>
      <c r="N915" s="471">
        <f t="shared" si="650"/>
        <v>0</v>
      </c>
      <c r="O915" s="472"/>
      <c r="P915" s="471">
        <f t="shared" ref="P915:P931" si="651">IF(SUM($D913:$D915)=0,"NA",SUM($J913:$J915)/SUM($D913:$D915))</f>
        <v>0</v>
      </c>
      <c r="Q915" s="473"/>
      <c r="R915" s="471"/>
      <c r="S915" s="473"/>
      <c r="T915" s="471"/>
      <c r="U915" s="472"/>
      <c r="V915" s="472"/>
      <c r="W915" s="472"/>
      <c r="X915" s="472"/>
      <c r="Y915" s="472"/>
      <c r="Z915" s="472"/>
      <c r="AA915" s="472"/>
      <c r="AB915" s="472"/>
      <c r="AC915" s="472"/>
      <c r="AD915" s="472"/>
      <c r="AE915" s="472"/>
      <c r="AF915" s="472"/>
      <c r="AG915" s="472"/>
      <c r="AH915" s="472"/>
      <c r="AI915" s="472"/>
      <c r="AJ915" s="472"/>
      <c r="AK915" s="472"/>
      <c r="AL915" s="472"/>
      <c r="AM915" s="472"/>
      <c r="AN915" s="472"/>
      <c r="AO915" s="472"/>
      <c r="AP915" s="472"/>
      <c r="AQ915" s="472"/>
      <c r="AR915" s="472"/>
    </row>
    <row r="916" spans="1:44">
      <c r="A916" s="466">
        <v>39000</v>
      </c>
      <c r="B916" s="467">
        <v>1999</v>
      </c>
      <c r="C916" s="466"/>
      <c r="D916" s="479">
        <v>0</v>
      </c>
      <c r="E916" s="469"/>
      <c r="F916" s="479">
        <v>0</v>
      </c>
      <c r="G916" s="469"/>
      <c r="H916" s="468">
        <v>0</v>
      </c>
      <c r="J916" s="470">
        <f t="shared" si="648"/>
        <v>0</v>
      </c>
      <c r="L916" s="471" t="str">
        <f t="shared" si="649"/>
        <v>NA</v>
      </c>
      <c r="N916" s="471">
        <f t="shared" si="650"/>
        <v>0</v>
      </c>
      <c r="O916" s="472"/>
      <c r="P916" s="471">
        <f t="shared" si="651"/>
        <v>0</v>
      </c>
      <c r="Q916" s="473"/>
      <c r="R916" s="471">
        <f t="shared" ref="R916:R931" si="652">IF(SUM($D913:$D916)=0,"NA",SUM($J913:$J916)/SUM($D913:$D916))</f>
        <v>0</v>
      </c>
      <c r="S916" s="473"/>
      <c r="T916" s="471"/>
      <c r="U916" s="472"/>
      <c r="V916" s="471"/>
      <c r="W916" s="472"/>
      <c r="X916" s="472"/>
      <c r="Y916" s="472"/>
      <c r="Z916" s="472"/>
      <c r="AA916" s="472"/>
      <c r="AB916" s="472"/>
      <c r="AC916" s="472"/>
      <c r="AD916" s="472"/>
      <c r="AE916" s="472"/>
      <c r="AF916" s="472"/>
      <c r="AG916" s="472"/>
      <c r="AH916" s="472"/>
      <c r="AI916" s="472"/>
      <c r="AJ916" s="472"/>
      <c r="AK916" s="472"/>
      <c r="AL916" s="472"/>
      <c r="AM916" s="472"/>
      <c r="AN916" s="472"/>
      <c r="AO916" s="472"/>
      <c r="AP916" s="472"/>
      <c r="AQ916" s="472"/>
      <c r="AR916" s="472"/>
    </row>
    <row r="917" spans="1:44">
      <c r="A917" s="466">
        <v>39000</v>
      </c>
      <c r="B917" s="467">
        <v>2000</v>
      </c>
      <c r="C917" s="466"/>
      <c r="D917" s="479">
        <v>0</v>
      </c>
      <c r="E917" s="469"/>
      <c r="F917" s="479">
        <v>0</v>
      </c>
      <c r="G917" s="469"/>
      <c r="H917" s="468">
        <v>0</v>
      </c>
      <c r="J917" s="470">
        <f t="shared" si="648"/>
        <v>0</v>
      </c>
      <c r="L917" s="471" t="str">
        <f t="shared" si="649"/>
        <v>NA</v>
      </c>
      <c r="N917" s="471" t="str">
        <f t="shared" si="650"/>
        <v>NA</v>
      </c>
      <c r="O917" s="472"/>
      <c r="P917" s="471">
        <f t="shared" si="651"/>
        <v>0</v>
      </c>
      <c r="Q917" s="473"/>
      <c r="R917" s="471">
        <f t="shared" si="652"/>
        <v>0</v>
      </c>
      <c r="S917" s="473"/>
      <c r="T917" s="471">
        <f t="shared" ref="T917:T931" si="653">IF(SUM($D913:$D917)=0,"NA",SUM($J913:$J917)/SUM($D913:$D917))</f>
        <v>0</v>
      </c>
      <c r="U917" s="472"/>
      <c r="V917" s="471"/>
      <c r="W917" s="472"/>
      <c r="X917" s="471"/>
      <c r="Y917" s="472"/>
      <c r="Z917" s="472"/>
      <c r="AA917" s="472"/>
      <c r="AB917" s="472"/>
      <c r="AC917" s="472"/>
      <c r="AD917" s="472"/>
      <c r="AE917" s="472"/>
      <c r="AF917" s="472"/>
      <c r="AG917" s="472"/>
      <c r="AH917" s="472"/>
      <c r="AI917" s="472"/>
      <c r="AJ917" s="472"/>
      <c r="AK917" s="472"/>
      <c r="AL917" s="472"/>
      <c r="AM917" s="472"/>
      <c r="AN917" s="472"/>
      <c r="AO917" s="472"/>
      <c r="AP917" s="472"/>
      <c r="AQ917" s="472"/>
      <c r="AR917" s="472"/>
    </row>
    <row r="918" spans="1:44">
      <c r="A918" s="466">
        <v>39000</v>
      </c>
      <c r="B918" s="467">
        <v>2001</v>
      </c>
      <c r="C918" s="466"/>
      <c r="D918" s="479">
        <v>0</v>
      </c>
      <c r="E918" s="469"/>
      <c r="F918" s="479">
        <v>0</v>
      </c>
      <c r="G918" s="469"/>
      <c r="H918" s="468">
        <v>0</v>
      </c>
      <c r="J918" s="470">
        <f t="shared" si="648"/>
        <v>0</v>
      </c>
      <c r="L918" s="471" t="str">
        <f t="shared" si="649"/>
        <v>NA</v>
      </c>
      <c r="N918" s="471" t="str">
        <f t="shared" si="650"/>
        <v>NA</v>
      </c>
      <c r="O918" s="472"/>
      <c r="P918" s="471" t="str">
        <f t="shared" si="651"/>
        <v>NA</v>
      </c>
      <c r="Q918" s="473"/>
      <c r="R918" s="471">
        <f t="shared" si="652"/>
        <v>0</v>
      </c>
      <c r="S918" s="473"/>
      <c r="T918" s="471">
        <f t="shared" si="653"/>
        <v>0</v>
      </c>
      <c r="U918" s="472"/>
      <c r="V918" s="471">
        <f t="shared" ref="V918:V931" si="654">IF(SUM($D913:$D918)=0,"NA",SUM($J913:$J918)/SUM($D913:$D918))</f>
        <v>0</v>
      </c>
      <c r="W918" s="472"/>
      <c r="X918" s="471"/>
      <c r="Y918" s="472"/>
      <c r="Z918" s="471"/>
      <c r="AA918" s="472"/>
      <c r="AB918" s="472"/>
      <c r="AC918" s="472"/>
      <c r="AD918" s="472"/>
      <c r="AE918" s="472"/>
      <c r="AF918" s="472"/>
      <c r="AG918" s="472"/>
      <c r="AH918" s="472"/>
      <c r="AI918" s="472"/>
      <c r="AJ918" s="472"/>
      <c r="AK918" s="472"/>
      <c r="AL918" s="472"/>
      <c r="AM918" s="472"/>
      <c r="AN918" s="472"/>
      <c r="AO918" s="472"/>
      <c r="AP918" s="472"/>
      <c r="AQ918" s="472"/>
      <c r="AR918" s="472"/>
    </row>
    <row r="919" spans="1:44">
      <c r="A919" s="466">
        <v>39000</v>
      </c>
      <c r="B919" s="467">
        <v>2002</v>
      </c>
      <c r="C919" s="466"/>
      <c r="D919" s="479">
        <v>0</v>
      </c>
      <c r="E919" s="469"/>
      <c r="F919" s="479">
        <v>0</v>
      </c>
      <c r="G919" s="469"/>
      <c r="H919" s="468">
        <v>0</v>
      </c>
      <c r="J919" s="470">
        <f t="shared" si="648"/>
        <v>0</v>
      </c>
      <c r="L919" s="471" t="str">
        <f t="shared" si="649"/>
        <v>NA</v>
      </c>
      <c r="N919" s="471" t="str">
        <f t="shared" si="650"/>
        <v>NA</v>
      </c>
      <c r="O919" s="472"/>
      <c r="P919" s="471" t="str">
        <f t="shared" si="651"/>
        <v>NA</v>
      </c>
      <c r="Q919" s="473"/>
      <c r="R919" s="471" t="str">
        <f t="shared" si="652"/>
        <v>NA</v>
      </c>
      <c r="S919" s="473"/>
      <c r="T919" s="471">
        <f t="shared" si="653"/>
        <v>0</v>
      </c>
      <c r="U919" s="472"/>
      <c r="V919" s="471">
        <f t="shared" si="654"/>
        <v>0</v>
      </c>
      <c r="W919" s="472"/>
      <c r="X919" s="471">
        <f t="shared" ref="X919:X931" si="655">IF(SUM($D913:$D919)=0,"NA",SUM($J913:$J919)/SUM($D913:$D919))</f>
        <v>0</v>
      </c>
      <c r="Y919" s="472"/>
      <c r="Z919" s="471"/>
      <c r="AA919" s="472"/>
      <c r="AB919" s="471"/>
      <c r="AC919" s="472"/>
      <c r="AD919" s="472"/>
      <c r="AE919" s="472"/>
      <c r="AF919" s="472"/>
      <c r="AG919" s="472"/>
      <c r="AH919" s="472"/>
      <c r="AI919" s="472"/>
      <c r="AJ919" s="472"/>
      <c r="AK919" s="472"/>
      <c r="AL919" s="472"/>
      <c r="AM919" s="472"/>
      <c r="AN919" s="472"/>
      <c r="AO919" s="472"/>
      <c r="AP919" s="472"/>
      <c r="AQ919" s="472"/>
      <c r="AR919" s="472"/>
    </row>
    <row r="920" spans="1:44">
      <c r="A920" s="466">
        <v>39000</v>
      </c>
      <c r="B920" s="467">
        <v>2003</v>
      </c>
      <c r="C920" s="466"/>
      <c r="D920" s="479">
        <v>0</v>
      </c>
      <c r="E920" s="469"/>
      <c r="F920" s="479">
        <v>0</v>
      </c>
      <c r="G920" s="469"/>
      <c r="H920" s="468">
        <v>0</v>
      </c>
      <c r="J920" s="470">
        <f t="shared" si="648"/>
        <v>0</v>
      </c>
      <c r="L920" s="471" t="str">
        <f t="shared" si="649"/>
        <v>NA</v>
      </c>
      <c r="N920" s="471" t="str">
        <f t="shared" si="650"/>
        <v>NA</v>
      </c>
      <c r="O920" s="472"/>
      <c r="P920" s="471" t="str">
        <f t="shared" si="651"/>
        <v>NA</v>
      </c>
      <c r="Q920" s="473"/>
      <c r="R920" s="471" t="str">
        <f t="shared" si="652"/>
        <v>NA</v>
      </c>
      <c r="S920" s="473"/>
      <c r="T920" s="471" t="str">
        <f t="shared" si="653"/>
        <v>NA</v>
      </c>
      <c r="U920" s="472"/>
      <c r="V920" s="471">
        <f t="shared" si="654"/>
        <v>0</v>
      </c>
      <c r="W920" s="472"/>
      <c r="X920" s="471">
        <f t="shared" si="655"/>
        <v>0</v>
      </c>
      <c r="Y920" s="472"/>
      <c r="Z920" s="471">
        <f t="shared" ref="Z920:Z931" si="656">IF(SUM($D913:$D920)=0,"NA",SUM($J913:$J920)/SUM($D913:$D920))</f>
        <v>0</v>
      </c>
      <c r="AA920" s="472"/>
      <c r="AB920" s="471"/>
      <c r="AC920" s="472"/>
      <c r="AD920" s="471"/>
      <c r="AE920" s="471"/>
      <c r="AF920" s="472"/>
      <c r="AG920" s="472"/>
      <c r="AH920" s="472"/>
      <c r="AI920" s="472"/>
      <c r="AJ920" s="472"/>
      <c r="AK920" s="472"/>
      <c r="AL920" s="472"/>
      <c r="AM920" s="472"/>
      <c r="AN920" s="472"/>
      <c r="AO920" s="472"/>
      <c r="AP920" s="472"/>
      <c r="AQ920" s="472"/>
      <c r="AR920" s="472"/>
    </row>
    <row r="921" spans="1:44">
      <c r="A921" s="466">
        <v>39000</v>
      </c>
      <c r="B921" s="467">
        <v>2004</v>
      </c>
      <c r="C921" s="466"/>
      <c r="D921" s="479">
        <v>0</v>
      </c>
      <c r="E921" s="469"/>
      <c r="F921" s="479">
        <v>0</v>
      </c>
      <c r="G921" s="469"/>
      <c r="H921" s="468">
        <v>0</v>
      </c>
      <c r="J921" s="470">
        <f t="shared" si="648"/>
        <v>0</v>
      </c>
      <c r="L921" s="471" t="str">
        <f t="shared" si="649"/>
        <v>NA</v>
      </c>
      <c r="N921" s="471" t="str">
        <f t="shared" si="650"/>
        <v>NA</v>
      </c>
      <c r="O921" s="472"/>
      <c r="P921" s="471" t="str">
        <f t="shared" si="651"/>
        <v>NA</v>
      </c>
      <c r="Q921" s="473"/>
      <c r="R921" s="471" t="str">
        <f t="shared" si="652"/>
        <v>NA</v>
      </c>
      <c r="S921" s="473"/>
      <c r="T921" s="471" t="str">
        <f t="shared" si="653"/>
        <v>NA</v>
      </c>
      <c r="U921" s="472"/>
      <c r="V921" s="471" t="str">
        <f t="shared" si="654"/>
        <v>NA</v>
      </c>
      <c r="W921" s="472"/>
      <c r="X921" s="471">
        <f t="shared" si="655"/>
        <v>0</v>
      </c>
      <c r="Y921" s="472"/>
      <c r="Z921" s="471">
        <f t="shared" si="656"/>
        <v>0</v>
      </c>
      <c r="AA921" s="472"/>
      <c r="AB921" s="471">
        <f t="shared" ref="AB921:AB931" si="657">IF(SUM($D913:$D921)=0,"NA",SUM($J913:$J921)/SUM($D913:$D921))</f>
        <v>0</v>
      </c>
      <c r="AC921" s="472"/>
      <c r="AD921" s="471"/>
      <c r="AE921" s="471"/>
      <c r="AF921" s="471"/>
      <c r="AG921" s="472"/>
      <c r="AH921" s="471" t="s">
        <v>36</v>
      </c>
      <c r="AI921" s="472"/>
      <c r="AJ921" s="471" t="s">
        <v>36</v>
      </c>
      <c r="AK921" s="472"/>
      <c r="AL921" s="471" t="s">
        <v>36</v>
      </c>
      <c r="AM921" s="472"/>
      <c r="AN921" s="471" t="s">
        <v>36</v>
      </c>
      <c r="AO921" s="472"/>
      <c r="AP921" s="472"/>
      <c r="AQ921" s="472"/>
      <c r="AR921" s="472"/>
    </row>
    <row r="922" spans="1:44">
      <c r="A922" s="466">
        <v>39000</v>
      </c>
      <c r="B922" s="467">
        <v>2005</v>
      </c>
      <c r="C922" s="466"/>
      <c r="D922" s="479">
        <v>0</v>
      </c>
      <c r="E922" s="469"/>
      <c r="F922" s="479">
        <v>0</v>
      </c>
      <c r="G922" s="469"/>
      <c r="H922" s="468">
        <v>0</v>
      </c>
      <c r="J922" s="470">
        <f t="shared" si="648"/>
        <v>0</v>
      </c>
      <c r="L922" s="471" t="str">
        <f t="shared" si="649"/>
        <v>NA</v>
      </c>
      <c r="N922" s="471" t="str">
        <f t="shared" si="650"/>
        <v>NA</v>
      </c>
      <c r="O922" s="472"/>
      <c r="P922" s="471" t="str">
        <f t="shared" si="651"/>
        <v>NA</v>
      </c>
      <c r="Q922" s="473"/>
      <c r="R922" s="471" t="str">
        <f t="shared" si="652"/>
        <v>NA</v>
      </c>
      <c r="S922" s="473"/>
      <c r="T922" s="471" t="str">
        <f t="shared" si="653"/>
        <v>NA</v>
      </c>
      <c r="U922" s="472"/>
      <c r="V922" s="471" t="str">
        <f t="shared" si="654"/>
        <v>NA</v>
      </c>
      <c r="W922" s="472"/>
      <c r="X922" s="471" t="str">
        <f t="shared" si="655"/>
        <v>NA</v>
      </c>
      <c r="Y922" s="472"/>
      <c r="Z922" s="471">
        <f t="shared" si="656"/>
        <v>0</v>
      </c>
      <c r="AA922" s="472"/>
      <c r="AB922" s="471">
        <f t="shared" si="657"/>
        <v>0</v>
      </c>
      <c r="AC922" s="472"/>
      <c r="AD922" s="471">
        <f t="shared" ref="AD922:AD931" si="658">IF(SUM($D913:$D922)=0,"NA",SUM($J913:$J922)/SUM($D913:$D922))</f>
        <v>0</v>
      </c>
      <c r="AE922" s="471"/>
      <c r="AF922" s="471"/>
      <c r="AG922" s="472"/>
      <c r="AH922" s="471"/>
      <c r="AI922" s="472"/>
      <c r="AJ922" s="471" t="s">
        <v>36</v>
      </c>
      <c r="AK922" s="472"/>
      <c r="AL922" s="471" t="s">
        <v>36</v>
      </c>
      <c r="AM922" s="472"/>
      <c r="AN922" s="471" t="s">
        <v>36</v>
      </c>
      <c r="AO922" s="472"/>
      <c r="AP922" s="472"/>
      <c r="AQ922" s="472"/>
      <c r="AR922" s="472"/>
    </row>
    <row r="923" spans="1:44">
      <c r="A923" s="466">
        <v>39000</v>
      </c>
      <c r="B923" s="467">
        <v>2006</v>
      </c>
      <c r="C923" s="466"/>
      <c r="D923" s="479">
        <v>0</v>
      </c>
      <c r="E923" s="469"/>
      <c r="F923" s="479">
        <v>0</v>
      </c>
      <c r="G923" s="469"/>
      <c r="H923" s="468">
        <v>0</v>
      </c>
      <c r="J923" s="470">
        <f t="shared" si="648"/>
        <v>0</v>
      </c>
      <c r="L923" s="471" t="str">
        <f t="shared" si="649"/>
        <v>NA</v>
      </c>
      <c r="N923" s="471" t="str">
        <f t="shared" si="650"/>
        <v>NA</v>
      </c>
      <c r="O923" s="472"/>
      <c r="P923" s="471" t="str">
        <f t="shared" si="651"/>
        <v>NA</v>
      </c>
      <c r="Q923" s="473"/>
      <c r="R923" s="471" t="str">
        <f t="shared" si="652"/>
        <v>NA</v>
      </c>
      <c r="S923" s="473"/>
      <c r="T923" s="471" t="str">
        <f t="shared" si="653"/>
        <v>NA</v>
      </c>
      <c r="U923" s="472"/>
      <c r="V923" s="471" t="str">
        <f t="shared" si="654"/>
        <v>NA</v>
      </c>
      <c r="W923" s="472"/>
      <c r="X923" s="471" t="str">
        <f t="shared" si="655"/>
        <v>NA</v>
      </c>
      <c r="Y923" s="472"/>
      <c r="Z923" s="471" t="str">
        <f t="shared" si="656"/>
        <v>NA</v>
      </c>
      <c r="AA923" s="472"/>
      <c r="AB923" s="471">
        <f t="shared" si="657"/>
        <v>0</v>
      </c>
      <c r="AC923" s="472"/>
      <c r="AD923" s="471">
        <f t="shared" si="658"/>
        <v>0</v>
      </c>
      <c r="AE923" s="471"/>
      <c r="AF923" s="471">
        <f t="shared" ref="AF923:AF931" si="659">IF(SUM($D913:$D923)=0,"NA",SUM($J913:$J923)/SUM($D913:$D923))</f>
        <v>0</v>
      </c>
      <c r="AG923" s="472"/>
      <c r="AH923" s="471"/>
      <c r="AI923" s="472"/>
      <c r="AJ923" s="471"/>
      <c r="AK923" s="472"/>
      <c r="AL923" s="471" t="s">
        <v>36</v>
      </c>
      <c r="AM923" s="472"/>
      <c r="AN923" s="471" t="s">
        <v>36</v>
      </c>
      <c r="AO923" s="472"/>
      <c r="AP923" s="472"/>
      <c r="AQ923" s="472"/>
      <c r="AR923" s="472"/>
    </row>
    <row r="924" spans="1:44">
      <c r="A924" s="466">
        <v>39000</v>
      </c>
      <c r="B924" s="467">
        <v>2007</v>
      </c>
      <c r="C924" s="466"/>
      <c r="D924" s="479">
        <v>0</v>
      </c>
      <c r="E924" s="469"/>
      <c r="F924" s="479">
        <v>0</v>
      </c>
      <c r="G924" s="469"/>
      <c r="H924" s="468">
        <v>0</v>
      </c>
      <c r="J924" s="470">
        <f t="shared" si="648"/>
        <v>0</v>
      </c>
      <c r="L924" s="471" t="str">
        <f t="shared" si="649"/>
        <v>NA</v>
      </c>
      <c r="N924" s="471" t="str">
        <f t="shared" si="650"/>
        <v>NA</v>
      </c>
      <c r="O924" s="472"/>
      <c r="P924" s="471" t="str">
        <f t="shared" si="651"/>
        <v>NA</v>
      </c>
      <c r="Q924" s="473"/>
      <c r="R924" s="471" t="str">
        <f t="shared" si="652"/>
        <v>NA</v>
      </c>
      <c r="S924" s="473"/>
      <c r="T924" s="471" t="str">
        <f t="shared" si="653"/>
        <v>NA</v>
      </c>
      <c r="U924" s="472"/>
      <c r="V924" s="471" t="str">
        <f t="shared" si="654"/>
        <v>NA</v>
      </c>
      <c r="W924" s="472"/>
      <c r="X924" s="471" t="str">
        <f t="shared" si="655"/>
        <v>NA</v>
      </c>
      <c r="Y924" s="472"/>
      <c r="Z924" s="471" t="str">
        <f t="shared" si="656"/>
        <v>NA</v>
      </c>
      <c r="AA924" s="472"/>
      <c r="AB924" s="471" t="str">
        <f t="shared" si="657"/>
        <v>NA</v>
      </c>
      <c r="AC924" s="472"/>
      <c r="AD924" s="471">
        <f t="shared" si="658"/>
        <v>0</v>
      </c>
      <c r="AE924" s="471"/>
      <c r="AF924" s="471">
        <f t="shared" si="659"/>
        <v>0</v>
      </c>
      <c r="AG924" s="472"/>
      <c r="AH924" s="471">
        <f t="shared" ref="AH924:AH931" si="660">IF(SUM($D913:$D924)=0,"NA",SUM($J913:$J924)/SUM($D913:$D924))</f>
        <v>0</v>
      </c>
      <c r="AI924" s="472"/>
      <c r="AJ924" s="471"/>
      <c r="AK924" s="472"/>
      <c r="AL924" s="471"/>
      <c r="AM924" s="472"/>
      <c r="AN924" s="471" t="s">
        <v>36</v>
      </c>
      <c r="AO924" s="472"/>
      <c r="AP924" s="472"/>
      <c r="AQ924" s="472"/>
      <c r="AR924" s="472"/>
    </row>
    <row r="925" spans="1:44">
      <c r="A925" s="466">
        <v>39000</v>
      </c>
      <c r="B925" s="467">
        <v>2008</v>
      </c>
      <c r="C925" s="466"/>
      <c r="D925" s="479">
        <v>0</v>
      </c>
      <c r="E925" s="479"/>
      <c r="F925" s="479">
        <v>0</v>
      </c>
      <c r="G925" s="479"/>
      <c r="H925" s="479">
        <v>273.72000000000003</v>
      </c>
      <c r="J925" s="451">
        <f t="shared" si="648"/>
        <v>-273.72000000000003</v>
      </c>
      <c r="L925" s="471" t="str">
        <f t="shared" si="649"/>
        <v>NA</v>
      </c>
      <c r="N925" s="471" t="str">
        <f t="shared" si="650"/>
        <v>NA</v>
      </c>
      <c r="O925" s="472"/>
      <c r="P925" s="471" t="str">
        <f t="shared" si="651"/>
        <v>NA</v>
      </c>
      <c r="Q925" s="472"/>
      <c r="R925" s="471" t="str">
        <f t="shared" si="652"/>
        <v>NA</v>
      </c>
      <c r="S925" s="473"/>
      <c r="T925" s="471" t="str">
        <f t="shared" si="653"/>
        <v>NA</v>
      </c>
      <c r="U925" s="472"/>
      <c r="V925" s="471" t="str">
        <f t="shared" si="654"/>
        <v>NA</v>
      </c>
      <c r="W925" s="472"/>
      <c r="X925" s="471" t="str">
        <f t="shared" si="655"/>
        <v>NA</v>
      </c>
      <c r="Y925" s="472"/>
      <c r="Z925" s="471" t="str">
        <f t="shared" si="656"/>
        <v>NA</v>
      </c>
      <c r="AA925" s="472"/>
      <c r="AB925" s="471" t="str">
        <f t="shared" si="657"/>
        <v>NA</v>
      </c>
      <c r="AC925" s="472"/>
      <c r="AD925" s="471" t="str">
        <f t="shared" si="658"/>
        <v>NA</v>
      </c>
      <c r="AE925" s="471"/>
      <c r="AF925" s="471">
        <f t="shared" si="659"/>
        <v>-0.15932479627473808</v>
      </c>
      <c r="AG925" s="472"/>
      <c r="AH925" s="471">
        <f t="shared" si="660"/>
        <v>-0.15932479627473808</v>
      </c>
      <c r="AI925" s="472"/>
      <c r="AJ925" s="471">
        <f t="shared" ref="AJ925:AJ931" si="661">IF(SUM($D913:$D925)=0,"NA",SUM($J913:$J925)/SUM($D913:$D925))</f>
        <v>-0.15932479627473808</v>
      </c>
      <c r="AK925" s="472"/>
      <c r="AL925" s="471"/>
      <c r="AM925" s="472"/>
      <c r="AN925" s="471"/>
      <c r="AO925" s="472"/>
      <c r="AP925" s="472"/>
      <c r="AQ925" s="472"/>
      <c r="AR925" s="472"/>
    </row>
    <row r="926" spans="1:44">
      <c r="A926" s="466">
        <v>39000</v>
      </c>
      <c r="B926" s="467">
        <v>2009</v>
      </c>
      <c r="C926" s="466"/>
      <c r="D926" s="479">
        <v>0</v>
      </c>
      <c r="E926" s="479"/>
      <c r="F926" s="479">
        <v>0</v>
      </c>
      <c r="G926" s="479"/>
      <c r="H926" s="479">
        <v>441.53</v>
      </c>
      <c r="J926" s="451">
        <f t="shared" si="648"/>
        <v>-441.53</v>
      </c>
      <c r="L926" s="471" t="str">
        <f t="shared" si="649"/>
        <v>NA</v>
      </c>
      <c r="N926" s="471" t="str">
        <f t="shared" si="650"/>
        <v>NA</v>
      </c>
      <c r="O926" s="472"/>
      <c r="P926" s="471" t="str">
        <f t="shared" si="651"/>
        <v>NA</v>
      </c>
      <c r="Q926" s="472"/>
      <c r="R926" s="471" t="str">
        <f t="shared" si="652"/>
        <v>NA</v>
      </c>
      <c r="S926" s="473"/>
      <c r="T926" s="471" t="str">
        <f t="shared" si="653"/>
        <v>NA</v>
      </c>
      <c r="U926" s="472"/>
      <c r="V926" s="471" t="str">
        <f t="shared" si="654"/>
        <v>NA</v>
      </c>
      <c r="W926" s="472"/>
      <c r="X926" s="471" t="str">
        <f t="shared" si="655"/>
        <v>NA</v>
      </c>
      <c r="Y926" s="472"/>
      <c r="Z926" s="471" t="str">
        <f t="shared" si="656"/>
        <v>NA</v>
      </c>
      <c r="AA926" s="472"/>
      <c r="AB926" s="471" t="str">
        <f t="shared" si="657"/>
        <v>NA</v>
      </c>
      <c r="AC926" s="472"/>
      <c r="AD926" s="471" t="str">
        <f t="shared" si="658"/>
        <v>NA</v>
      </c>
      <c r="AE926" s="471"/>
      <c r="AF926" s="471" t="str">
        <f t="shared" si="659"/>
        <v>NA</v>
      </c>
      <c r="AG926" s="472"/>
      <c r="AH926" s="471">
        <f t="shared" si="660"/>
        <v>-0.41632712456344589</v>
      </c>
      <c r="AI926" s="472"/>
      <c r="AJ926" s="471">
        <f t="shared" si="661"/>
        <v>-0.41632712456344589</v>
      </c>
      <c r="AK926" s="472"/>
      <c r="AL926" s="471">
        <f t="shared" ref="AL926:AL931" si="662">IF(SUM($D913:$D926)=0,"NA",SUM($J913:$J926)/SUM($D913:$D926))</f>
        <v>-0.41632712456344589</v>
      </c>
      <c r="AM926" s="472"/>
      <c r="AN926" s="471"/>
      <c r="AO926" s="472"/>
      <c r="AP926" s="471"/>
      <c r="AQ926" s="472"/>
      <c r="AR926" s="472"/>
    </row>
    <row r="927" spans="1:44">
      <c r="A927" s="466">
        <v>39000</v>
      </c>
      <c r="B927" s="467">
        <v>2010</v>
      </c>
      <c r="C927" s="466"/>
      <c r="D927" s="479">
        <v>0</v>
      </c>
      <c r="E927" s="469"/>
      <c r="F927" s="479">
        <v>0</v>
      </c>
      <c r="G927" s="469"/>
      <c r="H927" s="468">
        <v>0</v>
      </c>
      <c r="J927" s="470">
        <f t="shared" si="648"/>
        <v>0</v>
      </c>
      <c r="L927" s="471" t="str">
        <f t="shared" si="649"/>
        <v>NA</v>
      </c>
      <c r="N927" s="471" t="str">
        <f t="shared" si="650"/>
        <v>NA</v>
      </c>
      <c r="O927" s="472"/>
      <c r="P927" s="471" t="str">
        <f t="shared" si="651"/>
        <v>NA</v>
      </c>
      <c r="Q927" s="472"/>
      <c r="R927" s="471" t="str">
        <f t="shared" si="652"/>
        <v>NA</v>
      </c>
      <c r="S927" s="472"/>
      <c r="T927" s="471" t="str">
        <f t="shared" si="653"/>
        <v>NA</v>
      </c>
      <c r="U927" s="472"/>
      <c r="V927" s="471" t="str">
        <f t="shared" si="654"/>
        <v>NA</v>
      </c>
      <c r="W927" s="472"/>
      <c r="X927" s="471" t="str">
        <f t="shared" si="655"/>
        <v>NA</v>
      </c>
      <c r="Y927" s="472"/>
      <c r="Z927" s="471" t="str">
        <f t="shared" si="656"/>
        <v>NA</v>
      </c>
      <c r="AA927" s="472"/>
      <c r="AB927" s="471" t="str">
        <f t="shared" si="657"/>
        <v>NA</v>
      </c>
      <c r="AC927" s="472"/>
      <c r="AD927" s="471" t="str">
        <f t="shared" si="658"/>
        <v>NA</v>
      </c>
      <c r="AE927" s="472"/>
      <c r="AF927" s="471" t="str">
        <f t="shared" si="659"/>
        <v>NA</v>
      </c>
      <c r="AG927" s="472"/>
      <c r="AH927" s="471" t="str">
        <f t="shared" si="660"/>
        <v>NA</v>
      </c>
      <c r="AI927" s="472"/>
      <c r="AJ927" s="471">
        <f t="shared" si="661"/>
        <v>-0.41632712456344589</v>
      </c>
      <c r="AK927" s="472"/>
      <c r="AL927" s="471">
        <f t="shared" si="662"/>
        <v>-0.41632712456344589</v>
      </c>
      <c r="AM927" s="472"/>
      <c r="AN927" s="471">
        <f>IF(SUM($D913:$D927)=0,"NA",SUM($J913:$J927)/SUM($D913:$D927))</f>
        <v>-0.41632712456344589</v>
      </c>
      <c r="AO927" s="472"/>
      <c r="AP927" s="471"/>
      <c r="AQ927" s="472"/>
      <c r="AR927" s="471"/>
    </row>
    <row r="928" spans="1:44">
      <c r="A928" s="466">
        <v>39000</v>
      </c>
      <c r="B928" s="467">
        <v>2011</v>
      </c>
      <c r="C928" s="466"/>
      <c r="D928" s="479">
        <v>200.77</v>
      </c>
      <c r="E928" s="479"/>
      <c r="F928" s="479">
        <v>0</v>
      </c>
      <c r="G928" s="469"/>
      <c r="H928" s="468">
        <v>0</v>
      </c>
      <c r="J928" s="470">
        <f t="shared" si="648"/>
        <v>0</v>
      </c>
      <c r="L928" s="471">
        <f t="shared" si="649"/>
        <v>0</v>
      </c>
      <c r="N928" s="471">
        <f t="shared" si="650"/>
        <v>0</v>
      </c>
      <c r="O928" s="472"/>
      <c r="P928" s="471">
        <f t="shared" si="651"/>
        <v>-2.199183144892165</v>
      </c>
      <c r="Q928" s="472"/>
      <c r="R928" s="471">
        <f t="shared" si="652"/>
        <v>-3.5625342431638192</v>
      </c>
      <c r="S928" s="472"/>
      <c r="T928" s="471">
        <f t="shared" si="653"/>
        <v>-3.5625342431638192</v>
      </c>
      <c r="U928" s="472"/>
      <c r="V928" s="471">
        <f t="shared" si="654"/>
        <v>-3.5625342431638192</v>
      </c>
      <c r="W928" s="472"/>
      <c r="X928" s="471">
        <f t="shared" si="655"/>
        <v>-3.5625342431638192</v>
      </c>
      <c r="Y928" s="472"/>
      <c r="Z928" s="471">
        <f t="shared" si="656"/>
        <v>-3.5625342431638192</v>
      </c>
      <c r="AA928" s="472"/>
      <c r="AB928" s="471">
        <f t="shared" si="657"/>
        <v>-3.5625342431638192</v>
      </c>
      <c r="AC928" s="472"/>
      <c r="AD928" s="471">
        <f t="shared" si="658"/>
        <v>-3.5625342431638192</v>
      </c>
      <c r="AE928" s="472"/>
      <c r="AF928" s="471">
        <f t="shared" si="659"/>
        <v>-3.5625342431638192</v>
      </c>
      <c r="AG928" s="472"/>
      <c r="AH928" s="471">
        <f t="shared" si="660"/>
        <v>-3.5625342431638192</v>
      </c>
      <c r="AI928" s="472"/>
      <c r="AJ928" s="471">
        <f t="shared" si="661"/>
        <v>-3.5625342431638192</v>
      </c>
      <c r="AK928" s="472"/>
      <c r="AL928" s="471">
        <f t="shared" si="662"/>
        <v>-0.37276484414494704</v>
      </c>
      <c r="AM928" s="472"/>
      <c r="AN928" s="471">
        <f>IF(SUM($D914:$D928)=0,"NA",SUM($J914:$J928)/SUM($D914:$D928))</f>
        <v>-0.37276484414494704</v>
      </c>
      <c r="AO928" s="472"/>
      <c r="AP928" s="471">
        <f>IF(SUM($D913:$D928)=0,"NA",SUM($J913:$J928)/SUM($D913:$D928))</f>
        <v>-0.37276484414494704</v>
      </c>
      <c r="AQ928" s="472"/>
      <c r="AR928" s="471"/>
    </row>
    <row r="929" spans="1:46">
      <c r="A929" s="466">
        <v>39000</v>
      </c>
      <c r="B929" s="467">
        <v>2012</v>
      </c>
      <c r="C929" s="466"/>
      <c r="D929" s="479">
        <v>0</v>
      </c>
      <c r="E929" s="469"/>
      <c r="F929" s="479">
        <v>0</v>
      </c>
      <c r="G929" s="469"/>
      <c r="H929" s="468">
        <v>0</v>
      </c>
      <c r="J929" s="470">
        <f t="shared" si="648"/>
        <v>0</v>
      </c>
      <c r="L929" s="471" t="str">
        <f t="shared" si="649"/>
        <v>NA</v>
      </c>
      <c r="N929" s="471">
        <f t="shared" si="650"/>
        <v>0</v>
      </c>
      <c r="O929" s="472"/>
      <c r="P929" s="471">
        <f t="shared" si="651"/>
        <v>0</v>
      </c>
      <c r="Q929" s="472"/>
      <c r="R929" s="471">
        <f t="shared" si="652"/>
        <v>-2.199183144892165</v>
      </c>
      <c r="S929" s="472"/>
      <c r="T929" s="471">
        <f t="shared" si="653"/>
        <v>-3.5625342431638192</v>
      </c>
      <c r="U929" s="472"/>
      <c r="V929" s="471">
        <f t="shared" si="654"/>
        <v>-3.5625342431638192</v>
      </c>
      <c r="W929" s="472"/>
      <c r="X929" s="471">
        <f t="shared" si="655"/>
        <v>-3.5625342431638192</v>
      </c>
      <c r="Y929" s="472"/>
      <c r="Z929" s="471">
        <f t="shared" si="656"/>
        <v>-3.5625342431638192</v>
      </c>
      <c r="AA929" s="472"/>
      <c r="AB929" s="471">
        <f t="shared" si="657"/>
        <v>-3.5625342431638192</v>
      </c>
      <c r="AC929" s="472"/>
      <c r="AD929" s="471">
        <f t="shared" si="658"/>
        <v>-3.5625342431638192</v>
      </c>
      <c r="AE929" s="472"/>
      <c r="AF929" s="471">
        <f t="shared" si="659"/>
        <v>-3.5625342431638192</v>
      </c>
      <c r="AG929" s="472"/>
      <c r="AH929" s="471">
        <f t="shared" si="660"/>
        <v>-3.5625342431638192</v>
      </c>
      <c r="AI929" s="472"/>
      <c r="AJ929" s="471">
        <f t="shared" si="661"/>
        <v>-3.5625342431638192</v>
      </c>
      <c r="AK929" s="472"/>
      <c r="AL929" s="471">
        <f t="shared" si="662"/>
        <v>-3.5625342431638192</v>
      </c>
      <c r="AM929" s="472"/>
      <c r="AN929" s="471">
        <f>IF(SUM($D915:$D929)=0,"NA",SUM($J915:$J929)/SUM($D915:$D929))</f>
        <v>-0.37276484414494704</v>
      </c>
      <c r="AO929" s="472"/>
      <c r="AP929" s="471">
        <f>IF(SUM($D914:$D929)=0,"NA",SUM($J914:$J929)/SUM($D914:$D929))</f>
        <v>-0.37276484414494704</v>
      </c>
      <c r="AQ929" s="472"/>
      <c r="AR929" s="471">
        <f>IF(SUM($D913:$D929)=0,"NA",SUM($J913:$J929)/SUM($D913:$D929))</f>
        <v>-0.37276484414494704</v>
      </c>
    </row>
    <row r="930" spans="1:46">
      <c r="A930" s="466">
        <v>39000</v>
      </c>
      <c r="B930" s="467">
        <v>2013</v>
      </c>
      <c r="C930" s="466"/>
      <c r="D930" s="477">
        <v>5256.31</v>
      </c>
      <c r="E930" s="478"/>
      <c r="F930" s="479">
        <v>0</v>
      </c>
      <c r="G930" s="478"/>
      <c r="H930" s="477">
        <v>829.53</v>
      </c>
      <c r="J930" s="451">
        <f t="shared" si="648"/>
        <v>-829.53</v>
      </c>
      <c r="L930" s="471">
        <f t="shared" si="649"/>
        <v>-0.15781603444241302</v>
      </c>
      <c r="N930" s="471">
        <f>IF(SUM($D929:$D930)=0,"NA",SUM($J929:$J930)/SUM($D929:$D930))</f>
        <v>-0.15781603444241302</v>
      </c>
      <c r="O930" s="472"/>
      <c r="P930" s="471">
        <f t="shared" si="651"/>
        <v>-0.15200986608222711</v>
      </c>
      <c r="Q930" s="472"/>
      <c r="R930" s="471">
        <f t="shared" si="652"/>
        <v>-0.15200986608222711</v>
      </c>
      <c r="S930" s="472"/>
      <c r="T930" s="471">
        <f t="shared" si="653"/>
        <v>-0.23291943676838159</v>
      </c>
      <c r="U930" s="472"/>
      <c r="V930" s="471">
        <f t="shared" si="654"/>
        <v>-0.28307812969573465</v>
      </c>
      <c r="W930" s="472"/>
      <c r="X930" s="471">
        <f t="shared" si="655"/>
        <v>-0.28307812969573465</v>
      </c>
      <c r="Y930" s="472"/>
      <c r="Z930" s="471">
        <f t="shared" si="656"/>
        <v>-0.28307812969573465</v>
      </c>
      <c r="AA930" s="472"/>
      <c r="AB930" s="471">
        <f t="shared" si="657"/>
        <v>-0.28307812969573465</v>
      </c>
      <c r="AC930" s="472"/>
      <c r="AD930" s="471">
        <f t="shared" si="658"/>
        <v>-0.28307812969573465</v>
      </c>
      <c r="AE930" s="472"/>
      <c r="AF930" s="471">
        <f t="shared" si="659"/>
        <v>-0.28307812969573465</v>
      </c>
      <c r="AG930" s="472"/>
      <c r="AH930" s="471">
        <f t="shared" si="660"/>
        <v>-0.28307812969573465</v>
      </c>
      <c r="AI930" s="472"/>
      <c r="AJ930" s="471">
        <f t="shared" si="661"/>
        <v>-0.28307812969573465</v>
      </c>
      <c r="AK930" s="472"/>
      <c r="AL930" s="471">
        <f t="shared" si="662"/>
        <v>-0.28307812969573465</v>
      </c>
      <c r="AM930" s="472"/>
      <c r="AN930" s="471">
        <f>IF(SUM($D916:$D930)=0,"NA",SUM($J916:$J930)/SUM($D916:$D930))</f>
        <v>-0.28307812969573465</v>
      </c>
      <c r="AO930" s="472"/>
      <c r="AP930" s="471">
        <f>IF(SUM($D915:$D930)=0,"NA",SUM($J915:$J930)/SUM($D915:$D930))</f>
        <v>-0.21529794789744505</v>
      </c>
      <c r="AQ930" s="472"/>
      <c r="AR930" s="471">
        <f>IF(SUM($D914:$D930)=0,"NA",SUM($J914:$J930)/SUM($D914:$D930))</f>
        <v>-0.21529794789744505</v>
      </c>
      <c r="AS930" s="471">
        <f>IF(SUM($D913:$D930)=0,"NA",SUM($J913:$J930)/SUM($D913:$D930))</f>
        <v>-0.21529794789744505</v>
      </c>
    </row>
    <row r="931" spans="1:46">
      <c r="A931" s="466">
        <v>39000</v>
      </c>
      <c r="B931" s="467">
        <v>2014</v>
      </c>
      <c r="C931" s="466"/>
      <c r="D931" s="479">
        <v>0</v>
      </c>
      <c r="E931" s="469"/>
      <c r="F931" s="479">
        <v>0</v>
      </c>
      <c r="G931" s="469"/>
      <c r="H931" s="468">
        <v>0</v>
      </c>
      <c r="J931" s="470">
        <f t="shared" si="648"/>
        <v>0</v>
      </c>
      <c r="L931" s="471" t="str">
        <f t="shared" si="649"/>
        <v>NA</v>
      </c>
      <c r="N931" s="471">
        <f>IF(SUM($D930:$D931)=0,"NA",SUM($J930:$J931)/SUM($D930:$D931))</f>
        <v>-0.15781603444241302</v>
      </c>
      <c r="O931" s="472"/>
      <c r="P931" s="471">
        <f t="shared" si="651"/>
        <v>-0.15781603444241302</v>
      </c>
      <c r="Q931" s="472"/>
      <c r="R931" s="471">
        <f t="shared" si="652"/>
        <v>-0.15200986608222711</v>
      </c>
      <c r="S931" s="472"/>
      <c r="T931" s="471">
        <f t="shared" si="653"/>
        <v>-0.15200986608222711</v>
      </c>
      <c r="U931" s="472"/>
      <c r="V931" s="471">
        <f t="shared" si="654"/>
        <v>-0.23291943676838159</v>
      </c>
      <c r="W931" s="472"/>
      <c r="X931" s="471">
        <f t="shared" si="655"/>
        <v>-0.28307812969573465</v>
      </c>
      <c r="Y931" s="472"/>
      <c r="Z931" s="471">
        <f t="shared" si="656"/>
        <v>-0.28307812969573465</v>
      </c>
      <c r="AA931" s="472"/>
      <c r="AB931" s="471">
        <f t="shared" si="657"/>
        <v>-0.28307812969573465</v>
      </c>
      <c r="AC931" s="472"/>
      <c r="AD931" s="471">
        <f t="shared" si="658"/>
        <v>-0.28307812969573465</v>
      </c>
      <c r="AE931" s="472"/>
      <c r="AF931" s="471">
        <f t="shared" si="659"/>
        <v>-0.28307812969573465</v>
      </c>
      <c r="AG931" s="472"/>
      <c r="AH931" s="471">
        <f t="shared" si="660"/>
        <v>-0.28307812969573465</v>
      </c>
      <c r="AI931" s="472"/>
      <c r="AJ931" s="471">
        <f t="shared" si="661"/>
        <v>-0.28307812969573465</v>
      </c>
      <c r="AK931" s="472"/>
      <c r="AL931" s="471">
        <f t="shared" si="662"/>
        <v>-0.28307812969573465</v>
      </c>
      <c r="AM931" s="472"/>
      <c r="AN931" s="471">
        <f>IF(SUM($D917:$D931)=0,"NA",SUM($J917:$J931)/SUM($D917:$D931))</f>
        <v>-0.28307812969573465</v>
      </c>
      <c r="AO931" s="472"/>
      <c r="AP931" s="471">
        <f>IF(SUM($D916:$D931)=0,"NA",SUM($J916:$J931)/SUM($D916:$D931))</f>
        <v>-0.28307812969573465</v>
      </c>
      <c r="AQ931" s="472"/>
      <c r="AR931" s="471">
        <f>IF(SUM($D915:$D931)=0,"NA",SUM($J915:$J931)/SUM($D915:$D931))</f>
        <v>-0.21529794789744505</v>
      </c>
      <c r="AS931" s="471">
        <f>IF(SUM($D914:$D931)=0,"NA",SUM($J914:$J931)/SUM($D914:$D931))</f>
        <v>-0.21529794789744505</v>
      </c>
      <c r="AT931" s="471">
        <f>IF(SUM($D913:$D931)=0,"NA",SUM($J913:$J931)/SUM($D913:$D931))</f>
        <v>-0.21529794789744505</v>
      </c>
    </row>
    <row r="932" spans="1:46">
      <c r="A932" s="466"/>
      <c r="B932" s="466"/>
      <c r="C932" s="466"/>
      <c r="D932" s="477"/>
      <c r="E932" s="478"/>
      <c r="F932" s="477"/>
      <c r="G932" s="478"/>
      <c r="H932" s="477"/>
      <c r="J932" s="488">
        <f>SUM(J913:J931)</f>
        <v>-1544.78</v>
      </c>
    </row>
    <row r="933" spans="1:46">
      <c r="A933" s="466"/>
      <c r="B933" s="466"/>
      <c r="C933" s="466"/>
      <c r="D933" s="477"/>
      <c r="E933" s="478"/>
      <c r="F933" s="477"/>
      <c r="G933" s="478"/>
      <c r="H933" s="477"/>
    </row>
    <row r="934" spans="1:46" s="452" customFormat="1">
      <c r="A934" s="466">
        <v>39002</v>
      </c>
      <c r="B934" s="467">
        <v>1996</v>
      </c>
      <c r="C934" s="466"/>
      <c r="D934" s="479">
        <v>0</v>
      </c>
      <c r="E934" s="469"/>
      <c r="F934" s="479">
        <v>0</v>
      </c>
      <c r="G934" s="469"/>
      <c r="H934" s="468">
        <v>0</v>
      </c>
      <c r="I934" s="451"/>
      <c r="J934" s="470">
        <f t="shared" ref="J934:J952" si="663">F934+-H934</f>
        <v>0</v>
      </c>
      <c r="K934" s="449"/>
      <c r="L934" s="471" t="str">
        <f t="shared" ref="L934:L952" si="664">IF(D934=0,"NA",+J934/D934)</f>
        <v>NA</v>
      </c>
      <c r="N934" s="471"/>
      <c r="O934" s="472"/>
      <c r="P934" s="471"/>
      <c r="Q934" s="473"/>
      <c r="R934" s="473"/>
      <c r="S934" s="473"/>
      <c r="T934" s="473"/>
      <c r="U934" s="472"/>
      <c r="V934" s="472"/>
      <c r="W934" s="472"/>
      <c r="X934" s="472"/>
      <c r="Y934" s="472"/>
      <c r="Z934" s="472"/>
      <c r="AA934" s="474"/>
      <c r="AB934" s="474"/>
      <c r="AC934" s="472"/>
      <c r="AD934" s="472"/>
      <c r="AE934" s="472"/>
      <c r="AF934" s="472"/>
      <c r="AG934" s="472"/>
      <c r="AH934" s="472"/>
      <c r="AI934" s="472"/>
      <c r="AJ934" s="472"/>
      <c r="AK934" s="472"/>
      <c r="AL934" s="472"/>
      <c r="AM934" s="472"/>
      <c r="AN934" s="472"/>
      <c r="AO934" s="472"/>
      <c r="AP934" s="472"/>
      <c r="AQ934" s="472"/>
      <c r="AR934" s="472"/>
    </row>
    <row r="935" spans="1:46" s="452" customFormat="1">
      <c r="A935" s="466">
        <v>39002</v>
      </c>
      <c r="B935" s="467">
        <v>1997</v>
      </c>
      <c r="C935" s="466"/>
      <c r="D935" s="479">
        <v>0</v>
      </c>
      <c r="E935" s="469"/>
      <c r="F935" s="479">
        <v>0</v>
      </c>
      <c r="G935" s="469"/>
      <c r="H935" s="468">
        <v>0</v>
      </c>
      <c r="I935" s="451"/>
      <c r="J935" s="470">
        <f t="shared" si="663"/>
        <v>0</v>
      </c>
      <c r="K935" s="449"/>
      <c r="L935" s="471" t="str">
        <f t="shared" si="664"/>
        <v>NA</v>
      </c>
      <c r="N935" s="471" t="str">
        <f t="shared" ref="N935:N950" si="665">IF(SUM($D934:$D935)=0,"NA",SUM($J934:$J935)/SUM($D934:$D935))</f>
        <v>NA</v>
      </c>
      <c r="O935" s="472"/>
      <c r="P935" s="471"/>
      <c r="Q935" s="473"/>
      <c r="R935" s="471"/>
      <c r="S935" s="473"/>
      <c r="T935" s="473"/>
      <c r="U935" s="472"/>
      <c r="V935" s="472"/>
      <c r="W935" s="472"/>
      <c r="X935" s="472"/>
      <c r="Y935" s="472"/>
      <c r="Z935" s="472"/>
      <c r="AA935" s="474"/>
      <c r="AB935" s="475"/>
      <c r="AC935" s="472"/>
      <c r="AD935" s="472"/>
      <c r="AE935" s="472"/>
      <c r="AF935" s="472"/>
      <c r="AG935" s="472"/>
      <c r="AH935" s="472"/>
      <c r="AI935" s="472"/>
      <c r="AJ935" s="472"/>
      <c r="AK935" s="472"/>
      <c r="AL935" s="472"/>
      <c r="AM935" s="472"/>
      <c r="AN935" s="472"/>
      <c r="AO935" s="472"/>
      <c r="AP935" s="472"/>
      <c r="AQ935" s="472"/>
      <c r="AR935" s="472"/>
    </row>
    <row r="936" spans="1:46" s="452" customFormat="1">
      <c r="A936" s="466">
        <v>39002</v>
      </c>
      <c r="B936" s="467">
        <v>1998</v>
      </c>
      <c r="C936" s="466"/>
      <c r="D936" s="479">
        <v>0</v>
      </c>
      <c r="E936" s="469"/>
      <c r="F936" s="479">
        <v>0</v>
      </c>
      <c r="G936" s="469"/>
      <c r="H936" s="468">
        <v>0</v>
      </c>
      <c r="I936" s="451"/>
      <c r="J936" s="470">
        <f t="shared" si="663"/>
        <v>0</v>
      </c>
      <c r="K936" s="449"/>
      <c r="L936" s="471" t="str">
        <f t="shared" si="664"/>
        <v>NA</v>
      </c>
      <c r="N936" s="471" t="str">
        <f t="shared" si="665"/>
        <v>NA</v>
      </c>
      <c r="O936" s="472"/>
      <c r="P936" s="471" t="str">
        <f t="shared" ref="P936:P952" si="666">IF(SUM($D934:$D936)=0,"NA",SUM($J934:$J936)/SUM($D934:$D936))</f>
        <v>NA</v>
      </c>
      <c r="Q936" s="473"/>
      <c r="R936" s="471"/>
      <c r="S936" s="473"/>
      <c r="T936" s="471"/>
      <c r="U936" s="472"/>
      <c r="V936" s="472"/>
      <c r="W936" s="472"/>
      <c r="X936" s="472"/>
      <c r="Y936" s="472"/>
      <c r="Z936" s="472"/>
      <c r="AA936" s="472"/>
      <c r="AB936" s="472"/>
      <c r="AC936" s="472"/>
      <c r="AD936" s="472"/>
      <c r="AE936" s="472"/>
      <c r="AF936" s="472"/>
      <c r="AG936" s="472"/>
      <c r="AH936" s="472"/>
      <c r="AI936" s="472"/>
      <c r="AJ936" s="472"/>
      <c r="AK936" s="472"/>
      <c r="AL936" s="472"/>
      <c r="AM936" s="472"/>
      <c r="AN936" s="472"/>
      <c r="AO936" s="472"/>
      <c r="AP936" s="472"/>
      <c r="AQ936" s="472"/>
      <c r="AR936" s="472"/>
    </row>
    <row r="937" spans="1:46" s="452" customFormat="1">
      <c r="A937" s="466">
        <v>39002</v>
      </c>
      <c r="B937" s="467">
        <v>1999</v>
      </c>
      <c r="C937" s="466"/>
      <c r="D937" s="479">
        <v>0</v>
      </c>
      <c r="E937" s="469"/>
      <c r="F937" s="479">
        <v>0</v>
      </c>
      <c r="G937" s="469"/>
      <c r="H937" s="468">
        <v>0</v>
      </c>
      <c r="I937" s="451"/>
      <c r="J937" s="470">
        <f t="shared" si="663"/>
        <v>0</v>
      </c>
      <c r="K937" s="449"/>
      <c r="L937" s="471" t="str">
        <f t="shared" si="664"/>
        <v>NA</v>
      </c>
      <c r="N937" s="471" t="str">
        <f t="shared" si="665"/>
        <v>NA</v>
      </c>
      <c r="O937" s="472"/>
      <c r="P937" s="471" t="str">
        <f t="shared" si="666"/>
        <v>NA</v>
      </c>
      <c r="Q937" s="473"/>
      <c r="R937" s="471" t="str">
        <f t="shared" ref="R937:R952" si="667">IF(SUM($D934:$D937)=0,"NA",SUM($J934:$J937)/SUM($D934:$D937))</f>
        <v>NA</v>
      </c>
      <c r="S937" s="473"/>
      <c r="T937" s="471"/>
      <c r="U937" s="472"/>
      <c r="V937" s="471"/>
      <c r="W937" s="472"/>
      <c r="X937" s="472"/>
      <c r="Y937" s="472"/>
      <c r="Z937" s="472"/>
      <c r="AA937" s="472"/>
      <c r="AB937" s="472"/>
      <c r="AC937" s="472"/>
      <c r="AD937" s="472"/>
      <c r="AE937" s="472"/>
      <c r="AF937" s="472"/>
      <c r="AG937" s="472"/>
      <c r="AH937" s="472"/>
      <c r="AI937" s="472"/>
      <c r="AJ937" s="472"/>
      <c r="AK937" s="472"/>
      <c r="AL937" s="472"/>
      <c r="AM937" s="472"/>
      <c r="AN937" s="472"/>
      <c r="AO937" s="472"/>
      <c r="AP937" s="472"/>
      <c r="AQ937" s="472"/>
      <c r="AR937" s="472"/>
    </row>
    <row r="938" spans="1:46" s="452" customFormat="1">
      <c r="A938" s="466">
        <v>39002</v>
      </c>
      <c r="B938" s="467">
        <v>2000</v>
      </c>
      <c r="C938" s="466"/>
      <c r="D938" s="479">
        <v>0</v>
      </c>
      <c r="E938" s="469"/>
      <c r="F938" s="479">
        <v>0</v>
      </c>
      <c r="G938" s="469"/>
      <c r="H938" s="468">
        <v>0</v>
      </c>
      <c r="I938" s="451"/>
      <c r="J938" s="470">
        <f t="shared" si="663"/>
        <v>0</v>
      </c>
      <c r="K938" s="449"/>
      <c r="L938" s="471" t="str">
        <f t="shared" si="664"/>
        <v>NA</v>
      </c>
      <c r="N938" s="471" t="str">
        <f t="shared" si="665"/>
        <v>NA</v>
      </c>
      <c r="O938" s="472"/>
      <c r="P938" s="471" t="str">
        <f t="shared" si="666"/>
        <v>NA</v>
      </c>
      <c r="Q938" s="473"/>
      <c r="R938" s="471" t="str">
        <f t="shared" si="667"/>
        <v>NA</v>
      </c>
      <c r="S938" s="473"/>
      <c r="T938" s="471" t="str">
        <f t="shared" ref="T938:T952" si="668">IF(SUM($D934:$D938)=0,"NA",SUM($J934:$J938)/SUM($D934:$D938))</f>
        <v>NA</v>
      </c>
      <c r="U938" s="472"/>
      <c r="V938" s="471"/>
      <c r="W938" s="472"/>
      <c r="X938" s="471"/>
      <c r="Y938" s="472"/>
      <c r="Z938" s="472"/>
      <c r="AA938" s="472"/>
      <c r="AB938" s="472"/>
      <c r="AC938" s="472"/>
      <c r="AD938" s="472"/>
      <c r="AE938" s="472"/>
      <c r="AF938" s="472"/>
      <c r="AG938" s="472"/>
      <c r="AH938" s="472"/>
      <c r="AI938" s="472"/>
      <c r="AJ938" s="472"/>
      <c r="AK938" s="472"/>
      <c r="AL938" s="472"/>
      <c r="AM938" s="472"/>
      <c r="AN938" s="472"/>
      <c r="AO938" s="472"/>
      <c r="AP938" s="472"/>
      <c r="AQ938" s="472"/>
      <c r="AR938" s="472"/>
    </row>
    <row r="939" spans="1:46" s="452" customFormat="1">
      <c r="A939" s="466">
        <v>39002</v>
      </c>
      <c r="B939" s="467">
        <v>2001</v>
      </c>
      <c r="C939" s="466"/>
      <c r="D939" s="479">
        <v>0</v>
      </c>
      <c r="E939" s="469"/>
      <c r="F939" s="479">
        <v>0</v>
      </c>
      <c r="G939" s="469"/>
      <c r="H939" s="468">
        <v>0</v>
      </c>
      <c r="I939" s="451"/>
      <c r="J939" s="470">
        <f t="shared" si="663"/>
        <v>0</v>
      </c>
      <c r="K939" s="449"/>
      <c r="L939" s="471" t="str">
        <f t="shared" si="664"/>
        <v>NA</v>
      </c>
      <c r="N939" s="471" t="str">
        <f t="shared" si="665"/>
        <v>NA</v>
      </c>
      <c r="O939" s="472"/>
      <c r="P939" s="471" t="str">
        <f t="shared" si="666"/>
        <v>NA</v>
      </c>
      <c r="Q939" s="473"/>
      <c r="R939" s="471" t="str">
        <f t="shared" si="667"/>
        <v>NA</v>
      </c>
      <c r="S939" s="473"/>
      <c r="T939" s="471" t="str">
        <f t="shared" si="668"/>
        <v>NA</v>
      </c>
      <c r="U939" s="472"/>
      <c r="V939" s="471" t="str">
        <f t="shared" ref="V939:V952" si="669">IF(SUM($D934:$D939)=0,"NA",SUM($J934:$J939)/SUM($D934:$D939))</f>
        <v>NA</v>
      </c>
      <c r="W939" s="472"/>
      <c r="X939" s="471"/>
      <c r="Y939" s="472"/>
      <c r="Z939" s="471"/>
      <c r="AA939" s="472"/>
      <c r="AB939" s="472"/>
      <c r="AC939" s="472"/>
      <c r="AD939" s="472"/>
      <c r="AE939" s="472"/>
      <c r="AF939" s="472"/>
      <c r="AG939" s="472"/>
      <c r="AH939" s="472"/>
      <c r="AI939" s="472"/>
      <c r="AJ939" s="472"/>
      <c r="AK939" s="472"/>
      <c r="AL939" s="472"/>
      <c r="AM939" s="472"/>
      <c r="AN939" s="472"/>
      <c r="AO939" s="472"/>
      <c r="AP939" s="472"/>
      <c r="AQ939" s="472"/>
      <c r="AR939" s="472"/>
    </row>
    <row r="940" spans="1:46" s="452" customFormat="1">
      <c r="A940" s="466">
        <v>39002</v>
      </c>
      <c r="B940" s="467">
        <v>2002</v>
      </c>
      <c r="C940" s="466"/>
      <c r="D940" s="479">
        <v>0</v>
      </c>
      <c r="E940" s="469"/>
      <c r="F940" s="479">
        <v>0</v>
      </c>
      <c r="G940" s="469"/>
      <c r="H940" s="468">
        <v>0</v>
      </c>
      <c r="I940" s="451"/>
      <c r="J940" s="470">
        <f t="shared" si="663"/>
        <v>0</v>
      </c>
      <c r="K940" s="449"/>
      <c r="L940" s="471" t="str">
        <f t="shared" si="664"/>
        <v>NA</v>
      </c>
      <c r="N940" s="471" t="str">
        <f t="shared" si="665"/>
        <v>NA</v>
      </c>
      <c r="O940" s="472"/>
      <c r="P940" s="471" t="str">
        <f t="shared" si="666"/>
        <v>NA</v>
      </c>
      <c r="Q940" s="473"/>
      <c r="R940" s="471" t="str">
        <f t="shared" si="667"/>
        <v>NA</v>
      </c>
      <c r="S940" s="473"/>
      <c r="T940" s="471" t="str">
        <f t="shared" si="668"/>
        <v>NA</v>
      </c>
      <c r="U940" s="472"/>
      <c r="V940" s="471" t="str">
        <f t="shared" si="669"/>
        <v>NA</v>
      </c>
      <c r="W940" s="472"/>
      <c r="X940" s="471" t="str">
        <f t="shared" ref="X940:X952" si="670">IF(SUM($D934:$D940)=0,"NA",SUM($J934:$J940)/SUM($D934:$D940))</f>
        <v>NA</v>
      </c>
      <c r="Y940" s="472"/>
      <c r="Z940" s="471"/>
      <c r="AA940" s="472"/>
      <c r="AB940" s="471"/>
      <c r="AC940" s="472"/>
      <c r="AD940" s="472"/>
      <c r="AE940" s="472"/>
      <c r="AF940" s="472"/>
      <c r="AG940" s="472"/>
      <c r="AH940" s="472"/>
      <c r="AI940" s="472"/>
      <c r="AJ940" s="472"/>
      <c r="AK940" s="472"/>
      <c r="AL940" s="472"/>
      <c r="AM940" s="472"/>
      <c r="AN940" s="472"/>
      <c r="AO940" s="472"/>
      <c r="AP940" s="472"/>
      <c r="AQ940" s="472"/>
      <c r="AR940" s="472"/>
    </row>
    <row r="941" spans="1:46" s="452" customFormat="1">
      <c r="A941" s="466">
        <v>39002</v>
      </c>
      <c r="B941" s="467">
        <v>2003</v>
      </c>
      <c r="C941" s="466"/>
      <c r="D941" s="479">
        <v>0</v>
      </c>
      <c r="E941" s="469"/>
      <c r="F941" s="479">
        <v>0</v>
      </c>
      <c r="G941" s="469"/>
      <c r="H941" s="468">
        <v>0</v>
      </c>
      <c r="I941" s="451"/>
      <c r="J941" s="470">
        <f t="shared" si="663"/>
        <v>0</v>
      </c>
      <c r="K941" s="449"/>
      <c r="L941" s="471" t="str">
        <f t="shared" si="664"/>
        <v>NA</v>
      </c>
      <c r="N941" s="471" t="str">
        <f t="shared" si="665"/>
        <v>NA</v>
      </c>
      <c r="O941" s="472"/>
      <c r="P941" s="471" t="str">
        <f t="shared" si="666"/>
        <v>NA</v>
      </c>
      <c r="Q941" s="473"/>
      <c r="R941" s="471" t="str">
        <f t="shared" si="667"/>
        <v>NA</v>
      </c>
      <c r="S941" s="473"/>
      <c r="T941" s="471" t="str">
        <f t="shared" si="668"/>
        <v>NA</v>
      </c>
      <c r="U941" s="472"/>
      <c r="V941" s="471" t="str">
        <f t="shared" si="669"/>
        <v>NA</v>
      </c>
      <c r="W941" s="472"/>
      <c r="X941" s="471" t="str">
        <f t="shared" si="670"/>
        <v>NA</v>
      </c>
      <c r="Y941" s="472"/>
      <c r="Z941" s="471" t="str">
        <f t="shared" ref="Z941:Z952" si="671">IF(SUM($D934:$D941)=0,"NA",SUM($J934:$J941)/SUM($D934:$D941))</f>
        <v>NA</v>
      </c>
      <c r="AA941" s="472"/>
      <c r="AB941" s="471"/>
      <c r="AC941" s="472"/>
      <c r="AD941" s="471"/>
      <c r="AE941" s="471"/>
      <c r="AF941" s="472"/>
      <c r="AG941" s="472"/>
      <c r="AH941" s="472"/>
      <c r="AI941" s="472"/>
      <c r="AJ941" s="472"/>
      <c r="AK941" s="472"/>
      <c r="AL941" s="472"/>
      <c r="AM941" s="472"/>
      <c r="AN941" s="472"/>
      <c r="AO941" s="472"/>
      <c r="AP941" s="472"/>
      <c r="AQ941" s="472"/>
      <c r="AR941" s="472"/>
    </row>
    <row r="942" spans="1:46" s="452" customFormat="1">
      <c r="A942" s="466">
        <v>39002</v>
      </c>
      <c r="B942" s="467">
        <v>2004</v>
      </c>
      <c r="C942" s="466"/>
      <c r="D942" s="479">
        <v>0</v>
      </c>
      <c r="E942" s="469"/>
      <c r="F942" s="479">
        <v>0</v>
      </c>
      <c r="G942" s="469"/>
      <c r="H942" s="468">
        <v>0</v>
      </c>
      <c r="I942" s="451"/>
      <c r="J942" s="470">
        <f t="shared" si="663"/>
        <v>0</v>
      </c>
      <c r="K942" s="449"/>
      <c r="L942" s="471" t="str">
        <f t="shared" si="664"/>
        <v>NA</v>
      </c>
      <c r="N942" s="471" t="str">
        <f t="shared" si="665"/>
        <v>NA</v>
      </c>
      <c r="O942" s="472"/>
      <c r="P942" s="471" t="str">
        <f t="shared" si="666"/>
        <v>NA</v>
      </c>
      <c r="Q942" s="473"/>
      <c r="R942" s="471" t="str">
        <f t="shared" si="667"/>
        <v>NA</v>
      </c>
      <c r="S942" s="473"/>
      <c r="T942" s="471" t="str">
        <f t="shared" si="668"/>
        <v>NA</v>
      </c>
      <c r="U942" s="472"/>
      <c r="V942" s="471" t="str">
        <f t="shared" si="669"/>
        <v>NA</v>
      </c>
      <c r="W942" s="472"/>
      <c r="X942" s="471" t="str">
        <f t="shared" si="670"/>
        <v>NA</v>
      </c>
      <c r="Y942" s="472"/>
      <c r="Z942" s="471" t="str">
        <f t="shared" si="671"/>
        <v>NA</v>
      </c>
      <c r="AA942" s="472"/>
      <c r="AB942" s="471" t="str">
        <f t="shared" ref="AB942:AB952" si="672">IF(SUM($D934:$D942)=0,"NA",SUM($J934:$J942)/SUM($D934:$D942))</f>
        <v>NA</v>
      </c>
      <c r="AC942" s="472"/>
      <c r="AD942" s="471"/>
      <c r="AE942" s="471"/>
      <c r="AF942" s="471"/>
      <c r="AG942" s="472"/>
      <c r="AH942" s="471" t="s">
        <v>36</v>
      </c>
      <c r="AI942" s="472"/>
      <c r="AJ942" s="471" t="s">
        <v>36</v>
      </c>
      <c r="AK942" s="472"/>
      <c r="AL942" s="471" t="s">
        <v>36</v>
      </c>
      <c r="AM942" s="472"/>
      <c r="AN942" s="471" t="s">
        <v>36</v>
      </c>
      <c r="AO942" s="472"/>
      <c r="AP942" s="472"/>
      <c r="AQ942" s="472"/>
      <c r="AR942" s="472"/>
    </row>
    <row r="943" spans="1:46" s="452" customFormat="1">
      <c r="A943" s="466">
        <v>39002</v>
      </c>
      <c r="B943" s="467">
        <v>2005</v>
      </c>
      <c r="C943" s="466"/>
      <c r="D943" s="479">
        <v>0</v>
      </c>
      <c r="E943" s="469"/>
      <c r="F943" s="479">
        <v>0</v>
      </c>
      <c r="G943" s="469"/>
      <c r="H943" s="468">
        <v>0</v>
      </c>
      <c r="I943" s="451"/>
      <c r="J943" s="470">
        <f t="shared" si="663"/>
        <v>0</v>
      </c>
      <c r="K943" s="449"/>
      <c r="L943" s="471" t="str">
        <f t="shared" si="664"/>
        <v>NA</v>
      </c>
      <c r="N943" s="471" t="str">
        <f t="shared" si="665"/>
        <v>NA</v>
      </c>
      <c r="O943" s="472"/>
      <c r="P943" s="471" t="str">
        <f t="shared" si="666"/>
        <v>NA</v>
      </c>
      <c r="Q943" s="473"/>
      <c r="R943" s="471" t="str">
        <f t="shared" si="667"/>
        <v>NA</v>
      </c>
      <c r="S943" s="473"/>
      <c r="T943" s="471" t="str">
        <f t="shared" si="668"/>
        <v>NA</v>
      </c>
      <c r="U943" s="472"/>
      <c r="V943" s="471" t="str">
        <f t="shared" si="669"/>
        <v>NA</v>
      </c>
      <c r="W943" s="472"/>
      <c r="X943" s="471" t="str">
        <f t="shared" si="670"/>
        <v>NA</v>
      </c>
      <c r="Y943" s="472"/>
      <c r="Z943" s="471" t="str">
        <f t="shared" si="671"/>
        <v>NA</v>
      </c>
      <c r="AA943" s="472"/>
      <c r="AB943" s="471" t="str">
        <f t="shared" si="672"/>
        <v>NA</v>
      </c>
      <c r="AC943" s="472"/>
      <c r="AD943" s="471" t="str">
        <f t="shared" ref="AD943:AD952" si="673">IF(SUM($D934:$D943)=0,"NA",SUM($J934:$J943)/SUM($D934:$D943))</f>
        <v>NA</v>
      </c>
      <c r="AE943" s="471"/>
      <c r="AF943" s="471"/>
      <c r="AG943" s="472"/>
      <c r="AH943" s="471"/>
      <c r="AI943" s="472"/>
      <c r="AJ943" s="471" t="s">
        <v>36</v>
      </c>
      <c r="AK943" s="472"/>
      <c r="AL943" s="471" t="s">
        <v>36</v>
      </c>
      <c r="AM943" s="472"/>
      <c r="AN943" s="471" t="s">
        <v>36</v>
      </c>
      <c r="AO943" s="472"/>
      <c r="AP943" s="472"/>
      <c r="AQ943" s="472"/>
      <c r="AR943" s="472"/>
    </row>
    <row r="944" spans="1:46" s="452" customFormat="1">
      <c r="A944" s="466">
        <v>39002</v>
      </c>
      <c r="B944" s="467">
        <v>2006</v>
      </c>
      <c r="C944" s="466"/>
      <c r="D944" s="479">
        <v>0</v>
      </c>
      <c r="E944" s="469"/>
      <c r="F944" s="479">
        <v>0</v>
      </c>
      <c r="G944" s="469"/>
      <c r="H944" s="468">
        <v>0</v>
      </c>
      <c r="I944" s="451"/>
      <c r="J944" s="470">
        <f t="shared" si="663"/>
        <v>0</v>
      </c>
      <c r="K944" s="449"/>
      <c r="L944" s="471" t="str">
        <f t="shared" si="664"/>
        <v>NA</v>
      </c>
      <c r="N944" s="471" t="str">
        <f t="shared" si="665"/>
        <v>NA</v>
      </c>
      <c r="O944" s="472"/>
      <c r="P944" s="471" t="str">
        <f t="shared" si="666"/>
        <v>NA</v>
      </c>
      <c r="Q944" s="473"/>
      <c r="R944" s="471" t="str">
        <f t="shared" si="667"/>
        <v>NA</v>
      </c>
      <c r="S944" s="473"/>
      <c r="T944" s="471" t="str">
        <f t="shared" si="668"/>
        <v>NA</v>
      </c>
      <c r="U944" s="472"/>
      <c r="V944" s="471" t="str">
        <f t="shared" si="669"/>
        <v>NA</v>
      </c>
      <c r="W944" s="472"/>
      <c r="X944" s="471" t="str">
        <f t="shared" si="670"/>
        <v>NA</v>
      </c>
      <c r="Y944" s="472"/>
      <c r="Z944" s="471" t="str">
        <f t="shared" si="671"/>
        <v>NA</v>
      </c>
      <c r="AA944" s="472"/>
      <c r="AB944" s="471" t="str">
        <f t="shared" si="672"/>
        <v>NA</v>
      </c>
      <c r="AC944" s="472"/>
      <c r="AD944" s="471" t="str">
        <f t="shared" si="673"/>
        <v>NA</v>
      </c>
      <c r="AE944" s="471"/>
      <c r="AF944" s="471" t="str">
        <f t="shared" ref="AF944:AF952" si="674">IF(SUM($D934:$D944)=0,"NA",SUM($J934:$J944)/SUM($D934:$D944))</f>
        <v>NA</v>
      </c>
      <c r="AG944" s="472"/>
      <c r="AH944" s="471"/>
      <c r="AI944" s="472"/>
      <c r="AJ944" s="471"/>
      <c r="AK944" s="472"/>
      <c r="AL944" s="471" t="s">
        <v>36</v>
      </c>
      <c r="AM944" s="472"/>
      <c r="AN944" s="471" t="s">
        <v>36</v>
      </c>
      <c r="AO944" s="472"/>
      <c r="AP944" s="472"/>
      <c r="AQ944" s="472"/>
      <c r="AR944" s="472"/>
    </row>
    <row r="945" spans="1:46" s="452" customFormat="1">
      <c r="A945" s="466">
        <v>39002</v>
      </c>
      <c r="B945" s="467">
        <v>2007</v>
      </c>
      <c r="C945" s="466"/>
      <c r="D945" s="479">
        <v>6777.28</v>
      </c>
      <c r="E945" s="479"/>
      <c r="F945" s="479">
        <v>0</v>
      </c>
      <c r="G945" s="479"/>
      <c r="H945" s="479">
        <v>32.4</v>
      </c>
      <c r="I945" s="451"/>
      <c r="J945" s="451">
        <f t="shared" si="663"/>
        <v>-32.4</v>
      </c>
      <c r="K945" s="449"/>
      <c r="L945" s="471">
        <f t="shared" si="664"/>
        <v>-4.7806789744558285E-3</v>
      </c>
      <c r="N945" s="471">
        <f t="shared" si="665"/>
        <v>-4.7806789744558285E-3</v>
      </c>
      <c r="O945" s="472"/>
      <c r="P945" s="471">
        <f t="shared" si="666"/>
        <v>-4.7806789744558285E-3</v>
      </c>
      <c r="Q945" s="473"/>
      <c r="R945" s="471">
        <f t="shared" si="667"/>
        <v>-4.7806789744558285E-3</v>
      </c>
      <c r="S945" s="473"/>
      <c r="T945" s="471">
        <f t="shared" si="668"/>
        <v>-4.7806789744558285E-3</v>
      </c>
      <c r="U945" s="472"/>
      <c r="V945" s="471">
        <f t="shared" si="669"/>
        <v>-4.7806789744558285E-3</v>
      </c>
      <c r="W945" s="472"/>
      <c r="X945" s="471">
        <f t="shared" si="670"/>
        <v>-4.7806789744558285E-3</v>
      </c>
      <c r="Y945" s="472"/>
      <c r="Z945" s="471">
        <f t="shared" si="671"/>
        <v>-4.7806789744558285E-3</v>
      </c>
      <c r="AA945" s="472"/>
      <c r="AB945" s="471">
        <f t="shared" si="672"/>
        <v>-4.7806789744558285E-3</v>
      </c>
      <c r="AC945" s="472"/>
      <c r="AD945" s="471">
        <f t="shared" si="673"/>
        <v>-4.7806789744558285E-3</v>
      </c>
      <c r="AE945" s="471"/>
      <c r="AF945" s="471">
        <f t="shared" si="674"/>
        <v>-4.7806789744558285E-3</v>
      </c>
      <c r="AG945" s="472"/>
      <c r="AH945" s="471">
        <f t="shared" ref="AH945:AH952" si="675">IF(SUM($D934:$D945)=0,"NA",SUM($J934:$J945)/SUM($D934:$D945))</f>
        <v>-4.7806789744558285E-3</v>
      </c>
      <c r="AI945" s="472"/>
      <c r="AJ945" s="471"/>
      <c r="AK945" s="472"/>
      <c r="AL945" s="471"/>
      <c r="AM945" s="472"/>
      <c r="AN945" s="471" t="s">
        <v>36</v>
      </c>
      <c r="AO945" s="472"/>
      <c r="AP945" s="472"/>
      <c r="AQ945" s="472"/>
      <c r="AR945" s="472"/>
    </row>
    <row r="946" spans="1:46" s="452" customFormat="1">
      <c r="A946" s="466">
        <v>39002</v>
      </c>
      <c r="B946" s="467">
        <v>2008</v>
      </c>
      <c r="C946" s="466"/>
      <c r="D946" s="479">
        <v>5677.04</v>
      </c>
      <c r="E946" s="479"/>
      <c r="F946" s="479">
        <v>1993.5</v>
      </c>
      <c r="G946" s="479"/>
      <c r="H946" s="479">
        <v>7673.52</v>
      </c>
      <c r="I946" s="451"/>
      <c r="J946" s="451">
        <f t="shared" si="663"/>
        <v>-5680.02</v>
      </c>
      <c r="K946" s="449"/>
      <c r="L946" s="471">
        <f t="shared" si="664"/>
        <v>-1.0005249214379326</v>
      </c>
      <c r="N946" s="471">
        <f t="shared" si="665"/>
        <v>-0.45866976278110727</v>
      </c>
      <c r="O946" s="472"/>
      <c r="P946" s="471">
        <f t="shared" si="666"/>
        <v>-0.45866976278110727</v>
      </c>
      <c r="Q946" s="472"/>
      <c r="R946" s="471">
        <f t="shared" si="667"/>
        <v>-0.45866976278110727</v>
      </c>
      <c r="S946" s="473"/>
      <c r="T946" s="471">
        <f t="shared" si="668"/>
        <v>-0.45866976278110727</v>
      </c>
      <c r="U946" s="472"/>
      <c r="V946" s="471">
        <f t="shared" si="669"/>
        <v>-0.45866976278110727</v>
      </c>
      <c r="W946" s="472"/>
      <c r="X946" s="471">
        <f t="shared" si="670"/>
        <v>-0.45866976278110727</v>
      </c>
      <c r="Y946" s="472"/>
      <c r="Z946" s="471">
        <f t="shared" si="671"/>
        <v>-0.45866976278110727</v>
      </c>
      <c r="AA946" s="472"/>
      <c r="AB946" s="471">
        <f t="shared" si="672"/>
        <v>-0.45866976278110727</v>
      </c>
      <c r="AC946" s="472"/>
      <c r="AD946" s="471">
        <f t="shared" si="673"/>
        <v>-0.45866976278110727</v>
      </c>
      <c r="AE946" s="471"/>
      <c r="AF946" s="471">
        <f t="shared" si="674"/>
        <v>-0.45866976278110727</v>
      </c>
      <c r="AG946" s="472"/>
      <c r="AH946" s="471">
        <f t="shared" si="675"/>
        <v>-0.45866976278110727</v>
      </c>
      <c r="AI946" s="472"/>
      <c r="AJ946" s="471">
        <f t="shared" ref="AJ946:AJ952" si="676">IF(SUM($D934:$D946)=0,"NA",SUM($J934:$J946)/SUM($D934:$D946))</f>
        <v>-0.45866976278110727</v>
      </c>
      <c r="AK946" s="472"/>
      <c r="AL946" s="471"/>
      <c r="AM946" s="472"/>
      <c r="AN946" s="471"/>
      <c r="AO946" s="472"/>
      <c r="AP946" s="472"/>
      <c r="AQ946" s="472"/>
      <c r="AR946" s="472"/>
    </row>
    <row r="947" spans="1:46" s="452" customFormat="1">
      <c r="A947" s="466">
        <v>39002</v>
      </c>
      <c r="B947" s="467">
        <v>2009</v>
      </c>
      <c r="C947" s="466"/>
      <c r="D947" s="479">
        <v>0</v>
      </c>
      <c r="E947" s="469"/>
      <c r="F947" s="479">
        <v>0</v>
      </c>
      <c r="G947" s="469"/>
      <c r="H947" s="468">
        <v>0</v>
      </c>
      <c r="I947" s="451"/>
      <c r="J947" s="470">
        <f t="shared" si="663"/>
        <v>0</v>
      </c>
      <c r="K947" s="449"/>
      <c r="L947" s="471" t="str">
        <f t="shared" si="664"/>
        <v>NA</v>
      </c>
      <c r="N947" s="471">
        <f t="shared" si="665"/>
        <v>-1.0005249214379326</v>
      </c>
      <c r="O947" s="472"/>
      <c r="P947" s="471">
        <f t="shared" si="666"/>
        <v>-0.45866976278110727</v>
      </c>
      <c r="Q947" s="472"/>
      <c r="R947" s="471">
        <f t="shared" si="667"/>
        <v>-0.45866976278110727</v>
      </c>
      <c r="S947" s="473"/>
      <c r="T947" s="471">
        <f t="shared" si="668"/>
        <v>-0.45866976278110727</v>
      </c>
      <c r="U947" s="472"/>
      <c r="V947" s="471">
        <f t="shared" si="669"/>
        <v>-0.45866976278110727</v>
      </c>
      <c r="W947" s="472"/>
      <c r="X947" s="471">
        <f t="shared" si="670"/>
        <v>-0.45866976278110727</v>
      </c>
      <c r="Y947" s="472"/>
      <c r="Z947" s="471">
        <f t="shared" si="671"/>
        <v>-0.45866976278110727</v>
      </c>
      <c r="AA947" s="472"/>
      <c r="AB947" s="471">
        <f t="shared" si="672"/>
        <v>-0.45866976278110727</v>
      </c>
      <c r="AC947" s="472"/>
      <c r="AD947" s="471">
        <f t="shared" si="673"/>
        <v>-0.45866976278110727</v>
      </c>
      <c r="AE947" s="471"/>
      <c r="AF947" s="471">
        <f t="shared" si="674"/>
        <v>-0.45866976278110727</v>
      </c>
      <c r="AG947" s="472"/>
      <c r="AH947" s="471">
        <f t="shared" si="675"/>
        <v>-0.45866976278110727</v>
      </c>
      <c r="AI947" s="472"/>
      <c r="AJ947" s="471">
        <f t="shared" si="676"/>
        <v>-0.45866976278110727</v>
      </c>
      <c r="AK947" s="472"/>
      <c r="AL947" s="471">
        <f t="shared" ref="AL947:AL952" si="677">IF(SUM($D934:$D947)=0,"NA",SUM($J934:$J947)/SUM($D934:$D947))</f>
        <v>-0.45866976278110727</v>
      </c>
      <c r="AM947" s="472"/>
      <c r="AN947" s="471"/>
      <c r="AO947" s="472"/>
      <c r="AP947" s="471"/>
      <c r="AQ947" s="472"/>
      <c r="AR947" s="472"/>
    </row>
    <row r="948" spans="1:46" s="452" customFormat="1">
      <c r="A948" s="466">
        <v>39002</v>
      </c>
      <c r="B948" s="467">
        <v>2010</v>
      </c>
      <c r="C948" s="466"/>
      <c r="D948" s="479">
        <v>2388.33</v>
      </c>
      <c r="E948" s="479"/>
      <c r="F948" s="479">
        <v>0</v>
      </c>
      <c r="G948" s="479"/>
      <c r="H948" s="479">
        <v>1209.73</v>
      </c>
      <c r="I948" s="451"/>
      <c r="J948" s="451">
        <f t="shared" si="663"/>
        <v>-1209.73</v>
      </c>
      <c r="K948" s="449"/>
      <c r="L948" s="471">
        <f t="shared" si="664"/>
        <v>-0.50651710609505385</v>
      </c>
      <c r="N948" s="471">
        <f t="shared" si="665"/>
        <v>-0.50651710609505385</v>
      </c>
      <c r="O948" s="472"/>
      <c r="P948" s="471">
        <f t="shared" si="666"/>
        <v>-0.85423855322198483</v>
      </c>
      <c r="Q948" s="472"/>
      <c r="R948" s="471">
        <f t="shared" si="667"/>
        <v>-0.46636887617777145</v>
      </c>
      <c r="S948" s="472"/>
      <c r="T948" s="471">
        <f t="shared" si="668"/>
        <v>-0.46636887617777145</v>
      </c>
      <c r="U948" s="472"/>
      <c r="V948" s="471">
        <f t="shared" si="669"/>
        <v>-0.46636887617777145</v>
      </c>
      <c r="W948" s="472"/>
      <c r="X948" s="471">
        <f t="shared" si="670"/>
        <v>-0.46636887617777145</v>
      </c>
      <c r="Y948" s="472"/>
      <c r="Z948" s="471">
        <f t="shared" si="671"/>
        <v>-0.46636887617777145</v>
      </c>
      <c r="AA948" s="472"/>
      <c r="AB948" s="471">
        <f t="shared" si="672"/>
        <v>-0.46636887617777145</v>
      </c>
      <c r="AC948" s="472"/>
      <c r="AD948" s="471">
        <f t="shared" si="673"/>
        <v>-0.46636887617777145</v>
      </c>
      <c r="AE948" s="472"/>
      <c r="AF948" s="471">
        <f t="shared" si="674"/>
        <v>-0.46636887617777145</v>
      </c>
      <c r="AG948" s="472"/>
      <c r="AH948" s="471">
        <f t="shared" si="675"/>
        <v>-0.46636887617777145</v>
      </c>
      <c r="AI948" s="472"/>
      <c r="AJ948" s="471">
        <f t="shared" si="676"/>
        <v>-0.46636887617777145</v>
      </c>
      <c r="AK948" s="472"/>
      <c r="AL948" s="471">
        <f t="shared" si="677"/>
        <v>-0.46636887617777145</v>
      </c>
      <c r="AM948" s="472"/>
      <c r="AN948" s="471">
        <f>IF(SUM($D934:$D948)=0,"NA",SUM($J934:$J948)/SUM($D934:$D948))</f>
        <v>-0.46636887617777145</v>
      </c>
      <c r="AO948" s="472"/>
      <c r="AP948" s="471"/>
      <c r="AQ948" s="472"/>
      <c r="AR948" s="471"/>
    </row>
    <row r="949" spans="1:46" s="452" customFormat="1">
      <c r="A949" s="466">
        <v>39002</v>
      </c>
      <c r="B949" s="467">
        <v>2011</v>
      </c>
      <c r="C949" s="466"/>
      <c r="D949" s="479">
        <v>0</v>
      </c>
      <c r="E949" s="469"/>
      <c r="F949" s="479">
        <v>0</v>
      </c>
      <c r="G949" s="469"/>
      <c r="H949" s="468">
        <v>0</v>
      </c>
      <c r="I949" s="451"/>
      <c r="J949" s="470">
        <f t="shared" si="663"/>
        <v>0</v>
      </c>
      <c r="K949" s="449"/>
      <c r="L949" s="471" t="str">
        <f t="shared" si="664"/>
        <v>NA</v>
      </c>
      <c r="N949" s="471">
        <f t="shared" si="665"/>
        <v>-0.50651710609505385</v>
      </c>
      <c r="O949" s="472"/>
      <c r="P949" s="471">
        <f t="shared" si="666"/>
        <v>-0.50651710609505385</v>
      </c>
      <c r="Q949" s="472"/>
      <c r="R949" s="471">
        <f t="shared" si="667"/>
        <v>-0.85423855322198483</v>
      </c>
      <c r="S949" s="472"/>
      <c r="T949" s="471">
        <f t="shared" si="668"/>
        <v>-0.46636887617777145</v>
      </c>
      <c r="U949" s="472"/>
      <c r="V949" s="471">
        <f t="shared" si="669"/>
        <v>-0.46636887617777145</v>
      </c>
      <c r="W949" s="472"/>
      <c r="X949" s="471">
        <f t="shared" si="670"/>
        <v>-0.46636887617777145</v>
      </c>
      <c r="Y949" s="472"/>
      <c r="Z949" s="471">
        <f t="shared" si="671"/>
        <v>-0.46636887617777145</v>
      </c>
      <c r="AA949" s="472"/>
      <c r="AB949" s="471">
        <f t="shared" si="672"/>
        <v>-0.46636887617777145</v>
      </c>
      <c r="AC949" s="472"/>
      <c r="AD949" s="471">
        <f t="shared" si="673"/>
        <v>-0.46636887617777145</v>
      </c>
      <c r="AE949" s="472"/>
      <c r="AF949" s="471">
        <f t="shared" si="674"/>
        <v>-0.46636887617777145</v>
      </c>
      <c r="AG949" s="472"/>
      <c r="AH949" s="471">
        <f t="shared" si="675"/>
        <v>-0.46636887617777145</v>
      </c>
      <c r="AI949" s="472"/>
      <c r="AJ949" s="471">
        <f t="shared" si="676"/>
        <v>-0.46636887617777145</v>
      </c>
      <c r="AK949" s="472"/>
      <c r="AL949" s="471">
        <f t="shared" si="677"/>
        <v>-0.46636887617777145</v>
      </c>
      <c r="AM949" s="472"/>
      <c r="AN949" s="471">
        <f>IF(SUM($D935:$D949)=0,"NA",SUM($J935:$J949)/SUM($D935:$D949))</f>
        <v>-0.46636887617777145</v>
      </c>
      <c r="AO949" s="472"/>
      <c r="AP949" s="471">
        <f>IF(SUM($D934:$D949)=0,"NA",SUM($J934:$J949)/SUM($D934:$D949))</f>
        <v>-0.46636887617777145</v>
      </c>
      <c r="AQ949" s="472"/>
      <c r="AR949" s="471"/>
    </row>
    <row r="950" spans="1:46">
      <c r="A950" s="466">
        <v>39002</v>
      </c>
      <c r="B950" s="467">
        <v>2012</v>
      </c>
      <c r="C950" s="466"/>
      <c r="D950" s="479">
        <v>0</v>
      </c>
      <c r="E950" s="469"/>
      <c r="F950" s="479">
        <v>0</v>
      </c>
      <c r="G950" s="469"/>
      <c r="H950" s="468">
        <v>0</v>
      </c>
      <c r="J950" s="470">
        <f t="shared" si="663"/>
        <v>0</v>
      </c>
      <c r="L950" s="471" t="str">
        <f t="shared" si="664"/>
        <v>NA</v>
      </c>
      <c r="N950" s="471" t="str">
        <f t="shared" si="665"/>
        <v>NA</v>
      </c>
      <c r="O950" s="472"/>
      <c r="P950" s="471">
        <f t="shared" si="666"/>
        <v>-0.50651710609505385</v>
      </c>
      <c r="Q950" s="472"/>
      <c r="R950" s="471">
        <f t="shared" si="667"/>
        <v>-0.50651710609505385</v>
      </c>
      <c r="S950" s="472"/>
      <c r="T950" s="471">
        <f t="shared" si="668"/>
        <v>-0.85423855322198483</v>
      </c>
      <c r="U950" s="472"/>
      <c r="V950" s="471">
        <f t="shared" si="669"/>
        <v>-0.46636887617777145</v>
      </c>
      <c r="W950" s="472"/>
      <c r="X950" s="471">
        <f t="shared" si="670"/>
        <v>-0.46636887617777145</v>
      </c>
      <c r="Y950" s="472"/>
      <c r="Z950" s="471">
        <f t="shared" si="671"/>
        <v>-0.46636887617777145</v>
      </c>
      <c r="AA950" s="472"/>
      <c r="AB950" s="471">
        <f t="shared" si="672"/>
        <v>-0.46636887617777145</v>
      </c>
      <c r="AC950" s="472"/>
      <c r="AD950" s="471">
        <f t="shared" si="673"/>
        <v>-0.46636887617777145</v>
      </c>
      <c r="AE950" s="472"/>
      <c r="AF950" s="471">
        <f t="shared" si="674"/>
        <v>-0.46636887617777145</v>
      </c>
      <c r="AG950" s="472"/>
      <c r="AH950" s="471">
        <f t="shared" si="675"/>
        <v>-0.46636887617777145</v>
      </c>
      <c r="AI950" s="472"/>
      <c r="AJ950" s="471">
        <f t="shared" si="676"/>
        <v>-0.46636887617777145</v>
      </c>
      <c r="AK950" s="472"/>
      <c r="AL950" s="471">
        <f t="shared" si="677"/>
        <v>-0.46636887617777145</v>
      </c>
      <c r="AM950" s="472"/>
      <c r="AN950" s="471">
        <f>IF(SUM($D936:$D950)=0,"NA",SUM($J936:$J950)/SUM($D936:$D950))</f>
        <v>-0.46636887617777145</v>
      </c>
      <c r="AO950" s="472"/>
      <c r="AP950" s="471">
        <f>IF(SUM($D935:$D950)=0,"NA",SUM($J935:$J950)/SUM($D935:$D950))</f>
        <v>-0.46636887617777145</v>
      </c>
      <c r="AQ950" s="472"/>
      <c r="AR950" s="471">
        <f>IF(SUM($D934:$D950)=0,"NA",SUM($J934:$J950)/SUM($D934:$D950))</f>
        <v>-0.46636887617777145</v>
      </c>
    </row>
    <row r="951" spans="1:46">
      <c r="A951" s="466">
        <v>39002</v>
      </c>
      <c r="B951" s="467">
        <v>2013</v>
      </c>
      <c r="C951" s="466"/>
      <c r="D951" s="479">
        <v>0</v>
      </c>
      <c r="E951" s="469"/>
      <c r="F951" s="479">
        <v>0</v>
      </c>
      <c r="G951" s="469"/>
      <c r="H951" s="468">
        <v>0</v>
      </c>
      <c r="J951" s="470">
        <f t="shared" si="663"/>
        <v>0</v>
      </c>
      <c r="L951" s="471" t="str">
        <f t="shared" si="664"/>
        <v>NA</v>
      </c>
      <c r="N951" s="471" t="str">
        <f>IF(SUM($D950:$D951)=0,"NA",SUM($J950:$J951)/SUM($D950:$D951))</f>
        <v>NA</v>
      </c>
      <c r="O951" s="472"/>
      <c r="P951" s="471" t="str">
        <f t="shared" si="666"/>
        <v>NA</v>
      </c>
      <c r="Q951" s="472"/>
      <c r="R951" s="471">
        <f t="shared" si="667"/>
        <v>-0.50651710609505385</v>
      </c>
      <c r="S951" s="472"/>
      <c r="T951" s="471">
        <f t="shared" si="668"/>
        <v>-0.50651710609505385</v>
      </c>
      <c r="U951" s="472"/>
      <c r="V951" s="471">
        <f t="shared" si="669"/>
        <v>-0.85423855322198483</v>
      </c>
      <c r="W951" s="472"/>
      <c r="X951" s="471">
        <f t="shared" si="670"/>
        <v>-0.46636887617777145</v>
      </c>
      <c r="Y951" s="472"/>
      <c r="Z951" s="471">
        <f t="shared" si="671"/>
        <v>-0.46636887617777145</v>
      </c>
      <c r="AA951" s="472"/>
      <c r="AB951" s="471">
        <f t="shared" si="672"/>
        <v>-0.46636887617777145</v>
      </c>
      <c r="AC951" s="472"/>
      <c r="AD951" s="471">
        <f t="shared" si="673"/>
        <v>-0.46636887617777145</v>
      </c>
      <c r="AE951" s="472"/>
      <c r="AF951" s="471">
        <f t="shared" si="674"/>
        <v>-0.46636887617777145</v>
      </c>
      <c r="AG951" s="472"/>
      <c r="AH951" s="471">
        <f t="shared" si="675"/>
        <v>-0.46636887617777145</v>
      </c>
      <c r="AI951" s="472"/>
      <c r="AJ951" s="471">
        <f t="shared" si="676"/>
        <v>-0.46636887617777145</v>
      </c>
      <c r="AK951" s="472"/>
      <c r="AL951" s="471">
        <f t="shared" si="677"/>
        <v>-0.46636887617777145</v>
      </c>
      <c r="AM951" s="472"/>
      <c r="AN951" s="471">
        <f>IF(SUM($D937:$D951)=0,"NA",SUM($J937:$J951)/SUM($D937:$D951))</f>
        <v>-0.46636887617777145</v>
      </c>
      <c r="AO951" s="472"/>
      <c r="AP951" s="471">
        <f>IF(SUM($D936:$D951)=0,"NA",SUM($J936:$J951)/SUM($D936:$D951))</f>
        <v>-0.46636887617777145</v>
      </c>
      <c r="AQ951" s="472"/>
      <c r="AR951" s="471">
        <f>IF(SUM($D935:$D951)=0,"NA",SUM($J935:$J951)/SUM($D935:$D951))</f>
        <v>-0.46636887617777145</v>
      </c>
      <c r="AS951" s="471">
        <f>IF(SUM($D934:$D951)=0,"NA",SUM($J934:$J951)/SUM($D934:$D951))</f>
        <v>-0.46636887617777145</v>
      </c>
    </row>
    <row r="952" spans="1:46">
      <c r="A952" s="466">
        <v>39002</v>
      </c>
      <c r="B952" s="467">
        <v>2014</v>
      </c>
      <c r="C952" s="466"/>
      <c r="D952" s="477">
        <v>5640.51</v>
      </c>
      <c r="E952" s="478"/>
      <c r="F952" s="479">
        <v>0</v>
      </c>
      <c r="G952" s="478"/>
      <c r="H952" s="479">
        <v>0</v>
      </c>
      <c r="J952" s="470">
        <f t="shared" si="663"/>
        <v>0</v>
      </c>
      <c r="L952" s="471">
        <f t="shared" si="664"/>
        <v>0</v>
      </c>
      <c r="N952" s="471">
        <f>IF(SUM($D951:$D952)=0,"NA",SUM($J951:$J952)/SUM($D951:$D952))</f>
        <v>0</v>
      </c>
      <c r="O952" s="472"/>
      <c r="P952" s="471">
        <f t="shared" si="666"/>
        <v>0</v>
      </c>
      <c r="Q952" s="472"/>
      <c r="R952" s="471">
        <f t="shared" si="667"/>
        <v>0</v>
      </c>
      <c r="S952" s="472"/>
      <c r="T952" s="471">
        <f t="shared" si="668"/>
        <v>-0.15067307356978094</v>
      </c>
      <c r="U952" s="472"/>
      <c r="V952" s="471">
        <f t="shared" si="669"/>
        <v>-0.15067307356978094</v>
      </c>
      <c r="W952" s="472"/>
      <c r="X952" s="471">
        <f t="shared" si="670"/>
        <v>-0.50268570861557227</v>
      </c>
      <c r="Y952" s="472"/>
      <c r="Z952" s="471">
        <f t="shared" si="671"/>
        <v>-0.33794346184866003</v>
      </c>
      <c r="AA952" s="472"/>
      <c r="AB952" s="471">
        <f t="shared" si="672"/>
        <v>-0.33794346184866003</v>
      </c>
      <c r="AC952" s="472"/>
      <c r="AD952" s="471">
        <f t="shared" si="673"/>
        <v>-0.33794346184866003</v>
      </c>
      <c r="AE952" s="472"/>
      <c r="AF952" s="471">
        <f t="shared" si="674"/>
        <v>-0.33794346184866003</v>
      </c>
      <c r="AG952" s="472"/>
      <c r="AH952" s="471">
        <f t="shared" si="675"/>
        <v>-0.33794346184866003</v>
      </c>
      <c r="AI952" s="472"/>
      <c r="AJ952" s="471">
        <f t="shared" si="676"/>
        <v>-0.33794346184866003</v>
      </c>
      <c r="AK952" s="472"/>
      <c r="AL952" s="471">
        <f t="shared" si="677"/>
        <v>-0.33794346184866003</v>
      </c>
      <c r="AM952" s="472"/>
      <c r="AN952" s="471">
        <f>IF(SUM($D938:$D952)=0,"NA",SUM($J938:$J952)/SUM($D938:$D952))</f>
        <v>-0.33794346184866003</v>
      </c>
      <c r="AO952" s="472"/>
      <c r="AP952" s="471">
        <f>IF(SUM($D937:$D952)=0,"NA",SUM($J937:$J952)/SUM($D937:$D952))</f>
        <v>-0.33794346184866003</v>
      </c>
      <c r="AQ952" s="472"/>
      <c r="AR952" s="471">
        <f>IF(SUM($D936:$D952)=0,"NA",SUM($J936:$J952)/SUM($D936:$D952))</f>
        <v>-0.33794346184866003</v>
      </c>
      <c r="AS952" s="471">
        <f>IF(SUM($D935:$D952)=0,"NA",SUM($J935:$J952)/SUM($D935:$D952))</f>
        <v>-0.33794346184866003</v>
      </c>
      <c r="AT952" s="471">
        <f>IF(SUM($D934:$D952)=0,"NA",SUM($J934:$J952)/SUM($D934:$D952))</f>
        <v>-0.33794346184866003</v>
      </c>
    </row>
    <row r="953" spans="1:46">
      <c r="A953" s="466"/>
      <c r="B953" s="466"/>
      <c r="C953" s="466"/>
      <c r="D953" s="477"/>
      <c r="E953" s="478"/>
      <c r="F953" s="477"/>
      <c r="G953" s="478"/>
      <c r="H953" s="477"/>
      <c r="J953" s="488">
        <f>SUM(J934:J952)</f>
        <v>-6922.15</v>
      </c>
    </row>
    <row r="954" spans="1:46">
      <c r="A954" s="466"/>
      <c r="B954" s="466"/>
      <c r="C954" s="466"/>
      <c r="D954" s="477"/>
      <c r="E954" s="478"/>
      <c r="F954" s="477"/>
      <c r="G954" s="478"/>
      <c r="H954" s="477"/>
    </row>
    <row r="955" spans="1:46">
      <c r="A955" s="466">
        <v>39003</v>
      </c>
      <c r="B955" s="467">
        <v>1996</v>
      </c>
      <c r="C955" s="466"/>
      <c r="D955" s="468">
        <v>0</v>
      </c>
      <c r="E955" s="469"/>
      <c r="F955" s="479">
        <v>0</v>
      </c>
      <c r="G955" s="469"/>
      <c r="H955" s="468">
        <v>0</v>
      </c>
      <c r="J955" s="470">
        <f t="shared" ref="J955:J973" si="678">F955+-H955</f>
        <v>0</v>
      </c>
      <c r="L955" s="471" t="str">
        <f t="shared" ref="L955:L973" si="679">IF(D955=0,"NA",+J955/D955)</f>
        <v>NA</v>
      </c>
      <c r="N955" s="471"/>
      <c r="O955" s="472"/>
      <c r="P955" s="471"/>
      <c r="Q955" s="473"/>
      <c r="R955" s="473"/>
      <c r="S955" s="473"/>
      <c r="T955" s="473"/>
      <c r="U955" s="472"/>
      <c r="V955" s="472"/>
      <c r="W955" s="472"/>
      <c r="X955" s="472"/>
      <c r="Y955" s="472"/>
      <c r="Z955" s="472"/>
      <c r="AA955" s="474"/>
      <c r="AB955" s="474"/>
      <c r="AC955" s="472"/>
      <c r="AD955" s="472"/>
      <c r="AE955" s="472"/>
      <c r="AF955" s="472"/>
      <c r="AG955" s="472"/>
      <c r="AH955" s="472"/>
      <c r="AI955" s="472"/>
      <c r="AJ955" s="472"/>
      <c r="AK955" s="472"/>
      <c r="AL955" s="472"/>
      <c r="AM955" s="472"/>
      <c r="AN955" s="472"/>
      <c r="AO955" s="472"/>
      <c r="AP955" s="472"/>
      <c r="AQ955" s="472"/>
      <c r="AR955" s="472"/>
    </row>
    <row r="956" spans="1:46">
      <c r="A956" s="466">
        <v>39003</v>
      </c>
      <c r="B956" s="467">
        <v>1997</v>
      </c>
      <c r="C956" s="466"/>
      <c r="D956" s="468">
        <v>0</v>
      </c>
      <c r="E956" s="469"/>
      <c r="F956" s="479">
        <v>0</v>
      </c>
      <c r="G956" s="469"/>
      <c r="H956" s="468">
        <v>0</v>
      </c>
      <c r="J956" s="470">
        <f t="shared" si="678"/>
        <v>0</v>
      </c>
      <c r="L956" s="471" t="str">
        <f t="shared" si="679"/>
        <v>NA</v>
      </c>
      <c r="N956" s="471" t="str">
        <f t="shared" ref="N956:N971" si="680">IF(SUM($D955:$D956)=0,"NA",SUM($J955:$J956)/SUM($D955:$D956))</f>
        <v>NA</v>
      </c>
      <c r="O956" s="472"/>
      <c r="P956" s="471"/>
      <c r="Q956" s="473"/>
      <c r="R956" s="471"/>
      <c r="S956" s="473"/>
      <c r="T956" s="473"/>
      <c r="U956" s="472"/>
      <c r="V956" s="472"/>
      <c r="W956" s="472"/>
      <c r="X956" s="472"/>
      <c r="Y956" s="472"/>
      <c r="Z956" s="472"/>
      <c r="AA956" s="474"/>
      <c r="AB956" s="475"/>
      <c r="AC956" s="472"/>
      <c r="AD956" s="472"/>
      <c r="AE956" s="472"/>
      <c r="AF956" s="472"/>
      <c r="AG956" s="472"/>
      <c r="AH956" s="472"/>
      <c r="AI956" s="472"/>
      <c r="AJ956" s="472"/>
      <c r="AK956" s="472"/>
      <c r="AL956" s="472"/>
      <c r="AM956" s="472"/>
      <c r="AN956" s="472"/>
      <c r="AO956" s="472"/>
      <c r="AP956" s="472"/>
      <c r="AQ956" s="472"/>
      <c r="AR956" s="472"/>
    </row>
    <row r="957" spans="1:46">
      <c r="A957" s="466">
        <v>39003</v>
      </c>
      <c r="B957" s="467">
        <v>1998</v>
      </c>
      <c r="C957" s="466"/>
      <c r="D957" s="468">
        <v>0</v>
      </c>
      <c r="E957" s="469"/>
      <c r="F957" s="479">
        <v>0</v>
      </c>
      <c r="G957" s="469"/>
      <c r="H957" s="468">
        <v>0</v>
      </c>
      <c r="J957" s="470">
        <f t="shared" si="678"/>
        <v>0</v>
      </c>
      <c r="L957" s="471" t="str">
        <f t="shared" si="679"/>
        <v>NA</v>
      </c>
      <c r="N957" s="471" t="str">
        <f t="shared" si="680"/>
        <v>NA</v>
      </c>
      <c r="O957" s="472"/>
      <c r="P957" s="471" t="str">
        <f t="shared" ref="P957:P973" si="681">IF(SUM($D955:$D957)=0,"NA",SUM($J955:$J957)/SUM($D955:$D957))</f>
        <v>NA</v>
      </c>
      <c r="Q957" s="473"/>
      <c r="R957" s="471"/>
      <c r="S957" s="473"/>
      <c r="T957" s="471"/>
      <c r="U957" s="472"/>
      <c r="V957" s="472"/>
      <c r="W957" s="472"/>
      <c r="X957" s="472"/>
      <c r="Y957" s="472"/>
      <c r="Z957" s="472"/>
      <c r="AA957" s="472"/>
      <c r="AB957" s="472"/>
      <c r="AC957" s="472"/>
      <c r="AD957" s="472"/>
      <c r="AE957" s="472"/>
      <c r="AF957" s="472"/>
      <c r="AG957" s="472"/>
      <c r="AH957" s="472"/>
      <c r="AI957" s="472"/>
      <c r="AJ957" s="472"/>
      <c r="AK957" s="472"/>
      <c r="AL957" s="472"/>
      <c r="AM957" s="472"/>
      <c r="AN957" s="472"/>
      <c r="AO957" s="472"/>
      <c r="AP957" s="472"/>
      <c r="AQ957" s="472"/>
      <c r="AR957" s="472"/>
    </row>
    <row r="958" spans="1:46">
      <c r="A958" s="466">
        <v>39003</v>
      </c>
      <c r="B958" s="467">
        <v>1999</v>
      </c>
      <c r="C958" s="466"/>
      <c r="D958" s="468">
        <v>0</v>
      </c>
      <c r="E958" s="469"/>
      <c r="F958" s="479">
        <v>0</v>
      </c>
      <c r="G958" s="469"/>
      <c r="H958" s="468">
        <v>0</v>
      </c>
      <c r="J958" s="470">
        <f t="shared" si="678"/>
        <v>0</v>
      </c>
      <c r="L958" s="471" t="str">
        <f t="shared" si="679"/>
        <v>NA</v>
      </c>
      <c r="N958" s="471" t="str">
        <f t="shared" si="680"/>
        <v>NA</v>
      </c>
      <c r="O958" s="472"/>
      <c r="P958" s="471" t="str">
        <f t="shared" si="681"/>
        <v>NA</v>
      </c>
      <c r="Q958" s="473"/>
      <c r="R958" s="471" t="str">
        <f t="shared" ref="R958:R973" si="682">IF(SUM($D955:$D958)=0,"NA",SUM($J955:$J958)/SUM($D955:$D958))</f>
        <v>NA</v>
      </c>
      <c r="S958" s="473"/>
      <c r="T958" s="471"/>
      <c r="U958" s="472"/>
      <c r="V958" s="471"/>
      <c r="W958" s="472"/>
      <c r="X958" s="472"/>
      <c r="Y958" s="472"/>
      <c r="Z958" s="472"/>
      <c r="AA958" s="472"/>
      <c r="AB958" s="472"/>
      <c r="AC958" s="472"/>
      <c r="AD958" s="472"/>
      <c r="AE958" s="472"/>
      <c r="AF958" s="472"/>
      <c r="AG958" s="472"/>
      <c r="AH958" s="472"/>
      <c r="AI958" s="472"/>
      <c r="AJ958" s="472"/>
      <c r="AK958" s="472"/>
      <c r="AL958" s="472"/>
      <c r="AM958" s="472"/>
      <c r="AN958" s="472"/>
      <c r="AO958" s="472"/>
      <c r="AP958" s="472"/>
      <c r="AQ958" s="472"/>
      <c r="AR958" s="472"/>
    </row>
    <row r="959" spans="1:46">
      <c r="A959" s="466">
        <v>39003</v>
      </c>
      <c r="B959" s="467">
        <v>2000</v>
      </c>
      <c r="C959" s="466"/>
      <c r="D959" s="468">
        <v>0</v>
      </c>
      <c r="E959" s="469"/>
      <c r="F959" s="479">
        <v>0</v>
      </c>
      <c r="G959" s="469"/>
      <c r="H959" s="468">
        <v>0</v>
      </c>
      <c r="J959" s="470">
        <f t="shared" si="678"/>
        <v>0</v>
      </c>
      <c r="L959" s="471" t="str">
        <f t="shared" si="679"/>
        <v>NA</v>
      </c>
      <c r="N959" s="471" t="str">
        <f t="shared" si="680"/>
        <v>NA</v>
      </c>
      <c r="O959" s="472"/>
      <c r="P959" s="471" t="str">
        <f t="shared" si="681"/>
        <v>NA</v>
      </c>
      <c r="Q959" s="473"/>
      <c r="R959" s="471" t="str">
        <f t="shared" si="682"/>
        <v>NA</v>
      </c>
      <c r="S959" s="473"/>
      <c r="T959" s="471" t="str">
        <f t="shared" ref="T959:T973" si="683">IF(SUM($D955:$D959)=0,"NA",SUM($J955:$J959)/SUM($D955:$D959))</f>
        <v>NA</v>
      </c>
      <c r="U959" s="472"/>
      <c r="V959" s="471"/>
      <c r="W959" s="472"/>
      <c r="X959" s="471"/>
      <c r="Y959" s="472"/>
      <c r="Z959" s="472"/>
      <c r="AA959" s="472"/>
      <c r="AB959" s="472"/>
      <c r="AC959" s="472"/>
      <c r="AD959" s="472"/>
      <c r="AE959" s="472"/>
      <c r="AF959" s="472"/>
      <c r="AG959" s="472"/>
      <c r="AH959" s="472"/>
      <c r="AI959" s="472"/>
      <c r="AJ959" s="472"/>
      <c r="AK959" s="472"/>
      <c r="AL959" s="472"/>
      <c r="AM959" s="472"/>
      <c r="AN959" s="472"/>
      <c r="AO959" s="472"/>
      <c r="AP959" s="472"/>
      <c r="AQ959" s="472"/>
      <c r="AR959" s="472"/>
    </row>
    <row r="960" spans="1:46">
      <c r="A960" s="466">
        <v>39003</v>
      </c>
      <c r="B960" s="467">
        <v>2001</v>
      </c>
      <c r="C960" s="466"/>
      <c r="D960" s="468">
        <v>0</v>
      </c>
      <c r="E960" s="469"/>
      <c r="F960" s="479">
        <v>0</v>
      </c>
      <c r="G960" s="469"/>
      <c r="H960" s="468">
        <v>0</v>
      </c>
      <c r="J960" s="470">
        <f t="shared" si="678"/>
        <v>0</v>
      </c>
      <c r="L960" s="471" t="str">
        <f t="shared" si="679"/>
        <v>NA</v>
      </c>
      <c r="N960" s="471" t="str">
        <f t="shared" si="680"/>
        <v>NA</v>
      </c>
      <c r="O960" s="472"/>
      <c r="P960" s="471" t="str">
        <f t="shared" si="681"/>
        <v>NA</v>
      </c>
      <c r="Q960" s="473"/>
      <c r="R960" s="471" t="str">
        <f t="shared" si="682"/>
        <v>NA</v>
      </c>
      <c r="S960" s="473"/>
      <c r="T960" s="471" t="str">
        <f t="shared" si="683"/>
        <v>NA</v>
      </c>
      <c r="U960" s="472"/>
      <c r="V960" s="471" t="str">
        <f t="shared" ref="V960:V973" si="684">IF(SUM($D955:$D960)=0,"NA",SUM($J955:$J960)/SUM($D955:$D960))</f>
        <v>NA</v>
      </c>
      <c r="W960" s="472"/>
      <c r="X960" s="471"/>
      <c r="Y960" s="472"/>
      <c r="Z960" s="471"/>
      <c r="AA960" s="472"/>
      <c r="AB960" s="472"/>
      <c r="AC960" s="472"/>
      <c r="AD960" s="472"/>
      <c r="AE960" s="472"/>
      <c r="AF960" s="472"/>
      <c r="AG960" s="472"/>
      <c r="AH960" s="472"/>
      <c r="AI960" s="472"/>
      <c r="AJ960" s="472"/>
      <c r="AK960" s="472"/>
      <c r="AL960" s="472"/>
      <c r="AM960" s="472"/>
      <c r="AN960" s="472"/>
      <c r="AO960" s="472"/>
      <c r="AP960" s="472"/>
      <c r="AQ960" s="472"/>
      <c r="AR960" s="472"/>
    </row>
    <row r="961" spans="1:46">
      <c r="A961" s="466">
        <v>39003</v>
      </c>
      <c r="B961" s="467">
        <v>2002</v>
      </c>
      <c r="C961" s="466"/>
      <c r="D961" s="468">
        <v>0</v>
      </c>
      <c r="E961" s="469"/>
      <c r="F961" s="479">
        <v>0</v>
      </c>
      <c r="G961" s="469"/>
      <c r="H961" s="468">
        <v>0</v>
      </c>
      <c r="J961" s="470">
        <f t="shared" si="678"/>
        <v>0</v>
      </c>
      <c r="L961" s="471" t="str">
        <f t="shared" si="679"/>
        <v>NA</v>
      </c>
      <c r="N961" s="471" t="str">
        <f t="shared" si="680"/>
        <v>NA</v>
      </c>
      <c r="O961" s="472"/>
      <c r="P961" s="471" t="str">
        <f t="shared" si="681"/>
        <v>NA</v>
      </c>
      <c r="Q961" s="473"/>
      <c r="R961" s="471" t="str">
        <f t="shared" si="682"/>
        <v>NA</v>
      </c>
      <c r="S961" s="473"/>
      <c r="T961" s="471" t="str">
        <f t="shared" si="683"/>
        <v>NA</v>
      </c>
      <c r="U961" s="472"/>
      <c r="V961" s="471" t="str">
        <f t="shared" si="684"/>
        <v>NA</v>
      </c>
      <c r="W961" s="472"/>
      <c r="X961" s="471" t="str">
        <f t="shared" ref="X961:X973" si="685">IF(SUM($D955:$D961)=0,"NA",SUM($J955:$J961)/SUM($D955:$D961))</f>
        <v>NA</v>
      </c>
      <c r="Y961" s="472"/>
      <c r="Z961" s="471"/>
      <c r="AA961" s="472"/>
      <c r="AB961" s="471"/>
      <c r="AC961" s="472"/>
      <c r="AD961" s="472"/>
      <c r="AE961" s="472"/>
      <c r="AF961" s="472"/>
      <c r="AG961" s="472"/>
      <c r="AH961" s="472"/>
      <c r="AI961" s="472"/>
      <c r="AJ961" s="472"/>
      <c r="AK961" s="472"/>
      <c r="AL961" s="472"/>
      <c r="AM961" s="472"/>
      <c r="AN961" s="472"/>
      <c r="AO961" s="472"/>
      <c r="AP961" s="472"/>
      <c r="AQ961" s="472"/>
      <c r="AR961" s="472"/>
    </row>
    <row r="962" spans="1:46">
      <c r="A962" s="466">
        <v>39003</v>
      </c>
      <c r="B962" s="467">
        <v>2003</v>
      </c>
      <c r="C962" s="466"/>
      <c r="D962" s="468">
        <v>0</v>
      </c>
      <c r="E962" s="469"/>
      <c r="F962" s="479">
        <v>0</v>
      </c>
      <c r="G962" s="469"/>
      <c r="H962" s="468">
        <v>0</v>
      </c>
      <c r="J962" s="470">
        <f t="shared" si="678"/>
        <v>0</v>
      </c>
      <c r="L962" s="471" t="str">
        <f t="shared" si="679"/>
        <v>NA</v>
      </c>
      <c r="N962" s="471" t="str">
        <f t="shared" si="680"/>
        <v>NA</v>
      </c>
      <c r="O962" s="472"/>
      <c r="P962" s="471" t="str">
        <f t="shared" si="681"/>
        <v>NA</v>
      </c>
      <c r="Q962" s="473"/>
      <c r="R962" s="471" t="str">
        <f t="shared" si="682"/>
        <v>NA</v>
      </c>
      <c r="S962" s="473"/>
      <c r="T962" s="471" t="str">
        <f t="shared" si="683"/>
        <v>NA</v>
      </c>
      <c r="U962" s="472"/>
      <c r="V962" s="471" t="str">
        <f t="shared" si="684"/>
        <v>NA</v>
      </c>
      <c r="W962" s="472"/>
      <c r="X962" s="471" t="str">
        <f t="shared" si="685"/>
        <v>NA</v>
      </c>
      <c r="Y962" s="472"/>
      <c r="Z962" s="471" t="str">
        <f t="shared" ref="Z962:Z973" si="686">IF(SUM($D955:$D962)=0,"NA",SUM($J955:$J962)/SUM($D955:$D962))</f>
        <v>NA</v>
      </c>
      <c r="AA962" s="472"/>
      <c r="AB962" s="471"/>
      <c r="AC962" s="472"/>
      <c r="AD962" s="471"/>
      <c r="AE962" s="471"/>
      <c r="AF962" s="472"/>
      <c r="AG962" s="472"/>
      <c r="AH962" s="472"/>
      <c r="AI962" s="472"/>
      <c r="AJ962" s="472"/>
      <c r="AK962" s="472"/>
      <c r="AL962" s="472"/>
      <c r="AM962" s="472"/>
      <c r="AN962" s="472"/>
      <c r="AO962" s="472"/>
      <c r="AP962" s="472"/>
      <c r="AQ962" s="472"/>
      <c r="AR962" s="472"/>
    </row>
    <row r="963" spans="1:46">
      <c r="A963" s="466">
        <v>39003</v>
      </c>
      <c r="B963" s="467">
        <v>2004</v>
      </c>
      <c r="C963" s="466"/>
      <c r="D963" s="468">
        <v>0</v>
      </c>
      <c r="E963" s="469"/>
      <c r="F963" s="479">
        <v>0</v>
      </c>
      <c r="G963" s="469"/>
      <c r="H963" s="468">
        <v>0</v>
      </c>
      <c r="J963" s="470">
        <f t="shared" si="678"/>
        <v>0</v>
      </c>
      <c r="L963" s="471" t="str">
        <f t="shared" si="679"/>
        <v>NA</v>
      </c>
      <c r="N963" s="471" t="str">
        <f t="shared" si="680"/>
        <v>NA</v>
      </c>
      <c r="O963" s="472"/>
      <c r="P963" s="471" t="str">
        <f t="shared" si="681"/>
        <v>NA</v>
      </c>
      <c r="Q963" s="473"/>
      <c r="R963" s="471" t="str">
        <f t="shared" si="682"/>
        <v>NA</v>
      </c>
      <c r="S963" s="473"/>
      <c r="T963" s="471" t="str">
        <f t="shared" si="683"/>
        <v>NA</v>
      </c>
      <c r="U963" s="472"/>
      <c r="V963" s="471" t="str">
        <f t="shared" si="684"/>
        <v>NA</v>
      </c>
      <c r="W963" s="472"/>
      <c r="X963" s="471" t="str">
        <f t="shared" si="685"/>
        <v>NA</v>
      </c>
      <c r="Y963" s="472"/>
      <c r="Z963" s="471" t="str">
        <f t="shared" si="686"/>
        <v>NA</v>
      </c>
      <c r="AA963" s="472"/>
      <c r="AB963" s="471" t="str">
        <f t="shared" ref="AB963:AB973" si="687">IF(SUM($D955:$D963)=0,"NA",SUM($J955:$J963)/SUM($D955:$D963))</f>
        <v>NA</v>
      </c>
      <c r="AC963" s="472"/>
      <c r="AD963" s="471"/>
      <c r="AE963" s="471"/>
      <c r="AF963" s="471"/>
      <c r="AG963" s="472"/>
      <c r="AH963" s="471" t="s">
        <v>36</v>
      </c>
      <c r="AI963" s="472"/>
      <c r="AJ963" s="471" t="s">
        <v>36</v>
      </c>
      <c r="AK963" s="472"/>
      <c r="AL963" s="471" t="s">
        <v>36</v>
      </c>
      <c r="AM963" s="472"/>
      <c r="AN963" s="471" t="s">
        <v>36</v>
      </c>
      <c r="AO963" s="472"/>
      <c r="AP963" s="472"/>
      <c r="AQ963" s="472"/>
      <c r="AR963" s="472"/>
    </row>
    <row r="964" spans="1:46">
      <c r="A964" s="466">
        <v>39003</v>
      </c>
      <c r="B964" s="467">
        <v>2005</v>
      </c>
      <c r="C964" s="466"/>
      <c r="D964" s="468">
        <v>0</v>
      </c>
      <c r="E964" s="469"/>
      <c r="F964" s="479">
        <v>0</v>
      </c>
      <c r="G964" s="469"/>
      <c r="H964" s="468">
        <v>0</v>
      </c>
      <c r="J964" s="470">
        <f t="shared" si="678"/>
        <v>0</v>
      </c>
      <c r="L964" s="471" t="str">
        <f t="shared" si="679"/>
        <v>NA</v>
      </c>
      <c r="N964" s="471" t="str">
        <f t="shared" si="680"/>
        <v>NA</v>
      </c>
      <c r="O964" s="472"/>
      <c r="P964" s="471" t="str">
        <f t="shared" si="681"/>
        <v>NA</v>
      </c>
      <c r="Q964" s="473"/>
      <c r="R964" s="471" t="str">
        <f t="shared" si="682"/>
        <v>NA</v>
      </c>
      <c r="S964" s="473"/>
      <c r="T964" s="471" t="str">
        <f t="shared" si="683"/>
        <v>NA</v>
      </c>
      <c r="U964" s="472"/>
      <c r="V964" s="471" t="str">
        <f t="shared" si="684"/>
        <v>NA</v>
      </c>
      <c r="W964" s="472"/>
      <c r="X964" s="471" t="str">
        <f t="shared" si="685"/>
        <v>NA</v>
      </c>
      <c r="Y964" s="472"/>
      <c r="Z964" s="471" t="str">
        <f t="shared" si="686"/>
        <v>NA</v>
      </c>
      <c r="AA964" s="472"/>
      <c r="AB964" s="471" t="str">
        <f t="shared" si="687"/>
        <v>NA</v>
      </c>
      <c r="AC964" s="472"/>
      <c r="AD964" s="471" t="str">
        <f t="shared" ref="AD964:AD973" si="688">IF(SUM($D955:$D964)=0,"NA",SUM($J955:$J964)/SUM($D955:$D964))</f>
        <v>NA</v>
      </c>
      <c r="AE964" s="471"/>
      <c r="AF964" s="471"/>
      <c r="AG964" s="472"/>
      <c r="AH964" s="471"/>
      <c r="AI964" s="472"/>
      <c r="AJ964" s="471" t="s">
        <v>36</v>
      </c>
      <c r="AK964" s="472"/>
      <c r="AL964" s="471" t="s">
        <v>36</v>
      </c>
      <c r="AM964" s="472"/>
      <c r="AN964" s="471" t="s">
        <v>36</v>
      </c>
      <c r="AO964" s="472"/>
      <c r="AP964" s="472"/>
      <c r="AQ964" s="472"/>
      <c r="AR964" s="472"/>
    </row>
    <row r="965" spans="1:46">
      <c r="A965" s="466">
        <v>39003</v>
      </c>
      <c r="B965" s="467">
        <v>2006</v>
      </c>
      <c r="C965" s="466"/>
      <c r="D965" s="468">
        <v>0</v>
      </c>
      <c r="E965" s="469"/>
      <c r="F965" s="479">
        <v>0</v>
      </c>
      <c r="G965" s="469"/>
      <c r="H965" s="468">
        <v>0</v>
      </c>
      <c r="J965" s="470">
        <f t="shared" si="678"/>
        <v>0</v>
      </c>
      <c r="L965" s="471" t="str">
        <f t="shared" si="679"/>
        <v>NA</v>
      </c>
      <c r="N965" s="471" t="str">
        <f t="shared" si="680"/>
        <v>NA</v>
      </c>
      <c r="O965" s="472"/>
      <c r="P965" s="471" t="str">
        <f t="shared" si="681"/>
        <v>NA</v>
      </c>
      <c r="Q965" s="473"/>
      <c r="R965" s="471" t="str">
        <f t="shared" si="682"/>
        <v>NA</v>
      </c>
      <c r="S965" s="473"/>
      <c r="T965" s="471" t="str">
        <f t="shared" si="683"/>
        <v>NA</v>
      </c>
      <c r="U965" s="472"/>
      <c r="V965" s="471" t="str">
        <f t="shared" si="684"/>
        <v>NA</v>
      </c>
      <c r="W965" s="472"/>
      <c r="X965" s="471" t="str">
        <f t="shared" si="685"/>
        <v>NA</v>
      </c>
      <c r="Y965" s="472"/>
      <c r="Z965" s="471" t="str">
        <f t="shared" si="686"/>
        <v>NA</v>
      </c>
      <c r="AA965" s="472"/>
      <c r="AB965" s="471" t="str">
        <f t="shared" si="687"/>
        <v>NA</v>
      </c>
      <c r="AC965" s="472"/>
      <c r="AD965" s="471" t="str">
        <f t="shared" si="688"/>
        <v>NA</v>
      </c>
      <c r="AE965" s="471"/>
      <c r="AF965" s="471" t="str">
        <f t="shared" ref="AF965:AF973" si="689">IF(SUM($D955:$D965)=0,"NA",SUM($J955:$J965)/SUM($D955:$D965))</f>
        <v>NA</v>
      </c>
      <c r="AG965" s="472"/>
      <c r="AH965" s="471"/>
      <c r="AI965" s="472"/>
      <c r="AJ965" s="471"/>
      <c r="AK965" s="472"/>
      <c r="AL965" s="471" t="s">
        <v>36</v>
      </c>
      <c r="AM965" s="472"/>
      <c r="AN965" s="471" t="s">
        <v>36</v>
      </c>
      <c r="AO965" s="472"/>
      <c r="AP965" s="472"/>
      <c r="AQ965" s="472"/>
      <c r="AR965" s="472"/>
    </row>
    <row r="966" spans="1:46">
      <c r="A966" s="466">
        <v>39003</v>
      </c>
      <c r="B966" s="467">
        <v>2007</v>
      </c>
      <c r="C966" s="466"/>
      <c r="D966" s="479">
        <v>23304.5</v>
      </c>
      <c r="E966" s="479"/>
      <c r="F966" s="479">
        <v>0</v>
      </c>
      <c r="G966" s="479"/>
      <c r="H966" s="479">
        <v>111.32</v>
      </c>
      <c r="J966" s="451">
        <f t="shared" si="678"/>
        <v>-111.32</v>
      </c>
      <c r="L966" s="471">
        <f t="shared" si="679"/>
        <v>-4.7767598532472266E-3</v>
      </c>
      <c r="N966" s="471">
        <f t="shared" si="680"/>
        <v>-4.7767598532472266E-3</v>
      </c>
      <c r="O966" s="472"/>
      <c r="P966" s="471">
        <f t="shared" si="681"/>
        <v>-4.7767598532472266E-3</v>
      </c>
      <c r="Q966" s="473"/>
      <c r="R966" s="471">
        <f t="shared" si="682"/>
        <v>-4.7767598532472266E-3</v>
      </c>
      <c r="S966" s="473"/>
      <c r="T966" s="471">
        <f t="shared" si="683"/>
        <v>-4.7767598532472266E-3</v>
      </c>
      <c r="U966" s="472"/>
      <c r="V966" s="471">
        <f t="shared" si="684"/>
        <v>-4.7767598532472266E-3</v>
      </c>
      <c r="W966" s="472"/>
      <c r="X966" s="471">
        <f t="shared" si="685"/>
        <v>-4.7767598532472266E-3</v>
      </c>
      <c r="Y966" s="472"/>
      <c r="Z966" s="471">
        <f t="shared" si="686"/>
        <v>-4.7767598532472266E-3</v>
      </c>
      <c r="AA966" s="472"/>
      <c r="AB966" s="471">
        <f t="shared" si="687"/>
        <v>-4.7767598532472266E-3</v>
      </c>
      <c r="AC966" s="472"/>
      <c r="AD966" s="471">
        <f t="shared" si="688"/>
        <v>-4.7767598532472266E-3</v>
      </c>
      <c r="AE966" s="471"/>
      <c r="AF966" s="471">
        <f t="shared" si="689"/>
        <v>-4.7767598532472266E-3</v>
      </c>
      <c r="AG966" s="472"/>
      <c r="AH966" s="471">
        <f t="shared" ref="AH966:AH973" si="690">IF(SUM($D955:$D966)=0,"NA",SUM($J955:$J966)/SUM($D955:$D966))</f>
        <v>-4.7767598532472266E-3</v>
      </c>
      <c r="AI966" s="472"/>
      <c r="AJ966" s="471"/>
      <c r="AK966" s="472"/>
      <c r="AL966" s="471"/>
      <c r="AM966" s="472"/>
      <c r="AN966" s="471" t="s">
        <v>36</v>
      </c>
      <c r="AO966" s="472"/>
      <c r="AP966" s="472"/>
      <c r="AQ966" s="472"/>
      <c r="AR966" s="472"/>
    </row>
    <row r="967" spans="1:46">
      <c r="A967" s="466">
        <v>39003</v>
      </c>
      <c r="B967" s="467">
        <v>2008</v>
      </c>
      <c r="C967" s="466"/>
      <c r="D967" s="479">
        <v>3448.82</v>
      </c>
      <c r="E967" s="479"/>
      <c r="F967" s="479">
        <v>1694.2</v>
      </c>
      <c r="G967" s="479"/>
      <c r="H967" s="479">
        <v>0.81</v>
      </c>
      <c r="J967" s="451">
        <f t="shared" si="678"/>
        <v>1693.39</v>
      </c>
      <c r="L967" s="471">
        <f t="shared" si="679"/>
        <v>0.49100561931327236</v>
      </c>
      <c r="N967" s="471">
        <f t="shared" si="680"/>
        <v>5.9135464308728791E-2</v>
      </c>
      <c r="O967" s="472"/>
      <c r="P967" s="471">
        <f t="shared" si="681"/>
        <v>5.9135464308728791E-2</v>
      </c>
      <c r="Q967" s="472"/>
      <c r="R967" s="471">
        <f t="shared" si="682"/>
        <v>5.9135464308728791E-2</v>
      </c>
      <c r="S967" s="473"/>
      <c r="T967" s="471">
        <f t="shared" si="683"/>
        <v>5.9135464308728791E-2</v>
      </c>
      <c r="U967" s="472"/>
      <c r="V967" s="471">
        <f t="shared" si="684"/>
        <v>5.9135464308728791E-2</v>
      </c>
      <c r="W967" s="472"/>
      <c r="X967" s="471">
        <f t="shared" si="685"/>
        <v>5.9135464308728791E-2</v>
      </c>
      <c r="Y967" s="472"/>
      <c r="Z967" s="471">
        <f t="shared" si="686"/>
        <v>5.9135464308728791E-2</v>
      </c>
      <c r="AA967" s="472"/>
      <c r="AB967" s="471">
        <f t="shared" si="687"/>
        <v>5.9135464308728791E-2</v>
      </c>
      <c r="AC967" s="472"/>
      <c r="AD967" s="471">
        <f t="shared" si="688"/>
        <v>5.9135464308728791E-2</v>
      </c>
      <c r="AE967" s="471"/>
      <c r="AF967" s="471">
        <f t="shared" si="689"/>
        <v>5.9135464308728791E-2</v>
      </c>
      <c r="AG967" s="472"/>
      <c r="AH967" s="471">
        <f t="shared" si="690"/>
        <v>5.9135464308728791E-2</v>
      </c>
      <c r="AI967" s="472"/>
      <c r="AJ967" s="471">
        <f t="shared" ref="AJ967:AJ973" si="691">IF(SUM($D955:$D967)=0,"NA",SUM($J955:$J967)/SUM($D955:$D967))</f>
        <v>5.9135464308728791E-2</v>
      </c>
      <c r="AK967" s="472"/>
      <c r="AL967" s="471"/>
      <c r="AM967" s="472"/>
      <c r="AN967" s="471"/>
      <c r="AO967" s="472"/>
      <c r="AP967" s="472"/>
      <c r="AQ967" s="472"/>
      <c r="AR967" s="472"/>
    </row>
    <row r="968" spans="1:46">
      <c r="A968" s="466">
        <v>39003</v>
      </c>
      <c r="B968" s="467">
        <v>2009</v>
      </c>
      <c r="C968" s="466"/>
      <c r="D968" s="468">
        <v>0</v>
      </c>
      <c r="E968" s="469"/>
      <c r="F968" s="479">
        <v>0</v>
      </c>
      <c r="G968" s="469"/>
      <c r="H968" s="468">
        <v>0</v>
      </c>
      <c r="J968" s="470">
        <f t="shared" si="678"/>
        <v>0</v>
      </c>
      <c r="L968" s="471" t="str">
        <f t="shared" si="679"/>
        <v>NA</v>
      </c>
      <c r="N968" s="471">
        <f t="shared" si="680"/>
        <v>0.49100561931327236</v>
      </c>
      <c r="O968" s="472"/>
      <c r="P968" s="471">
        <f t="shared" si="681"/>
        <v>5.9135464308728791E-2</v>
      </c>
      <c r="Q968" s="472"/>
      <c r="R968" s="471">
        <f t="shared" si="682"/>
        <v>5.9135464308728791E-2</v>
      </c>
      <c r="S968" s="473"/>
      <c r="T968" s="471">
        <f t="shared" si="683"/>
        <v>5.9135464308728791E-2</v>
      </c>
      <c r="U968" s="472"/>
      <c r="V968" s="471">
        <f t="shared" si="684"/>
        <v>5.9135464308728791E-2</v>
      </c>
      <c r="W968" s="472"/>
      <c r="X968" s="471">
        <f t="shared" si="685"/>
        <v>5.9135464308728791E-2</v>
      </c>
      <c r="Y968" s="472"/>
      <c r="Z968" s="471">
        <f t="shared" si="686"/>
        <v>5.9135464308728791E-2</v>
      </c>
      <c r="AA968" s="472"/>
      <c r="AB968" s="471">
        <f t="shared" si="687"/>
        <v>5.9135464308728791E-2</v>
      </c>
      <c r="AC968" s="472"/>
      <c r="AD968" s="471">
        <f t="shared" si="688"/>
        <v>5.9135464308728791E-2</v>
      </c>
      <c r="AE968" s="471"/>
      <c r="AF968" s="471">
        <f t="shared" si="689"/>
        <v>5.9135464308728791E-2</v>
      </c>
      <c r="AG968" s="472"/>
      <c r="AH968" s="471">
        <f t="shared" si="690"/>
        <v>5.9135464308728791E-2</v>
      </c>
      <c r="AI968" s="472"/>
      <c r="AJ968" s="471">
        <f t="shared" si="691"/>
        <v>5.9135464308728791E-2</v>
      </c>
      <c r="AK968" s="472"/>
      <c r="AL968" s="471">
        <f t="shared" ref="AL968:AL973" si="692">IF(SUM($D955:$D968)=0,"NA",SUM($J955:$J968)/SUM($D955:$D968))</f>
        <v>5.9135464308728791E-2</v>
      </c>
      <c r="AM968" s="472"/>
      <c r="AN968" s="471"/>
      <c r="AO968" s="472"/>
      <c r="AP968" s="471"/>
      <c r="AQ968" s="472"/>
      <c r="AR968" s="472"/>
    </row>
    <row r="969" spans="1:46">
      <c r="A969" s="466">
        <v>39003</v>
      </c>
      <c r="B969" s="467">
        <v>2010</v>
      </c>
      <c r="C969" s="466"/>
      <c r="D969" s="479">
        <v>2511.27</v>
      </c>
      <c r="E969" s="479"/>
      <c r="F969" s="479">
        <v>0</v>
      </c>
      <c r="G969" s="479"/>
      <c r="H969" s="479">
        <v>110.28</v>
      </c>
      <c r="J969" s="451">
        <f t="shared" si="678"/>
        <v>-110.28</v>
      </c>
      <c r="L969" s="471">
        <f t="shared" si="679"/>
        <v>-4.3914035527840498E-2</v>
      </c>
      <c r="N969" s="471">
        <f t="shared" si="680"/>
        <v>-4.3914035527840498E-2</v>
      </c>
      <c r="O969" s="472"/>
      <c r="P969" s="471">
        <f t="shared" si="681"/>
        <v>0.26561847220427881</v>
      </c>
      <c r="Q969" s="472"/>
      <c r="R969" s="471">
        <f t="shared" si="682"/>
        <v>5.0292520756313353E-2</v>
      </c>
      <c r="S969" s="472"/>
      <c r="T969" s="471">
        <f t="shared" si="683"/>
        <v>5.0292520756313353E-2</v>
      </c>
      <c r="U969" s="472"/>
      <c r="V969" s="471">
        <f t="shared" si="684"/>
        <v>5.0292520756313353E-2</v>
      </c>
      <c r="W969" s="472"/>
      <c r="X969" s="471">
        <f t="shared" si="685"/>
        <v>5.0292520756313353E-2</v>
      </c>
      <c r="Y969" s="472"/>
      <c r="Z969" s="471">
        <f t="shared" si="686"/>
        <v>5.0292520756313353E-2</v>
      </c>
      <c r="AA969" s="472"/>
      <c r="AB969" s="471">
        <f t="shared" si="687"/>
        <v>5.0292520756313353E-2</v>
      </c>
      <c r="AC969" s="472"/>
      <c r="AD969" s="471">
        <f t="shared" si="688"/>
        <v>5.0292520756313353E-2</v>
      </c>
      <c r="AE969" s="472"/>
      <c r="AF969" s="471">
        <f t="shared" si="689"/>
        <v>5.0292520756313353E-2</v>
      </c>
      <c r="AG969" s="472"/>
      <c r="AH969" s="471">
        <f t="shared" si="690"/>
        <v>5.0292520756313353E-2</v>
      </c>
      <c r="AI969" s="472"/>
      <c r="AJ969" s="471">
        <f t="shared" si="691"/>
        <v>5.0292520756313353E-2</v>
      </c>
      <c r="AK969" s="472"/>
      <c r="AL969" s="471">
        <f t="shared" si="692"/>
        <v>5.0292520756313353E-2</v>
      </c>
      <c r="AM969" s="472"/>
      <c r="AN969" s="471">
        <f>IF(SUM($D955:$D969)=0,"NA",SUM($J955:$J969)/SUM($D955:$D969))</f>
        <v>5.0292520756313353E-2</v>
      </c>
      <c r="AO969" s="472"/>
      <c r="AP969" s="471"/>
      <c r="AQ969" s="472"/>
      <c r="AR969" s="471"/>
    </row>
    <row r="970" spans="1:46">
      <c r="A970" s="466">
        <v>39003</v>
      </c>
      <c r="B970" s="467">
        <v>2011</v>
      </c>
      <c r="C970" s="466"/>
      <c r="D970" s="468">
        <v>0</v>
      </c>
      <c r="E970" s="469"/>
      <c r="F970" s="479">
        <v>0</v>
      </c>
      <c r="G970" s="469"/>
      <c r="H970" s="468">
        <v>0</v>
      </c>
      <c r="J970" s="470">
        <f t="shared" si="678"/>
        <v>0</v>
      </c>
      <c r="L970" s="471" t="str">
        <f t="shared" si="679"/>
        <v>NA</v>
      </c>
      <c r="N970" s="471">
        <f t="shared" si="680"/>
        <v>-4.3914035527840498E-2</v>
      </c>
      <c r="O970" s="472"/>
      <c r="P970" s="471">
        <f t="shared" si="681"/>
        <v>-4.3914035527840498E-2</v>
      </c>
      <c r="Q970" s="472"/>
      <c r="R970" s="471">
        <f t="shared" si="682"/>
        <v>0.26561847220427881</v>
      </c>
      <c r="S970" s="472"/>
      <c r="T970" s="471">
        <f t="shared" si="683"/>
        <v>5.0292520756313353E-2</v>
      </c>
      <c r="U970" s="472"/>
      <c r="V970" s="471">
        <f t="shared" si="684"/>
        <v>5.0292520756313353E-2</v>
      </c>
      <c r="W970" s="472"/>
      <c r="X970" s="471">
        <f t="shared" si="685"/>
        <v>5.0292520756313353E-2</v>
      </c>
      <c r="Y970" s="472"/>
      <c r="Z970" s="471">
        <f t="shared" si="686"/>
        <v>5.0292520756313353E-2</v>
      </c>
      <c r="AA970" s="472"/>
      <c r="AB970" s="471">
        <f t="shared" si="687"/>
        <v>5.0292520756313353E-2</v>
      </c>
      <c r="AC970" s="472"/>
      <c r="AD970" s="471">
        <f t="shared" si="688"/>
        <v>5.0292520756313353E-2</v>
      </c>
      <c r="AE970" s="472"/>
      <c r="AF970" s="471">
        <f t="shared" si="689"/>
        <v>5.0292520756313353E-2</v>
      </c>
      <c r="AG970" s="472"/>
      <c r="AH970" s="471">
        <f t="shared" si="690"/>
        <v>5.0292520756313353E-2</v>
      </c>
      <c r="AI970" s="472"/>
      <c r="AJ970" s="471">
        <f t="shared" si="691"/>
        <v>5.0292520756313353E-2</v>
      </c>
      <c r="AK970" s="472"/>
      <c r="AL970" s="471">
        <f t="shared" si="692"/>
        <v>5.0292520756313353E-2</v>
      </c>
      <c r="AM970" s="472"/>
      <c r="AN970" s="471">
        <f>IF(SUM($D956:$D970)=0,"NA",SUM($J956:$J970)/SUM($D956:$D970))</f>
        <v>5.0292520756313353E-2</v>
      </c>
      <c r="AO970" s="472"/>
      <c r="AP970" s="471">
        <f>IF(SUM($D955:$D970)=0,"NA",SUM($J955:$J970)/SUM($D955:$D970))</f>
        <v>5.0292520756313353E-2</v>
      </c>
      <c r="AQ970" s="472"/>
      <c r="AR970" s="471"/>
    </row>
    <row r="971" spans="1:46">
      <c r="A971" s="466">
        <v>39003</v>
      </c>
      <c r="B971" s="467">
        <v>2012</v>
      </c>
      <c r="C971" s="466"/>
      <c r="D971" s="468">
        <v>0</v>
      </c>
      <c r="E971" s="469"/>
      <c r="F971" s="479">
        <v>0</v>
      </c>
      <c r="G971" s="469"/>
      <c r="H971" s="468">
        <v>0</v>
      </c>
      <c r="J971" s="470">
        <f t="shared" si="678"/>
        <v>0</v>
      </c>
      <c r="L971" s="471" t="str">
        <f t="shared" si="679"/>
        <v>NA</v>
      </c>
      <c r="N971" s="471" t="str">
        <f t="shared" si="680"/>
        <v>NA</v>
      </c>
      <c r="O971" s="472"/>
      <c r="P971" s="471">
        <f t="shared" si="681"/>
        <v>-4.3914035527840498E-2</v>
      </c>
      <c r="Q971" s="472"/>
      <c r="R971" s="471">
        <f t="shared" si="682"/>
        <v>-4.3914035527840498E-2</v>
      </c>
      <c r="S971" s="472"/>
      <c r="T971" s="471">
        <f t="shared" si="683"/>
        <v>0.26561847220427881</v>
      </c>
      <c r="U971" s="472"/>
      <c r="V971" s="471">
        <f t="shared" si="684"/>
        <v>5.0292520756313353E-2</v>
      </c>
      <c r="W971" s="472"/>
      <c r="X971" s="471">
        <f t="shared" si="685"/>
        <v>5.0292520756313353E-2</v>
      </c>
      <c r="Y971" s="472"/>
      <c r="Z971" s="471">
        <f t="shared" si="686"/>
        <v>5.0292520756313353E-2</v>
      </c>
      <c r="AA971" s="472"/>
      <c r="AB971" s="471">
        <f t="shared" si="687"/>
        <v>5.0292520756313353E-2</v>
      </c>
      <c r="AC971" s="472"/>
      <c r="AD971" s="471">
        <f t="shared" si="688"/>
        <v>5.0292520756313353E-2</v>
      </c>
      <c r="AE971" s="472"/>
      <c r="AF971" s="471">
        <f t="shared" si="689"/>
        <v>5.0292520756313353E-2</v>
      </c>
      <c r="AG971" s="472"/>
      <c r="AH971" s="471">
        <f t="shared" si="690"/>
        <v>5.0292520756313353E-2</v>
      </c>
      <c r="AI971" s="472"/>
      <c r="AJ971" s="471">
        <f t="shared" si="691"/>
        <v>5.0292520756313353E-2</v>
      </c>
      <c r="AK971" s="472"/>
      <c r="AL971" s="471">
        <f t="shared" si="692"/>
        <v>5.0292520756313353E-2</v>
      </c>
      <c r="AM971" s="472"/>
      <c r="AN971" s="471">
        <f>IF(SUM($D957:$D971)=0,"NA",SUM($J957:$J971)/SUM($D957:$D971))</f>
        <v>5.0292520756313353E-2</v>
      </c>
      <c r="AO971" s="472"/>
      <c r="AP971" s="471">
        <f>IF(SUM($D956:$D971)=0,"NA",SUM($J956:$J971)/SUM($D956:$D971))</f>
        <v>5.0292520756313353E-2</v>
      </c>
      <c r="AQ971" s="472"/>
      <c r="AR971" s="471">
        <f>IF(SUM($D955:$D971)=0,"NA",SUM($J955:$J971)/SUM($D955:$D971))</f>
        <v>5.0292520756313353E-2</v>
      </c>
    </row>
    <row r="972" spans="1:46">
      <c r="A972" s="466">
        <v>39003</v>
      </c>
      <c r="B972" s="467">
        <v>2013</v>
      </c>
      <c r="C972" s="466"/>
      <c r="D972" s="468">
        <v>0</v>
      </c>
      <c r="E972" s="469"/>
      <c r="F972" s="479">
        <v>0</v>
      </c>
      <c r="G972" s="469"/>
      <c r="H972" s="468">
        <v>0</v>
      </c>
      <c r="J972" s="470">
        <f t="shared" si="678"/>
        <v>0</v>
      </c>
      <c r="L972" s="471" t="str">
        <f t="shared" si="679"/>
        <v>NA</v>
      </c>
      <c r="N972" s="471" t="str">
        <f>IF(SUM($D971:$D972)=0,"NA",SUM($J971:$J972)/SUM($D971:$D972))</f>
        <v>NA</v>
      </c>
      <c r="O972" s="472"/>
      <c r="P972" s="471" t="str">
        <f t="shared" si="681"/>
        <v>NA</v>
      </c>
      <c r="Q972" s="472"/>
      <c r="R972" s="471">
        <f t="shared" si="682"/>
        <v>-4.3914035527840498E-2</v>
      </c>
      <c r="S972" s="472"/>
      <c r="T972" s="471">
        <f t="shared" si="683"/>
        <v>-4.3914035527840498E-2</v>
      </c>
      <c r="U972" s="472"/>
      <c r="V972" s="471">
        <f t="shared" si="684"/>
        <v>0.26561847220427881</v>
      </c>
      <c r="W972" s="472"/>
      <c r="X972" s="471">
        <f t="shared" si="685"/>
        <v>5.0292520756313353E-2</v>
      </c>
      <c r="Y972" s="472"/>
      <c r="Z972" s="471">
        <f t="shared" si="686"/>
        <v>5.0292520756313353E-2</v>
      </c>
      <c r="AA972" s="472"/>
      <c r="AB972" s="471">
        <f t="shared" si="687"/>
        <v>5.0292520756313353E-2</v>
      </c>
      <c r="AC972" s="472"/>
      <c r="AD972" s="471">
        <f t="shared" si="688"/>
        <v>5.0292520756313353E-2</v>
      </c>
      <c r="AE972" s="472"/>
      <c r="AF972" s="471">
        <f t="shared" si="689"/>
        <v>5.0292520756313353E-2</v>
      </c>
      <c r="AG972" s="472"/>
      <c r="AH972" s="471">
        <f t="shared" si="690"/>
        <v>5.0292520756313353E-2</v>
      </c>
      <c r="AI972" s="472"/>
      <c r="AJ972" s="471">
        <f t="shared" si="691"/>
        <v>5.0292520756313353E-2</v>
      </c>
      <c r="AK972" s="472"/>
      <c r="AL972" s="471">
        <f t="shared" si="692"/>
        <v>5.0292520756313353E-2</v>
      </c>
      <c r="AM972" s="472"/>
      <c r="AN972" s="471">
        <f>IF(SUM($D958:$D972)=0,"NA",SUM($J958:$J972)/SUM($D958:$D972))</f>
        <v>5.0292520756313353E-2</v>
      </c>
      <c r="AO972" s="472"/>
      <c r="AP972" s="471">
        <f>IF(SUM($D957:$D972)=0,"NA",SUM($J957:$J972)/SUM($D957:$D972))</f>
        <v>5.0292520756313353E-2</v>
      </c>
      <c r="AQ972" s="472"/>
      <c r="AR972" s="471">
        <f>IF(SUM($D956:$D972)=0,"NA",SUM($J956:$J972)/SUM($D956:$D972))</f>
        <v>5.0292520756313353E-2</v>
      </c>
      <c r="AS972" s="471">
        <f>IF(SUM($D955:$D972)=0,"NA",SUM($J955:$J972)/SUM($D955:$D972))</f>
        <v>5.0292520756313353E-2</v>
      </c>
    </row>
    <row r="973" spans="1:46">
      <c r="A973" s="466">
        <v>39003</v>
      </c>
      <c r="B973" s="467">
        <v>2014</v>
      </c>
      <c r="C973" s="466"/>
      <c r="D973" s="468">
        <v>0</v>
      </c>
      <c r="E973" s="469"/>
      <c r="F973" s="479">
        <v>0</v>
      </c>
      <c r="G973" s="469"/>
      <c r="H973" s="468">
        <v>0</v>
      </c>
      <c r="J973" s="470">
        <f t="shared" si="678"/>
        <v>0</v>
      </c>
      <c r="L973" s="471" t="str">
        <f t="shared" si="679"/>
        <v>NA</v>
      </c>
      <c r="N973" s="471" t="str">
        <f>IF(SUM($D972:$D973)=0,"NA",SUM($J972:$J973)/SUM($D972:$D973))</f>
        <v>NA</v>
      </c>
      <c r="O973" s="472"/>
      <c r="P973" s="471" t="str">
        <f t="shared" si="681"/>
        <v>NA</v>
      </c>
      <c r="Q973" s="472"/>
      <c r="R973" s="471" t="str">
        <f t="shared" si="682"/>
        <v>NA</v>
      </c>
      <c r="S973" s="472"/>
      <c r="T973" s="471">
        <f t="shared" si="683"/>
        <v>-4.3914035527840498E-2</v>
      </c>
      <c r="U973" s="472"/>
      <c r="V973" s="471">
        <f t="shared" si="684"/>
        <v>-4.3914035527840498E-2</v>
      </c>
      <c r="W973" s="472"/>
      <c r="X973" s="471">
        <f t="shared" si="685"/>
        <v>0.26561847220427881</v>
      </c>
      <c r="Y973" s="472"/>
      <c r="Z973" s="471">
        <f t="shared" si="686"/>
        <v>5.0292520756313353E-2</v>
      </c>
      <c r="AA973" s="472"/>
      <c r="AB973" s="471">
        <f t="shared" si="687"/>
        <v>5.0292520756313353E-2</v>
      </c>
      <c r="AC973" s="472"/>
      <c r="AD973" s="471">
        <f t="shared" si="688"/>
        <v>5.0292520756313353E-2</v>
      </c>
      <c r="AE973" s="472"/>
      <c r="AF973" s="471">
        <f t="shared" si="689"/>
        <v>5.0292520756313353E-2</v>
      </c>
      <c r="AG973" s="472"/>
      <c r="AH973" s="471">
        <f t="shared" si="690"/>
        <v>5.0292520756313353E-2</v>
      </c>
      <c r="AI973" s="472"/>
      <c r="AJ973" s="471">
        <f t="shared" si="691"/>
        <v>5.0292520756313353E-2</v>
      </c>
      <c r="AK973" s="472"/>
      <c r="AL973" s="471">
        <f t="shared" si="692"/>
        <v>5.0292520756313353E-2</v>
      </c>
      <c r="AM973" s="472"/>
      <c r="AN973" s="471">
        <f>IF(SUM($D959:$D973)=0,"NA",SUM($J959:$J973)/SUM($D959:$D973))</f>
        <v>5.0292520756313353E-2</v>
      </c>
      <c r="AO973" s="472"/>
      <c r="AP973" s="471">
        <f>IF(SUM($D958:$D973)=0,"NA",SUM($J958:$J973)/SUM($D958:$D973))</f>
        <v>5.0292520756313353E-2</v>
      </c>
      <c r="AQ973" s="472"/>
      <c r="AR973" s="471">
        <f>IF(SUM($D957:$D973)=0,"NA",SUM($J957:$J973)/SUM($D957:$D973))</f>
        <v>5.0292520756313353E-2</v>
      </c>
      <c r="AS973" s="471">
        <f>IF(SUM($D956:$D973)=0,"NA",SUM($J956:$J973)/SUM($D956:$D973))</f>
        <v>5.0292520756313353E-2</v>
      </c>
      <c r="AT973" s="471">
        <f>IF(SUM($D955:$D973)=0,"NA",SUM($J955:$J973)/SUM($D955:$D973))</f>
        <v>5.0292520756313353E-2</v>
      </c>
    </row>
    <row r="974" spans="1:46">
      <c r="A974" s="466"/>
      <c r="B974" s="466"/>
      <c r="C974" s="466"/>
      <c r="D974" s="477"/>
      <c r="E974" s="478"/>
      <c r="F974" s="477"/>
      <c r="G974" s="478"/>
      <c r="H974" s="477"/>
      <c r="J974" s="488">
        <f>SUM(J955:J973)</f>
        <v>1471.7900000000002</v>
      </c>
    </row>
    <row r="975" spans="1:46">
      <c r="A975" s="466"/>
      <c r="B975" s="466"/>
      <c r="C975" s="466"/>
      <c r="D975" s="477"/>
      <c r="E975" s="478"/>
      <c r="F975" s="477"/>
      <c r="G975" s="478"/>
      <c r="H975" s="477"/>
    </row>
    <row r="976" spans="1:46">
      <c r="A976" s="466">
        <v>39004</v>
      </c>
      <c r="B976" s="467">
        <v>1996</v>
      </c>
      <c r="C976" s="466"/>
      <c r="D976" s="468">
        <v>0</v>
      </c>
      <c r="E976" s="469"/>
      <c r="F976" s="468">
        <v>0</v>
      </c>
      <c r="G976" s="469"/>
      <c r="H976" s="468">
        <v>0</v>
      </c>
      <c r="J976" s="470">
        <f t="shared" ref="J976:J994" si="693">F976+-H976</f>
        <v>0</v>
      </c>
      <c r="L976" s="471" t="str">
        <f t="shared" ref="L976:L994" si="694">IF(D976=0,"NA",+J976/D976)</f>
        <v>NA</v>
      </c>
      <c r="N976" s="471"/>
      <c r="O976" s="472"/>
      <c r="P976" s="471"/>
      <c r="Q976" s="473"/>
      <c r="R976" s="473"/>
      <c r="S976" s="473"/>
      <c r="T976" s="473"/>
      <c r="U976" s="472"/>
      <c r="V976" s="472"/>
      <c r="W976" s="472"/>
      <c r="X976" s="472"/>
      <c r="Y976" s="472"/>
      <c r="Z976" s="472"/>
      <c r="AA976" s="474"/>
      <c r="AB976" s="474"/>
      <c r="AC976" s="472"/>
      <c r="AD976" s="472"/>
      <c r="AE976" s="472"/>
      <c r="AF976" s="472"/>
      <c r="AG976" s="472"/>
      <c r="AH976" s="472"/>
      <c r="AI976" s="472"/>
      <c r="AJ976" s="472"/>
      <c r="AK976" s="472"/>
      <c r="AL976" s="472"/>
      <c r="AM976" s="472"/>
      <c r="AN976" s="472"/>
      <c r="AO976" s="472"/>
      <c r="AP976" s="472"/>
      <c r="AQ976" s="472"/>
      <c r="AR976" s="472"/>
    </row>
    <row r="977" spans="1:44">
      <c r="A977" s="466">
        <v>39004</v>
      </c>
      <c r="B977" s="467">
        <v>1997</v>
      </c>
      <c r="C977" s="466"/>
      <c r="D977" s="468">
        <v>0</v>
      </c>
      <c r="E977" s="469"/>
      <c r="F977" s="468">
        <v>0</v>
      </c>
      <c r="G977" s="469"/>
      <c r="H977" s="468">
        <v>0</v>
      </c>
      <c r="J977" s="470">
        <f t="shared" si="693"/>
        <v>0</v>
      </c>
      <c r="L977" s="471" t="str">
        <f t="shared" si="694"/>
        <v>NA</v>
      </c>
      <c r="N977" s="471" t="str">
        <f t="shared" ref="N977:N992" si="695">IF(SUM($D976:$D977)=0,"NA",SUM($J976:$J977)/SUM($D976:$D977))</f>
        <v>NA</v>
      </c>
      <c r="O977" s="472"/>
      <c r="P977" s="471"/>
      <c r="Q977" s="473"/>
      <c r="R977" s="471"/>
      <c r="S977" s="473"/>
      <c r="T977" s="473"/>
      <c r="U977" s="472"/>
      <c r="V977" s="472"/>
      <c r="W977" s="472"/>
      <c r="X977" s="472"/>
      <c r="Y977" s="472"/>
      <c r="Z977" s="472"/>
      <c r="AA977" s="474"/>
      <c r="AB977" s="475"/>
      <c r="AC977" s="472"/>
      <c r="AD977" s="472"/>
      <c r="AE977" s="472"/>
      <c r="AF977" s="472"/>
      <c r="AG977" s="472"/>
      <c r="AH977" s="472"/>
      <c r="AI977" s="472"/>
      <c r="AJ977" s="472"/>
      <c r="AK977" s="472"/>
      <c r="AL977" s="472"/>
      <c r="AM977" s="472"/>
      <c r="AN977" s="472"/>
      <c r="AO977" s="472"/>
      <c r="AP977" s="472"/>
      <c r="AQ977" s="472"/>
      <c r="AR977" s="472"/>
    </row>
    <row r="978" spans="1:44">
      <c r="A978" s="466">
        <v>39004</v>
      </c>
      <c r="B978" s="467">
        <v>1998</v>
      </c>
      <c r="C978" s="466"/>
      <c r="D978" s="468">
        <v>0</v>
      </c>
      <c r="E978" s="469"/>
      <c r="F978" s="468">
        <v>0</v>
      </c>
      <c r="G978" s="469"/>
      <c r="H978" s="468">
        <v>0</v>
      </c>
      <c r="J978" s="470">
        <f t="shared" si="693"/>
        <v>0</v>
      </c>
      <c r="L978" s="471" t="str">
        <f t="shared" si="694"/>
        <v>NA</v>
      </c>
      <c r="N978" s="471" t="str">
        <f t="shared" si="695"/>
        <v>NA</v>
      </c>
      <c r="O978" s="472"/>
      <c r="P978" s="471" t="str">
        <f t="shared" ref="P978:P994" si="696">IF(SUM($D976:$D978)=0,"NA",SUM($J976:$J978)/SUM($D976:$D978))</f>
        <v>NA</v>
      </c>
      <c r="Q978" s="473"/>
      <c r="R978" s="471"/>
      <c r="S978" s="473"/>
      <c r="T978" s="471"/>
      <c r="U978" s="472"/>
      <c r="V978" s="472"/>
      <c r="W978" s="472"/>
      <c r="X978" s="472"/>
      <c r="Y978" s="472"/>
      <c r="Z978" s="472"/>
      <c r="AA978" s="472"/>
      <c r="AB978" s="472"/>
      <c r="AC978" s="472"/>
      <c r="AD978" s="472"/>
      <c r="AE978" s="472"/>
      <c r="AF978" s="472"/>
      <c r="AG978" s="472"/>
      <c r="AH978" s="472"/>
      <c r="AI978" s="472"/>
      <c r="AJ978" s="472"/>
      <c r="AK978" s="472"/>
      <c r="AL978" s="472"/>
      <c r="AM978" s="472"/>
      <c r="AN978" s="472"/>
      <c r="AO978" s="472"/>
      <c r="AP978" s="472"/>
      <c r="AQ978" s="472"/>
      <c r="AR978" s="472"/>
    </row>
    <row r="979" spans="1:44">
      <c r="A979" s="466">
        <v>39004</v>
      </c>
      <c r="B979" s="467">
        <v>1999</v>
      </c>
      <c r="C979" s="466"/>
      <c r="D979" s="468">
        <v>0</v>
      </c>
      <c r="E979" s="469"/>
      <c r="F979" s="468">
        <v>0</v>
      </c>
      <c r="G979" s="469"/>
      <c r="H979" s="468">
        <v>0</v>
      </c>
      <c r="J979" s="470">
        <f t="shared" si="693"/>
        <v>0</v>
      </c>
      <c r="L979" s="471" t="str">
        <f t="shared" si="694"/>
        <v>NA</v>
      </c>
      <c r="N979" s="471" t="str">
        <f t="shared" si="695"/>
        <v>NA</v>
      </c>
      <c r="O979" s="472"/>
      <c r="P979" s="471" t="str">
        <f t="shared" si="696"/>
        <v>NA</v>
      </c>
      <c r="Q979" s="473"/>
      <c r="R979" s="471" t="str">
        <f t="shared" ref="R979:R994" si="697">IF(SUM($D976:$D979)=0,"NA",SUM($J976:$J979)/SUM($D976:$D979))</f>
        <v>NA</v>
      </c>
      <c r="S979" s="473"/>
      <c r="T979" s="471"/>
      <c r="U979" s="472"/>
      <c r="V979" s="471"/>
      <c r="W979" s="472"/>
      <c r="X979" s="472"/>
      <c r="Y979" s="472"/>
      <c r="Z979" s="472"/>
      <c r="AA979" s="472"/>
      <c r="AB979" s="472"/>
      <c r="AC979" s="472"/>
      <c r="AD979" s="472"/>
      <c r="AE979" s="472"/>
      <c r="AF979" s="472"/>
      <c r="AG979" s="472"/>
      <c r="AH979" s="472"/>
      <c r="AI979" s="472"/>
      <c r="AJ979" s="472"/>
      <c r="AK979" s="472"/>
      <c r="AL979" s="472"/>
      <c r="AM979" s="472"/>
      <c r="AN979" s="472"/>
      <c r="AO979" s="472"/>
      <c r="AP979" s="472"/>
      <c r="AQ979" s="472"/>
      <c r="AR979" s="472"/>
    </row>
    <row r="980" spans="1:44">
      <c r="A980" s="466">
        <v>39004</v>
      </c>
      <c r="B980" s="467">
        <v>2000</v>
      </c>
      <c r="C980" s="466"/>
      <c r="D980" s="468">
        <v>0</v>
      </c>
      <c r="E980" s="469"/>
      <c r="F980" s="468">
        <v>0</v>
      </c>
      <c r="G980" s="469"/>
      <c r="H980" s="468">
        <v>0</v>
      </c>
      <c r="J980" s="470">
        <f t="shared" si="693"/>
        <v>0</v>
      </c>
      <c r="L980" s="471" t="str">
        <f t="shared" si="694"/>
        <v>NA</v>
      </c>
      <c r="N980" s="471" t="str">
        <f t="shared" si="695"/>
        <v>NA</v>
      </c>
      <c r="O980" s="472"/>
      <c r="P980" s="471" t="str">
        <f t="shared" si="696"/>
        <v>NA</v>
      </c>
      <c r="Q980" s="473"/>
      <c r="R980" s="471" t="str">
        <f t="shared" si="697"/>
        <v>NA</v>
      </c>
      <c r="S980" s="473"/>
      <c r="T980" s="471" t="str">
        <f t="shared" ref="T980:T994" si="698">IF(SUM($D976:$D980)=0,"NA",SUM($J976:$J980)/SUM($D976:$D980))</f>
        <v>NA</v>
      </c>
      <c r="U980" s="472"/>
      <c r="V980" s="471"/>
      <c r="W980" s="472"/>
      <c r="X980" s="471"/>
      <c r="Y980" s="472"/>
      <c r="Z980" s="472"/>
      <c r="AA980" s="472"/>
      <c r="AB980" s="472"/>
      <c r="AC980" s="472"/>
      <c r="AD980" s="472"/>
      <c r="AE980" s="472"/>
      <c r="AF980" s="472"/>
      <c r="AG980" s="472"/>
      <c r="AH980" s="472"/>
      <c r="AI980" s="472"/>
      <c r="AJ980" s="472"/>
      <c r="AK980" s="472"/>
      <c r="AL980" s="472"/>
      <c r="AM980" s="472"/>
      <c r="AN980" s="472"/>
      <c r="AO980" s="472"/>
      <c r="AP980" s="472"/>
      <c r="AQ980" s="472"/>
      <c r="AR980" s="472"/>
    </row>
    <row r="981" spans="1:44">
      <c r="A981" s="466">
        <v>39004</v>
      </c>
      <c r="B981" s="467">
        <v>2001</v>
      </c>
      <c r="C981" s="466"/>
      <c r="D981" s="468">
        <v>0</v>
      </c>
      <c r="E981" s="469"/>
      <c r="F981" s="468">
        <v>0</v>
      </c>
      <c r="G981" s="469"/>
      <c r="H981" s="468">
        <v>0</v>
      </c>
      <c r="J981" s="470">
        <f t="shared" si="693"/>
        <v>0</v>
      </c>
      <c r="L981" s="471" t="str">
        <f t="shared" si="694"/>
        <v>NA</v>
      </c>
      <c r="N981" s="471" t="str">
        <f t="shared" si="695"/>
        <v>NA</v>
      </c>
      <c r="O981" s="472"/>
      <c r="P981" s="471" t="str">
        <f t="shared" si="696"/>
        <v>NA</v>
      </c>
      <c r="Q981" s="473"/>
      <c r="R981" s="471" t="str">
        <f t="shared" si="697"/>
        <v>NA</v>
      </c>
      <c r="S981" s="473"/>
      <c r="T981" s="471" t="str">
        <f t="shared" si="698"/>
        <v>NA</v>
      </c>
      <c r="U981" s="472"/>
      <c r="V981" s="471" t="str">
        <f t="shared" ref="V981:V994" si="699">IF(SUM($D976:$D981)=0,"NA",SUM($J976:$J981)/SUM($D976:$D981))</f>
        <v>NA</v>
      </c>
      <c r="W981" s="472"/>
      <c r="X981" s="471"/>
      <c r="Y981" s="472"/>
      <c r="Z981" s="471"/>
      <c r="AA981" s="472"/>
      <c r="AB981" s="472"/>
      <c r="AC981" s="472"/>
      <c r="AD981" s="472"/>
      <c r="AE981" s="472"/>
      <c r="AF981" s="472"/>
      <c r="AG981" s="472"/>
      <c r="AH981" s="472"/>
      <c r="AI981" s="472"/>
      <c r="AJ981" s="472"/>
      <c r="AK981" s="472"/>
      <c r="AL981" s="472"/>
      <c r="AM981" s="472"/>
      <c r="AN981" s="472"/>
      <c r="AO981" s="472"/>
      <c r="AP981" s="472"/>
      <c r="AQ981" s="472"/>
      <c r="AR981" s="472"/>
    </row>
    <row r="982" spans="1:44">
      <c r="A982" s="466">
        <v>39004</v>
      </c>
      <c r="B982" s="467">
        <v>2002</v>
      </c>
      <c r="C982" s="466"/>
      <c r="D982" s="468">
        <v>0</v>
      </c>
      <c r="E982" s="469"/>
      <c r="F982" s="468">
        <v>0</v>
      </c>
      <c r="G982" s="469"/>
      <c r="H982" s="468">
        <v>0</v>
      </c>
      <c r="J982" s="470">
        <f t="shared" si="693"/>
        <v>0</v>
      </c>
      <c r="L982" s="471" t="str">
        <f t="shared" si="694"/>
        <v>NA</v>
      </c>
      <c r="N982" s="471" t="str">
        <f t="shared" si="695"/>
        <v>NA</v>
      </c>
      <c r="O982" s="472"/>
      <c r="P982" s="471" t="str">
        <f t="shared" si="696"/>
        <v>NA</v>
      </c>
      <c r="Q982" s="473"/>
      <c r="R982" s="471" t="str">
        <f t="shared" si="697"/>
        <v>NA</v>
      </c>
      <c r="S982" s="473"/>
      <c r="T982" s="471" t="str">
        <f t="shared" si="698"/>
        <v>NA</v>
      </c>
      <c r="U982" s="472"/>
      <c r="V982" s="471" t="str">
        <f t="shared" si="699"/>
        <v>NA</v>
      </c>
      <c r="W982" s="472"/>
      <c r="X982" s="471" t="str">
        <f t="shared" ref="X982:X994" si="700">IF(SUM($D976:$D982)=0,"NA",SUM($J976:$J982)/SUM($D976:$D982))</f>
        <v>NA</v>
      </c>
      <c r="Y982" s="472"/>
      <c r="Z982" s="471"/>
      <c r="AA982" s="472"/>
      <c r="AB982" s="471"/>
      <c r="AC982" s="472"/>
      <c r="AD982" s="472"/>
      <c r="AE982" s="472"/>
      <c r="AF982" s="472"/>
      <c r="AG982" s="472"/>
      <c r="AH982" s="472"/>
      <c r="AI982" s="472"/>
      <c r="AJ982" s="472"/>
      <c r="AK982" s="472"/>
      <c r="AL982" s="472"/>
      <c r="AM982" s="472"/>
      <c r="AN982" s="472"/>
      <c r="AO982" s="472"/>
      <c r="AP982" s="472"/>
      <c r="AQ982" s="472"/>
      <c r="AR982" s="472"/>
    </row>
    <row r="983" spans="1:44">
      <c r="A983" s="466">
        <v>39004</v>
      </c>
      <c r="B983" s="467">
        <v>2003</v>
      </c>
      <c r="C983" s="466"/>
      <c r="D983" s="468">
        <v>0</v>
      </c>
      <c r="E983" s="469"/>
      <c r="F983" s="468">
        <v>0</v>
      </c>
      <c r="G983" s="469"/>
      <c r="H983" s="468">
        <v>0</v>
      </c>
      <c r="J983" s="470">
        <f t="shared" si="693"/>
        <v>0</v>
      </c>
      <c r="L983" s="471" t="str">
        <f t="shared" si="694"/>
        <v>NA</v>
      </c>
      <c r="N983" s="471" t="str">
        <f t="shared" si="695"/>
        <v>NA</v>
      </c>
      <c r="O983" s="472"/>
      <c r="P983" s="471" t="str">
        <f t="shared" si="696"/>
        <v>NA</v>
      </c>
      <c r="Q983" s="473"/>
      <c r="R983" s="471" t="str">
        <f t="shared" si="697"/>
        <v>NA</v>
      </c>
      <c r="S983" s="473"/>
      <c r="T983" s="471" t="str">
        <f t="shared" si="698"/>
        <v>NA</v>
      </c>
      <c r="U983" s="472"/>
      <c r="V983" s="471" t="str">
        <f t="shared" si="699"/>
        <v>NA</v>
      </c>
      <c r="W983" s="472"/>
      <c r="X983" s="471" t="str">
        <f t="shared" si="700"/>
        <v>NA</v>
      </c>
      <c r="Y983" s="472"/>
      <c r="Z983" s="471" t="str">
        <f t="shared" ref="Z983:Z994" si="701">IF(SUM($D976:$D983)=0,"NA",SUM($J976:$J983)/SUM($D976:$D983))</f>
        <v>NA</v>
      </c>
      <c r="AA983" s="472"/>
      <c r="AB983" s="471"/>
      <c r="AC983" s="472"/>
      <c r="AD983" s="471"/>
      <c r="AE983" s="471"/>
      <c r="AF983" s="472"/>
      <c r="AG983" s="472"/>
      <c r="AH983" s="472"/>
      <c r="AI983" s="472"/>
      <c r="AJ983" s="472"/>
      <c r="AK983" s="472"/>
      <c r="AL983" s="472"/>
      <c r="AM983" s="472"/>
      <c r="AN983" s="472"/>
      <c r="AO983" s="472"/>
      <c r="AP983" s="472"/>
      <c r="AQ983" s="472"/>
      <c r="AR983" s="472"/>
    </row>
    <row r="984" spans="1:44">
      <c r="A984" s="466">
        <v>39004</v>
      </c>
      <c r="B984" s="467">
        <v>2004</v>
      </c>
      <c r="C984" s="466"/>
      <c r="D984" s="468">
        <v>0</v>
      </c>
      <c r="E984" s="469"/>
      <c r="F984" s="468">
        <v>0</v>
      </c>
      <c r="G984" s="469"/>
      <c r="H984" s="468">
        <v>0</v>
      </c>
      <c r="J984" s="470">
        <f t="shared" si="693"/>
        <v>0</v>
      </c>
      <c r="L984" s="471" t="str">
        <f t="shared" si="694"/>
        <v>NA</v>
      </c>
      <c r="N984" s="471" t="str">
        <f t="shared" si="695"/>
        <v>NA</v>
      </c>
      <c r="O984" s="472"/>
      <c r="P984" s="471" t="str">
        <f t="shared" si="696"/>
        <v>NA</v>
      </c>
      <c r="Q984" s="473"/>
      <c r="R984" s="471" t="str">
        <f t="shared" si="697"/>
        <v>NA</v>
      </c>
      <c r="S984" s="473"/>
      <c r="T984" s="471" t="str">
        <f t="shared" si="698"/>
        <v>NA</v>
      </c>
      <c r="U984" s="472"/>
      <c r="V984" s="471" t="str">
        <f t="shared" si="699"/>
        <v>NA</v>
      </c>
      <c r="W984" s="472"/>
      <c r="X984" s="471" t="str">
        <f t="shared" si="700"/>
        <v>NA</v>
      </c>
      <c r="Y984" s="472"/>
      <c r="Z984" s="471" t="str">
        <f t="shared" si="701"/>
        <v>NA</v>
      </c>
      <c r="AA984" s="472"/>
      <c r="AB984" s="471" t="str">
        <f t="shared" ref="AB984:AB994" si="702">IF(SUM($D976:$D984)=0,"NA",SUM($J976:$J984)/SUM($D976:$D984))</f>
        <v>NA</v>
      </c>
      <c r="AC984" s="472"/>
      <c r="AD984" s="471"/>
      <c r="AE984" s="471"/>
      <c r="AF984" s="471"/>
      <c r="AG984" s="472"/>
      <c r="AH984" s="471" t="s">
        <v>36</v>
      </c>
      <c r="AI984" s="472"/>
      <c r="AJ984" s="471" t="s">
        <v>36</v>
      </c>
      <c r="AK984" s="472"/>
      <c r="AL984" s="471" t="s">
        <v>36</v>
      </c>
      <c r="AM984" s="472"/>
      <c r="AN984" s="471" t="s">
        <v>36</v>
      </c>
      <c r="AO984" s="472"/>
      <c r="AP984" s="472"/>
      <c r="AQ984" s="472"/>
      <c r="AR984" s="472"/>
    </row>
    <row r="985" spans="1:44">
      <c r="A985" s="466">
        <v>39004</v>
      </c>
      <c r="B985" s="467">
        <v>2005</v>
      </c>
      <c r="C985" s="466"/>
      <c r="D985" s="468">
        <v>0</v>
      </c>
      <c r="E985" s="469"/>
      <c r="F985" s="468">
        <v>0</v>
      </c>
      <c r="G985" s="469"/>
      <c r="H985" s="468">
        <v>0</v>
      </c>
      <c r="J985" s="470">
        <f t="shared" si="693"/>
        <v>0</v>
      </c>
      <c r="L985" s="471" t="str">
        <f t="shared" si="694"/>
        <v>NA</v>
      </c>
      <c r="N985" s="471" t="str">
        <f t="shared" si="695"/>
        <v>NA</v>
      </c>
      <c r="O985" s="472"/>
      <c r="P985" s="471" t="str">
        <f t="shared" si="696"/>
        <v>NA</v>
      </c>
      <c r="Q985" s="473"/>
      <c r="R985" s="471" t="str">
        <f t="shared" si="697"/>
        <v>NA</v>
      </c>
      <c r="S985" s="473"/>
      <c r="T985" s="471" t="str">
        <f t="shared" si="698"/>
        <v>NA</v>
      </c>
      <c r="U985" s="472"/>
      <c r="V985" s="471" t="str">
        <f t="shared" si="699"/>
        <v>NA</v>
      </c>
      <c r="W985" s="472"/>
      <c r="X985" s="471" t="str">
        <f t="shared" si="700"/>
        <v>NA</v>
      </c>
      <c r="Y985" s="472"/>
      <c r="Z985" s="471" t="str">
        <f t="shared" si="701"/>
        <v>NA</v>
      </c>
      <c r="AA985" s="472"/>
      <c r="AB985" s="471" t="str">
        <f t="shared" si="702"/>
        <v>NA</v>
      </c>
      <c r="AC985" s="472"/>
      <c r="AD985" s="471" t="str">
        <f t="shared" ref="AD985:AD994" si="703">IF(SUM($D976:$D985)=0,"NA",SUM($J976:$J985)/SUM($D976:$D985))</f>
        <v>NA</v>
      </c>
      <c r="AE985" s="471"/>
      <c r="AF985" s="471"/>
      <c r="AG985" s="472"/>
      <c r="AH985" s="471"/>
      <c r="AI985" s="472"/>
      <c r="AJ985" s="471" t="s">
        <v>36</v>
      </c>
      <c r="AK985" s="472"/>
      <c r="AL985" s="471" t="s">
        <v>36</v>
      </c>
      <c r="AM985" s="472"/>
      <c r="AN985" s="471" t="s">
        <v>36</v>
      </c>
      <c r="AO985" s="472"/>
      <c r="AP985" s="472"/>
      <c r="AQ985" s="472"/>
      <c r="AR985" s="472"/>
    </row>
    <row r="986" spans="1:44">
      <c r="A986" s="466">
        <v>39004</v>
      </c>
      <c r="B986" s="467">
        <v>2006</v>
      </c>
      <c r="C986" s="466"/>
      <c r="D986" s="468">
        <v>0</v>
      </c>
      <c r="E986" s="469"/>
      <c r="F986" s="468">
        <v>0</v>
      </c>
      <c r="G986" s="469"/>
      <c r="H986" s="468">
        <v>0</v>
      </c>
      <c r="J986" s="470">
        <f t="shared" si="693"/>
        <v>0</v>
      </c>
      <c r="L986" s="471" t="str">
        <f t="shared" si="694"/>
        <v>NA</v>
      </c>
      <c r="N986" s="471" t="str">
        <f t="shared" si="695"/>
        <v>NA</v>
      </c>
      <c r="O986" s="472"/>
      <c r="P986" s="471" t="str">
        <f t="shared" si="696"/>
        <v>NA</v>
      </c>
      <c r="Q986" s="473"/>
      <c r="R986" s="471" t="str">
        <f t="shared" si="697"/>
        <v>NA</v>
      </c>
      <c r="S986" s="473"/>
      <c r="T986" s="471" t="str">
        <f t="shared" si="698"/>
        <v>NA</v>
      </c>
      <c r="U986" s="472"/>
      <c r="V986" s="471" t="str">
        <f t="shared" si="699"/>
        <v>NA</v>
      </c>
      <c r="W986" s="472"/>
      <c r="X986" s="471" t="str">
        <f t="shared" si="700"/>
        <v>NA</v>
      </c>
      <c r="Y986" s="472"/>
      <c r="Z986" s="471" t="str">
        <f t="shared" si="701"/>
        <v>NA</v>
      </c>
      <c r="AA986" s="472"/>
      <c r="AB986" s="471" t="str">
        <f t="shared" si="702"/>
        <v>NA</v>
      </c>
      <c r="AC986" s="472"/>
      <c r="AD986" s="471" t="str">
        <f t="shared" si="703"/>
        <v>NA</v>
      </c>
      <c r="AE986" s="471"/>
      <c r="AF986" s="471" t="str">
        <f t="shared" ref="AF986:AF994" si="704">IF(SUM($D976:$D986)=0,"NA",SUM($J976:$J986)/SUM($D976:$D986))</f>
        <v>NA</v>
      </c>
      <c r="AG986" s="472"/>
      <c r="AH986" s="471"/>
      <c r="AI986" s="472"/>
      <c r="AJ986" s="471"/>
      <c r="AK986" s="472"/>
      <c r="AL986" s="471" t="s">
        <v>36</v>
      </c>
      <c r="AM986" s="472"/>
      <c r="AN986" s="471" t="s">
        <v>36</v>
      </c>
      <c r="AO986" s="472"/>
      <c r="AP986" s="472"/>
      <c r="AQ986" s="472"/>
      <c r="AR986" s="472"/>
    </row>
    <row r="987" spans="1:44">
      <c r="A987" s="466">
        <v>39004</v>
      </c>
      <c r="B987" s="467">
        <v>2007</v>
      </c>
      <c r="C987" s="466"/>
      <c r="D987" s="468">
        <v>0</v>
      </c>
      <c r="E987" s="469"/>
      <c r="F987" s="468">
        <v>0</v>
      </c>
      <c r="G987" s="469"/>
      <c r="H987" s="468">
        <v>0</v>
      </c>
      <c r="J987" s="470">
        <f t="shared" si="693"/>
        <v>0</v>
      </c>
      <c r="L987" s="471" t="str">
        <f t="shared" si="694"/>
        <v>NA</v>
      </c>
      <c r="N987" s="471" t="str">
        <f t="shared" si="695"/>
        <v>NA</v>
      </c>
      <c r="O987" s="472"/>
      <c r="P987" s="471" t="str">
        <f t="shared" si="696"/>
        <v>NA</v>
      </c>
      <c r="Q987" s="473"/>
      <c r="R987" s="471" t="str">
        <f t="shared" si="697"/>
        <v>NA</v>
      </c>
      <c r="S987" s="473"/>
      <c r="T987" s="471" t="str">
        <f t="shared" si="698"/>
        <v>NA</v>
      </c>
      <c r="U987" s="472"/>
      <c r="V987" s="471" t="str">
        <f t="shared" si="699"/>
        <v>NA</v>
      </c>
      <c r="W987" s="472"/>
      <c r="X987" s="471" t="str">
        <f t="shared" si="700"/>
        <v>NA</v>
      </c>
      <c r="Y987" s="472"/>
      <c r="Z987" s="471" t="str">
        <f t="shared" si="701"/>
        <v>NA</v>
      </c>
      <c r="AA987" s="472"/>
      <c r="AB987" s="471" t="str">
        <f t="shared" si="702"/>
        <v>NA</v>
      </c>
      <c r="AC987" s="472"/>
      <c r="AD987" s="471" t="str">
        <f t="shared" si="703"/>
        <v>NA</v>
      </c>
      <c r="AE987" s="471"/>
      <c r="AF987" s="471" t="str">
        <f t="shared" si="704"/>
        <v>NA</v>
      </c>
      <c r="AG987" s="472"/>
      <c r="AH987" s="471" t="str">
        <f t="shared" ref="AH987:AH994" si="705">IF(SUM($D976:$D987)=0,"NA",SUM($J976:$J987)/SUM($D976:$D987))</f>
        <v>NA</v>
      </c>
      <c r="AI987" s="472"/>
      <c r="AJ987" s="471"/>
      <c r="AK987" s="472"/>
      <c r="AL987" s="471"/>
      <c r="AM987" s="472"/>
      <c r="AN987" s="471" t="s">
        <v>36</v>
      </c>
      <c r="AO987" s="472"/>
      <c r="AP987" s="472"/>
      <c r="AQ987" s="472"/>
      <c r="AR987" s="472"/>
    </row>
    <row r="988" spans="1:44">
      <c r="A988" s="466">
        <v>39004</v>
      </c>
      <c r="B988" s="467">
        <v>2008</v>
      </c>
      <c r="C988" s="466"/>
      <c r="D988" s="479">
        <v>2310</v>
      </c>
      <c r="E988" s="479"/>
      <c r="F988" s="479">
        <v>1134.76</v>
      </c>
      <c r="G988" s="479"/>
      <c r="H988" s="479">
        <v>0.52</v>
      </c>
      <c r="J988" s="451">
        <f t="shared" si="693"/>
        <v>1134.24</v>
      </c>
      <c r="L988" s="471">
        <f t="shared" si="694"/>
        <v>0.49101298701298701</v>
      </c>
      <c r="N988" s="471">
        <f t="shared" si="695"/>
        <v>0.49101298701298701</v>
      </c>
      <c r="O988" s="472"/>
      <c r="P988" s="471">
        <f t="shared" si="696"/>
        <v>0.49101298701298701</v>
      </c>
      <c r="Q988" s="472"/>
      <c r="R988" s="471">
        <f t="shared" si="697"/>
        <v>0.49101298701298701</v>
      </c>
      <c r="S988" s="473"/>
      <c r="T988" s="471">
        <f t="shared" si="698"/>
        <v>0.49101298701298701</v>
      </c>
      <c r="U988" s="472"/>
      <c r="V988" s="471">
        <f t="shared" si="699"/>
        <v>0.49101298701298701</v>
      </c>
      <c r="W988" s="472"/>
      <c r="X988" s="471">
        <f t="shared" si="700"/>
        <v>0.49101298701298701</v>
      </c>
      <c r="Y988" s="472"/>
      <c r="Z988" s="471">
        <f t="shared" si="701"/>
        <v>0.49101298701298701</v>
      </c>
      <c r="AA988" s="472"/>
      <c r="AB988" s="471">
        <f t="shared" si="702"/>
        <v>0.49101298701298701</v>
      </c>
      <c r="AC988" s="472"/>
      <c r="AD988" s="471">
        <f t="shared" si="703"/>
        <v>0.49101298701298701</v>
      </c>
      <c r="AE988" s="471"/>
      <c r="AF988" s="471">
        <f t="shared" si="704"/>
        <v>0.49101298701298701</v>
      </c>
      <c r="AG988" s="472"/>
      <c r="AH988" s="471">
        <f t="shared" si="705"/>
        <v>0.49101298701298701</v>
      </c>
      <c r="AI988" s="472"/>
      <c r="AJ988" s="471">
        <f t="shared" ref="AJ988:AJ994" si="706">IF(SUM($D976:$D988)=0,"NA",SUM($J976:$J988)/SUM($D976:$D988))</f>
        <v>0.49101298701298701</v>
      </c>
      <c r="AK988" s="472"/>
      <c r="AL988" s="471"/>
      <c r="AM988" s="472"/>
      <c r="AN988" s="471"/>
      <c r="AO988" s="472"/>
      <c r="AP988" s="472"/>
      <c r="AQ988" s="472"/>
      <c r="AR988" s="472"/>
    </row>
    <row r="989" spans="1:44">
      <c r="A989" s="466">
        <v>39004</v>
      </c>
      <c r="B989" s="467">
        <v>2009</v>
      </c>
      <c r="C989" s="466"/>
      <c r="D989" s="468">
        <v>0</v>
      </c>
      <c r="E989" s="469"/>
      <c r="F989" s="468">
        <v>0</v>
      </c>
      <c r="G989" s="469"/>
      <c r="H989" s="468">
        <v>0</v>
      </c>
      <c r="J989" s="470">
        <f t="shared" si="693"/>
        <v>0</v>
      </c>
      <c r="L989" s="471" t="str">
        <f t="shared" si="694"/>
        <v>NA</v>
      </c>
      <c r="N989" s="471">
        <f t="shared" si="695"/>
        <v>0.49101298701298701</v>
      </c>
      <c r="O989" s="472"/>
      <c r="P989" s="471">
        <f t="shared" si="696"/>
        <v>0.49101298701298701</v>
      </c>
      <c r="Q989" s="472"/>
      <c r="R989" s="471">
        <f t="shared" si="697"/>
        <v>0.49101298701298701</v>
      </c>
      <c r="S989" s="473"/>
      <c r="T989" s="471">
        <f t="shared" si="698"/>
        <v>0.49101298701298701</v>
      </c>
      <c r="U989" s="472"/>
      <c r="V989" s="471">
        <f t="shared" si="699"/>
        <v>0.49101298701298701</v>
      </c>
      <c r="W989" s="472"/>
      <c r="X989" s="471">
        <f t="shared" si="700"/>
        <v>0.49101298701298701</v>
      </c>
      <c r="Y989" s="472"/>
      <c r="Z989" s="471">
        <f t="shared" si="701"/>
        <v>0.49101298701298701</v>
      </c>
      <c r="AA989" s="472"/>
      <c r="AB989" s="471">
        <f t="shared" si="702"/>
        <v>0.49101298701298701</v>
      </c>
      <c r="AC989" s="472"/>
      <c r="AD989" s="471">
        <f t="shared" si="703"/>
        <v>0.49101298701298701</v>
      </c>
      <c r="AE989" s="471"/>
      <c r="AF989" s="471">
        <f t="shared" si="704"/>
        <v>0.49101298701298701</v>
      </c>
      <c r="AG989" s="472"/>
      <c r="AH989" s="471">
        <f t="shared" si="705"/>
        <v>0.49101298701298701</v>
      </c>
      <c r="AI989" s="472"/>
      <c r="AJ989" s="471">
        <f t="shared" si="706"/>
        <v>0.49101298701298701</v>
      </c>
      <c r="AK989" s="472"/>
      <c r="AL989" s="471">
        <f t="shared" ref="AL989:AL994" si="707">IF(SUM($D976:$D989)=0,"NA",SUM($J976:$J989)/SUM($D976:$D989))</f>
        <v>0.49101298701298701</v>
      </c>
      <c r="AM989" s="472"/>
      <c r="AN989" s="471"/>
      <c r="AO989" s="472"/>
      <c r="AP989" s="471"/>
      <c r="AQ989" s="472"/>
      <c r="AR989" s="472"/>
    </row>
    <row r="990" spans="1:44">
      <c r="A990" s="466">
        <v>39004</v>
      </c>
      <c r="B990" s="467">
        <v>2010</v>
      </c>
      <c r="C990" s="466"/>
      <c r="D990" s="468">
        <v>0</v>
      </c>
      <c r="E990" s="469"/>
      <c r="F990" s="468">
        <v>0</v>
      </c>
      <c r="G990" s="469"/>
      <c r="H990" s="468">
        <v>0</v>
      </c>
      <c r="J990" s="470">
        <f t="shared" si="693"/>
        <v>0</v>
      </c>
      <c r="L990" s="471" t="str">
        <f t="shared" si="694"/>
        <v>NA</v>
      </c>
      <c r="N990" s="471" t="str">
        <f t="shared" si="695"/>
        <v>NA</v>
      </c>
      <c r="O990" s="472"/>
      <c r="P990" s="471">
        <f t="shared" si="696"/>
        <v>0.49101298701298701</v>
      </c>
      <c r="Q990" s="472"/>
      <c r="R990" s="471">
        <f t="shared" si="697"/>
        <v>0.49101298701298701</v>
      </c>
      <c r="S990" s="472"/>
      <c r="T990" s="471">
        <f t="shared" si="698"/>
        <v>0.49101298701298701</v>
      </c>
      <c r="U990" s="472"/>
      <c r="V990" s="471">
        <f t="shared" si="699"/>
        <v>0.49101298701298701</v>
      </c>
      <c r="W990" s="472"/>
      <c r="X990" s="471">
        <f t="shared" si="700"/>
        <v>0.49101298701298701</v>
      </c>
      <c r="Y990" s="472"/>
      <c r="Z990" s="471">
        <f t="shared" si="701"/>
        <v>0.49101298701298701</v>
      </c>
      <c r="AA990" s="472"/>
      <c r="AB990" s="471">
        <f t="shared" si="702"/>
        <v>0.49101298701298701</v>
      </c>
      <c r="AC990" s="472"/>
      <c r="AD990" s="471">
        <f t="shared" si="703"/>
        <v>0.49101298701298701</v>
      </c>
      <c r="AE990" s="472"/>
      <c r="AF990" s="471">
        <f t="shared" si="704"/>
        <v>0.49101298701298701</v>
      </c>
      <c r="AG990" s="472"/>
      <c r="AH990" s="471">
        <f t="shared" si="705"/>
        <v>0.49101298701298701</v>
      </c>
      <c r="AI990" s="472"/>
      <c r="AJ990" s="471">
        <f t="shared" si="706"/>
        <v>0.49101298701298701</v>
      </c>
      <c r="AK990" s="472"/>
      <c r="AL990" s="471">
        <f t="shared" si="707"/>
        <v>0.49101298701298701</v>
      </c>
      <c r="AM990" s="472"/>
      <c r="AN990" s="471">
        <f>IF(SUM($D976:$D990)=0,"NA",SUM($J976:$J990)/SUM($D976:$D990))</f>
        <v>0.49101298701298701</v>
      </c>
      <c r="AO990" s="472"/>
      <c r="AP990" s="471"/>
      <c r="AQ990" s="472"/>
      <c r="AR990" s="471"/>
    </row>
    <row r="991" spans="1:44">
      <c r="A991" s="466">
        <v>39004</v>
      </c>
      <c r="B991" s="467">
        <v>2011</v>
      </c>
      <c r="C991" s="466"/>
      <c r="D991" s="468">
        <v>0</v>
      </c>
      <c r="E991" s="469"/>
      <c r="F991" s="468">
        <v>0</v>
      </c>
      <c r="G991" s="469"/>
      <c r="H991" s="468">
        <v>0</v>
      </c>
      <c r="J991" s="470">
        <f t="shared" si="693"/>
        <v>0</v>
      </c>
      <c r="L991" s="471" t="str">
        <f t="shared" si="694"/>
        <v>NA</v>
      </c>
      <c r="N991" s="471" t="str">
        <f t="shared" si="695"/>
        <v>NA</v>
      </c>
      <c r="O991" s="472"/>
      <c r="P991" s="471" t="str">
        <f t="shared" si="696"/>
        <v>NA</v>
      </c>
      <c r="Q991" s="472"/>
      <c r="R991" s="471">
        <f t="shared" si="697"/>
        <v>0.49101298701298701</v>
      </c>
      <c r="S991" s="472"/>
      <c r="T991" s="471">
        <f t="shared" si="698"/>
        <v>0.49101298701298701</v>
      </c>
      <c r="U991" s="472"/>
      <c r="V991" s="471">
        <f t="shared" si="699"/>
        <v>0.49101298701298701</v>
      </c>
      <c r="W991" s="472"/>
      <c r="X991" s="471">
        <f t="shared" si="700"/>
        <v>0.49101298701298701</v>
      </c>
      <c r="Y991" s="472"/>
      <c r="Z991" s="471">
        <f t="shared" si="701"/>
        <v>0.49101298701298701</v>
      </c>
      <c r="AA991" s="472"/>
      <c r="AB991" s="471">
        <f t="shared" si="702"/>
        <v>0.49101298701298701</v>
      </c>
      <c r="AC991" s="472"/>
      <c r="AD991" s="471">
        <f t="shared" si="703"/>
        <v>0.49101298701298701</v>
      </c>
      <c r="AE991" s="472"/>
      <c r="AF991" s="471">
        <f t="shared" si="704"/>
        <v>0.49101298701298701</v>
      </c>
      <c r="AG991" s="472"/>
      <c r="AH991" s="471">
        <f t="shared" si="705"/>
        <v>0.49101298701298701</v>
      </c>
      <c r="AI991" s="472"/>
      <c r="AJ991" s="471">
        <f t="shared" si="706"/>
        <v>0.49101298701298701</v>
      </c>
      <c r="AK991" s="472"/>
      <c r="AL991" s="471">
        <f t="shared" si="707"/>
        <v>0.49101298701298701</v>
      </c>
      <c r="AM991" s="472"/>
      <c r="AN991" s="471">
        <f>IF(SUM($D977:$D991)=0,"NA",SUM($J977:$J991)/SUM($D977:$D991))</f>
        <v>0.49101298701298701</v>
      </c>
      <c r="AO991" s="472"/>
      <c r="AP991" s="471">
        <f>IF(SUM($D976:$D991)=0,"NA",SUM($J976:$J991)/SUM($D976:$D991))</f>
        <v>0.49101298701298701</v>
      </c>
      <c r="AQ991" s="472"/>
      <c r="AR991" s="471"/>
    </row>
    <row r="992" spans="1:44">
      <c r="A992" s="466">
        <v>39004</v>
      </c>
      <c r="B992" s="467">
        <v>2012</v>
      </c>
      <c r="C992" s="466"/>
      <c r="D992" s="468">
        <v>0</v>
      </c>
      <c r="E992" s="469"/>
      <c r="F992" s="468">
        <v>0</v>
      </c>
      <c r="G992" s="469"/>
      <c r="H992" s="468">
        <v>0</v>
      </c>
      <c r="J992" s="470">
        <f t="shared" si="693"/>
        <v>0</v>
      </c>
      <c r="L992" s="471" t="str">
        <f t="shared" si="694"/>
        <v>NA</v>
      </c>
      <c r="N992" s="471" t="str">
        <f t="shared" si="695"/>
        <v>NA</v>
      </c>
      <c r="O992" s="472"/>
      <c r="P992" s="471" t="str">
        <f t="shared" si="696"/>
        <v>NA</v>
      </c>
      <c r="Q992" s="472"/>
      <c r="R992" s="471" t="str">
        <f t="shared" si="697"/>
        <v>NA</v>
      </c>
      <c r="S992" s="472"/>
      <c r="T992" s="471">
        <f t="shared" si="698"/>
        <v>0.49101298701298701</v>
      </c>
      <c r="U992" s="472"/>
      <c r="V992" s="471">
        <f t="shared" si="699"/>
        <v>0.49101298701298701</v>
      </c>
      <c r="W992" s="472"/>
      <c r="X992" s="471">
        <f t="shared" si="700"/>
        <v>0.49101298701298701</v>
      </c>
      <c r="Y992" s="472"/>
      <c r="Z992" s="471">
        <f t="shared" si="701"/>
        <v>0.49101298701298701</v>
      </c>
      <c r="AA992" s="472"/>
      <c r="AB992" s="471">
        <f t="shared" si="702"/>
        <v>0.49101298701298701</v>
      </c>
      <c r="AC992" s="472"/>
      <c r="AD992" s="471">
        <f t="shared" si="703"/>
        <v>0.49101298701298701</v>
      </c>
      <c r="AE992" s="472"/>
      <c r="AF992" s="471">
        <f t="shared" si="704"/>
        <v>0.49101298701298701</v>
      </c>
      <c r="AG992" s="472"/>
      <c r="AH992" s="471">
        <f t="shared" si="705"/>
        <v>0.49101298701298701</v>
      </c>
      <c r="AI992" s="472"/>
      <c r="AJ992" s="471">
        <f t="shared" si="706"/>
        <v>0.49101298701298701</v>
      </c>
      <c r="AK992" s="472"/>
      <c r="AL992" s="471">
        <f t="shared" si="707"/>
        <v>0.49101298701298701</v>
      </c>
      <c r="AM992" s="472"/>
      <c r="AN992" s="471">
        <f>IF(SUM($D978:$D992)=0,"NA",SUM($J978:$J992)/SUM($D978:$D992))</f>
        <v>0.49101298701298701</v>
      </c>
      <c r="AO992" s="472"/>
      <c r="AP992" s="471">
        <f>IF(SUM($D977:$D992)=0,"NA",SUM($J977:$J992)/SUM($D977:$D992))</f>
        <v>0.49101298701298701</v>
      </c>
      <c r="AQ992" s="472"/>
      <c r="AR992" s="471">
        <f>IF(SUM($D976:$D992)=0,"NA",SUM($J976:$J992)/SUM($D976:$D992))</f>
        <v>0.49101298701298701</v>
      </c>
    </row>
    <row r="993" spans="1:46">
      <c r="A993" s="466">
        <v>39004</v>
      </c>
      <c r="B993" s="467">
        <v>2013</v>
      </c>
      <c r="C993" s="466"/>
      <c r="D993" s="468">
        <v>0</v>
      </c>
      <c r="E993" s="469"/>
      <c r="F993" s="468">
        <v>0</v>
      </c>
      <c r="G993" s="469"/>
      <c r="H993" s="468">
        <v>0</v>
      </c>
      <c r="J993" s="470">
        <f t="shared" si="693"/>
        <v>0</v>
      </c>
      <c r="L993" s="471" t="str">
        <f t="shared" si="694"/>
        <v>NA</v>
      </c>
      <c r="N993" s="471" t="str">
        <f>IF(SUM($D992:$D993)=0,"NA",SUM($J992:$J993)/SUM($D992:$D993))</f>
        <v>NA</v>
      </c>
      <c r="O993" s="472"/>
      <c r="P993" s="471" t="str">
        <f t="shared" si="696"/>
        <v>NA</v>
      </c>
      <c r="Q993" s="472"/>
      <c r="R993" s="471" t="str">
        <f t="shared" si="697"/>
        <v>NA</v>
      </c>
      <c r="S993" s="472"/>
      <c r="T993" s="471" t="str">
        <f t="shared" si="698"/>
        <v>NA</v>
      </c>
      <c r="U993" s="472"/>
      <c r="V993" s="471">
        <f t="shared" si="699"/>
        <v>0.49101298701298701</v>
      </c>
      <c r="W993" s="472"/>
      <c r="X993" s="471">
        <f t="shared" si="700"/>
        <v>0.49101298701298701</v>
      </c>
      <c r="Y993" s="472"/>
      <c r="Z993" s="471">
        <f t="shared" si="701"/>
        <v>0.49101298701298701</v>
      </c>
      <c r="AA993" s="472"/>
      <c r="AB993" s="471">
        <f t="shared" si="702"/>
        <v>0.49101298701298701</v>
      </c>
      <c r="AC993" s="472"/>
      <c r="AD993" s="471">
        <f t="shared" si="703"/>
        <v>0.49101298701298701</v>
      </c>
      <c r="AE993" s="472"/>
      <c r="AF993" s="471">
        <f t="shared" si="704"/>
        <v>0.49101298701298701</v>
      </c>
      <c r="AG993" s="472"/>
      <c r="AH993" s="471">
        <f t="shared" si="705"/>
        <v>0.49101298701298701</v>
      </c>
      <c r="AI993" s="472"/>
      <c r="AJ993" s="471">
        <f t="shared" si="706"/>
        <v>0.49101298701298701</v>
      </c>
      <c r="AK993" s="472"/>
      <c r="AL993" s="471">
        <f t="shared" si="707"/>
        <v>0.49101298701298701</v>
      </c>
      <c r="AM993" s="472"/>
      <c r="AN993" s="471">
        <f>IF(SUM($D979:$D993)=0,"NA",SUM($J979:$J993)/SUM($D979:$D993))</f>
        <v>0.49101298701298701</v>
      </c>
      <c r="AO993" s="472"/>
      <c r="AP993" s="471">
        <f>IF(SUM($D978:$D993)=0,"NA",SUM($J978:$J993)/SUM($D978:$D993))</f>
        <v>0.49101298701298701</v>
      </c>
      <c r="AQ993" s="472"/>
      <c r="AR993" s="471">
        <f>IF(SUM($D977:$D993)=0,"NA",SUM($J977:$J993)/SUM($D977:$D993))</f>
        <v>0.49101298701298701</v>
      </c>
      <c r="AS993" s="471">
        <f>IF(SUM($D976:$D993)=0,"NA",SUM($J976:$J993)/SUM($D976:$D993))</f>
        <v>0.49101298701298701</v>
      </c>
    </row>
    <row r="994" spans="1:46">
      <c r="A994" s="466">
        <v>39004</v>
      </c>
      <c r="B994" s="467">
        <v>2014</v>
      </c>
      <c r="C994" s="466"/>
      <c r="D994" s="468">
        <v>0</v>
      </c>
      <c r="E994" s="469"/>
      <c r="F994" s="468">
        <v>0</v>
      </c>
      <c r="G994" s="469"/>
      <c r="H994" s="468">
        <v>0</v>
      </c>
      <c r="J994" s="470">
        <f t="shared" si="693"/>
        <v>0</v>
      </c>
      <c r="L994" s="471" t="str">
        <f t="shared" si="694"/>
        <v>NA</v>
      </c>
      <c r="N994" s="471" t="str">
        <f>IF(SUM($D993:$D994)=0,"NA",SUM($J993:$J994)/SUM($D993:$D994))</f>
        <v>NA</v>
      </c>
      <c r="O994" s="472"/>
      <c r="P994" s="471" t="str">
        <f t="shared" si="696"/>
        <v>NA</v>
      </c>
      <c r="Q994" s="472"/>
      <c r="R994" s="471" t="str">
        <f t="shared" si="697"/>
        <v>NA</v>
      </c>
      <c r="S994" s="472"/>
      <c r="T994" s="471" t="str">
        <f t="shared" si="698"/>
        <v>NA</v>
      </c>
      <c r="U994" s="472"/>
      <c r="V994" s="471" t="str">
        <f t="shared" si="699"/>
        <v>NA</v>
      </c>
      <c r="W994" s="472"/>
      <c r="X994" s="471">
        <f t="shared" si="700"/>
        <v>0.49101298701298701</v>
      </c>
      <c r="Y994" s="472"/>
      <c r="Z994" s="471">
        <f t="shared" si="701"/>
        <v>0.49101298701298701</v>
      </c>
      <c r="AA994" s="472"/>
      <c r="AB994" s="471">
        <f t="shared" si="702"/>
        <v>0.49101298701298701</v>
      </c>
      <c r="AC994" s="472"/>
      <c r="AD994" s="471">
        <f t="shared" si="703"/>
        <v>0.49101298701298701</v>
      </c>
      <c r="AE994" s="472"/>
      <c r="AF994" s="471">
        <f t="shared" si="704"/>
        <v>0.49101298701298701</v>
      </c>
      <c r="AG994" s="472"/>
      <c r="AH994" s="471">
        <f t="shared" si="705"/>
        <v>0.49101298701298701</v>
      </c>
      <c r="AI994" s="472"/>
      <c r="AJ994" s="471">
        <f t="shared" si="706"/>
        <v>0.49101298701298701</v>
      </c>
      <c r="AK994" s="472"/>
      <c r="AL994" s="471">
        <f t="shared" si="707"/>
        <v>0.49101298701298701</v>
      </c>
      <c r="AM994" s="472"/>
      <c r="AN994" s="471">
        <f>IF(SUM($D980:$D994)=0,"NA",SUM($J980:$J994)/SUM($D980:$D994))</f>
        <v>0.49101298701298701</v>
      </c>
      <c r="AO994" s="472"/>
      <c r="AP994" s="471">
        <f>IF(SUM($D979:$D994)=0,"NA",SUM($J979:$J994)/SUM($D979:$D994))</f>
        <v>0.49101298701298701</v>
      </c>
      <c r="AQ994" s="472"/>
      <c r="AR994" s="471">
        <f>IF(SUM($D978:$D994)=0,"NA",SUM($J978:$J994)/SUM($D978:$D994))</f>
        <v>0.49101298701298701</v>
      </c>
      <c r="AS994" s="471">
        <f>IF(SUM($D977:$D994)=0,"NA",SUM($J977:$J994)/SUM($D977:$D994))</f>
        <v>0.49101298701298701</v>
      </c>
      <c r="AT994" s="471">
        <f>IF(SUM($D976:$D994)=0,"NA",SUM($J976:$J994)/SUM($D976:$D994))</f>
        <v>0.49101298701298701</v>
      </c>
    </row>
    <row r="995" spans="1:46">
      <c r="A995" s="466"/>
      <c r="B995" s="466"/>
      <c r="C995" s="466"/>
      <c r="D995" s="477"/>
      <c r="E995" s="478"/>
      <c r="F995" s="477"/>
      <c r="G995" s="478"/>
      <c r="H995" s="477"/>
      <c r="J995" s="488">
        <f>SUM(J976:J994)</f>
        <v>1134.24</v>
      </c>
    </row>
    <row r="996" spans="1:46">
      <c r="A996" s="466"/>
      <c r="B996" s="466"/>
      <c r="C996" s="466"/>
      <c r="D996" s="477"/>
      <c r="E996" s="478"/>
      <c r="F996" s="477"/>
      <c r="G996" s="478"/>
      <c r="H996" s="477"/>
    </row>
    <row r="997" spans="1:46">
      <c r="A997" s="466" t="s">
        <v>468</v>
      </c>
      <c r="B997" s="467">
        <v>1996</v>
      </c>
      <c r="C997" s="466"/>
      <c r="D997" s="468">
        <v>0</v>
      </c>
      <c r="E997" s="469"/>
      <c r="F997" s="479">
        <v>0</v>
      </c>
      <c r="G997" s="469"/>
      <c r="H997" s="468">
        <v>0</v>
      </c>
      <c r="J997" s="470">
        <f t="shared" ref="J997:J1015" si="708">F997+-H997</f>
        <v>0</v>
      </c>
      <c r="L997" s="471" t="str">
        <f t="shared" ref="L997:L1015" si="709">IF(D997=0,"NA",+J997/D997)</f>
        <v>NA</v>
      </c>
      <c r="N997" s="471"/>
      <c r="O997" s="472"/>
      <c r="P997" s="471"/>
      <c r="Q997" s="473"/>
      <c r="R997" s="473"/>
      <c r="S997" s="473"/>
      <c r="T997" s="473"/>
      <c r="U997" s="472"/>
      <c r="V997" s="472"/>
      <c r="W997" s="472"/>
      <c r="X997" s="472"/>
      <c r="Y997" s="472"/>
      <c r="Z997" s="472"/>
      <c r="AA997" s="474"/>
      <c r="AB997" s="474"/>
      <c r="AC997" s="472"/>
      <c r="AD997" s="472"/>
      <c r="AE997" s="472"/>
      <c r="AF997" s="472"/>
      <c r="AG997" s="472"/>
      <c r="AH997" s="472"/>
      <c r="AI997" s="472"/>
      <c r="AJ997" s="472"/>
      <c r="AK997" s="472"/>
      <c r="AL997" s="472"/>
      <c r="AM997" s="472"/>
      <c r="AN997" s="472"/>
      <c r="AO997" s="472"/>
      <c r="AP997" s="472"/>
      <c r="AQ997" s="472"/>
      <c r="AR997" s="472"/>
    </row>
    <row r="998" spans="1:46" s="452" customFormat="1">
      <c r="A998" s="466" t="s">
        <v>468</v>
      </c>
      <c r="B998" s="467">
        <v>1997</v>
      </c>
      <c r="C998" s="466"/>
      <c r="D998" s="468">
        <v>0</v>
      </c>
      <c r="E998" s="469"/>
      <c r="F998" s="479">
        <v>0</v>
      </c>
      <c r="G998" s="469"/>
      <c r="H998" s="468">
        <v>0</v>
      </c>
      <c r="I998" s="451"/>
      <c r="J998" s="470">
        <f t="shared" si="708"/>
        <v>0</v>
      </c>
      <c r="K998" s="449"/>
      <c r="L998" s="471" t="str">
        <f t="shared" si="709"/>
        <v>NA</v>
      </c>
      <c r="N998" s="471" t="str">
        <f t="shared" ref="N998:N1013" si="710">IF(SUM($D997:$D998)=0,"NA",SUM($J997:$J998)/SUM($D997:$D998))</f>
        <v>NA</v>
      </c>
      <c r="O998" s="472"/>
      <c r="P998" s="471"/>
      <c r="Q998" s="473"/>
      <c r="R998" s="471"/>
      <c r="S998" s="473"/>
      <c r="T998" s="473"/>
      <c r="U998" s="472"/>
      <c r="V998" s="472"/>
      <c r="W998" s="472"/>
      <c r="X998" s="472"/>
      <c r="Y998" s="472"/>
      <c r="Z998" s="472"/>
      <c r="AA998" s="474"/>
      <c r="AB998" s="475"/>
      <c r="AC998" s="472"/>
      <c r="AD998" s="472"/>
      <c r="AE998" s="472"/>
      <c r="AF998" s="472"/>
      <c r="AG998" s="472"/>
      <c r="AH998" s="472"/>
      <c r="AI998" s="472"/>
      <c r="AJ998" s="472"/>
      <c r="AK998" s="472"/>
      <c r="AL998" s="472"/>
      <c r="AM998" s="472"/>
      <c r="AN998" s="472"/>
      <c r="AO998" s="472"/>
      <c r="AP998" s="472"/>
      <c r="AQ998" s="472"/>
      <c r="AR998" s="472"/>
    </row>
    <row r="999" spans="1:46" s="452" customFormat="1">
      <c r="A999" s="466" t="s">
        <v>468</v>
      </c>
      <c r="B999" s="467">
        <v>1998</v>
      </c>
      <c r="C999" s="466"/>
      <c r="D999" s="477">
        <v>1718</v>
      </c>
      <c r="E999" s="478"/>
      <c r="F999" s="479">
        <v>0</v>
      </c>
      <c r="G999" s="469"/>
      <c r="H999" s="468">
        <v>0</v>
      </c>
      <c r="I999" s="451"/>
      <c r="J999" s="470">
        <f t="shared" si="708"/>
        <v>0</v>
      </c>
      <c r="K999" s="449"/>
      <c r="L999" s="471">
        <f t="shared" si="709"/>
        <v>0</v>
      </c>
      <c r="N999" s="471">
        <f t="shared" si="710"/>
        <v>0</v>
      </c>
      <c r="O999" s="472"/>
      <c r="P999" s="471">
        <f t="shared" ref="P999:P1015" si="711">IF(SUM($D997:$D999)=0,"NA",SUM($J997:$J999)/SUM($D997:$D999))</f>
        <v>0</v>
      </c>
      <c r="Q999" s="473"/>
      <c r="R999" s="471"/>
      <c r="S999" s="473"/>
      <c r="T999" s="471"/>
      <c r="U999" s="472"/>
      <c r="V999" s="472"/>
      <c r="W999" s="472"/>
      <c r="X999" s="472"/>
      <c r="Y999" s="472"/>
      <c r="Z999" s="472"/>
      <c r="AA999" s="472"/>
      <c r="AB999" s="472"/>
      <c r="AC999" s="472"/>
      <c r="AD999" s="472"/>
      <c r="AE999" s="472"/>
      <c r="AF999" s="472"/>
      <c r="AG999" s="472"/>
      <c r="AH999" s="472"/>
      <c r="AI999" s="472"/>
      <c r="AJ999" s="472"/>
      <c r="AK999" s="472"/>
      <c r="AL999" s="472"/>
      <c r="AM999" s="472"/>
      <c r="AN999" s="472"/>
      <c r="AO999" s="472"/>
      <c r="AP999" s="472"/>
      <c r="AQ999" s="472"/>
      <c r="AR999" s="472"/>
    </row>
    <row r="1000" spans="1:46" s="452" customFormat="1">
      <c r="A1000" s="466" t="s">
        <v>468</v>
      </c>
      <c r="B1000" s="467">
        <v>1999</v>
      </c>
      <c r="C1000" s="466"/>
      <c r="D1000" s="468">
        <v>0</v>
      </c>
      <c r="E1000" s="469"/>
      <c r="F1000" s="479">
        <v>0</v>
      </c>
      <c r="G1000" s="469"/>
      <c r="H1000" s="468">
        <v>0</v>
      </c>
      <c r="I1000" s="451"/>
      <c r="J1000" s="470">
        <f t="shared" si="708"/>
        <v>0</v>
      </c>
      <c r="K1000" s="449"/>
      <c r="L1000" s="471" t="str">
        <f t="shared" si="709"/>
        <v>NA</v>
      </c>
      <c r="N1000" s="471">
        <f t="shared" si="710"/>
        <v>0</v>
      </c>
      <c r="O1000" s="472"/>
      <c r="P1000" s="471">
        <f t="shared" si="711"/>
        <v>0</v>
      </c>
      <c r="Q1000" s="473"/>
      <c r="R1000" s="471">
        <f t="shared" ref="R1000:R1015" si="712">IF(SUM($D997:$D1000)=0,"NA",SUM($J997:$J1000)/SUM($D997:$D1000))</f>
        <v>0</v>
      </c>
      <c r="S1000" s="473"/>
      <c r="T1000" s="471"/>
      <c r="U1000" s="472"/>
      <c r="V1000" s="471"/>
      <c r="W1000" s="472"/>
      <c r="X1000" s="472"/>
      <c r="Y1000" s="472"/>
      <c r="Z1000" s="472"/>
      <c r="AA1000" s="472"/>
      <c r="AB1000" s="472"/>
      <c r="AC1000" s="472"/>
      <c r="AD1000" s="472"/>
      <c r="AE1000" s="472"/>
      <c r="AF1000" s="472"/>
      <c r="AG1000" s="472"/>
      <c r="AH1000" s="472"/>
      <c r="AI1000" s="472"/>
      <c r="AJ1000" s="472"/>
      <c r="AK1000" s="472"/>
      <c r="AL1000" s="472"/>
      <c r="AM1000" s="472"/>
      <c r="AN1000" s="472"/>
      <c r="AO1000" s="472"/>
      <c r="AP1000" s="472"/>
      <c r="AQ1000" s="472"/>
      <c r="AR1000" s="472"/>
    </row>
    <row r="1001" spans="1:46" s="452" customFormat="1">
      <c r="A1001" s="466" t="s">
        <v>468</v>
      </c>
      <c r="B1001" s="467">
        <v>2000</v>
      </c>
      <c r="C1001" s="466"/>
      <c r="D1001" s="468">
        <v>0</v>
      </c>
      <c r="E1001" s="469"/>
      <c r="F1001" s="479">
        <v>0</v>
      </c>
      <c r="G1001" s="469"/>
      <c r="H1001" s="468">
        <v>0</v>
      </c>
      <c r="I1001" s="451"/>
      <c r="J1001" s="470">
        <f t="shared" si="708"/>
        <v>0</v>
      </c>
      <c r="K1001" s="449"/>
      <c r="L1001" s="471" t="str">
        <f t="shared" si="709"/>
        <v>NA</v>
      </c>
      <c r="N1001" s="471" t="str">
        <f t="shared" si="710"/>
        <v>NA</v>
      </c>
      <c r="O1001" s="472"/>
      <c r="P1001" s="471">
        <f t="shared" si="711"/>
        <v>0</v>
      </c>
      <c r="Q1001" s="473"/>
      <c r="R1001" s="471">
        <f t="shared" si="712"/>
        <v>0</v>
      </c>
      <c r="S1001" s="473"/>
      <c r="T1001" s="471">
        <f t="shared" ref="T1001:T1015" si="713">IF(SUM($D997:$D1001)=0,"NA",SUM($J997:$J1001)/SUM($D997:$D1001))</f>
        <v>0</v>
      </c>
      <c r="U1001" s="472"/>
      <c r="V1001" s="471"/>
      <c r="W1001" s="472"/>
      <c r="X1001" s="471"/>
      <c r="Y1001" s="472"/>
      <c r="Z1001" s="472"/>
      <c r="AA1001" s="472"/>
      <c r="AB1001" s="472"/>
      <c r="AC1001" s="472"/>
      <c r="AD1001" s="472"/>
      <c r="AE1001" s="472"/>
      <c r="AF1001" s="472"/>
      <c r="AG1001" s="472"/>
      <c r="AH1001" s="472"/>
      <c r="AI1001" s="472"/>
      <c r="AJ1001" s="472"/>
      <c r="AK1001" s="472"/>
      <c r="AL1001" s="472"/>
      <c r="AM1001" s="472"/>
      <c r="AN1001" s="472"/>
      <c r="AO1001" s="472"/>
      <c r="AP1001" s="472"/>
      <c r="AQ1001" s="472"/>
      <c r="AR1001" s="472"/>
    </row>
    <row r="1002" spans="1:46" s="452" customFormat="1">
      <c r="A1002" s="466" t="s">
        <v>468</v>
      </c>
      <c r="B1002" s="467">
        <v>2001</v>
      </c>
      <c r="C1002" s="466"/>
      <c r="D1002" s="468">
        <v>0</v>
      </c>
      <c r="E1002" s="469"/>
      <c r="F1002" s="479">
        <v>0</v>
      </c>
      <c r="G1002" s="469"/>
      <c r="H1002" s="468">
        <v>0</v>
      </c>
      <c r="I1002" s="451"/>
      <c r="J1002" s="470">
        <f t="shared" si="708"/>
        <v>0</v>
      </c>
      <c r="K1002" s="449"/>
      <c r="L1002" s="471" t="str">
        <f t="shared" si="709"/>
        <v>NA</v>
      </c>
      <c r="N1002" s="471" t="str">
        <f t="shared" si="710"/>
        <v>NA</v>
      </c>
      <c r="O1002" s="472"/>
      <c r="P1002" s="471" t="str">
        <f t="shared" si="711"/>
        <v>NA</v>
      </c>
      <c r="Q1002" s="473"/>
      <c r="R1002" s="471">
        <f t="shared" si="712"/>
        <v>0</v>
      </c>
      <c r="S1002" s="473"/>
      <c r="T1002" s="471">
        <f t="shared" si="713"/>
        <v>0</v>
      </c>
      <c r="U1002" s="472"/>
      <c r="V1002" s="471">
        <f t="shared" ref="V1002:V1015" si="714">IF(SUM($D997:$D1002)=0,"NA",SUM($J997:$J1002)/SUM($D997:$D1002))</f>
        <v>0</v>
      </c>
      <c r="W1002" s="472"/>
      <c r="X1002" s="471"/>
      <c r="Y1002" s="472"/>
      <c r="Z1002" s="471"/>
      <c r="AA1002" s="472"/>
      <c r="AB1002" s="472"/>
      <c r="AC1002" s="472"/>
      <c r="AD1002" s="472"/>
      <c r="AE1002" s="472"/>
      <c r="AF1002" s="472"/>
      <c r="AG1002" s="472"/>
      <c r="AH1002" s="472"/>
      <c r="AI1002" s="472"/>
      <c r="AJ1002" s="472"/>
      <c r="AK1002" s="472"/>
      <c r="AL1002" s="472"/>
      <c r="AM1002" s="472"/>
      <c r="AN1002" s="472"/>
      <c r="AO1002" s="472"/>
      <c r="AP1002" s="472"/>
      <c r="AQ1002" s="472"/>
      <c r="AR1002" s="472"/>
    </row>
    <row r="1003" spans="1:46" s="452" customFormat="1">
      <c r="A1003" s="466" t="s">
        <v>468</v>
      </c>
      <c r="B1003" s="467">
        <v>2002</v>
      </c>
      <c r="C1003" s="466"/>
      <c r="D1003" s="468">
        <v>0</v>
      </c>
      <c r="E1003" s="469"/>
      <c r="F1003" s="479">
        <v>0</v>
      </c>
      <c r="G1003" s="469"/>
      <c r="H1003" s="468">
        <v>0</v>
      </c>
      <c r="I1003" s="451"/>
      <c r="J1003" s="470">
        <f t="shared" si="708"/>
        <v>0</v>
      </c>
      <c r="K1003" s="449"/>
      <c r="L1003" s="471" t="str">
        <f t="shared" si="709"/>
        <v>NA</v>
      </c>
      <c r="N1003" s="471" t="str">
        <f t="shared" si="710"/>
        <v>NA</v>
      </c>
      <c r="O1003" s="472"/>
      <c r="P1003" s="471" t="str">
        <f t="shared" si="711"/>
        <v>NA</v>
      </c>
      <c r="Q1003" s="473"/>
      <c r="R1003" s="471" t="str">
        <f t="shared" si="712"/>
        <v>NA</v>
      </c>
      <c r="S1003" s="473"/>
      <c r="T1003" s="471">
        <f t="shared" si="713"/>
        <v>0</v>
      </c>
      <c r="U1003" s="472"/>
      <c r="V1003" s="471">
        <f t="shared" si="714"/>
        <v>0</v>
      </c>
      <c r="W1003" s="472"/>
      <c r="X1003" s="471">
        <f t="shared" ref="X1003:X1015" si="715">IF(SUM($D997:$D1003)=0,"NA",SUM($J997:$J1003)/SUM($D997:$D1003))</f>
        <v>0</v>
      </c>
      <c r="Y1003" s="472"/>
      <c r="Z1003" s="471"/>
      <c r="AA1003" s="472"/>
      <c r="AB1003" s="471"/>
      <c r="AC1003" s="472"/>
      <c r="AD1003" s="472"/>
      <c r="AE1003" s="472"/>
      <c r="AF1003" s="472"/>
      <c r="AG1003" s="472"/>
      <c r="AH1003" s="472"/>
      <c r="AI1003" s="472"/>
      <c r="AJ1003" s="472"/>
      <c r="AK1003" s="472"/>
      <c r="AL1003" s="472"/>
      <c r="AM1003" s="472"/>
      <c r="AN1003" s="472"/>
      <c r="AO1003" s="472"/>
      <c r="AP1003" s="472"/>
      <c r="AQ1003" s="472"/>
      <c r="AR1003" s="472"/>
    </row>
    <row r="1004" spans="1:46" s="452" customFormat="1">
      <c r="A1004" s="466" t="s">
        <v>468</v>
      </c>
      <c r="B1004" s="467">
        <v>2003</v>
      </c>
      <c r="C1004" s="466"/>
      <c r="D1004" s="468">
        <v>0</v>
      </c>
      <c r="E1004" s="469"/>
      <c r="F1004" s="479">
        <v>0</v>
      </c>
      <c r="G1004" s="469"/>
      <c r="H1004" s="468">
        <v>0</v>
      </c>
      <c r="I1004" s="451"/>
      <c r="J1004" s="470">
        <f t="shared" si="708"/>
        <v>0</v>
      </c>
      <c r="K1004" s="449"/>
      <c r="L1004" s="471" t="str">
        <f t="shared" si="709"/>
        <v>NA</v>
      </c>
      <c r="N1004" s="471" t="str">
        <f t="shared" si="710"/>
        <v>NA</v>
      </c>
      <c r="O1004" s="472"/>
      <c r="P1004" s="471" t="str">
        <f t="shared" si="711"/>
        <v>NA</v>
      </c>
      <c r="Q1004" s="473"/>
      <c r="R1004" s="471" t="str">
        <f t="shared" si="712"/>
        <v>NA</v>
      </c>
      <c r="S1004" s="473"/>
      <c r="T1004" s="471" t="str">
        <f t="shared" si="713"/>
        <v>NA</v>
      </c>
      <c r="U1004" s="472"/>
      <c r="V1004" s="471">
        <f t="shared" si="714"/>
        <v>0</v>
      </c>
      <c r="W1004" s="472"/>
      <c r="X1004" s="471">
        <f t="shared" si="715"/>
        <v>0</v>
      </c>
      <c r="Y1004" s="472"/>
      <c r="Z1004" s="471">
        <f t="shared" ref="Z1004:Z1015" si="716">IF(SUM($D997:$D1004)=0,"NA",SUM($J997:$J1004)/SUM($D997:$D1004))</f>
        <v>0</v>
      </c>
      <c r="AA1004" s="472"/>
      <c r="AB1004" s="471"/>
      <c r="AC1004" s="472"/>
      <c r="AD1004" s="471"/>
      <c r="AE1004" s="471"/>
      <c r="AF1004" s="472"/>
      <c r="AG1004" s="472"/>
      <c r="AH1004" s="472"/>
      <c r="AI1004" s="472"/>
      <c r="AJ1004" s="472"/>
      <c r="AK1004" s="472"/>
      <c r="AL1004" s="472"/>
      <c r="AM1004" s="472"/>
      <c r="AN1004" s="472"/>
      <c r="AO1004" s="472"/>
      <c r="AP1004" s="472"/>
      <c r="AQ1004" s="472"/>
      <c r="AR1004" s="472"/>
    </row>
    <row r="1005" spans="1:46" s="452" customFormat="1">
      <c r="A1005" s="466" t="s">
        <v>468</v>
      </c>
      <c r="B1005" s="467">
        <v>2004</v>
      </c>
      <c r="C1005" s="466"/>
      <c r="D1005" s="468">
        <v>0</v>
      </c>
      <c r="E1005" s="469"/>
      <c r="F1005" s="479">
        <v>0</v>
      </c>
      <c r="G1005" s="469"/>
      <c r="H1005" s="468">
        <v>0</v>
      </c>
      <c r="I1005" s="451"/>
      <c r="J1005" s="470">
        <f t="shared" si="708"/>
        <v>0</v>
      </c>
      <c r="K1005" s="449"/>
      <c r="L1005" s="471" t="str">
        <f t="shared" si="709"/>
        <v>NA</v>
      </c>
      <c r="N1005" s="471" t="str">
        <f t="shared" si="710"/>
        <v>NA</v>
      </c>
      <c r="O1005" s="472"/>
      <c r="P1005" s="471" t="str">
        <f t="shared" si="711"/>
        <v>NA</v>
      </c>
      <c r="Q1005" s="473"/>
      <c r="R1005" s="471" t="str">
        <f t="shared" si="712"/>
        <v>NA</v>
      </c>
      <c r="S1005" s="473"/>
      <c r="T1005" s="471" t="str">
        <f t="shared" si="713"/>
        <v>NA</v>
      </c>
      <c r="U1005" s="472"/>
      <c r="V1005" s="471" t="str">
        <f t="shared" si="714"/>
        <v>NA</v>
      </c>
      <c r="W1005" s="472"/>
      <c r="X1005" s="471">
        <f t="shared" si="715"/>
        <v>0</v>
      </c>
      <c r="Y1005" s="472"/>
      <c r="Z1005" s="471">
        <f t="shared" si="716"/>
        <v>0</v>
      </c>
      <c r="AA1005" s="472"/>
      <c r="AB1005" s="471">
        <f t="shared" ref="AB1005:AB1015" si="717">IF(SUM($D997:$D1005)=0,"NA",SUM($J997:$J1005)/SUM($D997:$D1005))</f>
        <v>0</v>
      </c>
      <c r="AC1005" s="472"/>
      <c r="AD1005" s="471"/>
      <c r="AE1005" s="471"/>
      <c r="AF1005" s="471"/>
      <c r="AG1005" s="472"/>
      <c r="AH1005" s="471" t="s">
        <v>36</v>
      </c>
      <c r="AI1005" s="472"/>
      <c r="AJ1005" s="471" t="s">
        <v>36</v>
      </c>
      <c r="AK1005" s="472"/>
      <c r="AL1005" s="471" t="s">
        <v>36</v>
      </c>
      <c r="AM1005" s="472"/>
      <c r="AN1005" s="471" t="s">
        <v>36</v>
      </c>
      <c r="AO1005" s="472"/>
      <c r="AP1005" s="472"/>
      <c r="AQ1005" s="472"/>
      <c r="AR1005" s="472"/>
    </row>
    <row r="1006" spans="1:46" s="452" customFormat="1">
      <c r="A1006" s="466" t="s">
        <v>468</v>
      </c>
      <c r="B1006" s="467">
        <v>2005</v>
      </c>
      <c r="C1006" s="466"/>
      <c r="D1006" s="468">
        <v>0</v>
      </c>
      <c r="E1006" s="469"/>
      <c r="F1006" s="479">
        <v>0</v>
      </c>
      <c r="G1006" s="469"/>
      <c r="H1006" s="468">
        <v>0</v>
      </c>
      <c r="I1006" s="451"/>
      <c r="J1006" s="470">
        <f t="shared" si="708"/>
        <v>0</v>
      </c>
      <c r="K1006" s="449"/>
      <c r="L1006" s="471" t="str">
        <f t="shared" si="709"/>
        <v>NA</v>
      </c>
      <c r="N1006" s="471" t="str">
        <f t="shared" si="710"/>
        <v>NA</v>
      </c>
      <c r="O1006" s="472"/>
      <c r="P1006" s="471" t="str">
        <f t="shared" si="711"/>
        <v>NA</v>
      </c>
      <c r="Q1006" s="473"/>
      <c r="R1006" s="471" t="str">
        <f t="shared" si="712"/>
        <v>NA</v>
      </c>
      <c r="S1006" s="473"/>
      <c r="T1006" s="471" t="str">
        <f t="shared" si="713"/>
        <v>NA</v>
      </c>
      <c r="U1006" s="472"/>
      <c r="V1006" s="471" t="str">
        <f t="shared" si="714"/>
        <v>NA</v>
      </c>
      <c r="W1006" s="472"/>
      <c r="X1006" s="471" t="str">
        <f t="shared" si="715"/>
        <v>NA</v>
      </c>
      <c r="Y1006" s="472"/>
      <c r="Z1006" s="471">
        <f t="shared" si="716"/>
        <v>0</v>
      </c>
      <c r="AA1006" s="472"/>
      <c r="AB1006" s="471">
        <f t="shared" si="717"/>
        <v>0</v>
      </c>
      <c r="AC1006" s="472"/>
      <c r="AD1006" s="471">
        <f t="shared" ref="AD1006:AD1015" si="718">IF(SUM($D997:$D1006)=0,"NA",SUM($J997:$J1006)/SUM($D997:$D1006))</f>
        <v>0</v>
      </c>
      <c r="AE1006" s="471"/>
      <c r="AF1006" s="471"/>
      <c r="AG1006" s="472"/>
      <c r="AH1006" s="471"/>
      <c r="AI1006" s="472"/>
      <c r="AJ1006" s="471" t="s">
        <v>36</v>
      </c>
      <c r="AK1006" s="472"/>
      <c r="AL1006" s="471" t="s">
        <v>36</v>
      </c>
      <c r="AM1006" s="472"/>
      <c r="AN1006" s="471" t="s">
        <v>36</v>
      </c>
      <c r="AO1006" s="472"/>
      <c r="AP1006" s="472"/>
      <c r="AQ1006" s="472"/>
      <c r="AR1006" s="472"/>
    </row>
    <row r="1007" spans="1:46" s="452" customFormat="1">
      <c r="A1007" s="466" t="s">
        <v>468</v>
      </c>
      <c r="B1007" s="467">
        <v>2006</v>
      </c>
      <c r="C1007" s="466"/>
      <c r="D1007" s="468">
        <v>0</v>
      </c>
      <c r="E1007" s="469"/>
      <c r="F1007" s="479">
        <v>0</v>
      </c>
      <c r="G1007" s="469"/>
      <c r="H1007" s="468">
        <v>0</v>
      </c>
      <c r="I1007" s="451"/>
      <c r="J1007" s="470">
        <f t="shared" si="708"/>
        <v>0</v>
      </c>
      <c r="K1007" s="449"/>
      <c r="L1007" s="471" t="str">
        <f t="shared" si="709"/>
        <v>NA</v>
      </c>
      <c r="N1007" s="471" t="str">
        <f t="shared" si="710"/>
        <v>NA</v>
      </c>
      <c r="O1007" s="472"/>
      <c r="P1007" s="471" t="str">
        <f t="shared" si="711"/>
        <v>NA</v>
      </c>
      <c r="Q1007" s="473"/>
      <c r="R1007" s="471" t="str">
        <f t="shared" si="712"/>
        <v>NA</v>
      </c>
      <c r="S1007" s="473"/>
      <c r="T1007" s="471" t="str">
        <f t="shared" si="713"/>
        <v>NA</v>
      </c>
      <c r="U1007" s="472"/>
      <c r="V1007" s="471" t="str">
        <f t="shared" si="714"/>
        <v>NA</v>
      </c>
      <c r="W1007" s="472"/>
      <c r="X1007" s="471" t="str">
        <f t="shared" si="715"/>
        <v>NA</v>
      </c>
      <c r="Y1007" s="472"/>
      <c r="Z1007" s="471" t="str">
        <f t="shared" si="716"/>
        <v>NA</v>
      </c>
      <c r="AA1007" s="472"/>
      <c r="AB1007" s="471">
        <f t="shared" si="717"/>
        <v>0</v>
      </c>
      <c r="AC1007" s="472"/>
      <c r="AD1007" s="471">
        <f t="shared" si="718"/>
        <v>0</v>
      </c>
      <c r="AE1007" s="471"/>
      <c r="AF1007" s="471">
        <f t="shared" ref="AF1007:AF1015" si="719">IF(SUM($D997:$D1007)=0,"NA",SUM($J997:$J1007)/SUM($D997:$D1007))</f>
        <v>0</v>
      </c>
      <c r="AG1007" s="472"/>
      <c r="AH1007" s="471"/>
      <c r="AI1007" s="472"/>
      <c r="AJ1007" s="471"/>
      <c r="AK1007" s="472"/>
      <c r="AL1007" s="471" t="s">
        <v>36</v>
      </c>
      <c r="AM1007" s="472"/>
      <c r="AN1007" s="471" t="s">
        <v>36</v>
      </c>
      <c r="AO1007" s="472"/>
      <c r="AP1007" s="472"/>
      <c r="AQ1007" s="472"/>
      <c r="AR1007" s="472"/>
    </row>
    <row r="1008" spans="1:46" s="452" customFormat="1">
      <c r="A1008" s="466" t="s">
        <v>468</v>
      </c>
      <c r="B1008" s="467">
        <v>2007</v>
      </c>
      <c r="C1008" s="466"/>
      <c r="D1008" s="477">
        <v>30081.78</v>
      </c>
      <c r="E1008" s="478"/>
      <c r="F1008" s="479">
        <v>0</v>
      </c>
      <c r="G1008" s="478"/>
      <c r="H1008" s="477">
        <v>143.72</v>
      </c>
      <c r="I1008" s="451"/>
      <c r="J1008" s="451">
        <f t="shared" si="708"/>
        <v>-143.72</v>
      </c>
      <c r="K1008" s="449"/>
      <c r="L1008" s="471">
        <f t="shared" si="709"/>
        <v>-4.7776428123601734E-3</v>
      </c>
      <c r="N1008" s="471">
        <f t="shared" si="710"/>
        <v>-4.7776428123601734E-3</v>
      </c>
      <c r="O1008" s="472"/>
      <c r="P1008" s="471">
        <f t="shared" si="711"/>
        <v>-4.7776428123601734E-3</v>
      </c>
      <c r="Q1008" s="473"/>
      <c r="R1008" s="471">
        <f t="shared" si="712"/>
        <v>-4.7776428123601734E-3</v>
      </c>
      <c r="S1008" s="473"/>
      <c r="T1008" s="471">
        <f t="shared" si="713"/>
        <v>-4.7776428123601734E-3</v>
      </c>
      <c r="U1008" s="472"/>
      <c r="V1008" s="471">
        <f t="shared" si="714"/>
        <v>-4.7776428123601734E-3</v>
      </c>
      <c r="W1008" s="472"/>
      <c r="X1008" s="471">
        <f t="shared" si="715"/>
        <v>-4.7776428123601734E-3</v>
      </c>
      <c r="Y1008" s="472"/>
      <c r="Z1008" s="471">
        <f t="shared" si="716"/>
        <v>-4.7776428123601734E-3</v>
      </c>
      <c r="AA1008" s="472"/>
      <c r="AB1008" s="471">
        <f t="shared" si="717"/>
        <v>-4.7776428123601734E-3</v>
      </c>
      <c r="AC1008" s="472"/>
      <c r="AD1008" s="471">
        <f t="shared" si="718"/>
        <v>-4.5195281225216023E-3</v>
      </c>
      <c r="AE1008" s="471"/>
      <c r="AF1008" s="471">
        <f t="shared" si="719"/>
        <v>-4.5195281225216023E-3</v>
      </c>
      <c r="AG1008" s="472"/>
      <c r="AH1008" s="471">
        <f t="shared" ref="AH1008:AH1015" si="720">IF(SUM($D997:$D1008)=0,"NA",SUM($J997:$J1008)/SUM($D997:$D1008))</f>
        <v>-4.5195281225216023E-3</v>
      </c>
      <c r="AI1008" s="472"/>
      <c r="AJ1008" s="471"/>
      <c r="AK1008" s="472"/>
      <c r="AL1008" s="471"/>
      <c r="AM1008" s="472"/>
      <c r="AN1008" s="471" t="s">
        <v>36</v>
      </c>
      <c r="AO1008" s="472"/>
      <c r="AP1008" s="472"/>
      <c r="AQ1008" s="472"/>
      <c r="AR1008" s="472"/>
    </row>
    <row r="1009" spans="1:46" s="452" customFormat="1">
      <c r="A1009" s="466" t="s">
        <v>468</v>
      </c>
      <c r="B1009" s="467">
        <v>2008</v>
      </c>
      <c r="C1009" s="466"/>
      <c r="D1009" s="477">
        <v>11435.86</v>
      </c>
      <c r="E1009" s="478"/>
      <c r="F1009" s="477">
        <v>4822.46</v>
      </c>
      <c r="G1009" s="478"/>
      <c r="H1009" s="477">
        <v>7948.5700000000015</v>
      </c>
      <c r="I1009" s="451"/>
      <c r="J1009" s="451">
        <f t="shared" si="708"/>
        <v>-3126.1100000000015</v>
      </c>
      <c r="K1009" s="449"/>
      <c r="L1009" s="471">
        <f t="shared" si="709"/>
        <v>-0.27336028947538721</v>
      </c>
      <c r="N1009" s="471">
        <f t="shared" si="710"/>
        <v>-7.8757607609681118E-2</v>
      </c>
      <c r="O1009" s="472"/>
      <c r="P1009" s="471">
        <f t="shared" si="711"/>
        <v>-7.8757607609681118E-2</v>
      </c>
      <c r="Q1009" s="472"/>
      <c r="R1009" s="471">
        <f t="shared" si="712"/>
        <v>-7.8757607609681118E-2</v>
      </c>
      <c r="S1009" s="473"/>
      <c r="T1009" s="471">
        <f t="shared" si="713"/>
        <v>-7.8757607609681118E-2</v>
      </c>
      <c r="U1009" s="472"/>
      <c r="V1009" s="471">
        <f t="shared" si="714"/>
        <v>-7.8757607609681118E-2</v>
      </c>
      <c r="W1009" s="472"/>
      <c r="X1009" s="471">
        <f t="shared" si="715"/>
        <v>-7.8757607609681118E-2</v>
      </c>
      <c r="Y1009" s="472"/>
      <c r="Z1009" s="471">
        <f t="shared" si="716"/>
        <v>-7.8757607609681118E-2</v>
      </c>
      <c r="AA1009" s="472"/>
      <c r="AB1009" s="471">
        <f t="shared" si="717"/>
        <v>-7.8757607609681118E-2</v>
      </c>
      <c r="AC1009" s="472"/>
      <c r="AD1009" s="471">
        <f t="shared" si="718"/>
        <v>-7.8757607609681118E-2</v>
      </c>
      <c r="AE1009" s="471"/>
      <c r="AF1009" s="471">
        <f t="shared" si="719"/>
        <v>-7.5628116063506903E-2</v>
      </c>
      <c r="AG1009" s="472"/>
      <c r="AH1009" s="471">
        <f t="shared" si="720"/>
        <v>-7.5628116063506903E-2</v>
      </c>
      <c r="AI1009" s="472"/>
      <c r="AJ1009" s="471">
        <f t="shared" ref="AJ1009:AJ1015" si="721">IF(SUM($D997:$D1009)=0,"NA",SUM($J997:$J1009)/SUM($D997:$D1009))</f>
        <v>-7.5628116063506903E-2</v>
      </c>
      <c r="AK1009" s="472"/>
      <c r="AL1009" s="471"/>
      <c r="AM1009" s="472"/>
      <c r="AN1009" s="471"/>
      <c r="AO1009" s="472"/>
      <c r="AP1009" s="472"/>
      <c r="AQ1009" s="472"/>
      <c r="AR1009" s="472"/>
    </row>
    <row r="1010" spans="1:46" s="452" customFormat="1">
      <c r="A1010" s="466" t="s">
        <v>468</v>
      </c>
      <c r="B1010" s="467">
        <v>2009</v>
      </c>
      <c r="C1010" s="466"/>
      <c r="D1010" s="468">
        <v>0</v>
      </c>
      <c r="E1010" s="478"/>
      <c r="F1010" s="479">
        <v>0</v>
      </c>
      <c r="G1010" s="478"/>
      <c r="H1010" s="477">
        <v>441.53</v>
      </c>
      <c r="I1010" s="451"/>
      <c r="J1010" s="451">
        <f t="shared" si="708"/>
        <v>-441.53</v>
      </c>
      <c r="K1010" s="449"/>
      <c r="L1010" s="471" t="str">
        <f t="shared" si="709"/>
        <v>NA</v>
      </c>
      <c r="N1010" s="471">
        <f t="shared" si="710"/>
        <v>-0.31196954142495631</v>
      </c>
      <c r="O1010" s="472"/>
      <c r="P1010" s="471">
        <f t="shared" si="711"/>
        <v>-8.9392364305870983E-2</v>
      </c>
      <c r="Q1010" s="472"/>
      <c r="R1010" s="471">
        <f t="shared" si="712"/>
        <v>-8.9392364305870983E-2</v>
      </c>
      <c r="S1010" s="473"/>
      <c r="T1010" s="471">
        <f t="shared" si="713"/>
        <v>-8.9392364305870983E-2</v>
      </c>
      <c r="U1010" s="472"/>
      <c r="V1010" s="471">
        <f t="shared" si="714"/>
        <v>-8.9392364305870983E-2</v>
      </c>
      <c r="W1010" s="472"/>
      <c r="X1010" s="471">
        <f t="shared" si="715"/>
        <v>-8.9392364305870983E-2</v>
      </c>
      <c r="Y1010" s="472"/>
      <c r="Z1010" s="471">
        <f t="shared" si="716"/>
        <v>-8.9392364305870983E-2</v>
      </c>
      <c r="AA1010" s="472"/>
      <c r="AB1010" s="471">
        <f t="shared" si="717"/>
        <v>-8.9392364305870983E-2</v>
      </c>
      <c r="AC1010" s="472"/>
      <c r="AD1010" s="471">
        <f t="shared" si="718"/>
        <v>-8.9392364305870983E-2</v>
      </c>
      <c r="AE1010" s="471"/>
      <c r="AF1010" s="471">
        <f t="shared" si="719"/>
        <v>-8.9392364305870983E-2</v>
      </c>
      <c r="AG1010" s="472"/>
      <c r="AH1010" s="471">
        <f t="shared" si="720"/>
        <v>-8.5840292869493809E-2</v>
      </c>
      <c r="AI1010" s="472"/>
      <c r="AJ1010" s="471">
        <f t="shared" si="721"/>
        <v>-8.5840292869493809E-2</v>
      </c>
      <c r="AK1010" s="472"/>
      <c r="AL1010" s="471">
        <f t="shared" ref="AL1010:AL1015" si="722">IF(SUM($D997:$D1010)=0,"NA",SUM($J997:$J1010)/SUM($D997:$D1010))</f>
        <v>-8.5840292869493809E-2</v>
      </c>
      <c r="AM1010" s="472"/>
      <c r="AN1010" s="471"/>
      <c r="AO1010" s="472"/>
      <c r="AP1010" s="471"/>
      <c r="AQ1010" s="472"/>
      <c r="AR1010" s="472"/>
    </row>
    <row r="1011" spans="1:46" s="452" customFormat="1">
      <c r="A1011" s="466" t="s">
        <v>468</v>
      </c>
      <c r="B1011" s="467">
        <v>2010</v>
      </c>
      <c r="C1011" s="466"/>
      <c r="D1011" s="477">
        <v>4899.6000000000004</v>
      </c>
      <c r="E1011" s="478"/>
      <c r="F1011" s="479">
        <v>0</v>
      </c>
      <c r="G1011" s="478"/>
      <c r="H1011" s="477">
        <v>1320.01</v>
      </c>
      <c r="I1011" s="451"/>
      <c r="J1011" s="451">
        <f t="shared" si="708"/>
        <v>-1320.01</v>
      </c>
      <c r="K1011" s="449"/>
      <c r="L1011" s="471">
        <f t="shared" si="709"/>
        <v>-0.26941178871744631</v>
      </c>
      <c r="N1011" s="471">
        <f t="shared" si="710"/>
        <v>-0.35952730835170216</v>
      </c>
      <c r="O1011" s="472"/>
      <c r="P1011" s="471">
        <f t="shared" si="711"/>
        <v>-0.29920491984921155</v>
      </c>
      <c r="Q1011" s="472"/>
      <c r="R1011" s="471">
        <f t="shared" si="712"/>
        <v>-0.1083944241406857</v>
      </c>
      <c r="S1011" s="472"/>
      <c r="T1011" s="471">
        <f t="shared" si="713"/>
        <v>-0.1083944241406857</v>
      </c>
      <c r="U1011" s="472"/>
      <c r="V1011" s="471">
        <f t="shared" si="714"/>
        <v>-0.1083944241406857</v>
      </c>
      <c r="W1011" s="472"/>
      <c r="X1011" s="471">
        <f t="shared" si="715"/>
        <v>-0.1083944241406857</v>
      </c>
      <c r="Y1011" s="472"/>
      <c r="Z1011" s="471">
        <f t="shared" si="716"/>
        <v>-0.1083944241406857</v>
      </c>
      <c r="AA1011" s="472"/>
      <c r="AB1011" s="471">
        <f t="shared" si="717"/>
        <v>-0.1083944241406857</v>
      </c>
      <c r="AC1011" s="472"/>
      <c r="AD1011" s="471">
        <f t="shared" si="718"/>
        <v>-0.1083944241406857</v>
      </c>
      <c r="AE1011" s="472"/>
      <c r="AF1011" s="471">
        <f t="shared" si="719"/>
        <v>-0.1083944241406857</v>
      </c>
      <c r="AG1011" s="472"/>
      <c r="AH1011" s="471">
        <f t="shared" si="720"/>
        <v>-0.1083944241406857</v>
      </c>
      <c r="AI1011" s="472"/>
      <c r="AJ1011" s="471">
        <f t="shared" si="721"/>
        <v>-0.10452570715342858</v>
      </c>
      <c r="AK1011" s="472"/>
      <c r="AL1011" s="471">
        <f t="shared" si="722"/>
        <v>-0.10452570715342858</v>
      </c>
      <c r="AM1011" s="472"/>
      <c r="AN1011" s="471">
        <f>IF(SUM($D997:$D1011)=0,"NA",SUM($J997:$J1011)/SUM($D997:$D1011))</f>
        <v>-0.10452570715342858</v>
      </c>
      <c r="AO1011" s="472"/>
      <c r="AP1011" s="471"/>
      <c r="AQ1011" s="472"/>
      <c r="AR1011" s="471"/>
    </row>
    <row r="1012" spans="1:46" s="452" customFormat="1">
      <c r="A1012" s="466" t="s">
        <v>468</v>
      </c>
      <c r="B1012" s="467">
        <v>2011</v>
      </c>
      <c r="C1012" s="466"/>
      <c r="D1012" s="477">
        <v>200.77</v>
      </c>
      <c r="E1012" s="478"/>
      <c r="F1012" s="479">
        <v>0</v>
      </c>
      <c r="G1012" s="469"/>
      <c r="H1012" s="468">
        <v>0</v>
      </c>
      <c r="I1012" s="451"/>
      <c r="J1012" s="470">
        <f t="shared" si="708"/>
        <v>0</v>
      </c>
      <c r="K1012" s="449"/>
      <c r="L1012" s="471">
        <f t="shared" si="709"/>
        <v>0</v>
      </c>
      <c r="N1012" s="471">
        <f t="shared" si="710"/>
        <v>-0.25880671402270811</v>
      </c>
      <c r="O1012" s="472"/>
      <c r="P1012" s="471">
        <f t="shared" si="711"/>
        <v>-0.34537494338646013</v>
      </c>
      <c r="Q1012" s="472"/>
      <c r="R1012" s="471">
        <f t="shared" si="712"/>
        <v>-0.29557220720805177</v>
      </c>
      <c r="S1012" s="472"/>
      <c r="T1012" s="471">
        <f t="shared" si="713"/>
        <v>-0.10792760137122975</v>
      </c>
      <c r="U1012" s="472"/>
      <c r="V1012" s="471">
        <f t="shared" si="714"/>
        <v>-0.10792760137122975</v>
      </c>
      <c r="W1012" s="472"/>
      <c r="X1012" s="471">
        <f t="shared" si="715"/>
        <v>-0.10792760137122975</v>
      </c>
      <c r="Y1012" s="472"/>
      <c r="Z1012" s="471">
        <f t="shared" si="716"/>
        <v>-0.10792760137122975</v>
      </c>
      <c r="AA1012" s="472"/>
      <c r="AB1012" s="471">
        <f t="shared" si="717"/>
        <v>-0.10792760137122975</v>
      </c>
      <c r="AC1012" s="472"/>
      <c r="AD1012" s="471">
        <f t="shared" si="718"/>
        <v>-0.10792760137122975</v>
      </c>
      <c r="AE1012" s="472"/>
      <c r="AF1012" s="471">
        <f t="shared" si="719"/>
        <v>-0.10792760137122975</v>
      </c>
      <c r="AG1012" s="472"/>
      <c r="AH1012" s="471">
        <f t="shared" si="720"/>
        <v>-0.10792760137122975</v>
      </c>
      <c r="AI1012" s="472"/>
      <c r="AJ1012" s="471">
        <f t="shared" si="721"/>
        <v>-0.10792760137122975</v>
      </c>
      <c r="AK1012" s="472"/>
      <c r="AL1012" s="471">
        <f t="shared" si="722"/>
        <v>-0.10409154582680702</v>
      </c>
      <c r="AM1012" s="472"/>
      <c r="AN1012" s="471">
        <f>IF(SUM($D998:$D1012)=0,"NA",SUM($J998:$J1012)/SUM($D998:$D1012))</f>
        <v>-0.10409154582680702</v>
      </c>
      <c r="AO1012" s="472"/>
      <c r="AP1012" s="471">
        <f>IF(SUM($D997:$D1012)=0,"NA",SUM($J997:$J1012)/SUM($D997:$D1012))</f>
        <v>-0.10409154582680702</v>
      </c>
      <c r="AQ1012" s="472"/>
      <c r="AR1012" s="471"/>
    </row>
    <row r="1013" spans="1:46" s="452" customFormat="1">
      <c r="A1013" s="466" t="s">
        <v>468</v>
      </c>
      <c r="B1013" s="467">
        <v>2012</v>
      </c>
      <c r="C1013" s="466"/>
      <c r="D1013" s="468">
        <v>0</v>
      </c>
      <c r="E1013" s="469"/>
      <c r="F1013" s="479">
        <v>0</v>
      </c>
      <c r="G1013" s="469"/>
      <c r="H1013" s="468">
        <v>0</v>
      </c>
      <c r="I1013" s="451"/>
      <c r="J1013" s="470">
        <f t="shared" si="708"/>
        <v>0</v>
      </c>
      <c r="K1013" s="449"/>
      <c r="L1013" s="471" t="str">
        <f t="shared" si="709"/>
        <v>NA</v>
      </c>
      <c r="N1013" s="471">
        <f t="shared" si="710"/>
        <v>0</v>
      </c>
      <c r="O1013" s="472"/>
      <c r="P1013" s="471">
        <f t="shared" si="711"/>
        <v>-0.25880671402270811</v>
      </c>
      <c r="Q1013" s="472"/>
      <c r="R1013" s="471">
        <f t="shared" si="712"/>
        <v>-0.34537494338646013</v>
      </c>
      <c r="S1013" s="472"/>
      <c r="T1013" s="471">
        <f t="shared" si="713"/>
        <v>-0.29557220720805177</v>
      </c>
      <c r="U1013" s="472"/>
      <c r="V1013" s="471">
        <f t="shared" si="714"/>
        <v>-0.10792760137122975</v>
      </c>
      <c r="W1013" s="472"/>
      <c r="X1013" s="471">
        <f t="shared" si="715"/>
        <v>-0.10792760137122975</v>
      </c>
      <c r="Y1013" s="472"/>
      <c r="Z1013" s="471">
        <f t="shared" si="716"/>
        <v>-0.10792760137122975</v>
      </c>
      <c r="AA1013" s="472"/>
      <c r="AB1013" s="471">
        <f t="shared" si="717"/>
        <v>-0.10792760137122975</v>
      </c>
      <c r="AC1013" s="472"/>
      <c r="AD1013" s="471">
        <f t="shared" si="718"/>
        <v>-0.10792760137122975</v>
      </c>
      <c r="AE1013" s="472"/>
      <c r="AF1013" s="471">
        <f t="shared" si="719"/>
        <v>-0.10792760137122975</v>
      </c>
      <c r="AG1013" s="472"/>
      <c r="AH1013" s="471">
        <f t="shared" si="720"/>
        <v>-0.10792760137122975</v>
      </c>
      <c r="AI1013" s="472"/>
      <c r="AJ1013" s="471">
        <f t="shared" si="721"/>
        <v>-0.10792760137122975</v>
      </c>
      <c r="AK1013" s="472"/>
      <c r="AL1013" s="471">
        <f t="shared" si="722"/>
        <v>-0.10792760137122975</v>
      </c>
      <c r="AM1013" s="472"/>
      <c r="AN1013" s="471">
        <f>IF(SUM($D999:$D1013)=0,"NA",SUM($J999:$J1013)/SUM($D999:$D1013))</f>
        <v>-0.10409154582680702</v>
      </c>
      <c r="AO1013" s="472"/>
      <c r="AP1013" s="471">
        <f>IF(SUM($D998:$D1013)=0,"NA",SUM($J998:$J1013)/SUM($D998:$D1013))</f>
        <v>-0.10409154582680702</v>
      </c>
      <c r="AQ1013" s="472"/>
      <c r="AR1013" s="471">
        <f>IF(SUM($D997:$D1013)=0,"NA",SUM($J997:$J1013)/SUM($D997:$D1013))</f>
        <v>-0.10409154582680702</v>
      </c>
    </row>
    <row r="1014" spans="1:46">
      <c r="A1014" s="466" t="s">
        <v>468</v>
      </c>
      <c r="B1014" s="467">
        <v>2013</v>
      </c>
      <c r="C1014" s="466"/>
      <c r="D1014" s="477">
        <v>5256.31</v>
      </c>
      <c r="E1014" s="478"/>
      <c r="F1014" s="479">
        <v>0</v>
      </c>
      <c r="G1014" s="478"/>
      <c r="H1014" s="477">
        <v>829.53</v>
      </c>
      <c r="J1014" s="451">
        <f t="shared" si="708"/>
        <v>-829.53</v>
      </c>
      <c r="L1014" s="471">
        <f t="shared" si="709"/>
        <v>-0.15781603444241302</v>
      </c>
      <c r="N1014" s="471">
        <f>IF(SUM($D1013:$D1014)=0,"NA",SUM($J1013:$J1014)/SUM($D1013:$D1014))</f>
        <v>-0.15781603444241302</v>
      </c>
      <c r="O1014" s="472"/>
      <c r="P1014" s="471">
        <f t="shared" si="711"/>
        <v>-0.15200986608222711</v>
      </c>
      <c r="Q1014" s="472"/>
      <c r="R1014" s="471">
        <f t="shared" si="712"/>
        <v>-0.20755106848912971</v>
      </c>
      <c r="S1014" s="472"/>
      <c r="T1014" s="471">
        <f t="shared" si="713"/>
        <v>-0.2501834564744686</v>
      </c>
      <c r="U1014" s="472"/>
      <c r="V1014" s="471">
        <f t="shared" si="714"/>
        <v>-0.26234573849583392</v>
      </c>
      <c r="W1014" s="472"/>
      <c r="X1014" s="471">
        <f t="shared" si="715"/>
        <v>-0.11298268584532775</v>
      </c>
      <c r="Y1014" s="472"/>
      <c r="Z1014" s="471">
        <f t="shared" si="716"/>
        <v>-0.11298268584532775</v>
      </c>
      <c r="AA1014" s="472"/>
      <c r="AB1014" s="471">
        <f t="shared" si="717"/>
        <v>-0.11298268584532775</v>
      </c>
      <c r="AC1014" s="472"/>
      <c r="AD1014" s="471">
        <f t="shared" si="718"/>
        <v>-0.11298268584532775</v>
      </c>
      <c r="AE1014" s="472"/>
      <c r="AF1014" s="471">
        <f t="shared" si="719"/>
        <v>-0.11298268584532775</v>
      </c>
      <c r="AG1014" s="472"/>
      <c r="AH1014" s="471">
        <f t="shared" si="720"/>
        <v>-0.11298268584532775</v>
      </c>
      <c r="AI1014" s="472"/>
      <c r="AJ1014" s="471">
        <f t="shared" si="721"/>
        <v>-0.11298268584532775</v>
      </c>
      <c r="AK1014" s="472"/>
      <c r="AL1014" s="471">
        <f t="shared" si="722"/>
        <v>-0.11298268584532775</v>
      </c>
      <c r="AM1014" s="472"/>
      <c r="AN1014" s="471">
        <f>IF(SUM($D1000:$D1014)=0,"NA",SUM($J1000:$J1014)/SUM($D1000:$D1014))</f>
        <v>-0.11298268584532775</v>
      </c>
      <c r="AO1014" s="472"/>
      <c r="AP1014" s="471">
        <f>IF(SUM($D999:$D1014)=0,"NA",SUM($J999:$J1014)/SUM($D999:$D1014))</f>
        <v>-0.10936081886359841</v>
      </c>
      <c r="AQ1014" s="472"/>
      <c r="AR1014" s="471">
        <f>IF(SUM($D998:$D1014)=0,"NA",SUM($J998:$J1014)/SUM($D998:$D1014))</f>
        <v>-0.10936081886359841</v>
      </c>
      <c r="AS1014" s="471">
        <f>IF(SUM($D997:$D1014)=0,"NA",SUM($J997:$J1014)/SUM($D997:$D1014))</f>
        <v>-0.10936081886359841</v>
      </c>
    </row>
    <row r="1015" spans="1:46">
      <c r="A1015" s="466" t="s">
        <v>468</v>
      </c>
      <c r="B1015" s="467">
        <v>2014</v>
      </c>
      <c r="C1015" s="466"/>
      <c r="D1015" s="477">
        <v>5640.51</v>
      </c>
      <c r="E1015" s="478"/>
      <c r="F1015" s="479">
        <v>0</v>
      </c>
      <c r="G1015" s="469"/>
      <c r="H1015" s="468">
        <v>0</v>
      </c>
      <c r="J1015" s="470">
        <f t="shared" si="708"/>
        <v>0</v>
      </c>
      <c r="L1015" s="471">
        <f t="shared" si="709"/>
        <v>0</v>
      </c>
      <c r="N1015" s="471">
        <f>IF(SUM($D1014:$D1015)=0,"NA",SUM($J1014:$J1015)/SUM($D1014:$D1015))</f>
        <v>-7.6125878926145432E-2</v>
      </c>
      <c r="O1015" s="472"/>
      <c r="P1015" s="471">
        <f t="shared" si="711"/>
        <v>-7.6125878926145432E-2</v>
      </c>
      <c r="Q1015" s="472"/>
      <c r="R1015" s="471">
        <f t="shared" si="712"/>
        <v>-7.4748661646357448E-2</v>
      </c>
      <c r="S1015" s="472"/>
      <c r="T1015" s="471">
        <f t="shared" si="713"/>
        <v>-0.13436984870467875</v>
      </c>
      <c r="U1015" s="472"/>
      <c r="V1015" s="471">
        <f t="shared" si="714"/>
        <v>-0.1619703210376322</v>
      </c>
      <c r="W1015" s="472"/>
      <c r="X1015" s="471">
        <f t="shared" si="715"/>
        <v>-0.20840482556624221</v>
      </c>
      <c r="Y1015" s="472"/>
      <c r="Z1015" s="471">
        <f t="shared" si="716"/>
        <v>-0.10190241369052125</v>
      </c>
      <c r="AA1015" s="472"/>
      <c r="AB1015" s="471">
        <f t="shared" si="717"/>
        <v>-0.10190241369052125</v>
      </c>
      <c r="AC1015" s="472"/>
      <c r="AD1015" s="471">
        <f t="shared" si="718"/>
        <v>-0.10190241369052125</v>
      </c>
      <c r="AE1015" s="472"/>
      <c r="AF1015" s="471">
        <f t="shared" si="719"/>
        <v>-0.10190241369052125</v>
      </c>
      <c r="AG1015" s="472"/>
      <c r="AH1015" s="471">
        <f t="shared" si="720"/>
        <v>-0.10190241369052125</v>
      </c>
      <c r="AI1015" s="472"/>
      <c r="AJ1015" s="471">
        <f t="shared" si="721"/>
        <v>-0.10190241369052125</v>
      </c>
      <c r="AK1015" s="472"/>
      <c r="AL1015" s="471">
        <f t="shared" si="722"/>
        <v>-0.10190241369052125</v>
      </c>
      <c r="AM1015" s="472"/>
      <c r="AN1015" s="471">
        <f>IF(SUM($D1001:$D1015)=0,"NA",SUM($J1001:$J1015)/SUM($D1001:$D1015))</f>
        <v>-0.10190241369052125</v>
      </c>
      <c r="AO1015" s="472"/>
      <c r="AP1015" s="471">
        <f>IF(SUM($D1000:$D1015)=0,"NA",SUM($J1000:$J1015)/SUM($D1000:$D1015))</f>
        <v>-0.10190241369052125</v>
      </c>
      <c r="AQ1015" s="472"/>
      <c r="AR1015" s="471">
        <f>IF(SUM($D999:$D1015)=0,"NA",SUM($J999:$J1015)/SUM($D999:$D1015))</f>
        <v>-9.8946817162036696E-2</v>
      </c>
      <c r="AS1015" s="471">
        <f>IF(SUM($D998:$D1015)=0,"NA",SUM($J998:$J1015)/SUM($D998:$D1015))</f>
        <v>-9.8946817162036696E-2</v>
      </c>
      <c r="AT1015" s="471">
        <f>IF(SUM($D997:$D1015)=0,"NA",SUM($J997:$J1015)/SUM($D997:$D1015))</f>
        <v>-9.8946817162036696E-2</v>
      </c>
    </row>
    <row r="1016" spans="1:46">
      <c r="A1016" s="466"/>
      <c r="B1016" s="466"/>
      <c r="C1016" s="466"/>
      <c r="D1016" s="477"/>
      <c r="E1016" s="478"/>
      <c r="F1016" s="477"/>
      <c r="G1016" s="478"/>
      <c r="H1016" s="477"/>
      <c r="J1016" s="488">
        <f>SUM(J997:J1015)</f>
        <v>-5860.9000000000015</v>
      </c>
    </row>
    <row r="1017" spans="1:46">
      <c r="A1017" s="466"/>
      <c r="B1017" s="466"/>
      <c r="C1017" s="466"/>
      <c r="D1017" s="477"/>
      <c r="E1017" s="478"/>
      <c r="F1017" s="477"/>
      <c r="G1017" s="478"/>
      <c r="H1017" s="477"/>
    </row>
    <row r="1018" spans="1:46">
      <c r="A1018" s="466">
        <v>39009</v>
      </c>
      <c r="B1018" s="467">
        <v>1996</v>
      </c>
      <c r="C1018" s="466"/>
      <c r="D1018" s="468">
        <v>0</v>
      </c>
      <c r="E1018" s="469"/>
      <c r="F1018" s="479">
        <v>0</v>
      </c>
      <c r="G1018" s="469"/>
      <c r="H1018" s="468">
        <v>0</v>
      </c>
      <c r="J1018" s="470">
        <f t="shared" ref="J1018:J1036" si="723">F1018+-H1018</f>
        <v>0</v>
      </c>
      <c r="L1018" s="471" t="str">
        <f t="shared" ref="L1018:L1036" si="724">IF(D1018=0,"NA",+J1018/D1018)</f>
        <v>NA</v>
      </c>
      <c r="N1018" s="471"/>
      <c r="O1018" s="472"/>
      <c r="P1018" s="471"/>
      <c r="Q1018" s="473"/>
      <c r="R1018" s="473"/>
      <c r="S1018" s="473"/>
      <c r="T1018" s="473"/>
      <c r="U1018" s="472"/>
      <c r="V1018" s="472"/>
      <c r="W1018" s="472"/>
      <c r="X1018" s="472"/>
      <c r="Y1018" s="472"/>
      <c r="Z1018" s="472"/>
      <c r="AA1018" s="474"/>
      <c r="AB1018" s="474"/>
      <c r="AC1018" s="472"/>
      <c r="AD1018" s="472"/>
      <c r="AE1018" s="472"/>
      <c r="AF1018" s="472"/>
      <c r="AG1018" s="472"/>
      <c r="AH1018" s="472"/>
      <c r="AI1018" s="472"/>
      <c r="AJ1018" s="472"/>
      <c r="AK1018" s="472"/>
      <c r="AL1018" s="472"/>
      <c r="AM1018" s="472"/>
      <c r="AN1018" s="472"/>
      <c r="AO1018" s="472"/>
      <c r="AP1018" s="472"/>
      <c r="AQ1018" s="472"/>
      <c r="AR1018" s="472"/>
    </row>
    <row r="1019" spans="1:46">
      <c r="A1019" s="466">
        <v>39009</v>
      </c>
      <c r="B1019" s="467">
        <v>1997</v>
      </c>
      <c r="C1019" s="466"/>
      <c r="D1019" s="468">
        <v>0</v>
      </c>
      <c r="E1019" s="469"/>
      <c r="F1019" s="479">
        <v>0</v>
      </c>
      <c r="G1019" s="469"/>
      <c r="H1019" s="468">
        <v>0</v>
      </c>
      <c r="J1019" s="470">
        <f t="shared" si="723"/>
        <v>0</v>
      </c>
      <c r="L1019" s="471" t="str">
        <f t="shared" si="724"/>
        <v>NA</v>
      </c>
      <c r="N1019" s="471" t="str">
        <f t="shared" ref="N1019:N1034" si="725">IF(SUM($D1018:$D1019)=0,"NA",SUM($J1018:$J1019)/SUM($D1018:$D1019))</f>
        <v>NA</v>
      </c>
      <c r="O1019" s="472"/>
      <c r="P1019" s="471"/>
      <c r="Q1019" s="473"/>
      <c r="R1019" s="471"/>
      <c r="S1019" s="473"/>
      <c r="T1019" s="473"/>
      <c r="U1019" s="472"/>
      <c r="V1019" s="472"/>
      <c r="W1019" s="472"/>
      <c r="X1019" s="472"/>
      <c r="Y1019" s="472"/>
      <c r="Z1019" s="472"/>
      <c r="AA1019" s="474"/>
      <c r="AB1019" s="475"/>
      <c r="AC1019" s="472"/>
      <c r="AD1019" s="472"/>
      <c r="AE1019" s="472"/>
      <c r="AF1019" s="472"/>
      <c r="AG1019" s="472"/>
      <c r="AH1019" s="472"/>
      <c r="AI1019" s="472"/>
      <c r="AJ1019" s="472"/>
      <c r="AK1019" s="472"/>
      <c r="AL1019" s="472"/>
      <c r="AM1019" s="472"/>
      <c r="AN1019" s="472"/>
      <c r="AO1019" s="472"/>
      <c r="AP1019" s="472"/>
      <c r="AQ1019" s="472"/>
      <c r="AR1019" s="472"/>
    </row>
    <row r="1020" spans="1:46">
      <c r="A1020" s="466">
        <v>39009</v>
      </c>
      <c r="B1020" s="467">
        <v>1998</v>
      </c>
      <c r="C1020" s="466"/>
      <c r="D1020" s="468">
        <v>0</v>
      </c>
      <c r="E1020" s="469"/>
      <c r="F1020" s="479">
        <v>0</v>
      </c>
      <c r="G1020" s="469"/>
      <c r="H1020" s="468">
        <v>0</v>
      </c>
      <c r="J1020" s="470">
        <f t="shared" si="723"/>
        <v>0</v>
      </c>
      <c r="L1020" s="471" t="str">
        <f t="shared" si="724"/>
        <v>NA</v>
      </c>
      <c r="N1020" s="471" t="str">
        <f t="shared" si="725"/>
        <v>NA</v>
      </c>
      <c r="O1020" s="472"/>
      <c r="P1020" s="471" t="str">
        <f t="shared" ref="P1020:P1036" si="726">IF(SUM($D1018:$D1020)=0,"NA",SUM($J1018:$J1020)/SUM($D1018:$D1020))</f>
        <v>NA</v>
      </c>
      <c r="Q1020" s="473"/>
      <c r="R1020" s="471"/>
      <c r="S1020" s="473"/>
      <c r="T1020" s="471"/>
      <c r="U1020" s="472"/>
      <c r="V1020" s="472"/>
      <c r="W1020" s="472"/>
      <c r="X1020" s="472"/>
      <c r="Y1020" s="472"/>
      <c r="Z1020" s="472"/>
      <c r="AA1020" s="472"/>
      <c r="AB1020" s="472"/>
      <c r="AC1020" s="472"/>
      <c r="AD1020" s="472"/>
      <c r="AE1020" s="472"/>
      <c r="AF1020" s="472"/>
      <c r="AG1020" s="472"/>
      <c r="AH1020" s="472"/>
      <c r="AI1020" s="472"/>
      <c r="AJ1020" s="472"/>
      <c r="AK1020" s="472"/>
      <c r="AL1020" s="472"/>
      <c r="AM1020" s="472"/>
      <c r="AN1020" s="472"/>
      <c r="AO1020" s="472"/>
      <c r="AP1020" s="472"/>
      <c r="AQ1020" s="472"/>
      <c r="AR1020" s="472"/>
    </row>
    <row r="1021" spans="1:46">
      <c r="A1021" s="466">
        <v>39009</v>
      </c>
      <c r="B1021" s="467">
        <v>1999</v>
      </c>
      <c r="C1021" s="466"/>
      <c r="D1021" s="468">
        <v>0</v>
      </c>
      <c r="E1021" s="469"/>
      <c r="F1021" s="479">
        <v>0</v>
      </c>
      <c r="G1021" s="469"/>
      <c r="H1021" s="468">
        <v>0</v>
      </c>
      <c r="J1021" s="470">
        <f t="shared" si="723"/>
        <v>0</v>
      </c>
      <c r="L1021" s="471" t="str">
        <f t="shared" si="724"/>
        <v>NA</v>
      </c>
      <c r="N1021" s="471" t="str">
        <f t="shared" si="725"/>
        <v>NA</v>
      </c>
      <c r="O1021" s="472"/>
      <c r="P1021" s="471" t="str">
        <f t="shared" si="726"/>
        <v>NA</v>
      </c>
      <c r="Q1021" s="473"/>
      <c r="R1021" s="471" t="str">
        <f t="shared" ref="R1021:R1036" si="727">IF(SUM($D1018:$D1021)=0,"NA",SUM($J1018:$J1021)/SUM($D1018:$D1021))</f>
        <v>NA</v>
      </c>
      <c r="S1021" s="473"/>
      <c r="T1021" s="471"/>
      <c r="U1021" s="472"/>
      <c r="V1021" s="471"/>
      <c r="W1021" s="472"/>
      <c r="X1021" s="472"/>
      <c r="Y1021" s="472"/>
      <c r="Z1021" s="472"/>
      <c r="AA1021" s="472"/>
      <c r="AB1021" s="472"/>
      <c r="AC1021" s="472"/>
      <c r="AD1021" s="472"/>
      <c r="AE1021" s="472"/>
      <c r="AF1021" s="472"/>
      <c r="AG1021" s="472"/>
      <c r="AH1021" s="472"/>
      <c r="AI1021" s="472"/>
      <c r="AJ1021" s="472"/>
      <c r="AK1021" s="472"/>
      <c r="AL1021" s="472"/>
      <c r="AM1021" s="472"/>
      <c r="AN1021" s="472"/>
      <c r="AO1021" s="472"/>
      <c r="AP1021" s="472"/>
      <c r="AQ1021" s="472"/>
      <c r="AR1021" s="472"/>
    </row>
    <row r="1022" spans="1:46">
      <c r="A1022" s="466">
        <v>39009</v>
      </c>
      <c r="B1022" s="467">
        <v>2000</v>
      </c>
      <c r="C1022" s="466"/>
      <c r="D1022" s="468">
        <v>0</v>
      </c>
      <c r="E1022" s="469"/>
      <c r="F1022" s="479">
        <v>0</v>
      </c>
      <c r="G1022" s="469"/>
      <c r="H1022" s="468">
        <v>0</v>
      </c>
      <c r="J1022" s="470">
        <f t="shared" si="723"/>
        <v>0</v>
      </c>
      <c r="L1022" s="471" t="str">
        <f t="shared" si="724"/>
        <v>NA</v>
      </c>
      <c r="N1022" s="471" t="str">
        <f t="shared" si="725"/>
        <v>NA</v>
      </c>
      <c r="O1022" s="472"/>
      <c r="P1022" s="471" t="str">
        <f t="shared" si="726"/>
        <v>NA</v>
      </c>
      <c r="Q1022" s="473"/>
      <c r="R1022" s="471" t="str">
        <f t="shared" si="727"/>
        <v>NA</v>
      </c>
      <c r="S1022" s="473"/>
      <c r="T1022" s="471" t="str">
        <f t="shared" ref="T1022:T1036" si="728">IF(SUM($D1018:$D1022)=0,"NA",SUM($J1018:$J1022)/SUM($D1018:$D1022))</f>
        <v>NA</v>
      </c>
      <c r="U1022" s="472"/>
      <c r="V1022" s="471"/>
      <c r="W1022" s="472"/>
      <c r="X1022" s="471"/>
      <c r="Y1022" s="472"/>
      <c r="Z1022" s="472"/>
      <c r="AA1022" s="472"/>
      <c r="AB1022" s="472"/>
      <c r="AC1022" s="472"/>
      <c r="AD1022" s="472"/>
      <c r="AE1022" s="472"/>
      <c r="AF1022" s="472"/>
      <c r="AG1022" s="472"/>
      <c r="AH1022" s="472"/>
      <c r="AI1022" s="472"/>
      <c r="AJ1022" s="472"/>
      <c r="AK1022" s="472"/>
      <c r="AL1022" s="472"/>
      <c r="AM1022" s="472"/>
      <c r="AN1022" s="472"/>
      <c r="AO1022" s="472"/>
      <c r="AP1022" s="472"/>
      <c r="AQ1022" s="472"/>
      <c r="AR1022" s="472"/>
    </row>
    <row r="1023" spans="1:46">
      <c r="A1023" s="466">
        <v>39009</v>
      </c>
      <c r="B1023" s="467">
        <v>2001</v>
      </c>
      <c r="C1023" s="466"/>
      <c r="D1023" s="468">
        <v>0</v>
      </c>
      <c r="E1023" s="469"/>
      <c r="F1023" s="479">
        <v>0</v>
      </c>
      <c r="G1023" s="469"/>
      <c r="H1023" s="468">
        <v>0</v>
      </c>
      <c r="J1023" s="470">
        <f t="shared" si="723"/>
        <v>0</v>
      </c>
      <c r="L1023" s="471" t="str">
        <f t="shared" si="724"/>
        <v>NA</v>
      </c>
      <c r="N1023" s="471" t="str">
        <f t="shared" si="725"/>
        <v>NA</v>
      </c>
      <c r="O1023" s="472"/>
      <c r="P1023" s="471" t="str">
        <f t="shared" si="726"/>
        <v>NA</v>
      </c>
      <c r="Q1023" s="473"/>
      <c r="R1023" s="471" t="str">
        <f t="shared" si="727"/>
        <v>NA</v>
      </c>
      <c r="S1023" s="473"/>
      <c r="T1023" s="471" t="str">
        <f t="shared" si="728"/>
        <v>NA</v>
      </c>
      <c r="U1023" s="472"/>
      <c r="V1023" s="471" t="str">
        <f t="shared" ref="V1023:V1036" si="729">IF(SUM($D1018:$D1023)=0,"NA",SUM($J1018:$J1023)/SUM($D1018:$D1023))</f>
        <v>NA</v>
      </c>
      <c r="W1023" s="472"/>
      <c r="X1023" s="471"/>
      <c r="Y1023" s="472"/>
      <c r="Z1023" s="471"/>
      <c r="AA1023" s="472"/>
      <c r="AB1023" s="472"/>
      <c r="AC1023" s="472"/>
      <c r="AD1023" s="472"/>
      <c r="AE1023" s="472"/>
      <c r="AF1023" s="472"/>
      <c r="AG1023" s="472"/>
      <c r="AH1023" s="472"/>
      <c r="AI1023" s="472"/>
      <c r="AJ1023" s="472"/>
      <c r="AK1023" s="472"/>
      <c r="AL1023" s="472"/>
      <c r="AM1023" s="472"/>
      <c r="AN1023" s="472"/>
      <c r="AO1023" s="472"/>
      <c r="AP1023" s="472"/>
      <c r="AQ1023" s="472"/>
      <c r="AR1023" s="472"/>
    </row>
    <row r="1024" spans="1:46">
      <c r="A1024" s="466">
        <v>39009</v>
      </c>
      <c r="B1024" s="467">
        <v>2002</v>
      </c>
      <c r="C1024" s="466"/>
      <c r="D1024" s="468">
        <v>0</v>
      </c>
      <c r="E1024" s="469"/>
      <c r="F1024" s="479">
        <v>0</v>
      </c>
      <c r="G1024" s="469"/>
      <c r="H1024" s="468">
        <v>0</v>
      </c>
      <c r="J1024" s="470">
        <f t="shared" si="723"/>
        <v>0</v>
      </c>
      <c r="L1024" s="471" t="str">
        <f t="shared" si="724"/>
        <v>NA</v>
      </c>
      <c r="N1024" s="471" t="str">
        <f t="shared" si="725"/>
        <v>NA</v>
      </c>
      <c r="O1024" s="472"/>
      <c r="P1024" s="471" t="str">
        <f t="shared" si="726"/>
        <v>NA</v>
      </c>
      <c r="Q1024" s="473"/>
      <c r="R1024" s="471" t="str">
        <f t="shared" si="727"/>
        <v>NA</v>
      </c>
      <c r="S1024" s="473"/>
      <c r="T1024" s="471" t="str">
        <f t="shared" si="728"/>
        <v>NA</v>
      </c>
      <c r="U1024" s="472"/>
      <c r="V1024" s="471" t="str">
        <f t="shared" si="729"/>
        <v>NA</v>
      </c>
      <c r="W1024" s="472"/>
      <c r="X1024" s="471" t="str">
        <f t="shared" ref="X1024:X1036" si="730">IF(SUM($D1018:$D1024)=0,"NA",SUM($J1018:$J1024)/SUM($D1018:$D1024))</f>
        <v>NA</v>
      </c>
      <c r="Y1024" s="472"/>
      <c r="Z1024" s="471"/>
      <c r="AA1024" s="472"/>
      <c r="AB1024" s="471"/>
      <c r="AC1024" s="472"/>
      <c r="AD1024" s="472"/>
      <c r="AE1024" s="472"/>
      <c r="AF1024" s="472"/>
      <c r="AG1024" s="472"/>
      <c r="AH1024" s="472"/>
      <c r="AI1024" s="472"/>
      <c r="AJ1024" s="472"/>
      <c r="AK1024" s="472"/>
      <c r="AL1024" s="472"/>
      <c r="AM1024" s="472"/>
      <c r="AN1024" s="472"/>
      <c r="AO1024" s="472"/>
      <c r="AP1024" s="472"/>
      <c r="AQ1024" s="472"/>
      <c r="AR1024" s="472"/>
    </row>
    <row r="1025" spans="1:46">
      <c r="A1025" s="466">
        <v>39009</v>
      </c>
      <c r="B1025" s="467">
        <v>2003</v>
      </c>
      <c r="C1025" s="466"/>
      <c r="D1025" s="468">
        <v>0</v>
      </c>
      <c r="E1025" s="469"/>
      <c r="F1025" s="479">
        <v>0</v>
      </c>
      <c r="G1025" s="469"/>
      <c r="H1025" s="468">
        <v>0</v>
      </c>
      <c r="J1025" s="470">
        <f t="shared" si="723"/>
        <v>0</v>
      </c>
      <c r="L1025" s="471" t="str">
        <f t="shared" si="724"/>
        <v>NA</v>
      </c>
      <c r="N1025" s="471" t="str">
        <f t="shared" si="725"/>
        <v>NA</v>
      </c>
      <c r="O1025" s="472"/>
      <c r="P1025" s="471" t="str">
        <f t="shared" si="726"/>
        <v>NA</v>
      </c>
      <c r="Q1025" s="473"/>
      <c r="R1025" s="471" t="str">
        <f t="shared" si="727"/>
        <v>NA</v>
      </c>
      <c r="S1025" s="473"/>
      <c r="T1025" s="471" t="str">
        <f t="shared" si="728"/>
        <v>NA</v>
      </c>
      <c r="U1025" s="472"/>
      <c r="V1025" s="471" t="str">
        <f t="shared" si="729"/>
        <v>NA</v>
      </c>
      <c r="W1025" s="472"/>
      <c r="X1025" s="471" t="str">
        <f t="shared" si="730"/>
        <v>NA</v>
      </c>
      <c r="Y1025" s="472"/>
      <c r="Z1025" s="471" t="str">
        <f t="shared" ref="Z1025:Z1036" si="731">IF(SUM($D1018:$D1025)=0,"NA",SUM($J1018:$J1025)/SUM($D1018:$D1025))</f>
        <v>NA</v>
      </c>
      <c r="AA1025" s="472"/>
      <c r="AB1025" s="471"/>
      <c r="AC1025" s="472"/>
      <c r="AD1025" s="471"/>
      <c r="AE1025" s="471"/>
      <c r="AF1025" s="472"/>
      <c r="AG1025" s="472"/>
      <c r="AH1025" s="472"/>
      <c r="AI1025" s="472"/>
      <c r="AJ1025" s="472"/>
      <c r="AK1025" s="472"/>
      <c r="AL1025" s="472"/>
      <c r="AM1025" s="472"/>
      <c r="AN1025" s="472"/>
      <c r="AO1025" s="472"/>
      <c r="AP1025" s="472"/>
      <c r="AQ1025" s="472"/>
      <c r="AR1025" s="472"/>
    </row>
    <row r="1026" spans="1:46">
      <c r="A1026" s="466">
        <v>39009</v>
      </c>
      <c r="B1026" s="467">
        <v>2004</v>
      </c>
      <c r="C1026" s="466"/>
      <c r="D1026" s="468">
        <v>0</v>
      </c>
      <c r="E1026" s="469"/>
      <c r="F1026" s="479">
        <v>0</v>
      </c>
      <c r="G1026" s="469"/>
      <c r="H1026" s="468">
        <v>0</v>
      </c>
      <c r="J1026" s="470">
        <f t="shared" si="723"/>
        <v>0</v>
      </c>
      <c r="L1026" s="471" t="str">
        <f t="shared" si="724"/>
        <v>NA</v>
      </c>
      <c r="N1026" s="471" t="str">
        <f t="shared" si="725"/>
        <v>NA</v>
      </c>
      <c r="O1026" s="472"/>
      <c r="P1026" s="471" t="str">
        <f t="shared" si="726"/>
        <v>NA</v>
      </c>
      <c r="Q1026" s="473"/>
      <c r="R1026" s="471" t="str">
        <f t="shared" si="727"/>
        <v>NA</v>
      </c>
      <c r="S1026" s="473"/>
      <c r="T1026" s="471" t="str">
        <f t="shared" si="728"/>
        <v>NA</v>
      </c>
      <c r="U1026" s="472"/>
      <c r="V1026" s="471" t="str">
        <f t="shared" si="729"/>
        <v>NA</v>
      </c>
      <c r="W1026" s="472"/>
      <c r="X1026" s="471" t="str">
        <f t="shared" si="730"/>
        <v>NA</v>
      </c>
      <c r="Y1026" s="472"/>
      <c r="Z1026" s="471" t="str">
        <f t="shared" si="731"/>
        <v>NA</v>
      </c>
      <c r="AA1026" s="472"/>
      <c r="AB1026" s="471" t="str">
        <f t="shared" ref="AB1026:AB1036" si="732">IF(SUM($D1018:$D1026)=0,"NA",SUM($J1018:$J1026)/SUM($D1018:$D1026))</f>
        <v>NA</v>
      </c>
      <c r="AC1026" s="472"/>
      <c r="AD1026" s="471"/>
      <c r="AE1026" s="471"/>
      <c r="AF1026" s="471"/>
      <c r="AG1026" s="472"/>
      <c r="AH1026" s="471" t="s">
        <v>36</v>
      </c>
      <c r="AI1026" s="472"/>
      <c r="AJ1026" s="471" t="s">
        <v>36</v>
      </c>
      <c r="AK1026" s="472"/>
      <c r="AL1026" s="471" t="s">
        <v>36</v>
      </c>
      <c r="AM1026" s="472"/>
      <c r="AN1026" s="471" t="s">
        <v>36</v>
      </c>
      <c r="AO1026" s="472"/>
      <c r="AP1026" s="472"/>
      <c r="AQ1026" s="472"/>
      <c r="AR1026" s="472"/>
    </row>
    <row r="1027" spans="1:46">
      <c r="A1027" s="466">
        <v>39009</v>
      </c>
      <c r="B1027" s="467">
        <v>2005</v>
      </c>
      <c r="C1027" s="466"/>
      <c r="D1027" s="468">
        <v>0</v>
      </c>
      <c r="E1027" s="469"/>
      <c r="F1027" s="479">
        <v>0</v>
      </c>
      <c r="G1027" s="469"/>
      <c r="H1027" s="468">
        <v>0</v>
      </c>
      <c r="J1027" s="470">
        <f t="shared" si="723"/>
        <v>0</v>
      </c>
      <c r="L1027" s="471" t="str">
        <f t="shared" si="724"/>
        <v>NA</v>
      </c>
      <c r="N1027" s="471" t="str">
        <f t="shared" si="725"/>
        <v>NA</v>
      </c>
      <c r="O1027" s="472"/>
      <c r="P1027" s="471" t="str">
        <f t="shared" si="726"/>
        <v>NA</v>
      </c>
      <c r="Q1027" s="473"/>
      <c r="R1027" s="471" t="str">
        <f t="shared" si="727"/>
        <v>NA</v>
      </c>
      <c r="S1027" s="473"/>
      <c r="T1027" s="471" t="str">
        <f t="shared" si="728"/>
        <v>NA</v>
      </c>
      <c r="U1027" s="472"/>
      <c r="V1027" s="471" t="str">
        <f t="shared" si="729"/>
        <v>NA</v>
      </c>
      <c r="W1027" s="472"/>
      <c r="X1027" s="471" t="str">
        <f t="shared" si="730"/>
        <v>NA</v>
      </c>
      <c r="Y1027" s="472"/>
      <c r="Z1027" s="471" t="str">
        <f t="shared" si="731"/>
        <v>NA</v>
      </c>
      <c r="AA1027" s="472"/>
      <c r="AB1027" s="471" t="str">
        <f t="shared" si="732"/>
        <v>NA</v>
      </c>
      <c r="AC1027" s="472"/>
      <c r="AD1027" s="471" t="str">
        <f t="shared" ref="AD1027:AD1036" si="733">IF(SUM($D1018:$D1027)=0,"NA",SUM($J1018:$J1027)/SUM($D1018:$D1027))</f>
        <v>NA</v>
      </c>
      <c r="AE1027" s="471"/>
      <c r="AF1027" s="471"/>
      <c r="AG1027" s="472"/>
      <c r="AH1027" s="471"/>
      <c r="AI1027" s="472"/>
      <c r="AJ1027" s="471" t="s">
        <v>36</v>
      </c>
      <c r="AK1027" s="472"/>
      <c r="AL1027" s="471" t="s">
        <v>36</v>
      </c>
      <c r="AM1027" s="472"/>
      <c r="AN1027" s="471" t="s">
        <v>36</v>
      </c>
      <c r="AO1027" s="472"/>
      <c r="AP1027" s="472"/>
      <c r="AQ1027" s="472"/>
      <c r="AR1027" s="472"/>
    </row>
    <row r="1028" spans="1:46">
      <c r="A1028" s="466">
        <v>39009</v>
      </c>
      <c r="B1028" s="467">
        <v>2006</v>
      </c>
      <c r="C1028" s="466"/>
      <c r="D1028" s="468">
        <v>0</v>
      </c>
      <c r="E1028" s="469"/>
      <c r="F1028" s="479">
        <v>0</v>
      </c>
      <c r="G1028" s="469"/>
      <c r="H1028" s="468">
        <v>0</v>
      </c>
      <c r="J1028" s="470">
        <f t="shared" si="723"/>
        <v>0</v>
      </c>
      <c r="L1028" s="471" t="str">
        <f t="shared" si="724"/>
        <v>NA</v>
      </c>
      <c r="N1028" s="471" t="str">
        <f t="shared" si="725"/>
        <v>NA</v>
      </c>
      <c r="O1028" s="472"/>
      <c r="P1028" s="471" t="str">
        <f t="shared" si="726"/>
        <v>NA</v>
      </c>
      <c r="Q1028" s="473"/>
      <c r="R1028" s="471" t="str">
        <f t="shared" si="727"/>
        <v>NA</v>
      </c>
      <c r="S1028" s="473"/>
      <c r="T1028" s="471" t="str">
        <f t="shared" si="728"/>
        <v>NA</v>
      </c>
      <c r="U1028" s="472"/>
      <c r="V1028" s="471" t="str">
        <f t="shared" si="729"/>
        <v>NA</v>
      </c>
      <c r="W1028" s="472"/>
      <c r="X1028" s="471" t="str">
        <f t="shared" si="730"/>
        <v>NA</v>
      </c>
      <c r="Y1028" s="472"/>
      <c r="Z1028" s="471" t="str">
        <f t="shared" si="731"/>
        <v>NA</v>
      </c>
      <c r="AA1028" s="472"/>
      <c r="AB1028" s="471" t="str">
        <f t="shared" si="732"/>
        <v>NA</v>
      </c>
      <c r="AC1028" s="472"/>
      <c r="AD1028" s="471" t="str">
        <f t="shared" si="733"/>
        <v>NA</v>
      </c>
      <c r="AE1028" s="471"/>
      <c r="AF1028" s="471" t="str">
        <f t="shared" ref="AF1028:AF1036" si="734">IF(SUM($D1018:$D1028)=0,"NA",SUM($J1018:$J1028)/SUM($D1018:$D1028))</f>
        <v>NA</v>
      </c>
      <c r="AG1028" s="472"/>
      <c r="AH1028" s="471"/>
      <c r="AI1028" s="472"/>
      <c r="AJ1028" s="471"/>
      <c r="AK1028" s="472"/>
      <c r="AL1028" s="471" t="s">
        <v>36</v>
      </c>
      <c r="AM1028" s="472"/>
      <c r="AN1028" s="471" t="s">
        <v>36</v>
      </c>
      <c r="AO1028" s="472"/>
      <c r="AP1028" s="472"/>
      <c r="AQ1028" s="472"/>
      <c r="AR1028" s="472"/>
    </row>
    <row r="1029" spans="1:46">
      <c r="A1029" s="466">
        <v>39009</v>
      </c>
      <c r="B1029" s="467">
        <v>2007</v>
      </c>
      <c r="C1029" s="466"/>
      <c r="D1029" s="479">
        <v>7867.3</v>
      </c>
      <c r="E1029" s="479"/>
      <c r="F1029" s="479">
        <v>0</v>
      </c>
      <c r="G1029" s="479"/>
      <c r="H1029" s="479">
        <v>37.6</v>
      </c>
      <c r="J1029" s="451">
        <f t="shared" si="723"/>
        <v>-37.6</v>
      </c>
      <c r="L1029" s="471">
        <f t="shared" si="724"/>
        <v>-4.7792762447091122E-3</v>
      </c>
      <c r="N1029" s="471">
        <f t="shared" si="725"/>
        <v>-4.7792762447091122E-3</v>
      </c>
      <c r="O1029" s="472"/>
      <c r="P1029" s="471">
        <f t="shared" si="726"/>
        <v>-4.7792762447091122E-3</v>
      </c>
      <c r="Q1029" s="473"/>
      <c r="R1029" s="471">
        <f t="shared" si="727"/>
        <v>-4.7792762447091122E-3</v>
      </c>
      <c r="S1029" s="473"/>
      <c r="T1029" s="471">
        <f t="shared" si="728"/>
        <v>-4.7792762447091122E-3</v>
      </c>
      <c r="U1029" s="472"/>
      <c r="V1029" s="471">
        <f t="shared" si="729"/>
        <v>-4.7792762447091122E-3</v>
      </c>
      <c r="W1029" s="472"/>
      <c r="X1029" s="471">
        <f t="shared" si="730"/>
        <v>-4.7792762447091122E-3</v>
      </c>
      <c r="Y1029" s="472"/>
      <c r="Z1029" s="471">
        <f t="shared" si="731"/>
        <v>-4.7792762447091122E-3</v>
      </c>
      <c r="AA1029" s="472"/>
      <c r="AB1029" s="471">
        <f t="shared" si="732"/>
        <v>-4.7792762447091122E-3</v>
      </c>
      <c r="AC1029" s="472"/>
      <c r="AD1029" s="471">
        <f t="shared" si="733"/>
        <v>-4.7792762447091122E-3</v>
      </c>
      <c r="AE1029" s="471"/>
      <c r="AF1029" s="471">
        <f t="shared" si="734"/>
        <v>-4.7792762447091122E-3</v>
      </c>
      <c r="AG1029" s="472"/>
      <c r="AH1029" s="471">
        <f t="shared" ref="AH1029:AH1036" si="735">IF(SUM($D1018:$D1029)=0,"NA",SUM($J1018:$J1029)/SUM($D1018:$D1029))</f>
        <v>-4.7792762447091122E-3</v>
      </c>
      <c r="AI1029" s="472"/>
      <c r="AJ1029" s="471"/>
      <c r="AK1029" s="472"/>
      <c r="AL1029" s="471"/>
      <c r="AM1029" s="472"/>
      <c r="AN1029" s="471" t="s">
        <v>36</v>
      </c>
      <c r="AO1029" s="472"/>
      <c r="AP1029" s="472"/>
      <c r="AQ1029" s="472"/>
      <c r="AR1029" s="472"/>
    </row>
    <row r="1030" spans="1:46">
      <c r="A1030" s="466">
        <v>39009</v>
      </c>
      <c r="B1030" s="467">
        <v>2008</v>
      </c>
      <c r="C1030" s="466"/>
      <c r="D1030" s="479">
        <v>59961.62</v>
      </c>
      <c r="E1030" s="479"/>
      <c r="F1030" s="479">
        <v>13843.97</v>
      </c>
      <c r="G1030" s="479"/>
      <c r="H1030" s="479">
        <v>136.83000000000001</v>
      </c>
      <c r="J1030" s="451">
        <f t="shared" si="723"/>
        <v>13707.14</v>
      </c>
      <c r="L1030" s="471">
        <f t="shared" si="724"/>
        <v>0.22859856021234914</v>
      </c>
      <c r="N1030" s="471">
        <f t="shared" si="725"/>
        <v>0.20152967200421296</v>
      </c>
      <c r="O1030" s="472"/>
      <c r="P1030" s="471">
        <f t="shared" si="726"/>
        <v>0.20152967200421296</v>
      </c>
      <c r="Q1030" s="472"/>
      <c r="R1030" s="471">
        <f t="shared" si="727"/>
        <v>0.20152967200421296</v>
      </c>
      <c r="S1030" s="473"/>
      <c r="T1030" s="471">
        <f t="shared" si="728"/>
        <v>0.20152967200421296</v>
      </c>
      <c r="U1030" s="472"/>
      <c r="V1030" s="471">
        <f t="shared" si="729"/>
        <v>0.20152967200421296</v>
      </c>
      <c r="W1030" s="472"/>
      <c r="X1030" s="471">
        <f t="shared" si="730"/>
        <v>0.20152967200421296</v>
      </c>
      <c r="Y1030" s="472"/>
      <c r="Z1030" s="471">
        <f t="shared" si="731"/>
        <v>0.20152967200421296</v>
      </c>
      <c r="AA1030" s="472"/>
      <c r="AB1030" s="471">
        <f t="shared" si="732"/>
        <v>0.20152967200421296</v>
      </c>
      <c r="AC1030" s="472"/>
      <c r="AD1030" s="471">
        <f t="shared" si="733"/>
        <v>0.20152967200421296</v>
      </c>
      <c r="AE1030" s="471"/>
      <c r="AF1030" s="471">
        <f t="shared" si="734"/>
        <v>0.20152967200421296</v>
      </c>
      <c r="AG1030" s="472"/>
      <c r="AH1030" s="471">
        <f t="shared" si="735"/>
        <v>0.20152967200421296</v>
      </c>
      <c r="AI1030" s="472"/>
      <c r="AJ1030" s="471">
        <f t="shared" ref="AJ1030:AJ1036" si="736">IF(SUM($D1018:$D1030)=0,"NA",SUM($J1018:$J1030)/SUM($D1018:$D1030))</f>
        <v>0.20152967200421296</v>
      </c>
      <c r="AK1030" s="472"/>
      <c r="AL1030" s="471"/>
      <c r="AM1030" s="472"/>
      <c r="AN1030" s="471"/>
      <c r="AO1030" s="472"/>
      <c r="AP1030" s="472"/>
      <c r="AQ1030" s="472"/>
      <c r="AR1030" s="472"/>
    </row>
    <row r="1031" spans="1:46">
      <c r="A1031" s="466">
        <v>39009</v>
      </c>
      <c r="B1031" s="467">
        <v>2009</v>
      </c>
      <c r="C1031" s="466"/>
      <c r="D1031" s="479">
        <v>455</v>
      </c>
      <c r="E1031" s="479"/>
      <c r="F1031" s="479">
        <v>0</v>
      </c>
      <c r="G1031" s="479"/>
      <c r="H1031" s="479">
        <v>221.75</v>
      </c>
      <c r="J1031" s="451">
        <f t="shared" si="723"/>
        <v>-221.75</v>
      </c>
      <c r="L1031" s="471">
        <f t="shared" si="724"/>
        <v>-0.48736263736263735</v>
      </c>
      <c r="N1031" s="471">
        <f t="shared" si="725"/>
        <v>0.22320662758029164</v>
      </c>
      <c r="O1031" s="472"/>
      <c r="P1031" s="471">
        <f t="shared" si="726"/>
        <v>0.19693933798762578</v>
      </c>
      <c r="Q1031" s="472"/>
      <c r="R1031" s="471">
        <f t="shared" si="727"/>
        <v>0.19693933798762578</v>
      </c>
      <c r="S1031" s="473"/>
      <c r="T1031" s="471">
        <f t="shared" si="728"/>
        <v>0.19693933798762578</v>
      </c>
      <c r="U1031" s="472"/>
      <c r="V1031" s="471">
        <f t="shared" si="729"/>
        <v>0.19693933798762578</v>
      </c>
      <c r="W1031" s="472"/>
      <c r="X1031" s="471">
        <f t="shared" si="730"/>
        <v>0.19693933798762578</v>
      </c>
      <c r="Y1031" s="472"/>
      <c r="Z1031" s="471">
        <f t="shared" si="731"/>
        <v>0.19693933798762578</v>
      </c>
      <c r="AA1031" s="472"/>
      <c r="AB1031" s="471">
        <f t="shared" si="732"/>
        <v>0.19693933798762578</v>
      </c>
      <c r="AC1031" s="472"/>
      <c r="AD1031" s="471">
        <f t="shared" si="733"/>
        <v>0.19693933798762578</v>
      </c>
      <c r="AE1031" s="471"/>
      <c r="AF1031" s="471">
        <f t="shared" si="734"/>
        <v>0.19693933798762578</v>
      </c>
      <c r="AG1031" s="472"/>
      <c r="AH1031" s="471">
        <f t="shared" si="735"/>
        <v>0.19693933798762578</v>
      </c>
      <c r="AI1031" s="472"/>
      <c r="AJ1031" s="471">
        <f t="shared" si="736"/>
        <v>0.19693933798762578</v>
      </c>
      <c r="AK1031" s="472"/>
      <c r="AL1031" s="471">
        <f t="shared" ref="AL1031:AL1036" si="737">IF(SUM($D1018:$D1031)=0,"NA",SUM($J1018:$J1031)/SUM($D1018:$D1031))</f>
        <v>0.19693933798762578</v>
      </c>
      <c r="AM1031" s="472"/>
      <c r="AN1031" s="471"/>
      <c r="AO1031" s="472"/>
      <c r="AP1031" s="471"/>
      <c r="AQ1031" s="472"/>
      <c r="AR1031" s="472"/>
    </row>
    <row r="1032" spans="1:46">
      <c r="A1032" s="466">
        <v>39009</v>
      </c>
      <c r="B1032" s="467">
        <v>2010</v>
      </c>
      <c r="C1032" s="466"/>
      <c r="D1032" s="479">
        <v>33228.620000000003</v>
      </c>
      <c r="E1032" s="479"/>
      <c r="F1032" s="479">
        <v>0</v>
      </c>
      <c r="G1032" s="479"/>
      <c r="H1032" s="479">
        <v>10386.89</v>
      </c>
      <c r="J1032" s="451">
        <f t="shared" si="723"/>
        <v>-10386.89</v>
      </c>
      <c r="L1032" s="471">
        <f t="shared" si="724"/>
        <v>-0.31258866603548385</v>
      </c>
      <c r="N1032" s="471">
        <f t="shared" si="725"/>
        <v>-0.31494952145879801</v>
      </c>
      <c r="O1032" s="472"/>
      <c r="P1032" s="471">
        <f t="shared" si="726"/>
        <v>3.3087640119241507E-2</v>
      </c>
      <c r="Q1032" s="472"/>
      <c r="R1032" s="471">
        <f t="shared" si="727"/>
        <v>3.0152924948976742E-2</v>
      </c>
      <c r="S1032" s="472"/>
      <c r="T1032" s="471">
        <f t="shared" si="728"/>
        <v>3.0152924948976742E-2</v>
      </c>
      <c r="U1032" s="472"/>
      <c r="V1032" s="471">
        <f t="shared" si="729"/>
        <v>3.0152924948976742E-2</v>
      </c>
      <c r="W1032" s="472"/>
      <c r="X1032" s="471">
        <f t="shared" si="730"/>
        <v>3.0152924948976742E-2</v>
      </c>
      <c r="Y1032" s="472"/>
      <c r="Z1032" s="471">
        <f t="shared" si="731"/>
        <v>3.0152924948976742E-2</v>
      </c>
      <c r="AA1032" s="472"/>
      <c r="AB1032" s="471">
        <f t="shared" si="732"/>
        <v>3.0152924948976742E-2</v>
      </c>
      <c r="AC1032" s="472"/>
      <c r="AD1032" s="471">
        <f t="shared" si="733"/>
        <v>3.0152924948976742E-2</v>
      </c>
      <c r="AE1032" s="472"/>
      <c r="AF1032" s="471">
        <f t="shared" si="734"/>
        <v>3.0152924948976742E-2</v>
      </c>
      <c r="AG1032" s="472"/>
      <c r="AH1032" s="471">
        <f t="shared" si="735"/>
        <v>3.0152924948976742E-2</v>
      </c>
      <c r="AI1032" s="472"/>
      <c r="AJ1032" s="471">
        <f t="shared" si="736"/>
        <v>3.0152924948976742E-2</v>
      </c>
      <c r="AK1032" s="472"/>
      <c r="AL1032" s="471">
        <f t="shared" si="737"/>
        <v>3.0152924948976742E-2</v>
      </c>
      <c r="AM1032" s="472"/>
      <c r="AN1032" s="471">
        <f>IF(SUM($D1018:$D1032)=0,"NA",SUM($J1018:$J1032)/SUM($D1018:$D1032))</f>
        <v>3.0152924948976742E-2</v>
      </c>
      <c r="AO1032" s="472"/>
      <c r="AP1032" s="471"/>
      <c r="AQ1032" s="472"/>
      <c r="AR1032" s="471"/>
    </row>
    <row r="1033" spans="1:46">
      <c r="A1033" s="466">
        <v>39009</v>
      </c>
      <c r="B1033" s="467">
        <v>2011</v>
      </c>
      <c r="C1033" s="466"/>
      <c r="D1033" s="468">
        <v>0</v>
      </c>
      <c r="E1033" s="469"/>
      <c r="F1033" s="479">
        <v>0</v>
      </c>
      <c r="G1033" s="469"/>
      <c r="H1033" s="468">
        <v>0</v>
      </c>
      <c r="J1033" s="470">
        <f t="shared" si="723"/>
        <v>0</v>
      </c>
      <c r="L1033" s="471" t="str">
        <f t="shared" si="724"/>
        <v>NA</v>
      </c>
      <c r="N1033" s="471">
        <f t="shared" si="725"/>
        <v>-0.31258866603548385</v>
      </c>
      <c r="O1033" s="472"/>
      <c r="P1033" s="471">
        <f t="shared" si="726"/>
        <v>-0.31494952145879801</v>
      </c>
      <c r="Q1033" s="472"/>
      <c r="R1033" s="471">
        <f t="shared" si="727"/>
        <v>3.3087640119241507E-2</v>
      </c>
      <c r="S1033" s="472"/>
      <c r="T1033" s="471">
        <f t="shared" si="728"/>
        <v>3.0152924948976742E-2</v>
      </c>
      <c r="U1033" s="472"/>
      <c r="V1033" s="471">
        <f t="shared" si="729"/>
        <v>3.0152924948976742E-2</v>
      </c>
      <c r="W1033" s="472"/>
      <c r="X1033" s="471">
        <f t="shared" si="730"/>
        <v>3.0152924948976742E-2</v>
      </c>
      <c r="Y1033" s="472"/>
      <c r="Z1033" s="471">
        <f t="shared" si="731"/>
        <v>3.0152924948976742E-2</v>
      </c>
      <c r="AA1033" s="472"/>
      <c r="AB1033" s="471">
        <f t="shared" si="732"/>
        <v>3.0152924948976742E-2</v>
      </c>
      <c r="AC1033" s="472"/>
      <c r="AD1033" s="471">
        <f t="shared" si="733"/>
        <v>3.0152924948976742E-2</v>
      </c>
      <c r="AE1033" s="472"/>
      <c r="AF1033" s="471">
        <f t="shared" si="734"/>
        <v>3.0152924948976742E-2</v>
      </c>
      <c r="AG1033" s="472"/>
      <c r="AH1033" s="471">
        <f t="shared" si="735"/>
        <v>3.0152924948976742E-2</v>
      </c>
      <c r="AI1033" s="472"/>
      <c r="AJ1033" s="471">
        <f t="shared" si="736"/>
        <v>3.0152924948976742E-2</v>
      </c>
      <c r="AK1033" s="472"/>
      <c r="AL1033" s="471">
        <f t="shared" si="737"/>
        <v>3.0152924948976742E-2</v>
      </c>
      <c r="AM1033" s="472"/>
      <c r="AN1033" s="471">
        <f>IF(SUM($D1019:$D1033)=0,"NA",SUM($J1019:$J1033)/SUM($D1019:$D1033))</f>
        <v>3.0152924948976742E-2</v>
      </c>
      <c r="AO1033" s="472"/>
      <c r="AP1033" s="471">
        <f>IF(SUM($D1018:$D1033)=0,"NA",SUM($J1018:$J1033)/SUM($D1018:$D1033))</f>
        <v>3.0152924948976742E-2</v>
      </c>
      <c r="AQ1033" s="472"/>
      <c r="AR1033" s="471"/>
    </row>
    <row r="1034" spans="1:46">
      <c r="A1034" s="466">
        <v>39009</v>
      </c>
      <c r="B1034" s="467">
        <v>2012</v>
      </c>
      <c r="C1034" s="466"/>
      <c r="D1034" s="468">
        <v>0</v>
      </c>
      <c r="E1034" s="469"/>
      <c r="F1034" s="479">
        <v>0</v>
      </c>
      <c r="G1034" s="469"/>
      <c r="H1034" s="468">
        <v>0</v>
      </c>
      <c r="J1034" s="470">
        <f t="shared" si="723"/>
        <v>0</v>
      </c>
      <c r="L1034" s="471" t="str">
        <f t="shared" si="724"/>
        <v>NA</v>
      </c>
      <c r="N1034" s="471" t="str">
        <f t="shared" si="725"/>
        <v>NA</v>
      </c>
      <c r="O1034" s="472"/>
      <c r="P1034" s="471">
        <f t="shared" si="726"/>
        <v>-0.31258866603548385</v>
      </c>
      <c r="Q1034" s="472"/>
      <c r="R1034" s="471">
        <f t="shared" si="727"/>
        <v>-0.31494952145879801</v>
      </c>
      <c r="S1034" s="472"/>
      <c r="T1034" s="471">
        <f t="shared" si="728"/>
        <v>3.3087640119241507E-2</v>
      </c>
      <c r="U1034" s="472"/>
      <c r="V1034" s="471">
        <f t="shared" si="729"/>
        <v>3.0152924948976742E-2</v>
      </c>
      <c r="W1034" s="472"/>
      <c r="X1034" s="471">
        <f t="shared" si="730"/>
        <v>3.0152924948976742E-2</v>
      </c>
      <c r="Y1034" s="472"/>
      <c r="Z1034" s="471">
        <f t="shared" si="731"/>
        <v>3.0152924948976742E-2</v>
      </c>
      <c r="AA1034" s="472"/>
      <c r="AB1034" s="471">
        <f t="shared" si="732"/>
        <v>3.0152924948976742E-2</v>
      </c>
      <c r="AC1034" s="472"/>
      <c r="AD1034" s="471">
        <f t="shared" si="733"/>
        <v>3.0152924948976742E-2</v>
      </c>
      <c r="AE1034" s="472"/>
      <c r="AF1034" s="471">
        <f t="shared" si="734"/>
        <v>3.0152924948976742E-2</v>
      </c>
      <c r="AG1034" s="472"/>
      <c r="AH1034" s="471">
        <f t="shared" si="735"/>
        <v>3.0152924948976742E-2</v>
      </c>
      <c r="AI1034" s="472"/>
      <c r="AJ1034" s="471">
        <f t="shared" si="736"/>
        <v>3.0152924948976742E-2</v>
      </c>
      <c r="AK1034" s="472"/>
      <c r="AL1034" s="471">
        <f t="shared" si="737"/>
        <v>3.0152924948976742E-2</v>
      </c>
      <c r="AM1034" s="472"/>
      <c r="AN1034" s="471">
        <f>IF(SUM($D1020:$D1034)=0,"NA",SUM($J1020:$J1034)/SUM($D1020:$D1034))</f>
        <v>3.0152924948976742E-2</v>
      </c>
      <c r="AO1034" s="472"/>
      <c r="AP1034" s="471">
        <f>IF(SUM($D1019:$D1034)=0,"NA",SUM($J1019:$J1034)/SUM($D1019:$D1034))</f>
        <v>3.0152924948976742E-2</v>
      </c>
      <c r="AQ1034" s="472"/>
      <c r="AR1034" s="471">
        <f>IF(SUM($D1018:$D1034)=0,"NA",SUM($J1018:$J1034)/SUM($D1018:$D1034))</f>
        <v>3.0152924948976742E-2</v>
      </c>
    </row>
    <row r="1035" spans="1:46">
      <c r="A1035" s="466">
        <v>39009</v>
      </c>
      <c r="B1035" s="467">
        <v>2013</v>
      </c>
      <c r="C1035" s="466"/>
      <c r="D1035" s="468">
        <v>0</v>
      </c>
      <c r="E1035" s="469"/>
      <c r="F1035" s="479">
        <v>0</v>
      </c>
      <c r="G1035" s="469"/>
      <c r="H1035" s="468">
        <v>0</v>
      </c>
      <c r="J1035" s="470">
        <f t="shared" si="723"/>
        <v>0</v>
      </c>
      <c r="L1035" s="471" t="str">
        <f t="shared" si="724"/>
        <v>NA</v>
      </c>
      <c r="N1035" s="471" t="str">
        <f>IF(SUM($D1034:$D1035)=0,"NA",SUM($J1034:$J1035)/SUM($D1034:$D1035))</f>
        <v>NA</v>
      </c>
      <c r="O1035" s="472"/>
      <c r="P1035" s="471" t="str">
        <f t="shared" si="726"/>
        <v>NA</v>
      </c>
      <c r="Q1035" s="472"/>
      <c r="R1035" s="471">
        <f t="shared" si="727"/>
        <v>-0.31258866603548385</v>
      </c>
      <c r="S1035" s="472"/>
      <c r="T1035" s="471">
        <f t="shared" si="728"/>
        <v>-0.31494952145879801</v>
      </c>
      <c r="U1035" s="472"/>
      <c r="V1035" s="471">
        <f t="shared" si="729"/>
        <v>3.3087640119241507E-2</v>
      </c>
      <c r="W1035" s="472"/>
      <c r="X1035" s="471">
        <f t="shared" si="730"/>
        <v>3.0152924948976742E-2</v>
      </c>
      <c r="Y1035" s="472"/>
      <c r="Z1035" s="471">
        <f t="shared" si="731"/>
        <v>3.0152924948976742E-2</v>
      </c>
      <c r="AA1035" s="472"/>
      <c r="AB1035" s="471">
        <f t="shared" si="732"/>
        <v>3.0152924948976742E-2</v>
      </c>
      <c r="AC1035" s="472"/>
      <c r="AD1035" s="471">
        <f t="shared" si="733"/>
        <v>3.0152924948976742E-2</v>
      </c>
      <c r="AE1035" s="472"/>
      <c r="AF1035" s="471">
        <f t="shared" si="734"/>
        <v>3.0152924948976742E-2</v>
      </c>
      <c r="AG1035" s="472"/>
      <c r="AH1035" s="471">
        <f t="shared" si="735"/>
        <v>3.0152924948976742E-2</v>
      </c>
      <c r="AI1035" s="472"/>
      <c r="AJ1035" s="471">
        <f t="shared" si="736"/>
        <v>3.0152924948976742E-2</v>
      </c>
      <c r="AK1035" s="472"/>
      <c r="AL1035" s="471">
        <f t="shared" si="737"/>
        <v>3.0152924948976742E-2</v>
      </c>
      <c r="AM1035" s="472"/>
      <c r="AN1035" s="471">
        <f>IF(SUM($D1021:$D1035)=0,"NA",SUM($J1021:$J1035)/SUM($D1021:$D1035))</f>
        <v>3.0152924948976742E-2</v>
      </c>
      <c r="AO1035" s="472"/>
      <c r="AP1035" s="471">
        <f>IF(SUM($D1020:$D1035)=0,"NA",SUM($J1020:$J1035)/SUM($D1020:$D1035))</f>
        <v>3.0152924948976742E-2</v>
      </c>
      <c r="AQ1035" s="472"/>
      <c r="AR1035" s="471">
        <f>IF(SUM($D1019:$D1035)=0,"NA",SUM($J1019:$J1035)/SUM($D1019:$D1035))</f>
        <v>3.0152924948976742E-2</v>
      </c>
      <c r="AS1035" s="471">
        <f>IF(SUM($D1018:$D1035)=0,"NA",SUM($J1018:$J1035)/SUM($D1018:$D1035))</f>
        <v>3.0152924948976742E-2</v>
      </c>
    </row>
    <row r="1036" spans="1:46">
      <c r="A1036" s="466">
        <v>39009</v>
      </c>
      <c r="B1036" s="467">
        <v>2014</v>
      </c>
      <c r="C1036" s="466"/>
      <c r="D1036" s="468">
        <v>0</v>
      </c>
      <c r="E1036" s="469"/>
      <c r="F1036" s="479">
        <v>0</v>
      </c>
      <c r="G1036" s="469"/>
      <c r="H1036" s="468">
        <v>0</v>
      </c>
      <c r="J1036" s="470">
        <f t="shared" si="723"/>
        <v>0</v>
      </c>
      <c r="L1036" s="471" t="str">
        <f t="shared" si="724"/>
        <v>NA</v>
      </c>
      <c r="N1036" s="471" t="str">
        <f>IF(SUM($D1035:$D1036)=0,"NA",SUM($J1035:$J1036)/SUM($D1035:$D1036))</f>
        <v>NA</v>
      </c>
      <c r="O1036" s="472"/>
      <c r="P1036" s="471" t="str">
        <f t="shared" si="726"/>
        <v>NA</v>
      </c>
      <c r="Q1036" s="472"/>
      <c r="R1036" s="471" t="str">
        <f t="shared" si="727"/>
        <v>NA</v>
      </c>
      <c r="S1036" s="472"/>
      <c r="T1036" s="471">
        <f t="shared" si="728"/>
        <v>-0.31258866603548385</v>
      </c>
      <c r="U1036" s="472"/>
      <c r="V1036" s="471">
        <f t="shared" si="729"/>
        <v>-0.31494952145879801</v>
      </c>
      <c r="W1036" s="472"/>
      <c r="X1036" s="471">
        <f t="shared" si="730"/>
        <v>3.3087640119241507E-2</v>
      </c>
      <c r="Y1036" s="472"/>
      <c r="Z1036" s="471">
        <f t="shared" si="731"/>
        <v>3.0152924948976742E-2</v>
      </c>
      <c r="AA1036" s="472"/>
      <c r="AB1036" s="471">
        <f t="shared" si="732"/>
        <v>3.0152924948976742E-2</v>
      </c>
      <c r="AC1036" s="472"/>
      <c r="AD1036" s="471">
        <f t="shared" si="733"/>
        <v>3.0152924948976742E-2</v>
      </c>
      <c r="AE1036" s="472"/>
      <c r="AF1036" s="471">
        <f t="shared" si="734"/>
        <v>3.0152924948976742E-2</v>
      </c>
      <c r="AG1036" s="472"/>
      <c r="AH1036" s="471">
        <f t="shared" si="735"/>
        <v>3.0152924948976742E-2</v>
      </c>
      <c r="AI1036" s="472"/>
      <c r="AJ1036" s="471">
        <f t="shared" si="736"/>
        <v>3.0152924948976742E-2</v>
      </c>
      <c r="AK1036" s="472"/>
      <c r="AL1036" s="471">
        <f t="shared" si="737"/>
        <v>3.0152924948976742E-2</v>
      </c>
      <c r="AM1036" s="472"/>
      <c r="AN1036" s="471">
        <f>IF(SUM($D1022:$D1036)=0,"NA",SUM($J1022:$J1036)/SUM($D1022:$D1036))</f>
        <v>3.0152924948976742E-2</v>
      </c>
      <c r="AO1036" s="472"/>
      <c r="AP1036" s="471">
        <f>IF(SUM($D1021:$D1036)=0,"NA",SUM($J1021:$J1036)/SUM($D1021:$D1036))</f>
        <v>3.0152924948976742E-2</v>
      </c>
      <c r="AQ1036" s="472"/>
      <c r="AR1036" s="471">
        <f>IF(SUM($D1020:$D1036)=0,"NA",SUM($J1020:$J1036)/SUM($D1020:$D1036))</f>
        <v>3.0152924948976742E-2</v>
      </c>
      <c r="AS1036" s="471">
        <f>IF(SUM($D1019:$D1036)=0,"NA",SUM($J1019:$J1036)/SUM($D1019:$D1036))</f>
        <v>3.0152924948976742E-2</v>
      </c>
      <c r="AT1036" s="471">
        <f>IF(SUM($D1018:$D1036)=0,"NA",SUM($J1018:$J1036)/SUM($D1018:$D1036))</f>
        <v>3.0152924948976742E-2</v>
      </c>
    </row>
    <row r="1037" spans="1:46">
      <c r="A1037" s="466"/>
      <c r="B1037" s="466"/>
      <c r="C1037" s="466"/>
      <c r="D1037" s="477"/>
      <c r="E1037" s="478"/>
      <c r="F1037" s="477"/>
      <c r="G1037" s="478"/>
      <c r="H1037" s="477"/>
      <c r="J1037" s="488">
        <f>SUM(J1018:J1036)</f>
        <v>3060.8999999999996</v>
      </c>
    </row>
    <row r="1038" spans="1:46">
      <c r="A1038" s="466"/>
      <c r="B1038" s="466"/>
      <c r="C1038" s="466"/>
      <c r="D1038" s="477"/>
      <c r="E1038" s="478"/>
      <c r="F1038" s="477"/>
      <c r="G1038" s="478"/>
      <c r="H1038" s="477"/>
    </row>
    <row r="1039" spans="1:46">
      <c r="A1039" s="466">
        <v>39100</v>
      </c>
      <c r="B1039" s="467">
        <v>1996</v>
      </c>
      <c r="C1039" s="466"/>
      <c r="D1039" s="479">
        <v>14396</v>
      </c>
      <c r="E1039" s="479"/>
      <c r="F1039" s="479">
        <v>0</v>
      </c>
      <c r="G1039" s="469"/>
      <c r="H1039" s="468">
        <v>0</v>
      </c>
      <c r="J1039" s="470">
        <f t="shared" ref="J1039:J1057" si="738">F1039+-H1039</f>
        <v>0</v>
      </c>
      <c r="L1039" s="471">
        <f t="shared" ref="L1039:L1057" si="739">IF(D1039=0,"NA",+J1039/D1039)</f>
        <v>0</v>
      </c>
      <c r="N1039" s="471"/>
      <c r="O1039" s="472"/>
      <c r="P1039" s="471"/>
      <c r="Q1039" s="473"/>
      <c r="R1039" s="473"/>
      <c r="S1039" s="473"/>
      <c r="T1039" s="473"/>
      <c r="U1039" s="472"/>
      <c r="V1039" s="472"/>
      <c r="W1039" s="472"/>
      <c r="X1039" s="472"/>
      <c r="Y1039" s="472"/>
      <c r="Z1039" s="472"/>
      <c r="AA1039" s="474"/>
      <c r="AB1039" s="474"/>
      <c r="AC1039" s="472"/>
      <c r="AD1039" s="472"/>
      <c r="AE1039" s="472"/>
      <c r="AF1039" s="472"/>
      <c r="AG1039" s="472"/>
      <c r="AH1039" s="472"/>
      <c r="AI1039" s="472"/>
      <c r="AJ1039" s="472"/>
      <c r="AK1039" s="472"/>
      <c r="AL1039" s="472"/>
      <c r="AM1039" s="472"/>
      <c r="AN1039" s="472"/>
      <c r="AO1039" s="472"/>
      <c r="AP1039" s="472"/>
      <c r="AQ1039" s="472"/>
      <c r="AR1039" s="472"/>
    </row>
    <row r="1040" spans="1:46">
      <c r="A1040" s="466">
        <v>39100</v>
      </c>
      <c r="B1040" s="467">
        <v>1997</v>
      </c>
      <c r="C1040" s="466"/>
      <c r="D1040" s="479">
        <v>0</v>
      </c>
      <c r="E1040" s="479"/>
      <c r="F1040" s="479">
        <v>2809</v>
      </c>
      <c r="G1040" s="479"/>
      <c r="H1040" s="479">
        <v>0</v>
      </c>
      <c r="J1040" s="451">
        <f t="shared" si="738"/>
        <v>2809</v>
      </c>
      <c r="L1040" s="471" t="str">
        <f t="shared" si="739"/>
        <v>NA</v>
      </c>
      <c r="N1040" s="471">
        <f t="shared" ref="N1040:N1055" si="740">IF(SUM($D1039:$D1040)=0,"NA",SUM($J1039:$J1040)/SUM($D1039:$D1040))</f>
        <v>0.19512364545707142</v>
      </c>
      <c r="O1040" s="472"/>
      <c r="P1040" s="471"/>
      <c r="Q1040" s="473"/>
      <c r="R1040" s="471"/>
      <c r="S1040" s="473"/>
      <c r="T1040" s="473"/>
      <c r="U1040" s="472"/>
      <c r="V1040" s="472"/>
      <c r="W1040" s="472"/>
      <c r="X1040" s="472"/>
      <c r="Y1040" s="472"/>
      <c r="Z1040" s="472"/>
      <c r="AA1040" s="474"/>
      <c r="AB1040" s="475"/>
      <c r="AC1040" s="472"/>
      <c r="AD1040" s="472"/>
      <c r="AE1040" s="472"/>
      <c r="AF1040" s="472"/>
      <c r="AG1040" s="472"/>
      <c r="AH1040" s="472"/>
      <c r="AI1040" s="472"/>
      <c r="AJ1040" s="472"/>
      <c r="AK1040" s="472"/>
      <c r="AL1040" s="472"/>
      <c r="AM1040" s="472"/>
      <c r="AN1040" s="472"/>
      <c r="AO1040" s="472"/>
      <c r="AP1040" s="472"/>
      <c r="AQ1040" s="472"/>
      <c r="AR1040" s="472"/>
    </row>
    <row r="1041" spans="1:45">
      <c r="A1041" s="466">
        <v>39100</v>
      </c>
      <c r="B1041" s="467">
        <v>1998</v>
      </c>
      <c r="C1041" s="466"/>
      <c r="D1041" s="479">
        <v>6356</v>
      </c>
      <c r="E1041" s="479"/>
      <c r="F1041" s="479">
        <v>1342</v>
      </c>
      <c r="G1041" s="479"/>
      <c r="H1041" s="479">
        <v>0</v>
      </c>
      <c r="J1041" s="451">
        <f t="shared" si="738"/>
        <v>1342</v>
      </c>
      <c r="L1041" s="471">
        <f t="shared" si="739"/>
        <v>0.21113908118313404</v>
      </c>
      <c r="N1041" s="471">
        <f t="shared" si="740"/>
        <v>0.65308370044052866</v>
      </c>
      <c r="O1041" s="472"/>
      <c r="P1041" s="471">
        <f t="shared" ref="P1041:P1057" si="741">IF(SUM($D1039:$D1041)=0,"NA",SUM($J1039:$J1041)/SUM($D1039:$D1041))</f>
        <v>0.20002891287586738</v>
      </c>
      <c r="Q1041" s="473"/>
      <c r="R1041" s="471"/>
      <c r="S1041" s="473"/>
      <c r="T1041" s="471"/>
      <c r="U1041" s="472"/>
      <c r="V1041" s="472"/>
      <c r="W1041" s="472"/>
      <c r="X1041" s="472"/>
      <c r="Y1041" s="472"/>
      <c r="Z1041" s="472"/>
      <c r="AA1041" s="472"/>
      <c r="AB1041" s="472"/>
      <c r="AC1041" s="472"/>
      <c r="AD1041" s="472"/>
      <c r="AE1041" s="472"/>
      <c r="AF1041" s="472"/>
      <c r="AG1041" s="472"/>
      <c r="AH1041" s="472"/>
      <c r="AI1041" s="472"/>
      <c r="AJ1041" s="472"/>
      <c r="AK1041" s="472"/>
      <c r="AL1041" s="472"/>
      <c r="AM1041" s="472"/>
      <c r="AN1041" s="472"/>
      <c r="AO1041" s="472"/>
      <c r="AP1041" s="472"/>
      <c r="AQ1041" s="472"/>
      <c r="AR1041" s="472"/>
    </row>
    <row r="1042" spans="1:45">
      <c r="A1042" s="466">
        <v>39100</v>
      </c>
      <c r="B1042" s="467">
        <v>1999</v>
      </c>
      <c r="C1042" s="466"/>
      <c r="D1042" s="479">
        <v>1465</v>
      </c>
      <c r="E1042" s="479"/>
      <c r="F1042" s="479">
        <v>0</v>
      </c>
      <c r="G1042" s="469"/>
      <c r="H1042" s="468">
        <v>0</v>
      </c>
      <c r="J1042" s="470">
        <f t="shared" si="738"/>
        <v>0</v>
      </c>
      <c r="L1042" s="471">
        <f t="shared" si="739"/>
        <v>0</v>
      </c>
      <c r="N1042" s="471">
        <f t="shared" si="740"/>
        <v>0.17158931082981715</v>
      </c>
      <c r="O1042" s="472"/>
      <c r="P1042" s="471">
        <f t="shared" si="741"/>
        <v>0.53075054340877126</v>
      </c>
      <c r="Q1042" s="473"/>
      <c r="R1042" s="471">
        <f t="shared" ref="R1042:R1057" si="742">IF(SUM($D1039:$D1042)=0,"NA",SUM($J1039:$J1042)/SUM($D1039:$D1042))</f>
        <v>0.18683890714317863</v>
      </c>
      <c r="S1042" s="473"/>
      <c r="T1042" s="471"/>
      <c r="U1042" s="472"/>
      <c r="V1042" s="471"/>
      <c r="W1042" s="472"/>
      <c r="X1042" s="472"/>
      <c r="Y1042" s="472"/>
      <c r="Z1042" s="472"/>
      <c r="AA1042" s="472"/>
      <c r="AB1042" s="472"/>
      <c r="AC1042" s="472"/>
      <c r="AD1042" s="472"/>
      <c r="AE1042" s="472"/>
      <c r="AF1042" s="472"/>
      <c r="AG1042" s="472"/>
      <c r="AH1042" s="472"/>
      <c r="AI1042" s="472"/>
      <c r="AJ1042" s="472"/>
      <c r="AK1042" s="472"/>
      <c r="AL1042" s="472"/>
      <c r="AM1042" s="472"/>
      <c r="AN1042" s="472"/>
      <c r="AO1042" s="472"/>
      <c r="AP1042" s="472"/>
      <c r="AQ1042" s="472"/>
      <c r="AR1042" s="472"/>
    </row>
    <row r="1043" spans="1:45">
      <c r="A1043" s="466">
        <v>39100</v>
      </c>
      <c r="B1043" s="467">
        <v>2000</v>
      </c>
      <c r="C1043" s="466"/>
      <c r="D1043" s="479">
        <v>13341</v>
      </c>
      <c r="E1043" s="479"/>
      <c r="F1043" s="479">
        <v>0</v>
      </c>
      <c r="G1043" s="469"/>
      <c r="H1043" s="468">
        <v>0</v>
      </c>
      <c r="J1043" s="470">
        <f t="shared" si="738"/>
        <v>0</v>
      </c>
      <c r="L1043" s="471">
        <f t="shared" si="739"/>
        <v>0</v>
      </c>
      <c r="N1043" s="471">
        <f t="shared" si="740"/>
        <v>0</v>
      </c>
      <c r="O1043" s="472"/>
      <c r="P1043" s="471">
        <f t="shared" si="741"/>
        <v>6.3415556185615729E-2</v>
      </c>
      <c r="Q1043" s="473"/>
      <c r="R1043" s="471">
        <f t="shared" si="742"/>
        <v>0.1961534826575938</v>
      </c>
      <c r="S1043" s="473"/>
      <c r="T1043" s="471">
        <f t="shared" ref="T1043:T1057" si="743">IF(SUM($D1039:$D1043)=0,"NA",SUM($J1039:$J1043)/SUM($D1039:$D1043))</f>
        <v>0.11673884920411721</v>
      </c>
      <c r="U1043" s="472"/>
      <c r="V1043" s="471"/>
      <c r="W1043" s="472"/>
      <c r="X1043" s="471"/>
      <c r="Y1043" s="472"/>
      <c r="Z1043" s="472"/>
      <c r="AA1043" s="472"/>
      <c r="AB1043" s="472"/>
      <c r="AC1043" s="472"/>
      <c r="AD1043" s="472"/>
      <c r="AE1043" s="472"/>
      <c r="AF1043" s="472"/>
      <c r="AG1043" s="472"/>
      <c r="AH1043" s="472"/>
      <c r="AI1043" s="472"/>
      <c r="AJ1043" s="472"/>
      <c r="AK1043" s="472"/>
      <c r="AL1043" s="472"/>
      <c r="AM1043" s="472"/>
      <c r="AN1043" s="472"/>
      <c r="AO1043" s="472"/>
      <c r="AP1043" s="472"/>
      <c r="AQ1043" s="472"/>
      <c r="AR1043" s="472"/>
    </row>
    <row r="1044" spans="1:45">
      <c r="A1044" s="466">
        <v>39100</v>
      </c>
      <c r="B1044" s="467">
        <v>2001</v>
      </c>
      <c r="C1044" s="466"/>
      <c r="D1044" s="479">
        <v>72169</v>
      </c>
      <c r="E1044" s="479"/>
      <c r="F1044" s="479">
        <v>0</v>
      </c>
      <c r="G1044" s="479"/>
      <c r="H1044" s="479">
        <v>28</v>
      </c>
      <c r="J1044" s="451">
        <f t="shared" si="738"/>
        <v>-28</v>
      </c>
      <c r="L1044" s="471">
        <f t="shared" si="739"/>
        <v>-3.8797821779434384E-4</v>
      </c>
      <c r="N1044" s="471">
        <f t="shared" si="740"/>
        <v>-3.274470822126067E-4</v>
      </c>
      <c r="O1044" s="472"/>
      <c r="P1044" s="471">
        <f t="shared" si="741"/>
        <v>-3.2193158953722336E-4</v>
      </c>
      <c r="Q1044" s="473"/>
      <c r="R1044" s="471">
        <f t="shared" si="742"/>
        <v>1.407892340165647E-2</v>
      </c>
      <c r="S1044" s="473"/>
      <c r="T1044" s="471">
        <f t="shared" si="743"/>
        <v>4.4176104402610064E-2</v>
      </c>
      <c r="U1044" s="472"/>
      <c r="V1044" s="471">
        <f t="shared" ref="V1044:V1057" si="744">IF(SUM($D1039:$D1044)=0,"NA",SUM($J1039:$J1044)/SUM($D1039:$D1044))</f>
        <v>3.8272670732499743E-2</v>
      </c>
      <c r="W1044" s="472"/>
      <c r="X1044" s="471"/>
      <c r="Y1044" s="472"/>
      <c r="Z1044" s="471"/>
      <c r="AA1044" s="472"/>
      <c r="AB1044" s="472"/>
      <c r="AC1044" s="472"/>
      <c r="AD1044" s="472"/>
      <c r="AE1044" s="472"/>
      <c r="AF1044" s="472"/>
      <c r="AG1044" s="472"/>
      <c r="AH1044" s="472"/>
      <c r="AI1044" s="472"/>
      <c r="AJ1044" s="472"/>
      <c r="AK1044" s="472"/>
      <c r="AL1044" s="472"/>
      <c r="AM1044" s="472"/>
      <c r="AN1044" s="472"/>
      <c r="AO1044" s="472"/>
      <c r="AP1044" s="472"/>
      <c r="AQ1044" s="472"/>
      <c r="AR1044" s="472"/>
    </row>
    <row r="1045" spans="1:45">
      <c r="A1045" s="466">
        <v>39100</v>
      </c>
      <c r="B1045" s="467">
        <v>2002</v>
      </c>
      <c r="C1045" s="466"/>
      <c r="D1045" s="479">
        <v>94992</v>
      </c>
      <c r="E1045" s="479"/>
      <c r="F1045" s="479">
        <v>0</v>
      </c>
      <c r="G1045" s="469"/>
      <c r="H1045" s="468">
        <v>0</v>
      </c>
      <c r="J1045" s="470">
        <f t="shared" si="738"/>
        <v>0</v>
      </c>
      <c r="L1045" s="471">
        <f t="shared" si="739"/>
        <v>0</v>
      </c>
      <c r="N1045" s="471">
        <f t="shared" si="740"/>
        <v>-1.6750318555165379E-4</v>
      </c>
      <c r="O1045" s="472"/>
      <c r="P1045" s="471">
        <f t="shared" si="741"/>
        <v>-1.551229349259288E-4</v>
      </c>
      <c r="Q1045" s="473"/>
      <c r="R1045" s="471">
        <f t="shared" si="742"/>
        <v>-1.5387405408673002E-4</v>
      </c>
      <c r="S1045" s="473"/>
      <c r="T1045" s="471">
        <f t="shared" si="743"/>
        <v>6.9773739798112818E-3</v>
      </c>
      <c r="U1045" s="472"/>
      <c r="V1045" s="471">
        <f t="shared" si="744"/>
        <v>2.1893236620062338E-2</v>
      </c>
      <c r="W1045" s="472"/>
      <c r="X1045" s="471">
        <f t="shared" ref="X1045:X1057" si="745">IF(SUM($D1039:$D1045)=0,"NA",SUM($J1039:$J1045)/SUM($D1039:$D1045))</f>
        <v>2.0338498118084639E-2</v>
      </c>
      <c r="Y1045" s="472"/>
      <c r="Z1045" s="471"/>
      <c r="AA1045" s="472"/>
      <c r="AB1045" s="471"/>
      <c r="AC1045" s="472"/>
      <c r="AD1045" s="472"/>
      <c r="AE1045" s="472"/>
      <c r="AF1045" s="472"/>
      <c r="AG1045" s="472"/>
      <c r="AH1045" s="472"/>
      <c r="AI1045" s="472"/>
      <c r="AJ1045" s="472"/>
      <c r="AK1045" s="472"/>
      <c r="AL1045" s="472"/>
      <c r="AM1045" s="472"/>
      <c r="AN1045" s="472"/>
      <c r="AO1045" s="472"/>
      <c r="AP1045" s="472"/>
      <c r="AQ1045" s="472"/>
      <c r="AR1045" s="472"/>
    </row>
    <row r="1046" spans="1:45">
      <c r="A1046" s="466">
        <v>39100</v>
      </c>
      <c r="B1046" s="467">
        <v>2003</v>
      </c>
      <c r="C1046" s="466"/>
      <c r="D1046" s="479">
        <v>15380</v>
      </c>
      <c r="E1046" s="479"/>
      <c r="F1046" s="479">
        <v>0</v>
      </c>
      <c r="G1046" s="469"/>
      <c r="H1046" s="468">
        <v>0</v>
      </c>
      <c r="J1046" s="470">
        <f t="shared" si="738"/>
        <v>0</v>
      </c>
      <c r="L1046" s="471">
        <f t="shared" si="739"/>
        <v>0</v>
      </c>
      <c r="N1046" s="471">
        <f t="shared" si="740"/>
        <v>0</v>
      </c>
      <c r="O1046" s="472"/>
      <c r="P1046" s="471">
        <f t="shared" si="741"/>
        <v>-1.5339019727075013E-4</v>
      </c>
      <c r="Q1046" s="473"/>
      <c r="R1046" s="471">
        <f t="shared" si="742"/>
        <v>-1.4294320049825917E-4</v>
      </c>
      <c r="S1046" s="473"/>
      <c r="T1046" s="471">
        <f t="shared" si="743"/>
        <v>-1.4188206560018646E-4</v>
      </c>
      <c r="U1046" s="472"/>
      <c r="V1046" s="471">
        <f t="shared" si="744"/>
        <v>6.4505677383249142E-3</v>
      </c>
      <c r="W1046" s="472"/>
      <c r="X1046" s="471">
        <f t="shared" si="745"/>
        <v>2.0240251739051463E-2</v>
      </c>
      <c r="Y1046" s="472"/>
      <c r="Z1046" s="471">
        <f t="shared" ref="Z1046:Z1057" si="746">IF(SUM($D1039:$D1046)=0,"NA",SUM($J1039:$J1046)/SUM($D1039:$D1046))</f>
        <v>1.8904259075007222E-2</v>
      </c>
      <c r="AA1046" s="472"/>
      <c r="AB1046" s="471"/>
      <c r="AC1046" s="472"/>
      <c r="AD1046" s="471"/>
      <c r="AE1046" s="471"/>
      <c r="AF1046" s="472"/>
      <c r="AG1046" s="472"/>
      <c r="AH1046" s="472"/>
      <c r="AI1046" s="472"/>
      <c r="AJ1046" s="472"/>
      <c r="AK1046" s="472"/>
      <c r="AL1046" s="472"/>
      <c r="AM1046" s="472"/>
      <c r="AN1046" s="472"/>
      <c r="AO1046" s="472"/>
      <c r="AP1046" s="472"/>
      <c r="AQ1046" s="472"/>
      <c r="AR1046" s="472"/>
    </row>
    <row r="1047" spans="1:45">
      <c r="A1047" s="466">
        <v>39100</v>
      </c>
      <c r="B1047" s="467">
        <v>2004</v>
      </c>
      <c r="C1047" s="466"/>
      <c r="D1047" s="479">
        <v>38289</v>
      </c>
      <c r="E1047" s="479"/>
      <c r="F1047" s="479">
        <v>0</v>
      </c>
      <c r="G1047" s="469"/>
      <c r="H1047" s="468">
        <v>0</v>
      </c>
      <c r="J1047" s="470">
        <f t="shared" si="738"/>
        <v>0</v>
      </c>
      <c r="L1047" s="471">
        <f t="shared" si="739"/>
        <v>0</v>
      </c>
      <c r="N1047" s="471">
        <f t="shared" si="740"/>
        <v>0</v>
      </c>
      <c r="O1047" s="472"/>
      <c r="P1047" s="471">
        <f t="shared" si="741"/>
        <v>0</v>
      </c>
      <c r="Q1047" s="473"/>
      <c r="R1047" s="471">
        <f t="shared" si="742"/>
        <v>-1.26794366707422E-4</v>
      </c>
      <c r="S1047" s="473"/>
      <c r="T1047" s="471">
        <f t="shared" si="743"/>
        <v>-1.195707410396676E-4</v>
      </c>
      <c r="U1047" s="472"/>
      <c r="V1047" s="471">
        <f t="shared" si="744"/>
        <v>-1.1882734386935783E-4</v>
      </c>
      <c r="W1047" s="472"/>
      <c r="X1047" s="471">
        <f t="shared" si="745"/>
        <v>5.4299315679857182E-3</v>
      </c>
      <c r="Y1047" s="472"/>
      <c r="Z1047" s="471">
        <f t="shared" si="746"/>
        <v>1.7037753314159146E-2</v>
      </c>
      <c r="AA1047" s="472"/>
      <c r="AB1047" s="471">
        <f t="shared" ref="AB1047:AB1057" si="747">IF(SUM($D1039:$D1047)=0,"NA",SUM($J1039:$J1047)/SUM($D1039:$D1047))</f>
        <v>1.6081095839118837E-2</v>
      </c>
      <c r="AC1047" s="472"/>
      <c r="AD1047" s="471"/>
      <c r="AE1047" s="471"/>
      <c r="AF1047" s="471"/>
      <c r="AG1047" s="472"/>
      <c r="AH1047" s="471" t="s">
        <v>36</v>
      </c>
      <c r="AI1047" s="472"/>
      <c r="AJ1047" s="471" t="s">
        <v>36</v>
      </c>
      <c r="AK1047" s="472"/>
      <c r="AL1047" s="471" t="s">
        <v>36</v>
      </c>
      <c r="AM1047" s="472"/>
      <c r="AN1047" s="471" t="s">
        <v>36</v>
      </c>
      <c r="AO1047" s="472"/>
      <c r="AP1047" s="472"/>
      <c r="AQ1047" s="472"/>
      <c r="AR1047" s="472"/>
    </row>
    <row r="1048" spans="1:45">
      <c r="A1048" s="466">
        <v>39100</v>
      </c>
      <c r="B1048" s="467">
        <v>2005</v>
      </c>
      <c r="C1048" s="466"/>
      <c r="D1048" s="479">
        <v>548104.13</v>
      </c>
      <c r="E1048" s="479"/>
      <c r="F1048" s="479">
        <v>0</v>
      </c>
      <c r="G1048" s="469"/>
      <c r="H1048" s="468">
        <v>0</v>
      </c>
      <c r="J1048" s="470">
        <f t="shared" si="738"/>
        <v>0</v>
      </c>
      <c r="L1048" s="471">
        <f t="shared" si="739"/>
        <v>0</v>
      </c>
      <c r="N1048" s="471">
        <f t="shared" si="740"/>
        <v>0</v>
      </c>
      <c r="O1048" s="472"/>
      <c r="P1048" s="471">
        <f t="shared" si="741"/>
        <v>0</v>
      </c>
      <c r="Q1048" s="473"/>
      <c r="R1048" s="471">
        <f t="shared" si="742"/>
        <v>0</v>
      </c>
      <c r="S1048" s="473"/>
      <c r="T1048" s="471">
        <f t="shared" si="743"/>
        <v>-3.6414042383578418E-5</v>
      </c>
      <c r="U1048" s="472"/>
      <c r="V1048" s="471">
        <f t="shared" si="744"/>
        <v>-3.5793033583977031E-5</v>
      </c>
      <c r="W1048" s="472"/>
      <c r="X1048" s="471">
        <f t="shared" si="745"/>
        <v>-3.5726127740836751E-5</v>
      </c>
      <c r="Y1048" s="472"/>
      <c r="Z1048" s="471">
        <f t="shared" si="746"/>
        <v>1.6630887687046384E-3</v>
      </c>
      <c r="AA1048" s="472"/>
      <c r="AB1048" s="471">
        <f t="shared" si="747"/>
        <v>5.2183523541622714E-3</v>
      </c>
      <c r="AC1048" s="472"/>
      <c r="AD1048" s="471">
        <f t="shared" ref="AD1048:AD1057" si="748">IF(SUM($D1039:$D1048)=0,"NA",SUM($J1039:$J1048)/SUM($D1039:$D1048))</f>
        <v>5.1249724469026193E-3</v>
      </c>
      <c r="AE1048" s="471"/>
      <c r="AF1048" s="471"/>
      <c r="AG1048" s="472"/>
      <c r="AH1048" s="471"/>
      <c r="AI1048" s="472"/>
      <c r="AJ1048" s="471" t="s">
        <v>36</v>
      </c>
      <c r="AK1048" s="472"/>
      <c r="AL1048" s="471" t="s">
        <v>36</v>
      </c>
      <c r="AM1048" s="472"/>
      <c r="AN1048" s="471" t="s">
        <v>36</v>
      </c>
      <c r="AO1048" s="472"/>
      <c r="AP1048" s="472"/>
      <c r="AQ1048" s="472"/>
      <c r="AR1048" s="472"/>
    </row>
    <row r="1049" spans="1:45">
      <c r="A1049" s="466">
        <v>39100</v>
      </c>
      <c r="B1049" s="467">
        <v>2006</v>
      </c>
      <c r="C1049" s="466"/>
      <c r="D1049" s="479">
        <v>66372.83</v>
      </c>
      <c r="E1049" s="479"/>
      <c r="F1049" s="479">
        <v>0</v>
      </c>
      <c r="G1049" s="469"/>
      <c r="H1049" s="468">
        <v>0</v>
      </c>
      <c r="J1049" s="470">
        <f t="shared" si="738"/>
        <v>0</v>
      </c>
      <c r="L1049" s="471">
        <f t="shared" si="739"/>
        <v>0</v>
      </c>
      <c r="N1049" s="471">
        <f t="shared" si="740"/>
        <v>0</v>
      </c>
      <c r="O1049" s="472"/>
      <c r="P1049" s="471">
        <f t="shared" si="741"/>
        <v>0</v>
      </c>
      <c r="Q1049" s="473"/>
      <c r="R1049" s="471">
        <f t="shared" si="742"/>
        <v>0</v>
      </c>
      <c r="S1049" s="473"/>
      <c r="T1049" s="471">
        <f t="shared" si="743"/>
        <v>0</v>
      </c>
      <c r="U1049" s="472"/>
      <c r="V1049" s="471">
        <f t="shared" si="744"/>
        <v>-3.3520611392966247E-5</v>
      </c>
      <c r="W1049" s="472"/>
      <c r="X1049" s="471">
        <f t="shared" si="745"/>
        <v>-3.299365734644552E-5</v>
      </c>
      <c r="Y1049" s="472"/>
      <c r="Z1049" s="471">
        <f t="shared" si="746"/>
        <v>-3.2936799363698678E-5</v>
      </c>
      <c r="AA1049" s="472"/>
      <c r="AB1049" s="471">
        <f t="shared" si="747"/>
        <v>1.5342062133810431E-3</v>
      </c>
      <c r="AC1049" s="472"/>
      <c r="AD1049" s="471">
        <f t="shared" si="748"/>
        <v>4.8139514594901373E-3</v>
      </c>
      <c r="AE1049" s="471"/>
      <c r="AF1049" s="471">
        <f t="shared" ref="AF1049:AF1057" si="749">IF(SUM($D1039:$D1049)=0,"NA",SUM($J1039:$J1049)/SUM($D1039:$D1049))</f>
        <v>4.7343735129726661E-3</v>
      </c>
      <c r="AG1049" s="472"/>
      <c r="AH1049" s="471"/>
      <c r="AI1049" s="472"/>
      <c r="AJ1049" s="471"/>
      <c r="AK1049" s="472"/>
      <c r="AL1049" s="471" t="s">
        <v>36</v>
      </c>
      <c r="AM1049" s="472"/>
      <c r="AN1049" s="471" t="s">
        <v>36</v>
      </c>
      <c r="AO1049" s="472"/>
      <c r="AP1049" s="472"/>
      <c r="AQ1049" s="472"/>
      <c r="AR1049" s="472"/>
    </row>
    <row r="1050" spans="1:45">
      <c r="A1050" s="466">
        <v>39100</v>
      </c>
      <c r="B1050" s="467">
        <v>2007</v>
      </c>
      <c r="C1050" s="466"/>
      <c r="D1050" s="479">
        <v>18622.22</v>
      </c>
      <c r="E1050" s="479"/>
      <c r="F1050" s="479">
        <v>671.6</v>
      </c>
      <c r="G1050" s="479"/>
      <c r="H1050" s="479">
        <v>7.01</v>
      </c>
      <c r="J1050" s="451">
        <f t="shared" si="738"/>
        <v>664.59</v>
      </c>
      <c r="L1050" s="471">
        <f t="shared" si="739"/>
        <v>3.5688011418617112E-2</v>
      </c>
      <c r="N1050" s="471">
        <f t="shared" si="740"/>
        <v>7.8191612335071284E-3</v>
      </c>
      <c r="O1050" s="472"/>
      <c r="P1050" s="471">
        <f t="shared" si="741"/>
        <v>1.0497407373043827E-3</v>
      </c>
      <c r="Q1050" s="473"/>
      <c r="R1050" s="471">
        <f t="shared" si="742"/>
        <v>9.898744419361092E-4</v>
      </c>
      <c r="S1050" s="473"/>
      <c r="T1050" s="471">
        <f t="shared" si="743"/>
        <v>9.677064537264963E-4</v>
      </c>
      <c r="U1050" s="472"/>
      <c r="V1050" s="471">
        <f t="shared" si="744"/>
        <v>8.5012004576646527E-4</v>
      </c>
      <c r="W1050" s="472"/>
      <c r="X1050" s="471">
        <f t="shared" si="745"/>
        <v>7.454833666651374E-4</v>
      </c>
      <c r="Y1050" s="472"/>
      <c r="Z1050" s="471">
        <f t="shared" si="746"/>
        <v>7.3401578271721512E-4</v>
      </c>
      <c r="AA1050" s="472"/>
      <c r="AB1050" s="471">
        <f t="shared" si="747"/>
        <v>7.3277796807998509E-4</v>
      </c>
      <c r="AC1050" s="472"/>
      <c r="AD1050" s="471">
        <f t="shared" si="748"/>
        <v>2.2610101041128081E-3</v>
      </c>
      <c r="AE1050" s="471"/>
      <c r="AF1050" s="471">
        <f t="shared" si="749"/>
        <v>5.4709613231389218E-3</v>
      </c>
      <c r="AG1050" s="472"/>
      <c r="AH1050" s="471">
        <f t="shared" ref="AH1050:AH1057" si="750">IF(SUM($D1039:$D1050)=0,"NA",SUM($J1039:$J1050)/SUM($D1039:$D1050))</f>
        <v>5.382415966917028E-3</v>
      </c>
      <c r="AI1050" s="472"/>
      <c r="AJ1050" s="471"/>
      <c r="AK1050" s="472"/>
      <c r="AL1050" s="471"/>
      <c r="AM1050" s="472"/>
      <c r="AN1050" s="471" t="s">
        <v>36</v>
      </c>
      <c r="AO1050" s="472"/>
      <c r="AP1050" s="472"/>
      <c r="AQ1050" s="472"/>
      <c r="AR1050" s="472"/>
    </row>
    <row r="1051" spans="1:45">
      <c r="A1051" s="466">
        <v>39100</v>
      </c>
      <c r="B1051" s="467">
        <v>2008</v>
      </c>
      <c r="C1051" s="466"/>
      <c r="D1051" s="479">
        <v>905386.11</v>
      </c>
      <c r="E1051" s="479"/>
      <c r="F1051" s="479">
        <v>0</v>
      </c>
      <c r="G1051" s="479"/>
      <c r="H1051" s="479">
        <v>4119.3100000000004</v>
      </c>
      <c r="J1051" s="451">
        <f t="shared" si="738"/>
        <v>-4119.3100000000004</v>
      </c>
      <c r="L1051" s="471">
        <f t="shared" si="739"/>
        <v>-4.5497826336213625E-3</v>
      </c>
      <c r="N1051" s="471">
        <f t="shared" si="740"/>
        <v>-3.7388407526585832E-3</v>
      </c>
      <c r="O1051" s="472"/>
      <c r="P1051" s="471">
        <f t="shared" si="741"/>
        <v>-3.4882731412217093E-3</v>
      </c>
      <c r="Q1051" s="472"/>
      <c r="R1051" s="471">
        <f t="shared" si="742"/>
        <v>-2.245533332333649E-3</v>
      </c>
      <c r="S1051" s="473"/>
      <c r="T1051" s="471">
        <f t="shared" si="743"/>
        <v>-2.1910047759594051E-3</v>
      </c>
      <c r="U1051" s="472"/>
      <c r="V1051" s="471">
        <f t="shared" si="744"/>
        <v>-2.169839959417501E-3</v>
      </c>
      <c r="W1051" s="472"/>
      <c r="X1051" s="471">
        <f t="shared" si="745"/>
        <v>-2.0476706853914846E-3</v>
      </c>
      <c r="Y1051" s="472"/>
      <c r="Z1051" s="471">
        <f t="shared" si="746"/>
        <v>-1.9795883204084472E-3</v>
      </c>
      <c r="AA1051" s="472"/>
      <c r="AB1051" s="471">
        <f t="shared" si="747"/>
        <v>-1.9646899512595307E-3</v>
      </c>
      <c r="AC1051" s="472"/>
      <c r="AD1051" s="471">
        <f t="shared" si="748"/>
        <v>-1.96306758710956E-3</v>
      </c>
      <c r="AE1051" s="471"/>
      <c r="AF1051" s="471">
        <f t="shared" si="749"/>
        <v>-1.2023292922764548E-3</v>
      </c>
      <c r="AG1051" s="472"/>
      <c r="AH1051" s="471">
        <f t="shared" si="750"/>
        <v>3.7533755906541202E-4</v>
      </c>
      <c r="AI1051" s="472"/>
      <c r="AJ1051" s="471">
        <f t="shared" ref="AJ1051:AJ1057" si="751">IF(SUM($D1039:$D1051)=0,"NA",SUM($J1039:$J1051)/SUM($D1039:$D1051))</f>
        <v>3.7232711842293876E-4</v>
      </c>
      <c r="AK1051" s="472"/>
      <c r="AL1051" s="471"/>
      <c r="AM1051" s="472"/>
      <c r="AN1051" s="471"/>
      <c r="AO1051" s="472"/>
      <c r="AP1051" s="472"/>
      <c r="AQ1051" s="472"/>
      <c r="AR1051" s="472"/>
    </row>
    <row r="1052" spans="1:45">
      <c r="A1052" s="466">
        <v>39100</v>
      </c>
      <c r="B1052" s="467">
        <v>2009</v>
      </c>
      <c r="C1052" s="466"/>
      <c r="D1052" s="479">
        <v>7148.71</v>
      </c>
      <c r="E1052" s="479"/>
      <c r="F1052" s="479">
        <v>0</v>
      </c>
      <c r="G1052" s="479"/>
      <c r="H1052" s="479">
        <v>3381.68</v>
      </c>
      <c r="J1052" s="451">
        <f t="shared" si="738"/>
        <v>-3381.68</v>
      </c>
      <c r="L1052" s="471">
        <f t="shared" si="739"/>
        <v>-0.47304758480900749</v>
      </c>
      <c r="N1052" s="471">
        <f t="shared" si="740"/>
        <v>-8.2199493494396186E-3</v>
      </c>
      <c r="O1052" s="472"/>
      <c r="P1052" s="471">
        <f t="shared" si="741"/>
        <v>-7.3418335536613675E-3</v>
      </c>
      <c r="Q1052" s="472"/>
      <c r="R1052" s="471">
        <f t="shared" si="742"/>
        <v>-6.8533286126058555E-3</v>
      </c>
      <c r="S1052" s="473"/>
      <c r="T1052" s="471">
        <f t="shared" si="743"/>
        <v>-4.4230393482545026E-3</v>
      </c>
      <c r="U1052" s="472"/>
      <c r="V1052" s="471">
        <f t="shared" si="744"/>
        <v>-4.3161189022446166E-3</v>
      </c>
      <c r="W1052" s="472"/>
      <c r="X1052" s="471">
        <f t="shared" si="745"/>
        <v>-4.2746121279082202E-3</v>
      </c>
      <c r="Y1052" s="472"/>
      <c r="Z1052" s="471">
        <f t="shared" si="746"/>
        <v>-4.0349525909006397E-3</v>
      </c>
      <c r="AA1052" s="472"/>
      <c r="AB1052" s="471">
        <f t="shared" si="747"/>
        <v>-3.8859552190138036E-3</v>
      </c>
      <c r="AC1052" s="472"/>
      <c r="AD1052" s="471">
        <f t="shared" si="748"/>
        <v>-3.856827011947938E-3</v>
      </c>
      <c r="AE1052" s="471"/>
      <c r="AF1052" s="471">
        <f t="shared" si="749"/>
        <v>-3.8536549765055268E-3</v>
      </c>
      <c r="AG1052" s="472"/>
      <c r="AH1052" s="471">
        <f t="shared" si="750"/>
        <v>-3.089236786665667E-3</v>
      </c>
      <c r="AI1052" s="472"/>
      <c r="AJ1052" s="471">
        <f t="shared" si="751"/>
        <v>-1.5178790194369516E-3</v>
      </c>
      <c r="AK1052" s="472"/>
      <c r="AL1052" s="471">
        <f t="shared" ref="AL1052:AL1057" si="752">IF(SUM($D1039:$D1052)=0,"NA",SUM($J1039:$J1052)/SUM($D1039:$D1052))</f>
        <v>-1.5057529819280785E-3</v>
      </c>
      <c r="AM1052" s="472"/>
      <c r="AN1052" s="471"/>
      <c r="AO1052" s="472"/>
      <c r="AP1052" s="471"/>
      <c r="AQ1052" s="472"/>
      <c r="AR1052" s="472"/>
    </row>
    <row r="1053" spans="1:45">
      <c r="A1053" s="466">
        <v>39100</v>
      </c>
      <c r="B1053" s="467">
        <v>2010</v>
      </c>
      <c r="C1053" s="466"/>
      <c r="D1053" s="479">
        <v>240.18</v>
      </c>
      <c r="E1053" s="479"/>
      <c r="F1053" s="479">
        <v>0</v>
      </c>
      <c r="G1053" s="469"/>
      <c r="H1053" s="468">
        <v>0</v>
      </c>
      <c r="J1053" s="470">
        <f t="shared" si="738"/>
        <v>0</v>
      </c>
      <c r="L1053" s="471">
        <f t="shared" si="739"/>
        <v>0</v>
      </c>
      <c r="N1053" s="471">
        <f t="shared" si="740"/>
        <v>-0.45767090862091597</v>
      </c>
      <c r="O1053" s="472"/>
      <c r="P1053" s="471">
        <f t="shared" si="741"/>
        <v>-8.2177864205307989E-3</v>
      </c>
      <c r="Q1053" s="472"/>
      <c r="R1053" s="471">
        <f t="shared" si="742"/>
        <v>-7.3399403103221626E-3</v>
      </c>
      <c r="S1053" s="472"/>
      <c r="T1053" s="471">
        <f t="shared" si="743"/>
        <v>-6.8516789013661006E-3</v>
      </c>
      <c r="U1053" s="472"/>
      <c r="V1053" s="471">
        <f t="shared" si="744"/>
        <v>-4.4223521477019558E-3</v>
      </c>
      <c r="W1053" s="472"/>
      <c r="X1053" s="471">
        <f t="shared" si="745"/>
        <v>-4.3154645217798838E-3</v>
      </c>
      <c r="Y1053" s="472"/>
      <c r="Z1053" s="471">
        <f t="shared" si="746"/>
        <v>-4.2739702719372663E-3</v>
      </c>
      <c r="AA1053" s="472"/>
      <c r="AB1053" s="471">
        <f t="shared" si="747"/>
        <v>-4.0343806848554186E-3</v>
      </c>
      <c r="AC1053" s="472"/>
      <c r="AD1053" s="471">
        <f t="shared" si="748"/>
        <v>-3.8854269309534319E-3</v>
      </c>
      <c r="AE1053" s="472"/>
      <c r="AF1053" s="471">
        <f t="shared" si="749"/>
        <v>-3.8563066135208993E-3</v>
      </c>
      <c r="AG1053" s="472"/>
      <c r="AH1053" s="471">
        <f t="shared" si="750"/>
        <v>-3.8531354336689785E-3</v>
      </c>
      <c r="AI1053" s="472"/>
      <c r="AJ1053" s="471">
        <f t="shared" si="751"/>
        <v>-3.0888217819523829E-3</v>
      </c>
      <c r="AK1053" s="472"/>
      <c r="AL1053" s="471">
        <f t="shared" si="752"/>
        <v>-1.517675109218745E-3</v>
      </c>
      <c r="AM1053" s="472"/>
      <c r="AN1053" s="471">
        <f>IF(SUM($D1039:$D1053)=0,"NA",SUM($J1039:$J1053)/SUM($D1039:$D1053))</f>
        <v>-1.5055523164781721E-3</v>
      </c>
      <c r="AO1053" s="472"/>
      <c r="AP1053" s="471"/>
      <c r="AQ1053" s="472"/>
      <c r="AR1053" s="471"/>
    </row>
    <row r="1054" spans="1:45">
      <c r="A1054" s="466">
        <v>39100</v>
      </c>
      <c r="B1054" s="467">
        <v>2011</v>
      </c>
      <c r="C1054" s="466"/>
      <c r="D1054" s="479">
        <v>22501.95</v>
      </c>
      <c r="E1054" s="479"/>
      <c r="F1054" s="479">
        <v>0</v>
      </c>
      <c r="G1054" s="469"/>
      <c r="H1054" s="468">
        <v>0</v>
      </c>
      <c r="J1054" s="470">
        <f t="shared" si="738"/>
        <v>0</v>
      </c>
      <c r="L1054" s="471">
        <f t="shared" si="739"/>
        <v>0</v>
      </c>
      <c r="N1054" s="471">
        <f t="shared" si="740"/>
        <v>0</v>
      </c>
      <c r="O1054" s="472"/>
      <c r="P1054" s="471">
        <f t="shared" si="741"/>
        <v>-0.11313432476303777</v>
      </c>
      <c r="Q1054" s="472"/>
      <c r="R1054" s="471">
        <f t="shared" si="742"/>
        <v>-8.0200736263199898E-3</v>
      </c>
      <c r="S1054" s="472"/>
      <c r="T1054" s="471">
        <f t="shared" si="743"/>
        <v>-7.1667952075060515E-3</v>
      </c>
      <c r="U1054" s="472"/>
      <c r="V1054" s="471">
        <f t="shared" si="744"/>
        <v>-6.7005661235435251E-3</v>
      </c>
      <c r="W1054" s="472"/>
      <c r="X1054" s="471">
        <f t="shared" si="745"/>
        <v>-4.3589033709662489E-3</v>
      </c>
      <c r="Y1054" s="472"/>
      <c r="Z1054" s="471">
        <f t="shared" si="746"/>
        <v>-4.2550248165278848E-3</v>
      </c>
      <c r="AA1054" s="472"/>
      <c r="AB1054" s="471">
        <f t="shared" si="747"/>
        <v>-4.2146792796079599E-3</v>
      </c>
      <c r="AC1054" s="472"/>
      <c r="AD1054" s="471">
        <f t="shared" si="748"/>
        <v>-3.9815097067819379E-3</v>
      </c>
      <c r="AE1054" s="472"/>
      <c r="AF1054" s="471">
        <f t="shared" si="749"/>
        <v>-3.8365618610975809E-3</v>
      </c>
      <c r="AG1054" s="472"/>
      <c r="AH1054" s="471">
        <f t="shared" si="750"/>
        <v>-3.8081667246059746E-3</v>
      </c>
      <c r="AI1054" s="472"/>
      <c r="AJ1054" s="471">
        <f t="shared" si="751"/>
        <v>-3.8050741931541228E-3</v>
      </c>
      <c r="AK1054" s="472"/>
      <c r="AL1054" s="471">
        <f t="shared" si="752"/>
        <v>-3.0504293068835675E-3</v>
      </c>
      <c r="AM1054" s="472"/>
      <c r="AN1054" s="471">
        <f>IF(SUM($D1040:$D1054)=0,"NA",SUM($J1040:$J1054)/SUM($D1040:$D1054))</f>
        <v>-1.4988111837784066E-3</v>
      </c>
      <c r="AO1054" s="472"/>
      <c r="AP1054" s="471">
        <f>IF(SUM($D1039:$D1054)=0,"NA",SUM($J1039:$J1054)/SUM($D1039:$D1054))</f>
        <v>-1.4869867044131344E-3</v>
      </c>
      <c r="AQ1054" s="472"/>
      <c r="AR1054" s="471"/>
    </row>
    <row r="1055" spans="1:45">
      <c r="A1055" s="466">
        <v>39100</v>
      </c>
      <c r="B1055" s="467">
        <v>2012</v>
      </c>
      <c r="C1055" s="466"/>
      <c r="D1055" s="468">
        <v>0</v>
      </c>
      <c r="E1055" s="469"/>
      <c r="F1055" s="479">
        <v>0</v>
      </c>
      <c r="G1055" s="469"/>
      <c r="H1055" s="468">
        <v>0</v>
      </c>
      <c r="J1055" s="470">
        <f t="shared" si="738"/>
        <v>0</v>
      </c>
      <c r="L1055" s="471" t="str">
        <f t="shared" si="739"/>
        <v>NA</v>
      </c>
      <c r="N1055" s="471">
        <f t="shared" si="740"/>
        <v>0</v>
      </c>
      <c r="O1055" s="472"/>
      <c r="P1055" s="471">
        <f t="shared" si="741"/>
        <v>0</v>
      </c>
      <c r="Q1055" s="472"/>
      <c r="R1055" s="471">
        <f t="shared" si="742"/>
        <v>-0.11313432476303777</v>
      </c>
      <c r="S1055" s="472"/>
      <c r="T1055" s="471">
        <f t="shared" si="743"/>
        <v>-8.0200736263199898E-3</v>
      </c>
      <c r="U1055" s="472"/>
      <c r="V1055" s="471">
        <f t="shared" si="744"/>
        <v>-7.1667952075060515E-3</v>
      </c>
      <c r="W1055" s="472"/>
      <c r="X1055" s="471">
        <f t="shared" si="745"/>
        <v>-6.7005661235435251E-3</v>
      </c>
      <c r="Y1055" s="472"/>
      <c r="Z1055" s="471">
        <f t="shared" si="746"/>
        <v>-4.3589033709662489E-3</v>
      </c>
      <c r="AA1055" s="472"/>
      <c r="AB1055" s="471">
        <f t="shared" si="747"/>
        <v>-4.2550248165278848E-3</v>
      </c>
      <c r="AC1055" s="472"/>
      <c r="AD1055" s="471">
        <f t="shared" si="748"/>
        <v>-4.2146792796079599E-3</v>
      </c>
      <c r="AE1055" s="472"/>
      <c r="AF1055" s="471">
        <f t="shared" si="749"/>
        <v>-3.9815097067819379E-3</v>
      </c>
      <c r="AG1055" s="472"/>
      <c r="AH1055" s="471">
        <f t="shared" si="750"/>
        <v>-3.8365618610975809E-3</v>
      </c>
      <c r="AI1055" s="472"/>
      <c r="AJ1055" s="471">
        <f t="shared" si="751"/>
        <v>-3.8081667246059746E-3</v>
      </c>
      <c r="AK1055" s="472"/>
      <c r="AL1055" s="471">
        <f t="shared" si="752"/>
        <v>-3.8050741931541228E-3</v>
      </c>
      <c r="AM1055" s="472"/>
      <c r="AN1055" s="471">
        <f>IF(SUM($D1041:$D1055)=0,"NA",SUM($J1041:$J1055)/SUM($D1041:$D1055))</f>
        <v>-3.0504293068835675E-3</v>
      </c>
      <c r="AO1055" s="472"/>
      <c r="AP1055" s="471">
        <f>IF(SUM($D1040:$D1055)=0,"NA",SUM($J1040:$J1055)/SUM($D1040:$D1055))</f>
        <v>-1.4988111837784066E-3</v>
      </c>
      <c r="AQ1055" s="472"/>
      <c r="AR1055" s="471">
        <f>IF(SUM($D1039:$D1055)=0,"NA",SUM($J1039:$J1055)/SUM($D1039:$D1055))</f>
        <v>-1.4869867044131344E-3</v>
      </c>
    </row>
    <row r="1056" spans="1:45">
      <c r="A1056" s="466">
        <v>39100</v>
      </c>
      <c r="B1056" s="467">
        <v>2013</v>
      </c>
      <c r="C1056" s="466"/>
      <c r="D1056" s="477">
        <v>3835.95</v>
      </c>
      <c r="E1056" s="478"/>
      <c r="F1056" s="479">
        <v>0</v>
      </c>
      <c r="G1056" s="478"/>
      <c r="H1056" s="477">
        <v>134.22999999999999</v>
      </c>
      <c r="J1056" s="451">
        <f t="shared" si="738"/>
        <v>-134.22999999999999</v>
      </c>
      <c r="L1056" s="471">
        <f t="shared" si="739"/>
        <v>-3.4992635461880368E-2</v>
      </c>
      <c r="N1056" s="471">
        <f>IF(SUM($D1055:$D1056)=0,"NA",SUM($J1055:$J1056)/SUM($D1055:$D1056))</f>
        <v>-3.4992635461880368E-2</v>
      </c>
      <c r="O1056" s="472"/>
      <c r="P1056" s="471">
        <f t="shared" si="741"/>
        <v>-5.096457956025347E-3</v>
      </c>
      <c r="Q1056" s="472"/>
      <c r="R1056" s="471">
        <f t="shared" si="742"/>
        <v>-5.0504024368953661E-3</v>
      </c>
      <c r="S1056" s="472"/>
      <c r="T1056" s="471">
        <f t="shared" si="743"/>
        <v>-0.10424680202296156</v>
      </c>
      <c r="U1056" s="472"/>
      <c r="V1056" s="471">
        <f t="shared" si="744"/>
        <v>-8.1302471726242935E-3</v>
      </c>
      <c r="W1056" s="472"/>
      <c r="X1056" s="471">
        <f t="shared" si="745"/>
        <v>-7.2782441140928399E-3</v>
      </c>
      <c r="Y1056" s="472"/>
      <c r="Z1056" s="471">
        <f t="shared" si="746"/>
        <v>-6.8065383146376311E-3</v>
      </c>
      <c r="AA1056" s="472"/>
      <c r="AB1056" s="471">
        <f t="shared" si="747"/>
        <v>-4.4336448553429254E-3</v>
      </c>
      <c r="AC1056" s="472"/>
      <c r="AD1056" s="471">
        <f t="shared" si="748"/>
        <v>-4.3282367746068197E-3</v>
      </c>
      <c r="AE1056" s="472"/>
      <c r="AF1056" s="471">
        <f t="shared" si="749"/>
        <v>-4.2872938776063498E-3</v>
      </c>
      <c r="AG1056" s="472"/>
      <c r="AH1056" s="471">
        <f t="shared" si="750"/>
        <v>-4.0506357389238721E-3</v>
      </c>
      <c r="AI1056" s="472"/>
      <c r="AJ1056" s="471">
        <f t="shared" si="751"/>
        <v>-3.9032157014407603E-3</v>
      </c>
      <c r="AK1056" s="472"/>
      <c r="AL1056" s="471">
        <f t="shared" si="752"/>
        <v>-3.8743885931438195E-3</v>
      </c>
      <c r="AM1056" s="472"/>
      <c r="AN1056" s="471">
        <f>IF(SUM($D1042:$D1056)=0,"NA",SUM($J1042:$J1056)/SUM($D1042:$D1056))</f>
        <v>-3.8712489602555542E-3</v>
      </c>
      <c r="AO1056" s="472"/>
      <c r="AP1056" s="471">
        <f>IF(SUM($D1041:$D1056)=0,"NA",SUM($J1041:$J1056)/SUM($D1041:$D1056))</f>
        <v>-3.1179678528779407E-3</v>
      </c>
      <c r="AQ1056" s="472"/>
      <c r="AR1056" s="471">
        <f>IF(SUM($D1040:$D1056)=0,"NA",SUM($J1040:$J1056)/SUM($D1040:$D1056))</f>
        <v>-1.5696304684751897E-3</v>
      </c>
      <c r="AS1056" s="471">
        <f>IF(SUM($D1039:$D1056)=0,"NA",SUM($J1039:$J1056)/SUM($D1039:$D1056))</f>
        <v>-1.5572732557246746E-3</v>
      </c>
    </row>
    <row r="1057" spans="1:46">
      <c r="A1057" s="466">
        <v>39100</v>
      </c>
      <c r="B1057" s="467">
        <v>2014</v>
      </c>
      <c r="C1057" s="466"/>
      <c r="D1057" s="477">
        <v>55783.6</v>
      </c>
      <c r="E1057" s="478"/>
      <c r="F1057" s="479">
        <v>0</v>
      </c>
      <c r="G1057" s="469"/>
      <c r="H1057" s="468">
        <v>0</v>
      </c>
      <c r="J1057" s="470">
        <f t="shared" si="738"/>
        <v>0</v>
      </c>
      <c r="L1057" s="471">
        <f t="shared" si="739"/>
        <v>0</v>
      </c>
      <c r="N1057" s="471">
        <f>IF(SUM($D1056:$D1057)=0,"NA",SUM($J1056:$J1057)/SUM($D1056:$D1057))</f>
        <v>-2.2514426895204678E-3</v>
      </c>
      <c r="O1057" s="472"/>
      <c r="P1057" s="471">
        <f t="shared" si="741"/>
        <v>-2.2514426895204678E-3</v>
      </c>
      <c r="Q1057" s="472"/>
      <c r="R1057" s="471">
        <f t="shared" si="742"/>
        <v>-1.6345293254507039E-3</v>
      </c>
      <c r="S1057" s="472"/>
      <c r="T1057" s="471">
        <f t="shared" si="743"/>
        <v>-1.6297627731731554E-3</v>
      </c>
      <c r="U1057" s="472"/>
      <c r="V1057" s="471">
        <f t="shared" si="744"/>
        <v>-3.9279350698840657E-2</v>
      </c>
      <c r="W1057" s="472"/>
      <c r="X1057" s="471">
        <f t="shared" si="745"/>
        <v>-7.6743862301254457E-3</v>
      </c>
      <c r="Y1057" s="472"/>
      <c r="Z1057" s="471">
        <f t="shared" si="746"/>
        <v>-6.8776529357050262E-3</v>
      </c>
      <c r="AA1057" s="472"/>
      <c r="AB1057" s="471">
        <f t="shared" si="747"/>
        <v>-6.4549352201153896E-3</v>
      </c>
      <c r="AC1057" s="472"/>
      <c r="AD1057" s="471">
        <f t="shared" si="748"/>
        <v>-4.2817251210396333E-3</v>
      </c>
      <c r="AE1057" s="472"/>
      <c r="AF1057" s="471">
        <f t="shared" si="749"/>
        <v>-4.1833367873249606E-3</v>
      </c>
      <c r="AG1057" s="472"/>
      <c r="AH1057" s="471">
        <f t="shared" si="750"/>
        <v>-4.1450772457205911E-3</v>
      </c>
      <c r="AI1057" s="472"/>
      <c r="AJ1057" s="471">
        <f t="shared" si="751"/>
        <v>-3.9234535734838762E-3</v>
      </c>
      <c r="AK1057" s="472"/>
      <c r="AL1057" s="471">
        <f t="shared" si="752"/>
        <v>-3.7854461216700534E-3</v>
      </c>
      <c r="AM1057" s="472"/>
      <c r="AN1057" s="471">
        <f>IF(SUM($D1043:$D1057)=0,"NA",SUM($J1043:$J1057)/SUM($D1043:$D1057))</f>
        <v>-3.7583262954742585E-3</v>
      </c>
      <c r="AO1057" s="472"/>
      <c r="AP1057" s="471">
        <f>IF(SUM($D1042:$D1057)=0,"NA",SUM($J1042:$J1057)/SUM($D1042:$D1057))</f>
        <v>-3.7553718769150778E-3</v>
      </c>
      <c r="AQ1057" s="472"/>
      <c r="AR1057" s="471">
        <f>IF(SUM($D1041:$D1057)=0,"NA",SUM($J1041:$J1057)/SUM($D1041:$D1057))</f>
        <v>-3.0249557579972931E-3</v>
      </c>
      <c r="AS1057" s="471">
        <f>IF(SUM($D1040:$D1057)=0,"NA",SUM($J1040:$J1057)/SUM($D1040:$D1057))</f>
        <v>-1.5228068240535147E-3</v>
      </c>
      <c r="AT1057" s="471">
        <f>IF(SUM($D1039:$D1057)=0,"NA",SUM($J1039:$J1057)/SUM($D1039:$D1057))</f>
        <v>-1.5111731385829027E-3</v>
      </c>
    </row>
    <row r="1058" spans="1:46">
      <c r="A1058" s="466"/>
      <c r="B1058" s="466"/>
      <c r="C1058" s="466"/>
      <c r="D1058" s="477"/>
      <c r="E1058" s="478"/>
      <c r="F1058" s="477"/>
      <c r="G1058" s="478"/>
      <c r="H1058" s="477"/>
      <c r="J1058" s="488">
        <f>SUM(J1039:J1057)</f>
        <v>-2847.63</v>
      </c>
    </row>
    <row r="1059" spans="1:46">
      <c r="A1059" s="466"/>
      <c r="B1059" s="466"/>
      <c r="C1059" s="466"/>
      <c r="D1059" s="477"/>
      <c r="E1059" s="478"/>
      <c r="F1059" s="477"/>
      <c r="G1059" s="478"/>
      <c r="H1059" s="477"/>
    </row>
    <row r="1060" spans="1:46">
      <c r="A1060" s="466">
        <v>39103</v>
      </c>
      <c r="B1060" s="467">
        <v>1996</v>
      </c>
      <c r="C1060" s="466"/>
      <c r="D1060" s="468">
        <v>0</v>
      </c>
      <c r="E1060" s="469"/>
      <c r="F1060" s="468">
        <v>0</v>
      </c>
      <c r="G1060" s="469"/>
      <c r="H1060" s="468">
        <v>0</v>
      </c>
      <c r="J1060" s="470">
        <f t="shared" ref="J1060:J1078" si="753">F1060+-H1060</f>
        <v>0</v>
      </c>
      <c r="L1060" s="471" t="str">
        <f t="shared" ref="L1060:L1078" si="754">IF(D1060=0,"NA",+J1060/D1060)</f>
        <v>NA</v>
      </c>
      <c r="N1060" s="471"/>
      <c r="O1060" s="472"/>
      <c r="P1060" s="471"/>
      <c r="Q1060" s="473"/>
      <c r="R1060" s="473"/>
      <c r="S1060" s="473"/>
      <c r="T1060" s="473"/>
      <c r="U1060" s="472"/>
      <c r="V1060" s="472"/>
      <c r="W1060" s="472"/>
      <c r="X1060" s="472"/>
      <c r="Y1060" s="472"/>
      <c r="Z1060" s="472"/>
      <c r="AA1060" s="474"/>
      <c r="AB1060" s="474"/>
      <c r="AC1060" s="472"/>
      <c r="AD1060" s="472"/>
      <c r="AE1060" s="472"/>
      <c r="AF1060" s="472"/>
      <c r="AG1060" s="472"/>
      <c r="AH1060" s="472"/>
      <c r="AI1060" s="472"/>
      <c r="AJ1060" s="472"/>
      <c r="AK1060" s="472"/>
      <c r="AL1060" s="472"/>
      <c r="AM1060" s="472"/>
      <c r="AN1060" s="472"/>
      <c r="AO1060" s="472"/>
      <c r="AP1060" s="472"/>
      <c r="AQ1060" s="472"/>
      <c r="AR1060" s="472"/>
    </row>
    <row r="1061" spans="1:46">
      <c r="A1061" s="466">
        <v>39103</v>
      </c>
      <c r="B1061" s="467">
        <v>1997</v>
      </c>
      <c r="C1061" s="466"/>
      <c r="D1061" s="468">
        <v>0</v>
      </c>
      <c r="E1061" s="469"/>
      <c r="F1061" s="468">
        <v>0</v>
      </c>
      <c r="G1061" s="469"/>
      <c r="H1061" s="468">
        <v>0</v>
      </c>
      <c r="J1061" s="470">
        <f t="shared" si="753"/>
        <v>0</v>
      </c>
      <c r="L1061" s="471" t="str">
        <f t="shared" si="754"/>
        <v>NA</v>
      </c>
      <c r="N1061" s="471" t="str">
        <f t="shared" ref="N1061:N1076" si="755">IF(SUM($D1060:$D1061)=0,"NA",SUM($J1060:$J1061)/SUM($D1060:$D1061))</f>
        <v>NA</v>
      </c>
      <c r="O1061" s="472"/>
      <c r="P1061" s="471"/>
      <c r="Q1061" s="473"/>
      <c r="R1061" s="471"/>
      <c r="S1061" s="473"/>
      <c r="T1061" s="473"/>
      <c r="U1061" s="472"/>
      <c r="V1061" s="472"/>
      <c r="W1061" s="472"/>
      <c r="X1061" s="472"/>
      <c r="Y1061" s="472"/>
      <c r="Z1061" s="472"/>
      <c r="AA1061" s="474"/>
      <c r="AB1061" s="475"/>
      <c r="AC1061" s="472"/>
      <c r="AD1061" s="472"/>
      <c r="AE1061" s="472"/>
      <c r="AF1061" s="472"/>
      <c r="AG1061" s="472"/>
      <c r="AH1061" s="472"/>
      <c r="AI1061" s="472"/>
      <c r="AJ1061" s="472"/>
      <c r="AK1061" s="472"/>
      <c r="AL1061" s="472"/>
      <c r="AM1061" s="472"/>
      <c r="AN1061" s="472"/>
      <c r="AO1061" s="472"/>
      <c r="AP1061" s="472"/>
      <c r="AQ1061" s="472"/>
      <c r="AR1061" s="472"/>
    </row>
    <row r="1062" spans="1:46" s="452" customFormat="1">
      <c r="A1062" s="466">
        <v>39103</v>
      </c>
      <c r="B1062" s="467">
        <v>1998</v>
      </c>
      <c r="C1062" s="466"/>
      <c r="D1062" s="468">
        <v>0</v>
      </c>
      <c r="E1062" s="469"/>
      <c r="F1062" s="468">
        <v>0</v>
      </c>
      <c r="G1062" s="469"/>
      <c r="H1062" s="468">
        <v>0</v>
      </c>
      <c r="I1062" s="451"/>
      <c r="J1062" s="470">
        <f t="shared" si="753"/>
        <v>0</v>
      </c>
      <c r="K1062" s="449"/>
      <c r="L1062" s="471" t="str">
        <f t="shared" si="754"/>
        <v>NA</v>
      </c>
      <c r="N1062" s="471" t="str">
        <f t="shared" si="755"/>
        <v>NA</v>
      </c>
      <c r="O1062" s="472"/>
      <c r="P1062" s="471" t="str">
        <f t="shared" ref="P1062:P1078" si="756">IF(SUM($D1060:$D1062)=0,"NA",SUM($J1060:$J1062)/SUM($D1060:$D1062))</f>
        <v>NA</v>
      </c>
      <c r="Q1062" s="473"/>
      <c r="R1062" s="471"/>
      <c r="S1062" s="473"/>
      <c r="T1062" s="471"/>
      <c r="U1062" s="472"/>
      <c r="V1062" s="472"/>
      <c r="W1062" s="472"/>
      <c r="X1062" s="472"/>
      <c r="Y1062" s="472"/>
      <c r="Z1062" s="472"/>
      <c r="AA1062" s="472"/>
      <c r="AB1062" s="472"/>
      <c r="AC1062" s="472"/>
      <c r="AD1062" s="472"/>
      <c r="AE1062" s="472"/>
      <c r="AF1062" s="472"/>
      <c r="AG1062" s="472"/>
      <c r="AH1062" s="472"/>
      <c r="AI1062" s="472"/>
      <c r="AJ1062" s="472"/>
      <c r="AK1062" s="472"/>
      <c r="AL1062" s="472"/>
      <c r="AM1062" s="472"/>
      <c r="AN1062" s="472"/>
      <c r="AO1062" s="472"/>
      <c r="AP1062" s="472"/>
      <c r="AQ1062" s="472"/>
      <c r="AR1062" s="472"/>
    </row>
    <row r="1063" spans="1:46" s="452" customFormat="1">
      <c r="A1063" s="466">
        <v>39103</v>
      </c>
      <c r="B1063" s="467">
        <v>1999</v>
      </c>
      <c r="C1063" s="466"/>
      <c r="D1063" s="468">
        <v>0</v>
      </c>
      <c r="E1063" s="469"/>
      <c r="F1063" s="468">
        <v>0</v>
      </c>
      <c r="G1063" s="469"/>
      <c r="H1063" s="468">
        <v>0</v>
      </c>
      <c r="I1063" s="451"/>
      <c r="J1063" s="470">
        <f t="shared" si="753"/>
        <v>0</v>
      </c>
      <c r="K1063" s="449"/>
      <c r="L1063" s="471" t="str">
        <f t="shared" si="754"/>
        <v>NA</v>
      </c>
      <c r="N1063" s="471" t="str">
        <f t="shared" si="755"/>
        <v>NA</v>
      </c>
      <c r="O1063" s="472"/>
      <c r="P1063" s="471" t="str">
        <f t="shared" si="756"/>
        <v>NA</v>
      </c>
      <c r="Q1063" s="473"/>
      <c r="R1063" s="471" t="str">
        <f t="shared" ref="R1063:R1078" si="757">IF(SUM($D1060:$D1063)=0,"NA",SUM($J1060:$J1063)/SUM($D1060:$D1063))</f>
        <v>NA</v>
      </c>
      <c r="S1063" s="473"/>
      <c r="T1063" s="471"/>
      <c r="U1063" s="472"/>
      <c r="V1063" s="471"/>
      <c r="W1063" s="472"/>
      <c r="X1063" s="472"/>
      <c r="Y1063" s="472"/>
      <c r="Z1063" s="472"/>
      <c r="AA1063" s="472"/>
      <c r="AB1063" s="472"/>
      <c r="AC1063" s="472"/>
      <c r="AD1063" s="472"/>
      <c r="AE1063" s="472"/>
      <c r="AF1063" s="472"/>
      <c r="AG1063" s="472"/>
      <c r="AH1063" s="472"/>
      <c r="AI1063" s="472"/>
      <c r="AJ1063" s="472"/>
      <c r="AK1063" s="472"/>
      <c r="AL1063" s="472"/>
      <c r="AM1063" s="472"/>
      <c r="AN1063" s="472"/>
      <c r="AO1063" s="472"/>
      <c r="AP1063" s="472"/>
      <c r="AQ1063" s="472"/>
      <c r="AR1063" s="472"/>
    </row>
    <row r="1064" spans="1:46" s="452" customFormat="1">
      <c r="A1064" s="466">
        <v>39103</v>
      </c>
      <c r="B1064" s="467">
        <v>2000</v>
      </c>
      <c r="C1064" s="466"/>
      <c r="D1064" s="468">
        <v>0</v>
      </c>
      <c r="E1064" s="469"/>
      <c r="F1064" s="468">
        <v>0</v>
      </c>
      <c r="G1064" s="469"/>
      <c r="H1064" s="468">
        <v>0</v>
      </c>
      <c r="I1064" s="451"/>
      <c r="J1064" s="470">
        <f t="shared" si="753"/>
        <v>0</v>
      </c>
      <c r="K1064" s="449"/>
      <c r="L1064" s="471" t="str">
        <f t="shared" si="754"/>
        <v>NA</v>
      </c>
      <c r="N1064" s="471" t="str">
        <f t="shared" si="755"/>
        <v>NA</v>
      </c>
      <c r="O1064" s="472"/>
      <c r="P1064" s="471" t="str">
        <f t="shared" si="756"/>
        <v>NA</v>
      </c>
      <c r="Q1064" s="473"/>
      <c r="R1064" s="471" t="str">
        <f t="shared" si="757"/>
        <v>NA</v>
      </c>
      <c r="S1064" s="473"/>
      <c r="T1064" s="471" t="str">
        <f t="shared" ref="T1064:T1078" si="758">IF(SUM($D1060:$D1064)=0,"NA",SUM($J1060:$J1064)/SUM($D1060:$D1064))</f>
        <v>NA</v>
      </c>
      <c r="U1064" s="472"/>
      <c r="V1064" s="471"/>
      <c r="W1064" s="472"/>
      <c r="X1064" s="471"/>
      <c r="Y1064" s="472"/>
      <c r="Z1064" s="472"/>
      <c r="AA1064" s="472"/>
      <c r="AB1064" s="472"/>
      <c r="AC1064" s="472"/>
      <c r="AD1064" s="472"/>
      <c r="AE1064" s="472"/>
      <c r="AF1064" s="472"/>
      <c r="AG1064" s="472"/>
      <c r="AH1064" s="472"/>
      <c r="AI1064" s="472"/>
      <c r="AJ1064" s="472"/>
      <c r="AK1064" s="472"/>
      <c r="AL1064" s="472"/>
      <c r="AM1064" s="472"/>
      <c r="AN1064" s="472"/>
      <c r="AO1064" s="472"/>
      <c r="AP1064" s="472"/>
      <c r="AQ1064" s="472"/>
      <c r="AR1064" s="472"/>
    </row>
    <row r="1065" spans="1:46" s="452" customFormat="1">
      <c r="A1065" s="466">
        <v>39103</v>
      </c>
      <c r="B1065" s="467">
        <v>2001</v>
      </c>
      <c r="C1065" s="466"/>
      <c r="D1065" s="468">
        <v>0</v>
      </c>
      <c r="E1065" s="469"/>
      <c r="F1065" s="468">
        <v>0</v>
      </c>
      <c r="G1065" s="469"/>
      <c r="H1065" s="468">
        <v>0</v>
      </c>
      <c r="I1065" s="451"/>
      <c r="J1065" s="470">
        <f t="shared" si="753"/>
        <v>0</v>
      </c>
      <c r="K1065" s="449"/>
      <c r="L1065" s="471" t="str">
        <f t="shared" si="754"/>
        <v>NA</v>
      </c>
      <c r="N1065" s="471" t="str">
        <f t="shared" si="755"/>
        <v>NA</v>
      </c>
      <c r="O1065" s="472"/>
      <c r="P1065" s="471" t="str">
        <f t="shared" si="756"/>
        <v>NA</v>
      </c>
      <c r="Q1065" s="473"/>
      <c r="R1065" s="471" t="str">
        <f t="shared" si="757"/>
        <v>NA</v>
      </c>
      <c r="S1065" s="473"/>
      <c r="T1065" s="471" t="str">
        <f t="shared" si="758"/>
        <v>NA</v>
      </c>
      <c r="U1065" s="472"/>
      <c r="V1065" s="471" t="str">
        <f t="shared" ref="V1065:V1078" si="759">IF(SUM($D1060:$D1065)=0,"NA",SUM($J1060:$J1065)/SUM($D1060:$D1065))</f>
        <v>NA</v>
      </c>
      <c r="W1065" s="472"/>
      <c r="X1065" s="471"/>
      <c r="Y1065" s="472"/>
      <c r="Z1065" s="471"/>
      <c r="AA1065" s="472"/>
      <c r="AB1065" s="472"/>
      <c r="AC1065" s="472"/>
      <c r="AD1065" s="472"/>
      <c r="AE1065" s="472"/>
      <c r="AF1065" s="472"/>
      <c r="AG1065" s="472"/>
      <c r="AH1065" s="472"/>
      <c r="AI1065" s="472"/>
      <c r="AJ1065" s="472"/>
      <c r="AK1065" s="472"/>
      <c r="AL1065" s="472"/>
      <c r="AM1065" s="472"/>
      <c r="AN1065" s="472"/>
      <c r="AO1065" s="472"/>
      <c r="AP1065" s="472"/>
      <c r="AQ1065" s="472"/>
      <c r="AR1065" s="472"/>
    </row>
    <row r="1066" spans="1:46" s="452" customFormat="1">
      <c r="A1066" s="466">
        <v>39103</v>
      </c>
      <c r="B1066" s="467">
        <v>2002</v>
      </c>
      <c r="C1066" s="466"/>
      <c r="D1066" s="468">
        <v>0</v>
      </c>
      <c r="E1066" s="469"/>
      <c r="F1066" s="468">
        <v>0</v>
      </c>
      <c r="G1066" s="469"/>
      <c r="H1066" s="468">
        <v>0</v>
      </c>
      <c r="I1066" s="451"/>
      <c r="J1066" s="470">
        <f t="shared" si="753"/>
        <v>0</v>
      </c>
      <c r="K1066" s="449"/>
      <c r="L1066" s="471" t="str">
        <f t="shared" si="754"/>
        <v>NA</v>
      </c>
      <c r="N1066" s="471" t="str">
        <f t="shared" si="755"/>
        <v>NA</v>
      </c>
      <c r="O1066" s="472"/>
      <c r="P1066" s="471" t="str">
        <f t="shared" si="756"/>
        <v>NA</v>
      </c>
      <c r="Q1066" s="473"/>
      <c r="R1066" s="471" t="str">
        <f t="shared" si="757"/>
        <v>NA</v>
      </c>
      <c r="S1066" s="473"/>
      <c r="T1066" s="471" t="str">
        <f t="shared" si="758"/>
        <v>NA</v>
      </c>
      <c r="U1066" s="472"/>
      <c r="V1066" s="471" t="str">
        <f t="shared" si="759"/>
        <v>NA</v>
      </c>
      <c r="W1066" s="472"/>
      <c r="X1066" s="471" t="str">
        <f t="shared" ref="X1066:X1078" si="760">IF(SUM($D1060:$D1066)=0,"NA",SUM($J1060:$J1066)/SUM($D1060:$D1066))</f>
        <v>NA</v>
      </c>
      <c r="Y1066" s="472"/>
      <c r="Z1066" s="471"/>
      <c r="AA1066" s="472"/>
      <c r="AB1066" s="471"/>
      <c r="AC1066" s="472"/>
      <c r="AD1066" s="472"/>
      <c r="AE1066" s="472"/>
      <c r="AF1066" s="472"/>
      <c r="AG1066" s="472"/>
      <c r="AH1066" s="472"/>
      <c r="AI1066" s="472"/>
      <c r="AJ1066" s="472"/>
      <c r="AK1066" s="472"/>
      <c r="AL1066" s="472"/>
      <c r="AM1066" s="472"/>
      <c r="AN1066" s="472"/>
      <c r="AO1066" s="472"/>
      <c r="AP1066" s="472"/>
      <c r="AQ1066" s="472"/>
      <c r="AR1066" s="472"/>
    </row>
    <row r="1067" spans="1:46" s="452" customFormat="1">
      <c r="A1067" s="466">
        <v>39103</v>
      </c>
      <c r="B1067" s="467">
        <v>2003</v>
      </c>
      <c r="C1067" s="466"/>
      <c r="D1067" s="468">
        <v>0</v>
      </c>
      <c r="E1067" s="469"/>
      <c r="F1067" s="468">
        <v>0</v>
      </c>
      <c r="G1067" s="469"/>
      <c r="H1067" s="468">
        <v>0</v>
      </c>
      <c r="I1067" s="451"/>
      <c r="J1067" s="470">
        <f t="shared" si="753"/>
        <v>0</v>
      </c>
      <c r="K1067" s="449"/>
      <c r="L1067" s="471" t="str">
        <f t="shared" si="754"/>
        <v>NA</v>
      </c>
      <c r="N1067" s="471" t="str">
        <f t="shared" si="755"/>
        <v>NA</v>
      </c>
      <c r="O1067" s="472"/>
      <c r="P1067" s="471" t="str">
        <f t="shared" si="756"/>
        <v>NA</v>
      </c>
      <c r="Q1067" s="473"/>
      <c r="R1067" s="471" t="str">
        <f t="shared" si="757"/>
        <v>NA</v>
      </c>
      <c r="S1067" s="473"/>
      <c r="T1067" s="471" t="str">
        <f t="shared" si="758"/>
        <v>NA</v>
      </c>
      <c r="U1067" s="472"/>
      <c r="V1067" s="471" t="str">
        <f t="shared" si="759"/>
        <v>NA</v>
      </c>
      <c r="W1067" s="472"/>
      <c r="X1067" s="471" t="str">
        <f t="shared" si="760"/>
        <v>NA</v>
      </c>
      <c r="Y1067" s="472"/>
      <c r="Z1067" s="471" t="str">
        <f t="shared" ref="Z1067:Z1078" si="761">IF(SUM($D1060:$D1067)=0,"NA",SUM($J1060:$J1067)/SUM($D1060:$D1067))</f>
        <v>NA</v>
      </c>
      <c r="AA1067" s="472"/>
      <c r="AB1067" s="471"/>
      <c r="AC1067" s="472"/>
      <c r="AD1067" s="471"/>
      <c r="AE1067" s="471"/>
      <c r="AF1067" s="472"/>
      <c r="AG1067" s="472"/>
      <c r="AH1067" s="472"/>
      <c r="AI1067" s="472"/>
      <c r="AJ1067" s="472"/>
      <c r="AK1067" s="472"/>
      <c r="AL1067" s="472"/>
      <c r="AM1067" s="472"/>
      <c r="AN1067" s="472"/>
      <c r="AO1067" s="472"/>
      <c r="AP1067" s="472"/>
      <c r="AQ1067" s="472"/>
      <c r="AR1067" s="472"/>
    </row>
    <row r="1068" spans="1:46" s="452" customFormat="1">
      <c r="A1068" s="466">
        <v>39103</v>
      </c>
      <c r="B1068" s="467">
        <v>2004</v>
      </c>
      <c r="C1068" s="466"/>
      <c r="D1068" s="468">
        <v>0</v>
      </c>
      <c r="E1068" s="469"/>
      <c r="F1068" s="468">
        <v>0</v>
      </c>
      <c r="G1068" s="469"/>
      <c r="H1068" s="468">
        <v>0</v>
      </c>
      <c r="I1068" s="451"/>
      <c r="J1068" s="470">
        <f t="shared" si="753"/>
        <v>0</v>
      </c>
      <c r="K1068" s="449"/>
      <c r="L1068" s="471" t="str">
        <f t="shared" si="754"/>
        <v>NA</v>
      </c>
      <c r="N1068" s="471" t="str">
        <f t="shared" si="755"/>
        <v>NA</v>
      </c>
      <c r="O1068" s="472"/>
      <c r="P1068" s="471" t="str">
        <f t="shared" si="756"/>
        <v>NA</v>
      </c>
      <c r="Q1068" s="473"/>
      <c r="R1068" s="471" t="str">
        <f t="shared" si="757"/>
        <v>NA</v>
      </c>
      <c r="S1068" s="473"/>
      <c r="T1068" s="471" t="str">
        <f t="shared" si="758"/>
        <v>NA</v>
      </c>
      <c r="U1068" s="472"/>
      <c r="V1068" s="471" t="str">
        <f t="shared" si="759"/>
        <v>NA</v>
      </c>
      <c r="W1068" s="472"/>
      <c r="X1068" s="471" t="str">
        <f t="shared" si="760"/>
        <v>NA</v>
      </c>
      <c r="Y1068" s="472"/>
      <c r="Z1068" s="471" t="str">
        <f t="shared" si="761"/>
        <v>NA</v>
      </c>
      <c r="AA1068" s="472"/>
      <c r="AB1068" s="471" t="str">
        <f t="shared" ref="AB1068:AB1078" si="762">IF(SUM($D1060:$D1068)=0,"NA",SUM($J1060:$J1068)/SUM($D1060:$D1068))</f>
        <v>NA</v>
      </c>
      <c r="AC1068" s="472"/>
      <c r="AD1068" s="471"/>
      <c r="AE1068" s="471"/>
      <c r="AF1068" s="471"/>
      <c r="AG1068" s="472"/>
      <c r="AH1068" s="471" t="s">
        <v>36</v>
      </c>
      <c r="AI1068" s="472"/>
      <c r="AJ1068" s="471" t="s">
        <v>36</v>
      </c>
      <c r="AK1068" s="472"/>
      <c r="AL1068" s="471" t="s">
        <v>36</v>
      </c>
      <c r="AM1068" s="472"/>
      <c r="AN1068" s="471" t="s">
        <v>36</v>
      </c>
      <c r="AO1068" s="472"/>
      <c r="AP1068" s="472"/>
      <c r="AQ1068" s="472"/>
      <c r="AR1068" s="472"/>
    </row>
    <row r="1069" spans="1:46" s="452" customFormat="1">
      <c r="A1069" s="466">
        <v>39103</v>
      </c>
      <c r="B1069" s="467">
        <v>2005</v>
      </c>
      <c r="C1069" s="466"/>
      <c r="D1069" s="468">
        <v>0</v>
      </c>
      <c r="E1069" s="469"/>
      <c r="F1069" s="468">
        <v>0</v>
      </c>
      <c r="G1069" s="469"/>
      <c r="H1069" s="468">
        <v>0</v>
      </c>
      <c r="I1069" s="451"/>
      <c r="J1069" s="470">
        <f t="shared" si="753"/>
        <v>0</v>
      </c>
      <c r="K1069" s="449"/>
      <c r="L1069" s="471" t="str">
        <f t="shared" si="754"/>
        <v>NA</v>
      </c>
      <c r="N1069" s="471" t="str">
        <f t="shared" si="755"/>
        <v>NA</v>
      </c>
      <c r="O1069" s="472"/>
      <c r="P1069" s="471" t="str">
        <f t="shared" si="756"/>
        <v>NA</v>
      </c>
      <c r="Q1069" s="473"/>
      <c r="R1069" s="471" t="str">
        <f t="shared" si="757"/>
        <v>NA</v>
      </c>
      <c r="S1069" s="473"/>
      <c r="T1069" s="471" t="str">
        <f t="shared" si="758"/>
        <v>NA</v>
      </c>
      <c r="U1069" s="472"/>
      <c r="V1069" s="471" t="str">
        <f t="shared" si="759"/>
        <v>NA</v>
      </c>
      <c r="W1069" s="472"/>
      <c r="X1069" s="471" t="str">
        <f t="shared" si="760"/>
        <v>NA</v>
      </c>
      <c r="Y1069" s="472"/>
      <c r="Z1069" s="471" t="str">
        <f t="shared" si="761"/>
        <v>NA</v>
      </c>
      <c r="AA1069" s="472"/>
      <c r="AB1069" s="471" t="str">
        <f t="shared" si="762"/>
        <v>NA</v>
      </c>
      <c r="AC1069" s="472"/>
      <c r="AD1069" s="471" t="str">
        <f t="shared" ref="AD1069:AD1078" si="763">IF(SUM($D1060:$D1069)=0,"NA",SUM($J1060:$J1069)/SUM($D1060:$D1069))</f>
        <v>NA</v>
      </c>
      <c r="AE1069" s="471"/>
      <c r="AF1069" s="471"/>
      <c r="AG1069" s="472"/>
      <c r="AH1069" s="471"/>
      <c r="AI1069" s="472"/>
      <c r="AJ1069" s="471" t="s">
        <v>36</v>
      </c>
      <c r="AK1069" s="472"/>
      <c r="AL1069" s="471" t="s">
        <v>36</v>
      </c>
      <c r="AM1069" s="472"/>
      <c r="AN1069" s="471" t="s">
        <v>36</v>
      </c>
      <c r="AO1069" s="472"/>
      <c r="AP1069" s="472"/>
      <c r="AQ1069" s="472"/>
      <c r="AR1069" s="472"/>
    </row>
    <row r="1070" spans="1:46" s="452" customFormat="1">
      <c r="A1070" s="466">
        <v>39103</v>
      </c>
      <c r="B1070" s="467">
        <v>2006</v>
      </c>
      <c r="C1070" s="466"/>
      <c r="D1070" s="479">
        <v>806.28</v>
      </c>
      <c r="E1070" s="479"/>
      <c r="F1070" s="468">
        <v>0</v>
      </c>
      <c r="G1070" s="469"/>
      <c r="H1070" s="468">
        <v>0</v>
      </c>
      <c r="I1070" s="451"/>
      <c r="J1070" s="470">
        <f t="shared" si="753"/>
        <v>0</v>
      </c>
      <c r="K1070" s="449"/>
      <c r="L1070" s="471">
        <f t="shared" si="754"/>
        <v>0</v>
      </c>
      <c r="N1070" s="471">
        <f t="shared" si="755"/>
        <v>0</v>
      </c>
      <c r="O1070" s="472"/>
      <c r="P1070" s="471">
        <f t="shared" si="756"/>
        <v>0</v>
      </c>
      <c r="Q1070" s="473"/>
      <c r="R1070" s="471">
        <f t="shared" si="757"/>
        <v>0</v>
      </c>
      <c r="S1070" s="473"/>
      <c r="T1070" s="471">
        <f t="shared" si="758"/>
        <v>0</v>
      </c>
      <c r="U1070" s="472"/>
      <c r="V1070" s="471">
        <f t="shared" si="759"/>
        <v>0</v>
      </c>
      <c r="W1070" s="472"/>
      <c r="X1070" s="471">
        <f t="shared" si="760"/>
        <v>0</v>
      </c>
      <c r="Y1070" s="472"/>
      <c r="Z1070" s="471">
        <f t="shared" si="761"/>
        <v>0</v>
      </c>
      <c r="AA1070" s="472"/>
      <c r="AB1070" s="471">
        <f t="shared" si="762"/>
        <v>0</v>
      </c>
      <c r="AC1070" s="472"/>
      <c r="AD1070" s="471">
        <f t="shared" si="763"/>
        <v>0</v>
      </c>
      <c r="AE1070" s="471"/>
      <c r="AF1070" s="471">
        <f t="shared" ref="AF1070:AF1078" si="764">IF(SUM($D1060:$D1070)=0,"NA",SUM($J1060:$J1070)/SUM($D1060:$D1070))</f>
        <v>0</v>
      </c>
      <c r="AG1070" s="472"/>
      <c r="AH1070" s="471"/>
      <c r="AI1070" s="472"/>
      <c r="AJ1070" s="471"/>
      <c r="AK1070" s="472"/>
      <c r="AL1070" s="471" t="s">
        <v>36</v>
      </c>
      <c r="AM1070" s="472"/>
      <c r="AN1070" s="471" t="s">
        <v>36</v>
      </c>
      <c r="AO1070" s="472"/>
      <c r="AP1070" s="472"/>
      <c r="AQ1070" s="472"/>
      <c r="AR1070" s="472"/>
    </row>
    <row r="1071" spans="1:46" s="452" customFormat="1">
      <c r="A1071" s="466">
        <v>39103</v>
      </c>
      <c r="B1071" s="467">
        <v>2007</v>
      </c>
      <c r="C1071" s="466"/>
      <c r="D1071" s="479">
        <v>481.51</v>
      </c>
      <c r="E1071" s="479"/>
      <c r="F1071" s="468">
        <v>0</v>
      </c>
      <c r="G1071" s="469"/>
      <c r="H1071" s="468">
        <v>0</v>
      </c>
      <c r="I1071" s="451"/>
      <c r="J1071" s="470">
        <f t="shared" si="753"/>
        <v>0</v>
      </c>
      <c r="K1071" s="449"/>
      <c r="L1071" s="471">
        <f t="shared" si="754"/>
        <v>0</v>
      </c>
      <c r="N1071" s="471">
        <f t="shared" si="755"/>
        <v>0</v>
      </c>
      <c r="O1071" s="472"/>
      <c r="P1071" s="471">
        <f t="shared" si="756"/>
        <v>0</v>
      </c>
      <c r="Q1071" s="473"/>
      <c r="R1071" s="471">
        <f t="shared" si="757"/>
        <v>0</v>
      </c>
      <c r="S1071" s="473"/>
      <c r="T1071" s="471">
        <f t="shared" si="758"/>
        <v>0</v>
      </c>
      <c r="U1071" s="472"/>
      <c r="V1071" s="471">
        <f t="shared" si="759"/>
        <v>0</v>
      </c>
      <c r="W1071" s="472"/>
      <c r="X1071" s="471">
        <f t="shared" si="760"/>
        <v>0</v>
      </c>
      <c r="Y1071" s="472"/>
      <c r="Z1071" s="471">
        <f t="shared" si="761"/>
        <v>0</v>
      </c>
      <c r="AA1071" s="472"/>
      <c r="AB1071" s="471">
        <f t="shared" si="762"/>
        <v>0</v>
      </c>
      <c r="AC1071" s="472"/>
      <c r="AD1071" s="471">
        <f t="shared" si="763"/>
        <v>0</v>
      </c>
      <c r="AE1071" s="471"/>
      <c r="AF1071" s="471">
        <f t="shared" si="764"/>
        <v>0</v>
      </c>
      <c r="AG1071" s="472"/>
      <c r="AH1071" s="471">
        <f t="shared" ref="AH1071:AH1078" si="765">IF(SUM($D1060:$D1071)=0,"NA",SUM($J1060:$J1071)/SUM($D1060:$D1071))</f>
        <v>0</v>
      </c>
      <c r="AI1071" s="472"/>
      <c r="AJ1071" s="471"/>
      <c r="AK1071" s="472"/>
      <c r="AL1071" s="471"/>
      <c r="AM1071" s="472"/>
      <c r="AN1071" s="471" t="s">
        <v>36</v>
      </c>
      <c r="AO1071" s="472"/>
      <c r="AP1071" s="472"/>
      <c r="AQ1071" s="472"/>
      <c r="AR1071" s="472"/>
    </row>
    <row r="1072" spans="1:46" s="452" customFormat="1">
      <c r="A1072" s="466">
        <v>39103</v>
      </c>
      <c r="B1072" s="467">
        <v>2008</v>
      </c>
      <c r="C1072" s="466"/>
      <c r="D1072" s="479">
        <v>425.55</v>
      </c>
      <c r="E1072" s="479"/>
      <c r="F1072" s="479">
        <v>209.05</v>
      </c>
      <c r="G1072" s="479"/>
      <c r="H1072" s="479">
        <v>0.1</v>
      </c>
      <c r="I1072" s="451"/>
      <c r="J1072" s="451">
        <f t="shared" si="753"/>
        <v>208.95000000000002</v>
      </c>
      <c r="K1072" s="449"/>
      <c r="L1072" s="471">
        <f t="shared" si="754"/>
        <v>0.4910116320056398</v>
      </c>
      <c r="N1072" s="471">
        <f t="shared" si="755"/>
        <v>0.23035962339867266</v>
      </c>
      <c r="O1072" s="472"/>
      <c r="P1072" s="471">
        <f t="shared" si="756"/>
        <v>0.12195477838607634</v>
      </c>
      <c r="Q1072" s="472"/>
      <c r="R1072" s="471">
        <f t="shared" si="757"/>
        <v>0.12195477838607634</v>
      </c>
      <c r="S1072" s="473"/>
      <c r="T1072" s="471">
        <f t="shared" si="758"/>
        <v>0.12195477838607634</v>
      </c>
      <c r="U1072" s="472"/>
      <c r="V1072" s="471">
        <f t="shared" si="759"/>
        <v>0.12195477838607634</v>
      </c>
      <c r="W1072" s="472"/>
      <c r="X1072" s="471">
        <f t="shared" si="760"/>
        <v>0.12195477838607634</v>
      </c>
      <c r="Y1072" s="472"/>
      <c r="Z1072" s="471">
        <f t="shared" si="761"/>
        <v>0.12195477838607634</v>
      </c>
      <c r="AA1072" s="472"/>
      <c r="AB1072" s="471">
        <f t="shared" si="762"/>
        <v>0.12195477838607634</v>
      </c>
      <c r="AC1072" s="472"/>
      <c r="AD1072" s="471">
        <f t="shared" si="763"/>
        <v>0.12195477838607634</v>
      </c>
      <c r="AE1072" s="471"/>
      <c r="AF1072" s="471">
        <f t="shared" si="764"/>
        <v>0.12195477838607634</v>
      </c>
      <c r="AG1072" s="472"/>
      <c r="AH1072" s="471">
        <f t="shared" si="765"/>
        <v>0.12195477838607634</v>
      </c>
      <c r="AI1072" s="472"/>
      <c r="AJ1072" s="471">
        <f t="shared" ref="AJ1072:AJ1078" si="766">IF(SUM($D1060:$D1072)=0,"NA",SUM($J1060:$J1072)/SUM($D1060:$D1072))</f>
        <v>0.12195477838607634</v>
      </c>
      <c r="AK1072" s="472"/>
      <c r="AL1072" s="471"/>
      <c r="AM1072" s="472"/>
      <c r="AN1072" s="471"/>
      <c r="AO1072" s="472"/>
      <c r="AP1072" s="472"/>
      <c r="AQ1072" s="472"/>
      <c r="AR1072" s="472"/>
    </row>
    <row r="1073" spans="1:46" s="452" customFormat="1">
      <c r="A1073" s="466">
        <v>39103</v>
      </c>
      <c r="B1073" s="467">
        <v>2009</v>
      </c>
      <c r="C1073" s="466"/>
      <c r="D1073" s="479">
        <v>92409.59</v>
      </c>
      <c r="E1073" s="479"/>
      <c r="F1073" s="468">
        <v>0</v>
      </c>
      <c r="G1073" s="469"/>
      <c r="H1073" s="468">
        <v>0</v>
      </c>
      <c r="I1073" s="451"/>
      <c r="J1073" s="470">
        <f t="shared" si="753"/>
        <v>0</v>
      </c>
      <c r="K1073" s="449"/>
      <c r="L1073" s="471">
        <f t="shared" si="754"/>
        <v>0</v>
      </c>
      <c r="N1073" s="471">
        <f t="shared" si="755"/>
        <v>2.2507640964402058E-3</v>
      </c>
      <c r="O1073" s="472"/>
      <c r="P1073" s="471">
        <f t="shared" si="756"/>
        <v>2.2391502481068494E-3</v>
      </c>
      <c r="Q1073" s="472"/>
      <c r="R1073" s="471">
        <f t="shared" si="757"/>
        <v>2.2199691403571907E-3</v>
      </c>
      <c r="S1073" s="473"/>
      <c r="T1073" s="471">
        <f t="shared" si="758"/>
        <v>2.2199691403571907E-3</v>
      </c>
      <c r="U1073" s="472"/>
      <c r="V1073" s="471">
        <f t="shared" si="759"/>
        <v>2.2199691403571907E-3</v>
      </c>
      <c r="W1073" s="472"/>
      <c r="X1073" s="471">
        <f t="shared" si="760"/>
        <v>2.2199691403571907E-3</v>
      </c>
      <c r="Y1073" s="472"/>
      <c r="Z1073" s="471">
        <f t="shared" si="761"/>
        <v>2.2199691403571907E-3</v>
      </c>
      <c r="AA1073" s="472"/>
      <c r="AB1073" s="471">
        <f t="shared" si="762"/>
        <v>2.2199691403571907E-3</v>
      </c>
      <c r="AC1073" s="472"/>
      <c r="AD1073" s="471">
        <f t="shared" si="763"/>
        <v>2.2199691403571907E-3</v>
      </c>
      <c r="AE1073" s="471"/>
      <c r="AF1073" s="471">
        <f t="shared" si="764"/>
        <v>2.2199691403571907E-3</v>
      </c>
      <c r="AG1073" s="472"/>
      <c r="AH1073" s="471">
        <f t="shared" si="765"/>
        <v>2.2199691403571907E-3</v>
      </c>
      <c r="AI1073" s="472"/>
      <c r="AJ1073" s="471">
        <f t="shared" si="766"/>
        <v>2.2199691403571907E-3</v>
      </c>
      <c r="AK1073" s="472"/>
      <c r="AL1073" s="471">
        <f t="shared" ref="AL1073:AL1078" si="767">IF(SUM($D1060:$D1073)=0,"NA",SUM($J1060:$J1073)/SUM($D1060:$D1073))</f>
        <v>2.2199691403571907E-3</v>
      </c>
      <c r="AM1073" s="472"/>
      <c r="AN1073" s="471"/>
      <c r="AO1073" s="472"/>
      <c r="AP1073" s="471"/>
      <c r="AQ1073" s="472"/>
      <c r="AR1073" s="472"/>
    </row>
    <row r="1074" spans="1:46" s="452" customFormat="1">
      <c r="A1074" s="466">
        <v>39103</v>
      </c>
      <c r="B1074" s="467">
        <v>2010</v>
      </c>
      <c r="C1074" s="466"/>
      <c r="D1074" s="479">
        <v>407.52</v>
      </c>
      <c r="E1074" s="479"/>
      <c r="F1074" s="468">
        <v>0</v>
      </c>
      <c r="G1074" s="469"/>
      <c r="H1074" s="468">
        <v>0</v>
      </c>
      <c r="I1074" s="451"/>
      <c r="J1074" s="470">
        <f t="shared" si="753"/>
        <v>0</v>
      </c>
      <c r="K1074" s="449"/>
      <c r="L1074" s="471">
        <f t="shared" si="754"/>
        <v>0</v>
      </c>
      <c r="N1074" s="471">
        <f t="shared" si="755"/>
        <v>0</v>
      </c>
      <c r="O1074" s="472"/>
      <c r="P1074" s="471">
        <f t="shared" si="756"/>
        <v>2.2409270606394112E-3</v>
      </c>
      <c r="Q1074" s="472"/>
      <c r="R1074" s="471">
        <f t="shared" si="757"/>
        <v>2.2294142482136682E-3</v>
      </c>
      <c r="S1074" s="472"/>
      <c r="T1074" s="471">
        <f t="shared" si="758"/>
        <v>2.2103988714747471E-3</v>
      </c>
      <c r="U1074" s="472"/>
      <c r="V1074" s="471">
        <f t="shared" si="759"/>
        <v>2.2103988714747471E-3</v>
      </c>
      <c r="W1074" s="472"/>
      <c r="X1074" s="471">
        <f t="shared" si="760"/>
        <v>2.2103988714747471E-3</v>
      </c>
      <c r="Y1074" s="472"/>
      <c r="Z1074" s="471">
        <f t="shared" si="761"/>
        <v>2.2103988714747471E-3</v>
      </c>
      <c r="AA1074" s="472"/>
      <c r="AB1074" s="471">
        <f t="shared" si="762"/>
        <v>2.2103988714747471E-3</v>
      </c>
      <c r="AC1074" s="472"/>
      <c r="AD1074" s="471">
        <f t="shared" si="763"/>
        <v>2.2103988714747471E-3</v>
      </c>
      <c r="AE1074" s="472"/>
      <c r="AF1074" s="471">
        <f t="shared" si="764"/>
        <v>2.2103988714747471E-3</v>
      </c>
      <c r="AG1074" s="472"/>
      <c r="AH1074" s="471">
        <f t="shared" si="765"/>
        <v>2.2103988714747471E-3</v>
      </c>
      <c r="AI1074" s="472"/>
      <c r="AJ1074" s="471">
        <f t="shared" si="766"/>
        <v>2.2103988714747471E-3</v>
      </c>
      <c r="AK1074" s="472"/>
      <c r="AL1074" s="471">
        <f t="shared" si="767"/>
        <v>2.2103988714747471E-3</v>
      </c>
      <c r="AM1074" s="472"/>
      <c r="AN1074" s="471">
        <f>IF(SUM($D1060:$D1074)=0,"NA",SUM($J1060:$J1074)/SUM($D1060:$D1074))</f>
        <v>2.2103988714747471E-3</v>
      </c>
      <c r="AO1074" s="472"/>
      <c r="AP1074" s="471"/>
      <c r="AQ1074" s="472"/>
      <c r="AR1074" s="471"/>
    </row>
    <row r="1075" spans="1:46" s="452" customFormat="1">
      <c r="A1075" s="466">
        <v>39103</v>
      </c>
      <c r="B1075" s="467">
        <v>2011</v>
      </c>
      <c r="C1075" s="466"/>
      <c r="D1075" s="479">
        <v>1388.59</v>
      </c>
      <c r="E1075" s="479"/>
      <c r="F1075" s="468">
        <v>0</v>
      </c>
      <c r="G1075" s="469"/>
      <c r="H1075" s="468">
        <v>0</v>
      </c>
      <c r="I1075" s="451"/>
      <c r="J1075" s="470">
        <f t="shared" si="753"/>
        <v>0</v>
      </c>
      <c r="K1075" s="449"/>
      <c r="L1075" s="471">
        <f t="shared" si="754"/>
        <v>0</v>
      </c>
      <c r="N1075" s="471">
        <f t="shared" si="755"/>
        <v>0</v>
      </c>
      <c r="O1075" s="472"/>
      <c r="P1075" s="471">
        <f t="shared" si="756"/>
        <v>0</v>
      </c>
      <c r="Q1075" s="472"/>
      <c r="R1075" s="471">
        <f t="shared" si="757"/>
        <v>2.2080443828016647E-3</v>
      </c>
      <c r="S1075" s="472"/>
      <c r="T1075" s="471">
        <f t="shared" si="758"/>
        <v>2.1968661197509149E-3</v>
      </c>
      <c r="U1075" s="472"/>
      <c r="V1075" s="471">
        <f t="shared" si="759"/>
        <v>2.1783996170103457E-3</v>
      </c>
      <c r="W1075" s="472"/>
      <c r="X1075" s="471">
        <f t="shared" si="760"/>
        <v>2.1783996170103457E-3</v>
      </c>
      <c r="Y1075" s="472"/>
      <c r="Z1075" s="471">
        <f t="shared" si="761"/>
        <v>2.1783996170103457E-3</v>
      </c>
      <c r="AA1075" s="472"/>
      <c r="AB1075" s="471">
        <f t="shared" si="762"/>
        <v>2.1783996170103457E-3</v>
      </c>
      <c r="AC1075" s="472"/>
      <c r="AD1075" s="471">
        <f t="shared" si="763"/>
        <v>2.1783996170103457E-3</v>
      </c>
      <c r="AE1075" s="472"/>
      <c r="AF1075" s="471">
        <f t="shared" si="764"/>
        <v>2.1783996170103457E-3</v>
      </c>
      <c r="AG1075" s="472"/>
      <c r="AH1075" s="471">
        <f t="shared" si="765"/>
        <v>2.1783996170103457E-3</v>
      </c>
      <c r="AI1075" s="472"/>
      <c r="AJ1075" s="471">
        <f t="shared" si="766"/>
        <v>2.1783996170103457E-3</v>
      </c>
      <c r="AK1075" s="472"/>
      <c r="AL1075" s="471">
        <f t="shared" si="767"/>
        <v>2.1783996170103457E-3</v>
      </c>
      <c r="AM1075" s="472"/>
      <c r="AN1075" s="471">
        <f>IF(SUM($D1061:$D1075)=0,"NA",SUM($J1061:$J1075)/SUM($D1061:$D1075))</f>
        <v>2.1783996170103457E-3</v>
      </c>
      <c r="AO1075" s="472"/>
      <c r="AP1075" s="471">
        <f>IF(SUM($D1060:$D1075)=0,"NA",SUM($J1060:$J1075)/SUM($D1060:$D1075))</f>
        <v>2.1783996170103457E-3</v>
      </c>
      <c r="AQ1075" s="472"/>
      <c r="AR1075" s="471"/>
    </row>
    <row r="1076" spans="1:46" s="452" customFormat="1">
      <c r="A1076" s="466">
        <v>39103</v>
      </c>
      <c r="B1076" s="467">
        <v>2012</v>
      </c>
      <c r="C1076" s="466"/>
      <c r="D1076" s="468">
        <v>0</v>
      </c>
      <c r="E1076" s="469"/>
      <c r="F1076" s="468">
        <v>0</v>
      </c>
      <c r="G1076" s="469"/>
      <c r="H1076" s="468">
        <v>0</v>
      </c>
      <c r="I1076" s="451"/>
      <c r="J1076" s="470">
        <f t="shared" si="753"/>
        <v>0</v>
      </c>
      <c r="K1076" s="449"/>
      <c r="L1076" s="471" t="str">
        <f t="shared" si="754"/>
        <v>NA</v>
      </c>
      <c r="N1076" s="471">
        <f t="shared" si="755"/>
        <v>0</v>
      </c>
      <c r="O1076" s="472"/>
      <c r="P1076" s="471">
        <f t="shared" si="756"/>
        <v>0</v>
      </c>
      <c r="Q1076" s="472"/>
      <c r="R1076" s="471">
        <f t="shared" si="757"/>
        <v>0</v>
      </c>
      <c r="S1076" s="472"/>
      <c r="T1076" s="471">
        <f t="shared" si="758"/>
        <v>2.2080443828016647E-3</v>
      </c>
      <c r="U1076" s="472"/>
      <c r="V1076" s="471">
        <f t="shared" si="759"/>
        <v>2.1968661197509149E-3</v>
      </c>
      <c r="W1076" s="472"/>
      <c r="X1076" s="471">
        <f t="shared" si="760"/>
        <v>2.1783996170103457E-3</v>
      </c>
      <c r="Y1076" s="472"/>
      <c r="Z1076" s="471">
        <f t="shared" si="761"/>
        <v>2.1783996170103457E-3</v>
      </c>
      <c r="AA1076" s="472"/>
      <c r="AB1076" s="471">
        <f t="shared" si="762"/>
        <v>2.1783996170103457E-3</v>
      </c>
      <c r="AC1076" s="472"/>
      <c r="AD1076" s="471">
        <f t="shared" si="763"/>
        <v>2.1783996170103457E-3</v>
      </c>
      <c r="AE1076" s="472"/>
      <c r="AF1076" s="471">
        <f t="shared" si="764"/>
        <v>2.1783996170103457E-3</v>
      </c>
      <c r="AG1076" s="472"/>
      <c r="AH1076" s="471">
        <f t="shared" si="765"/>
        <v>2.1783996170103457E-3</v>
      </c>
      <c r="AI1076" s="472"/>
      <c r="AJ1076" s="471">
        <f t="shared" si="766"/>
        <v>2.1783996170103457E-3</v>
      </c>
      <c r="AK1076" s="472"/>
      <c r="AL1076" s="471">
        <f t="shared" si="767"/>
        <v>2.1783996170103457E-3</v>
      </c>
      <c r="AM1076" s="472"/>
      <c r="AN1076" s="471">
        <f>IF(SUM($D1062:$D1076)=0,"NA",SUM($J1062:$J1076)/SUM($D1062:$D1076))</f>
        <v>2.1783996170103457E-3</v>
      </c>
      <c r="AO1076" s="472"/>
      <c r="AP1076" s="471">
        <f>IF(SUM($D1061:$D1076)=0,"NA",SUM($J1061:$J1076)/SUM($D1061:$D1076))</f>
        <v>2.1783996170103457E-3</v>
      </c>
      <c r="AQ1076" s="472"/>
      <c r="AR1076" s="471">
        <f>IF(SUM($D1060:$D1076)=0,"NA",SUM($J1060:$J1076)/SUM($D1060:$D1076))</f>
        <v>2.1783996170103457E-3</v>
      </c>
    </row>
    <row r="1077" spans="1:46" s="452" customFormat="1">
      <c r="A1077" s="466">
        <v>39103</v>
      </c>
      <c r="B1077" s="467">
        <v>2013</v>
      </c>
      <c r="C1077" s="466"/>
      <c r="D1077" s="468">
        <v>0</v>
      </c>
      <c r="E1077" s="469"/>
      <c r="F1077" s="468">
        <v>0</v>
      </c>
      <c r="G1077" s="469"/>
      <c r="H1077" s="468">
        <v>0</v>
      </c>
      <c r="I1077" s="451"/>
      <c r="J1077" s="470">
        <f t="shared" si="753"/>
        <v>0</v>
      </c>
      <c r="K1077" s="449"/>
      <c r="L1077" s="471" t="str">
        <f t="shared" si="754"/>
        <v>NA</v>
      </c>
      <c r="N1077" s="471" t="str">
        <f>IF(SUM($D1076:$D1077)=0,"NA",SUM($J1076:$J1077)/SUM($D1076:$D1077))</f>
        <v>NA</v>
      </c>
      <c r="O1077" s="472"/>
      <c r="P1077" s="471">
        <f t="shared" si="756"/>
        <v>0</v>
      </c>
      <c r="Q1077" s="472"/>
      <c r="R1077" s="471">
        <f t="shared" si="757"/>
        <v>0</v>
      </c>
      <c r="S1077" s="472"/>
      <c r="T1077" s="471">
        <f t="shared" si="758"/>
        <v>0</v>
      </c>
      <c r="U1077" s="472"/>
      <c r="V1077" s="471">
        <f t="shared" si="759"/>
        <v>2.2080443828016647E-3</v>
      </c>
      <c r="W1077" s="472"/>
      <c r="X1077" s="471">
        <f t="shared" si="760"/>
        <v>2.1968661197509149E-3</v>
      </c>
      <c r="Y1077" s="472"/>
      <c r="Z1077" s="471">
        <f t="shared" si="761"/>
        <v>2.1783996170103457E-3</v>
      </c>
      <c r="AA1077" s="472"/>
      <c r="AB1077" s="471">
        <f t="shared" si="762"/>
        <v>2.1783996170103457E-3</v>
      </c>
      <c r="AC1077" s="472"/>
      <c r="AD1077" s="471">
        <f t="shared" si="763"/>
        <v>2.1783996170103457E-3</v>
      </c>
      <c r="AE1077" s="472"/>
      <c r="AF1077" s="471">
        <f t="shared" si="764"/>
        <v>2.1783996170103457E-3</v>
      </c>
      <c r="AG1077" s="472"/>
      <c r="AH1077" s="471">
        <f t="shared" si="765"/>
        <v>2.1783996170103457E-3</v>
      </c>
      <c r="AI1077" s="472"/>
      <c r="AJ1077" s="471">
        <f t="shared" si="766"/>
        <v>2.1783996170103457E-3</v>
      </c>
      <c r="AK1077" s="472"/>
      <c r="AL1077" s="471">
        <f t="shared" si="767"/>
        <v>2.1783996170103457E-3</v>
      </c>
      <c r="AM1077" s="472"/>
      <c r="AN1077" s="471">
        <f>IF(SUM($D1063:$D1077)=0,"NA",SUM($J1063:$J1077)/SUM($D1063:$D1077))</f>
        <v>2.1783996170103457E-3</v>
      </c>
      <c r="AO1077" s="472"/>
      <c r="AP1077" s="471">
        <f>IF(SUM($D1062:$D1077)=0,"NA",SUM($J1062:$J1077)/SUM($D1062:$D1077))</f>
        <v>2.1783996170103457E-3</v>
      </c>
      <c r="AQ1077" s="472"/>
      <c r="AR1077" s="471">
        <f>IF(SUM($D1061:$D1077)=0,"NA",SUM($J1061:$J1077)/SUM($D1061:$D1077))</f>
        <v>2.1783996170103457E-3</v>
      </c>
      <c r="AS1077" s="471">
        <f>IF(SUM($D1060:$D1077)=0,"NA",SUM($J1060:$J1077)/SUM($D1060:$D1077))</f>
        <v>2.1783996170103457E-3</v>
      </c>
    </row>
    <row r="1078" spans="1:46">
      <c r="A1078" s="466">
        <v>39103</v>
      </c>
      <c r="B1078" s="467">
        <v>2014</v>
      </c>
      <c r="C1078" s="466"/>
      <c r="D1078" s="468">
        <v>0</v>
      </c>
      <c r="E1078" s="469"/>
      <c r="F1078" s="468">
        <v>0</v>
      </c>
      <c r="G1078" s="469"/>
      <c r="H1078" s="468">
        <v>0</v>
      </c>
      <c r="J1078" s="470">
        <f t="shared" si="753"/>
        <v>0</v>
      </c>
      <c r="L1078" s="471" t="str">
        <f t="shared" si="754"/>
        <v>NA</v>
      </c>
      <c r="N1078" s="471" t="str">
        <f>IF(SUM($D1077:$D1078)=0,"NA",SUM($J1077:$J1078)/SUM($D1077:$D1078))</f>
        <v>NA</v>
      </c>
      <c r="O1078" s="472"/>
      <c r="P1078" s="471" t="str">
        <f t="shared" si="756"/>
        <v>NA</v>
      </c>
      <c r="Q1078" s="472"/>
      <c r="R1078" s="471">
        <f t="shared" si="757"/>
        <v>0</v>
      </c>
      <c r="S1078" s="472"/>
      <c r="T1078" s="471">
        <f t="shared" si="758"/>
        <v>0</v>
      </c>
      <c r="U1078" s="472"/>
      <c r="V1078" s="471">
        <f t="shared" si="759"/>
        <v>0</v>
      </c>
      <c r="W1078" s="472"/>
      <c r="X1078" s="471">
        <f t="shared" si="760"/>
        <v>2.2080443828016647E-3</v>
      </c>
      <c r="Y1078" s="472"/>
      <c r="Z1078" s="471">
        <f t="shared" si="761"/>
        <v>2.1968661197509149E-3</v>
      </c>
      <c r="AA1078" s="472"/>
      <c r="AB1078" s="471">
        <f t="shared" si="762"/>
        <v>2.1783996170103457E-3</v>
      </c>
      <c r="AC1078" s="472"/>
      <c r="AD1078" s="471">
        <f t="shared" si="763"/>
        <v>2.1783996170103457E-3</v>
      </c>
      <c r="AE1078" s="472"/>
      <c r="AF1078" s="471">
        <f t="shared" si="764"/>
        <v>2.1783996170103457E-3</v>
      </c>
      <c r="AG1078" s="472"/>
      <c r="AH1078" s="471">
        <f t="shared" si="765"/>
        <v>2.1783996170103457E-3</v>
      </c>
      <c r="AI1078" s="472"/>
      <c r="AJ1078" s="471">
        <f t="shared" si="766"/>
        <v>2.1783996170103457E-3</v>
      </c>
      <c r="AK1078" s="472"/>
      <c r="AL1078" s="471">
        <f t="shared" si="767"/>
        <v>2.1783996170103457E-3</v>
      </c>
      <c r="AM1078" s="472"/>
      <c r="AN1078" s="471">
        <f>IF(SUM($D1064:$D1078)=0,"NA",SUM($J1064:$J1078)/SUM($D1064:$D1078))</f>
        <v>2.1783996170103457E-3</v>
      </c>
      <c r="AO1078" s="472"/>
      <c r="AP1078" s="471">
        <f>IF(SUM($D1063:$D1078)=0,"NA",SUM($J1063:$J1078)/SUM($D1063:$D1078))</f>
        <v>2.1783996170103457E-3</v>
      </c>
      <c r="AQ1078" s="472"/>
      <c r="AR1078" s="471">
        <f>IF(SUM($D1062:$D1078)=0,"NA",SUM($J1062:$J1078)/SUM($D1062:$D1078))</f>
        <v>2.1783996170103457E-3</v>
      </c>
      <c r="AS1078" s="471">
        <f>IF(SUM($D1061:$D1078)=0,"NA",SUM($J1061:$J1078)/SUM($D1061:$D1078))</f>
        <v>2.1783996170103457E-3</v>
      </c>
      <c r="AT1078" s="471">
        <f>IF(SUM($D1060:$D1078)=0,"NA",SUM($J1060:$J1078)/SUM($D1060:$D1078))</f>
        <v>2.1783996170103457E-3</v>
      </c>
    </row>
    <row r="1079" spans="1:46">
      <c r="A1079" s="466"/>
      <c r="B1079" s="466"/>
      <c r="C1079" s="466"/>
      <c r="D1079" s="477"/>
      <c r="E1079" s="478"/>
      <c r="F1079" s="477"/>
      <c r="G1079" s="478"/>
      <c r="H1079" s="477"/>
      <c r="J1079" s="488">
        <f>SUM(J1060:J1078)</f>
        <v>208.95000000000002</v>
      </c>
    </row>
    <row r="1080" spans="1:46">
      <c r="A1080" s="466"/>
      <c r="B1080" s="466"/>
      <c r="C1080" s="466"/>
      <c r="D1080" s="477"/>
      <c r="E1080" s="478"/>
      <c r="F1080" s="477"/>
      <c r="G1080" s="478"/>
      <c r="H1080" s="477"/>
    </row>
    <row r="1081" spans="1:46">
      <c r="A1081" s="466">
        <v>39200</v>
      </c>
      <c r="B1081" s="467">
        <v>1996</v>
      </c>
      <c r="C1081" s="466"/>
      <c r="D1081" s="479">
        <v>623819</v>
      </c>
      <c r="E1081" s="479"/>
      <c r="F1081" s="479">
        <v>189432.51</v>
      </c>
      <c r="G1081" s="479"/>
      <c r="H1081" s="479">
        <v>1191</v>
      </c>
      <c r="J1081" s="451">
        <f>F1081+-H1081</f>
        <v>188241.51</v>
      </c>
      <c r="L1081" s="471">
        <f t="shared" ref="L1081:L1099" si="768">IF(D1081=0,"NA",+J1081/D1081)</f>
        <v>0.30175661530027142</v>
      </c>
      <c r="N1081" s="471"/>
      <c r="O1081" s="472"/>
      <c r="P1081" s="471"/>
      <c r="Q1081" s="473"/>
      <c r="R1081" s="473"/>
      <c r="S1081" s="473"/>
      <c r="T1081" s="473"/>
      <c r="U1081" s="472"/>
      <c r="V1081" s="472"/>
      <c r="W1081" s="472"/>
      <c r="X1081" s="472"/>
      <c r="Y1081" s="472"/>
      <c r="Z1081" s="472"/>
      <c r="AA1081" s="474"/>
      <c r="AB1081" s="474"/>
      <c r="AC1081" s="472"/>
      <c r="AD1081" s="472"/>
      <c r="AE1081" s="472"/>
      <c r="AF1081" s="472"/>
      <c r="AG1081" s="472"/>
      <c r="AH1081" s="472"/>
      <c r="AI1081" s="472"/>
      <c r="AJ1081" s="472"/>
      <c r="AK1081" s="472"/>
      <c r="AL1081" s="472"/>
      <c r="AM1081" s="472"/>
      <c r="AN1081" s="472"/>
      <c r="AO1081" s="472"/>
      <c r="AP1081" s="472"/>
      <c r="AQ1081" s="472"/>
      <c r="AR1081" s="472"/>
    </row>
    <row r="1082" spans="1:46">
      <c r="A1082" s="466">
        <v>39200</v>
      </c>
      <c r="B1082" s="467">
        <v>1997</v>
      </c>
      <c r="C1082" s="466"/>
      <c r="D1082" s="479">
        <v>131611</v>
      </c>
      <c r="E1082" s="479"/>
      <c r="F1082" s="479">
        <v>40503</v>
      </c>
      <c r="G1082" s="479"/>
      <c r="H1082" s="479">
        <v>615</v>
      </c>
      <c r="J1082" s="451">
        <f t="shared" ref="J1082:J1099" si="769">F1082+-H1082</f>
        <v>39888</v>
      </c>
      <c r="L1082" s="471">
        <f t="shared" si="768"/>
        <v>0.30307497093707975</v>
      </c>
      <c r="N1082" s="471">
        <f t="shared" ref="N1082:N1097" si="770">IF(SUM($D1081:$D1082)=0,"NA",SUM($J1081:$J1082)/SUM($D1081:$D1082))</f>
        <v>0.30198629919383663</v>
      </c>
      <c r="O1082" s="472"/>
      <c r="P1082" s="471"/>
      <c r="Q1082" s="473"/>
      <c r="R1082" s="471"/>
      <c r="S1082" s="473"/>
      <c r="T1082" s="473"/>
      <c r="U1082" s="472"/>
      <c r="V1082" s="472"/>
      <c r="W1082" s="472"/>
      <c r="X1082" s="472"/>
      <c r="Y1082" s="472"/>
      <c r="Z1082" s="472"/>
      <c r="AA1082" s="474"/>
      <c r="AB1082" s="475"/>
      <c r="AC1082" s="472"/>
      <c r="AD1082" s="472"/>
      <c r="AE1082" s="472"/>
      <c r="AF1082" s="472"/>
      <c r="AG1082" s="472"/>
      <c r="AH1082" s="472"/>
      <c r="AI1082" s="472"/>
      <c r="AJ1082" s="472"/>
      <c r="AK1082" s="472"/>
      <c r="AL1082" s="472"/>
      <c r="AM1082" s="472"/>
      <c r="AN1082" s="472"/>
      <c r="AO1082" s="472"/>
      <c r="AP1082" s="472"/>
      <c r="AQ1082" s="472"/>
      <c r="AR1082" s="472"/>
    </row>
    <row r="1083" spans="1:46">
      <c r="A1083" s="466">
        <v>39200</v>
      </c>
      <c r="B1083" s="467">
        <v>1998</v>
      </c>
      <c r="C1083" s="466"/>
      <c r="D1083" s="479">
        <v>550378</v>
      </c>
      <c r="E1083" s="479"/>
      <c r="F1083" s="479">
        <v>127968</v>
      </c>
      <c r="G1083" s="479"/>
      <c r="H1083" s="479">
        <v>8</v>
      </c>
      <c r="J1083" s="451">
        <f t="shared" si="769"/>
        <v>127960</v>
      </c>
      <c r="L1083" s="471">
        <f t="shared" si="768"/>
        <v>0.23249475814803644</v>
      </c>
      <c r="N1083" s="471">
        <f t="shared" si="770"/>
        <v>0.24611540655347813</v>
      </c>
      <c r="O1083" s="472"/>
      <c r="P1083" s="471">
        <f t="shared" ref="P1083:P1099" si="771">IF(SUM($D1081:$D1083)=0,"NA",SUM($J1081:$J1083)/SUM($D1081:$D1083))</f>
        <v>0.27269668282013898</v>
      </c>
      <c r="Q1083" s="473"/>
      <c r="R1083" s="471"/>
      <c r="S1083" s="473"/>
      <c r="T1083" s="471"/>
      <c r="U1083" s="472"/>
      <c r="V1083" s="472"/>
      <c r="W1083" s="472"/>
      <c r="X1083" s="472"/>
      <c r="Y1083" s="472"/>
      <c r="Z1083" s="472"/>
      <c r="AA1083" s="472"/>
      <c r="AB1083" s="472"/>
      <c r="AC1083" s="472"/>
      <c r="AD1083" s="472"/>
      <c r="AE1083" s="472"/>
      <c r="AF1083" s="472"/>
      <c r="AG1083" s="472"/>
      <c r="AH1083" s="472"/>
      <c r="AI1083" s="472"/>
      <c r="AJ1083" s="472"/>
      <c r="AK1083" s="472"/>
      <c r="AL1083" s="472"/>
      <c r="AM1083" s="472"/>
      <c r="AN1083" s="472"/>
      <c r="AO1083" s="472"/>
      <c r="AP1083" s="472"/>
      <c r="AQ1083" s="472"/>
      <c r="AR1083" s="472"/>
    </row>
    <row r="1084" spans="1:46">
      <c r="A1084" s="466">
        <v>39200</v>
      </c>
      <c r="B1084" s="467">
        <v>1999</v>
      </c>
      <c r="C1084" s="466"/>
      <c r="D1084" s="479">
        <v>291792</v>
      </c>
      <c r="E1084" s="479"/>
      <c r="F1084" s="479">
        <v>77749</v>
      </c>
      <c r="G1084" s="479"/>
      <c r="H1084" s="479">
        <v>275</v>
      </c>
      <c r="J1084" s="451">
        <f t="shared" si="769"/>
        <v>77474</v>
      </c>
      <c r="L1084" s="471">
        <f t="shared" si="768"/>
        <v>0.265511048966387</v>
      </c>
      <c r="N1084" s="471">
        <f t="shared" si="770"/>
        <v>0.24393412256432787</v>
      </c>
      <c r="O1084" s="472"/>
      <c r="P1084" s="471">
        <f t="shared" si="771"/>
        <v>0.25192728139078502</v>
      </c>
      <c r="Q1084" s="473"/>
      <c r="R1084" s="471">
        <f t="shared" ref="R1084:R1099" si="772">IF(SUM($D1081:$D1084)=0,"NA",SUM($J1081:$J1084)/SUM($D1081:$D1084))</f>
        <v>0.27138427015523287</v>
      </c>
      <c r="S1084" s="473"/>
      <c r="T1084" s="471"/>
      <c r="U1084" s="472"/>
      <c r="V1084" s="471"/>
      <c r="W1084" s="472"/>
      <c r="X1084" s="472"/>
      <c r="Y1084" s="472"/>
      <c r="Z1084" s="472"/>
      <c r="AA1084" s="472"/>
      <c r="AB1084" s="472"/>
      <c r="AC1084" s="472"/>
      <c r="AD1084" s="472"/>
      <c r="AE1084" s="472"/>
      <c r="AF1084" s="472"/>
      <c r="AG1084" s="472"/>
      <c r="AH1084" s="472"/>
      <c r="AI1084" s="472"/>
      <c r="AJ1084" s="472"/>
      <c r="AK1084" s="472"/>
      <c r="AL1084" s="472"/>
      <c r="AM1084" s="472"/>
      <c r="AN1084" s="472"/>
      <c r="AO1084" s="472"/>
      <c r="AP1084" s="472"/>
      <c r="AQ1084" s="472"/>
      <c r="AR1084" s="472"/>
    </row>
    <row r="1085" spans="1:46">
      <c r="A1085" s="466">
        <v>39200</v>
      </c>
      <c r="B1085" s="467">
        <v>2000</v>
      </c>
      <c r="C1085" s="466"/>
      <c r="D1085" s="479">
        <v>810884</v>
      </c>
      <c r="E1085" s="479"/>
      <c r="F1085" s="479">
        <v>101794</v>
      </c>
      <c r="G1085" s="479"/>
      <c r="H1085" s="479">
        <v>0</v>
      </c>
      <c r="J1085" s="451">
        <f t="shared" si="769"/>
        <v>101794</v>
      </c>
      <c r="L1085" s="471">
        <f t="shared" si="768"/>
        <v>0.12553460174328265</v>
      </c>
      <c r="N1085" s="471">
        <f t="shared" si="770"/>
        <v>0.16257540746329838</v>
      </c>
      <c r="O1085" s="472"/>
      <c r="P1085" s="471">
        <f t="shared" si="771"/>
        <v>0.18585478756289872</v>
      </c>
      <c r="Q1085" s="473"/>
      <c r="R1085" s="471">
        <f t="shared" si="772"/>
        <v>0.19449924775798258</v>
      </c>
      <c r="S1085" s="473"/>
      <c r="T1085" s="471">
        <f t="shared" ref="T1085:T1099" si="773">IF(SUM($D1081:$D1085)=0,"NA",SUM($J1081:$J1085)/SUM($D1081:$D1085))</f>
        <v>0.22227986982682882</v>
      </c>
      <c r="U1085" s="472"/>
      <c r="V1085" s="471"/>
      <c r="W1085" s="472"/>
      <c r="X1085" s="471"/>
      <c r="Y1085" s="472"/>
      <c r="Z1085" s="472"/>
      <c r="AA1085" s="472"/>
      <c r="AB1085" s="472"/>
      <c r="AC1085" s="472"/>
      <c r="AD1085" s="472"/>
      <c r="AE1085" s="472"/>
      <c r="AF1085" s="472"/>
      <c r="AG1085" s="472"/>
      <c r="AH1085" s="472"/>
      <c r="AI1085" s="472"/>
      <c r="AJ1085" s="472"/>
      <c r="AK1085" s="472"/>
      <c r="AL1085" s="472"/>
      <c r="AM1085" s="472"/>
      <c r="AN1085" s="472"/>
      <c r="AO1085" s="472"/>
      <c r="AP1085" s="472"/>
      <c r="AQ1085" s="472"/>
      <c r="AR1085" s="472"/>
    </row>
    <row r="1086" spans="1:46">
      <c r="A1086" s="466">
        <v>39200</v>
      </c>
      <c r="B1086" s="467">
        <v>2001</v>
      </c>
      <c r="C1086" s="466"/>
      <c r="D1086" s="479">
        <v>549771</v>
      </c>
      <c r="E1086" s="479"/>
      <c r="F1086" s="479">
        <v>7561</v>
      </c>
      <c r="G1086" s="479"/>
      <c r="H1086" s="479">
        <v>0</v>
      </c>
      <c r="J1086" s="451">
        <f t="shared" si="769"/>
        <v>7561</v>
      </c>
      <c r="L1086" s="471">
        <f t="shared" si="768"/>
        <v>1.3752998975937254E-2</v>
      </c>
      <c r="N1086" s="471">
        <f t="shared" si="770"/>
        <v>8.0369380923158332E-2</v>
      </c>
      <c r="O1086" s="472"/>
      <c r="P1086" s="471">
        <f t="shared" si="771"/>
        <v>0.11306202256411249</v>
      </c>
      <c r="Q1086" s="473"/>
      <c r="R1086" s="471">
        <f t="shared" si="772"/>
        <v>0.14290240940610352</v>
      </c>
      <c r="S1086" s="473"/>
      <c r="T1086" s="471">
        <f t="shared" si="773"/>
        <v>0.15193262955163475</v>
      </c>
      <c r="U1086" s="472"/>
      <c r="V1086" s="471">
        <f t="shared" ref="V1086:V1099" si="774">IF(SUM($D1081:$D1086)=0,"NA",SUM($J1081:$J1086)/SUM($D1081:$D1086))</f>
        <v>0.18352660943698229</v>
      </c>
      <c r="W1086" s="472"/>
      <c r="X1086" s="471"/>
      <c r="Y1086" s="472"/>
      <c r="Z1086" s="471"/>
      <c r="AA1086" s="472"/>
      <c r="AB1086" s="472"/>
      <c r="AC1086" s="472"/>
      <c r="AD1086" s="472"/>
      <c r="AE1086" s="472"/>
      <c r="AF1086" s="472"/>
      <c r="AG1086" s="472"/>
      <c r="AH1086" s="472"/>
      <c r="AI1086" s="472"/>
      <c r="AJ1086" s="472"/>
      <c r="AK1086" s="472"/>
      <c r="AL1086" s="472"/>
      <c r="AM1086" s="472"/>
      <c r="AN1086" s="472"/>
      <c r="AO1086" s="472"/>
      <c r="AP1086" s="472"/>
      <c r="AQ1086" s="472"/>
      <c r="AR1086" s="472"/>
    </row>
    <row r="1087" spans="1:46">
      <c r="A1087" s="466">
        <v>39200</v>
      </c>
      <c r="B1087" s="467">
        <v>2002</v>
      </c>
      <c r="C1087" s="466"/>
      <c r="D1087" s="479">
        <v>216646</v>
      </c>
      <c r="E1087" s="479"/>
      <c r="F1087" s="479">
        <v>35292</v>
      </c>
      <c r="G1087" s="479"/>
      <c r="H1087" s="479">
        <v>0</v>
      </c>
      <c r="J1087" s="451">
        <f t="shared" si="769"/>
        <v>35292</v>
      </c>
      <c r="L1087" s="471">
        <f t="shared" si="768"/>
        <v>0.16290169216140615</v>
      </c>
      <c r="N1087" s="471">
        <f t="shared" si="770"/>
        <v>5.5913425719940971E-2</v>
      </c>
      <c r="O1087" s="472"/>
      <c r="P1087" s="471">
        <f t="shared" si="771"/>
        <v>9.1705387874603514E-2</v>
      </c>
      <c r="Q1087" s="473"/>
      <c r="R1087" s="471">
        <f t="shared" si="772"/>
        <v>0.11883892347785797</v>
      </c>
      <c r="S1087" s="473"/>
      <c r="T1087" s="471">
        <f t="shared" si="773"/>
        <v>0.14469319946384973</v>
      </c>
      <c r="U1087" s="472"/>
      <c r="V1087" s="471">
        <f t="shared" si="774"/>
        <v>0.1528641572477874</v>
      </c>
      <c r="W1087" s="472"/>
      <c r="X1087" s="471">
        <f t="shared" ref="X1087:X1099" si="775">IF(SUM($D1081:$D1087)=0,"NA",SUM($J1081:$J1087)/SUM($D1081:$D1087))</f>
        <v>0.18211922513489398</v>
      </c>
      <c r="Y1087" s="472"/>
      <c r="Z1087" s="471"/>
      <c r="AA1087" s="472"/>
      <c r="AB1087" s="471"/>
      <c r="AC1087" s="472"/>
      <c r="AD1087" s="472"/>
      <c r="AE1087" s="472"/>
      <c r="AF1087" s="472"/>
      <c r="AG1087" s="472"/>
      <c r="AH1087" s="472"/>
      <c r="AI1087" s="472"/>
      <c r="AJ1087" s="472"/>
      <c r="AK1087" s="472"/>
      <c r="AL1087" s="472"/>
      <c r="AM1087" s="472"/>
      <c r="AN1087" s="472"/>
      <c r="AO1087" s="472"/>
      <c r="AP1087" s="472"/>
      <c r="AQ1087" s="472"/>
      <c r="AR1087" s="472"/>
    </row>
    <row r="1088" spans="1:46">
      <c r="A1088" s="466">
        <v>39200</v>
      </c>
      <c r="B1088" s="467">
        <v>2003</v>
      </c>
      <c r="C1088" s="466"/>
      <c r="D1088" s="479">
        <v>2732280</v>
      </c>
      <c r="E1088" s="479"/>
      <c r="F1088" s="479">
        <v>79320</v>
      </c>
      <c r="G1088" s="479"/>
      <c r="H1088" s="479">
        <v>0</v>
      </c>
      <c r="J1088" s="451">
        <f t="shared" si="769"/>
        <v>79320</v>
      </c>
      <c r="L1088" s="471">
        <f t="shared" si="768"/>
        <v>2.9030699635469278E-2</v>
      </c>
      <c r="N1088" s="471">
        <f t="shared" si="770"/>
        <v>3.8865675164449699E-2</v>
      </c>
      <c r="O1088" s="472"/>
      <c r="P1088" s="471">
        <f t="shared" si="771"/>
        <v>3.4919571486184714E-2</v>
      </c>
      <c r="Q1088" s="473"/>
      <c r="R1088" s="471">
        <f t="shared" si="772"/>
        <v>5.1969553420622559E-2</v>
      </c>
      <c r="S1088" s="473"/>
      <c r="T1088" s="471">
        <f t="shared" si="773"/>
        <v>6.5511098535154619E-2</v>
      </c>
      <c r="U1088" s="472"/>
      <c r="V1088" s="471">
        <f t="shared" si="774"/>
        <v>8.3350495782890124E-2</v>
      </c>
      <c r="W1088" s="472"/>
      <c r="X1088" s="471">
        <f t="shared" si="775"/>
        <v>8.8823934456885592E-2</v>
      </c>
      <c r="Y1088" s="472"/>
      <c r="Z1088" s="471">
        <f t="shared" ref="Z1088:Z1099" si="776">IF(SUM($D1081:$D1088)=0,"NA",SUM($J1081:$J1088)/SUM($D1081:$D1088))</f>
        <v>0.11131037122444699</v>
      </c>
      <c r="AA1088" s="472"/>
      <c r="AB1088" s="471"/>
      <c r="AC1088" s="472"/>
      <c r="AD1088" s="471"/>
      <c r="AE1088" s="471"/>
      <c r="AF1088" s="472"/>
      <c r="AG1088" s="472"/>
      <c r="AH1088" s="472"/>
      <c r="AI1088" s="472"/>
      <c r="AJ1088" s="472"/>
      <c r="AK1088" s="472"/>
      <c r="AL1088" s="472"/>
      <c r="AM1088" s="472"/>
      <c r="AN1088" s="472"/>
      <c r="AO1088" s="472"/>
      <c r="AP1088" s="472"/>
      <c r="AQ1088" s="472"/>
      <c r="AR1088" s="472"/>
    </row>
    <row r="1089" spans="1:46">
      <c r="A1089" s="466">
        <v>39200</v>
      </c>
      <c r="B1089" s="467">
        <v>2004</v>
      </c>
      <c r="C1089" s="466"/>
      <c r="D1089" s="479">
        <v>559510</v>
      </c>
      <c r="E1089" s="479"/>
      <c r="F1089" s="468">
        <v>0</v>
      </c>
      <c r="G1089" s="469"/>
      <c r="H1089" s="468">
        <v>0</v>
      </c>
      <c r="J1089" s="470">
        <f t="shared" si="769"/>
        <v>0</v>
      </c>
      <c r="L1089" s="471">
        <f t="shared" si="768"/>
        <v>0</v>
      </c>
      <c r="N1089" s="471">
        <f t="shared" si="770"/>
        <v>2.409631234070217E-2</v>
      </c>
      <c r="O1089" s="472"/>
      <c r="P1089" s="471">
        <f t="shared" si="771"/>
        <v>3.266754759100636E-2</v>
      </c>
      <c r="Q1089" s="473"/>
      <c r="R1089" s="471">
        <f t="shared" si="772"/>
        <v>3.0105167134155553E-2</v>
      </c>
      <c r="S1089" s="473"/>
      <c r="T1089" s="471">
        <f t="shared" si="773"/>
        <v>4.5997702651275153E-2</v>
      </c>
      <c r="U1089" s="472"/>
      <c r="V1089" s="471">
        <f t="shared" si="774"/>
        <v>5.8408803299745411E-2</v>
      </c>
      <c r="W1089" s="472"/>
      <c r="X1089" s="471">
        <f t="shared" si="775"/>
        <v>7.5184972285454996E-2</v>
      </c>
      <c r="Y1089" s="472"/>
      <c r="Z1089" s="471">
        <f t="shared" si="776"/>
        <v>8.0318206525831812E-2</v>
      </c>
      <c r="AA1089" s="472"/>
      <c r="AB1089" s="471">
        <f t="shared" ref="AB1089:AB1099" si="777">IF(SUM($D1081:$D1089)=0,"NA",SUM($J1081:$J1089)/SUM($D1081:$D1089))</f>
        <v>0.10167959316441748</v>
      </c>
      <c r="AC1089" s="472"/>
      <c r="AD1089" s="471"/>
      <c r="AE1089" s="471"/>
      <c r="AF1089" s="471"/>
      <c r="AG1089" s="472"/>
      <c r="AH1089" s="471" t="s">
        <v>36</v>
      </c>
      <c r="AI1089" s="472"/>
      <c r="AJ1089" s="471" t="s">
        <v>36</v>
      </c>
      <c r="AK1089" s="472"/>
      <c r="AL1089" s="471" t="s">
        <v>36</v>
      </c>
      <c r="AM1089" s="472"/>
      <c r="AN1089" s="471" t="s">
        <v>36</v>
      </c>
      <c r="AO1089" s="472"/>
      <c r="AP1089" s="472"/>
      <c r="AQ1089" s="472"/>
      <c r="AR1089" s="472"/>
    </row>
    <row r="1090" spans="1:46">
      <c r="A1090" s="466">
        <v>39200</v>
      </c>
      <c r="B1090" s="467">
        <v>2005</v>
      </c>
      <c r="C1090" s="466"/>
      <c r="D1090" s="479">
        <v>394260</v>
      </c>
      <c r="E1090" s="479"/>
      <c r="F1090" s="479">
        <v>67019.33</v>
      </c>
      <c r="G1090" s="479"/>
      <c r="H1090" s="479">
        <v>4646.18</v>
      </c>
      <c r="J1090" s="451">
        <f t="shared" si="769"/>
        <v>62373.15</v>
      </c>
      <c r="L1090" s="471">
        <f t="shared" si="768"/>
        <v>0.15820308933191296</v>
      </c>
      <c r="N1090" s="471">
        <f t="shared" si="770"/>
        <v>6.5396426811495434E-2</v>
      </c>
      <c r="O1090" s="472"/>
      <c r="P1090" s="471">
        <f t="shared" si="771"/>
        <v>3.8440376554848686E-2</v>
      </c>
      <c r="Q1090" s="473"/>
      <c r="R1090" s="471">
        <f t="shared" si="772"/>
        <v>4.5349458425662667E-2</v>
      </c>
      <c r="S1090" s="473"/>
      <c r="T1090" s="471">
        <f t="shared" si="773"/>
        <v>4.1448066880675365E-2</v>
      </c>
      <c r="U1090" s="472"/>
      <c r="V1090" s="471">
        <f t="shared" si="774"/>
        <v>5.4402632467414773E-2</v>
      </c>
      <c r="W1090" s="472"/>
      <c r="X1090" s="471">
        <f t="shared" si="775"/>
        <v>6.5491410392135727E-2</v>
      </c>
      <c r="Y1090" s="472"/>
      <c r="Z1090" s="471">
        <f t="shared" si="776"/>
        <v>8.0545812552278509E-2</v>
      </c>
      <c r="AA1090" s="472"/>
      <c r="AB1090" s="471">
        <f t="shared" si="777"/>
        <v>8.5241445908151373E-2</v>
      </c>
      <c r="AC1090" s="472"/>
      <c r="AD1090" s="471">
        <f t="shared" ref="AD1090:AD1099" si="778">IF(SUM($D1081:$D1090)=0,"NA",SUM($J1081:$J1090)/SUM($D1081:$D1090))</f>
        <v>0.10492767839327231</v>
      </c>
      <c r="AE1090" s="471"/>
      <c r="AF1090" s="471"/>
      <c r="AG1090" s="472"/>
      <c r="AH1090" s="471"/>
      <c r="AI1090" s="472"/>
      <c r="AJ1090" s="471" t="s">
        <v>36</v>
      </c>
      <c r="AK1090" s="472"/>
      <c r="AL1090" s="471" t="s">
        <v>36</v>
      </c>
      <c r="AM1090" s="472"/>
      <c r="AN1090" s="471" t="s">
        <v>36</v>
      </c>
      <c r="AO1090" s="472"/>
      <c r="AP1090" s="472"/>
      <c r="AQ1090" s="472"/>
      <c r="AR1090" s="472"/>
    </row>
    <row r="1091" spans="1:46">
      <c r="A1091" s="466">
        <v>39200</v>
      </c>
      <c r="B1091" s="467">
        <v>2006</v>
      </c>
      <c r="C1091" s="466"/>
      <c r="D1091" s="479">
        <v>82381.070000000007</v>
      </c>
      <c r="E1091" s="479"/>
      <c r="F1091" s="468">
        <v>0</v>
      </c>
      <c r="G1091" s="469"/>
      <c r="H1091" s="468">
        <v>0</v>
      </c>
      <c r="J1091" s="470">
        <f t="shared" si="769"/>
        <v>0</v>
      </c>
      <c r="L1091" s="471">
        <f t="shared" si="768"/>
        <v>0</v>
      </c>
      <c r="N1091" s="471">
        <f t="shared" si="770"/>
        <v>0.13085978931693823</v>
      </c>
      <c r="O1091" s="472"/>
      <c r="P1091" s="471">
        <f t="shared" si="771"/>
        <v>6.0196965293873604E-2</v>
      </c>
      <c r="Q1091" s="473"/>
      <c r="R1091" s="471">
        <f t="shared" si="772"/>
        <v>3.7600037619899995E-2</v>
      </c>
      <c r="S1091" s="473"/>
      <c r="T1091" s="471">
        <f t="shared" si="773"/>
        <v>4.4411976704882145E-2</v>
      </c>
      <c r="U1091" s="472"/>
      <c r="V1091" s="471">
        <f t="shared" si="774"/>
        <v>4.0695111975383107E-2</v>
      </c>
      <c r="W1091" s="472"/>
      <c r="X1091" s="471">
        <f t="shared" si="775"/>
        <v>5.3564253922662459E-2</v>
      </c>
      <c r="Y1091" s="472"/>
      <c r="Z1091" s="471">
        <f t="shared" si="776"/>
        <v>6.4534385216380996E-2</v>
      </c>
      <c r="AA1091" s="472"/>
      <c r="AB1091" s="471">
        <f t="shared" si="777"/>
        <v>7.947348623763853E-2</v>
      </c>
      <c r="AC1091" s="472"/>
      <c r="AD1091" s="471">
        <f t="shared" si="778"/>
        <v>8.4130239800263601E-2</v>
      </c>
      <c r="AE1091" s="471"/>
      <c r="AF1091" s="471">
        <f t="shared" ref="AF1091:AF1099" si="779">IF(SUM($D1081:$D1091)=0,"NA",SUM($J1081:$J1091)/SUM($D1081:$D1091))</f>
        <v>0.10368273513958551</v>
      </c>
      <c r="AG1091" s="472"/>
      <c r="AH1091" s="471"/>
      <c r="AI1091" s="472"/>
      <c r="AJ1091" s="471"/>
      <c r="AK1091" s="472"/>
      <c r="AL1091" s="471" t="s">
        <v>36</v>
      </c>
      <c r="AM1091" s="472"/>
      <c r="AN1091" s="471" t="s">
        <v>36</v>
      </c>
      <c r="AO1091" s="472"/>
      <c r="AP1091" s="472"/>
      <c r="AQ1091" s="472"/>
      <c r="AR1091" s="472"/>
    </row>
    <row r="1092" spans="1:46">
      <c r="A1092" s="466">
        <v>39200</v>
      </c>
      <c r="B1092" s="467">
        <v>2007</v>
      </c>
      <c r="C1092" s="466"/>
      <c r="D1092" s="468">
        <v>0</v>
      </c>
      <c r="E1092" s="479"/>
      <c r="F1092" s="468">
        <v>0</v>
      </c>
      <c r="G1092" s="469"/>
      <c r="H1092" s="468">
        <v>0</v>
      </c>
      <c r="J1092" s="470">
        <f t="shared" si="769"/>
        <v>0</v>
      </c>
      <c r="L1092" s="471" t="str">
        <f t="shared" si="768"/>
        <v>NA</v>
      </c>
      <c r="N1092" s="471">
        <f t="shared" si="770"/>
        <v>0</v>
      </c>
      <c r="O1092" s="472"/>
      <c r="P1092" s="471">
        <f t="shared" si="771"/>
        <v>0.13085978931693823</v>
      </c>
      <c r="Q1092" s="473"/>
      <c r="R1092" s="471">
        <f t="shared" si="772"/>
        <v>6.0196965293873604E-2</v>
      </c>
      <c r="S1092" s="473"/>
      <c r="T1092" s="471">
        <f t="shared" si="773"/>
        <v>3.7600037619899995E-2</v>
      </c>
      <c r="U1092" s="472"/>
      <c r="V1092" s="471">
        <f t="shared" si="774"/>
        <v>4.4411976704882145E-2</v>
      </c>
      <c r="W1092" s="472"/>
      <c r="X1092" s="471">
        <f t="shared" si="775"/>
        <v>4.0695111975383107E-2</v>
      </c>
      <c r="Y1092" s="472"/>
      <c r="Z1092" s="471">
        <f t="shared" si="776"/>
        <v>5.3564253922662459E-2</v>
      </c>
      <c r="AA1092" s="472"/>
      <c r="AB1092" s="471">
        <f t="shared" si="777"/>
        <v>6.4534385216380996E-2</v>
      </c>
      <c r="AC1092" s="472"/>
      <c r="AD1092" s="471">
        <f t="shared" si="778"/>
        <v>7.947348623763853E-2</v>
      </c>
      <c r="AE1092" s="471"/>
      <c r="AF1092" s="471">
        <f t="shared" si="779"/>
        <v>8.4130239800263601E-2</v>
      </c>
      <c r="AG1092" s="472"/>
      <c r="AH1092" s="471">
        <f t="shared" ref="AH1092:AH1099" si="780">IF(SUM($D1081:$D1092)=0,"NA",SUM($J1081:$J1092)/SUM($D1081:$D1092))</f>
        <v>0.10368273513958551</v>
      </c>
      <c r="AI1092" s="472"/>
      <c r="AJ1092" s="471"/>
      <c r="AK1092" s="472"/>
      <c r="AL1092" s="471"/>
      <c r="AM1092" s="472"/>
      <c r="AN1092" s="471" t="s">
        <v>36</v>
      </c>
      <c r="AO1092" s="472"/>
      <c r="AP1092" s="472"/>
      <c r="AQ1092" s="472"/>
      <c r="AR1092" s="472"/>
    </row>
    <row r="1093" spans="1:46">
      <c r="A1093" s="466">
        <v>39200</v>
      </c>
      <c r="B1093" s="467">
        <v>2008</v>
      </c>
      <c r="C1093" s="466"/>
      <c r="D1093" s="479">
        <v>151445.91</v>
      </c>
      <c r="E1093" s="479"/>
      <c r="F1093" s="479">
        <v>3885.02</v>
      </c>
      <c r="G1093" s="479"/>
      <c r="H1093" s="468">
        <v>0</v>
      </c>
      <c r="J1093" s="451">
        <f t="shared" si="769"/>
        <v>3885.02</v>
      </c>
      <c r="L1093" s="471">
        <f t="shared" si="768"/>
        <v>2.5652855200909683E-2</v>
      </c>
      <c r="N1093" s="471">
        <f t="shared" si="770"/>
        <v>2.5652855200909683E-2</v>
      </c>
      <c r="O1093" s="472"/>
      <c r="P1093" s="471">
        <f t="shared" si="771"/>
        <v>1.6614934683756338E-2</v>
      </c>
      <c r="Q1093" s="472"/>
      <c r="R1093" s="471">
        <f t="shared" si="772"/>
        <v>0.10549202914539002</v>
      </c>
      <c r="S1093" s="473"/>
      <c r="T1093" s="471">
        <f t="shared" si="773"/>
        <v>5.5791797314944332E-2</v>
      </c>
      <c r="U1093" s="472"/>
      <c r="V1093" s="471">
        <f t="shared" si="774"/>
        <v>3.7138453768515968E-2</v>
      </c>
      <c r="W1093" s="472"/>
      <c r="X1093" s="471">
        <f t="shared" si="775"/>
        <v>4.3725169876851495E-2</v>
      </c>
      <c r="Y1093" s="472"/>
      <c r="Z1093" s="471">
        <f t="shared" si="776"/>
        <v>4.0208994741725519E-2</v>
      </c>
      <c r="AA1093" s="472"/>
      <c r="AB1093" s="471">
        <f t="shared" si="777"/>
        <v>5.2795301708605046E-2</v>
      </c>
      <c r="AC1093" s="472"/>
      <c r="AD1093" s="471">
        <f t="shared" si="778"/>
        <v>6.3517201034094847E-2</v>
      </c>
      <c r="AE1093" s="471"/>
      <c r="AF1093" s="471">
        <f t="shared" si="779"/>
        <v>7.8187720813521266E-2</v>
      </c>
      <c r="AG1093" s="472"/>
      <c r="AH1093" s="471">
        <f t="shared" si="780"/>
        <v>8.2761638832085441E-2</v>
      </c>
      <c r="AI1093" s="472"/>
      <c r="AJ1093" s="471">
        <f t="shared" ref="AJ1093:AJ1099" si="781">IF(SUM($D1081:$D1093)=0,"NA",SUM($J1081:$J1093)/SUM($D1081:$D1093))</f>
        <v>0.10201710075217886</v>
      </c>
      <c r="AK1093" s="472"/>
      <c r="AL1093" s="471"/>
      <c r="AM1093" s="472"/>
      <c r="AN1093" s="471"/>
      <c r="AO1093" s="472"/>
      <c r="AP1093" s="472"/>
      <c r="AQ1093" s="472"/>
      <c r="AR1093" s="472"/>
    </row>
    <row r="1094" spans="1:46">
      <c r="A1094" s="466">
        <v>39200</v>
      </c>
      <c r="B1094" s="467">
        <v>2009</v>
      </c>
      <c r="C1094" s="466"/>
      <c r="D1094" s="479">
        <v>117142.14</v>
      </c>
      <c r="E1094" s="479"/>
      <c r="F1094" s="468">
        <v>0</v>
      </c>
      <c r="G1094" s="469"/>
      <c r="H1094" s="468">
        <v>0</v>
      </c>
      <c r="J1094" s="470">
        <f t="shared" si="769"/>
        <v>0</v>
      </c>
      <c r="L1094" s="471">
        <f t="shared" si="768"/>
        <v>0</v>
      </c>
      <c r="N1094" s="471">
        <f t="shared" si="770"/>
        <v>1.4464604810228899E-2</v>
      </c>
      <c r="O1094" s="472"/>
      <c r="P1094" s="471">
        <f t="shared" si="771"/>
        <v>1.4464604810228899E-2</v>
      </c>
      <c r="Q1094" s="472"/>
      <c r="R1094" s="471">
        <f t="shared" si="772"/>
        <v>1.1069406903946422E-2</v>
      </c>
      <c r="S1094" s="473"/>
      <c r="T1094" s="471">
        <f t="shared" si="773"/>
        <v>8.8909797298312762E-2</v>
      </c>
      <c r="U1094" s="472"/>
      <c r="V1094" s="471">
        <f t="shared" si="774"/>
        <v>5.0782695930815656E-2</v>
      </c>
      <c r="W1094" s="472"/>
      <c r="X1094" s="471">
        <f t="shared" si="775"/>
        <v>3.6060807658498277E-2</v>
      </c>
      <c r="Y1094" s="472"/>
      <c r="Z1094" s="471">
        <f t="shared" si="776"/>
        <v>4.2521017733525762E-2</v>
      </c>
      <c r="AA1094" s="472"/>
      <c r="AB1094" s="471">
        <f t="shared" si="777"/>
        <v>3.9228411764534919E-2</v>
      </c>
      <c r="AC1094" s="472"/>
      <c r="AD1094" s="471">
        <f t="shared" si="778"/>
        <v>5.1693733844303848E-2</v>
      </c>
      <c r="AE1094" s="471"/>
      <c r="AF1094" s="471">
        <f t="shared" si="779"/>
        <v>6.2257397511105837E-2</v>
      </c>
      <c r="AG1094" s="472"/>
      <c r="AH1094" s="471">
        <f t="shared" si="780"/>
        <v>7.6769136293512993E-2</v>
      </c>
      <c r="AI1094" s="472"/>
      <c r="AJ1094" s="471">
        <f t="shared" si="781"/>
        <v>8.129006526238626E-2</v>
      </c>
      <c r="AK1094" s="472"/>
      <c r="AL1094" s="471">
        <f t="shared" ref="AL1094:AL1099" si="782">IF(SUM($D1081:$D1094)=0,"NA",SUM($J1081:$J1094)/SUM($D1081:$D1094))</f>
        <v>0.10036005224084485</v>
      </c>
      <c r="AM1094" s="472"/>
      <c r="AN1094" s="471"/>
      <c r="AO1094" s="472"/>
      <c r="AP1094" s="471"/>
      <c r="AQ1094" s="472"/>
      <c r="AR1094" s="472"/>
    </row>
    <row r="1095" spans="1:46">
      <c r="A1095" s="466">
        <v>39200</v>
      </c>
      <c r="B1095" s="467">
        <v>2010</v>
      </c>
      <c r="C1095" s="466"/>
      <c r="D1095" s="479">
        <v>63503.63</v>
      </c>
      <c r="E1095" s="479"/>
      <c r="F1095" s="479">
        <v>13432</v>
      </c>
      <c r="G1095" s="479"/>
      <c r="H1095" s="482">
        <v>-131.26</v>
      </c>
      <c r="J1095" s="451">
        <f t="shared" si="769"/>
        <v>13563.26</v>
      </c>
      <c r="L1095" s="471">
        <f t="shared" si="768"/>
        <v>0.2135824361536498</v>
      </c>
      <c r="N1095" s="471">
        <f t="shared" si="770"/>
        <v>7.5082079143065458E-2</v>
      </c>
      <c r="O1095" s="472"/>
      <c r="P1095" s="471">
        <f t="shared" si="771"/>
        <v>5.2540551452538643E-2</v>
      </c>
      <c r="Q1095" s="472"/>
      <c r="R1095" s="471">
        <f t="shared" si="772"/>
        <v>5.2540551452538643E-2</v>
      </c>
      <c r="S1095" s="472"/>
      <c r="T1095" s="471">
        <f t="shared" si="773"/>
        <v>4.2097532346818935E-2</v>
      </c>
      <c r="U1095" s="472"/>
      <c r="V1095" s="471">
        <f t="shared" si="774"/>
        <v>9.8699391115297352E-2</v>
      </c>
      <c r="W1095" s="472"/>
      <c r="X1095" s="471">
        <f t="shared" si="775"/>
        <v>5.8338646413437972E-2</v>
      </c>
      <c r="Y1095" s="472"/>
      <c r="Z1095" s="471">
        <f t="shared" si="776"/>
        <v>3.8810034647411722E-2</v>
      </c>
      <c r="AA1095" s="472"/>
      <c r="AB1095" s="471">
        <f t="shared" si="777"/>
        <v>4.5037255029699727E-2</v>
      </c>
      <c r="AC1095" s="472"/>
      <c r="AD1095" s="471">
        <f t="shared" si="778"/>
        <v>4.1503375915019285E-2</v>
      </c>
      <c r="AE1095" s="472"/>
      <c r="AF1095" s="471">
        <f t="shared" si="779"/>
        <v>5.3504378328052195E-2</v>
      </c>
      <c r="AG1095" s="472"/>
      <c r="AH1095" s="471">
        <f t="shared" si="780"/>
        <v>6.3867164314554095E-2</v>
      </c>
      <c r="AI1095" s="472"/>
      <c r="AJ1095" s="471">
        <f t="shared" si="781"/>
        <v>7.8101674560654297E-2</v>
      </c>
      <c r="AK1095" s="472"/>
      <c r="AL1095" s="471">
        <f t="shared" si="782"/>
        <v>8.2553075631861622E-2</v>
      </c>
      <c r="AM1095" s="472"/>
      <c r="AN1095" s="471">
        <f>IF(SUM($D1081:$D1095)=0,"NA",SUM($J1081:$J1095)/SUM($D1081:$D1095))</f>
        <v>0.10134831527854306</v>
      </c>
      <c r="AO1095" s="472"/>
      <c r="AP1095" s="471"/>
      <c r="AQ1095" s="472"/>
      <c r="AR1095" s="471"/>
    </row>
    <row r="1096" spans="1:46">
      <c r="A1096" s="466">
        <v>39200</v>
      </c>
      <c r="B1096" s="467">
        <v>2011</v>
      </c>
      <c r="C1096" s="466"/>
      <c r="D1096" s="479">
        <v>2672.17</v>
      </c>
      <c r="E1096" s="479"/>
      <c r="F1096" s="468">
        <v>0</v>
      </c>
      <c r="G1096" s="469"/>
      <c r="H1096" s="468">
        <v>0</v>
      </c>
      <c r="J1096" s="470">
        <f t="shared" si="769"/>
        <v>0</v>
      </c>
      <c r="L1096" s="471">
        <f t="shared" si="768"/>
        <v>0</v>
      </c>
      <c r="N1096" s="471">
        <f t="shared" si="770"/>
        <v>0.20495800579668097</v>
      </c>
      <c r="O1096" s="472"/>
      <c r="P1096" s="471">
        <f t="shared" si="771"/>
        <v>7.3987630452316891E-2</v>
      </c>
      <c r="Q1096" s="472"/>
      <c r="R1096" s="471">
        <f t="shared" si="772"/>
        <v>5.2121159438212938E-2</v>
      </c>
      <c r="S1096" s="472"/>
      <c r="T1096" s="471">
        <f t="shared" si="773"/>
        <v>5.2121159438212938E-2</v>
      </c>
      <c r="U1096" s="472"/>
      <c r="V1096" s="471">
        <f t="shared" si="774"/>
        <v>4.1827861645780076E-2</v>
      </c>
      <c r="W1096" s="472"/>
      <c r="X1096" s="471">
        <f t="shared" si="775"/>
        <v>9.8374348038214987E-2</v>
      </c>
      <c r="Y1096" s="472"/>
      <c r="Z1096" s="471">
        <f t="shared" si="776"/>
        <v>5.8224933462683454E-2</v>
      </c>
      <c r="AA1096" s="472"/>
      <c r="AB1096" s="471">
        <f t="shared" si="777"/>
        <v>3.878475994993677E-2</v>
      </c>
      <c r="AC1096" s="472"/>
      <c r="AD1096" s="471">
        <f t="shared" si="778"/>
        <v>4.5009395855252932E-2</v>
      </c>
      <c r="AE1096" s="472"/>
      <c r="AF1096" s="471">
        <f t="shared" si="779"/>
        <v>4.1480601189262736E-2</v>
      </c>
      <c r="AG1096" s="472"/>
      <c r="AH1096" s="471">
        <f t="shared" si="780"/>
        <v>5.3479209258898659E-2</v>
      </c>
      <c r="AI1096" s="472"/>
      <c r="AJ1096" s="471">
        <f t="shared" si="781"/>
        <v>6.3838588344548544E-2</v>
      </c>
      <c r="AK1096" s="472"/>
      <c r="AL1096" s="471">
        <f t="shared" si="782"/>
        <v>7.806967829497545E-2</v>
      </c>
      <c r="AM1096" s="472"/>
      <c r="AN1096" s="471">
        <f>IF(SUM($D1082:$D1096)=0,"NA",SUM($J1082:$J1096)/SUM($D1082:$D1096))</f>
        <v>8.2519924644194109E-2</v>
      </c>
      <c r="AO1096" s="472"/>
      <c r="AP1096" s="471">
        <f>IF(SUM($D1081:$D1096)=0,"NA",SUM($J1081:$J1096)/SUM($D1081:$D1096))</f>
        <v>0.10131110500670622</v>
      </c>
      <c r="AQ1096" s="472"/>
      <c r="AR1096" s="471"/>
    </row>
    <row r="1097" spans="1:46">
      <c r="A1097" s="466">
        <v>39200</v>
      </c>
      <c r="B1097" s="467">
        <v>2012</v>
      </c>
      <c r="C1097" s="466"/>
      <c r="D1097" s="468">
        <v>0</v>
      </c>
      <c r="E1097" s="469"/>
      <c r="F1097" s="468">
        <v>0</v>
      </c>
      <c r="G1097" s="469"/>
      <c r="H1097" s="468">
        <v>0</v>
      </c>
      <c r="J1097" s="470">
        <f t="shared" si="769"/>
        <v>0</v>
      </c>
      <c r="L1097" s="471" t="str">
        <f t="shared" si="768"/>
        <v>NA</v>
      </c>
      <c r="N1097" s="471">
        <f t="shared" si="770"/>
        <v>0</v>
      </c>
      <c r="O1097" s="472"/>
      <c r="P1097" s="471">
        <f t="shared" si="771"/>
        <v>0.20495800579668097</v>
      </c>
      <c r="Q1097" s="472"/>
      <c r="R1097" s="471">
        <f t="shared" si="772"/>
        <v>7.3987630452316891E-2</v>
      </c>
      <c r="S1097" s="472"/>
      <c r="T1097" s="471">
        <f t="shared" si="773"/>
        <v>5.2121159438212938E-2</v>
      </c>
      <c r="U1097" s="472"/>
      <c r="V1097" s="471">
        <f t="shared" si="774"/>
        <v>5.2121159438212938E-2</v>
      </c>
      <c r="W1097" s="472"/>
      <c r="X1097" s="471">
        <f t="shared" si="775"/>
        <v>4.1827861645780076E-2</v>
      </c>
      <c r="Y1097" s="472"/>
      <c r="Z1097" s="471">
        <f t="shared" si="776"/>
        <v>9.8374348038214987E-2</v>
      </c>
      <c r="AA1097" s="472"/>
      <c r="AB1097" s="471">
        <f t="shared" si="777"/>
        <v>5.8224933462683454E-2</v>
      </c>
      <c r="AC1097" s="472"/>
      <c r="AD1097" s="471">
        <f t="shared" si="778"/>
        <v>3.878475994993677E-2</v>
      </c>
      <c r="AE1097" s="472"/>
      <c r="AF1097" s="471">
        <f t="shared" si="779"/>
        <v>4.5009395855252932E-2</v>
      </c>
      <c r="AG1097" s="472"/>
      <c r="AH1097" s="471">
        <f t="shared" si="780"/>
        <v>4.1480601189262736E-2</v>
      </c>
      <c r="AI1097" s="472"/>
      <c r="AJ1097" s="471">
        <f t="shared" si="781"/>
        <v>5.3479209258898659E-2</v>
      </c>
      <c r="AK1097" s="472"/>
      <c r="AL1097" s="471">
        <f t="shared" si="782"/>
        <v>6.3838588344548544E-2</v>
      </c>
      <c r="AM1097" s="472"/>
      <c r="AN1097" s="471">
        <f>IF(SUM($D1083:$D1097)=0,"NA",SUM($J1083:$J1097)/SUM($D1083:$D1097))</f>
        <v>7.806967829497545E-2</v>
      </c>
      <c r="AO1097" s="472"/>
      <c r="AP1097" s="471">
        <f>IF(SUM($D1082:$D1097)=0,"NA",SUM($J1082:$J1097)/SUM($D1082:$D1097))</f>
        <v>8.2519924644194109E-2</v>
      </c>
      <c r="AQ1097" s="472"/>
      <c r="AR1097" s="471">
        <f>IF(SUM($D1081:$D1097)=0,"NA",SUM($J1081:$J1097)/SUM($D1081:$D1097))</f>
        <v>0.10131110500670622</v>
      </c>
    </row>
    <row r="1098" spans="1:46">
      <c r="A1098" s="466">
        <v>39200</v>
      </c>
      <c r="B1098" s="467">
        <v>2013</v>
      </c>
      <c r="C1098" s="466"/>
      <c r="D1098" s="477">
        <v>37101.32</v>
      </c>
      <c r="E1098" s="478"/>
      <c r="F1098" s="468">
        <v>0</v>
      </c>
      <c r="G1098" s="478"/>
      <c r="H1098" s="477">
        <v>170.62</v>
      </c>
      <c r="J1098" s="451">
        <f t="shared" si="769"/>
        <v>-170.62</v>
      </c>
      <c r="L1098" s="471">
        <f t="shared" si="768"/>
        <v>-4.5987582112981427E-3</v>
      </c>
      <c r="N1098" s="471">
        <f>IF(SUM($D1097:$D1098)=0,"NA",SUM($J1097:$J1098)/SUM($D1097:$D1098))</f>
        <v>-4.5987582112981427E-3</v>
      </c>
      <c r="O1098" s="472"/>
      <c r="P1098" s="471">
        <f t="shared" si="771"/>
        <v>-4.2897920197598957E-3</v>
      </c>
      <c r="Q1098" s="472"/>
      <c r="R1098" s="471">
        <f t="shared" si="772"/>
        <v>0.12967673769369248</v>
      </c>
      <c r="S1098" s="472"/>
      <c r="T1098" s="471">
        <f t="shared" si="773"/>
        <v>6.0759844670560996E-2</v>
      </c>
      <c r="U1098" s="472"/>
      <c r="V1098" s="471">
        <f t="shared" si="774"/>
        <v>4.6462162616627958E-2</v>
      </c>
      <c r="W1098" s="472"/>
      <c r="X1098" s="471">
        <f t="shared" si="775"/>
        <v>4.6462162616627958E-2</v>
      </c>
      <c r="Y1098" s="472"/>
      <c r="Z1098" s="471">
        <f t="shared" si="776"/>
        <v>3.8035889961356643E-2</v>
      </c>
      <c r="AA1098" s="472"/>
      <c r="AB1098" s="471">
        <f t="shared" si="777"/>
        <v>9.3871802286333211E-2</v>
      </c>
      <c r="AC1098" s="472"/>
      <c r="AD1098" s="471">
        <f t="shared" si="778"/>
        <v>5.6569525078773247E-2</v>
      </c>
      <c r="AE1098" s="472"/>
      <c r="AF1098" s="471">
        <f t="shared" si="779"/>
        <v>3.8395998929777068E-2</v>
      </c>
      <c r="AG1098" s="472"/>
      <c r="AH1098" s="471">
        <f t="shared" si="780"/>
        <v>4.458696014294649E-2</v>
      </c>
      <c r="AI1098" s="472"/>
      <c r="AJ1098" s="471">
        <f t="shared" si="781"/>
        <v>4.1132179552437018E-2</v>
      </c>
      <c r="AK1098" s="472"/>
      <c r="AL1098" s="471">
        <f t="shared" si="782"/>
        <v>5.3102343039468806E-2</v>
      </c>
      <c r="AM1098" s="472"/>
      <c r="AN1098" s="471">
        <f>IF(SUM($D1084:$D1098)=0,"NA",SUM($J1084:$J1098)/SUM($D1084:$D1098))</f>
        <v>6.3416063559896818E-2</v>
      </c>
      <c r="AO1098" s="472"/>
      <c r="AP1098" s="471">
        <f>IF(SUM($D1083:$D1098)=0,"NA",SUM($J1083:$J1098)/SUM($D1083:$D1098))</f>
        <v>7.7602114736010058E-2</v>
      </c>
      <c r="AQ1098" s="472"/>
      <c r="AR1098" s="471">
        <f>IF(SUM($D1082:$D1098)=0,"NA",SUM($J1082:$J1098)/SUM($D1082:$D1098))</f>
        <v>8.203688243455208E-2</v>
      </c>
      <c r="AS1098" s="471">
        <f>IF(SUM($D1081:$D1098)=0,"NA",SUM($J1081:$J1098)/SUM($D1081:$D1098))</f>
        <v>0.10077394987643561</v>
      </c>
    </row>
    <row r="1099" spans="1:46">
      <c r="A1099" s="466">
        <v>39200</v>
      </c>
      <c r="B1099" s="467">
        <v>2014</v>
      </c>
      <c r="C1099" s="466"/>
      <c r="D1099" s="477">
        <v>97648.39</v>
      </c>
      <c r="E1099" s="478"/>
      <c r="F1099" s="477">
        <v>7291.18</v>
      </c>
      <c r="G1099" s="478"/>
      <c r="H1099" s="477">
        <v>198.32</v>
      </c>
      <c r="J1099" s="451">
        <f t="shared" si="769"/>
        <v>7092.8600000000006</v>
      </c>
      <c r="L1099" s="471">
        <f t="shared" si="768"/>
        <v>7.263673266912031E-2</v>
      </c>
      <c r="N1099" s="471">
        <f>IF(SUM($D1098:$D1099)=0,"NA",SUM($J1098:$J1099)/SUM($D1098:$D1099))</f>
        <v>5.1371093859868058E-2</v>
      </c>
      <c r="O1099" s="472"/>
      <c r="P1099" s="471">
        <f t="shared" si="771"/>
        <v>5.1371093859868058E-2</v>
      </c>
      <c r="Q1099" s="472"/>
      <c r="R1099" s="471">
        <f t="shared" si="772"/>
        <v>5.0372182362808604E-2</v>
      </c>
      <c r="S1099" s="472"/>
      <c r="T1099" s="471">
        <f t="shared" si="773"/>
        <v>0.10195569492395465</v>
      </c>
      <c r="U1099" s="472"/>
      <c r="V1099" s="471">
        <f t="shared" si="774"/>
        <v>6.4406109832295111E-2</v>
      </c>
      <c r="W1099" s="472"/>
      <c r="X1099" s="471">
        <f t="shared" si="775"/>
        <v>5.1905891706301305E-2</v>
      </c>
      <c r="Y1099" s="472"/>
      <c r="Z1099" s="471">
        <f t="shared" si="776"/>
        <v>5.1905891706301305E-2</v>
      </c>
      <c r="AA1099" s="472"/>
      <c r="AB1099" s="471">
        <f t="shared" si="777"/>
        <v>4.4157921956950369E-2</v>
      </c>
      <c r="AC1099" s="472"/>
      <c r="AD1099" s="471">
        <f t="shared" si="778"/>
        <v>9.1680225673048815E-2</v>
      </c>
      <c r="AE1099" s="472"/>
      <c r="AF1099" s="471">
        <f t="shared" si="779"/>
        <v>5.7611547931493895E-2</v>
      </c>
      <c r="AG1099" s="472"/>
      <c r="AH1099" s="471">
        <f t="shared" si="780"/>
        <v>3.918495508989224E-2</v>
      </c>
      <c r="AI1099" s="472"/>
      <c r="AJ1099" s="471">
        <f t="shared" si="781"/>
        <v>4.5201834854126648E-2</v>
      </c>
      <c r="AK1099" s="472"/>
      <c r="AL1099" s="471">
        <f t="shared" si="782"/>
        <v>4.1746917078812305E-2</v>
      </c>
      <c r="AM1099" s="472"/>
      <c r="AN1099" s="471">
        <f>IF(SUM($D1085:$D1099)=0,"NA",SUM($J1085:$J1099)/SUM($D1085:$D1099))</f>
        <v>5.3430360430020224E-2</v>
      </c>
      <c r="AO1099" s="472"/>
      <c r="AP1099" s="471">
        <f>IF(SUM($D1084:$D1099)=0,"NA",SUM($J1084:$J1099)/SUM($D1084:$D1099))</f>
        <v>6.3563497315473408E-2</v>
      </c>
      <c r="AQ1099" s="472"/>
      <c r="AR1099" s="471">
        <f>IF(SUM($D1083:$D1099)=0,"NA",SUM($J1083:$J1099)/SUM($D1083:$D1099))</f>
        <v>7.7529284437961407E-2</v>
      </c>
      <c r="AS1099" s="471">
        <f>IF(SUM($D1082:$D1099)=0,"NA",SUM($J1082:$J1099)/SUM($D1082:$D1099))</f>
        <v>8.1901677560513572E-2</v>
      </c>
      <c r="AT1099" s="471">
        <f>IF(SUM($D1081:$D1099)=0,"NA",SUM($J1081:$J1099)/SUM($D1081:$D1099))</f>
        <v>0.10040330220663182</v>
      </c>
    </row>
    <row r="1100" spans="1:46">
      <c r="A1100" s="466"/>
      <c r="B1100" s="466"/>
      <c r="C1100" s="466"/>
      <c r="D1100" s="477"/>
      <c r="E1100" s="478"/>
      <c r="F1100" s="477"/>
      <c r="G1100" s="478"/>
      <c r="H1100" s="477"/>
      <c r="J1100" s="488">
        <f>SUM(J1081:J1099)</f>
        <v>744274.18</v>
      </c>
    </row>
    <row r="1101" spans="1:46">
      <c r="A1101" s="466"/>
      <c r="B1101" s="466"/>
      <c r="C1101" s="466"/>
      <c r="D1101" s="477"/>
      <c r="E1101" s="478"/>
      <c r="F1101" s="477"/>
      <c r="G1101" s="478"/>
      <c r="H1101" s="477"/>
    </row>
    <row r="1102" spans="1:46">
      <c r="A1102" s="466">
        <v>39201</v>
      </c>
      <c r="B1102" s="467">
        <v>1996</v>
      </c>
      <c r="C1102" s="466"/>
      <c r="D1102" s="468">
        <v>0</v>
      </c>
      <c r="E1102" s="469"/>
      <c r="F1102" s="468">
        <v>0</v>
      </c>
      <c r="G1102" s="469"/>
      <c r="H1102" s="468">
        <v>0</v>
      </c>
      <c r="J1102" s="470">
        <f t="shared" ref="J1102:J1120" si="783">F1102+-H1102</f>
        <v>0</v>
      </c>
      <c r="L1102" s="471" t="str">
        <f t="shared" ref="L1102:L1120" si="784">IF(D1102=0,"NA",+J1102/D1102)</f>
        <v>NA</v>
      </c>
      <c r="N1102" s="471"/>
      <c r="O1102" s="472"/>
      <c r="P1102" s="471"/>
      <c r="Q1102" s="473"/>
      <c r="R1102" s="473"/>
      <c r="S1102" s="473"/>
      <c r="T1102" s="473"/>
      <c r="U1102" s="472"/>
      <c r="V1102" s="472"/>
      <c r="W1102" s="472"/>
      <c r="X1102" s="472"/>
      <c r="Y1102" s="472"/>
      <c r="Z1102" s="472"/>
      <c r="AA1102" s="474"/>
      <c r="AB1102" s="474"/>
      <c r="AC1102" s="472"/>
      <c r="AD1102" s="472"/>
      <c r="AE1102" s="472"/>
      <c r="AF1102" s="472"/>
      <c r="AG1102" s="472"/>
      <c r="AH1102" s="472"/>
      <c r="AI1102" s="472"/>
      <c r="AJ1102" s="472"/>
      <c r="AK1102" s="472"/>
      <c r="AL1102" s="472"/>
      <c r="AM1102" s="472"/>
      <c r="AN1102" s="472"/>
      <c r="AO1102" s="472"/>
      <c r="AP1102" s="472"/>
      <c r="AQ1102" s="472"/>
      <c r="AR1102" s="472"/>
    </row>
    <row r="1103" spans="1:46">
      <c r="A1103" s="466">
        <v>39201</v>
      </c>
      <c r="B1103" s="467">
        <v>1997</v>
      </c>
      <c r="C1103" s="466"/>
      <c r="D1103" s="468">
        <v>0</v>
      </c>
      <c r="E1103" s="469"/>
      <c r="F1103" s="468">
        <v>0</v>
      </c>
      <c r="G1103" s="469"/>
      <c r="H1103" s="468">
        <v>0</v>
      </c>
      <c r="J1103" s="470">
        <f t="shared" si="783"/>
        <v>0</v>
      </c>
      <c r="L1103" s="471" t="str">
        <f t="shared" si="784"/>
        <v>NA</v>
      </c>
      <c r="N1103" s="471" t="str">
        <f t="shared" ref="N1103:N1118" si="785">IF(SUM($D1102:$D1103)=0,"NA",SUM($J1102:$J1103)/SUM($D1102:$D1103))</f>
        <v>NA</v>
      </c>
      <c r="O1103" s="472"/>
      <c r="P1103" s="471"/>
      <c r="Q1103" s="473"/>
      <c r="R1103" s="471"/>
      <c r="S1103" s="473"/>
      <c r="T1103" s="473"/>
      <c r="U1103" s="472"/>
      <c r="V1103" s="472"/>
      <c r="W1103" s="472"/>
      <c r="X1103" s="472"/>
      <c r="Y1103" s="472"/>
      <c r="Z1103" s="472"/>
      <c r="AA1103" s="474"/>
      <c r="AB1103" s="475"/>
      <c r="AC1103" s="472"/>
      <c r="AD1103" s="472"/>
      <c r="AE1103" s="472"/>
      <c r="AF1103" s="472"/>
      <c r="AG1103" s="472"/>
      <c r="AH1103" s="472"/>
      <c r="AI1103" s="472"/>
      <c r="AJ1103" s="472"/>
      <c r="AK1103" s="472"/>
      <c r="AL1103" s="472"/>
      <c r="AM1103" s="472"/>
      <c r="AN1103" s="472"/>
      <c r="AO1103" s="472"/>
      <c r="AP1103" s="472"/>
      <c r="AQ1103" s="472"/>
      <c r="AR1103" s="472"/>
    </row>
    <row r="1104" spans="1:46">
      <c r="A1104" s="466">
        <v>39201</v>
      </c>
      <c r="B1104" s="467">
        <v>1998</v>
      </c>
      <c r="C1104" s="466"/>
      <c r="D1104" s="468">
        <v>0</v>
      </c>
      <c r="E1104" s="469"/>
      <c r="F1104" s="468">
        <v>0</v>
      </c>
      <c r="G1104" s="469"/>
      <c r="H1104" s="468">
        <v>0</v>
      </c>
      <c r="J1104" s="470">
        <f t="shared" si="783"/>
        <v>0</v>
      </c>
      <c r="L1104" s="471" t="str">
        <f t="shared" si="784"/>
        <v>NA</v>
      </c>
      <c r="N1104" s="471" t="str">
        <f t="shared" si="785"/>
        <v>NA</v>
      </c>
      <c r="O1104" s="472"/>
      <c r="P1104" s="471" t="str">
        <f t="shared" ref="P1104:P1120" si="786">IF(SUM($D1102:$D1104)=0,"NA",SUM($J1102:$J1104)/SUM($D1102:$D1104))</f>
        <v>NA</v>
      </c>
      <c r="Q1104" s="473"/>
      <c r="R1104" s="471"/>
      <c r="S1104" s="473"/>
      <c r="T1104" s="471"/>
      <c r="U1104" s="472"/>
      <c r="V1104" s="472"/>
      <c r="W1104" s="472"/>
      <c r="X1104" s="472"/>
      <c r="Y1104" s="472"/>
      <c r="Z1104" s="472"/>
      <c r="AA1104" s="472"/>
      <c r="AB1104" s="472"/>
      <c r="AC1104" s="472"/>
      <c r="AD1104" s="472"/>
      <c r="AE1104" s="472"/>
      <c r="AF1104" s="472"/>
      <c r="AG1104" s="472"/>
      <c r="AH1104" s="472"/>
      <c r="AI1104" s="472"/>
      <c r="AJ1104" s="472"/>
      <c r="AK1104" s="472"/>
      <c r="AL1104" s="472"/>
      <c r="AM1104" s="472"/>
      <c r="AN1104" s="472"/>
      <c r="AO1104" s="472"/>
      <c r="AP1104" s="472"/>
      <c r="AQ1104" s="472"/>
      <c r="AR1104" s="472"/>
    </row>
    <row r="1105" spans="1:46">
      <c r="A1105" s="466">
        <v>39201</v>
      </c>
      <c r="B1105" s="467">
        <v>1999</v>
      </c>
      <c r="C1105" s="466"/>
      <c r="D1105" s="468">
        <v>0</v>
      </c>
      <c r="E1105" s="469"/>
      <c r="F1105" s="468">
        <v>0</v>
      </c>
      <c r="G1105" s="469"/>
      <c r="H1105" s="468">
        <v>0</v>
      </c>
      <c r="J1105" s="470">
        <f t="shared" si="783"/>
        <v>0</v>
      </c>
      <c r="L1105" s="471" t="str">
        <f t="shared" si="784"/>
        <v>NA</v>
      </c>
      <c r="N1105" s="471" t="str">
        <f t="shared" si="785"/>
        <v>NA</v>
      </c>
      <c r="O1105" s="472"/>
      <c r="P1105" s="471" t="str">
        <f t="shared" si="786"/>
        <v>NA</v>
      </c>
      <c r="Q1105" s="473"/>
      <c r="R1105" s="471" t="str">
        <f t="shared" ref="R1105:R1120" si="787">IF(SUM($D1102:$D1105)=0,"NA",SUM($J1102:$J1105)/SUM($D1102:$D1105))</f>
        <v>NA</v>
      </c>
      <c r="S1105" s="473"/>
      <c r="T1105" s="471"/>
      <c r="U1105" s="472"/>
      <c r="V1105" s="471"/>
      <c r="W1105" s="472"/>
      <c r="X1105" s="472"/>
      <c r="Y1105" s="472"/>
      <c r="Z1105" s="472"/>
      <c r="AA1105" s="472"/>
      <c r="AB1105" s="472"/>
      <c r="AC1105" s="472"/>
      <c r="AD1105" s="472"/>
      <c r="AE1105" s="472"/>
      <c r="AF1105" s="472"/>
      <c r="AG1105" s="472"/>
      <c r="AH1105" s="472"/>
      <c r="AI1105" s="472"/>
      <c r="AJ1105" s="472"/>
      <c r="AK1105" s="472"/>
      <c r="AL1105" s="472"/>
      <c r="AM1105" s="472"/>
      <c r="AN1105" s="472"/>
      <c r="AO1105" s="472"/>
      <c r="AP1105" s="472"/>
      <c r="AQ1105" s="472"/>
      <c r="AR1105" s="472"/>
    </row>
    <row r="1106" spans="1:46">
      <c r="A1106" s="466">
        <v>39201</v>
      </c>
      <c r="B1106" s="467">
        <v>2000</v>
      </c>
      <c r="C1106" s="466"/>
      <c r="D1106" s="468">
        <v>0</v>
      </c>
      <c r="E1106" s="469"/>
      <c r="F1106" s="468">
        <v>0</v>
      </c>
      <c r="G1106" s="469"/>
      <c r="H1106" s="468">
        <v>0</v>
      </c>
      <c r="J1106" s="470">
        <f t="shared" si="783"/>
        <v>0</v>
      </c>
      <c r="L1106" s="471" t="str">
        <f t="shared" si="784"/>
        <v>NA</v>
      </c>
      <c r="N1106" s="471" t="str">
        <f t="shared" si="785"/>
        <v>NA</v>
      </c>
      <c r="O1106" s="472"/>
      <c r="P1106" s="471" t="str">
        <f t="shared" si="786"/>
        <v>NA</v>
      </c>
      <c r="Q1106" s="473"/>
      <c r="R1106" s="471" t="str">
        <f t="shared" si="787"/>
        <v>NA</v>
      </c>
      <c r="S1106" s="473"/>
      <c r="T1106" s="471" t="str">
        <f t="shared" ref="T1106:T1120" si="788">IF(SUM($D1102:$D1106)=0,"NA",SUM($J1102:$J1106)/SUM($D1102:$D1106))</f>
        <v>NA</v>
      </c>
      <c r="U1106" s="472"/>
      <c r="V1106" s="471"/>
      <c r="W1106" s="472"/>
      <c r="X1106" s="471"/>
      <c r="Y1106" s="472"/>
      <c r="Z1106" s="472"/>
      <c r="AA1106" s="472"/>
      <c r="AB1106" s="472"/>
      <c r="AC1106" s="472"/>
      <c r="AD1106" s="472"/>
      <c r="AE1106" s="472"/>
      <c r="AF1106" s="472"/>
      <c r="AG1106" s="472"/>
      <c r="AH1106" s="472"/>
      <c r="AI1106" s="472"/>
      <c r="AJ1106" s="472"/>
      <c r="AK1106" s="472"/>
      <c r="AL1106" s="472"/>
      <c r="AM1106" s="472"/>
      <c r="AN1106" s="472"/>
      <c r="AO1106" s="472"/>
      <c r="AP1106" s="472"/>
      <c r="AQ1106" s="472"/>
      <c r="AR1106" s="472"/>
    </row>
    <row r="1107" spans="1:46">
      <c r="A1107" s="466">
        <v>39201</v>
      </c>
      <c r="B1107" s="467">
        <v>2001</v>
      </c>
      <c r="C1107" s="466"/>
      <c r="D1107" s="468">
        <v>0</v>
      </c>
      <c r="E1107" s="469"/>
      <c r="F1107" s="468">
        <v>0</v>
      </c>
      <c r="G1107" s="469"/>
      <c r="H1107" s="468">
        <v>0</v>
      </c>
      <c r="J1107" s="470">
        <f t="shared" si="783"/>
        <v>0</v>
      </c>
      <c r="L1107" s="471" t="str">
        <f t="shared" si="784"/>
        <v>NA</v>
      </c>
      <c r="N1107" s="471" t="str">
        <f t="shared" si="785"/>
        <v>NA</v>
      </c>
      <c r="O1107" s="472"/>
      <c r="P1107" s="471" t="str">
        <f t="shared" si="786"/>
        <v>NA</v>
      </c>
      <c r="Q1107" s="473"/>
      <c r="R1107" s="471" t="str">
        <f t="shared" si="787"/>
        <v>NA</v>
      </c>
      <c r="S1107" s="473"/>
      <c r="T1107" s="471" t="str">
        <f t="shared" si="788"/>
        <v>NA</v>
      </c>
      <c r="U1107" s="472"/>
      <c r="V1107" s="471" t="str">
        <f t="shared" ref="V1107:V1120" si="789">IF(SUM($D1102:$D1107)=0,"NA",SUM($J1102:$J1107)/SUM($D1102:$D1107))</f>
        <v>NA</v>
      </c>
      <c r="W1107" s="472"/>
      <c r="X1107" s="471"/>
      <c r="Y1107" s="472"/>
      <c r="Z1107" s="471"/>
      <c r="AA1107" s="472"/>
      <c r="AB1107" s="472"/>
      <c r="AC1107" s="472"/>
      <c r="AD1107" s="472"/>
      <c r="AE1107" s="472"/>
      <c r="AF1107" s="472"/>
      <c r="AG1107" s="472"/>
      <c r="AH1107" s="472"/>
      <c r="AI1107" s="472"/>
      <c r="AJ1107" s="472"/>
      <c r="AK1107" s="472"/>
      <c r="AL1107" s="472"/>
      <c r="AM1107" s="472"/>
      <c r="AN1107" s="472"/>
      <c r="AO1107" s="472"/>
      <c r="AP1107" s="472"/>
      <c r="AQ1107" s="472"/>
      <c r="AR1107" s="472"/>
    </row>
    <row r="1108" spans="1:46">
      <c r="A1108" s="466">
        <v>39201</v>
      </c>
      <c r="B1108" s="467">
        <v>2002</v>
      </c>
      <c r="C1108" s="466"/>
      <c r="D1108" s="468">
        <v>0</v>
      </c>
      <c r="E1108" s="469"/>
      <c r="F1108" s="468">
        <v>0</v>
      </c>
      <c r="G1108" s="469"/>
      <c r="H1108" s="468">
        <v>0</v>
      </c>
      <c r="J1108" s="470">
        <f t="shared" si="783"/>
        <v>0</v>
      </c>
      <c r="L1108" s="471" t="str">
        <f t="shared" si="784"/>
        <v>NA</v>
      </c>
      <c r="N1108" s="471" t="str">
        <f t="shared" si="785"/>
        <v>NA</v>
      </c>
      <c r="O1108" s="472"/>
      <c r="P1108" s="471" t="str">
        <f t="shared" si="786"/>
        <v>NA</v>
      </c>
      <c r="Q1108" s="473"/>
      <c r="R1108" s="471" t="str">
        <f t="shared" si="787"/>
        <v>NA</v>
      </c>
      <c r="S1108" s="473"/>
      <c r="T1108" s="471" t="str">
        <f t="shared" si="788"/>
        <v>NA</v>
      </c>
      <c r="U1108" s="472"/>
      <c r="V1108" s="471" t="str">
        <f t="shared" si="789"/>
        <v>NA</v>
      </c>
      <c r="W1108" s="472"/>
      <c r="X1108" s="471" t="str">
        <f t="shared" ref="X1108:X1120" si="790">IF(SUM($D1102:$D1108)=0,"NA",SUM($J1102:$J1108)/SUM($D1102:$D1108))</f>
        <v>NA</v>
      </c>
      <c r="Y1108" s="472"/>
      <c r="Z1108" s="471"/>
      <c r="AA1108" s="472"/>
      <c r="AB1108" s="471"/>
      <c r="AC1108" s="472"/>
      <c r="AD1108" s="472"/>
      <c r="AE1108" s="472"/>
      <c r="AF1108" s="472"/>
      <c r="AG1108" s="472"/>
      <c r="AH1108" s="472"/>
      <c r="AI1108" s="472"/>
      <c r="AJ1108" s="472"/>
      <c r="AK1108" s="472"/>
      <c r="AL1108" s="472"/>
      <c r="AM1108" s="472"/>
      <c r="AN1108" s="472"/>
      <c r="AO1108" s="472"/>
      <c r="AP1108" s="472"/>
      <c r="AQ1108" s="472"/>
      <c r="AR1108" s="472"/>
    </row>
    <row r="1109" spans="1:46">
      <c r="A1109" s="466">
        <v>39201</v>
      </c>
      <c r="B1109" s="467">
        <v>2003</v>
      </c>
      <c r="C1109" s="466"/>
      <c r="D1109" s="468">
        <v>0</v>
      </c>
      <c r="E1109" s="469"/>
      <c r="F1109" s="468">
        <v>0</v>
      </c>
      <c r="G1109" s="469"/>
      <c r="H1109" s="468">
        <v>0</v>
      </c>
      <c r="J1109" s="470">
        <f t="shared" si="783"/>
        <v>0</v>
      </c>
      <c r="L1109" s="471" t="str">
        <f t="shared" si="784"/>
        <v>NA</v>
      </c>
      <c r="N1109" s="471" t="str">
        <f t="shared" si="785"/>
        <v>NA</v>
      </c>
      <c r="O1109" s="472"/>
      <c r="P1109" s="471" t="str">
        <f t="shared" si="786"/>
        <v>NA</v>
      </c>
      <c r="Q1109" s="473"/>
      <c r="R1109" s="471" t="str">
        <f t="shared" si="787"/>
        <v>NA</v>
      </c>
      <c r="S1109" s="473"/>
      <c r="T1109" s="471" t="str">
        <f t="shared" si="788"/>
        <v>NA</v>
      </c>
      <c r="U1109" s="472"/>
      <c r="V1109" s="471" t="str">
        <f t="shared" si="789"/>
        <v>NA</v>
      </c>
      <c r="W1109" s="472"/>
      <c r="X1109" s="471" t="str">
        <f t="shared" si="790"/>
        <v>NA</v>
      </c>
      <c r="Y1109" s="472"/>
      <c r="Z1109" s="471" t="str">
        <f t="shared" ref="Z1109:Z1120" si="791">IF(SUM($D1102:$D1109)=0,"NA",SUM($J1102:$J1109)/SUM($D1102:$D1109))</f>
        <v>NA</v>
      </c>
      <c r="AA1109" s="472"/>
      <c r="AB1109" s="471"/>
      <c r="AC1109" s="472"/>
      <c r="AD1109" s="471"/>
      <c r="AE1109" s="471"/>
      <c r="AF1109" s="472"/>
      <c r="AG1109" s="472"/>
      <c r="AH1109" s="472"/>
      <c r="AI1109" s="472"/>
      <c r="AJ1109" s="472"/>
      <c r="AK1109" s="472"/>
      <c r="AL1109" s="472"/>
      <c r="AM1109" s="472"/>
      <c r="AN1109" s="472"/>
      <c r="AO1109" s="472"/>
      <c r="AP1109" s="472"/>
      <c r="AQ1109" s="472"/>
      <c r="AR1109" s="472"/>
    </row>
    <row r="1110" spans="1:46">
      <c r="A1110" s="466">
        <v>39201</v>
      </c>
      <c r="B1110" s="467">
        <v>2004</v>
      </c>
      <c r="C1110" s="466"/>
      <c r="D1110" s="468">
        <v>0</v>
      </c>
      <c r="E1110" s="469"/>
      <c r="F1110" s="468">
        <v>0</v>
      </c>
      <c r="G1110" s="469"/>
      <c r="H1110" s="468">
        <v>0</v>
      </c>
      <c r="J1110" s="470">
        <f t="shared" si="783"/>
        <v>0</v>
      </c>
      <c r="L1110" s="471" t="str">
        <f t="shared" si="784"/>
        <v>NA</v>
      </c>
      <c r="N1110" s="471" t="str">
        <f t="shared" si="785"/>
        <v>NA</v>
      </c>
      <c r="O1110" s="472"/>
      <c r="P1110" s="471" t="str">
        <f t="shared" si="786"/>
        <v>NA</v>
      </c>
      <c r="Q1110" s="473"/>
      <c r="R1110" s="471" t="str">
        <f t="shared" si="787"/>
        <v>NA</v>
      </c>
      <c r="S1110" s="473"/>
      <c r="T1110" s="471" t="str">
        <f t="shared" si="788"/>
        <v>NA</v>
      </c>
      <c r="U1110" s="472"/>
      <c r="V1110" s="471" t="str">
        <f t="shared" si="789"/>
        <v>NA</v>
      </c>
      <c r="W1110" s="472"/>
      <c r="X1110" s="471" t="str">
        <f t="shared" si="790"/>
        <v>NA</v>
      </c>
      <c r="Y1110" s="472"/>
      <c r="Z1110" s="471" t="str">
        <f t="shared" si="791"/>
        <v>NA</v>
      </c>
      <c r="AA1110" s="472"/>
      <c r="AB1110" s="471" t="str">
        <f t="shared" ref="AB1110:AB1120" si="792">IF(SUM($D1102:$D1110)=0,"NA",SUM($J1102:$J1110)/SUM($D1102:$D1110))</f>
        <v>NA</v>
      </c>
      <c r="AC1110" s="472"/>
      <c r="AD1110" s="471"/>
      <c r="AE1110" s="471"/>
      <c r="AF1110" s="471"/>
      <c r="AG1110" s="472"/>
      <c r="AH1110" s="471" t="s">
        <v>36</v>
      </c>
      <c r="AI1110" s="472"/>
      <c r="AJ1110" s="471" t="s">
        <v>36</v>
      </c>
      <c r="AK1110" s="472"/>
      <c r="AL1110" s="471" t="s">
        <v>36</v>
      </c>
      <c r="AM1110" s="472"/>
      <c r="AN1110" s="471" t="s">
        <v>36</v>
      </c>
      <c r="AO1110" s="472"/>
      <c r="AP1110" s="472"/>
      <c r="AQ1110" s="472"/>
      <c r="AR1110" s="472"/>
    </row>
    <row r="1111" spans="1:46">
      <c r="A1111" s="466">
        <v>39201</v>
      </c>
      <c r="B1111" s="467">
        <v>2005</v>
      </c>
      <c r="C1111" s="466"/>
      <c r="D1111" s="468">
        <v>0</v>
      </c>
      <c r="E1111" s="469"/>
      <c r="F1111" s="468">
        <v>0</v>
      </c>
      <c r="G1111" s="469"/>
      <c r="H1111" s="468">
        <v>0</v>
      </c>
      <c r="J1111" s="470">
        <f t="shared" si="783"/>
        <v>0</v>
      </c>
      <c r="L1111" s="471" t="str">
        <f t="shared" si="784"/>
        <v>NA</v>
      </c>
      <c r="N1111" s="471" t="str">
        <f t="shared" si="785"/>
        <v>NA</v>
      </c>
      <c r="O1111" s="472"/>
      <c r="P1111" s="471" t="str">
        <f t="shared" si="786"/>
        <v>NA</v>
      </c>
      <c r="Q1111" s="473"/>
      <c r="R1111" s="471" t="str">
        <f t="shared" si="787"/>
        <v>NA</v>
      </c>
      <c r="S1111" s="473"/>
      <c r="T1111" s="471" t="str">
        <f t="shared" si="788"/>
        <v>NA</v>
      </c>
      <c r="U1111" s="472"/>
      <c r="V1111" s="471" t="str">
        <f t="shared" si="789"/>
        <v>NA</v>
      </c>
      <c r="W1111" s="472"/>
      <c r="X1111" s="471" t="str">
        <f t="shared" si="790"/>
        <v>NA</v>
      </c>
      <c r="Y1111" s="472"/>
      <c r="Z1111" s="471" t="str">
        <f t="shared" si="791"/>
        <v>NA</v>
      </c>
      <c r="AA1111" s="472"/>
      <c r="AB1111" s="471" t="str">
        <f t="shared" si="792"/>
        <v>NA</v>
      </c>
      <c r="AC1111" s="472"/>
      <c r="AD1111" s="471" t="str">
        <f t="shared" ref="AD1111:AD1120" si="793">IF(SUM($D1102:$D1111)=0,"NA",SUM($J1102:$J1111)/SUM($D1102:$D1111))</f>
        <v>NA</v>
      </c>
      <c r="AE1111" s="471"/>
      <c r="AF1111" s="471"/>
      <c r="AG1111" s="472"/>
      <c r="AH1111" s="471"/>
      <c r="AI1111" s="472"/>
      <c r="AJ1111" s="471" t="s">
        <v>36</v>
      </c>
      <c r="AK1111" s="472"/>
      <c r="AL1111" s="471" t="s">
        <v>36</v>
      </c>
      <c r="AM1111" s="472"/>
      <c r="AN1111" s="471" t="s">
        <v>36</v>
      </c>
      <c r="AO1111" s="472"/>
      <c r="AP1111" s="472"/>
      <c r="AQ1111" s="472"/>
      <c r="AR1111" s="472"/>
    </row>
    <row r="1112" spans="1:46">
      <c r="A1112" s="466">
        <v>39201</v>
      </c>
      <c r="B1112" s="467">
        <v>2006</v>
      </c>
      <c r="C1112" s="466"/>
      <c r="D1112" s="479">
        <v>21372.22</v>
      </c>
      <c r="E1112" s="479"/>
      <c r="F1112" s="468">
        <v>0</v>
      </c>
      <c r="G1112" s="469"/>
      <c r="H1112" s="468">
        <v>0</v>
      </c>
      <c r="J1112" s="470">
        <f t="shared" si="783"/>
        <v>0</v>
      </c>
      <c r="L1112" s="471">
        <f t="shared" si="784"/>
        <v>0</v>
      </c>
      <c r="N1112" s="471">
        <f t="shared" si="785"/>
        <v>0</v>
      </c>
      <c r="O1112" s="472"/>
      <c r="P1112" s="471">
        <f t="shared" si="786"/>
        <v>0</v>
      </c>
      <c r="Q1112" s="473"/>
      <c r="R1112" s="471">
        <f t="shared" si="787"/>
        <v>0</v>
      </c>
      <c r="S1112" s="473"/>
      <c r="T1112" s="471">
        <f t="shared" si="788"/>
        <v>0</v>
      </c>
      <c r="U1112" s="472"/>
      <c r="V1112" s="471">
        <f t="shared" si="789"/>
        <v>0</v>
      </c>
      <c r="W1112" s="472"/>
      <c r="X1112" s="471">
        <f t="shared" si="790"/>
        <v>0</v>
      </c>
      <c r="Y1112" s="472"/>
      <c r="Z1112" s="471">
        <f t="shared" si="791"/>
        <v>0</v>
      </c>
      <c r="AA1112" s="472"/>
      <c r="AB1112" s="471">
        <f t="shared" si="792"/>
        <v>0</v>
      </c>
      <c r="AC1112" s="472"/>
      <c r="AD1112" s="471">
        <f t="shared" si="793"/>
        <v>0</v>
      </c>
      <c r="AE1112" s="471"/>
      <c r="AF1112" s="471">
        <f t="shared" ref="AF1112:AF1120" si="794">IF(SUM($D1102:$D1112)=0,"NA",SUM($J1102:$J1112)/SUM($D1102:$D1112))</f>
        <v>0</v>
      </c>
      <c r="AG1112" s="472"/>
      <c r="AH1112" s="471"/>
      <c r="AI1112" s="472"/>
      <c r="AJ1112" s="471"/>
      <c r="AK1112" s="472"/>
      <c r="AL1112" s="471" t="s">
        <v>36</v>
      </c>
      <c r="AM1112" s="472"/>
      <c r="AN1112" s="471" t="s">
        <v>36</v>
      </c>
      <c r="AO1112" s="472"/>
      <c r="AP1112" s="472"/>
      <c r="AQ1112" s="472"/>
      <c r="AR1112" s="472"/>
    </row>
    <row r="1113" spans="1:46">
      <c r="A1113" s="466">
        <v>39201</v>
      </c>
      <c r="B1113" s="467">
        <v>2007</v>
      </c>
      <c r="C1113" s="466"/>
      <c r="D1113" s="468">
        <v>0</v>
      </c>
      <c r="E1113" s="469"/>
      <c r="F1113" s="468">
        <v>0</v>
      </c>
      <c r="G1113" s="469"/>
      <c r="H1113" s="468">
        <v>0</v>
      </c>
      <c r="J1113" s="470">
        <f t="shared" si="783"/>
        <v>0</v>
      </c>
      <c r="L1113" s="471" t="str">
        <f t="shared" si="784"/>
        <v>NA</v>
      </c>
      <c r="N1113" s="471">
        <f t="shared" si="785"/>
        <v>0</v>
      </c>
      <c r="O1113" s="472"/>
      <c r="P1113" s="471">
        <f t="shared" si="786"/>
        <v>0</v>
      </c>
      <c r="Q1113" s="473"/>
      <c r="R1113" s="471">
        <f t="shared" si="787"/>
        <v>0</v>
      </c>
      <c r="S1113" s="473"/>
      <c r="T1113" s="471">
        <f t="shared" si="788"/>
        <v>0</v>
      </c>
      <c r="U1113" s="472"/>
      <c r="V1113" s="471">
        <f t="shared" si="789"/>
        <v>0</v>
      </c>
      <c r="W1113" s="472"/>
      <c r="X1113" s="471">
        <f t="shared" si="790"/>
        <v>0</v>
      </c>
      <c r="Y1113" s="472"/>
      <c r="Z1113" s="471">
        <f t="shared" si="791"/>
        <v>0</v>
      </c>
      <c r="AA1113" s="472"/>
      <c r="AB1113" s="471">
        <f t="shared" si="792"/>
        <v>0</v>
      </c>
      <c r="AC1113" s="472"/>
      <c r="AD1113" s="471">
        <f t="shared" si="793"/>
        <v>0</v>
      </c>
      <c r="AE1113" s="471"/>
      <c r="AF1113" s="471">
        <f t="shared" si="794"/>
        <v>0</v>
      </c>
      <c r="AG1113" s="472"/>
      <c r="AH1113" s="471">
        <f t="shared" ref="AH1113:AH1120" si="795">IF(SUM($D1102:$D1113)=0,"NA",SUM($J1102:$J1113)/SUM($D1102:$D1113))</f>
        <v>0</v>
      </c>
      <c r="AI1113" s="472"/>
      <c r="AJ1113" s="471"/>
      <c r="AK1113" s="472"/>
      <c r="AL1113" s="471"/>
      <c r="AM1113" s="472"/>
      <c r="AN1113" s="471" t="s">
        <v>36</v>
      </c>
      <c r="AO1113" s="472"/>
      <c r="AP1113" s="472"/>
      <c r="AQ1113" s="472"/>
      <c r="AR1113" s="472"/>
    </row>
    <row r="1114" spans="1:46">
      <c r="A1114" s="466">
        <v>39201</v>
      </c>
      <c r="B1114" s="467">
        <v>2008</v>
      </c>
      <c r="C1114" s="466"/>
      <c r="D1114" s="468">
        <v>0</v>
      </c>
      <c r="E1114" s="469"/>
      <c r="F1114" s="468">
        <v>0</v>
      </c>
      <c r="G1114" s="469"/>
      <c r="H1114" s="468">
        <v>0</v>
      </c>
      <c r="J1114" s="470">
        <f t="shared" si="783"/>
        <v>0</v>
      </c>
      <c r="L1114" s="471" t="str">
        <f t="shared" si="784"/>
        <v>NA</v>
      </c>
      <c r="N1114" s="471" t="str">
        <f t="shared" si="785"/>
        <v>NA</v>
      </c>
      <c r="O1114" s="472"/>
      <c r="P1114" s="471">
        <f t="shared" si="786"/>
        <v>0</v>
      </c>
      <c r="Q1114" s="472"/>
      <c r="R1114" s="471">
        <f t="shared" si="787"/>
        <v>0</v>
      </c>
      <c r="S1114" s="473"/>
      <c r="T1114" s="471">
        <f t="shared" si="788"/>
        <v>0</v>
      </c>
      <c r="U1114" s="472"/>
      <c r="V1114" s="471">
        <f t="shared" si="789"/>
        <v>0</v>
      </c>
      <c r="W1114" s="472"/>
      <c r="X1114" s="471">
        <f t="shared" si="790"/>
        <v>0</v>
      </c>
      <c r="Y1114" s="472"/>
      <c r="Z1114" s="471">
        <f t="shared" si="791"/>
        <v>0</v>
      </c>
      <c r="AA1114" s="472"/>
      <c r="AB1114" s="471">
        <f t="shared" si="792"/>
        <v>0</v>
      </c>
      <c r="AC1114" s="472"/>
      <c r="AD1114" s="471">
        <f t="shared" si="793"/>
        <v>0</v>
      </c>
      <c r="AE1114" s="471"/>
      <c r="AF1114" s="471">
        <f t="shared" si="794"/>
        <v>0</v>
      </c>
      <c r="AG1114" s="472"/>
      <c r="AH1114" s="471">
        <f t="shared" si="795"/>
        <v>0</v>
      </c>
      <c r="AI1114" s="472"/>
      <c r="AJ1114" s="471">
        <f t="shared" ref="AJ1114:AJ1120" si="796">IF(SUM($D1102:$D1114)=0,"NA",SUM($J1102:$J1114)/SUM($D1102:$D1114))</f>
        <v>0</v>
      </c>
      <c r="AK1114" s="472"/>
      <c r="AL1114" s="471"/>
      <c r="AM1114" s="472"/>
      <c r="AN1114" s="471"/>
      <c r="AO1114" s="472"/>
      <c r="AP1114" s="472"/>
      <c r="AQ1114" s="472"/>
      <c r="AR1114" s="472"/>
    </row>
    <row r="1115" spans="1:46">
      <c r="A1115" s="466">
        <v>39201</v>
      </c>
      <c r="B1115" s="467">
        <v>2009</v>
      </c>
      <c r="C1115" s="466"/>
      <c r="D1115" s="468">
        <v>0</v>
      </c>
      <c r="E1115" s="469"/>
      <c r="F1115" s="468">
        <v>0</v>
      </c>
      <c r="G1115" s="469"/>
      <c r="H1115" s="468">
        <v>0</v>
      </c>
      <c r="J1115" s="470">
        <f t="shared" si="783"/>
        <v>0</v>
      </c>
      <c r="L1115" s="471" t="str">
        <f t="shared" si="784"/>
        <v>NA</v>
      </c>
      <c r="N1115" s="471" t="str">
        <f t="shared" si="785"/>
        <v>NA</v>
      </c>
      <c r="O1115" s="472"/>
      <c r="P1115" s="471" t="str">
        <f t="shared" si="786"/>
        <v>NA</v>
      </c>
      <c r="Q1115" s="472"/>
      <c r="R1115" s="471">
        <f t="shared" si="787"/>
        <v>0</v>
      </c>
      <c r="S1115" s="473"/>
      <c r="T1115" s="471">
        <f t="shared" si="788"/>
        <v>0</v>
      </c>
      <c r="U1115" s="472"/>
      <c r="V1115" s="471">
        <f t="shared" si="789"/>
        <v>0</v>
      </c>
      <c r="W1115" s="472"/>
      <c r="X1115" s="471">
        <f t="shared" si="790"/>
        <v>0</v>
      </c>
      <c r="Y1115" s="472"/>
      <c r="Z1115" s="471">
        <f t="shared" si="791"/>
        <v>0</v>
      </c>
      <c r="AA1115" s="472"/>
      <c r="AB1115" s="471">
        <f t="shared" si="792"/>
        <v>0</v>
      </c>
      <c r="AC1115" s="472"/>
      <c r="AD1115" s="471">
        <f t="shared" si="793"/>
        <v>0</v>
      </c>
      <c r="AE1115" s="471"/>
      <c r="AF1115" s="471">
        <f t="shared" si="794"/>
        <v>0</v>
      </c>
      <c r="AG1115" s="472"/>
      <c r="AH1115" s="471">
        <f t="shared" si="795"/>
        <v>0</v>
      </c>
      <c r="AI1115" s="472"/>
      <c r="AJ1115" s="471">
        <f t="shared" si="796"/>
        <v>0</v>
      </c>
      <c r="AK1115" s="472"/>
      <c r="AL1115" s="471">
        <f t="shared" ref="AL1115:AL1120" si="797">IF(SUM($D1102:$D1115)=0,"NA",SUM($J1102:$J1115)/SUM($D1102:$D1115))</f>
        <v>0</v>
      </c>
      <c r="AM1115" s="472"/>
      <c r="AN1115" s="471"/>
      <c r="AO1115" s="472"/>
      <c r="AP1115" s="471"/>
      <c r="AQ1115" s="472"/>
      <c r="AR1115" s="472"/>
    </row>
    <row r="1116" spans="1:46">
      <c r="A1116" s="466">
        <v>39201</v>
      </c>
      <c r="B1116" s="467">
        <v>2010</v>
      </c>
      <c r="C1116" s="466"/>
      <c r="D1116" s="479">
        <v>21940.52</v>
      </c>
      <c r="E1116" s="479"/>
      <c r="F1116" s="468">
        <v>0</v>
      </c>
      <c r="G1116" s="469"/>
      <c r="H1116" s="468">
        <v>0</v>
      </c>
      <c r="J1116" s="470">
        <f t="shared" si="783"/>
        <v>0</v>
      </c>
      <c r="L1116" s="471">
        <f t="shared" si="784"/>
        <v>0</v>
      </c>
      <c r="N1116" s="471">
        <f t="shared" si="785"/>
        <v>0</v>
      </c>
      <c r="O1116" s="472"/>
      <c r="P1116" s="471">
        <f t="shared" si="786"/>
        <v>0</v>
      </c>
      <c r="Q1116" s="472"/>
      <c r="R1116" s="471">
        <f t="shared" si="787"/>
        <v>0</v>
      </c>
      <c r="S1116" s="472"/>
      <c r="T1116" s="471">
        <f t="shared" si="788"/>
        <v>0</v>
      </c>
      <c r="U1116" s="472"/>
      <c r="V1116" s="471">
        <f t="shared" si="789"/>
        <v>0</v>
      </c>
      <c r="W1116" s="472"/>
      <c r="X1116" s="471">
        <f t="shared" si="790"/>
        <v>0</v>
      </c>
      <c r="Y1116" s="472"/>
      <c r="Z1116" s="471">
        <f t="shared" si="791"/>
        <v>0</v>
      </c>
      <c r="AA1116" s="472"/>
      <c r="AB1116" s="471">
        <f t="shared" si="792"/>
        <v>0</v>
      </c>
      <c r="AC1116" s="472"/>
      <c r="AD1116" s="471">
        <f t="shared" si="793"/>
        <v>0</v>
      </c>
      <c r="AE1116" s="472"/>
      <c r="AF1116" s="471">
        <f t="shared" si="794"/>
        <v>0</v>
      </c>
      <c r="AG1116" s="472"/>
      <c r="AH1116" s="471">
        <f t="shared" si="795"/>
        <v>0</v>
      </c>
      <c r="AI1116" s="472"/>
      <c r="AJ1116" s="471">
        <f t="shared" si="796"/>
        <v>0</v>
      </c>
      <c r="AK1116" s="472"/>
      <c r="AL1116" s="471">
        <f t="shared" si="797"/>
        <v>0</v>
      </c>
      <c r="AM1116" s="472"/>
      <c r="AN1116" s="471">
        <f>IF(SUM($D1102:$D1116)=0,"NA",SUM($J1102:$J1116)/SUM($D1102:$D1116))</f>
        <v>0</v>
      </c>
      <c r="AO1116" s="472"/>
      <c r="AP1116" s="471"/>
      <c r="AQ1116" s="472"/>
      <c r="AR1116" s="471"/>
    </row>
    <row r="1117" spans="1:46">
      <c r="A1117" s="466">
        <v>39201</v>
      </c>
      <c r="B1117" s="467">
        <v>2011</v>
      </c>
      <c r="C1117" s="466"/>
      <c r="D1117" s="468">
        <v>0</v>
      </c>
      <c r="E1117" s="469"/>
      <c r="F1117" s="468">
        <v>0</v>
      </c>
      <c r="G1117" s="469"/>
      <c r="H1117" s="468">
        <v>0</v>
      </c>
      <c r="J1117" s="470">
        <f t="shared" si="783"/>
        <v>0</v>
      </c>
      <c r="L1117" s="471" t="str">
        <f t="shared" si="784"/>
        <v>NA</v>
      </c>
      <c r="N1117" s="471">
        <f t="shared" si="785"/>
        <v>0</v>
      </c>
      <c r="O1117" s="472"/>
      <c r="P1117" s="471">
        <f t="shared" si="786"/>
        <v>0</v>
      </c>
      <c r="Q1117" s="472"/>
      <c r="R1117" s="471">
        <f t="shared" si="787"/>
        <v>0</v>
      </c>
      <c r="S1117" s="472"/>
      <c r="T1117" s="471">
        <f t="shared" si="788"/>
        <v>0</v>
      </c>
      <c r="U1117" s="472"/>
      <c r="V1117" s="471">
        <f t="shared" si="789"/>
        <v>0</v>
      </c>
      <c r="W1117" s="472"/>
      <c r="X1117" s="471">
        <f t="shared" si="790"/>
        <v>0</v>
      </c>
      <c r="Y1117" s="472"/>
      <c r="Z1117" s="471">
        <f t="shared" si="791"/>
        <v>0</v>
      </c>
      <c r="AA1117" s="472"/>
      <c r="AB1117" s="471">
        <f t="shared" si="792"/>
        <v>0</v>
      </c>
      <c r="AC1117" s="472"/>
      <c r="AD1117" s="471">
        <f t="shared" si="793"/>
        <v>0</v>
      </c>
      <c r="AE1117" s="472"/>
      <c r="AF1117" s="471">
        <f t="shared" si="794"/>
        <v>0</v>
      </c>
      <c r="AG1117" s="472"/>
      <c r="AH1117" s="471">
        <f t="shared" si="795"/>
        <v>0</v>
      </c>
      <c r="AI1117" s="472"/>
      <c r="AJ1117" s="471">
        <f t="shared" si="796"/>
        <v>0</v>
      </c>
      <c r="AK1117" s="472"/>
      <c r="AL1117" s="471">
        <f t="shared" si="797"/>
        <v>0</v>
      </c>
      <c r="AM1117" s="472"/>
      <c r="AN1117" s="471">
        <f>IF(SUM($D1103:$D1117)=0,"NA",SUM($J1103:$J1117)/SUM($D1103:$D1117))</f>
        <v>0</v>
      </c>
      <c r="AO1117" s="472"/>
      <c r="AP1117" s="471">
        <f>IF(SUM($D1102:$D1117)=0,"NA",SUM($J1102:$J1117)/SUM($D1102:$D1117))</f>
        <v>0</v>
      </c>
      <c r="AQ1117" s="472"/>
      <c r="AR1117" s="471"/>
    </row>
    <row r="1118" spans="1:46">
      <c r="A1118" s="466">
        <v>39201</v>
      </c>
      <c r="B1118" s="467">
        <v>2012</v>
      </c>
      <c r="C1118" s="466"/>
      <c r="D1118" s="468">
        <v>0</v>
      </c>
      <c r="E1118" s="469"/>
      <c r="F1118" s="468">
        <v>0</v>
      </c>
      <c r="G1118" s="469"/>
      <c r="H1118" s="468">
        <v>0</v>
      </c>
      <c r="J1118" s="470">
        <f t="shared" si="783"/>
        <v>0</v>
      </c>
      <c r="L1118" s="471" t="str">
        <f t="shared" si="784"/>
        <v>NA</v>
      </c>
      <c r="N1118" s="471" t="str">
        <f t="shared" si="785"/>
        <v>NA</v>
      </c>
      <c r="O1118" s="472"/>
      <c r="P1118" s="471">
        <f t="shared" si="786"/>
        <v>0</v>
      </c>
      <c r="Q1118" s="472"/>
      <c r="R1118" s="471">
        <f t="shared" si="787"/>
        <v>0</v>
      </c>
      <c r="S1118" s="472"/>
      <c r="T1118" s="471">
        <f t="shared" si="788"/>
        <v>0</v>
      </c>
      <c r="U1118" s="472"/>
      <c r="V1118" s="471">
        <f t="shared" si="789"/>
        <v>0</v>
      </c>
      <c r="W1118" s="472"/>
      <c r="X1118" s="471">
        <f t="shared" si="790"/>
        <v>0</v>
      </c>
      <c r="Y1118" s="472"/>
      <c r="Z1118" s="471">
        <f t="shared" si="791"/>
        <v>0</v>
      </c>
      <c r="AA1118" s="472"/>
      <c r="AB1118" s="471">
        <f t="shared" si="792"/>
        <v>0</v>
      </c>
      <c r="AC1118" s="472"/>
      <c r="AD1118" s="471">
        <f t="shared" si="793"/>
        <v>0</v>
      </c>
      <c r="AE1118" s="472"/>
      <c r="AF1118" s="471">
        <f t="shared" si="794"/>
        <v>0</v>
      </c>
      <c r="AG1118" s="472"/>
      <c r="AH1118" s="471">
        <f t="shared" si="795"/>
        <v>0</v>
      </c>
      <c r="AI1118" s="472"/>
      <c r="AJ1118" s="471">
        <f t="shared" si="796"/>
        <v>0</v>
      </c>
      <c r="AK1118" s="472"/>
      <c r="AL1118" s="471">
        <f t="shared" si="797"/>
        <v>0</v>
      </c>
      <c r="AM1118" s="472"/>
      <c r="AN1118" s="471">
        <f>IF(SUM($D1104:$D1118)=0,"NA",SUM($J1104:$J1118)/SUM($D1104:$D1118))</f>
        <v>0</v>
      </c>
      <c r="AO1118" s="472"/>
      <c r="AP1118" s="471">
        <f>IF(SUM($D1103:$D1118)=0,"NA",SUM($J1103:$J1118)/SUM($D1103:$D1118))</f>
        <v>0</v>
      </c>
      <c r="AQ1118" s="472"/>
      <c r="AR1118" s="471">
        <f>IF(SUM($D1102:$D1118)=0,"NA",SUM($J1102:$J1118)/SUM($D1102:$D1118))</f>
        <v>0</v>
      </c>
    </row>
    <row r="1119" spans="1:46">
      <c r="A1119" s="466">
        <v>39201</v>
      </c>
      <c r="B1119" s="467">
        <v>2013</v>
      </c>
      <c r="C1119" s="466"/>
      <c r="D1119" s="468">
        <v>0</v>
      </c>
      <c r="E1119" s="469"/>
      <c r="F1119" s="468">
        <v>0</v>
      </c>
      <c r="G1119" s="469"/>
      <c r="H1119" s="468">
        <v>0</v>
      </c>
      <c r="J1119" s="470">
        <f t="shared" si="783"/>
        <v>0</v>
      </c>
      <c r="L1119" s="471" t="str">
        <f t="shared" si="784"/>
        <v>NA</v>
      </c>
      <c r="N1119" s="471" t="str">
        <f>IF(SUM($D1118:$D1119)=0,"NA",SUM($J1118:$J1119)/SUM($D1118:$D1119))</f>
        <v>NA</v>
      </c>
      <c r="O1119" s="472"/>
      <c r="P1119" s="471" t="str">
        <f t="shared" si="786"/>
        <v>NA</v>
      </c>
      <c r="Q1119" s="472"/>
      <c r="R1119" s="471">
        <f t="shared" si="787"/>
        <v>0</v>
      </c>
      <c r="S1119" s="472"/>
      <c r="T1119" s="471">
        <f t="shared" si="788"/>
        <v>0</v>
      </c>
      <c r="U1119" s="472"/>
      <c r="V1119" s="471">
        <f t="shared" si="789"/>
        <v>0</v>
      </c>
      <c r="W1119" s="472"/>
      <c r="X1119" s="471">
        <f t="shared" si="790"/>
        <v>0</v>
      </c>
      <c r="Y1119" s="472"/>
      <c r="Z1119" s="471">
        <f t="shared" si="791"/>
        <v>0</v>
      </c>
      <c r="AA1119" s="472"/>
      <c r="AB1119" s="471">
        <f t="shared" si="792"/>
        <v>0</v>
      </c>
      <c r="AC1119" s="472"/>
      <c r="AD1119" s="471">
        <f t="shared" si="793"/>
        <v>0</v>
      </c>
      <c r="AE1119" s="472"/>
      <c r="AF1119" s="471">
        <f t="shared" si="794"/>
        <v>0</v>
      </c>
      <c r="AG1119" s="472"/>
      <c r="AH1119" s="471">
        <f t="shared" si="795"/>
        <v>0</v>
      </c>
      <c r="AI1119" s="472"/>
      <c r="AJ1119" s="471">
        <f t="shared" si="796"/>
        <v>0</v>
      </c>
      <c r="AK1119" s="472"/>
      <c r="AL1119" s="471">
        <f t="shared" si="797"/>
        <v>0</v>
      </c>
      <c r="AM1119" s="472"/>
      <c r="AN1119" s="471">
        <f>IF(SUM($D1105:$D1119)=0,"NA",SUM($J1105:$J1119)/SUM($D1105:$D1119))</f>
        <v>0</v>
      </c>
      <c r="AO1119" s="472"/>
      <c r="AP1119" s="471">
        <f>IF(SUM($D1104:$D1119)=0,"NA",SUM($J1104:$J1119)/SUM($D1104:$D1119))</f>
        <v>0</v>
      </c>
      <c r="AQ1119" s="472"/>
      <c r="AR1119" s="471">
        <f>IF(SUM($D1103:$D1119)=0,"NA",SUM($J1103:$J1119)/SUM($D1103:$D1119))</f>
        <v>0</v>
      </c>
      <c r="AS1119" s="471">
        <f>IF(SUM($D1102:$D1119)=0,"NA",SUM($J1102:$J1119)/SUM($D1102:$D1119))</f>
        <v>0</v>
      </c>
    </row>
    <row r="1120" spans="1:46">
      <c r="A1120" s="466">
        <v>39201</v>
      </c>
      <c r="B1120" s="467">
        <v>2014</v>
      </c>
      <c r="C1120" s="466"/>
      <c r="D1120" s="468">
        <v>0</v>
      </c>
      <c r="E1120" s="469"/>
      <c r="F1120" s="468">
        <v>0</v>
      </c>
      <c r="G1120" s="469"/>
      <c r="H1120" s="468">
        <v>0</v>
      </c>
      <c r="J1120" s="470">
        <f t="shared" si="783"/>
        <v>0</v>
      </c>
      <c r="L1120" s="471" t="str">
        <f t="shared" si="784"/>
        <v>NA</v>
      </c>
      <c r="N1120" s="471" t="str">
        <f>IF(SUM($D1119:$D1120)=0,"NA",SUM($J1119:$J1120)/SUM($D1119:$D1120))</f>
        <v>NA</v>
      </c>
      <c r="O1120" s="472"/>
      <c r="P1120" s="471" t="str">
        <f t="shared" si="786"/>
        <v>NA</v>
      </c>
      <c r="Q1120" s="472"/>
      <c r="R1120" s="471" t="str">
        <f t="shared" si="787"/>
        <v>NA</v>
      </c>
      <c r="S1120" s="472"/>
      <c r="T1120" s="471">
        <f t="shared" si="788"/>
        <v>0</v>
      </c>
      <c r="U1120" s="472"/>
      <c r="V1120" s="471">
        <f t="shared" si="789"/>
        <v>0</v>
      </c>
      <c r="W1120" s="472"/>
      <c r="X1120" s="471">
        <f t="shared" si="790"/>
        <v>0</v>
      </c>
      <c r="Y1120" s="472"/>
      <c r="Z1120" s="471">
        <f t="shared" si="791"/>
        <v>0</v>
      </c>
      <c r="AA1120" s="472"/>
      <c r="AB1120" s="471">
        <f t="shared" si="792"/>
        <v>0</v>
      </c>
      <c r="AC1120" s="472"/>
      <c r="AD1120" s="471">
        <f t="shared" si="793"/>
        <v>0</v>
      </c>
      <c r="AE1120" s="472"/>
      <c r="AF1120" s="471">
        <f t="shared" si="794"/>
        <v>0</v>
      </c>
      <c r="AG1120" s="472"/>
      <c r="AH1120" s="471">
        <f t="shared" si="795"/>
        <v>0</v>
      </c>
      <c r="AI1120" s="472"/>
      <c r="AJ1120" s="471">
        <f t="shared" si="796"/>
        <v>0</v>
      </c>
      <c r="AK1120" s="472"/>
      <c r="AL1120" s="471">
        <f t="shared" si="797"/>
        <v>0</v>
      </c>
      <c r="AM1120" s="472"/>
      <c r="AN1120" s="471">
        <f>IF(SUM($D1106:$D1120)=0,"NA",SUM($J1106:$J1120)/SUM($D1106:$D1120))</f>
        <v>0</v>
      </c>
      <c r="AO1120" s="472"/>
      <c r="AP1120" s="471">
        <f>IF(SUM($D1105:$D1120)=0,"NA",SUM($J1105:$J1120)/SUM($D1105:$D1120))</f>
        <v>0</v>
      </c>
      <c r="AQ1120" s="472"/>
      <c r="AR1120" s="471">
        <f>IF(SUM($D1104:$D1120)=0,"NA",SUM($J1104:$J1120)/SUM($D1104:$D1120))</f>
        <v>0</v>
      </c>
      <c r="AS1120" s="471">
        <f>IF(SUM($D1103:$D1120)=0,"NA",SUM($J1103:$J1120)/SUM($D1103:$D1120))</f>
        <v>0</v>
      </c>
      <c r="AT1120" s="471">
        <f>IF(SUM($D1102:$D1120)=0,"NA",SUM($J1102:$J1120)/SUM($D1102:$D1120))</f>
        <v>0</v>
      </c>
    </row>
    <row r="1121" spans="1:44">
      <c r="A1121" s="466"/>
      <c r="B1121" s="466"/>
      <c r="C1121" s="466"/>
      <c r="D1121" s="477"/>
      <c r="E1121" s="478"/>
      <c r="F1121" s="477"/>
      <c r="G1121" s="478"/>
      <c r="H1121" s="477"/>
      <c r="J1121" s="488">
        <f>SUM(J1102:J1120)</f>
        <v>0</v>
      </c>
    </row>
    <row r="1122" spans="1:44">
      <c r="A1122" s="466"/>
      <c r="B1122" s="466"/>
      <c r="C1122" s="466"/>
      <c r="D1122" s="477"/>
      <c r="E1122" s="478"/>
      <c r="F1122" s="477"/>
      <c r="G1122" s="478"/>
      <c r="H1122" s="477"/>
    </row>
    <row r="1123" spans="1:44">
      <c r="A1123" s="466">
        <v>39202</v>
      </c>
      <c r="B1123" s="467">
        <v>1996</v>
      </c>
      <c r="C1123" s="466"/>
      <c r="D1123" s="479">
        <v>0</v>
      </c>
      <c r="E1123" s="469"/>
      <c r="F1123" s="479">
        <v>0</v>
      </c>
      <c r="G1123" s="469"/>
      <c r="H1123" s="479">
        <v>0</v>
      </c>
      <c r="J1123" s="470">
        <f t="shared" ref="J1123:J1141" si="798">F1123+-H1123</f>
        <v>0</v>
      </c>
      <c r="L1123" s="471" t="str">
        <f t="shared" ref="L1123:L1141" si="799">IF(D1123=0,"NA",+J1123/D1123)</f>
        <v>NA</v>
      </c>
      <c r="N1123" s="471"/>
      <c r="O1123" s="472"/>
      <c r="P1123" s="471"/>
      <c r="Q1123" s="473"/>
      <c r="R1123" s="473"/>
      <c r="S1123" s="473"/>
      <c r="T1123" s="473"/>
      <c r="U1123" s="472"/>
      <c r="V1123" s="472"/>
      <c r="W1123" s="472"/>
      <c r="X1123" s="472"/>
      <c r="Y1123" s="472"/>
      <c r="Z1123" s="472"/>
      <c r="AA1123" s="474"/>
      <c r="AB1123" s="474"/>
      <c r="AC1123" s="472"/>
      <c r="AD1123" s="472"/>
      <c r="AE1123" s="472"/>
      <c r="AF1123" s="472"/>
      <c r="AG1123" s="472"/>
      <c r="AH1123" s="472"/>
      <c r="AI1123" s="472"/>
      <c r="AJ1123" s="472"/>
      <c r="AK1123" s="472"/>
      <c r="AL1123" s="472"/>
      <c r="AM1123" s="472"/>
      <c r="AN1123" s="472"/>
      <c r="AO1123" s="472"/>
      <c r="AP1123" s="472"/>
      <c r="AQ1123" s="472"/>
      <c r="AR1123" s="472"/>
    </row>
    <row r="1124" spans="1:44">
      <c r="A1124" s="466">
        <v>39202</v>
      </c>
      <c r="B1124" s="467">
        <v>1997</v>
      </c>
      <c r="C1124" s="466"/>
      <c r="D1124" s="479">
        <v>0</v>
      </c>
      <c r="E1124" s="469"/>
      <c r="F1124" s="479">
        <v>0</v>
      </c>
      <c r="G1124" s="469"/>
      <c r="H1124" s="479">
        <v>0</v>
      </c>
      <c r="J1124" s="470">
        <f t="shared" si="798"/>
        <v>0</v>
      </c>
      <c r="L1124" s="471" t="str">
        <f t="shared" si="799"/>
        <v>NA</v>
      </c>
      <c r="N1124" s="471" t="str">
        <f t="shared" ref="N1124:N1139" si="800">IF(SUM($D1123:$D1124)=0,"NA",SUM($J1123:$J1124)/SUM($D1123:$D1124))</f>
        <v>NA</v>
      </c>
      <c r="O1124" s="472"/>
      <c r="P1124" s="471"/>
      <c r="Q1124" s="473"/>
      <c r="R1124" s="471"/>
      <c r="S1124" s="473"/>
      <c r="T1124" s="473"/>
      <c r="U1124" s="472"/>
      <c r="V1124" s="472"/>
      <c r="W1124" s="472"/>
      <c r="X1124" s="472"/>
      <c r="Y1124" s="472"/>
      <c r="Z1124" s="472"/>
      <c r="AA1124" s="474"/>
      <c r="AB1124" s="475"/>
      <c r="AC1124" s="472"/>
      <c r="AD1124" s="472"/>
      <c r="AE1124" s="472"/>
      <c r="AF1124" s="472"/>
      <c r="AG1124" s="472"/>
      <c r="AH1124" s="472"/>
      <c r="AI1124" s="472"/>
      <c r="AJ1124" s="472"/>
      <c r="AK1124" s="472"/>
      <c r="AL1124" s="472"/>
      <c r="AM1124" s="472"/>
      <c r="AN1124" s="472"/>
      <c r="AO1124" s="472"/>
      <c r="AP1124" s="472"/>
      <c r="AQ1124" s="472"/>
      <c r="AR1124" s="472"/>
    </row>
    <row r="1125" spans="1:44">
      <c r="A1125" s="466">
        <v>39202</v>
      </c>
      <c r="B1125" s="467">
        <v>1998</v>
      </c>
      <c r="C1125" s="466"/>
      <c r="D1125" s="479">
        <v>0</v>
      </c>
      <c r="E1125" s="469"/>
      <c r="F1125" s="479">
        <v>0</v>
      </c>
      <c r="G1125" s="469"/>
      <c r="H1125" s="479">
        <v>0</v>
      </c>
      <c r="J1125" s="470">
        <f t="shared" si="798"/>
        <v>0</v>
      </c>
      <c r="L1125" s="471" t="str">
        <f t="shared" si="799"/>
        <v>NA</v>
      </c>
      <c r="N1125" s="471" t="str">
        <f t="shared" si="800"/>
        <v>NA</v>
      </c>
      <c r="O1125" s="472"/>
      <c r="P1125" s="471" t="str">
        <f t="shared" ref="P1125:P1141" si="801">IF(SUM($D1123:$D1125)=0,"NA",SUM($J1123:$J1125)/SUM($D1123:$D1125))</f>
        <v>NA</v>
      </c>
      <c r="Q1125" s="473"/>
      <c r="R1125" s="471"/>
      <c r="S1125" s="473"/>
      <c r="T1125" s="471"/>
      <c r="U1125" s="472"/>
      <c r="V1125" s="472"/>
      <c r="W1125" s="472"/>
      <c r="X1125" s="472"/>
      <c r="Y1125" s="472"/>
      <c r="Z1125" s="472"/>
      <c r="AA1125" s="472"/>
      <c r="AB1125" s="472"/>
      <c r="AC1125" s="472"/>
      <c r="AD1125" s="472"/>
      <c r="AE1125" s="472"/>
      <c r="AF1125" s="472"/>
      <c r="AG1125" s="472"/>
      <c r="AH1125" s="472"/>
      <c r="AI1125" s="472"/>
      <c r="AJ1125" s="472"/>
      <c r="AK1125" s="472"/>
      <c r="AL1125" s="472"/>
      <c r="AM1125" s="472"/>
      <c r="AN1125" s="472"/>
      <c r="AO1125" s="472"/>
      <c r="AP1125" s="472"/>
      <c r="AQ1125" s="472"/>
      <c r="AR1125" s="472"/>
    </row>
    <row r="1126" spans="1:44">
      <c r="A1126" s="466">
        <v>39202</v>
      </c>
      <c r="B1126" s="467">
        <v>1999</v>
      </c>
      <c r="C1126" s="466"/>
      <c r="D1126" s="479">
        <v>0</v>
      </c>
      <c r="E1126" s="469"/>
      <c r="F1126" s="479">
        <v>0</v>
      </c>
      <c r="G1126" s="469"/>
      <c r="H1126" s="479">
        <v>0</v>
      </c>
      <c r="J1126" s="470">
        <f t="shared" si="798"/>
        <v>0</v>
      </c>
      <c r="L1126" s="471" t="str">
        <f t="shared" si="799"/>
        <v>NA</v>
      </c>
      <c r="N1126" s="471" t="str">
        <f t="shared" si="800"/>
        <v>NA</v>
      </c>
      <c r="O1126" s="472"/>
      <c r="P1126" s="471" t="str">
        <f t="shared" si="801"/>
        <v>NA</v>
      </c>
      <c r="Q1126" s="473"/>
      <c r="R1126" s="471" t="str">
        <f t="shared" ref="R1126:R1141" si="802">IF(SUM($D1123:$D1126)=0,"NA",SUM($J1123:$J1126)/SUM($D1123:$D1126))</f>
        <v>NA</v>
      </c>
      <c r="S1126" s="473"/>
      <c r="T1126" s="471"/>
      <c r="U1126" s="472"/>
      <c r="V1126" s="471"/>
      <c r="W1126" s="472"/>
      <c r="X1126" s="472"/>
      <c r="Y1126" s="472"/>
      <c r="Z1126" s="472"/>
      <c r="AA1126" s="472"/>
      <c r="AB1126" s="472"/>
      <c r="AC1126" s="472"/>
      <c r="AD1126" s="472"/>
      <c r="AE1126" s="472"/>
      <c r="AF1126" s="472"/>
      <c r="AG1126" s="472"/>
      <c r="AH1126" s="472"/>
      <c r="AI1126" s="472"/>
      <c r="AJ1126" s="472"/>
      <c r="AK1126" s="472"/>
      <c r="AL1126" s="472"/>
      <c r="AM1126" s="472"/>
      <c r="AN1126" s="472"/>
      <c r="AO1126" s="472"/>
      <c r="AP1126" s="472"/>
      <c r="AQ1126" s="472"/>
      <c r="AR1126" s="472"/>
    </row>
    <row r="1127" spans="1:44">
      <c r="A1127" s="466">
        <v>39202</v>
      </c>
      <c r="B1127" s="467">
        <v>2000</v>
      </c>
      <c r="C1127" s="466"/>
      <c r="D1127" s="479">
        <v>0</v>
      </c>
      <c r="E1127" s="469"/>
      <c r="F1127" s="479">
        <v>0</v>
      </c>
      <c r="G1127" s="469"/>
      <c r="H1127" s="479">
        <v>0</v>
      </c>
      <c r="J1127" s="470">
        <f t="shared" si="798"/>
        <v>0</v>
      </c>
      <c r="L1127" s="471" t="str">
        <f t="shared" si="799"/>
        <v>NA</v>
      </c>
      <c r="N1127" s="471" t="str">
        <f t="shared" si="800"/>
        <v>NA</v>
      </c>
      <c r="O1127" s="472"/>
      <c r="P1127" s="471" t="str">
        <f t="shared" si="801"/>
        <v>NA</v>
      </c>
      <c r="Q1127" s="473"/>
      <c r="R1127" s="471" t="str">
        <f t="shared" si="802"/>
        <v>NA</v>
      </c>
      <c r="S1127" s="473"/>
      <c r="T1127" s="471" t="str">
        <f t="shared" ref="T1127:T1141" si="803">IF(SUM($D1123:$D1127)=0,"NA",SUM($J1123:$J1127)/SUM($D1123:$D1127))</f>
        <v>NA</v>
      </c>
      <c r="U1127" s="472"/>
      <c r="V1127" s="471"/>
      <c r="W1127" s="472"/>
      <c r="X1127" s="471"/>
      <c r="Y1127" s="472"/>
      <c r="Z1127" s="472"/>
      <c r="AA1127" s="472"/>
      <c r="AB1127" s="472"/>
      <c r="AC1127" s="472"/>
      <c r="AD1127" s="472"/>
      <c r="AE1127" s="472"/>
      <c r="AF1127" s="472"/>
      <c r="AG1127" s="472"/>
      <c r="AH1127" s="472"/>
      <c r="AI1127" s="472"/>
      <c r="AJ1127" s="472"/>
      <c r="AK1127" s="472"/>
      <c r="AL1127" s="472"/>
      <c r="AM1127" s="472"/>
      <c r="AN1127" s="472"/>
      <c r="AO1127" s="472"/>
      <c r="AP1127" s="472"/>
      <c r="AQ1127" s="472"/>
      <c r="AR1127" s="472"/>
    </row>
    <row r="1128" spans="1:44">
      <c r="A1128" s="466">
        <v>39202</v>
      </c>
      <c r="B1128" s="467">
        <v>2001</v>
      </c>
      <c r="C1128" s="466"/>
      <c r="D1128" s="479">
        <v>0</v>
      </c>
      <c r="E1128" s="469"/>
      <c r="F1128" s="479">
        <v>0</v>
      </c>
      <c r="G1128" s="469"/>
      <c r="H1128" s="479">
        <v>0</v>
      </c>
      <c r="J1128" s="470">
        <f t="shared" si="798"/>
        <v>0</v>
      </c>
      <c r="L1128" s="471" t="str">
        <f t="shared" si="799"/>
        <v>NA</v>
      </c>
      <c r="N1128" s="471" t="str">
        <f t="shared" si="800"/>
        <v>NA</v>
      </c>
      <c r="O1128" s="472"/>
      <c r="P1128" s="471" t="str">
        <f t="shared" si="801"/>
        <v>NA</v>
      </c>
      <c r="Q1128" s="473"/>
      <c r="R1128" s="471" t="str">
        <f t="shared" si="802"/>
        <v>NA</v>
      </c>
      <c r="S1128" s="473"/>
      <c r="T1128" s="471" t="str">
        <f t="shared" si="803"/>
        <v>NA</v>
      </c>
      <c r="U1128" s="472"/>
      <c r="V1128" s="471" t="str">
        <f t="shared" ref="V1128:V1141" si="804">IF(SUM($D1123:$D1128)=0,"NA",SUM($J1123:$J1128)/SUM($D1123:$D1128))</f>
        <v>NA</v>
      </c>
      <c r="W1128" s="472"/>
      <c r="X1128" s="471"/>
      <c r="Y1128" s="472"/>
      <c r="Z1128" s="471"/>
      <c r="AA1128" s="472"/>
      <c r="AB1128" s="472"/>
      <c r="AC1128" s="472"/>
      <c r="AD1128" s="472"/>
      <c r="AE1128" s="472"/>
      <c r="AF1128" s="472"/>
      <c r="AG1128" s="472"/>
      <c r="AH1128" s="472"/>
      <c r="AI1128" s="472"/>
      <c r="AJ1128" s="472"/>
      <c r="AK1128" s="472"/>
      <c r="AL1128" s="472"/>
      <c r="AM1128" s="472"/>
      <c r="AN1128" s="472"/>
      <c r="AO1128" s="472"/>
      <c r="AP1128" s="472"/>
      <c r="AQ1128" s="472"/>
      <c r="AR1128" s="472"/>
    </row>
    <row r="1129" spans="1:44">
      <c r="A1129" s="466">
        <v>39202</v>
      </c>
      <c r="B1129" s="467">
        <v>2002</v>
      </c>
      <c r="C1129" s="466"/>
      <c r="D1129" s="479">
        <v>0</v>
      </c>
      <c r="E1129" s="469"/>
      <c r="F1129" s="479">
        <v>0</v>
      </c>
      <c r="G1129" s="469"/>
      <c r="H1129" s="479">
        <v>0</v>
      </c>
      <c r="J1129" s="470">
        <f t="shared" si="798"/>
        <v>0</v>
      </c>
      <c r="L1129" s="471" t="str">
        <f t="shared" si="799"/>
        <v>NA</v>
      </c>
      <c r="N1129" s="471" t="str">
        <f t="shared" si="800"/>
        <v>NA</v>
      </c>
      <c r="O1129" s="472"/>
      <c r="P1129" s="471" t="str">
        <f t="shared" si="801"/>
        <v>NA</v>
      </c>
      <c r="Q1129" s="473"/>
      <c r="R1129" s="471" t="str">
        <f t="shared" si="802"/>
        <v>NA</v>
      </c>
      <c r="S1129" s="473"/>
      <c r="T1129" s="471" t="str">
        <f t="shared" si="803"/>
        <v>NA</v>
      </c>
      <c r="U1129" s="472"/>
      <c r="V1129" s="471" t="str">
        <f t="shared" si="804"/>
        <v>NA</v>
      </c>
      <c r="W1129" s="472"/>
      <c r="X1129" s="471" t="str">
        <f t="shared" ref="X1129:X1141" si="805">IF(SUM($D1123:$D1129)=0,"NA",SUM($J1123:$J1129)/SUM($D1123:$D1129))</f>
        <v>NA</v>
      </c>
      <c r="Y1129" s="472"/>
      <c r="Z1129" s="471"/>
      <c r="AA1129" s="472"/>
      <c r="AB1129" s="471"/>
      <c r="AC1129" s="472"/>
      <c r="AD1129" s="472"/>
      <c r="AE1129" s="472"/>
      <c r="AF1129" s="472"/>
      <c r="AG1129" s="472"/>
      <c r="AH1129" s="472"/>
      <c r="AI1129" s="472"/>
      <c r="AJ1129" s="472"/>
      <c r="AK1129" s="472"/>
      <c r="AL1129" s="472"/>
      <c r="AM1129" s="472"/>
      <c r="AN1129" s="472"/>
      <c r="AO1129" s="472"/>
      <c r="AP1129" s="472"/>
      <c r="AQ1129" s="472"/>
      <c r="AR1129" s="472"/>
    </row>
    <row r="1130" spans="1:44">
      <c r="A1130" s="466">
        <v>39202</v>
      </c>
      <c r="B1130" s="467">
        <v>2003</v>
      </c>
      <c r="C1130" s="466"/>
      <c r="D1130" s="479">
        <v>0</v>
      </c>
      <c r="E1130" s="469"/>
      <c r="F1130" s="479">
        <v>0</v>
      </c>
      <c r="G1130" s="469"/>
      <c r="H1130" s="479">
        <v>0</v>
      </c>
      <c r="J1130" s="470">
        <f t="shared" si="798"/>
        <v>0</v>
      </c>
      <c r="L1130" s="471" t="str">
        <f t="shared" si="799"/>
        <v>NA</v>
      </c>
      <c r="N1130" s="471" t="str">
        <f t="shared" si="800"/>
        <v>NA</v>
      </c>
      <c r="O1130" s="472"/>
      <c r="P1130" s="471" t="str">
        <f t="shared" si="801"/>
        <v>NA</v>
      </c>
      <c r="Q1130" s="473"/>
      <c r="R1130" s="471" t="str">
        <f t="shared" si="802"/>
        <v>NA</v>
      </c>
      <c r="S1130" s="473"/>
      <c r="T1130" s="471" t="str">
        <f t="shared" si="803"/>
        <v>NA</v>
      </c>
      <c r="U1130" s="472"/>
      <c r="V1130" s="471" t="str">
        <f t="shared" si="804"/>
        <v>NA</v>
      </c>
      <c r="W1130" s="472"/>
      <c r="X1130" s="471" t="str">
        <f t="shared" si="805"/>
        <v>NA</v>
      </c>
      <c r="Y1130" s="472"/>
      <c r="Z1130" s="471" t="str">
        <f t="shared" ref="Z1130:Z1141" si="806">IF(SUM($D1123:$D1130)=0,"NA",SUM($J1123:$J1130)/SUM($D1123:$D1130))</f>
        <v>NA</v>
      </c>
      <c r="AA1130" s="472"/>
      <c r="AB1130" s="471"/>
      <c r="AC1130" s="472"/>
      <c r="AD1130" s="471"/>
      <c r="AE1130" s="471"/>
      <c r="AF1130" s="472"/>
      <c r="AG1130" s="472"/>
      <c r="AH1130" s="472"/>
      <c r="AI1130" s="472"/>
      <c r="AJ1130" s="472"/>
      <c r="AK1130" s="472"/>
      <c r="AL1130" s="472"/>
      <c r="AM1130" s="472"/>
      <c r="AN1130" s="472"/>
      <c r="AO1130" s="472"/>
      <c r="AP1130" s="472"/>
      <c r="AQ1130" s="472"/>
      <c r="AR1130" s="472"/>
    </row>
    <row r="1131" spans="1:44">
      <c r="A1131" s="466">
        <v>39202</v>
      </c>
      <c r="B1131" s="467">
        <v>2004</v>
      </c>
      <c r="C1131" s="466"/>
      <c r="D1131" s="479">
        <v>0</v>
      </c>
      <c r="E1131" s="469"/>
      <c r="F1131" s="479">
        <v>0</v>
      </c>
      <c r="G1131" s="469"/>
      <c r="H1131" s="479">
        <v>0</v>
      </c>
      <c r="J1131" s="470">
        <f t="shared" si="798"/>
        <v>0</v>
      </c>
      <c r="L1131" s="471" t="str">
        <f t="shared" si="799"/>
        <v>NA</v>
      </c>
      <c r="N1131" s="471" t="str">
        <f t="shared" si="800"/>
        <v>NA</v>
      </c>
      <c r="O1131" s="472"/>
      <c r="P1131" s="471" t="str">
        <f t="shared" si="801"/>
        <v>NA</v>
      </c>
      <c r="Q1131" s="473"/>
      <c r="R1131" s="471" t="str">
        <f t="shared" si="802"/>
        <v>NA</v>
      </c>
      <c r="S1131" s="473"/>
      <c r="T1131" s="471" t="str">
        <f t="shared" si="803"/>
        <v>NA</v>
      </c>
      <c r="U1131" s="472"/>
      <c r="V1131" s="471" t="str">
        <f t="shared" si="804"/>
        <v>NA</v>
      </c>
      <c r="W1131" s="472"/>
      <c r="X1131" s="471" t="str">
        <f t="shared" si="805"/>
        <v>NA</v>
      </c>
      <c r="Y1131" s="472"/>
      <c r="Z1131" s="471" t="str">
        <f t="shared" si="806"/>
        <v>NA</v>
      </c>
      <c r="AA1131" s="472"/>
      <c r="AB1131" s="471" t="str">
        <f t="shared" ref="AB1131:AB1141" si="807">IF(SUM($D1123:$D1131)=0,"NA",SUM($J1123:$J1131)/SUM($D1123:$D1131))</f>
        <v>NA</v>
      </c>
      <c r="AC1131" s="472"/>
      <c r="AD1131" s="471"/>
      <c r="AE1131" s="471"/>
      <c r="AF1131" s="471"/>
      <c r="AG1131" s="472"/>
      <c r="AH1131" s="471" t="s">
        <v>36</v>
      </c>
      <c r="AI1131" s="472"/>
      <c r="AJ1131" s="471" t="s">
        <v>36</v>
      </c>
      <c r="AK1131" s="472"/>
      <c r="AL1131" s="471" t="s">
        <v>36</v>
      </c>
      <c r="AM1131" s="472"/>
      <c r="AN1131" s="471" t="s">
        <v>36</v>
      </c>
      <c r="AO1131" s="472"/>
      <c r="AP1131" s="472"/>
      <c r="AQ1131" s="472"/>
      <c r="AR1131" s="472"/>
    </row>
    <row r="1132" spans="1:44">
      <c r="A1132" s="466">
        <v>39202</v>
      </c>
      <c r="B1132" s="467">
        <v>2005</v>
      </c>
      <c r="C1132" s="466"/>
      <c r="D1132" s="479">
        <v>0</v>
      </c>
      <c r="E1132" s="469"/>
      <c r="F1132" s="479">
        <v>0</v>
      </c>
      <c r="G1132" s="469"/>
      <c r="H1132" s="479">
        <v>0</v>
      </c>
      <c r="J1132" s="470">
        <f t="shared" si="798"/>
        <v>0</v>
      </c>
      <c r="L1132" s="471" t="str">
        <f t="shared" si="799"/>
        <v>NA</v>
      </c>
      <c r="N1132" s="471" t="str">
        <f t="shared" si="800"/>
        <v>NA</v>
      </c>
      <c r="O1132" s="472"/>
      <c r="P1132" s="471" t="str">
        <f t="shared" si="801"/>
        <v>NA</v>
      </c>
      <c r="Q1132" s="473"/>
      <c r="R1132" s="471" t="str">
        <f t="shared" si="802"/>
        <v>NA</v>
      </c>
      <c r="S1132" s="473"/>
      <c r="T1132" s="471" t="str">
        <f t="shared" si="803"/>
        <v>NA</v>
      </c>
      <c r="U1132" s="472"/>
      <c r="V1132" s="471" t="str">
        <f t="shared" si="804"/>
        <v>NA</v>
      </c>
      <c r="W1132" s="472"/>
      <c r="X1132" s="471" t="str">
        <f t="shared" si="805"/>
        <v>NA</v>
      </c>
      <c r="Y1132" s="472"/>
      <c r="Z1132" s="471" t="str">
        <f t="shared" si="806"/>
        <v>NA</v>
      </c>
      <c r="AA1132" s="472"/>
      <c r="AB1132" s="471" t="str">
        <f t="shared" si="807"/>
        <v>NA</v>
      </c>
      <c r="AC1132" s="472"/>
      <c r="AD1132" s="471" t="str">
        <f t="shared" ref="AD1132:AD1141" si="808">IF(SUM($D1123:$D1132)=0,"NA",SUM($J1123:$J1132)/SUM($D1123:$D1132))</f>
        <v>NA</v>
      </c>
      <c r="AE1132" s="471"/>
      <c r="AF1132" s="471"/>
      <c r="AG1132" s="472"/>
      <c r="AH1132" s="471"/>
      <c r="AI1132" s="472"/>
      <c r="AJ1132" s="471" t="s">
        <v>36</v>
      </c>
      <c r="AK1132" s="472"/>
      <c r="AL1132" s="471" t="s">
        <v>36</v>
      </c>
      <c r="AM1132" s="472"/>
      <c r="AN1132" s="471" t="s">
        <v>36</v>
      </c>
      <c r="AO1132" s="472"/>
      <c r="AP1132" s="472"/>
      <c r="AQ1132" s="472"/>
      <c r="AR1132" s="472"/>
    </row>
    <row r="1133" spans="1:44">
      <c r="A1133" s="466">
        <v>39202</v>
      </c>
      <c r="B1133" s="467">
        <v>2006</v>
      </c>
      <c r="C1133" s="466"/>
      <c r="D1133" s="479">
        <v>27841.74</v>
      </c>
      <c r="E1133" s="479"/>
      <c r="F1133" s="479">
        <v>0</v>
      </c>
      <c r="G1133" s="469"/>
      <c r="H1133" s="479">
        <v>0</v>
      </c>
      <c r="J1133" s="470">
        <f t="shared" si="798"/>
        <v>0</v>
      </c>
      <c r="L1133" s="471">
        <f t="shared" si="799"/>
        <v>0</v>
      </c>
      <c r="N1133" s="471">
        <f t="shared" si="800"/>
        <v>0</v>
      </c>
      <c r="O1133" s="472"/>
      <c r="P1133" s="471">
        <f t="shared" si="801"/>
        <v>0</v>
      </c>
      <c r="Q1133" s="473"/>
      <c r="R1133" s="471">
        <f t="shared" si="802"/>
        <v>0</v>
      </c>
      <c r="S1133" s="473"/>
      <c r="T1133" s="471">
        <f t="shared" si="803"/>
        <v>0</v>
      </c>
      <c r="U1133" s="472"/>
      <c r="V1133" s="471">
        <f t="shared" si="804"/>
        <v>0</v>
      </c>
      <c r="W1133" s="472"/>
      <c r="X1133" s="471">
        <f t="shared" si="805"/>
        <v>0</v>
      </c>
      <c r="Y1133" s="472"/>
      <c r="Z1133" s="471">
        <f t="shared" si="806"/>
        <v>0</v>
      </c>
      <c r="AA1133" s="472"/>
      <c r="AB1133" s="471">
        <f t="shared" si="807"/>
        <v>0</v>
      </c>
      <c r="AC1133" s="472"/>
      <c r="AD1133" s="471">
        <f t="shared" si="808"/>
        <v>0</v>
      </c>
      <c r="AE1133" s="471"/>
      <c r="AF1133" s="471">
        <f t="shared" ref="AF1133:AF1141" si="809">IF(SUM($D1123:$D1133)=0,"NA",SUM($J1123:$J1133)/SUM($D1123:$D1133))</f>
        <v>0</v>
      </c>
      <c r="AG1133" s="472"/>
      <c r="AH1133" s="471"/>
      <c r="AI1133" s="472"/>
      <c r="AJ1133" s="471"/>
      <c r="AK1133" s="472"/>
      <c r="AL1133" s="471" t="s">
        <v>36</v>
      </c>
      <c r="AM1133" s="472"/>
      <c r="AN1133" s="471" t="s">
        <v>36</v>
      </c>
      <c r="AO1133" s="472"/>
      <c r="AP1133" s="472"/>
      <c r="AQ1133" s="472"/>
      <c r="AR1133" s="472"/>
    </row>
    <row r="1134" spans="1:44">
      <c r="A1134" s="466">
        <v>39202</v>
      </c>
      <c r="B1134" s="467">
        <v>2007</v>
      </c>
      <c r="C1134" s="466"/>
      <c r="D1134" s="479">
        <v>9991.49</v>
      </c>
      <c r="E1134" s="479"/>
      <c r="F1134" s="479">
        <v>3500</v>
      </c>
      <c r="G1134" s="479"/>
      <c r="H1134" s="479">
        <v>0</v>
      </c>
      <c r="J1134" s="451">
        <f t="shared" si="798"/>
        <v>3500</v>
      </c>
      <c r="L1134" s="471">
        <f t="shared" si="799"/>
        <v>0.35029810368623698</v>
      </c>
      <c r="N1134" s="471">
        <f t="shared" si="800"/>
        <v>9.2511265889801103E-2</v>
      </c>
      <c r="O1134" s="472"/>
      <c r="P1134" s="471">
        <f t="shared" si="801"/>
        <v>9.2511265889801103E-2</v>
      </c>
      <c r="Q1134" s="473"/>
      <c r="R1134" s="471">
        <f t="shared" si="802"/>
        <v>9.2511265889801103E-2</v>
      </c>
      <c r="S1134" s="473"/>
      <c r="T1134" s="471">
        <f t="shared" si="803"/>
        <v>9.2511265889801103E-2</v>
      </c>
      <c r="U1134" s="472"/>
      <c r="V1134" s="471">
        <f t="shared" si="804"/>
        <v>9.2511265889801103E-2</v>
      </c>
      <c r="W1134" s="472"/>
      <c r="X1134" s="471">
        <f t="shared" si="805"/>
        <v>9.2511265889801103E-2</v>
      </c>
      <c r="Y1134" s="472"/>
      <c r="Z1134" s="471">
        <f t="shared" si="806"/>
        <v>9.2511265889801103E-2</v>
      </c>
      <c r="AA1134" s="472"/>
      <c r="AB1134" s="471">
        <f t="shared" si="807"/>
        <v>9.2511265889801103E-2</v>
      </c>
      <c r="AC1134" s="472"/>
      <c r="AD1134" s="471">
        <f t="shared" si="808"/>
        <v>9.2511265889801103E-2</v>
      </c>
      <c r="AE1134" s="471"/>
      <c r="AF1134" s="471">
        <f t="shared" si="809"/>
        <v>9.2511265889801103E-2</v>
      </c>
      <c r="AG1134" s="472"/>
      <c r="AH1134" s="471">
        <f t="shared" ref="AH1134:AH1141" si="810">IF(SUM($D1123:$D1134)=0,"NA",SUM($J1123:$J1134)/SUM($D1123:$D1134))</f>
        <v>9.2511265889801103E-2</v>
      </c>
      <c r="AI1134" s="472"/>
      <c r="AJ1134" s="471"/>
      <c r="AK1134" s="472"/>
      <c r="AL1134" s="471"/>
      <c r="AM1134" s="472"/>
      <c r="AN1134" s="471" t="s">
        <v>36</v>
      </c>
      <c r="AO1134" s="472"/>
      <c r="AP1134" s="472"/>
      <c r="AQ1134" s="472"/>
      <c r="AR1134" s="472"/>
    </row>
    <row r="1135" spans="1:44">
      <c r="A1135" s="466">
        <v>39202</v>
      </c>
      <c r="B1135" s="467">
        <v>2008</v>
      </c>
      <c r="C1135" s="466"/>
      <c r="D1135" s="479">
        <v>9529.3799999999992</v>
      </c>
      <c r="E1135" s="479"/>
      <c r="F1135" s="479">
        <v>1545.59</v>
      </c>
      <c r="G1135" s="479"/>
      <c r="H1135" s="482">
        <v>-10474.57</v>
      </c>
      <c r="J1135" s="451">
        <f t="shared" si="798"/>
        <v>12020.16</v>
      </c>
      <c r="L1135" s="471">
        <f t="shared" si="799"/>
        <v>1.2613790194115462</v>
      </c>
      <c r="N1135" s="471">
        <f t="shared" si="800"/>
        <v>0.79505472860584603</v>
      </c>
      <c r="O1135" s="472"/>
      <c r="P1135" s="471">
        <f t="shared" si="801"/>
        <v>0.32768802226059757</v>
      </c>
      <c r="Q1135" s="472"/>
      <c r="R1135" s="471">
        <f t="shared" si="802"/>
        <v>0.32768802226059757</v>
      </c>
      <c r="S1135" s="473"/>
      <c r="T1135" s="471">
        <f t="shared" si="803"/>
        <v>0.32768802226059757</v>
      </c>
      <c r="U1135" s="472"/>
      <c r="V1135" s="471">
        <f t="shared" si="804"/>
        <v>0.32768802226059757</v>
      </c>
      <c r="W1135" s="472"/>
      <c r="X1135" s="471">
        <f t="shared" si="805"/>
        <v>0.32768802226059757</v>
      </c>
      <c r="Y1135" s="472"/>
      <c r="Z1135" s="471">
        <f t="shared" si="806"/>
        <v>0.32768802226059757</v>
      </c>
      <c r="AA1135" s="472"/>
      <c r="AB1135" s="471">
        <f t="shared" si="807"/>
        <v>0.32768802226059757</v>
      </c>
      <c r="AC1135" s="472"/>
      <c r="AD1135" s="471">
        <f t="shared" si="808"/>
        <v>0.32768802226059757</v>
      </c>
      <c r="AE1135" s="471"/>
      <c r="AF1135" s="471">
        <f t="shared" si="809"/>
        <v>0.32768802226059757</v>
      </c>
      <c r="AG1135" s="472"/>
      <c r="AH1135" s="471">
        <f t="shared" si="810"/>
        <v>0.32768802226059757</v>
      </c>
      <c r="AI1135" s="472"/>
      <c r="AJ1135" s="471">
        <f t="shared" ref="AJ1135:AJ1141" si="811">IF(SUM($D1123:$D1135)=0,"NA",SUM($J1123:$J1135)/SUM($D1123:$D1135))</f>
        <v>0.32768802226059757</v>
      </c>
      <c r="AK1135" s="472"/>
      <c r="AL1135" s="471"/>
      <c r="AM1135" s="472"/>
      <c r="AN1135" s="471"/>
      <c r="AO1135" s="472"/>
      <c r="AP1135" s="472"/>
      <c r="AQ1135" s="472"/>
      <c r="AR1135" s="472"/>
    </row>
    <row r="1136" spans="1:44">
      <c r="A1136" s="466">
        <v>39202</v>
      </c>
      <c r="B1136" s="467">
        <v>2009</v>
      </c>
      <c r="C1136" s="466"/>
      <c r="D1136" s="479">
        <v>39259.65</v>
      </c>
      <c r="E1136" s="479"/>
      <c r="F1136" s="479">
        <v>0</v>
      </c>
      <c r="G1136" s="469"/>
      <c r="H1136" s="479">
        <v>0</v>
      </c>
      <c r="J1136" s="470">
        <f t="shared" si="798"/>
        <v>0</v>
      </c>
      <c r="L1136" s="471">
        <f t="shared" si="799"/>
        <v>0</v>
      </c>
      <c r="N1136" s="471">
        <f t="shared" si="800"/>
        <v>0.24637013689347789</v>
      </c>
      <c r="O1136" s="472"/>
      <c r="P1136" s="471">
        <f t="shared" si="801"/>
        <v>0.26403577239534454</v>
      </c>
      <c r="Q1136" s="472"/>
      <c r="R1136" s="471">
        <f t="shared" si="802"/>
        <v>0.17917057347614804</v>
      </c>
      <c r="S1136" s="473"/>
      <c r="T1136" s="471">
        <f t="shared" si="803"/>
        <v>0.17917057347614804</v>
      </c>
      <c r="U1136" s="472"/>
      <c r="V1136" s="471">
        <f t="shared" si="804"/>
        <v>0.17917057347614804</v>
      </c>
      <c r="W1136" s="472"/>
      <c r="X1136" s="471">
        <f t="shared" si="805"/>
        <v>0.17917057347614804</v>
      </c>
      <c r="Y1136" s="472"/>
      <c r="Z1136" s="471">
        <f t="shared" si="806"/>
        <v>0.17917057347614804</v>
      </c>
      <c r="AA1136" s="472"/>
      <c r="AB1136" s="471">
        <f t="shared" si="807"/>
        <v>0.17917057347614804</v>
      </c>
      <c r="AC1136" s="472"/>
      <c r="AD1136" s="471">
        <f t="shared" si="808"/>
        <v>0.17917057347614804</v>
      </c>
      <c r="AE1136" s="471"/>
      <c r="AF1136" s="471">
        <f t="shared" si="809"/>
        <v>0.17917057347614804</v>
      </c>
      <c r="AG1136" s="472"/>
      <c r="AH1136" s="471">
        <f t="shared" si="810"/>
        <v>0.17917057347614804</v>
      </c>
      <c r="AI1136" s="472"/>
      <c r="AJ1136" s="471">
        <f t="shared" si="811"/>
        <v>0.17917057347614804</v>
      </c>
      <c r="AK1136" s="472"/>
      <c r="AL1136" s="471">
        <f t="shared" ref="AL1136:AL1141" si="812">IF(SUM($D1123:$D1136)=0,"NA",SUM($J1123:$J1136)/SUM($D1123:$D1136))</f>
        <v>0.17917057347614804</v>
      </c>
      <c r="AM1136" s="472"/>
      <c r="AN1136" s="471"/>
      <c r="AO1136" s="472"/>
      <c r="AP1136" s="471"/>
      <c r="AQ1136" s="472"/>
      <c r="AR1136" s="472"/>
    </row>
    <row r="1137" spans="1:46">
      <c r="A1137" s="466">
        <v>39202</v>
      </c>
      <c r="B1137" s="467">
        <v>2010</v>
      </c>
      <c r="C1137" s="466"/>
      <c r="D1137" s="479">
        <v>25154.17</v>
      </c>
      <c r="E1137" s="479"/>
      <c r="F1137" s="479">
        <v>0</v>
      </c>
      <c r="G1137" s="469"/>
      <c r="H1137" s="479">
        <v>0</v>
      </c>
      <c r="J1137" s="470">
        <f t="shared" si="798"/>
        <v>0</v>
      </c>
      <c r="L1137" s="471">
        <f t="shared" si="799"/>
        <v>0</v>
      </c>
      <c r="N1137" s="471">
        <f t="shared" si="800"/>
        <v>0</v>
      </c>
      <c r="O1137" s="472"/>
      <c r="P1137" s="471">
        <f t="shared" si="801"/>
        <v>0.16255936989473002</v>
      </c>
      <c r="Q1137" s="472"/>
      <c r="R1137" s="471">
        <f t="shared" si="802"/>
        <v>0.18490757516349915</v>
      </c>
      <c r="S1137" s="472"/>
      <c r="T1137" s="471">
        <f t="shared" si="803"/>
        <v>0.13885002410615546</v>
      </c>
      <c r="U1137" s="472"/>
      <c r="V1137" s="471">
        <f t="shared" si="804"/>
        <v>0.13885002410615546</v>
      </c>
      <c r="W1137" s="472"/>
      <c r="X1137" s="471">
        <f t="shared" si="805"/>
        <v>0.13885002410615546</v>
      </c>
      <c r="Y1137" s="472"/>
      <c r="Z1137" s="471">
        <f t="shared" si="806"/>
        <v>0.13885002410615546</v>
      </c>
      <c r="AA1137" s="472"/>
      <c r="AB1137" s="471">
        <f t="shared" si="807"/>
        <v>0.13885002410615546</v>
      </c>
      <c r="AC1137" s="472"/>
      <c r="AD1137" s="471">
        <f t="shared" si="808"/>
        <v>0.13885002410615546</v>
      </c>
      <c r="AE1137" s="472"/>
      <c r="AF1137" s="471">
        <f t="shared" si="809"/>
        <v>0.13885002410615546</v>
      </c>
      <c r="AG1137" s="472"/>
      <c r="AH1137" s="471">
        <f t="shared" si="810"/>
        <v>0.13885002410615546</v>
      </c>
      <c r="AI1137" s="472"/>
      <c r="AJ1137" s="471">
        <f t="shared" si="811"/>
        <v>0.13885002410615546</v>
      </c>
      <c r="AK1137" s="472"/>
      <c r="AL1137" s="471">
        <f t="shared" si="812"/>
        <v>0.13885002410615546</v>
      </c>
      <c r="AM1137" s="472"/>
      <c r="AN1137" s="471">
        <f>IF(SUM($D1123:$D1137)=0,"NA",SUM($J1123:$J1137)/SUM($D1123:$D1137))</f>
        <v>0.13885002410615546</v>
      </c>
      <c r="AO1137" s="472"/>
      <c r="AP1137" s="471"/>
      <c r="AQ1137" s="472"/>
      <c r="AR1137" s="471"/>
    </row>
    <row r="1138" spans="1:46">
      <c r="A1138" s="466">
        <v>39202</v>
      </c>
      <c r="B1138" s="467">
        <v>2011</v>
      </c>
      <c r="C1138" s="466"/>
      <c r="D1138" s="479">
        <v>0</v>
      </c>
      <c r="E1138" s="469"/>
      <c r="F1138" s="479">
        <v>0</v>
      </c>
      <c r="G1138" s="469"/>
      <c r="H1138" s="479">
        <v>0</v>
      </c>
      <c r="J1138" s="470">
        <f t="shared" si="798"/>
        <v>0</v>
      </c>
      <c r="L1138" s="471" t="str">
        <f t="shared" si="799"/>
        <v>NA</v>
      </c>
      <c r="N1138" s="471">
        <f t="shared" si="800"/>
        <v>0</v>
      </c>
      <c r="O1138" s="472"/>
      <c r="P1138" s="471">
        <f t="shared" si="801"/>
        <v>0</v>
      </c>
      <c r="Q1138" s="472"/>
      <c r="R1138" s="471">
        <f t="shared" si="802"/>
        <v>0.16255936989473002</v>
      </c>
      <c r="S1138" s="472"/>
      <c r="T1138" s="471">
        <f t="shared" si="803"/>
        <v>0.18490757516349915</v>
      </c>
      <c r="U1138" s="472"/>
      <c r="V1138" s="471">
        <f t="shared" si="804"/>
        <v>0.13885002410615546</v>
      </c>
      <c r="W1138" s="472"/>
      <c r="X1138" s="471">
        <f t="shared" si="805"/>
        <v>0.13885002410615546</v>
      </c>
      <c r="Y1138" s="472"/>
      <c r="Z1138" s="471">
        <f t="shared" si="806"/>
        <v>0.13885002410615546</v>
      </c>
      <c r="AA1138" s="472"/>
      <c r="AB1138" s="471">
        <f t="shared" si="807"/>
        <v>0.13885002410615546</v>
      </c>
      <c r="AC1138" s="472"/>
      <c r="AD1138" s="471">
        <f t="shared" si="808"/>
        <v>0.13885002410615546</v>
      </c>
      <c r="AE1138" s="472"/>
      <c r="AF1138" s="471">
        <f t="shared" si="809"/>
        <v>0.13885002410615546</v>
      </c>
      <c r="AG1138" s="472"/>
      <c r="AH1138" s="471">
        <f t="shared" si="810"/>
        <v>0.13885002410615546</v>
      </c>
      <c r="AI1138" s="472"/>
      <c r="AJ1138" s="471">
        <f t="shared" si="811"/>
        <v>0.13885002410615546</v>
      </c>
      <c r="AK1138" s="472"/>
      <c r="AL1138" s="471">
        <f t="shared" si="812"/>
        <v>0.13885002410615546</v>
      </c>
      <c r="AM1138" s="472"/>
      <c r="AN1138" s="471">
        <f>IF(SUM($D1124:$D1138)=0,"NA",SUM($J1124:$J1138)/SUM($D1124:$D1138))</f>
        <v>0.13885002410615546</v>
      </c>
      <c r="AO1138" s="472"/>
      <c r="AP1138" s="471">
        <f>IF(SUM($D1123:$D1138)=0,"NA",SUM($J1123:$J1138)/SUM($D1123:$D1138))</f>
        <v>0.13885002410615546</v>
      </c>
      <c r="AQ1138" s="472"/>
      <c r="AR1138" s="471"/>
    </row>
    <row r="1139" spans="1:46">
      <c r="A1139" s="466">
        <v>39202</v>
      </c>
      <c r="B1139" s="467">
        <v>2012</v>
      </c>
      <c r="C1139" s="466"/>
      <c r="D1139" s="479">
        <v>1504.94</v>
      </c>
      <c r="E1139" s="479"/>
      <c r="F1139" s="479">
        <v>0</v>
      </c>
      <c r="G1139" s="479"/>
      <c r="H1139" s="479">
        <v>104.96</v>
      </c>
      <c r="J1139" s="451">
        <f t="shared" si="798"/>
        <v>-104.96</v>
      </c>
      <c r="L1139" s="471">
        <f t="shared" si="799"/>
        <v>-6.9743644264887633E-2</v>
      </c>
      <c r="N1139" s="471">
        <f t="shared" si="800"/>
        <v>-6.9743644264887633E-2</v>
      </c>
      <c r="O1139" s="472"/>
      <c r="P1139" s="471">
        <f t="shared" si="801"/>
        <v>-3.9371156801558645E-3</v>
      </c>
      <c r="Q1139" s="472"/>
      <c r="R1139" s="471">
        <f t="shared" si="802"/>
        <v>-1.5922629612571597E-3</v>
      </c>
      <c r="S1139" s="472"/>
      <c r="T1139" s="471">
        <f t="shared" si="803"/>
        <v>0.15792569571628937</v>
      </c>
      <c r="U1139" s="472"/>
      <c r="V1139" s="471">
        <f t="shared" si="804"/>
        <v>0.18042212963703144</v>
      </c>
      <c r="W1139" s="472"/>
      <c r="X1139" s="471">
        <f t="shared" si="805"/>
        <v>0.1360788627468047</v>
      </c>
      <c r="Y1139" s="472"/>
      <c r="Z1139" s="471">
        <f t="shared" si="806"/>
        <v>0.1360788627468047</v>
      </c>
      <c r="AA1139" s="472"/>
      <c r="AB1139" s="471">
        <f t="shared" si="807"/>
        <v>0.1360788627468047</v>
      </c>
      <c r="AC1139" s="472"/>
      <c r="AD1139" s="471">
        <f t="shared" si="808"/>
        <v>0.1360788627468047</v>
      </c>
      <c r="AE1139" s="472"/>
      <c r="AF1139" s="471">
        <f t="shared" si="809"/>
        <v>0.1360788627468047</v>
      </c>
      <c r="AG1139" s="472"/>
      <c r="AH1139" s="471">
        <f t="shared" si="810"/>
        <v>0.1360788627468047</v>
      </c>
      <c r="AI1139" s="472"/>
      <c r="AJ1139" s="471">
        <f t="shared" si="811"/>
        <v>0.1360788627468047</v>
      </c>
      <c r="AK1139" s="472"/>
      <c r="AL1139" s="471">
        <f t="shared" si="812"/>
        <v>0.1360788627468047</v>
      </c>
      <c r="AM1139" s="472"/>
      <c r="AN1139" s="471">
        <f>IF(SUM($D1125:$D1139)=0,"NA",SUM($J1125:$J1139)/SUM($D1125:$D1139))</f>
        <v>0.1360788627468047</v>
      </c>
      <c r="AO1139" s="472"/>
      <c r="AP1139" s="471">
        <f>IF(SUM($D1124:$D1139)=0,"NA",SUM($J1124:$J1139)/SUM($D1124:$D1139))</f>
        <v>0.1360788627468047</v>
      </c>
      <c r="AQ1139" s="472"/>
      <c r="AR1139" s="471">
        <f>IF(SUM($D1123:$D1139)=0,"NA",SUM($J1123:$J1139)/SUM($D1123:$D1139))</f>
        <v>0.1360788627468047</v>
      </c>
    </row>
    <row r="1140" spans="1:46">
      <c r="A1140" s="466">
        <v>39202</v>
      </c>
      <c r="B1140" s="467">
        <v>2013</v>
      </c>
      <c r="C1140" s="466"/>
      <c r="D1140" s="479">
        <v>0</v>
      </c>
      <c r="E1140" s="469"/>
      <c r="F1140" s="479">
        <v>0</v>
      </c>
      <c r="G1140" s="469"/>
      <c r="H1140" s="479">
        <v>0</v>
      </c>
      <c r="J1140" s="470">
        <f t="shared" si="798"/>
        <v>0</v>
      </c>
      <c r="L1140" s="471" t="str">
        <f t="shared" si="799"/>
        <v>NA</v>
      </c>
      <c r="N1140" s="471">
        <f>IF(SUM($D1139:$D1140)=0,"NA",SUM($J1139:$J1140)/SUM($D1139:$D1140))</f>
        <v>-6.9743644264887633E-2</v>
      </c>
      <c r="O1140" s="472"/>
      <c r="P1140" s="471">
        <f t="shared" si="801"/>
        <v>-6.9743644264887633E-2</v>
      </c>
      <c r="Q1140" s="472"/>
      <c r="R1140" s="471">
        <f t="shared" si="802"/>
        <v>-3.9371156801558645E-3</v>
      </c>
      <c r="S1140" s="472"/>
      <c r="T1140" s="471">
        <f t="shared" si="803"/>
        <v>-1.5922629612571597E-3</v>
      </c>
      <c r="U1140" s="472"/>
      <c r="V1140" s="471">
        <f t="shared" si="804"/>
        <v>0.15792569571628937</v>
      </c>
      <c r="W1140" s="472"/>
      <c r="X1140" s="471">
        <f t="shared" si="805"/>
        <v>0.18042212963703144</v>
      </c>
      <c r="Y1140" s="472"/>
      <c r="Z1140" s="471">
        <f t="shared" si="806"/>
        <v>0.1360788627468047</v>
      </c>
      <c r="AA1140" s="472"/>
      <c r="AB1140" s="471">
        <f t="shared" si="807"/>
        <v>0.1360788627468047</v>
      </c>
      <c r="AC1140" s="472"/>
      <c r="AD1140" s="471">
        <f t="shared" si="808"/>
        <v>0.1360788627468047</v>
      </c>
      <c r="AE1140" s="472"/>
      <c r="AF1140" s="471">
        <f t="shared" si="809"/>
        <v>0.1360788627468047</v>
      </c>
      <c r="AG1140" s="472"/>
      <c r="AH1140" s="471">
        <f t="shared" si="810"/>
        <v>0.1360788627468047</v>
      </c>
      <c r="AI1140" s="472"/>
      <c r="AJ1140" s="471">
        <f t="shared" si="811"/>
        <v>0.1360788627468047</v>
      </c>
      <c r="AK1140" s="472"/>
      <c r="AL1140" s="471">
        <f t="shared" si="812"/>
        <v>0.1360788627468047</v>
      </c>
      <c r="AM1140" s="472"/>
      <c r="AN1140" s="471">
        <f>IF(SUM($D1126:$D1140)=0,"NA",SUM($J1126:$J1140)/SUM($D1126:$D1140))</f>
        <v>0.1360788627468047</v>
      </c>
      <c r="AO1140" s="472"/>
      <c r="AP1140" s="471">
        <f>IF(SUM($D1125:$D1140)=0,"NA",SUM($J1125:$J1140)/SUM($D1125:$D1140))</f>
        <v>0.1360788627468047</v>
      </c>
      <c r="AQ1140" s="472"/>
      <c r="AR1140" s="471">
        <f>IF(SUM($D1124:$D1140)=0,"NA",SUM($J1124:$J1140)/SUM($D1124:$D1140))</f>
        <v>0.1360788627468047</v>
      </c>
      <c r="AS1140" s="471">
        <f>IF(SUM($D1123:$D1140)=0,"NA",SUM($J1123:$J1140)/SUM($D1123:$D1140))</f>
        <v>0.1360788627468047</v>
      </c>
    </row>
    <row r="1141" spans="1:46">
      <c r="A1141" s="466">
        <v>39202</v>
      </c>
      <c r="B1141" s="467">
        <v>2014</v>
      </c>
      <c r="C1141" s="466"/>
      <c r="D1141" s="479">
        <v>0</v>
      </c>
      <c r="E1141" s="469"/>
      <c r="F1141" s="479">
        <v>0</v>
      </c>
      <c r="G1141" s="469"/>
      <c r="H1141" s="479">
        <v>0</v>
      </c>
      <c r="J1141" s="470">
        <f t="shared" si="798"/>
        <v>0</v>
      </c>
      <c r="L1141" s="471" t="str">
        <f t="shared" si="799"/>
        <v>NA</v>
      </c>
      <c r="N1141" s="471" t="str">
        <f>IF(SUM($D1140:$D1141)=0,"NA",SUM($J1140:$J1141)/SUM($D1140:$D1141))</f>
        <v>NA</v>
      </c>
      <c r="O1141" s="472"/>
      <c r="P1141" s="471">
        <f t="shared" si="801"/>
        <v>-6.9743644264887633E-2</v>
      </c>
      <c r="Q1141" s="472"/>
      <c r="R1141" s="471">
        <f t="shared" si="802"/>
        <v>-6.9743644264887633E-2</v>
      </c>
      <c r="S1141" s="472"/>
      <c r="T1141" s="471">
        <f t="shared" si="803"/>
        <v>-3.9371156801558645E-3</v>
      </c>
      <c r="U1141" s="472"/>
      <c r="V1141" s="471">
        <f t="shared" si="804"/>
        <v>-1.5922629612571597E-3</v>
      </c>
      <c r="W1141" s="472"/>
      <c r="X1141" s="471">
        <f t="shared" si="805"/>
        <v>0.15792569571628937</v>
      </c>
      <c r="Y1141" s="472"/>
      <c r="Z1141" s="471">
        <f t="shared" si="806"/>
        <v>0.18042212963703144</v>
      </c>
      <c r="AA1141" s="472"/>
      <c r="AB1141" s="471">
        <f t="shared" si="807"/>
        <v>0.1360788627468047</v>
      </c>
      <c r="AC1141" s="472"/>
      <c r="AD1141" s="471">
        <f t="shared" si="808"/>
        <v>0.1360788627468047</v>
      </c>
      <c r="AE1141" s="472"/>
      <c r="AF1141" s="471">
        <f t="shared" si="809"/>
        <v>0.1360788627468047</v>
      </c>
      <c r="AG1141" s="472"/>
      <c r="AH1141" s="471">
        <f t="shared" si="810"/>
        <v>0.1360788627468047</v>
      </c>
      <c r="AI1141" s="472"/>
      <c r="AJ1141" s="471">
        <f t="shared" si="811"/>
        <v>0.1360788627468047</v>
      </c>
      <c r="AK1141" s="472"/>
      <c r="AL1141" s="471">
        <f t="shared" si="812"/>
        <v>0.1360788627468047</v>
      </c>
      <c r="AM1141" s="472"/>
      <c r="AN1141" s="471">
        <f>IF(SUM($D1127:$D1141)=0,"NA",SUM($J1127:$J1141)/SUM($D1127:$D1141))</f>
        <v>0.1360788627468047</v>
      </c>
      <c r="AO1141" s="472"/>
      <c r="AP1141" s="471">
        <f>IF(SUM($D1126:$D1141)=0,"NA",SUM($J1126:$J1141)/SUM($D1126:$D1141))</f>
        <v>0.1360788627468047</v>
      </c>
      <c r="AQ1141" s="472"/>
      <c r="AR1141" s="471">
        <f>IF(SUM($D1125:$D1141)=0,"NA",SUM($J1125:$J1141)/SUM($D1125:$D1141))</f>
        <v>0.1360788627468047</v>
      </c>
      <c r="AS1141" s="471">
        <f>IF(SUM($D1124:$D1141)=0,"NA",SUM($J1124:$J1141)/SUM($D1124:$D1141))</f>
        <v>0.1360788627468047</v>
      </c>
      <c r="AT1141" s="471">
        <f>IF(SUM($D1123:$D1141)=0,"NA",SUM($J1123:$J1141)/SUM($D1123:$D1141))</f>
        <v>0.1360788627468047</v>
      </c>
    </row>
    <row r="1142" spans="1:46">
      <c r="A1142" s="466"/>
      <c r="B1142" s="466"/>
      <c r="C1142" s="466"/>
      <c r="D1142" s="477"/>
      <c r="E1142" s="478"/>
      <c r="F1142" s="477"/>
      <c r="G1142" s="478"/>
      <c r="H1142" s="477"/>
      <c r="J1142" s="488">
        <f>SUM(J1123:J1141)</f>
        <v>15415.2</v>
      </c>
    </row>
    <row r="1143" spans="1:46">
      <c r="A1143" s="466"/>
      <c r="B1143" s="466"/>
      <c r="C1143" s="466"/>
      <c r="D1143" s="477"/>
      <c r="E1143" s="478"/>
      <c r="F1143" s="477"/>
      <c r="G1143" s="478"/>
      <c r="H1143" s="477"/>
    </row>
    <row r="1144" spans="1:46" s="452" customFormat="1">
      <c r="A1144" s="466">
        <v>39400</v>
      </c>
      <c r="B1144" s="467">
        <v>1996</v>
      </c>
      <c r="C1144" s="466"/>
      <c r="D1144" s="479">
        <v>35537</v>
      </c>
      <c r="E1144" s="479"/>
      <c r="F1144" s="479">
        <v>4400</v>
      </c>
      <c r="G1144" s="479"/>
      <c r="H1144" s="479">
        <v>0</v>
      </c>
      <c r="I1144" s="451"/>
      <c r="J1144" s="451">
        <f>F1144+-H1144</f>
        <v>4400</v>
      </c>
      <c r="K1144" s="449"/>
      <c r="L1144" s="471">
        <f t="shared" ref="L1144:L1162" si="813">IF(D1144=0,"NA",+J1144/D1144)</f>
        <v>0.12381461575259589</v>
      </c>
      <c r="N1144" s="471"/>
      <c r="O1144" s="472"/>
      <c r="P1144" s="471"/>
      <c r="Q1144" s="473"/>
      <c r="R1144" s="473"/>
      <c r="S1144" s="473"/>
      <c r="T1144" s="473"/>
      <c r="U1144" s="472"/>
      <c r="V1144" s="472"/>
      <c r="W1144" s="472"/>
      <c r="X1144" s="472"/>
      <c r="Y1144" s="472"/>
      <c r="Z1144" s="472"/>
      <c r="AA1144" s="474"/>
      <c r="AB1144" s="474"/>
      <c r="AC1144" s="472"/>
      <c r="AD1144" s="472"/>
      <c r="AE1144" s="472"/>
      <c r="AF1144" s="472"/>
      <c r="AG1144" s="472"/>
      <c r="AH1144" s="472"/>
      <c r="AI1144" s="472"/>
      <c r="AJ1144" s="472"/>
      <c r="AK1144" s="472"/>
      <c r="AL1144" s="472"/>
      <c r="AM1144" s="472"/>
      <c r="AN1144" s="472"/>
      <c r="AO1144" s="472"/>
      <c r="AP1144" s="472"/>
      <c r="AQ1144" s="472"/>
      <c r="AR1144" s="472"/>
    </row>
    <row r="1145" spans="1:46" s="452" customFormat="1">
      <c r="A1145" s="466">
        <v>39400</v>
      </c>
      <c r="B1145" s="467">
        <v>1997</v>
      </c>
      <c r="C1145" s="466"/>
      <c r="D1145" s="479">
        <v>12767</v>
      </c>
      <c r="E1145" s="479"/>
      <c r="F1145" s="468">
        <v>0</v>
      </c>
      <c r="G1145" s="469"/>
      <c r="H1145" s="479">
        <v>0</v>
      </c>
      <c r="I1145" s="451"/>
      <c r="J1145" s="470">
        <f t="shared" ref="J1145:J1162" si="814">F1145+-H1145</f>
        <v>0</v>
      </c>
      <c r="K1145" s="449"/>
      <c r="L1145" s="471">
        <f t="shared" si="813"/>
        <v>0</v>
      </c>
      <c r="N1145" s="471">
        <f t="shared" ref="N1145:N1160" si="815">IF(SUM($D1144:$D1145)=0,"NA",SUM($J1144:$J1145)/SUM($D1144:$D1145))</f>
        <v>9.1089764822789007E-2</v>
      </c>
      <c r="O1145" s="472"/>
      <c r="P1145" s="471"/>
      <c r="Q1145" s="473"/>
      <c r="R1145" s="471"/>
      <c r="S1145" s="473"/>
      <c r="T1145" s="473"/>
      <c r="U1145" s="472"/>
      <c r="V1145" s="472"/>
      <c r="W1145" s="472"/>
      <c r="X1145" s="472"/>
      <c r="Y1145" s="472"/>
      <c r="Z1145" s="472"/>
      <c r="AA1145" s="474"/>
      <c r="AB1145" s="475"/>
      <c r="AC1145" s="472"/>
      <c r="AD1145" s="472"/>
      <c r="AE1145" s="472"/>
      <c r="AF1145" s="472"/>
      <c r="AG1145" s="472"/>
      <c r="AH1145" s="472"/>
      <c r="AI1145" s="472"/>
      <c r="AJ1145" s="472"/>
      <c r="AK1145" s="472"/>
      <c r="AL1145" s="472"/>
      <c r="AM1145" s="472"/>
      <c r="AN1145" s="472"/>
      <c r="AO1145" s="472"/>
      <c r="AP1145" s="472"/>
      <c r="AQ1145" s="472"/>
      <c r="AR1145" s="472"/>
    </row>
    <row r="1146" spans="1:46" s="452" customFormat="1">
      <c r="A1146" s="466">
        <v>39400</v>
      </c>
      <c r="B1146" s="467">
        <v>1998</v>
      </c>
      <c r="C1146" s="466"/>
      <c r="D1146" s="468">
        <v>0</v>
      </c>
      <c r="E1146" s="469"/>
      <c r="F1146" s="468">
        <v>0</v>
      </c>
      <c r="G1146" s="469"/>
      <c r="H1146" s="479">
        <v>0</v>
      </c>
      <c r="I1146" s="451"/>
      <c r="J1146" s="470">
        <f t="shared" si="814"/>
        <v>0</v>
      </c>
      <c r="K1146" s="449"/>
      <c r="L1146" s="471" t="str">
        <f t="shared" si="813"/>
        <v>NA</v>
      </c>
      <c r="N1146" s="471">
        <f t="shared" si="815"/>
        <v>0</v>
      </c>
      <c r="O1146" s="472"/>
      <c r="P1146" s="471">
        <f t="shared" ref="P1146:P1162" si="816">IF(SUM($D1144:$D1146)=0,"NA",SUM($J1144:$J1146)/SUM($D1144:$D1146))</f>
        <v>9.1089764822789007E-2</v>
      </c>
      <c r="Q1146" s="473"/>
      <c r="R1146" s="471"/>
      <c r="S1146" s="473"/>
      <c r="T1146" s="471"/>
      <c r="U1146" s="472"/>
      <c r="V1146" s="472"/>
      <c r="W1146" s="472"/>
      <c r="X1146" s="472"/>
      <c r="Y1146" s="472"/>
      <c r="Z1146" s="472"/>
      <c r="AA1146" s="472"/>
      <c r="AB1146" s="472"/>
      <c r="AC1146" s="472"/>
      <c r="AD1146" s="472"/>
      <c r="AE1146" s="472"/>
      <c r="AF1146" s="472"/>
      <c r="AG1146" s="472"/>
      <c r="AH1146" s="472"/>
      <c r="AI1146" s="472"/>
      <c r="AJ1146" s="472"/>
      <c r="AK1146" s="472"/>
      <c r="AL1146" s="472"/>
      <c r="AM1146" s="472"/>
      <c r="AN1146" s="472"/>
      <c r="AO1146" s="472"/>
      <c r="AP1146" s="472"/>
      <c r="AQ1146" s="472"/>
      <c r="AR1146" s="472"/>
    </row>
    <row r="1147" spans="1:46" s="452" customFormat="1">
      <c r="A1147" s="466">
        <v>39400</v>
      </c>
      <c r="B1147" s="467">
        <v>1999</v>
      </c>
      <c r="C1147" s="466"/>
      <c r="D1147" s="479">
        <v>4300</v>
      </c>
      <c r="E1147" s="479"/>
      <c r="F1147" s="468">
        <v>0</v>
      </c>
      <c r="G1147" s="469"/>
      <c r="H1147" s="479">
        <v>0</v>
      </c>
      <c r="I1147" s="451"/>
      <c r="J1147" s="470">
        <f t="shared" si="814"/>
        <v>0</v>
      </c>
      <c r="K1147" s="449"/>
      <c r="L1147" s="471">
        <f t="shared" si="813"/>
        <v>0</v>
      </c>
      <c r="N1147" s="471">
        <f t="shared" si="815"/>
        <v>0</v>
      </c>
      <c r="O1147" s="472"/>
      <c r="P1147" s="471">
        <f t="shared" si="816"/>
        <v>0</v>
      </c>
      <c r="Q1147" s="473"/>
      <c r="R1147" s="471">
        <f t="shared" ref="R1147:R1162" si="817">IF(SUM($D1144:$D1147)=0,"NA",SUM($J1144:$J1147)/SUM($D1144:$D1147))</f>
        <v>8.3643829366588096E-2</v>
      </c>
      <c r="S1147" s="473"/>
      <c r="T1147" s="471"/>
      <c r="U1147" s="472"/>
      <c r="V1147" s="471"/>
      <c r="W1147" s="472"/>
      <c r="X1147" s="472"/>
      <c r="Y1147" s="472"/>
      <c r="Z1147" s="472"/>
      <c r="AA1147" s="472"/>
      <c r="AB1147" s="472"/>
      <c r="AC1147" s="472"/>
      <c r="AD1147" s="472"/>
      <c r="AE1147" s="472"/>
      <c r="AF1147" s="472"/>
      <c r="AG1147" s="472"/>
      <c r="AH1147" s="472"/>
      <c r="AI1147" s="472"/>
      <c r="AJ1147" s="472"/>
      <c r="AK1147" s="472"/>
      <c r="AL1147" s="472"/>
      <c r="AM1147" s="472"/>
      <c r="AN1147" s="472"/>
      <c r="AO1147" s="472"/>
      <c r="AP1147" s="472"/>
      <c r="AQ1147" s="472"/>
      <c r="AR1147" s="472"/>
    </row>
    <row r="1148" spans="1:46" s="452" customFormat="1">
      <c r="A1148" s="466">
        <v>39400</v>
      </c>
      <c r="B1148" s="467">
        <v>2000</v>
      </c>
      <c r="C1148" s="466"/>
      <c r="D1148" s="479">
        <v>25384</v>
      </c>
      <c r="E1148" s="479"/>
      <c r="F1148" s="479">
        <v>10742</v>
      </c>
      <c r="G1148" s="479"/>
      <c r="H1148" s="479">
        <v>0</v>
      </c>
      <c r="I1148" s="451"/>
      <c r="J1148" s="451">
        <f t="shared" si="814"/>
        <v>10742</v>
      </c>
      <c r="K1148" s="449"/>
      <c r="L1148" s="471">
        <f t="shared" si="813"/>
        <v>0.42317995587771823</v>
      </c>
      <c r="N1148" s="471">
        <f t="shared" si="815"/>
        <v>0.36187845303867405</v>
      </c>
      <c r="O1148" s="472"/>
      <c r="P1148" s="471">
        <f t="shared" si="816"/>
        <v>0.36187845303867405</v>
      </c>
      <c r="Q1148" s="473"/>
      <c r="R1148" s="471">
        <f t="shared" si="817"/>
        <v>0.25304468681538717</v>
      </c>
      <c r="S1148" s="473"/>
      <c r="T1148" s="471">
        <f t="shared" ref="T1148:T1162" si="818">IF(SUM($D1144:$D1148)=0,"NA",SUM($J1144:$J1148)/SUM($D1144:$D1148))</f>
        <v>0.19415807560137457</v>
      </c>
      <c r="U1148" s="472"/>
      <c r="V1148" s="471"/>
      <c r="W1148" s="472"/>
      <c r="X1148" s="471"/>
      <c r="Y1148" s="472"/>
      <c r="Z1148" s="472"/>
      <c r="AA1148" s="472"/>
      <c r="AB1148" s="472"/>
      <c r="AC1148" s="472"/>
      <c r="AD1148" s="472"/>
      <c r="AE1148" s="472"/>
      <c r="AF1148" s="472"/>
      <c r="AG1148" s="472"/>
      <c r="AH1148" s="472"/>
      <c r="AI1148" s="472"/>
      <c r="AJ1148" s="472"/>
      <c r="AK1148" s="472"/>
      <c r="AL1148" s="472"/>
      <c r="AM1148" s="472"/>
      <c r="AN1148" s="472"/>
      <c r="AO1148" s="472"/>
      <c r="AP1148" s="472"/>
      <c r="AQ1148" s="472"/>
      <c r="AR1148" s="472"/>
    </row>
    <row r="1149" spans="1:46" s="452" customFormat="1">
      <c r="A1149" s="466">
        <v>39400</v>
      </c>
      <c r="B1149" s="467">
        <v>2001</v>
      </c>
      <c r="C1149" s="466"/>
      <c r="D1149" s="479">
        <v>18601</v>
      </c>
      <c r="E1149" s="479"/>
      <c r="F1149" s="468">
        <v>0</v>
      </c>
      <c r="G1149" s="469"/>
      <c r="H1149" s="479">
        <v>0</v>
      </c>
      <c r="I1149" s="451"/>
      <c r="J1149" s="470">
        <f t="shared" si="814"/>
        <v>0</v>
      </c>
      <c r="K1149" s="449"/>
      <c r="L1149" s="471">
        <f t="shared" si="813"/>
        <v>0</v>
      </c>
      <c r="N1149" s="471">
        <f t="shared" si="815"/>
        <v>0.24421962032511083</v>
      </c>
      <c r="O1149" s="472"/>
      <c r="P1149" s="471">
        <f t="shared" si="816"/>
        <v>0.22247074660867763</v>
      </c>
      <c r="Q1149" s="473"/>
      <c r="R1149" s="471">
        <f t="shared" si="817"/>
        <v>0.22247074660867763</v>
      </c>
      <c r="S1149" s="473"/>
      <c r="T1149" s="471">
        <f t="shared" si="818"/>
        <v>0.1759483718797091</v>
      </c>
      <c r="U1149" s="472"/>
      <c r="V1149" s="471">
        <f t="shared" ref="V1149:V1162" si="819">IF(SUM($D1144:$D1149)=0,"NA",SUM($J1144:$J1149)/SUM($D1144:$D1149))</f>
        <v>0.15676733375436125</v>
      </c>
      <c r="W1149" s="472"/>
      <c r="X1149" s="471"/>
      <c r="Y1149" s="472"/>
      <c r="Z1149" s="471"/>
      <c r="AA1149" s="472"/>
      <c r="AB1149" s="472"/>
      <c r="AC1149" s="472"/>
      <c r="AD1149" s="472"/>
      <c r="AE1149" s="472"/>
      <c r="AF1149" s="472"/>
      <c r="AG1149" s="472"/>
      <c r="AH1149" s="472"/>
      <c r="AI1149" s="472"/>
      <c r="AJ1149" s="472"/>
      <c r="AK1149" s="472"/>
      <c r="AL1149" s="472"/>
      <c r="AM1149" s="472"/>
      <c r="AN1149" s="472"/>
      <c r="AO1149" s="472"/>
      <c r="AP1149" s="472"/>
      <c r="AQ1149" s="472"/>
      <c r="AR1149" s="472"/>
    </row>
    <row r="1150" spans="1:46" s="452" customFormat="1">
      <c r="A1150" s="466">
        <v>39400</v>
      </c>
      <c r="B1150" s="467">
        <v>2002</v>
      </c>
      <c r="C1150" s="466"/>
      <c r="D1150" s="479">
        <v>764651</v>
      </c>
      <c r="E1150" s="479"/>
      <c r="F1150" s="468">
        <v>0</v>
      </c>
      <c r="G1150" s="469"/>
      <c r="H1150" s="479">
        <v>0</v>
      </c>
      <c r="I1150" s="451"/>
      <c r="J1150" s="470">
        <f t="shared" si="814"/>
        <v>0</v>
      </c>
      <c r="K1150" s="449"/>
      <c r="L1150" s="471">
        <f t="shared" si="813"/>
        <v>0</v>
      </c>
      <c r="N1150" s="471">
        <f t="shared" si="815"/>
        <v>0</v>
      </c>
      <c r="O1150" s="472"/>
      <c r="P1150" s="471">
        <f t="shared" si="816"/>
        <v>1.3284098160358925E-2</v>
      </c>
      <c r="Q1150" s="473"/>
      <c r="R1150" s="471">
        <f t="shared" si="817"/>
        <v>1.3213832331204425E-2</v>
      </c>
      <c r="S1150" s="473"/>
      <c r="T1150" s="471">
        <f t="shared" si="818"/>
        <v>1.3213832331204425E-2</v>
      </c>
      <c r="U1150" s="472"/>
      <c r="V1150" s="471">
        <f t="shared" si="819"/>
        <v>1.3009520372337269E-2</v>
      </c>
      <c r="W1150" s="472"/>
      <c r="X1150" s="471">
        <f t="shared" ref="X1150:X1162" si="820">IF(SUM($D1144:$D1150)=0,"NA",SUM($J1144:$J1150)/SUM($D1144:$D1150))</f>
        <v>1.7581626492034742E-2</v>
      </c>
      <c r="Y1150" s="472"/>
      <c r="Z1150" s="471"/>
      <c r="AA1150" s="472"/>
      <c r="AB1150" s="471"/>
      <c r="AC1150" s="472"/>
      <c r="AD1150" s="472"/>
      <c r="AE1150" s="472"/>
      <c r="AF1150" s="472"/>
      <c r="AG1150" s="472"/>
      <c r="AH1150" s="472"/>
      <c r="AI1150" s="472"/>
      <c r="AJ1150" s="472"/>
      <c r="AK1150" s="472"/>
      <c r="AL1150" s="472"/>
      <c r="AM1150" s="472"/>
      <c r="AN1150" s="472"/>
      <c r="AO1150" s="472"/>
      <c r="AP1150" s="472"/>
      <c r="AQ1150" s="472"/>
      <c r="AR1150" s="472"/>
    </row>
    <row r="1151" spans="1:46" s="452" customFormat="1">
      <c r="A1151" s="466">
        <v>39400</v>
      </c>
      <c r="B1151" s="467">
        <v>2003</v>
      </c>
      <c r="C1151" s="466"/>
      <c r="D1151" s="479">
        <v>61408</v>
      </c>
      <c r="E1151" s="479"/>
      <c r="F1151" s="468">
        <v>0</v>
      </c>
      <c r="G1151" s="469"/>
      <c r="H1151" s="479">
        <v>0</v>
      </c>
      <c r="I1151" s="451"/>
      <c r="J1151" s="470">
        <f t="shared" si="814"/>
        <v>0</v>
      </c>
      <c r="K1151" s="449"/>
      <c r="L1151" s="471">
        <f t="shared" si="813"/>
        <v>0</v>
      </c>
      <c r="N1151" s="471">
        <f t="shared" si="815"/>
        <v>0</v>
      </c>
      <c r="O1151" s="472"/>
      <c r="P1151" s="471">
        <f t="shared" si="816"/>
        <v>0</v>
      </c>
      <c r="Q1151" s="473"/>
      <c r="R1151" s="471">
        <f t="shared" si="817"/>
        <v>1.2346502015989996E-2</v>
      </c>
      <c r="S1151" s="473"/>
      <c r="T1151" s="471">
        <f t="shared" si="818"/>
        <v>1.2285782255039207E-2</v>
      </c>
      <c r="U1151" s="472"/>
      <c r="V1151" s="471">
        <f t="shared" si="819"/>
        <v>1.2285782255039207E-2</v>
      </c>
      <c r="W1151" s="472"/>
      <c r="X1151" s="471">
        <f t="shared" si="820"/>
        <v>1.2108969452526234E-2</v>
      </c>
      <c r="Y1151" s="472"/>
      <c r="Z1151" s="471">
        <f t="shared" ref="Z1151:Z1162" si="821">IF(SUM($D1144:$D1151)=0,"NA",SUM($J1144:$J1151)/SUM($D1144:$D1151))</f>
        <v>1.6411459191370922E-2</v>
      </c>
      <c r="AA1151" s="472"/>
      <c r="AB1151" s="471"/>
      <c r="AC1151" s="472"/>
      <c r="AD1151" s="471"/>
      <c r="AE1151" s="471"/>
      <c r="AF1151" s="472"/>
      <c r="AG1151" s="472"/>
      <c r="AH1151" s="472"/>
      <c r="AI1151" s="472"/>
      <c r="AJ1151" s="472"/>
      <c r="AK1151" s="472"/>
      <c r="AL1151" s="472"/>
      <c r="AM1151" s="472"/>
      <c r="AN1151" s="472"/>
      <c r="AO1151" s="472"/>
      <c r="AP1151" s="472"/>
      <c r="AQ1151" s="472"/>
      <c r="AR1151" s="472"/>
    </row>
    <row r="1152" spans="1:46" s="452" customFormat="1">
      <c r="A1152" s="466">
        <v>39400</v>
      </c>
      <c r="B1152" s="467">
        <v>2004</v>
      </c>
      <c r="C1152" s="466"/>
      <c r="D1152" s="479">
        <v>517271</v>
      </c>
      <c r="E1152" s="479"/>
      <c r="F1152" s="468">
        <v>0</v>
      </c>
      <c r="G1152" s="469"/>
      <c r="H1152" s="479">
        <v>0</v>
      </c>
      <c r="I1152" s="451"/>
      <c r="J1152" s="470">
        <f t="shared" si="814"/>
        <v>0</v>
      </c>
      <c r="K1152" s="449"/>
      <c r="L1152" s="471">
        <f t="shared" si="813"/>
        <v>0</v>
      </c>
      <c r="N1152" s="471">
        <f t="shared" si="815"/>
        <v>0</v>
      </c>
      <c r="O1152" s="472"/>
      <c r="P1152" s="471">
        <f t="shared" si="816"/>
        <v>0</v>
      </c>
      <c r="Q1152" s="473"/>
      <c r="R1152" s="471">
        <f t="shared" si="817"/>
        <v>0</v>
      </c>
      <c r="S1152" s="473"/>
      <c r="T1152" s="471">
        <f t="shared" si="818"/>
        <v>7.743014383899835E-3</v>
      </c>
      <c r="U1152" s="472"/>
      <c r="V1152" s="471">
        <f t="shared" si="819"/>
        <v>7.7190889721654339E-3</v>
      </c>
      <c r="W1152" s="472"/>
      <c r="X1152" s="471">
        <f t="shared" si="820"/>
        <v>7.7190889721654339E-3</v>
      </c>
      <c r="Y1152" s="472"/>
      <c r="Z1152" s="471">
        <f t="shared" si="821"/>
        <v>7.64891603566551E-3</v>
      </c>
      <c r="AA1152" s="472"/>
      <c r="AB1152" s="471">
        <f t="shared" ref="AB1152:AB1162" si="822">IF(SUM($D1144:$D1152)=0,"NA",SUM($J1144:$J1152)/SUM($D1144:$D1152))</f>
        <v>1.0515869295425645E-2</v>
      </c>
      <c r="AC1152" s="472"/>
      <c r="AD1152" s="471"/>
      <c r="AE1152" s="471"/>
      <c r="AF1152" s="471"/>
      <c r="AG1152" s="472"/>
      <c r="AH1152" s="471" t="s">
        <v>36</v>
      </c>
      <c r="AI1152" s="472"/>
      <c r="AJ1152" s="471" t="s">
        <v>36</v>
      </c>
      <c r="AK1152" s="472"/>
      <c r="AL1152" s="471" t="s">
        <v>36</v>
      </c>
      <c r="AM1152" s="472"/>
      <c r="AN1152" s="471" t="s">
        <v>36</v>
      </c>
      <c r="AO1152" s="472"/>
      <c r="AP1152" s="472"/>
      <c r="AQ1152" s="472"/>
      <c r="AR1152" s="472"/>
    </row>
    <row r="1153" spans="1:46" s="452" customFormat="1">
      <c r="A1153" s="466">
        <v>39400</v>
      </c>
      <c r="B1153" s="467">
        <v>2005</v>
      </c>
      <c r="C1153" s="466"/>
      <c r="D1153" s="479">
        <v>43563</v>
      </c>
      <c r="E1153" s="479"/>
      <c r="F1153" s="479">
        <v>200</v>
      </c>
      <c r="G1153" s="479"/>
      <c r="H1153" s="479">
        <v>5.69</v>
      </c>
      <c r="I1153" s="451"/>
      <c r="J1153" s="451">
        <f t="shared" si="814"/>
        <v>194.31</v>
      </c>
      <c r="K1153" s="449"/>
      <c r="L1153" s="471">
        <f t="shared" si="813"/>
        <v>4.460436609048964E-3</v>
      </c>
      <c r="N1153" s="471">
        <f t="shared" si="815"/>
        <v>3.4646615576088469E-4</v>
      </c>
      <c r="O1153" s="472"/>
      <c r="P1153" s="471">
        <f t="shared" si="816"/>
        <v>3.1227400271919929E-4</v>
      </c>
      <c r="Q1153" s="473"/>
      <c r="R1153" s="471">
        <f t="shared" si="817"/>
        <v>1.4010453582215788E-4</v>
      </c>
      <c r="S1153" s="473"/>
      <c r="T1153" s="471">
        <f t="shared" si="818"/>
        <v>1.3825032337384579E-4</v>
      </c>
      <c r="U1153" s="472"/>
      <c r="V1153" s="471">
        <f t="shared" si="819"/>
        <v>7.6430764887013428E-3</v>
      </c>
      <c r="W1153" s="472"/>
      <c r="X1153" s="471">
        <f t="shared" si="820"/>
        <v>7.6201767306912447E-3</v>
      </c>
      <c r="Y1153" s="472"/>
      <c r="Z1153" s="471">
        <f t="shared" si="821"/>
        <v>7.6201767306912447E-3</v>
      </c>
      <c r="AA1153" s="472"/>
      <c r="AB1153" s="471">
        <f t="shared" si="822"/>
        <v>7.5529871645677142E-3</v>
      </c>
      <c r="AC1153" s="472"/>
      <c r="AD1153" s="471">
        <f t="shared" ref="AD1153:AD1162" si="823">IF(SUM($D1144:$D1153)=0,"NA",SUM($J1144:$J1153)/SUM($D1144:$D1153))</f>
        <v>1.0338049265174771E-2</v>
      </c>
      <c r="AE1153" s="471"/>
      <c r="AF1153" s="471"/>
      <c r="AG1153" s="472"/>
      <c r="AH1153" s="471"/>
      <c r="AI1153" s="472"/>
      <c r="AJ1153" s="471" t="s">
        <v>36</v>
      </c>
      <c r="AK1153" s="472"/>
      <c r="AL1153" s="471" t="s">
        <v>36</v>
      </c>
      <c r="AM1153" s="472"/>
      <c r="AN1153" s="471" t="s">
        <v>36</v>
      </c>
      <c r="AO1153" s="472"/>
      <c r="AP1153" s="472"/>
      <c r="AQ1153" s="472"/>
      <c r="AR1153" s="472"/>
    </row>
    <row r="1154" spans="1:46" s="452" customFormat="1">
      <c r="A1154" s="466">
        <v>39400</v>
      </c>
      <c r="B1154" s="467">
        <v>2006</v>
      </c>
      <c r="C1154" s="466"/>
      <c r="D1154" s="479">
        <v>578945.54</v>
      </c>
      <c r="E1154" s="479"/>
      <c r="F1154" s="468">
        <v>0</v>
      </c>
      <c r="G1154" s="469"/>
      <c r="H1154" s="479">
        <v>0</v>
      </c>
      <c r="I1154" s="451"/>
      <c r="J1154" s="470">
        <f t="shared" si="814"/>
        <v>0</v>
      </c>
      <c r="K1154" s="449"/>
      <c r="L1154" s="471">
        <f t="shared" si="813"/>
        <v>0</v>
      </c>
      <c r="N1154" s="471">
        <f t="shared" si="815"/>
        <v>3.1214029609939167E-4</v>
      </c>
      <c r="O1154" s="472"/>
      <c r="P1154" s="471">
        <f t="shared" si="816"/>
        <v>1.7048033692550755E-4</v>
      </c>
      <c r="Q1154" s="473"/>
      <c r="R1154" s="471">
        <f t="shared" si="817"/>
        <v>1.6176491474428713E-4</v>
      </c>
      <c r="S1154" s="473"/>
      <c r="T1154" s="471">
        <f t="shared" si="818"/>
        <v>9.8843315992777316E-5</v>
      </c>
      <c r="U1154" s="472"/>
      <c r="V1154" s="471">
        <f t="shared" si="819"/>
        <v>9.7916815344245762E-5</v>
      </c>
      <c r="W1154" s="472"/>
      <c r="X1154" s="471">
        <f t="shared" si="820"/>
        <v>5.4414279574016731E-3</v>
      </c>
      <c r="Y1154" s="472"/>
      <c r="Z1154" s="471">
        <f t="shared" si="821"/>
        <v>5.4298109241104446E-3</v>
      </c>
      <c r="AA1154" s="472"/>
      <c r="AB1154" s="471">
        <f t="shared" si="822"/>
        <v>5.4298109241104446E-3</v>
      </c>
      <c r="AC1154" s="472"/>
      <c r="AD1154" s="471">
        <f t="shared" si="823"/>
        <v>5.3956095724833758E-3</v>
      </c>
      <c r="AE1154" s="471"/>
      <c r="AF1154" s="471">
        <f t="shared" ref="AF1154:AF1162" si="824">IF(SUM($D1144:$D1154)=0,"NA",SUM($J1144:$J1154)/SUM($D1144:$D1154))</f>
        <v>7.4360479108032075E-3</v>
      </c>
      <c r="AG1154" s="472"/>
      <c r="AH1154" s="471"/>
      <c r="AI1154" s="472"/>
      <c r="AJ1154" s="471"/>
      <c r="AK1154" s="472"/>
      <c r="AL1154" s="471" t="s">
        <v>36</v>
      </c>
      <c r="AM1154" s="472"/>
      <c r="AN1154" s="471" t="s">
        <v>36</v>
      </c>
      <c r="AO1154" s="472"/>
      <c r="AP1154" s="472"/>
      <c r="AQ1154" s="472"/>
      <c r="AR1154" s="472"/>
    </row>
    <row r="1155" spans="1:46" s="452" customFormat="1">
      <c r="A1155" s="466">
        <v>39400</v>
      </c>
      <c r="B1155" s="467">
        <v>2007</v>
      </c>
      <c r="C1155" s="466"/>
      <c r="D1155" s="479">
        <v>96024.71</v>
      </c>
      <c r="E1155" s="479"/>
      <c r="F1155" s="479">
        <v>155.09</v>
      </c>
      <c r="G1155" s="479"/>
      <c r="H1155" s="482">
        <v>-367.06</v>
      </c>
      <c r="I1155" s="451"/>
      <c r="J1155" s="451">
        <f t="shared" si="814"/>
        <v>522.15</v>
      </c>
      <c r="K1155" s="449"/>
      <c r="L1155" s="471">
        <f t="shared" si="813"/>
        <v>5.4376628682346441E-3</v>
      </c>
      <c r="N1155" s="471">
        <f t="shared" si="815"/>
        <v>7.7358965080312795E-4</v>
      </c>
      <c r="O1155" s="472"/>
      <c r="P1155" s="471">
        <f t="shared" si="816"/>
        <v>9.9711460812704211E-4</v>
      </c>
      <c r="Q1155" s="473"/>
      <c r="R1155" s="471">
        <f t="shared" si="817"/>
        <v>5.7975201169602718E-4</v>
      </c>
      <c r="S1155" s="473"/>
      <c r="T1155" s="471">
        <f t="shared" si="818"/>
        <v>5.5230745778109941E-4</v>
      </c>
      <c r="U1155" s="472"/>
      <c r="V1155" s="471">
        <f t="shared" si="819"/>
        <v>3.4748182256994978E-4</v>
      </c>
      <c r="W1155" s="472"/>
      <c r="X1155" s="471">
        <f t="shared" si="820"/>
        <v>3.4437505955701959E-4</v>
      </c>
      <c r="Y1155" s="472"/>
      <c r="Z1155" s="471">
        <f t="shared" si="821"/>
        <v>5.4412562728582171E-3</v>
      </c>
      <c r="AA1155" s="472"/>
      <c r="AB1155" s="471">
        <f t="shared" si="822"/>
        <v>5.4301682358099713E-3</v>
      </c>
      <c r="AC1155" s="472"/>
      <c r="AD1155" s="471">
        <f t="shared" si="823"/>
        <v>5.4301682358099713E-3</v>
      </c>
      <c r="AE1155" s="471"/>
      <c r="AF1155" s="471">
        <f t="shared" si="824"/>
        <v>5.3975117471128436E-3</v>
      </c>
      <c r="AG1155" s="472"/>
      <c r="AH1155" s="471">
        <f t="shared" ref="AH1155:AH1162" si="825">IF(SUM($D1144:$D1155)=0,"NA",SUM($J1144:$J1155)/SUM($D1144:$D1155))</f>
        <v>7.3471442326324332E-3</v>
      </c>
      <c r="AI1155" s="472"/>
      <c r="AJ1155" s="471"/>
      <c r="AK1155" s="472"/>
      <c r="AL1155" s="471"/>
      <c r="AM1155" s="472"/>
      <c r="AN1155" s="471" t="s">
        <v>36</v>
      </c>
      <c r="AO1155" s="472"/>
      <c r="AP1155" s="472"/>
      <c r="AQ1155" s="472"/>
      <c r="AR1155" s="472"/>
    </row>
    <row r="1156" spans="1:46" s="452" customFormat="1">
      <c r="A1156" s="466">
        <v>39400</v>
      </c>
      <c r="B1156" s="467">
        <v>2008</v>
      </c>
      <c r="C1156" s="466"/>
      <c r="D1156" s="479">
        <v>42541.38</v>
      </c>
      <c r="E1156" s="479"/>
      <c r="F1156" s="479">
        <v>169.69</v>
      </c>
      <c r="G1156" s="479"/>
      <c r="H1156" s="482">
        <v>-79.319999999999993</v>
      </c>
      <c r="I1156" s="451"/>
      <c r="J1156" s="451">
        <f t="shared" si="814"/>
        <v>249.01</v>
      </c>
      <c r="K1156" s="449"/>
      <c r="L1156" s="471">
        <f t="shared" si="813"/>
        <v>5.8533597170566639E-3</v>
      </c>
      <c r="N1156" s="471">
        <f t="shared" si="815"/>
        <v>5.5652865719166928E-3</v>
      </c>
      <c r="O1156" s="472"/>
      <c r="P1156" s="471">
        <f t="shared" si="816"/>
        <v>1.0747700354348264E-3</v>
      </c>
      <c r="Q1156" s="472"/>
      <c r="R1156" s="471">
        <f t="shared" si="817"/>
        <v>1.2685615338406432E-3</v>
      </c>
      <c r="S1156" s="473"/>
      <c r="T1156" s="471">
        <f t="shared" si="818"/>
        <v>7.5524957988083404E-4</v>
      </c>
      <c r="U1156" s="472"/>
      <c r="V1156" s="471">
        <f t="shared" si="819"/>
        <v>7.2063249419969855E-4</v>
      </c>
      <c r="W1156" s="472"/>
      <c r="X1156" s="471">
        <f t="shared" si="820"/>
        <v>4.587853430069673E-4</v>
      </c>
      <c r="Y1156" s="472"/>
      <c r="Z1156" s="471">
        <f t="shared" si="821"/>
        <v>4.5476563338176358E-4</v>
      </c>
      <c r="AA1156" s="472"/>
      <c r="AB1156" s="471">
        <f t="shared" si="822"/>
        <v>5.449416547407185E-3</v>
      </c>
      <c r="AC1156" s="472"/>
      <c r="AD1156" s="471">
        <f t="shared" si="823"/>
        <v>5.4385313316160679E-3</v>
      </c>
      <c r="AE1156" s="471"/>
      <c r="AF1156" s="471">
        <f t="shared" si="824"/>
        <v>5.4385313316160679E-3</v>
      </c>
      <c r="AG1156" s="472"/>
      <c r="AH1156" s="471">
        <f t="shared" si="825"/>
        <v>5.4064670877292057E-3</v>
      </c>
      <c r="AI1156" s="472"/>
      <c r="AJ1156" s="471">
        <f t="shared" ref="AJ1156:AJ1162" si="826">IF(SUM($D1144:$D1156)=0,"NA",SUM($J1144:$J1156)/SUM($D1144:$D1156))</f>
        <v>7.3182719751896785E-3</v>
      </c>
      <c r="AK1156" s="472"/>
      <c r="AL1156" s="471"/>
      <c r="AM1156" s="472"/>
      <c r="AN1156" s="471"/>
      <c r="AO1156" s="472"/>
      <c r="AP1156" s="472"/>
      <c r="AQ1156" s="472"/>
      <c r="AR1156" s="472"/>
    </row>
    <row r="1157" spans="1:46" s="452" customFormat="1">
      <c r="A1157" s="466">
        <v>39400</v>
      </c>
      <c r="B1157" s="467">
        <v>2009</v>
      </c>
      <c r="C1157" s="466"/>
      <c r="D1157" s="479">
        <v>169280.66</v>
      </c>
      <c r="E1157" s="479"/>
      <c r="F1157" s="479">
        <v>7500</v>
      </c>
      <c r="G1157" s="479"/>
      <c r="H1157" s="479">
        <v>3805.2</v>
      </c>
      <c r="I1157" s="451"/>
      <c r="J1157" s="451">
        <f t="shared" si="814"/>
        <v>3694.8</v>
      </c>
      <c r="K1157" s="449"/>
      <c r="L1157" s="471">
        <f t="shared" si="813"/>
        <v>2.1826474447819381E-2</v>
      </c>
      <c r="N1157" s="471">
        <f t="shared" si="815"/>
        <v>1.8618506365060031E-2</v>
      </c>
      <c r="O1157" s="472"/>
      <c r="P1157" s="471">
        <f t="shared" si="816"/>
        <v>1.4507088348342153E-2</v>
      </c>
      <c r="Q1157" s="472"/>
      <c r="R1157" s="471">
        <f t="shared" si="817"/>
        <v>5.0360834779021365E-3</v>
      </c>
      <c r="S1157" s="473"/>
      <c r="T1157" s="471">
        <f t="shared" si="818"/>
        <v>5.0091293617516809E-3</v>
      </c>
      <c r="U1157" s="472"/>
      <c r="V1157" s="471">
        <f t="shared" si="819"/>
        <v>3.2192493547488705E-3</v>
      </c>
      <c r="W1157" s="472"/>
      <c r="X1157" s="471">
        <f t="shared" si="820"/>
        <v>3.0882465898107599E-3</v>
      </c>
      <c r="Y1157" s="472"/>
      <c r="Z1157" s="471">
        <f t="shared" si="821"/>
        <v>2.0496548139254576E-3</v>
      </c>
      <c r="AA1157" s="472"/>
      <c r="AB1157" s="471">
        <f t="shared" si="822"/>
        <v>2.0330226727482631E-3</v>
      </c>
      <c r="AC1157" s="472"/>
      <c r="AD1157" s="471">
        <f t="shared" si="823"/>
        <v>6.6455828796942468E-3</v>
      </c>
      <c r="AE1157" s="471"/>
      <c r="AF1157" s="471">
        <f t="shared" si="824"/>
        <v>6.6332760872663881E-3</v>
      </c>
      <c r="AG1157" s="472"/>
      <c r="AH1157" s="471">
        <f t="shared" si="825"/>
        <v>6.6332760872663881E-3</v>
      </c>
      <c r="AI1157" s="472"/>
      <c r="AJ1157" s="471">
        <f t="shared" si="826"/>
        <v>6.5970034684287755E-3</v>
      </c>
      <c r="AK1157" s="472"/>
      <c r="AL1157" s="471">
        <f t="shared" ref="AL1157:AL1162" si="827">IF(SUM($D1144:$D1157)=0,"NA",SUM($J1144:$J1157)/SUM($D1144:$D1157))</f>
        <v>8.3544212935794879E-3</v>
      </c>
      <c r="AM1157" s="472"/>
      <c r="AN1157" s="471"/>
      <c r="AO1157" s="472"/>
      <c r="AP1157" s="471"/>
      <c r="AQ1157" s="472"/>
      <c r="AR1157" s="472"/>
    </row>
    <row r="1158" spans="1:46">
      <c r="A1158" s="466">
        <v>39400</v>
      </c>
      <c r="B1158" s="467">
        <v>2010</v>
      </c>
      <c r="C1158" s="466"/>
      <c r="D1158" s="479">
        <v>91719.05</v>
      </c>
      <c r="E1158" s="479"/>
      <c r="F1158" s="479">
        <v>0</v>
      </c>
      <c r="G1158" s="479"/>
      <c r="H1158" s="479">
        <v>2128.7399999999998</v>
      </c>
      <c r="J1158" s="451">
        <f t="shared" si="814"/>
        <v>-2128.7399999999998</v>
      </c>
      <c r="L1158" s="471">
        <f t="shared" si="813"/>
        <v>-2.3209355090354728E-2</v>
      </c>
      <c r="N1158" s="471">
        <f t="shared" si="815"/>
        <v>6.0002365519869743E-3</v>
      </c>
      <c r="O1158" s="472"/>
      <c r="P1158" s="471">
        <f t="shared" si="816"/>
        <v>5.9796517170047732E-3</v>
      </c>
      <c r="Q1158" s="472"/>
      <c r="R1158" s="471">
        <f t="shared" si="817"/>
        <v>5.8493995231824157E-3</v>
      </c>
      <c r="S1158" s="472"/>
      <c r="T1158" s="471">
        <f t="shared" si="818"/>
        <v>2.3885466672261559E-3</v>
      </c>
      <c r="U1158" s="472"/>
      <c r="V1158" s="471">
        <f t="shared" si="819"/>
        <v>2.4768550592905018E-3</v>
      </c>
      <c r="W1158" s="472"/>
      <c r="X1158" s="471">
        <f t="shared" si="820"/>
        <v>1.6445497538583518E-3</v>
      </c>
      <c r="Y1158" s="472"/>
      <c r="Z1158" s="471">
        <f t="shared" si="821"/>
        <v>1.581461638555757E-3</v>
      </c>
      <c r="AA1158" s="472"/>
      <c r="AB1158" s="471">
        <f t="shared" si="822"/>
        <v>1.0702314006915202E-3</v>
      </c>
      <c r="AC1158" s="472"/>
      <c r="AD1158" s="471">
        <f t="shared" si="823"/>
        <v>1.0618810107195485E-3</v>
      </c>
      <c r="AE1158" s="472"/>
      <c r="AF1158" s="471">
        <f t="shared" si="824"/>
        <v>5.5090847210272796E-3</v>
      </c>
      <c r="AG1158" s="472"/>
      <c r="AH1158" s="471">
        <f t="shared" si="825"/>
        <v>5.4992702582014972E-3</v>
      </c>
      <c r="AI1158" s="472"/>
      <c r="AJ1158" s="471">
        <f t="shared" si="826"/>
        <v>5.4992702582014972E-3</v>
      </c>
      <c r="AK1158" s="472"/>
      <c r="AL1158" s="471">
        <f t="shared" si="827"/>
        <v>5.4703353945367104E-3</v>
      </c>
      <c r="AM1158" s="472"/>
      <c r="AN1158" s="471">
        <f>IF(SUM($D1144:$D1158)=0,"NA",SUM($J1144:$J1158)/SUM($D1144:$D1158))</f>
        <v>7.1785450077618811E-3</v>
      </c>
      <c r="AO1158" s="472"/>
      <c r="AP1158" s="471"/>
      <c r="AQ1158" s="472"/>
      <c r="AR1158" s="471"/>
    </row>
    <row r="1159" spans="1:46">
      <c r="A1159" s="466">
        <v>39400</v>
      </c>
      <c r="B1159" s="467">
        <v>2011</v>
      </c>
      <c r="C1159" s="466"/>
      <c r="D1159" s="479">
        <v>76934.17</v>
      </c>
      <c r="E1159" s="479"/>
      <c r="F1159" s="479">
        <v>0</v>
      </c>
      <c r="G1159" s="479"/>
      <c r="H1159" s="479">
        <v>123.21</v>
      </c>
      <c r="J1159" s="451">
        <f t="shared" si="814"/>
        <v>-123.21</v>
      </c>
      <c r="L1159" s="471">
        <f t="shared" si="813"/>
        <v>-1.6014990478223135E-3</v>
      </c>
      <c r="N1159" s="471">
        <f t="shared" si="815"/>
        <v>-1.3352546722796042E-2</v>
      </c>
      <c r="O1159" s="472"/>
      <c r="P1159" s="471">
        <f t="shared" si="816"/>
        <v>4.2696222113035847E-3</v>
      </c>
      <c r="Q1159" s="472"/>
      <c r="R1159" s="471">
        <f t="shared" si="817"/>
        <v>4.4467017382417992E-3</v>
      </c>
      <c r="S1159" s="472"/>
      <c r="T1159" s="471">
        <f t="shared" si="818"/>
        <v>4.6464011319874805E-3</v>
      </c>
      <c r="U1159" s="472"/>
      <c r="V1159" s="471">
        <f t="shared" si="819"/>
        <v>2.0977018510410835E-3</v>
      </c>
      <c r="W1159" s="472"/>
      <c r="X1159" s="471">
        <f t="shared" si="820"/>
        <v>2.191357007781496E-3</v>
      </c>
      <c r="Y1159" s="472"/>
      <c r="Z1159" s="471">
        <f t="shared" si="821"/>
        <v>1.4900393063821003E-3</v>
      </c>
      <c r="AA1159" s="472"/>
      <c r="AB1159" s="471">
        <f t="shared" si="822"/>
        <v>1.4354997492947903E-3</v>
      </c>
      <c r="AC1159" s="472"/>
      <c r="AD1159" s="471">
        <f t="shared" si="823"/>
        <v>9.8607133701544142E-4</v>
      </c>
      <c r="AE1159" s="472"/>
      <c r="AF1159" s="471">
        <f t="shared" si="824"/>
        <v>9.7861812133692022E-4</v>
      </c>
      <c r="AG1159" s="472"/>
      <c r="AH1159" s="471">
        <f t="shared" si="825"/>
        <v>5.2890623231889892E-3</v>
      </c>
      <c r="AI1159" s="472"/>
      <c r="AJ1159" s="471">
        <f t="shared" si="826"/>
        <v>5.2799308876675631E-3</v>
      </c>
      <c r="AK1159" s="472"/>
      <c r="AL1159" s="471">
        <f t="shared" si="827"/>
        <v>5.2799308876675631E-3</v>
      </c>
      <c r="AM1159" s="472"/>
      <c r="AN1159" s="471">
        <f>IF(SUM($D1145:$D1159)=0,"NA",SUM($J1145:$J1159)/SUM($D1145:$D1159))</f>
        <v>5.2530038551596185E-3</v>
      </c>
      <c r="AO1159" s="472"/>
      <c r="AP1159" s="471">
        <f>IF(SUM($D1144:$D1159)=0,"NA",SUM($J1144:$J1159)/SUM($D1144:$D1159))</f>
        <v>6.9124935355086214E-3</v>
      </c>
      <c r="AQ1159" s="472"/>
      <c r="AR1159" s="471"/>
    </row>
    <row r="1160" spans="1:46">
      <c r="A1160" s="466">
        <v>39400</v>
      </c>
      <c r="B1160" s="467">
        <v>2012</v>
      </c>
      <c r="C1160" s="466"/>
      <c r="D1160" s="479">
        <v>106303.9</v>
      </c>
      <c r="E1160" s="479"/>
      <c r="F1160" s="479">
        <v>21457.91</v>
      </c>
      <c r="G1160" s="479"/>
      <c r="H1160" s="479">
        <v>1222.32</v>
      </c>
      <c r="J1160" s="451">
        <f t="shared" si="814"/>
        <v>20235.59</v>
      </c>
      <c r="L1160" s="471">
        <f t="shared" si="813"/>
        <v>0.19035604526268557</v>
      </c>
      <c r="N1160" s="471">
        <f t="shared" si="815"/>
        <v>0.10976092468120845</v>
      </c>
      <c r="O1160" s="472"/>
      <c r="P1160" s="471">
        <f t="shared" si="816"/>
        <v>6.5405253008178149E-2</v>
      </c>
      <c r="Q1160" s="472"/>
      <c r="R1160" s="471">
        <f t="shared" si="817"/>
        <v>4.8799181375343628E-2</v>
      </c>
      <c r="S1160" s="472"/>
      <c r="T1160" s="471">
        <f t="shared" si="818"/>
        <v>4.5045991697754688E-2</v>
      </c>
      <c r="U1160" s="472"/>
      <c r="V1160" s="471">
        <f t="shared" si="819"/>
        <v>3.8519991296557449E-2</v>
      </c>
      <c r="W1160" s="472"/>
      <c r="X1160" s="471">
        <f t="shared" si="820"/>
        <v>1.9323960749848799E-2</v>
      </c>
      <c r="Y1160" s="472"/>
      <c r="Z1160" s="471">
        <f t="shared" si="821"/>
        <v>1.8786755875184261E-2</v>
      </c>
      <c r="AA1160" s="472"/>
      <c r="AB1160" s="471">
        <f t="shared" si="822"/>
        <v>1.3145319912258997E-2</v>
      </c>
      <c r="AC1160" s="472"/>
      <c r="AD1160" s="471">
        <f t="shared" si="823"/>
        <v>1.2692835779966006E-2</v>
      </c>
      <c r="AE1160" s="472"/>
      <c r="AF1160" s="471">
        <f t="shared" si="824"/>
        <v>8.8846948128749065E-3</v>
      </c>
      <c r="AG1160" s="472"/>
      <c r="AH1160" s="471">
        <f t="shared" si="825"/>
        <v>8.820320625538192E-3</v>
      </c>
      <c r="AI1160" s="472"/>
      <c r="AJ1160" s="471">
        <f t="shared" si="826"/>
        <v>1.2877249492629566E-2</v>
      </c>
      <c r="AK1160" s="472"/>
      <c r="AL1160" s="471">
        <f t="shared" si="827"/>
        <v>1.2855927305261108E-2</v>
      </c>
      <c r="AM1160" s="472"/>
      <c r="AN1160" s="471">
        <f>IF(SUM($D1146:$D1160)=0,"NA",SUM($J1146:$J1160)/SUM($D1146:$D1160))</f>
        <v>1.2855927305261108E-2</v>
      </c>
      <c r="AO1160" s="472"/>
      <c r="AP1160" s="471">
        <f>IF(SUM($D1145:$D1160)=0,"NA",SUM($J1145:$J1160)/SUM($D1145:$D1160))</f>
        <v>1.2793034261816121E-2</v>
      </c>
      <c r="AQ1160" s="472"/>
      <c r="AR1160" s="471">
        <f>IF(SUM($D1144:$D1160)=0,"NA",SUM($J1144:$J1160)/SUM($D1144:$D1160))</f>
        <v>1.4284538531167679E-2</v>
      </c>
    </row>
    <row r="1161" spans="1:46">
      <c r="A1161" s="466">
        <v>39400</v>
      </c>
      <c r="B1161" s="467">
        <v>2013</v>
      </c>
      <c r="C1161" s="466"/>
      <c r="D1161" s="477">
        <v>95483.59</v>
      </c>
      <c r="E1161" s="478"/>
      <c r="F1161" s="479">
        <v>0</v>
      </c>
      <c r="G1161" s="478"/>
      <c r="H1161" s="477">
        <v>201.5</v>
      </c>
      <c r="J1161" s="451">
        <f t="shared" si="814"/>
        <v>-201.5</v>
      </c>
      <c r="L1161" s="471">
        <f t="shared" si="813"/>
        <v>-2.1103102637845938E-3</v>
      </c>
      <c r="N1161" s="471">
        <f>IF(SUM($D1160:$D1161)=0,"NA",SUM($J1160:$J1161)/SUM($D1160:$D1161))</f>
        <v>9.9283112149321062E-2</v>
      </c>
      <c r="O1161" s="472"/>
      <c r="P1161" s="471">
        <f t="shared" si="816"/>
        <v>7.1436428729650933E-2</v>
      </c>
      <c r="Q1161" s="472"/>
      <c r="R1161" s="471">
        <f t="shared" si="817"/>
        <v>4.800266147853998E-2</v>
      </c>
      <c r="S1161" s="472"/>
      <c r="T1161" s="471">
        <f t="shared" si="818"/>
        <v>3.9792643378193458E-2</v>
      </c>
      <c r="U1161" s="472"/>
      <c r="V1161" s="471">
        <f t="shared" si="819"/>
        <v>3.7312965667132235E-2</v>
      </c>
      <c r="W1161" s="472"/>
      <c r="X1161" s="471">
        <f t="shared" si="820"/>
        <v>3.2800399995600686E-2</v>
      </c>
      <c r="Y1161" s="472"/>
      <c r="Z1161" s="471">
        <f t="shared" si="821"/>
        <v>1.769608338311196E-2</v>
      </c>
      <c r="AA1161" s="472"/>
      <c r="AB1161" s="471">
        <f t="shared" si="822"/>
        <v>1.7252828268229606E-2</v>
      </c>
      <c r="AC1161" s="472"/>
      <c r="AD1161" s="471">
        <f t="shared" si="823"/>
        <v>1.2344105030232661E-2</v>
      </c>
      <c r="AE1161" s="472"/>
      <c r="AF1161" s="471">
        <f t="shared" si="824"/>
        <v>1.1940786655848044E-2</v>
      </c>
      <c r="AG1161" s="472"/>
      <c r="AH1161" s="471">
        <f t="shared" si="825"/>
        <v>8.4876477142163433E-3</v>
      </c>
      <c r="AI1161" s="472"/>
      <c r="AJ1161" s="471">
        <f t="shared" si="826"/>
        <v>8.4283555918425006E-3</v>
      </c>
      <c r="AK1161" s="472"/>
      <c r="AL1161" s="471">
        <f t="shared" si="827"/>
        <v>1.234488084755429E-2</v>
      </c>
      <c r="AM1161" s="472"/>
      <c r="AN1161" s="471">
        <f>IF(SUM($D1147:$D1161)=0,"NA",SUM($J1147:$J1161)/SUM($D1147:$D1161))</f>
        <v>1.232516506580905E-2</v>
      </c>
      <c r="AO1161" s="472"/>
      <c r="AP1161" s="471">
        <f>IF(SUM($D1146:$D1161)=0,"NA",SUM($J1146:$J1161)/SUM($D1146:$D1161))</f>
        <v>1.232516506580905E-2</v>
      </c>
      <c r="AQ1161" s="472"/>
      <c r="AR1161" s="471">
        <f>IF(SUM($D1145:$D1161)=0,"NA",SUM($J1145:$J1161)/SUM($D1145:$D1161))</f>
        <v>1.226699684826655E-2</v>
      </c>
      <c r="AS1161" s="471">
        <f>IF(SUM($D1144:$D1161)=0,"NA",SUM($J1144:$J1161)/SUM($D1144:$D1161))</f>
        <v>1.3713359470065297E-2</v>
      </c>
    </row>
    <row r="1162" spans="1:46">
      <c r="A1162" s="466">
        <v>39400</v>
      </c>
      <c r="B1162" s="467">
        <v>2014</v>
      </c>
      <c r="C1162" s="466"/>
      <c r="D1162" s="477">
        <v>590143.19999999995</v>
      </c>
      <c r="E1162" s="478"/>
      <c r="F1162" s="477">
        <v>132</v>
      </c>
      <c r="G1162" s="478"/>
      <c r="H1162" s="477">
        <v>721.69</v>
      </c>
      <c r="J1162" s="451">
        <f t="shared" si="814"/>
        <v>-589.69000000000005</v>
      </c>
      <c r="L1162" s="471">
        <f t="shared" si="813"/>
        <v>-9.9923205079716255E-4</v>
      </c>
      <c r="N1162" s="471">
        <f>IF(SUM($D1161:$D1162)=0,"NA",SUM($J1161:$J1162)/SUM($D1161:$D1162))</f>
        <v>-1.153965993656695E-3</v>
      </c>
      <c r="O1162" s="472"/>
      <c r="P1162" s="471">
        <f t="shared" si="816"/>
        <v>2.4553158812420824E-2</v>
      </c>
      <c r="Q1162" s="472"/>
      <c r="R1162" s="471">
        <f t="shared" si="817"/>
        <v>2.223727864883384E-2</v>
      </c>
      <c r="S1162" s="472"/>
      <c r="T1162" s="471">
        <f t="shared" si="818"/>
        <v>1.7897915862446625E-2</v>
      </c>
      <c r="U1162" s="472"/>
      <c r="V1162" s="471">
        <f t="shared" si="819"/>
        <v>1.8486507635158439E-2</v>
      </c>
      <c r="W1162" s="472"/>
      <c r="X1162" s="471">
        <f t="shared" si="820"/>
        <v>1.8028107073322173E-2</v>
      </c>
      <c r="Y1162" s="472"/>
      <c r="Z1162" s="471">
        <f t="shared" si="821"/>
        <v>1.7074965690280618E-2</v>
      </c>
      <c r="AA1162" s="472"/>
      <c r="AB1162" s="471">
        <f t="shared" si="822"/>
        <v>1.1723876273820134E-2</v>
      </c>
      <c r="AC1162" s="472"/>
      <c r="AD1162" s="471">
        <f t="shared" si="823"/>
        <v>1.1556542907355246E-2</v>
      </c>
      <c r="AE1162" s="472"/>
      <c r="AF1162" s="471">
        <f t="shared" si="824"/>
        <v>9.0742577205262243E-3</v>
      </c>
      <c r="AG1162" s="472"/>
      <c r="AH1162" s="471">
        <f t="shared" si="825"/>
        <v>8.8486228357079668E-3</v>
      </c>
      <c r="AI1162" s="472"/>
      <c r="AJ1162" s="471">
        <f t="shared" si="826"/>
        <v>6.7566175382061597E-3</v>
      </c>
      <c r="AK1162" s="472"/>
      <c r="AL1162" s="471">
        <f t="shared" si="827"/>
        <v>6.7179809388029088E-3</v>
      </c>
      <c r="AM1162" s="472"/>
      <c r="AN1162" s="471">
        <f>IF(SUM($D1148:$D1162)=0,"NA",SUM($J1148:$J1162)/SUM($D1148:$D1162))</f>
        <v>9.9427067004139013E-3</v>
      </c>
      <c r="AO1162" s="472"/>
      <c r="AP1162" s="471">
        <f>IF(SUM($D1147:$D1162)=0,"NA",SUM($J1147:$J1162)/SUM($D1147:$D1162))</f>
        <v>9.9296821968697466E-3</v>
      </c>
      <c r="AQ1162" s="472"/>
      <c r="AR1162" s="471">
        <f>IF(SUM($D1146:$D1162)=0,"NA",SUM($J1146:$J1162)/SUM($D1146:$D1162))</f>
        <v>9.9296821968697466E-3</v>
      </c>
      <c r="AS1162" s="471">
        <f>IF(SUM($D1145:$D1162)=0,"NA",SUM($J1145:$J1162)/SUM($D1145:$D1162))</f>
        <v>9.8912118187447131E-3</v>
      </c>
      <c r="AT1162" s="471">
        <f>IF(SUM($D1144:$D1162)=0,"NA",SUM($J1144:$J1162)/SUM($D1144:$D1162))</f>
        <v>1.1106663141649204E-2</v>
      </c>
    </row>
    <row r="1163" spans="1:46">
      <c r="A1163" s="466"/>
      <c r="B1163" s="466"/>
      <c r="C1163" s="466"/>
      <c r="D1163" s="477"/>
      <c r="E1163" s="478"/>
      <c r="F1163" s="477"/>
      <c r="G1163" s="478"/>
      <c r="H1163" s="477"/>
      <c r="J1163" s="488">
        <f>SUM(J1144:J1162)</f>
        <v>36994.720000000001</v>
      </c>
    </row>
    <row r="1164" spans="1:46">
      <c r="A1164" s="466"/>
      <c r="B1164" s="466"/>
      <c r="C1164" s="466"/>
      <c r="D1164" s="477"/>
      <c r="E1164" s="478"/>
      <c r="F1164" s="477"/>
      <c r="G1164" s="478"/>
      <c r="H1164" s="477"/>
    </row>
    <row r="1165" spans="1:46">
      <c r="A1165" s="466">
        <v>39600</v>
      </c>
      <c r="B1165" s="467">
        <v>1996</v>
      </c>
      <c r="C1165" s="466"/>
      <c r="D1165" s="479">
        <v>1106</v>
      </c>
      <c r="E1165" s="479"/>
      <c r="F1165" s="479">
        <v>7500</v>
      </c>
      <c r="G1165" s="479"/>
      <c r="H1165" s="479">
        <v>0</v>
      </c>
      <c r="J1165" s="451">
        <f>F1165+-H1165</f>
        <v>7500</v>
      </c>
      <c r="L1165" s="471">
        <f t="shared" ref="L1165:L1183" si="828">IF(D1165=0,"NA",+J1165/D1165)</f>
        <v>6.7811934900542497</v>
      </c>
      <c r="N1165" s="471"/>
      <c r="O1165" s="472"/>
      <c r="P1165" s="471"/>
      <c r="Q1165" s="473"/>
      <c r="R1165" s="473"/>
      <c r="S1165" s="473"/>
      <c r="T1165" s="473"/>
      <c r="U1165" s="472"/>
      <c r="V1165" s="472"/>
      <c r="W1165" s="472"/>
      <c r="X1165" s="472"/>
      <c r="Y1165" s="472"/>
      <c r="Z1165" s="472"/>
      <c r="AA1165" s="474"/>
      <c r="AB1165" s="474"/>
      <c r="AC1165" s="472"/>
      <c r="AD1165" s="472"/>
      <c r="AE1165" s="472"/>
      <c r="AF1165" s="472"/>
      <c r="AG1165" s="472"/>
      <c r="AH1165" s="472"/>
      <c r="AI1165" s="472"/>
      <c r="AJ1165" s="472"/>
      <c r="AK1165" s="472"/>
      <c r="AL1165" s="472"/>
      <c r="AM1165" s="472"/>
      <c r="AN1165" s="472"/>
      <c r="AO1165" s="472"/>
      <c r="AP1165" s="472"/>
      <c r="AQ1165" s="472"/>
      <c r="AR1165" s="472"/>
    </row>
    <row r="1166" spans="1:46">
      <c r="A1166" s="466">
        <v>39600</v>
      </c>
      <c r="B1166" s="467">
        <v>1997</v>
      </c>
      <c r="C1166" s="466"/>
      <c r="D1166" s="479">
        <v>0</v>
      </c>
      <c r="E1166" s="479"/>
      <c r="F1166" s="479">
        <v>1900</v>
      </c>
      <c r="G1166" s="479"/>
      <c r="H1166" s="479">
        <v>356</v>
      </c>
      <c r="J1166" s="451">
        <f t="shared" ref="J1166:J1183" si="829">F1166+-H1166</f>
        <v>1544</v>
      </c>
      <c r="L1166" s="471" t="str">
        <f t="shared" si="828"/>
        <v>NA</v>
      </c>
      <c r="N1166" s="471">
        <f t="shared" ref="N1166:N1181" si="830">IF(SUM($D1165:$D1166)=0,"NA",SUM($J1165:$J1166)/SUM($D1165:$D1166))</f>
        <v>8.1772151898734169</v>
      </c>
      <c r="O1166" s="472"/>
      <c r="P1166" s="471"/>
      <c r="Q1166" s="473"/>
      <c r="R1166" s="471"/>
      <c r="S1166" s="473"/>
      <c r="T1166" s="473"/>
      <c r="U1166" s="472"/>
      <c r="V1166" s="472"/>
      <c r="W1166" s="472"/>
      <c r="X1166" s="472"/>
      <c r="Y1166" s="472"/>
      <c r="Z1166" s="472"/>
      <c r="AA1166" s="474"/>
      <c r="AB1166" s="475"/>
      <c r="AC1166" s="472"/>
      <c r="AD1166" s="472"/>
      <c r="AE1166" s="472"/>
      <c r="AF1166" s="472"/>
      <c r="AG1166" s="472"/>
      <c r="AH1166" s="472"/>
      <c r="AI1166" s="472"/>
      <c r="AJ1166" s="472"/>
      <c r="AK1166" s="472"/>
      <c r="AL1166" s="472"/>
      <c r="AM1166" s="472"/>
      <c r="AN1166" s="472"/>
      <c r="AO1166" s="472"/>
      <c r="AP1166" s="472"/>
      <c r="AQ1166" s="472"/>
      <c r="AR1166" s="472"/>
    </row>
    <row r="1167" spans="1:46">
      <c r="A1167" s="466">
        <v>39600</v>
      </c>
      <c r="B1167" s="467">
        <v>1998</v>
      </c>
      <c r="C1167" s="466"/>
      <c r="D1167" s="479">
        <v>1515</v>
      </c>
      <c r="E1167" s="479"/>
      <c r="F1167" s="479">
        <v>520</v>
      </c>
      <c r="G1167" s="479"/>
      <c r="H1167" s="479">
        <v>0</v>
      </c>
      <c r="J1167" s="451">
        <f t="shared" si="829"/>
        <v>520</v>
      </c>
      <c r="L1167" s="471">
        <f t="shared" si="828"/>
        <v>0.34323432343234322</v>
      </c>
      <c r="N1167" s="471">
        <f t="shared" si="830"/>
        <v>1.3623762376237625</v>
      </c>
      <c r="O1167" s="472"/>
      <c r="P1167" s="471">
        <f t="shared" ref="P1167:P1183" si="831">IF(SUM($D1165:$D1167)=0,"NA",SUM($J1165:$J1167)/SUM($D1165:$D1167))</f>
        <v>3.6489889355207934</v>
      </c>
      <c r="Q1167" s="473"/>
      <c r="R1167" s="471"/>
      <c r="S1167" s="473"/>
      <c r="T1167" s="471"/>
      <c r="U1167" s="472"/>
      <c r="V1167" s="472"/>
      <c r="W1167" s="472"/>
      <c r="X1167" s="472"/>
      <c r="Y1167" s="472"/>
      <c r="Z1167" s="472"/>
      <c r="AA1167" s="472"/>
      <c r="AB1167" s="472"/>
      <c r="AC1167" s="472"/>
      <c r="AD1167" s="472"/>
      <c r="AE1167" s="472"/>
      <c r="AF1167" s="472"/>
      <c r="AG1167" s="472"/>
      <c r="AH1167" s="472"/>
      <c r="AI1167" s="472"/>
      <c r="AJ1167" s="472"/>
      <c r="AK1167" s="472"/>
      <c r="AL1167" s="472"/>
      <c r="AM1167" s="472"/>
      <c r="AN1167" s="472"/>
      <c r="AO1167" s="472"/>
      <c r="AP1167" s="472"/>
      <c r="AQ1167" s="472"/>
      <c r="AR1167" s="472"/>
    </row>
    <row r="1168" spans="1:46">
      <c r="A1168" s="466">
        <v>39600</v>
      </c>
      <c r="B1168" s="467">
        <v>1999</v>
      </c>
      <c r="C1168" s="466"/>
      <c r="D1168" s="479">
        <v>22556</v>
      </c>
      <c r="E1168" s="479"/>
      <c r="F1168" s="468">
        <v>0</v>
      </c>
      <c r="G1168" s="469"/>
      <c r="H1168" s="468">
        <v>0</v>
      </c>
      <c r="J1168" s="470">
        <f t="shared" si="829"/>
        <v>0</v>
      </c>
      <c r="L1168" s="471">
        <f t="shared" si="828"/>
        <v>0</v>
      </c>
      <c r="N1168" s="471">
        <f t="shared" si="830"/>
        <v>2.1602758506086162E-2</v>
      </c>
      <c r="O1168" s="472"/>
      <c r="P1168" s="471">
        <f t="shared" si="831"/>
        <v>8.574633376261892E-2</v>
      </c>
      <c r="Q1168" s="473"/>
      <c r="R1168" s="471">
        <f t="shared" ref="R1168:R1183" si="832">IF(SUM($D1165:$D1168)=0,"NA",SUM($J1165:$J1168)/SUM($D1165:$D1168))</f>
        <v>0.37987051674147038</v>
      </c>
      <c r="S1168" s="473"/>
      <c r="T1168" s="471"/>
      <c r="U1168" s="472"/>
      <c r="V1168" s="471"/>
      <c r="W1168" s="472"/>
      <c r="X1168" s="472"/>
      <c r="Y1168" s="472"/>
      <c r="Z1168" s="472"/>
      <c r="AA1168" s="472"/>
      <c r="AB1168" s="472"/>
      <c r="AC1168" s="472"/>
      <c r="AD1168" s="472"/>
      <c r="AE1168" s="472"/>
      <c r="AF1168" s="472"/>
      <c r="AG1168" s="472"/>
      <c r="AH1168" s="472"/>
      <c r="AI1168" s="472"/>
      <c r="AJ1168" s="472"/>
      <c r="AK1168" s="472"/>
      <c r="AL1168" s="472"/>
      <c r="AM1168" s="472"/>
      <c r="AN1168" s="472"/>
      <c r="AO1168" s="472"/>
      <c r="AP1168" s="472"/>
      <c r="AQ1168" s="472"/>
      <c r="AR1168" s="472"/>
    </row>
    <row r="1169" spans="1:46">
      <c r="A1169" s="466">
        <v>39600</v>
      </c>
      <c r="B1169" s="467">
        <v>2000</v>
      </c>
      <c r="C1169" s="466"/>
      <c r="D1169" s="479">
        <v>153880</v>
      </c>
      <c r="E1169" s="479"/>
      <c r="F1169" s="479">
        <v>54000</v>
      </c>
      <c r="G1169" s="479"/>
      <c r="H1169" s="479">
        <v>0</v>
      </c>
      <c r="J1169" s="451">
        <f t="shared" si="829"/>
        <v>54000</v>
      </c>
      <c r="L1169" s="471">
        <f t="shared" si="828"/>
        <v>0.35092279698466339</v>
      </c>
      <c r="N1169" s="471">
        <f t="shared" si="830"/>
        <v>0.30605998775760052</v>
      </c>
      <c r="O1169" s="472"/>
      <c r="P1169" s="471">
        <f t="shared" si="831"/>
        <v>0.30637647442273436</v>
      </c>
      <c r="Q1169" s="473"/>
      <c r="R1169" s="471">
        <f t="shared" si="832"/>
        <v>0.31505302021342951</v>
      </c>
      <c r="S1169" s="473"/>
      <c r="T1169" s="471">
        <f t="shared" ref="T1169:T1183" si="833">IF(SUM($D1165:$D1169)=0,"NA",SUM($J1165:$J1169)/SUM($D1165:$D1169))</f>
        <v>0.35499310275498863</v>
      </c>
      <c r="U1169" s="472"/>
      <c r="V1169" s="471"/>
      <c r="W1169" s="472"/>
      <c r="X1169" s="471"/>
      <c r="Y1169" s="472"/>
      <c r="Z1169" s="472"/>
      <c r="AA1169" s="472"/>
      <c r="AB1169" s="472"/>
      <c r="AC1169" s="472"/>
      <c r="AD1169" s="472"/>
      <c r="AE1169" s="472"/>
      <c r="AF1169" s="472"/>
      <c r="AG1169" s="472"/>
      <c r="AH1169" s="472"/>
      <c r="AI1169" s="472"/>
      <c r="AJ1169" s="472"/>
      <c r="AK1169" s="472"/>
      <c r="AL1169" s="472"/>
      <c r="AM1169" s="472"/>
      <c r="AN1169" s="472"/>
      <c r="AO1169" s="472"/>
      <c r="AP1169" s="472"/>
      <c r="AQ1169" s="472"/>
      <c r="AR1169" s="472"/>
    </row>
    <row r="1170" spans="1:46">
      <c r="A1170" s="466">
        <v>39600</v>
      </c>
      <c r="B1170" s="467">
        <v>2001</v>
      </c>
      <c r="C1170" s="466"/>
      <c r="D1170" s="479">
        <v>1617</v>
      </c>
      <c r="E1170" s="479"/>
      <c r="F1170" s="468">
        <v>0</v>
      </c>
      <c r="G1170" s="469"/>
      <c r="H1170" s="468">
        <v>0</v>
      </c>
      <c r="J1170" s="470">
        <f t="shared" si="829"/>
        <v>0</v>
      </c>
      <c r="L1170" s="471">
        <f t="shared" si="828"/>
        <v>0</v>
      </c>
      <c r="N1170" s="471">
        <f t="shared" si="830"/>
        <v>0.34727358084078791</v>
      </c>
      <c r="O1170" s="472"/>
      <c r="P1170" s="471">
        <f t="shared" si="831"/>
        <v>0.30328048390086099</v>
      </c>
      <c r="Q1170" s="473"/>
      <c r="R1170" s="471">
        <f t="shared" si="832"/>
        <v>0.30361757105943155</v>
      </c>
      <c r="S1170" s="473"/>
      <c r="T1170" s="471">
        <f t="shared" si="833"/>
        <v>0.31221598503074044</v>
      </c>
      <c r="U1170" s="472"/>
      <c r="V1170" s="471">
        <f t="shared" ref="V1170:V1183" si="834">IF(SUM($D1165:$D1170)=0,"NA",SUM($J1165:$J1170)/SUM($D1165:$D1170))</f>
        <v>0.35181597794923453</v>
      </c>
      <c r="W1170" s="472"/>
      <c r="X1170" s="471"/>
      <c r="Y1170" s="472"/>
      <c r="Z1170" s="471"/>
      <c r="AA1170" s="472"/>
      <c r="AB1170" s="472"/>
      <c r="AC1170" s="472"/>
      <c r="AD1170" s="472"/>
      <c r="AE1170" s="472"/>
      <c r="AF1170" s="472"/>
      <c r="AG1170" s="472"/>
      <c r="AH1170" s="472"/>
      <c r="AI1170" s="472"/>
      <c r="AJ1170" s="472"/>
      <c r="AK1170" s="472"/>
      <c r="AL1170" s="472"/>
      <c r="AM1170" s="472"/>
      <c r="AN1170" s="472"/>
      <c r="AO1170" s="472"/>
      <c r="AP1170" s="472"/>
      <c r="AQ1170" s="472"/>
      <c r="AR1170" s="472"/>
    </row>
    <row r="1171" spans="1:46">
      <c r="A1171" s="466">
        <v>39600</v>
      </c>
      <c r="B1171" s="467">
        <v>2002</v>
      </c>
      <c r="C1171" s="466"/>
      <c r="D1171" s="479">
        <v>278879</v>
      </c>
      <c r="E1171" s="479"/>
      <c r="F1171" s="479">
        <v>22479</v>
      </c>
      <c r="G1171" s="479"/>
      <c r="H1171" s="479">
        <v>0</v>
      </c>
      <c r="J1171" s="451">
        <f t="shared" si="829"/>
        <v>22479</v>
      </c>
      <c r="L1171" s="471">
        <f t="shared" si="828"/>
        <v>8.0604850132136155E-2</v>
      </c>
      <c r="N1171" s="471">
        <f t="shared" si="830"/>
        <v>8.0140180252124812E-2</v>
      </c>
      <c r="O1171" s="472"/>
      <c r="P1171" s="471">
        <f t="shared" si="831"/>
        <v>0.17606635725730704</v>
      </c>
      <c r="Q1171" s="473"/>
      <c r="R1171" s="471">
        <f t="shared" si="832"/>
        <v>0.16737501422531142</v>
      </c>
      <c r="S1171" s="473"/>
      <c r="T1171" s="471">
        <f t="shared" si="833"/>
        <v>0.16795616505288508</v>
      </c>
      <c r="U1171" s="472"/>
      <c r="V1171" s="471">
        <f t="shared" si="834"/>
        <v>0.17132405708838752</v>
      </c>
      <c r="W1171" s="472"/>
      <c r="X1171" s="471">
        <f t="shared" ref="X1171:X1183" si="835">IF(SUM($D1165:$D1171)=0,"NA",SUM($J1165:$J1171)/SUM($D1165:$D1171))</f>
        <v>0.18723194060315132</v>
      </c>
      <c r="Y1171" s="472"/>
      <c r="Z1171" s="471"/>
      <c r="AA1171" s="472"/>
      <c r="AB1171" s="471"/>
      <c r="AC1171" s="472"/>
      <c r="AD1171" s="472"/>
      <c r="AE1171" s="472"/>
      <c r="AF1171" s="472"/>
      <c r="AG1171" s="472"/>
      <c r="AH1171" s="472"/>
      <c r="AI1171" s="472"/>
      <c r="AJ1171" s="472"/>
      <c r="AK1171" s="472"/>
      <c r="AL1171" s="472"/>
      <c r="AM1171" s="472"/>
      <c r="AN1171" s="472"/>
      <c r="AO1171" s="472"/>
      <c r="AP1171" s="472"/>
      <c r="AQ1171" s="472"/>
      <c r="AR1171" s="472"/>
    </row>
    <row r="1172" spans="1:46">
      <c r="A1172" s="466">
        <v>39600</v>
      </c>
      <c r="B1172" s="467">
        <v>2003</v>
      </c>
      <c r="C1172" s="466"/>
      <c r="D1172" s="479">
        <v>357777</v>
      </c>
      <c r="E1172" s="479"/>
      <c r="F1172" s="468">
        <v>0</v>
      </c>
      <c r="G1172" s="469"/>
      <c r="H1172" s="468">
        <v>0</v>
      </c>
      <c r="J1172" s="470">
        <f t="shared" si="829"/>
        <v>0</v>
      </c>
      <c r="L1172" s="471">
        <f t="shared" si="828"/>
        <v>0</v>
      </c>
      <c r="N1172" s="471">
        <f t="shared" si="830"/>
        <v>3.5307921389258874E-2</v>
      </c>
      <c r="O1172" s="472"/>
      <c r="P1172" s="471">
        <f t="shared" si="831"/>
        <v>3.5218472346472435E-2</v>
      </c>
      <c r="Q1172" s="473"/>
      <c r="R1172" s="471">
        <f t="shared" si="832"/>
        <v>9.6545743057212433E-2</v>
      </c>
      <c r="S1172" s="473"/>
      <c r="T1172" s="471">
        <f t="shared" si="833"/>
        <v>9.3872781569861147E-2</v>
      </c>
      <c r="U1172" s="472"/>
      <c r="V1172" s="471">
        <f t="shared" si="834"/>
        <v>9.4335623554318418E-2</v>
      </c>
      <c r="W1172" s="472"/>
      <c r="X1172" s="471">
        <f t="shared" si="835"/>
        <v>9.6227261143999682E-2</v>
      </c>
      <c r="Y1172" s="472"/>
      <c r="Z1172" s="471">
        <f t="shared" ref="Z1172:Z1183" si="836">IF(SUM($D1165:$D1172)=0,"NA",SUM($J1165:$J1172)/SUM($D1165:$D1172))</f>
        <v>0.10527326783551319</v>
      </c>
      <c r="AA1172" s="472"/>
      <c r="AB1172" s="471"/>
      <c r="AC1172" s="472"/>
      <c r="AD1172" s="471"/>
      <c r="AE1172" s="471"/>
      <c r="AF1172" s="472"/>
      <c r="AG1172" s="472"/>
      <c r="AH1172" s="472"/>
      <c r="AI1172" s="472"/>
      <c r="AJ1172" s="472"/>
      <c r="AK1172" s="472"/>
      <c r="AL1172" s="472"/>
      <c r="AM1172" s="472"/>
      <c r="AN1172" s="472"/>
      <c r="AO1172" s="472"/>
      <c r="AP1172" s="472"/>
      <c r="AQ1172" s="472"/>
      <c r="AR1172" s="472"/>
    </row>
    <row r="1173" spans="1:46">
      <c r="A1173" s="466">
        <v>39600</v>
      </c>
      <c r="B1173" s="467">
        <v>2004</v>
      </c>
      <c r="C1173" s="466"/>
      <c r="D1173" s="479">
        <v>204050</v>
      </c>
      <c r="E1173" s="479"/>
      <c r="F1173" s="468">
        <v>0</v>
      </c>
      <c r="G1173" s="469"/>
      <c r="H1173" s="468">
        <v>0</v>
      </c>
      <c r="J1173" s="470">
        <f t="shared" si="829"/>
        <v>0</v>
      </c>
      <c r="L1173" s="471">
        <f t="shared" si="828"/>
        <v>0</v>
      </c>
      <c r="N1173" s="471">
        <f t="shared" si="830"/>
        <v>0</v>
      </c>
      <c r="O1173" s="472"/>
      <c r="P1173" s="471">
        <f t="shared" si="831"/>
        <v>2.6738241430416816E-2</v>
      </c>
      <c r="Q1173" s="473"/>
      <c r="R1173" s="471">
        <f t="shared" si="832"/>
        <v>2.6686912265247418E-2</v>
      </c>
      <c r="S1173" s="473"/>
      <c r="T1173" s="471">
        <f t="shared" si="833"/>
        <v>7.6770497579308636E-2</v>
      </c>
      <c r="U1173" s="472"/>
      <c r="V1173" s="471">
        <f t="shared" si="834"/>
        <v>7.5070747841246066E-2</v>
      </c>
      <c r="W1173" s="472"/>
      <c r="X1173" s="471">
        <f t="shared" si="835"/>
        <v>7.5468942656580482E-2</v>
      </c>
      <c r="Y1173" s="472"/>
      <c r="Z1173" s="471">
        <f t="shared" si="836"/>
        <v>7.6982261627758813E-2</v>
      </c>
      <c r="AA1173" s="472"/>
      <c r="AB1173" s="471">
        <f t="shared" ref="AB1173:AB1183" si="837">IF(SUM($D1165:$D1173)=0,"NA",SUM($J1165:$J1173)/SUM($D1165:$D1173))</f>
        <v>8.4241908006814303E-2</v>
      </c>
      <c r="AC1173" s="472"/>
      <c r="AD1173" s="471"/>
      <c r="AE1173" s="471"/>
      <c r="AF1173" s="471"/>
      <c r="AG1173" s="472"/>
      <c r="AH1173" s="471" t="s">
        <v>36</v>
      </c>
      <c r="AI1173" s="472"/>
      <c r="AJ1173" s="471" t="s">
        <v>36</v>
      </c>
      <c r="AK1173" s="472"/>
      <c r="AL1173" s="471" t="s">
        <v>36</v>
      </c>
      <c r="AM1173" s="472"/>
      <c r="AN1173" s="471" t="s">
        <v>36</v>
      </c>
      <c r="AO1173" s="472"/>
      <c r="AP1173" s="472"/>
      <c r="AQ1173" s="472"/>
      <c r="AR1173" s="472"/>
    </row>
    <row r="1174" spans="1:46">
      <c r="A1174" s="466">
        <v>39600</v>
      </c>
      <c r="B1174" s="467">
        <v>2005</v>
      </c>
      <c r="C1174" s="466"/>
      <c r="D1174" s="479">
        <v>42281</v>
      </c>
      <c r="E1174" s="479"/>
      <c r="F1174" s="479">
        <v>12485.86</v>
      </c>
      <c r="G1174" s="479"/>
      <c r="H1174" s="479">
        <v>0</v>
      </c>
      <c r="J1174" s="451">
        <f t="shared" si="829"/>
        <v>12485.86</v>
      </c>
      <c r="L1174" s="471">
        <f t="shared" si="828"/>
        <v>0.29530663891582509</v>
      </c>
      <c r="N1174" s="471">
        <f t="shared" si="830"/>
        <v>5.0687327214195534E-2</v>
      </c>
      <c r="O1174" s="472"/>
      <c r="P1174" s="471">
        <f t="shared" si="831"/>
        <v>2.0668257993603795E-2</v>
      </c>
      <c r="Q1174" s="473"/>
      <c r="R1174" s="471">
        <f t="shared" si="832"/>
        <v>3.9598385933201738E-2</v>
      </c>
      <c r="S1174" s="473"/>
      <c r="T1174" s="471">
        <f t="shared" si="833"/>
        <v>3.9526002595511665E-2</v>
      </c>
      <c r="U1174" s="472"/>
      <c r="V1174" s="471">
        <f t="shared" si="834"/>
        <v>8.5668012217809814E-2</v>
      </c>
      <c r="W1174" s="472"/>
      <c r="X1174" s="471">
        <f t="shared" si="835"/>
        <v>8.384684837517907E-2</v>
      </c>
      <c r="Y1174" s="472"/>
      <c r="Z1174" s="471">
        <f t="shared" si="836"/>
        <v>8.4216685253939799E-2</v>
      </c>
      <c r="AA1174" s="472"/>
      <c r="AB1174" s="471">
        <f t="shared" si="837"/>
        <v>8.566978650516914E-2</v>
      </c>
      <c r="AC1174" s="472"/>
      <c r="AD1174" s="471">
        <f t="shared" ref="AD1174:AD1183" si="838">IF(SUM($D1165:$D1174)=0,"NA",SUM($J1165:$J1174)/SUM($D1165:$D1174))</f>
        <v>9.2631825365412479E-2</v>
      </c>
      <c r="AE1174" s="471"/>
      <c r="AF1174" s="471"/>
      <c r="AG1174" s="472"/>
      <c r="AH1174" s="471"/>
      <c r="AI1174" s="472"/>
      <c r="AJ1174" s="471" t="s">
        <v>36</v>
      </c>
      <c r="AK1174" s="472"/>
      <c r="AL1174" s="471" t="s">
        <v>36</v>
      </c>
      <c r="AM1174" s="472"/>
      <c r="AN1174" s="471" t="s">
        <v>36</v>
      </c>
      <c r="AO1174" s="472"/>
      <c r="AP1174" s="472"/>
      <c r="AQ1174" s="472"/>
      <c r="AR1174" s="472"/>
    </row>
    <row r="1175" spans="1:46">
      <c r="A1175" s="466">
        <v>39600</v>
      </c>
      <c r="B1175" s="467">
        <v>2006</v>
      </c>
      <c r="C1175" s="466"/>
      <c r="D1175" s="468">
        <v>0</v>
      </c>
      <c r="E1175" s="469"/>
      <c r="F1175" s="468">
        <v>0</v>
      </c>
      <c r="G1175" s="469"/>
      <c r="H1175" s="468">
        <v>0</v>
      </c>
      <c r="J1175" s="470">
        <f t="shared" si="829"/>
        <v>0</v>
      </c>
      <c r="L1175" s="471" t="str">
        <f t="shared" si="828"/>
        <v>NA</v>
      </c>
      <c r="N1175" s="471">
        <f t="shared" si="830"/>
        <v>0.29530663891582509</v>
      </c>
      <c r="O1175" s="472"/>
      <c r="P1175" s="471">
        <f t="shared" si="831"/>
        <v>5.0687327214195534E-2</v>
      </c>
      <c r="Q1175" s="473"/>
      <c r="R1175" s="471">
        <f t="shared" si="832"/>
        <v>2.0668257993603795E-2</v>
      </c>
      <c r="S1175" s="473"/>
      <c r="T1175" s="471">
        <f t="shared" si="833"/>
        <v>3.9598385933201738E-2</v>
      </c>
      <c r="U1175" s="472"/>
      <c r="V1175" s="471">
        <f t="shared" si="834"/>
        <v>3.9526002595511665E-2</v>
      </c>
      <c r="W1175" s="472"/>
      <c r="X1175" s="471">
        <f t="shared" si="835"/>
        <v>8.5668012217809814E-2</v>
      </c>
      <c r="Y1175" s="472"/>
      <c r="Z1175" s="471">
        <f t="shared" si="836"/>
        <v>8.384684837517907E-2</v>
      </c>
      <c r="AA1175" s="472"/>
      <c r="AB1175" s="471">
        <f t="shared" si="837"/>
        <v>8.4216685253939799E-2</v>
      </c>
      <c r="AC1175" s="472"/>
      <c r="AD1175" s="471">
        <f t="shared" si="838"/>
        <v>8.566978650516914E-2</v>
      </c>
      <c r="AE1175" s="471"/>
      <c r="AF1175" s="471">
        <f t="shared" ref="AF1175:AF1183" si="839">IF(SUM($D1165:$D1175)=0,"NA",SUM($J1165:$J1175)/SUM($D1165:$D1175))</f>
        <v>9.2631825365412479E-2</v>
      </c>
      <c r="AG1175" s="472"/>
      <c r="AH1175" s="471"/>
      <c r="AI1175" s="472"/>
      <c r="AJ1175" s="471"/>
      <c r="AK1175" s="472"/>
      <c r="AL1175" s="471" t="s">
        <v>36</v>
      </c>
      <c r="AM1175" s="472"/>
      <c r="AN1175" s="471" t="s">
        <v>36</v>
      </c>
      <c r="AO1175" s="472"/>
      <c r="AP1175" s="472"/>
      <c r="AQ1175" s="472"/>
      <c r="AR1175" s="472"/>
    </row>
    <row r="1176" spans="1:46">
      <c r="A1176" s="466">
        <v>39600</v>
      </c>
      <c r="B1176" s="467">
        <v>2007</v>
      </c>
      <c r="C1176" s="466"/>
      <c r="D1176" s="468">
        <v>0</v>
      </c>
      <c r="E1176" s="469"/>
      <c r="F1176" s="468">
        <v>0</v>
      </c>
      <c r="G1176" s="469"/>
      <c r="H1176" s="468">
        <v>0</v>
      </c>
      <c r="J1176" s="470">
        <f t="shared" si="829"/>
        <v>0</v>
      </c>
      <c r="L1176" s="471" t="str">
        <f t="shared" si="828"/>
        <v>NA</v>
      </c>
      <c r="N1176" s="471" t="str">
        <f t="shared" si="830"/>
        <v>NA</v>
      </c>
      <c r="O1176" s="472"/>
      <c r="P1176" s="471">
        <f t="shared" si="831"/>
        <v>0.29530663891582509</v>
      </c>
      <c r="Q1176" s="473"/>
      <c r="R1176" s="471">
        <f t="shared" si="832"/>
        <v>5.0687327214195534E-2</v>
      </c>
      <c r="S1176" s="473"/>
      <c r="T1176" s="471">
        <f t="shared" si="833"/>
        <v>2.0668257993603795E-2</v>
      </c>
      <c r="U1176" s="472"/>
      <c r="V1176" s="471">
        <f t="shared" si="834"/>
        <v>3.9598385933201738E-2</v>
      </c>
      <c r="W1176" s="472"/>
      <c r="X1176" s="471">
        <f t="shared" si="835"/>
        <v>3.9526002595511665E-2</v>
      </c>
      <c r="Y1176" s="472"/>
      <c r="Z1176" s="471">
        <f t="shared" si="836"/>
        <v>8.5668012217809814E-2</v>
      </c>
      <c r="AA1176" s="472"/>
      <c r="AB1176" s="471">
        <f t="shared" si="837"/>
        <v>8.384684837517907E-2</v>
      </c>
      <c r="AC1176" s="472"/>
      <c r="AD1176" s="471">
        <f t="shared" si="838"/>
        <v>8.4216685253939799E-2</v>
      </c>
      <c r="AE1176" s="471"/>
      <c r="AF1176" s="471">
        <f t="shared" si="839"/>
        <v>8.566978650516914E-2</v>
      </c>
      <c r="AG1176" s="472"/>
      <c r="AH1176" s="471">
        <f t="shared" ref="AH1176:AH1183" si="840">IF(SUM($D1165:$D1176)=0,"NA",SUM($J1165:$J1176)/SUM($D1165:$D1176))</f>
        <v>9.2631825365412479E-2</v>
      </c>
      <c r="AI1176" s="472"/>
      <c r="AJ1176" s="471"/>
      <c r="AK1176" s="472"/>
      <c r="AL1176" s="471"/>
      <c r="AM1176" s="472"/>
      <c r="AN1176" s="471" t="s">
        <v>36</v>
      </c>
      <c r="AO1176" s="472"/>
      <c r="AP1176" s="472"/>
      <c r="AQ1176" s="472"/>
      <c r="AR1176" s="472"/>
    </row>
    <row r="1177" spans="1:46">
      <c r="A1177" s="466">
        <v>39600</v>
      </c>
      <c r="B1177" s="467">
        <v>2008</v>
      </c>
      <c r="C1177" s="466"/>
      <c r="D1177" s="468">
        <v>0</v>
      </c>
      <c r="E1177" s="469"/>
      <c r="F1177" s="468">
        <v>0</v>
      </c>
      <c r="G1177" s="469"/>
      <c r="H1177" s="468">
        <v>0</v>
      </c>
      <c r="J1177" s="470">
        <f t="shared" si="829"/>
        <v>0</v>
      </c>
      <c r="L1177" s="471" t="str">
        <f t="shared" si="828"/>
        <v>NA</v>
      </c>
      <c r="N1177" s="471" t="str">
        <f t="shared" si="830"/>
        <v>NA</v>
      </c>
      <c r="O1177" s="472"/>
      <c r="P1177" s="471" t="str">
        <f t="shared" si="831"/>
        <v>NA</v>
      </c>
      <c r="Q1177" s="472"/>
      <c r="R1177" s="471">
        <f t="shared" si="832"/>
        <v>0.29530663891582509</v>
      </c>
      <c r="S1177" s="473"/>
      <c r="T1177" s="471">
        <f t="shared" si="833"/>
        <v>5.0687327214195534E-2</v>
      </c>
      <c r="U1177" s="472"/>
      <c r="V1177" s="471">
        <f t="shared" si="834"/>
        <v>2.0668257993603795E-2</v>
      </c>
      <c r="W1177" s="472"/>
      <c r="X1177" s="471">
        <f t="shared" si="835"/>
        <v>3.9598385933201738E-2</v>
      </c>
      <c r="Y1177" s="472"/>
      <c r="Z1177" s="471">
        <f t="shared" si="836"/>
        <v>3.9526002595511665E-2</v>
      </c>
      <c r="AA1177" s="472"/>
      <c r="AB1177" s="471">
        <f t="shared" si="837"/>
        <v>8.5668012217809814E-2</v>
      </c>
      <c r="AC1177" s="472"/>
      <c r="AD1177" s="471">
        <f t="shared" si="838"/>
        <v>8.384684837517907E-2</v>
      </c>
      <c r="AE1177" s="471"/>
      <c r="AF1177" s="471">
        <f t="shared" si="839"/>
        <v>8.4216685253939799E-2</v>
      </c>
      <c r="AG1177" s="472"/>
      <c r="AH1177" s="471">
        <f t="shared" si="840"/>
        <v>8.566978650516914E-2</v>
      </c>
      <c r="AI1177" s="472"/>
      <c r="AJ1177" s="471">
        <f t="shared" ref="AJ1177:AJ1183" si="841">IF(SUM($D1165:$D1177)=0,"NA",SUM($J1165:$J1177)/SUM($D1165:$D1177))</f>
        <v>9.2631825365412479E-2</v>
      </c>
      <c r="AK1177" s="472"/>
      <c r="AL1177" s="471"/>
      <c r="AM1177" s="472"/>
      <c r="AN1177" s="471"/>
      <c r="AO1177" s="472"/>
      <c r="AP1177" s="472"/>
      <c r="AQ1177" s="472"/>
      <c r="AR1177" s="472"/>
    </row>
    <row r="1178" spans="1:46">
      <c r="A1178" s="466">
        <v>39600</v>
      </c>
      <c r="B1178" s="467">
        <v>2009</v>
      </c>
      <c r="C1178" s="466"/>
      <c r="D1178" s="468">
        <v>0</v>
      </c>
      <c r="E1178" s="469"/>
      <c r="F1178" s="468">
        <v>0</v>
      </c>
      <c r="G1178" s="469"/>
      <c r="H1178" s="468">
        <v>0</v>
      </c>
      <c r="J1178" s="470">
        <f t="shared" si="829"/>
        <v>0</v>
      </c>
      <c r="L1178" s="471" t="str">
        <f t="shared" si="828"/>
        <v>NA</v>
      </c>
      <c r="N1178" s="471" t="str">
        <f t="shared" si="830"/>
        <v>NA</v>
      </c>
      <c r="O1178" s="472"/>
      <c r="P1178" s="471" t="str">
        <f t="shared" si="831"/>
        <v>NA</v>
      </c>
      <c r="Q1178" s="472"/>
      <c r="R1178" s="471" t="str">
        <f t="shared" si="832"/>
        <v>NA</v>
      </c>
      <c r="S1178" s="473"/>
      <c r="T1178" s="471">
        <f t="shared" si="833"/>
        <v>0.29530663891582509</v>
      </c>
      <c r="U1178" s="472"/>
      <c r="V1178" s="471">
        <f t="shared" si="834"/>
        <v>5.0687327214195534E-2</v>
      </c>
      <c r="W1178" s="472"/>
      <c r="X1178" s="471">
        <f t="shared" si="835"/>
        <v>2.0668257993603795E-2</v>
      </c>
      <c r="Y1178" s="472"/>
      <c r="Z1178" s="471">
        <f t="shared" si="836"/>
        <v>3.9598385933201738E-2</v>
      </c>
      <c r="AA1178" s="472"/>
      <c r="AB1178" s="471">
        <f t="shared" si="837"/>
        <v>3.9526002595511665E-2</v>
      </c>
      <c r="AC1178" s="472"/>
      <c r="AD1178" s="471">
        <f t="shared" si="838"/>
        <v>8.5668012217809814E-2</v>
      </c>
      <c r="AE1178" s="471"/>
      <c r="AF1178" s="471">
        <f t="shared" si="839"/>
        <v>8.384684837517907E-2</v>
      </c>
      <c r="AG1178" s="472"/>
      <c r="AH1178" s="471">
        <f t="shared" si="840"/>
        <v>8.4216685253939799E-2</v>
      </c>
      <c r="AI1178" s="472"/>
      <c r="AJ1178" s="471">
        <f t="shared" si="841"/>
        <v>8.566978650516914E-2</v>
      </c>
      <c r="AK1178" s="472"/>
      <c r="AL1178" s="471">
        <f t="shared" ref="AL1178:AL1183" si="842">IF(SUM($D1165:$D1178)=0,"NA",SUM($J1165:$J1178)/SUM($D1165:$D1178))</f>
        <v>9.2631825365412479E-2</v>
      </c>
      <c r="AM1178" s="472"/>
      <c r="AN1178" s="471"/>
      <c r="AO1178" s="472"/>
      <c r="AP1178" s="471"/>
      <c r="AQ1178" s="472"/>
      <c r="AR1178" s="472"/>
    </row>
    <row r="1179" spans="1:46">
      <c r="A1179" s="466">
        <v>39600</v>
      </c>
      <c r="B1179" s="467">
        <v>2010</v>
      </c>
      <c r="C1179" s="466"/>
      <c r="D1179" s="468">
        <v>0</v>
      </c>
      <c r="E1179" s="469"/>
      <c r="F1179" s="468">
        <v>0</v>
      </c>
      <c r="G1179" s="469"/>
      <c r="H1179" s="468">
        <v>0</v>
      </c>
      <c r="J1179" s="470">
        <f t="shared" si="829"/>
        <v>0</v>
      </c>
      <c r="L1179" s="471" t="str">
        <f t="shared" si="828"/>
        <v>NA</v>
      </c>
      <c r="N1179" s="471" t="str">
        <f t="shared" si="830"/>
        <v>NA</v>
      </c>
      <c r="O1179" s="472"/>
      <c r="P1179" s="471" t="str">
        <f t="shared" si="831"/>
        <v>NA</v>
      </c>
      <c r="Q1179" s="472"/>
      <c r="R1179" s="471" t="str">
        <f t="shared" si="832"/>
        <v>NA</v>
      </c>
      <c r="S1179" s="472"/>
      <c r="T1179" s="471" t="str">
        <f t="shared" si="833"/>
        <v>NA</v>
      </c>
      <c r="U1179" s="472"/>
      <c r="V1179" s="471">
        <f t="shared" si="834"/>
        <v>0.29530663891582509</v>
      </c>
      <c r="W1179" s="472"/>
      <c r="X1179" s="471">
        <f t="shared" si="835"/>
        <v>5.0687327214195534E-2</v>
      </c>
      <c r="Y1179" s="472"/>
      <c r="Z1179" s="471">
        <f t="shared" si="836"/>
        <v>2.0668257993603795E-2</v>
      </c>
      <c r="AA1179" s="472"/>
      <c r="AB1179" s="471">
        <f t="shared" si="837"/>
        <v>3.9598385933201738E-2</v>
      </c>
      <c r="AC1179" s="472"/>
      <c r="AD1179" s="471">
        <f t="shared" si="838"/>
        <v>3.9526002595511665E-2</v>
      </c>
      <c r="AE1179" s="472"/>
      <c r="AF1179" s="471">
        <f t="shared" si="839"/>
        <v>8.5668012217809814E-2</v>
      </c>
      <c r="AG1179" s="472"/>
      <c r="AH1179" s="471">
        <f t="shared" si="840"/>
        <v>8.384684837517907E-2</v>
      </c>
      <c r="AI1179" s="472"/>
      <c r="AJ1179" s="471">
        <f t="shared" si="841"/>
        <v>8.4216685253939799E-2</v>
      </c>
      <c r="AK1179" s="472"/>
      <c r="AL1179" s="471">
        <f t="shared" si="842"/>
        <v>8.566978650516914E-2</v>
      </c>
      <c r="AM1179" s="472"/>
      <c r="AN1179" s="471">
        <f>IF(SUM($D1165:$D1179)=0,"NA",SUM($J1165:$J1179)/SUM($D1165:$D1179))</f>
        <v>9.2631825365412479E-2</v>
      </c>
      <c r="AO1179" s="472"/>
      <c r="AP1179" s="471"/>
      <c r="AQ1179" s="472"/>
      <c r="AR1179" s="471"/>
    </row>
    <row r="1180" spans="1:46">
      <c r="A1180" s="466">
        <v>39600</v>
      </c>
      <c r="B1180" s="467">
        <v>2011</v>
      </c>
      <c r="C1180" s="466"/>
      <c r="D1180" s="468">
        <v>0</v>
      </c>
      <c r="E1180" s="469"/>
      <c r="F1180" s="468">
        <v>0</v>
      </c>
      <c r="G1180" s="469"/>
      <c r="H1180" s="468">
        <v>0</v>
      </c>
      <c r="J1180" s="470">
        <f t="shared" si="829"/>
        <v>0</v>
      </c>
      <c r="L1180" s="471" t="str">
        <f t="shared" si="828"/>
        <v>NA</v>
      </c>
      <c r="N1180" s="471" t="str">
        <f t="shared" si="830"/>
        <v>NA</v>
      </c>
      <c r="O1180" s="472"/>
      <c r="P1180" s="471" t="str">
        <f t="shared" si="831"/>
        <v>NA</v>
      </c>
      <c r="Q1180" s="472"/>
      <c r="R1180" s="471" t="str">
        <f t="shared" si="832"/>
        <v>NA</v>
      </c>
      <c r="S1180" s="472"/>
      <c r="T1180" s="471" t="str">
        <f t="shared" si="833"/>
        <v>NA</v>
      </c>
      <c r="U1180" s="472"/>
      <c r="V1180" s="471" t="str">
        <f t="shared" si="834"/>
        <v>NA</v>
      </c>
      <c r="W1180" s="472"/>
      <c r="X1180" s="471">
        <f t="shared" si="835"/>
        <v>0.29530663891582509</v>
      </c>
      <c r="Y1180" s="472"/>
      <c r="Z1180" s="471">
        <f t="shared" si="836"/>
        <v>5.0687327214195534E-2</v>
      </c>
      <c r="AA1180" s="472"/>
      <c r="AB1180" s="471">
        <f t="shared" si="837"/>
        <v>2.0668257993603795E-2</v>
      </c>
      <c r="AC1180" s="472"/>
      <c r="AD1180" s="471">
        <f t="shared" si="838"/>
        <v>3.9598385933201738E-2</v>
      </c>
      <c r="AE1180" s="472"/>
      <c r="AF1180" s="471">
        <f t="shared" si="839"/>
        <v>3.9526002595511665E-2</v>
      </c>
      <c r="AG1180" s="472"/>
      <c r="AH1180" s="471">
        <f t="shared" si="840"/>
        <v>8.5668012217809814E-2</v>
      </c>
      <c r="AI1180" s="472"/>
      <c r="AJ1180" s="471">
        <f t="shared" si="841"/>
        <v>8.384684837517907E-2</v>
      </c>
      <c r="AK1180" s="472"/>
      <c r="AL1180" s="471">
        <f t="shared" si="842"/>
        <v>8.4216685253939799E-2</v>
      </c>
      <c r="AM1180" s="472"/>
      <c r="AN1180" s="471">
        <f>IF(SUM($D1166:$D1180)=0,"NA",SUM($J1166:$J1180)/SUM($D1166:$D1180))</f>
        <v>8.566978650516914E-2</v>
      </c>
      <c r="AO1180" s="472"/>
      <c r="AP1180" s="471">
        <f>IF(SUM($D1165:$D1180)=0,"NA",SUM($J1165:$J1180)/SUM($D1165:$D1180))</f>
        <v>9.2631825365412479E-2</v>
      </c>
      <c r="AQ1180" s="472"/>
      <c r="AR1180" s="471"/>
    </row>
    <row r="1181" spans="1:46">
      <c r="A1181" s="466">
        <v>39600</v>
      </c>
      <c r="B1181" s="467">
        <v>2012</v>
      </c>
      <c r="C1181" s="466"/>
      <c r="D1181" s="468">
        <v>0</v>
      </c>
      <c r="E1181" s="469"/>
      <c r="F1181" s="468">
        <v>0</v>
      </c>
      <c r="G1181" s="469"/>
      <c r="H1181" s="468">
        <v>0</v>
      </c>
      <c r="J1181" s="470">
        <f t="shared" si="829"/>
        <v>0</v>
      </c>
      <c r="L1181" s="471" t="str">
        <f t="shared" si="828"/>
        <v>NA</v>
      </c>
      <c r="N1181" s="471" t="str">
        <f t="shared" si="830"/>
        <v>NA</v>
      </c>
      <c r="O1181" s="472"/>
      <c r="P1181" s="471" t="str">
        <f t="shared" si="831"/>
        <v>NA</v>
      </c>
      <c r="Q1181" s="472"/>
      <c r="R1181" s="471" t="str">
        <f t="shared" si="832"/>
        <v>NA</v>
      </c>
      <c r="S1181" s="472"/>
      <c r="T1181" s="471" t="str">
        <f t="shared" si="833"/>
        <v>NA</v>
      </c>
      <c r="U1181" s="472"/>
      <c r="V1181" s="471" t="str">
        <f t="shared" si="834"/>
        <v>NA</v>
      </c>
      <c r="W1181" s="472"/>
      <c r="X1181" s="471" t="str">
        <f t="shared" si="835"/>
        <v>NA</v>
      </c>
      <c r="Y1181" s="472"/>
      <c r="Z1181" s="471">
        <f t="shared" si="836"/>
        <v>0.29530663891582509</v>
      </c>
      <c r="AA1181" s="472"/>
      <c r="AB1181" s="471">
        <f t="shared" si="837"/>
        <v>5.0687327214195534E-2</v>
      </c>
      <c r="AC1181" s="472"/>
      <c r="AD1181" s="471">
        <f t="shared" si="838"/>
        <v>2.0668257993603795E-2</v>
      </c>
      <c r="AE1181" s="472"/>
      <c r="AF1181" s="471">
        <f t="shared" si="839"/>
        <v>3.9598385933201738E-2</v>
      </c>
      <c r="AG1181" s="472"/>
      <c r="AH1181" s="471">
        <f t="shared" si="840"/>
        <v>3.9526002595511665E-2</v>
      </c>
      <c r="AI1181" s="472"/>
      <c r="AJ1181" s="471">
        <f t="shared" si="841"/>
        <v>8.5668012217809814E-2</v>
      </c>
      <c r="AK1181" s="472"/>
      <c r="AL1181" s="471">
        <f t="shared" si="842"/>
        <v>8.384684837517907E-2</v>
      </c>
      <c r="AM1181" s="472"/>
      <c r="AN1181" s="471">
        <f>IF(SUM($D1167:$D1181)=0,"NA",SUM($J1167:$J1181)/SUM($D1167:$D1181))</f>
        <v>8.4216685253939799E-2</v>
      </c>
      <c r="AO1181" s="472"/>
      <c r="AP1181" s="471">
        <f>IF(SUM($D1166:$D1181)=0,"NA",SUM($J1166:$J1181)/SUM($D1166:$D1181))</f>
        <v>8.566978650516914E-2</v>
      </c>
      <c r="AQ1181" s="472"/>
      <c r="AR1181" s="471">
        <f>IF(SUM($D1165:$D1181)=0,"NA",SUM($J1165:$J1181)/SUM($D1165:$D1181))</f>
        <v>9.2631825365412479E-2</v>
      </c>
    </row>
    <row r="1182" spans="1:46">
      <c r="A1182" s="466">
        <v>39600</v>
      </c>
      <c r="B1182" s="467">
        <v>2013</v>
      </c>
      <c r="C1182" s="466"/>
      <c r="D1182" s="468">
        <v>0</v>
      </c>
      <c r="E1182" s="469"/>
      <c r="F1182" s="468">
        <v>0</v>
      </c>
      <c r="G1182" s="469"/>
      <c r="H1182" s="468">
        <v>0</v>
      </c>
      <c r="J1182" s="470">
        <f t="shared" si="829"/>
        <v>0</v>
      </c>
      <c r="L1182" s="471" t="str">
        <f t="shared" si="828"/>
        <v>NA</v>
      </c>
      <c r="N1182" s="471" t="str">
        <f>IF(SUM($D1181:$D1182)=0,"NA",SUM($J1181:$J1182)/SUM($D1181:$D1182))</f>
        <v>NA</v>
      </c>
      <c r="O1182" s="472"/>
      <c r="P1182" s="471" t="str">
        <f t="shared" si="831"/>
        <v>NA</v>
      </c>
      <c r="Q1182" s="472"/>
      <c r="R1182" s="471" t="str">
        <f t="shared" si="832"/>
        <v>NA</v>
      </c>
      <c r="S1182" s="472"/>
      <c r="T1182" s="471" t="str">
        <f t="shared" si="833"/>
        <v>NA</v>
      </c>
      <c r="U1182" s="472"/>
      <c r="V1182" s="471" t="str">
        <f t="shared" si="834"/>
        <v>NA</v>
      </c>
      <c r="W1182" s="472"/>
      <c r="X1182" s="471" t="str">
        <f t="shared" si="835"/>
        <v>NA</v>
      </c>
      <c r="Y1182" s="472"/>
      <c r="Z1182" s="471" t="str">
        <f t="shared" si="836"/>
        <v>NA</v>
      </c>
      <c r="AA1182" s="472"/>
      <c r="AB1182" s="471">
        <f t="shared" si="837"/>
        <v>0.29530663891582509</v>
      </c>
      <c r="AC1182" s="472"/>
      <c r="AD1182" s="471">
        <f t="shared" si="838"/>
        <v>5.0687327214195534E-2</v>
      </c>
      <c r="AE1182" s="472"/>
      <c r="AF1182" s="471">
        <f t="shared" si="839"/>
        <v>2.0668257993603795E-2</v>
      </c>
      <c r="AG1182" s="472"/>
      <c r="AH1182" s="471">
        <f t="shared" si="840"/>
        <v>3.9598385933201738E-2</v>
      </c>
      <c r="AI1182" s="472"/>
      <c r="AJ1182" s="471">
        <f t="shared" si="841"/>
        <v>3.9526002595511665E-2</v>
      </c>
      <c r="AK1182" s="472"/>
      <c r="AL1182" s="471">
        <f t="shared" si="842"/>
        <v>8.5668012217809814E-2</v>
      </c>
      <c r="AM1182" s="472"/>
      <c r="AN1182" s="471">
        <f>IF(SUM($D1168:$D1182)=0,"NA",SUM($J1168:$J1182)/SUM($D1168:$D1182))</f>
        <v>8.384684837517907E-2</v>
      </c>
      <c r="AO1182" s="472"/>
      <c r="AP1182" s="471">
        <f>IF(SUM($D1167:$D1182)=0,"NA",SUM($J1167:$J1182)/SUM($D1167:$D1182))</f>
        <v>8.4216685253939799E-2</v>
      </c>
      <c r="AQ1182" s="472"/>
      <c r="AR1182" s="471">
        <f>IF(SUM($D1166:$D1182)=0,"NA",SUM($J1166:$J1182)/SUM($D1166:$D1182))</f>
        <v>8.566978650516914E-2</v>
      </c>
      <c r="AS1182" s="471">
        <f>IF(SUM($D1165:$D1182)=0,"NA",SUM($J1165:$J1182)/SUM($D1165:$D1182))</f>
        <v>9.2631825365412479E-2</v>
      </c>
    </row>
    <row r="1183" spans="1:46">
      <c r="A1183" s="466">
        <v>39600</v>
      </c>
      <c r="B1183" s="467">
        <v>2014</v>
      </c>
      <c r="C1183" s="466"/>
      <c r="D1183" s="468">
        <v>0</v>
      </c>
      <c r="E1183" s="469"/>
      <c r="F1183" s="468">
        <v>0</v>
      </c>
      <c r="G1183" s="469"/>
      <c r="H1183" s="468">
        <v>0</v>
      </c>
      <c r="J1183" s="470">
        <f t="shared" si="829"/>
        <v>0</v>
      </c>
      <c r="L1183" s="471" t="str">
        <f t="shared" si="828"/>
        <v>NA</v>
      </c>
      <c r="N1183" s="471" t="str">
        <f>IF(SUM($D1182:$D1183)=0,"NA",SUM($J1182:$J1183)/SUM($D1182:$D1183))</f>
        <v>NA</v>
      </c>
      <c r="O1183" s="472"/>
      <c r="P1183" s="471" t="str">
        <f t="shared" si="831"/>
        <v>NA</v>
      </c>
      <c r="Q1183" s="472"/>
      <c r="R1183" s="471" t="str">
        <f t="shared" si="832"/>
        <v>NA</v>
      </c>
      <c r="S1183" s="472"/>
      <c r="T1183" s="471" t="str">
        <f t="shared" si="833"/>
        <v>NA</v>
      </c>
      <c r="U1183" s="472"/>
      <c r="V1183" s="471" t="str">
        <f t="shared" si="834"/>
        <v>NA</v>
      </c>
      <c r="W1183" s="472"/>
      <c r="X1183" s="471" t="str">
        <f t="shared" si="835"/>
        <v>NA</v>
      </c>
      <c r="Y1183" s="472"/>
      <c r="Z1183" s="471" t="str">
        <f t="shared" si="836"/>
        <v>NA</v>
      </c>
      <c r="AA1183" s="472"/>
      <c r="AB1183" s="471" t="str">
        <f t="shared" si="837"/>
        <v>NA</v>
      </c>
      <c r="AC1183" s="472"/>
      <c r="AD1183" s="471">
        <f t="shared" si="838"/>
        <v>0.29530663891582509</v>
      </c>
      <c r="AE1183" s="472"/>
      <c r="AF1183" s="471">
        <f t="shared" si="839"/>
        <v>5.0687327214195534E-2</v>
      </c>
      <c r="AG1183" s="472"/>
      <c r="AH1183" s="471">
        <f t="shared" si="840"/>
        <v>2.0668257993603795E-2</v>
      </c>
      <c r="AI1183" s="472"/>
      <c r="AJ1183" s="471">
        <f t="shared" si="841"/>
        <v>3.9598385933201738E-2</v>
      </c>
      <c r="AK1183" s="472"/>
      <c r="AL1183" s="471">
        <f t="shared" si="842"/>
        <v>3.9526002595511665E-2</v>
      </c>
      <c r="AM1183" s="472"/>
      <c r="AN1183" s="471">
        <f>IF(SUM($D1169:$D1183)=0,"NA",SUM($J1169:$J1183)/SUM($D1169:$D1183))</f>
        <v>8.5668012217809814E-2</v>
      </c>
      <c r="AO1183" s="472"/>
      <c r="AP1183" s="471">
        <f>IF(SUM($D1168:$D1183)=0,"NA",SUM($J1168:$J1183)/SUM($D1168:$D1183))</f>
        <v>8.384684837517907E-2</v>
      </c>
      <c r="AQ1183" s="472"/>
      <c r="AR1183" s="471">
        <f>IF(SUM($D1167:$D1183)=0,"NA",SUM($J1167:$J1183)/SUM($D1167:$D1183))</f>
        <v>8.4216685253939799E-2</v>
      </c>
      <c r="AS1183" s="471">
        <f>IF(SUM($D1166:$D1183)=0,"NA",SUM($J1166:$J1183)/SUM($D1166:$D1183))</f>
        <v>8.566978650516914E-2</v>
      </c>
      <c r="AT1183" s="471">
        <f>IF(SUM($D1165:$D1183)=0,"NA",SUM($J1165:$J1183)/SUM($D1165:$D1183))</f>
        <v>9.2631825365412479E-2</v>
      </c>
    </row>
    <row r="1184" spans="1:46">
      <c r="A1184" s="466"/>
      <c r="B1184" s="466"/>
      <c r="C1184" s="466"/>
      <c r="D1184" s="477"/>
      <c r="E1184" s="478"/>
      <c r="F1184" s="477"/>
      <c r="G1184" s="478"/>
      <c r="H1184" s="477"/>
      <c r="J1184" s="488">
        <f>SUM(J1165:J1183)</f>
        <v>98528.86</v>
      </c>
    </row>
    <row r="1185" spans="1:44">
      <c r="A1185" s="466"/>
      <c r="B1185" s="466"/>
      <c r="C1185" s="466"/>
      <c r="D1185" s="477"/>
      <c r="E1185" s="478"/>
      <c r="F1185" s="477"/>
      <c r="G1185" s="478"/>
      <c r="H1185" s="477"/>
    </row>
    <row r="1186" spans="1:44">
      <c r="A1186" s="466">
        <v>39603</v>
      </c>
      <c r="B1186" s="467">
        <v>1996</v>
      </c>
      <c r="C1186" s="466"/>
      <c r="D1186" s="468">
        <v>0</v>
      </c>
      <c r="E1186" s="469"/>
      <c r="F1186" s="468">
        <v>0</v>
      </c>
      <c r="G1186" s="469"/>
      <c r="H1186" s="468">
        <v>0</v>
      </c>
      <c r="J1186" s="470">
        <f t="shared" ref="J1186:J1204" si="843">F1186+-H1186</f>
        <v>0</v>
      </c>
      <c r="L1186" s="471" t="str">
        <f t="shared" ref="L1186:L1204" si="844">IF(D1186=0,"NA",+J1186/D1186)</f>
        <v>NA</v>
      </c>
      <c r="N1186" s="471"/>
      <c r="O1186" s="472"/>
      <c r="P1186" s="471"/>
      <c r="Q1186" s="473"/>
      <c r="R1186" s="473"/>
      <c r="S1186" s="473"/>
      <c r="T1186" s="473"/>
      <c r="U1186" s="472"/>
      <c r="V1186" s="472"/>
      <c r="W1186" s="472"/>
      <c r="X1186" s="472"/>
      <c r="Y1186" s="472"/>
      <c r="Z1186" s="472"/>
      <c r="AA1186" s="474"/>
      <c r="AB1186" s="474"/>
      <c r="AC1186" s="472"/>
      <c r="AD1186" s="472"/>
      <c r="AE1186" s="472"/>
      <c r="AF1186" s="472"/>
      <c r="AG1186" s="472"/>
      <c r="AH1186" s="472"/>
      <c r="AI1186" s="472"/>
      <c r="AJ1186" s="472"/>
      <c r="AK1186" s="472"/>
      <c r="AL1186" s="472"/>
      <c r="AM1186" s="472"/>
      <c r="AN1186" s="472"/>
      <c r="AO1186" s="472"/>
      <c r="AP1186" s="472"/>
      <c r="AQ1186" s="472"/>
      <c r="AR1186" s="472"/>
    </row>
    <row r="1187" spans="1:44">
      <c r="A1187" s="466">
        <v>39603</v>
      </c>
      <c r="B1187" s="467">
        <v>1997</v>
      </c>
      <c r="C1187" s="466"/>
      <c r="D1187" s="468">
        <v>0</v>
      </c>
      <c r="E1187" s="469"/>
      <c r="F1187" s="468">
        <v>0</v>
      </c>
      <c r="G1187" s="469"/>
      <c r="H1187" s="468">
        <v>0</v>
      </c>
      <c r="J1187" s="470">
        <f t="shared" si="843"/>
        <v>0</v>
      </c>
      <c r="L1187" s="471" t="str">
        <f t="shared" si="844"/>
        <v>NA</v>
      </c>
      <c r="N1187" s="471" t="str">
        <f t="shared" ref="N1187:N1202" si="845">IF(SUM($D1186:$D1187)=0,"NA",SUM($J1186:$J1187)/SUM($D1186:$D1187))</f>
        <v>NA</v>
      </c>
      <c r="O1187" s="472"/>
      <c r="P1187" s="471"/>
      <c r="Q1187" s="473"/>
      <c r="R1187" s="471"/>
      <c r="S1187" s="473"/>
      <c r="T1187" s="473"/>
      <c r="U1187" s="472"/>
      <c r="V1187" s="472"/>
      <c r="W1187" s="472"/>
      <c r="X1187" s="472"/>
      <c r="Y1187" s="472"/>
      <c r="Z1187" s="472"/>
      <c r="AA1187" s="474"/>
      <c r="AB1187" s="475"/>
      <c r="AC1187" s="472"/>
      <c r="AD1187" s="472"/>
      <c r="AE1187" s="472"/>
      <c r="AF1187" s="472"/>
      <c r="AG1187" s="472"/>
      <c r="AH1187" s="472"/>
      <c r="AI1187" s="472"/>
      <c r="AJ1187" s="472"/>
      <c r="AK1187" s="472"/>
      <c r="AL1187" s="472"/>
      <c r="AM1187" s="472"/>
      <c r="AN1187" s="472"/>
      <c r="AO1187" s="472"/>
      <c r="AP1187" s="472"/>
      <c r="AQ1187" s="472"/>
      <c r="AR1187" s="472"/>
    </row>
    <row r="1188" spans="1:44">
      <c r="A1188" s="466">
        <v>39603</v>
      </c>
      <c r="B1188" s="467">
        <v>1998</v>
      </c>
      <c r="C1188" s="466"/>
      <c r="D1188" s="468">
        <v>0</v>
      </c>
      <c r="E1188" s="469"/>
      <c r="F1188" s="468">
        <v>0</v>
      </c>
      <c r="G1188" s="469"/>
      <c r="H1188" s="468">
        <v>0</v>
      </c>
      <c r="J1188" s="470">
        <f t="shared" si="843"/>
        <v>0</v>
      </c>
      <c r="L1188" s="471" t="str">
        <f t="shared" si="844"/>
        <v>NA</v>
      </c>
      <c r="N1188" s="471" t="str">
        <f t="shared" si="845"/>
        <v>NA</v>
      </c>
      <c r="O1188" s="472"/>
      <c r="P1188" s="471" t="str">
        <f t="shared" ref="P1188:P1204" si="846">IF(SUM($D1186:$D1188)=0,"NA",SUM($J1186:$J1188)/SUM($D1186:$D1188))</f>
        <v>NA</v>
      </c>
      <c r="Q1188" s="473"/>
      <c r="R1188" s="471"/>
      <c r="S1188" s="473"/>
      <c r="T1188" s="471"/>
      <c r="U1188" s="472"/>
      <c r="V1188" s="472"/>
      <c r="W1188" s="472"/>
      <c r="X1188" s="472"/>
      <c r="Y1188" s="472"/>
      <c r="Z1188" s="472"/>
      <c r="AA1188" s="472"/>
      <c r="AB1188" s="472"/>
      <c r="AC1188" s="472"/>
      <c r="AD1188" s="472"/>
      <c r="AE1188" s="472"/>
      <c r="AF1188" s="472"/>
      <c r="AG1188" s="472"/>
      <c r="AH1188" s="472"/>
      <c r="AI1188" s="472"/>
      <c r="AJ1188" s="472"/>
      <c r="AK1188" s="472"/>
      <c r="AL1188" s="472"/>
      <c r="AM1188" s="472"/>
      <c r="AN1188" s="472"/>
      <c r="AO1188" s="472"/>
      <c r="AP1188" s="472"/>
      <c r="AQ1188" s="472"/>
      <c r="AR1188" s="472"/>
    </row>
    <row r="1189" spans="1:44">
      <c r="A1189" s="466">
        <v>39603</v>
      </c>
      <c r="B1189" s="467">
        <v>1999</v>
      </c>
      <c r="C1189" s="466"/>
      <c r="D1189" s="468">
        <v>0</v>
      </c>
      <c r="E1189" s="469"/>
      <c r="F1189" s="468">
        <v>0</v>
      </c>
      <c r="G1189" s="469"/>
      <c r="H1189" s="468">
        <v>0</v>
      </c>
      <c r="J1189" s="470">
        <f t="shared" si="843"/>
        <v>0</v>
      </c>
      <c r="L1189" s="471" t="str">
        <f t="shared" si="844"/>
        <v>NA</v>
      </c>
      <c r="N1189" s="471" t="str">
        <f t="shared" si="845"/>
        <v>NA</v>
      </c>
      <c r="O1189" s="472"/>
      <c r="P1189" s="471" t="str">
        <f t="shared" si="846"/>
        <v>NA</v>
      </c>
      <c r="Q1189" s="473"/>
      <c r="R1189" s="471" t="str">
        <f t="shared" ref="R1189:R1204" si="847">IF(SUM($D1186:$D1189)=0,"NA",SUM($J1186:$J1189)/SUM($D1186:$D1189))</f>
        <v>NA</v>
      </c>
      <c r="S1189" s="473"/>
      <c r="T1189" s="471"/>
      <c r="U1189" s="472"/>
      <c r="V1189" s="471"/>
      <c r="W1189" s="472"/>
      <c r="X1189" s="472"/>
      <c r="Y1189" s="472"/>
      <c r="Z1189" s="472"/>
      <c r="AA1189" s="472"/>
      <c r="AB1189" s="472"/>
      <c r="AC1189" s="472"/>
      <c r="AD1189" s="472"/>
      <c r="AE1189" s="472"/>
      <c r="AF1189" s="472"/>
      <c r="AG1189" s="472"/>
      <c r="AH1189" s="472"/>
      <c r="AI1189" s="472"/>
      <c r="AJ1189" s="472"/>
      <c r="AK1189" s="472"/>
      <c r="AL1189" s="472"/>
      <c r="AM1189" s="472"/>
      <c r="AN1189" s="472"/>
      <c r="AO1189" s="472"/>
      <c r="AP1189" s="472"/>
      <c r="AQ1189" s="472"/>
      <c r="AR1189" s="472"/>
    </row>
    <row r="1190" spans="1:44">
      <c r="A1190" s="466">
        <v>39603</v>
      </c>
      <c r="B1190" s="467">
        <v>2000</v>
      </c>
      <c r="C1190" s="466"/>
      <c r="D1190" s="468">
        <v>0</v>
      </c>
      <c r="E1190" s="469"/>
      <c r="F1190" s="468">
        <v>0</v>
      </c>
      <c r="G1190" s="469"/>
      <c r="H1190" s="468">
        <v>0</v>
      </c>
      <c r="J1190" s="470">
        <f t="shared" si="843"/>
        <v>0</v>
      </c>
      <c r="L1190" s="471" t="str">
        <f t="shared" si="844"/>
        <v>NA</v>
      </c>
      <c r="N1190" s="471" t="str">
        <f t="shared" si="845"/>
        <v>NA</v>
      </c>
      <c r="O1190" s="472"/>
      <c r="P1190" s="471" t="str">
        <f t="shared" si="846"/>
        <v>NA</v>
      </c>
      <c r="Q1190" s="473"/>
      <c r="R1190" s="471" t="str">
        <f t="shared" si="847"/>
        <v>NA</v>
      </c>
      <c r="S1190" s="473"/>
      <c r="T1190" s="471" t="str">
        <f t="shared" ref="T1190:T1204" si="848">IF(SUM($D1186:$D1190)=0,"NA",SUM($J1186:$J1190)/SUM($D1186:$D1190))</f>
        <v>NA</v>
      </c>
      <c r="U1190" s="472"/>
      <c r="V1190" s="471"/>
      <c r="W1190" s="472"/>
      <c r="X1190" s="471"/>
      <c r="Y1190" s="472"/>
      <c r="Z1190" s="472"/>
      <c r="AA1190" s="472"/>
      <c r="AB1190" s="472"/>
      <c r="AC1190" s="472"/>
      <c r="AD1190" s="472"/>
      <c r="AE1190" s="472"/>
      <c r="AF1190" s="472"/>
      <c r="AG1190" s="472"/>
      <c r="AH1190" s="472"/>
      <c r="AI1190" s="472"/>
      <c r="AJ1190" s="472"/>
      <c r="AK1190" s="472"/>
      <c r="AL1190" s="472"/>
      <c r="AM1190" s="472"/>
      <c r="AN1190" s="472"/>
      <c r="AO1190" s="472"/>
      <c r="AP1190" s="472"/>
      <c r="AQ1190" s="472"/>
      <c r="AR1190" s="472"/>
    </row>
    <row r="1191" spans="1:44">
      <c r="A1191" s="466">
        <v>39603</v>
      </c>
      <c r="B1191" s="467">
        <v>2001</v>
      </c>
      <c r="C1191" s="466"/>
      <c r="D1191" s="468">
        <v>0</v>
      </c>
      <c r="E1191" s="469"/>
      <c r="F1191" s="468">
        <v>0</v>
      </c>
      <c r="G1191" s="469"/>
      <c r="H1191" s="468">
        <v>0</v>
      </c>
      <c r="J1191" s="470">
        <f t="shared" si="843"/>
        <v>0</v>
      </c>
      <c r="L1191" s="471" t="str">
        <f t="shared" si="844"/>
        <v>NA</v>
      </c>
      <c r="N1191" s="471" t="str">
        <f t="shared" si="845"/>
        <v>NA</v>
      </c>
      <c r="O1191" s="472"/>
      <c r="P1191" s="471" t="str">
        <f t="shared" si="846"/>
        <v>NA</v>
      </c>
      <c r="Q1191" s="473"/>
      <c r="R1191" s="471" t="str">
        <f t="shared" si="847"/>
        <v>NA</v>
      </c>
      <c r="S1191" s="473"/>
      <c r="T1191" s="471" t="str">
        <f t="shared" si="848"/>
        <v>NA</v>
      </c>
      <c r="U1191" s="472"/>
      <c r="V1191" s="471" t="str">
        <f t="shared" ref="V1191:V1204" si="849">IF(SUM($D1186:$D1191)=0,"NA",SUM($J1186:$J1191)/SUM($D1186:$D1191))</f>
        <v>NA</v>
      </c>
      <c r="W1191" s="472"/>
      <c r="X1191" s="471"/>
      <c r="Y1191" s="472"/>
      <c r="Z1191" s="471"/>
      <c r="AA1191" s="472"/>
      <c r="AB1191" s="472"/>
      <c r="AC1191" s="472"/>
      <c r="AD1191" s="472"/>
      <c r="AE1191" s="472"/>
      <c r="AF1191" s="472"/>
      <c r="AG1191" s="472"/>
      <c r="AH1191" s="472"/>
      <c r="AI1191" s="472"/>
      <c r="AJ1191" s="472"/>
      <c r="AK1191" s="472"/>
      <c r="AL1191" s="472"/>
      <c r="AM1191" s="472"/>
      <c r="AN1191" s="472"/>
      <c r="AO1191" s="472"/>
      <c r="AP1191" s="472"/>
      <c r="AQ1191" s="472"/>
      <c r="AR1191" s="472"/>
    </row>
    <row r="1192" spans="1:44">
      <c r="A1192" s="466">
        <v>39603</v>
      </c>
      <c r="B1192" s="467">
        <v>2002</v>
      </c>
      <c r="C1192" s="466"/>
      <c r="D1192" s="468">
        <v>0</v>
      </c>
      <c r="E1192" s="469"/>
      <c r="F1192" s="468">
        <v>0</v>
      </c>
      <c r="G1192" s="469"/>
      <c r="H1192" s="468">
        <v>0</v>
      </c>
      <c r="J1192" s="470">
        <f t="shared" si="843"/>
        <v>0</v>
      </c>
      <c r="L1192" s="471" t="str">
        <f t="shared" si="844"/>
        <v>NA</v>
      </c>
      <c r="N1192" s="471" t="str">
        <f t="shared" si="845"/>
        <v>NA</v>
      </c>
      <c r="O1192" s="472"/>
      <c r="P1192" s="471" t="str">
        <f t="shared" si="846"/>
        <v>NA</v>
      </c>
      <c r="Q1192" s="473"/>
      <c r="R1192" s="471" t="str">
        <f t="shared" si="847"/>
        <v>NA</v>
      </c>
      <c r="S1192" s="473"/>
      <c r="T1192" s="471" t="str">
        <f t="shared" si="848"/>
        <v>NA</v>
      </c>
      <c r="U1192" s="472"/>
      <c r="V1192" s="471" t="str">
        <f t="shared" si="849"/>
        <v>NA</v>
      </c>
      <c r="W1192" s="472"/>
      <c r="X1192" s="471" t="str">
        <f t="shared" ref="X1192:X1204" si="850">IF(SUM($D1186:$D1192)=0,"NA",SUM($J1186:$J1192)/SUM($D1186:$D1192))</f>
        <v>NA</v>
      </c>
      <c r="Y1192" s="472"/>
      <c r="Z1192" s="471"/>
      <c r="AA1192" s="472"/>
      <c r="AB1192" s="471"/>
      <c r="AC1192" s="472"/>
      <c r="AD1192" s="472"/>
      <c r="AE1192" s="472"/>
      <c r="AF1192" s="472"/>
      <c r="AG1192" s="472"/>
      <c r="AH1192" s="472"/>
      <c r="AI1192" s="472"/>
      <c r="AJ1192" s="472"/>
      <c r="AK1192" s="472"/>
      <c r="AL1192" s="472"/>
      <c r="AM1192" s="472"/>
      <c r="AN1192" s="472"/>
      <c r="AO1192" s="472"/>
      <c r="AP1192" s="472"/>
      <c r="AQ1192" s="472"/>
      <c r="AR1192" s="472"/>
    </row>
    <row r="1193" spans="1:44">
      <c r="A1193" s="466">
        <v>39603</v>
      </c>
      <c r="B1193" s="467">
        <v>2003</v>
      </c>
      <c r="C1193" s="466"/>
      <c r="D1193" s="468">
        <v>0</v>
      </c>
      <c r="E1193" s="469"/>
      <c r="F1193" s="468">
        <v>0</v>
      </c>
      <c r="G1193" s="469"/>
      <c r="H1193" s="468">
        <v>0</v>
      </c>
      <c r="J1193" s="470">
        <f t="shared" si="843"/>
        <v>0</v>
      </c>
      <c r="L1193" s="471" t="str">
        <f t="shared" si="844"/>
        <v>NA</v>
      </c>
      <c r="N1193" s="471" t="str">
        <f t="shared" si="845"/>
        <v>NA</v>
      </c>
      <c r="O1193" s="472"/>
      <c r="P1193" s="471" t="str">
        <f t="shared" si="846"/>
        <v>NA</v>
      </c>
      <c r="Q1193" s="473"/>
      <c r="R1193" s="471" t="str">
        <f t="shared" si="847"/>
        <v>NA</v>
      </c>
      <c r="S1193" s="473"/>
      <c r="T1193" s="471" t="str">
        <f t="shared" si="848"/>
        <v>NA</v>
      </c>
      <c r="U1193" s="472"/>
      <c r="V1193" s="471" t="str">
        <f t="shared" si="849"/>
        <v>NA</v>
      </c>
      <c r="W1193" s="472"/>
      <c r="X1193" s="471" t="str">
        <f t="shared" si="850"/>
        <v>NA</v>
      </c>
      <c r="Y1193" s="472"/>
      <c r="Z1193" s="471" t="str">
        <f t="shared" ref="Z1193:Z1204" si="851">IF(SUM($D1186:$D1193)=0,"NA",SUM($J1186:$J1193)/SUM($D1186:$D1193))</f>
        <v>NA</v>
      </c>
      <c r="AA1193" s="472"/>
      <c r="AB1193" s="471"/>
      <c r="AC1193" s="472"/>
      <c r="AD1193" s="471"/>
      <c r="AE1193" s="471"/>
      <c r="AF1193" s="472"/>
      <c r="AG1193" s="472"/>
      <c r="AH1193" s="472"/>
      <c r="AI1193" s="472"/>
      <c r="AJ1193" s="472"/>
      <c r="AK1193" s="472"/>
      <c r="AL1193" s="472"/>
      <c r="AM1193" s="472"/>
      <c r="AN1193" s="472"/>
      <c r="AO1193" s="472"/>
      <c r="AP1193" s="472"/>
      <c r="AQ1193" s="472"/>
      <c r="AR1193" s="472"/>
    </row>
    <row r="1194" spans="1:44">
      <c r="A1194" s="466">
        <v>39603</v>
      </c>
      <c r="B1194" s="467">
        <v>2004</v>
      </c>
      <c r="C1194" s="466"/>
      <c r="D1194" s="468">
        <v>0</v>
      </c>
      <c r="E1194" s="469"/>
      <c r="F1194" s="468">
        <v>0</v>
      </c>
      <c r="G1194" s="469"/>
      <c r="H1194" s="468">
        <v>0</v>
      </c>
      <c r="J1194" s="470">
        <f t="shared" si="843"/>
        <v>0</v>
      </c>
      <c r="L1194" s="471" t="str">
        <f t="shared" si="844"/>
        <v>NA</v>
      </c>
      <c r="N1194" s="471" t="str">
        <f t="shared" si="845"/>
        <v>NA</v>
      </c>
      <c r="O1194" s="472"/>
      <c r="P1194" s="471" t="str">
        <f t="shared" si="846"/>
        <v>NA</v>
      </c>
      <c r="Q1194" s="473"/>
      <c r="R1194" s="471" t="str">
        <f t="shared" si="847"/>
        <v>NA</v>
      </c>
      <c r="S1194" s="473"/>
      <c r="T1194" s="471" t="str">
        <f t="shared" si="848"/>
        <v>NA</v>
      </c>
      <c r="U1194" s="472"/>
      <c r="V1194" s="471" t="str">
        <f t="shared" si="849"/>
        <v>NA</v>
      </c>
      <c r="W1194" s="472"/>
      <c r="X1194" s="471" t="str">
        <f t="shared" si="850"/>
        <v>NA</v>
      </c>
      <c r="Y1194" s="472"/>
      <c r="Z1194" s="471" t="str">
        <f t="shared" si="851"/>
        <v>NA</v>
      </c>
      <c r="AA1194" s="472"/>
      <c r="AB1194" s="471" t="str">
        <f t="shared" ref="AB1194:AB1204" si="852">IF(SUM($D1186:$D1194)=0,"NA",SUM($J1186:$J1194)/SUM($D1186:$D1194))</f>
        <v>NA</v>
      </c>
      <c r="AC1194" s="472"/>
      <c r="AD1194" s="471"/>
      <c r="AE1194" s="471"/>
      <c r="AF1194" s="471"/>
      <c r="AG1194" s="472"/>
      <c r="AH1194" s="471" t="s">
        <v>36</v>
      </c>
      <c r="AI1194" s="472"/>
      <c r="AJ1194" s="471" t="s">
        <v>36</v>
      </c>
      <c r="AK1194" s="472"/>
      <c r="AL1194" s="471" t="s">
        <v>36</v>
      </c>
      <c r="AM1194" s="472"/>
      <c r="AN1194" s="471" t="s">
        <v>36</v>
      </c>
      <c r="AO1194" s="472"/>
      <c r="AP1194" s="472"/>
      <c r="AQ1194" s="472"/>
      <c r="AR1194" s="472"/>
    </row>
    <row r="1195" spans="1:44">
      <c r="A1195" s="466">
        <v>39603</v>
      </c>
      <c r="B1195" s="467">
        <v>2005</v>
      </c>
      <c r="C1195" s="466"/>
      <c r="D1195" s="468">
        <v>0</v>
      </c>
      <c r="E1195" s="469"/>
      <c r="F1195" s="468">
        <v>0</v>
      </c>
      <c r="G1195" s="469"/>
      <c r="H1195" s="468">
        <v>0</v>
      </c>
      <c r="J1195" s="470">
        <f t="shared" si="843"/>
        <v>0</v>
      </c>
      <c r="L1195" s="471" t="str">
        <f t="shared" si="844"/>
        <v>NA</v>
      </c>
      <c r="N1195" s="471" t="str">
        <f t="shared" si="845"/>
        <v>NA</v>
      </c>
      <c r="O1195" s="472"/>
      <c r="P1195" s="471" t="str">
        <f t="shared" si="846"/>
        <v>NA</v>
      </c>
      <c r="Q1195" s="473"/>
      <c r="R1195" s="471" t="str">
        <f t="shared" si="847"/>
        <v>NA</v>
      </c>
      <c r="S1195" s="473"/>
      <c r="T1195" s="471" t="str">
        <f t="shared" si="848"/>
        <v>NA</v>
      </c>
      <c r="U1195" s="472"/>
      <c r="V1195" s="471" t="str">
        <f t="shared" si="849"/>
        <v>NA</v>
      </c>
      <c r="W1195" s="472"/>
      <c r="X1195" s="471" t="str">
        <f t="shared" si="850"/>
        <v>NA</v>
      </c>
      <c r="Y1195" s="472"/>
      <c r="Z1195" s="471" t="str">
        <f t="shared" si="851"/>
        <v>NA</v>
      </c>
      <c r="AA1195" s="472"/>
      <c r="AB1195" s="471" t="str">
        <f t="shared" si="852"/>
        <v>NA</v>
      </c>
      <c r="AC1195" s="472"/>
      <c r="AD1195" s="471" t="str">
        <f t="shared" ref="AD1195:AD1204" si="853">IF(SUM($D1186:$D1195)=0,"NA",SUM($J1186:$J1195)/SUM($D1186:$D1195))</f>
        <v>NA</v>
      </c>
      <c r="AE1195" s="471"/>
      <c r="AF1195" s="471"/>
      <c r="AG1195" s="472"/>
      <c r="AH1195" s="471"/>
      <c r="AI1195" s="472"/>
      <c r="AJ1195" s="471" t="s">
        <v>36</v>
      </c>
      <c r="AK1195" s="472"/>
      <c r="AL1195" s="471" t="s">
        <v>36</v>
      </c>
      <c r="AM1195" s="472"/>
      <c r="AN1195" s="471" t="s">
        <v>36</v>
      </c>
      <c r="AO1195" s="472"/>
      <c r="AP1195" s="472"/>
      <c r="AQ1195" s="472"/>
      <c r="AR1195" s="472"/>
    </row>
    <row r="1196" spans="1:44">
      <c r="A1196" s="466">
        <v>39603</v>
      </c>
      <c r="B1196" s="467">
        <v>2006</v>
      </c>
      <c r="C1196" s="466"/>
      <c r="D1196" s="479">
        <v>62479.06</v>
      </c>
      <c r="E1196" s="479"/>
      <c r="F1196" s="468">
        <v>0</v>
      </c>
      <c r="G1196" s="469"/>
      <c r="H1196" s="468">
        <v>0</v>
      </c>
      <c r="J1196" s="470">
        <f t="shared" si="843"/>
        <v>0</v>
      </c>
      <c r="L1196" s="471">
        <f t="shared" si="844"/>
        <v>0</v>
      </c>
      <c r="N1196" s="471">
        <f t="shared" si="845"/>
        <v>0</v>
      </c>
      <c r="O1196" s="472"/>
      <c r="P1196" s="471">
        <f t="shared" si="846"/>
        <v>0</v>
      </c>
      <c r="Q1196" s="473"/>
      <c r="R1196" s="471">
        <f t="shared" si="847"/>
        <v>0</v>
      </c>
      <c r="S1196" s="473"/>
      <c r="T1196" s="471">
        <f t="shared" si="848"/>
        <v>0</v>
      </c>
      <c r="U1196" s="472"/>
      <c r="V1196" s="471">
        <f t="shared" si="849"/>
        <v>0</v>
      </c>
      <c r="W1196" s="472"/>
      <c r="X1196" s="471">
        <f t="shared" si="850"/>
        <v>0</v>
      </c>
      <c r="Y1196" s="472"/>
      <c r="Z1196" s="471">
        <f t="shared" si="851"/>
        <v>0</v>
      </c>
      <c r="AA1196" s="472"/>
      <c r="AB1196" s="471">
        <f t="shared" si="852"/>
        <v>0</v>
      </c>
      <c r="AC1196" s="472"/>
      <c r="AD1196" s="471">
        <f t="shared" si="853"/>
        <v>0</v>
      </c>
      <c r="AE1196" s="471"/>
      <c r="AF1196" s="471">
        <f t="shared" ref="AF1196:AF1204" si="854">IF(SUM($D1186:$D1196)=0,"NA",SUM($J1186:$J1196)/SUM($D1186:$D1196))</f>
        <v>0</v>
      </c>
      <c r="AG1196" s="472"/>
      <c r="AH1196" s="471"/>
      <c r="AI1196" s="472"/>
      <c r="AJ1196" s="471"/>
      <c r="AK1196" s="472"/>
      <c r="AL1196" s="471" t="s">
        <v>36</v>
      </c>
      <c r="AM1196" s="472"/>
      <c r="AN1196" s="471" t="s">
        <v>36</v>
      </c>
      <c r="AO1196" s="472"/>
      <c r="AP1196" s="472"/>
      <c r="AQ1196" s="472"/>
      <c r="AR1196" s="472"/>
    </row>
    <row r="1197" spans="1:44">
      <c r="A1197" s="466">
        <v>39603</v>
      </c>
      <c r="B1197" s="467">
        <v>2007</v>
      </c>
      <c r="C1197" s="466"/>
      <c r="D1197" s="479">
        <v>51615.98</v>
      </c>
      <c r="E1197" s="479"/>
      <c r="F1197" s="468">
        <v>0</v>
      </c>
      <c r="G1197" s="469"/>
      <c r="H1197" s="468">
        <v>0</v>
      </c>
      <c r="J1197" s="470">
        <f t="shared" si="843"/>
        <v>0</v>
      </c>
      <c r="L1197" s="471">
        <f t="shared" si="844"/>
        <v>0</v>
      </c>
      <c r="N1197" s="471">
        <f t="shared" si="845"/>
        <v>0</v>
      </c>
      <c r="O1197" s="472"/>
      <c r="P1197" s="471">
        <f t="shared" si="846"/>
        <v>0</v>
      </c>
      <c r="Q1197" s="473"/>
      <c r="R1197" s="471">
        <f t="shared" si="847"/>
        <v>0</v>
      </c>
      <c r="S1197" s="473"/>
      <c r="T1197" s="471">
        <f t="shared" si="848"/>
        <v>0</v>
      </c>
      <c r="U1197" s="472"/>
      <c r="V1197" s="471">
        <f t="shared" si="849"/>
        <v>0</v>
      </c>
      <c r="W1197" s="472"/>
      <c r="X1197" s="471">
        <f t="shared" si="850"/>
        <v>0</v>
      </c>
      <c r="Y1197" s="472"/>
      <c r="Z1197" s="471">
        <f t="shared" si="851"/>
        <v>0</v>
      </c>
      <c r="AA1197" s="472"/>
      <c r="AB1197" s="471">
        <f t="shared" si="852"/>
        <v>0</v>
      </c>
      <c r="AC1197" s="472"/>
      <c r="AD1197" s="471">
        <f t="shared" si="853"/>
        <v>0</v>
      </c>
      <c r="AE1197" s="471"/>
      <c r="AF1197" s="471">
        <f t="shared" si="854"/>
        <v>0</v>
      </c>
      <c r="AG1197" s="472"/>
      <c r="AH1197" s="471">
        <f t="shared" ref="AH1197:AH1204" si="855">IF(SUM($D1186:$D1197)=0,"NA",SUM($J1186:$J1197)/SUM($D1186:$D1197))</f>
        <v>0</v>
      </c>
      <c r="AI1197" s="472"/>
      <c r="AJ1197" s="471"/>
      <c r="AK1197" s="472"/>
      <c r="AL1197" s="471"/>
      <c r="AM1197" s="472"/>
      <c r="AN1197" s="471" t="s">
        <v>36</v>
      </c>
      <c r="AO1197" s="472"/>
      <c r="AP1197" s="472"/>
      <c r="AQ1197" s="472"/>
      <c r="AR1197" s="472"/>
    </row>
    <row r="1198" spans="1:44">
      <c r="A1198" s="466">
        <v>39603</v>
      </c>
      <c r="B1198" s="467">
        <v>2008</v>
      </c>
      <c r="C1198" s="466"/>
      <c r="D1198" s="468">
        <v>0</v>
      </c>
      <c r="E1198" s="469"/>
      <c r="F1198" s="468">
        <v>0</v>
      </c>
      <c r="G1198" s="469"/>
      <c r="H1198" s="468">
        <v>0</v>
      </c>
      <c r="J1198" s="470">
        <f t="shared" si="843"/>
        <v>0</v>
      </c>
      <c r="L1198" s="471" t="str">
        <f t="shared" si="844"/>
        <v>NA</v>
      </c>
      <c r="N1198" s="471">
        <f t="shared" si="845"/>
        <v>0</v>
      </c>
      <c r="O1198" s="472"/>
      <c r="P1198" s="471">
        <f t="shared" si="846"/>
        <v>0</v>
      </c>
      <c r="Q1198" s="472"/>
      <c r="R1198" s="471">
        <f t="shared" si="847"/>
        <v>0</v>
      </c>
      <c r="S1198" s="473"/>
      <c r="T1198" s="471">
        <f t="shared" si="848"/>
        <v>0</v>
      </c>
      <c r="U1198" s="472"/>
      <c r="V1198" s="471">
        <f t="shared" si="849"/>
        <v>0</v>
      </c>
      <c r="W1198" s="472"/>
      <c r="X1198" s="471">
        <f t="shared" si="850"/>
        <v>0</v>
      </c>
      <c r="Y1198" s="472"/>
      <c r="Z1198" s="471">
        <f t="shared" si="851"/>
        <v>0</v>
      </c>
      <c r="AA1198" s="472"/>
      <c r="AB1198" s="471">
        <f t="shared" si="852"/>
        <v>0</v>
      </c>
      <c r="AC1198" s="472"/>
      <c r="AD1198" s="471">
        <f t="shared" si="853"/>
        <v>0</v>
      </c>
      <c r="AE1198" s="471"/>
      <c r="AF1198" s="471">
        <f t="shared" si="854"/>
        <v>0</v>
      </c>
      <c r="AG1198" s="472"/>
      <c r="AH1198" s="471">
        <f t="shared" si="855"/>
        <v>0</v>
      </c>
      <c r="AI1198" s="472"/>
      <c r="AJ1198" s="471">
        <f t="shared" ref="AJ1198:AJ1204" si="856">IF(SUM($D1186:$D1198)=0,"NA",SUM($J1186:$J1198)/SUM($D1186:$D1198))</f>
        <v>0</v>
      </c>
      <c r="AK1198" s="472"/>
      <c r="AL1198" s="471"/>
      <c r="AM1198" s="472"/>
      <c r="AN1198" s="471"/>
      <c r="AO1198" s="472"/>
      <c r="AP1198" s="472"/>
      <c r="AQ1198" s="472"/>
      <c r="AR1198" s="472"/>
    </row>
    <row r="1199" spans="1:44">
      <c r="A1199" s="466">
        <v>39603</v>
      </c>
      <c r="B1199" s="467">
        <v>2009</v>
      </c>
      <c r="C1199" s="466"/>
      <c r="D1199" s="479">
        <v>327.08999999999997</v>
      </c>
      <c r="E1199" s="479"/>
      <c r="F1199" s="468">
        <v>0</v>
      </c>
      <c r="G1199" s="469"/>
      <c r="H1199" s="468">
        <v>0</v>
      </c>
      <c r="J1199" s="470">
        <f t="shared" si="843"/>
        <v>0</v>
      </c>
      <c r="L1199" s="471">
        <f t="shared" si="844"/>
        <v>0</v>
      </c>
      <c r="N1199" s="471">
        <f t="shared" si="845"/>
        <v>0</v>
      </c>
      <c r="O1199" s="472"/>
      <c r="P1199" s="471">
        <f t="shared" si="846"/>
        <v>0</v>
      </c>
      <c r="Q1199" s="472"/>
      <c r="R1199" s="471">
        <f t="shared" si="847"/>
        <v>0</v>
      </c>
      <c r="S1199" s="473"/>
      <c r="T1199" s="471">
        <f t="shared" si="848"/>
        <v>0</v>
      </c>
      <c r="U1199" s="472"/>
      <c r="V1199" s="471">
        <f t="shared" si="849"/>
        <v>0</v>
      </c>
      <c r="W1199" s="472"/>
      <c r="X1199" s="471">
        <f t="shared" si="850"/>
        <v>0</v>
      </c>
      <c r="Y1199" s="472"/>
      <c r="Z1199" s="471">
        <f t="shared" si="851"/>
        <v>0</v>
      </c>
      <c r="AA1199" s="472"/>
      <c r="AB1199" s="471">
        <f t="shared" si="852"/>
        <v>0</v>
      </c>
      <c r="AC1199" s="472"/>
      <c r="AD1199" s="471">
        <f t="shared" si="853"/>
        <v>0</v>
      </c>
      <c r="AE1199" s="471"/>
      <c r="AF1199" s="471">
        <f t="shared" si="854"/>
        <v>0</v>
      </c>
      <c r="AG1199" s="472"/>
      <c r="AH1199" s="471">
        <f t="shared" si="855"/>
        <v>0</v>
      </c>
      <c r="AI1199" s="472"/>
      <c r="AJ1199" s="471">
        <f t="shared" si="856"/>
        <v>0</v>
      </c>
      <c r="AK1199" s="472"/>
      <c r="AL1199" s="471">
        <f t="shared" ref="AL1199:AL1204" si="857">IF(SUM($D1186:$D1199)=0,"NA",SUM($J1186:$J1199)/SUM($D1186:$D1199))</f>
        <v>0</v>
      </c>
      <c r="AM1199" s="472"/>
      <c r="AN1199" s="471"/>
      <c r="AO1199" s="472"/>
      <c r="AP1199" s="471"/>
      <c r="AQ1199" s="472"/>
      <c r="AR1199" s="472"/>
    </row>
    <row r="1200" spans="1:44">
      <c r="A1200" s="466">
        <v>39603</v>
      </c>
      <c r="B1200" s="467">
        <v>2010</v>
      </c>
      <c r="C1200" s="466"/>
      <c r="D1200" s="479">
        <v>89252.12</v>
      </c>
      <c r="E1200" s="479"/>
      <c r="F1200" s="468">
        <v>0</v>
      </c>
      <c r="G1200" s="469"/>
      <c r="H1200" s="468">
        <v>0</v>
      </c>
      <c r="J1200" s="470">
        <f t="shared" si="843"/>
        <v>0</v>
      </c>
      <c r="L1200" s="471">
        <f t="shared" si="844"/>
        <v>0</v>
      </c>
      <c r="N1200" s="471">
        <f t="shared" si="845"/>
        <v>0</v>
      </c>
      <c r="O1200" s="472"/>
      <c r="P1200" s="471">
        <f t="shared" si="846"/>
        <v>0</v>
      </c>
      <c r="Q1200" s="472"/>
      <c r="R1200" s="471">
        <f t="shared" si="847"/>
        <v>0</v>
      </c>
      <c r="S1200" s="472"/>
      <c r="T1200" s="471">
        <f t="shared" si="848"/>
        <v>0</v>
      </c>
      <c r="U1200" s="472"/>
      <c r="V1200" s="471">
        <f t="shared" si="849"/>
        <v>0</v>
      </c>
      <c r="W1200" s="472"/>
      <c r="X1200" s="471">
        <f t="shared" si="850"/>
        <v>0</v>
      </c>
      <c r="Y1200" s="472"/>
      <c r="Z1200" s="471">
        <f t="shared" si="851"/>
        <v>0</v>
      </c>
      <c r="AA1200" s="472"/>
      <c r="AB1200" s="471">
        <f t="shared" si="852"/>
        <v>0</v>
      </c>
      <c r="AC1200" s="472"/>
      <c r="AD1200" s="471">
        <f t="shared" si="853"/>
        <v>0</v>
      </c>
      <c r="AE1200" s="472"/>
      <c r="AF1200" s="471">
        <f t="shared" si="854"/>
        <v>0</v>
      </c>
      <c r="AG1200" s="472"/>
      <c r="AH1200" s="471">
        <f t="shared" si="855"/>
        <v>0</v>
      </c>
      <c r="AI1200" s="472"/>
      <c r="AJ1200" s="471">
        <f t="shared" si="856"/>
        <v>0</v>
      </c>
      <c r="AK1200" s="472"/>
      <c r="AL1200" s="471">
        <f t="shared" si="857"/>
        <v>0</v>
      </c>
      <c r="AM1200" s="472"/>
      <c r="AN1200" s="471">
        <f>IF(SUM($D1186:$D1200)=0,"NA",SUM($J1186:$J1200)/SUM($D1186:$D1200))</f>
        <v>0</v>
      </c>
      <c r="AO1200" s="472"/>
      <c r="AP1200" s="471"/>
      <c r="AQ1200" s="472"/>
      <c r="AR1200" s="471"/>
    </row>
    <row r="1201" spans="1:46">
      <c r="A1201" s="466">
        <v>39603</v>
      </c>
      <c r="B1201" s="467">
        <v>2011</v>
      </c>
      <c r="C1201" s="466"/>
      <c r="D1201" s="468">
        <v>0</v>
      </c>
      <c r="E1201" s="469"/>
      <c r="F1201" s="468">
        <v>0</v>
      </c>
      <c r="G1201" s="469"/>
      <c r="H1201" s="468">
        <v>0</v>
      </c>
      <c r="J1201" s="470">
        <f t="shared" si="843"/>
        <v>0</v>
      </c>
      <c r="L1201" s="471" t="str">
        <f t="shared" si="844"/>
        <v>NA</v>
      </c>
      <c r="N1201" s="471">
        <f t="shared" si="845"/>
        <v>0</v>
      </c>
      <c r="O1201" s="472"/>
      <c r="P1201" s="471">
        <f t="shared" si="846"/>
        <v>0</v>
      </c>
      <c r="Q1201" s="472"/>
      <c r="R1201" s="471">
        <f t="shared" si="847"/>
        <v>0</v>
      </c>
      <c r="S1201" s="472"/>
      <c r="T1201" s="471">
        <f t="shared" si="848"/>
        <v>0</v>
      </c>
      <c r="U1201" s="472"/>
      <c r="V1201" s="471">
        <f t="shared" si="849"/>
        <v>0</v>
      </c>
      <c r="W1201" s="472"/>
      <c r="X1201" s="471">
        <f t="shared" si="850"/>
        <v>0</v>
      </c>
      <c r="Y1201" s="472"/>
      <c r="Z1201" s="471">
        <f t="shared" si="851"/>
        <v>0</v>
      </c>
      <c r="AA1201" s="472"/>
      <c r="AB1201" s="471">
        <f t="shared" si="852"/>
        <v>0</v>
      </c>
      <c r="AC1201" s="472"/>
      <c r="AD1201" s="471">
        <f t="shared" si="853"/>
        <v>0</v>
      </c>
      <c r="AE1201" s="472"/>
      <c r="AF1201" s="471">
        <f t="shared" si="854"/>
        <v>0</v>
      </c>
      <c r="AG1201" s="472"/>
      <c r="AH1201" s="471">
        <f t="shared" si="855"/>
        <v>0</v>
      </c>
      <c r="AI1201" s="472"/>
      <c r="AJ1201" s="471">
        <f t="shared" si="856"/>
        <v>0</v>
      </c>
      <c r="AK1201" s="472"/>
      <c r="AL1201" s="471">
        <f t="shared" si="857"/>
        <v>0</v>
      </c>
      <c r="AM1201" s="472"/>
      <c r="AN1201" s="471">
        <f>IF(SUM($D1187:$D1201)=0,"NA",SUM($J1187:$J1201)/SUM($D1187:$D1201))</f>
        <v>0</v>
      </c>
      <c r="AO1201" s="472"/>
      <c r="AP1201" s="471">
        <f>IF(SUM($D1186:$D1201)=0,"NA",SUM($J1186:$J1201)/SUM($D1186:$D1201))</f>
        <v>0</v>
      </c>
      <c r="AQ1201" s="472"/>
      <c r="AR1201" s="471"/>
    </row>
    <row r="1202" spans="1:46">
      <c r="A1202" s="466">
        <v>39603</v>
      </c>
      <c r="B1202" s="467">
        <v>2012</v>
      </c>
      <c r="C1202" s="466"/>
      <c r="D1202" s="479">
        <v>50877.760000000002</v>
      </c>
      <c r="E1202" s="479"/>
      <c r="F1202" s="468">
        <v>0</v>
      </c>
      <c r="G1202" s="469"/>
      <c r="H1202" s="468">
        <v>0</v>
      </c>
      <c r="J1202" s="470">
        <f t="shared" si="843"/>
        <v>0</v>
      </c>
      <c r="L1202" s="471">
        <f t="shared" si="844"/>
        <v>0</v>
      </c>
      <c r="N1202" s="471">
        <f t="shared" si="845"/>
        <v>0</v>
      </c>
      <c r="O1202" s="472"/>
      <c r="P1202" s="471">
        <f t="shared" si="846"/>
        <v>0</v>
      </c>
      <c r="Q1202" s="472"/>
      <c r="R1202" s="471">
        <f t="shared" si="847"/>
        <v>0</v>
      </c>
      <c r="S1202" s="472"/>
      <c r="T1202" s="471">
        <f t="shared" si="848"/>
        <v>0</v>
      </c>
      <c r="U1202" s="472"/>
      <c r="V1202" s="471">
        <f t="shared" si="849"/>
        <v>0</v>
      </c>
      <c r="W1202" s="472"/>
      <c r="X1202" s="471">
        <f t="shared" si="850"/>
        <v>0</v>
      </c>
      <c r="Y1202" s="472"/>
      <c r="Z1202" s="471">
        <f t="shared" si="851"/>
        <v>0</v>
      </c>
      <c r="AA1202" s="472"/>
      <c r="AB1202" s="471">
        <f t="shared" si="852"/>
        <v>0</v>
      </c>
      <c r="AC1202" s="472"/>
      <c r="AD1202" s="471">
        <f t="shared" si="853"/>
        <v>0</v>
      </c>
      <c r="AE1202" s="472"/>
      <c r="AF1202" s="471">
        <f t="shared" si="854"/>
        <v>0</v>
      </c>
      <c r="AG1202" s="472"/>
      <c r="AH1202" s="471">
        <f t="shared" si="855"/>
        <v>0</v>
      </c>
      <c r="AI1202" s="472"/>
      <c r="AJ1202" s="471">
        <f t="shared" si="856"/>
        <v>0</v>
      </c>
      <c r="AK1202" s="472"/>
      <c r="AL1202" s="471">
        <f t="shared" si="857"/>
        <v>0</v>
      </c>
      <c r="AM1202" s="472"/>
      <c r="AN1202" s="471">
        <f>IF(SUM($D1188:$D1202)=0,"NA",SUM($J1188:$J1202)/SUM($D1188:$D1202))</f>
        <v>0</v>
      </c>
      <c r="AO1202" s="472"/>
      <c r="AP1202" s="471">
        <f>IF(SUM($D1187:$D1202)=0,"NA",SUM($J1187:$J1202)/SUM($D1187:$D1202))</f>
        <v>0</v>
      </c>
      <c r="AQ1202" s="472"/>
      <c r="AR1202" s="471">
        <f>IF(SUM($D1186:$D1202)=0,"NA",SUM($J1186:$J1202)/SUM($D1186:$D1202))</f>
        <v>0</v>
      </c>
    </row>
    <row r="1203" spans="1:46">
      <c r="A1203" s="466">
        <v>39603</v>
      </c>
      <c r="B1203" s="467">
        <v>2013</v>
      </c>
      <c r="C1203" s="466"/>
      <c r="D1203" s="468">
        <v>0</v>
      </c>
      <c r="E1203" s="469"/>
      <c r="F1203" s="468">
        <v>0</v>
      </c>
      <c r="G1203" s="469"/>
      <c r="H1203" s="468">
        <v>0</v>
      </c>
      <c r="J1203" s="470">
        <f t="shared" si="843"/>
        <v>0</v>
      </c>
      <c r="L1203" s="471" t="str">
        <f t="shared" si="844"/>
        <v>NA</v>
      </c>
      <c r="N1203" s="471">
        <f>IF(SUM($D1202:$D1203)=0,"NA",SUM($J1202:$J1203)/SUM($D1202:$D1203))</f>
        <v>0</v>
      </c>
      <c r="O1203" s="472"/>
      <c r="P1203" s="471">
        <f t="shared" si="846"/>
        <v>0</v>
      </c>
      <c r="Q1203" s="472"/>
      <c r="R1203" s="471">
        <f t="shared" si="847"/>
        <v>0</v>
      </c>
      <c r="S1203" s="472"/>
      <c r="T1203" s="471">
        <f t="shared" si="848"/>
        <v>0</v>
      </c>
      <c r="U1203" s="472"/>
      <c r="V1203" s="471">
        <f t="shared" si="849"/>
        <v>0</v>
      </c>
      <c r="W1203" s="472"/>
      <c r="X1203" s="471">
        <f t="shared" si="850"/>
        <v>0</v>
      </c>
      <c r="Y1203" s="472"/>
      <c r="Z1203" s="471">
        <f t="shared" si="851"/>
        <v>0</v>
      </c>
      <c r="AA1203" s="472"/>
      <c r="AB1203" s="471">
        <f t="shared" si="852"/>
        <v>0</v>
      </c>
      <c r="AC1203" s="472"/>
      <c r="AD1203" s="471">
        <f t="shared" si="853"/>
        <v>0</v>
      </c>
      <c r="AE1203" s="472"/>
      <c r="AF1203" s="471">
        <f t="shared" si="854"/>
        <v>0</v>
      </c>
      <c r="AG1203" s="472"/>
      <c r="AH1203" s="471">
        <f t="shared" si="855"/>
        <v>0</v>
      </c>
      <c r="AI1203" s="472"/>
      <c r="AJ1203" s="471">
        <f t="shared" si="856"/>
        <v>0</v>
      </c>
      <c r="AK1203" s="472"/>
      <c r="AL1203" s="471">
        <f t="shared" si="857"/>
        <v>0</v>
      </c>
      <c r="AM1203" s="472"/>
      <c r="AN1203" s="471">
        <f>IF(SUM($D1189:$D1203)=0,"NA",SUM($J1189:$J1203)/SUM($D1189:$D1203))</f>
        <v>0</v>
      </c>
      <c r="AO1203" s="472"/>
      <c r="AP1203" s="471">
        <f>IF(SUM($D1188:$D1203)=0,"NA",SUM($J1188:$J1203)/SUM($D1188:$D1203))</f>
        <v>0</v>
      </c>
      <c r="AQ1203" s="472"/>
      <c r="AR1203" s="471">
        <f>IF(SUM($D1187:$D1203)=0,"NA",SUM($J1187:$J1203)/SUM($D1187:$D1203))</f>
        <v>0</v>
      </c>
      <c r="AS1203" s="471">
        <f>IF(SUM($D1186:$D1203)=0,"NA",SUM($J1186:$J1203)/SUM($D1186:$D1203))</f>
        <v>0</v>
      </c>
    </row>
    <row r="1204" spans="1:46">
      <c r="A1204" s="466">
        <v>39603</v>
      </c>
      <c r="B1204" s="467">
        <v>2014</v>
      </c>
      <c r="C1204" s="466"/>
      <c r="D1204" s="468">
        <v>0</v>
      </c>
      <c r="E1204" s="469"/>
      <c r="F1204" s="468">
        <v>0</v>
      </c>
      <c r="G1204" s="469"/>
      <c r="H1204" s="468">
        <v>0</v>
      </c>
      <c r="J1204" s="470">
        <f t="shared" si="843"/>
        <v>0</v>
      </c>
      <c r="L1204" s="471" t="str">
        <f t="shared" si="844"/>
        <v>NA</v>
      </c>
      <c r="N1204" s="471" t="str">
        <f>IF(SUM($D1203:$D1204)=0,"NA",SUM($J1203:$J1204)/SUM($D1203:$D1204))</f>
        <v>NA</v>
      </c>
      <c r="O1204" s="472"/>
      <c r="P1204" s="471">
        <f t="shared" si="846"/>
        <v>0</v>
      </c>
      <c r="Q1204" s="472"/>
      <c r="R1204" s="471">
        <f t="shared" si="847"/>
        <v>0</v>
      </c>
      <c r="S1204" s="472"/>
      <c r="T1204" s="471">
        <f t="shared" si="848"/>
        <v>0</v>
      </c>
      <c r="U1204" s="472"/>
      <c r="V1204" s="471">
        <f t="shared" si="849"/>
        <v>0</v>
      </c>
      <c r="W1204" s="472"/>
      <c r="X1204" s="471">
        <f t="shared" si="850"/>
        <v>0</v>
      </c>
      <c r="Y1204" s="472"/>
      <c r="Z1204" s="471">
        <f t="shared" si="851"/>
        <v>0</v>
      </c>
      <c r="AA1204" s="472"/>
      <c r="AB1204" s="471">
        <f t="shared" si="852"/>
        <v>0</v>
      </c>
      <c r="AC1204" s="472"/>
      <c r="AD1204" s="471">
        <f t="shared" si="853"/>
        <v>0</v>
      </c>
      <c r="AE1204" s="472"/>
      <c r="AF1204" s="471">
        <f t="shared" si="854"/>
        <v>0</v>
      </c>
      <c r="AG1204" s="472"/>
      <c r="AH1204" s="471">
        <f t="shared" si="855"/>
        <v>0</v>
      </c>
      <c r="AI1204" s="472"/>
      <c r="AJ1204" s="471">
        <f t="shared" si="856"/>
        <v>0</v>
      </c>
      <c r="AK1204" s="472"/>
      <c r="AL1204" s="471">
        <f t="shared" si="857"/>
        <v>0</v>
      </c>
      <c r="AM1204" s="472"/>
      <c r="AN1204" s="471">
        <f>IF(SUM($D1190:$D1204)=0,"NA",SUM($J1190:$J1204)/SUM($D1190:$D1204))</f>
        <v>0</v>
      </c>
      <c r="AO1204" s="472"/>
      <c r="AP1204" s="471">
        <f>IF(SUM($D1189:$D1204)=0,"NA",SUM($J1189:$J1204)/SUM($D1189:$D1204))</f>
        <v>0</v>
      </c>
      <c r="AQ1204" s="472"/>
      <c r="AR1204" s="471">
        <f>IF(SUM($D1188:$D1204)=0,"NA",SUM($J1188:$J1204)/SUM($D1188:$D1204))</f>
        <v>0</v>
      </c>
      <c r="AS1204" s="471">
        <f>IF(SUM($D1187:$D1204)=0,"NA",SUM($J1187:$J1204)/SUM($D1187:$D1204))</f>
        <v>0</v>
      </c>
      <c r="AT1204" s="471">
        <f>IF(SUM($D1186:$D1204)=0,"NA",SUM($J1186:$J1204)/SUM($D1186:$D1204))</f>
        <v>0</v>
      </c>
    </row>
    <row r="1205" spans="1:46">
      <c r="A1205" s="466"/>
      <c r="B1205" s="466"/>
      <c r="C1205" s="466"/>
      <c r="D1205" s="477"/>
      <c r="E1205" s="478"/>
      <c r="F1205" s="477"/>
      <c r="G1205" s="478"/>
      <c r="H1205" s="477"/>
      <c r="J1205" s="488">
        <f>SUM(J1186:J1204)</f>
        <v>0</v>
      </c>
    </row>
    <row r="1206" spans="1:46">
      <c r="A1206" s="466"/>
      <c r="B1206" s="466"/>
      <c r="C1206" s="466"/>
      <c r="D1206" s="477"/>
      <c r="E1206" s="478"/>
      <c r="F1206" s="477"/>
      <c r="G1206" s="478"/>
      <c r="H1206" s="477"/>
    </row>
    <row r="1207" spans="1:46" s="452" customFormat="1">
      <c r="A1207" s="466">
        <v>39604</v>
      </c>
      <c r="B1207" s="467">
        <v>1996</v>
      </c>
      <c r="C1207" s="466"/>
      <c r="D1207" s="468">
        <v>0</v>
      </c>
      <c r="E1207" s="469"/>
      <c r="F1207" s="468">
        <v>0</v>
      </c>
      <c r="G1207" s="469"/>
      <c r="H1207" s="468">
        <v>0</v>
      </c>
      <c r="I1207" s="451"/>
      <c r="J1207" s="470">
        <f t="shared" ref="J1207:J1225" si="858">F1207+-H1207</f>
        <v>0</v>
      </c>
      <c r="K1207" s="449"/>
      <c r="L1207" s="471" t="str">
        <f t="shared" ref="L1207:L1225" si="859">IF(D1207=0,"NA",+J1207/D1207)</f>
        <v>NA</v>
      </c>
      <c r="N1207" s="471"/>
      <c r="O1207" s="472"/>
      <c r="P1207" s="471"/>
      <c r="Q1207" s="473"/>
      <c r="R1207" s="473"/>
      <c r="S1207" s="473"/>
      <c r="T1207" s="473"/>
      <c r="U1207" s="472"/>
      <c r="V1207" s="472"/>
      <c r="W1207" s="472"/>
      <c r="X1207" s="472"/>
      <c r="Y1207" s="472"/>
      <c r="Z1207" s="472"/>
      <c r="AA1207" s="474"/>
      <c r="AB1207" s="474"/>
      <c r="AC1207" s="472"/>
      <c r="AD1207" s="472"/>
      <c r="AE1207" s="472"/>
      <c r="AF1207" s="472"/>
      <c r="AG1207" s="472"/>
      <c r="AH1207" s="472"/>
      <c r="AI1207" s="472"/>
      <c r="AJ1207" s="472"/>
      <c r="AK1207" s="472"/>
      <c r="AL1207" s="472"/>
      <c r="AM1207" s="472"/>
      <c r="AN1207" s="472"/>
      <c r="AO1207" s="472"/>
      <c r="AP1207" s="472"/>
      <c r="AQ1207" s="472"/>
      <c r="AR1207" s="472"/>
    </row>
    <row r="1208" spans="1:46" s="452" customFormat="1">
      <c r="A1208" s="466">
        <v>39604</v>
      </c>
      <c r="B1208" s="467">
        <v>1997</v>
      </c>
      <c r="C1208" s="466"/>
      <c r="D1208" s="468">
        <v>0</v>
      </c>
      <c r="E1208" s="469"/>
      <c r="F1208" s="468">
        <v>0</v>
      </c>
      <c r="G1208" s="469"/>
      <c r="H1208" s="468">
        <v>0</v>
      </c>
      <c r="I1208" s="451"/>
      <c r="J1208" s="470">
        <f t="shared" si="858"/>
        <v>0</v>
      </c>
      <c r="K1208" s="449"/>
      <c r="L1208" s="471" t="str">
        <f t="shared" si="859"/>
        <v>NA</v>
      </c>
      <c r="N1208" s="471" t="str">
        <f t="shared" ref="N1208:N1223" si="860">IF(SUM($D1207:$D1208)=0,"NA",SUM($J1207:$J1208)/SUM($D1207:$D1208))</f>
        <v>NA</v>
      </c>
      <c r="O1208" s="472"/>
      <c r="P1208" s="471"/>
      <c r="Q1208" s="473"/>
      <c r="R1208" s="471"/>
      <c r="S1208" s="473"/>
      <c r="T1208" s="473"/>
      <c r="U1208" s="472"/>
      <c r="V1208" s="472"/>
      <c r="W1208" s="472"/>
      <c r="X1208" s="472"/>
      <c r="Y1208" s="472"/>
      <c r="Z1208" s="472"/>
      <c r="AA1208" s="474"/>
      <c r="AB1208" s="475"/>
      <c r="AC1208" s="472"/>
      <c r="AD1208" s="472"/>
      <c r="AE1208" s="472"/>
      <c r="AF1208" s="472"/>
      <c r="AG1208" s="472"/>
      <c r="AH1208" s="472"/>
      <c r="AI1208" s="472"/>
      <c r="AJ1208" s="472"/>
      <c r="AK1208" s="472"/>
      <c r="AL1208" s="472"/>
      <c r="AM1208" s="472"/>
      <c r="AN1208" s="472"/>
      <c r="AO1208" s="472"/>
      <c r="AP1208" s="472"/>
      <c r="AQ1208" s="472"/>
      <c r="AR1208" s="472"/>
    </row>
    <row r="1209" spans="1:46" s="452" customFormat="1">
      <c r="A1209" s="466">
        <v>39604</v>
      </c>
      <c r="B1209" s="467">
        <v>1998</v>
      </c>
      <c r="C1209" s="466"/>
      <c r="D1209" s="468">
        <v>0</v>
      </c>
      <c r="E1209" s="469"/>
      <c r="F1209" s="468">
        <v>0</v>
      </c>
      <c r="G1209" s="469"/>
      <c r="H1209" s="468">
        <v>0</v>
      </c>
      <c r="I1209" s="451"/>
      <c r="J1209" s="470">
        <f t="shared" si="858"/>
        <v>0</v>
      </c>
      <c r="K1209" s="449"/>
      <c r="L1209" s="471" t="str">
        <f t="shared" si="859"/>
        <v>NA</v>
      </c>
      <c r="N1209" s="471" t="str">
        <f t="shared" si="860"/>
        <v>NA</v>
      </c>
      <c r="O1209" s="472"/>
      <c r="P1209" s="471" t="str">
        <f t="shared" ref="P1209:P1225" si="861">IF(SUM($D1207:$D1209)=0,"NA",SUM($J1207:$J1209)/SUM($D1207:$D1209))</f>
        <v>NA</v>
      </c>
      <c r="Q1209" s="473"/>
      <c r="R1209" s="471"/>
      <c r="S1209" s="473"/>
      <c r="T1209" s="471"/>
      <c r="U1209" s="472"/>
      <c r="V1209" s="472"/>
      <c r="W1209" s="472"/>
      <c r="X1209" s="472"/>
      <c r="Y1209" s="472"/>
      <c r="Z1209" s="472"/>
      <c r="AA1209" s="472"/>
      <c r="AB1209" s="472"/>
      <c r="AC1209" s="472"/>
      <c r="AD1209" s="472"/>
      <c r="AE1209" s="472"/>
      <c r="AF1209" s="472"/>
      <c r="AG1209" s="472"/>
      <c r="AH1209" s="472"/>
      <c r="AI1209" s="472"/>
      <c r="AJ1209" s="472"/>
      <c r="AK1209" s="472"/>
      <c r="AL1209" s="472"/>
      <c r="AM1209" s="472"/>
      <c r="AN1209" s="472"/>
      <c r="AO1209" s="472"/>
      <c r="AP1209" s="472"/>
      <c r="AQ1209" s="472"/>
      <c r="AR1209" s="472"/>
    </row>
    <row r="1210" spans="1:46" s="452" customFormat="1">
      <c r="A1210" s="466">
        <v>39604</v>
      </c>
      <c r="B1210" s="467">
        <v>1999</v>
      </c>
      <c r="C1210" s="466"/>
      <c r="D1210" s="468">
        <v>0</v>
      </c>
      <c r="E1210" s="469"/>
      <c r="F1210" s="468">
        <v>0</v>
      </c>
      <c r="G1210" s="469"/>
      <c r="H1210" s="468">
        <v>0</v>
      </c>
      <c r="I1210" s="451"/>
      <c r="J1210" s="470">
        <f t="shared" si="858"/>
        <v>0</v>
      </c>
      <c r="K1210" s="449"/>
      <c r="L1210" s="471" t="str">
        <f t="shared" si="859"/>
        <v>NA</v>
      </c>
      <c r="N1210" s="471" t="str">
        <f t="shared" si="860"/>
        <v>NA</v>
      </c>
      <c r="O1210" s="472"/>
      <c r="P1210" s="471" t="str">
        <f t="shared" si="861"/>
        <v>NA</v>
      </c>
      <c r="Q1210" s="473"/>
      <c r="R1210" s="471" t="str">
        <f t="shared" ref="R1210:R1225" si="862">IF(SUM($D1207:$D1210)=0,"NA",SUM($J1207:$J1210)/SUM($D1207:$D1210))</f>
        <v>NA</v>
      </c>
      <c r="S1210" s="473"/>
      <c r="T1210" s="471"/>
      <c r="U1210" s="472"/>
      <c r="V1210" s="471"/>
      <c r="W1210" s="472"/>
      <c r="X1210" s="472"/>
      <c r="Y1210" s="472"/>
      <c r="Z1210" s="472"/>
      <c r="AA1210" s="472"/>
      <c r="AB1210" s="472"/>
      <c r="AC1210" s="472"/>
      <c r="AD1210" s="472"/>
      <c r="AE1210" s="472"/>
      <c r="AF1210" s="472"/>
      <c r="AG1210" s="472"/>
      <c r="AH1210" s="472"/>
      <c r="AI1210" s="472"/>
      <c r="AJ1210" s="472"/>
      <c r="AK1210" s="472"/>
      <c r="AL1210" s="472"/>
      <c r="AM1210" s="472"/>
      <c r="AN1210" s="472"/>
      <c r="AO1210" s="472"/>
      <c r="AP1210" s="472"/>
      <c r="AQ1210" s="472"/>
      <c r="AR1210" s="472"/>
    </row>
    <row r="1211" spans="1:46" s="452" customFormat="1">
      <c r="A1211" s="466">
        <v>39604</v>
      </c>
      <c r="B1211" s="467">
        <v>2000</v>
      </c>
      <c r="C1211" s="466"/>
      <c r="D1211" s="468">
        <v>0</v>
      </c>
      <c r="E1211" s="469"/>
      <c r="F1211" s="468">
        <v>0</v>
      </c>
      <c r="G1211" s="469"/>
      <c r="H1211" s="468">
        <v>0</v>
      </c>
      <c r="I1211" s="451"/>
      <c r="J1211" s="470">
        <f t="shared" si="858"/>
        <v>0</v>
      </c>
      <c r="K1211" s="449"/>
      <c r="L1211" s="471" t="str">
        <f t="shared" si="859"/>
        <v>NA</v>
      </c>
      <c r="N1211" s="471" t="str">
        <f t="shared" si="860"/>
        <v>NA</v>
      </c>
      <c r="O1211" s="472"/>
      <c r="P1211" s="471" t="str">
        <f t="shared" si="861"/>
        <v>NA</v>
      </c>
      <c r="Q1211" s="473"/>
      <c r="R1211" s="471" t="str">
        <f t="shared" si="862"/>
        <v>NA</v>
      </c>
      <c r="S1211" s="473"/>
      <c r="T1211" s="471" t="str">
        <f t="shared" ref="T1211:T1225" si="863">IF(SUM($D1207:$D1211)=0,"NA",SUM($J1207:$J1211)/SUM($D1207:$D1211))</f>
        <v>NA</v>
      </c>
      <c r="U1211" s="472"/>
      <c r="V1211" s="471"/>
      <c r="W1211" s="472"/>
      <c r="X1211" s="471"/>
      <c r="Y1211" s="472"/>
      <c r="Z1211" s="472"/>
      <c r="AA1211" s="472"/>
      <c r="AB1211" s="472"/>
      <c r="AC1211" s="472"/>
      <c r="AD1211" s="472"/>
      <c r="AE1211" s="472"/>
      <c r="AF1211" s="472"/>
      <c r="AG1211" s="472"/>
      <c r="AH1211" s="472"/>
      <c r="AI1211" s="472"/>
      <c r="AJ1211" s="472"/>
      <c r="AK1211" s="472"/>
      <c r="AL1211" s="472"/>
      <c r="AM1211" s="472"/>
      <c r="AN1211" s="472"/>
      <c r="AO1211" s="472"/>
      <c r="AP1211" s="472"/>
      <c r="AQ1211" s="472"/>
      <c r="AR1211" s="472"/>
    </row>
    <row r="1212" spans="1:46" s="452" customFormat="1">
      <c r="A1212" s="466">
        <v>39604</v>
      </c>
      <c r="B1212" s="467">
        <v>2001</v>
      </c>
      <c r="C1212" s="466"/>
      <c r="D1212" s="468">
        <v>0</v>
      </c>
      <c r="E1212" s="469"/>
      <c r="F1212" s="468">
        <v>0</v>
      </c>
      <c r="G1212" s="469"/>
      <c r="H1212" s="468">
        <v>0</v>
      </c>
      <c r="I1212" s="451"/>
      <c r="J1212" s="470">
        <f t="shared" si="858"/>
        <v>0</v>
      </c>
      <c r="K1212" s="449"/>
      <c r="L1212" s="471" t="str">
        <f t="shared" si="859"/>
        <v>NA</v>
      </c>
      <c r="N1212" s="471" t="str">
        <f t="shared" si="860"/>
        <v>NA</v>
      </c>
      <c r="O1212" s="472"/>
      <c r="P1212" s="471" t="str">
        <f t="shared" si="861"/>
        <v>NA</v>
      </c>
      <c r="Q1212" s="473"/>
      <c r="R1212" s="471" t="str">
        <f t="shared" si="862"/>
        <v>NA</v>
      </c>
      <c r="S1212" s="473"/>
      <c r="T1212" s="471" t="str">
        <f t="shared" si="863"/>
        <v>NA</v>
      </c>
      <c r="U1212" s="472"/>
      <c r="V1212" s="471" t="str">
        <f t="shared" ref="V1212:V1225" si="864">IF(SUM($D1207:$D1212)=0,"NA",SUM($J1207:$J1212)/SUM($D1207:$D1212))</f>
        <v>NA</v>
      </c>
      <c r="W1212" s="472"/>
      <c r="X1212" s="471"/>
      <c r="Y1212" s="472"/>
      <c r="Z1212" s="471"/>
      <c r="AA1212" s="472"/>
      <c r="AB1212" s="472"/>
      <c r="AC1212" s="472"/>
      <c r="AD1212" s="472"/>
      <c r="AE1212" s="472"/>
      <c r="AF1212" s="472"/>
      <c r="AG1212" s="472"/>
      <c r="AH1212" s="472"/>
      <c r="AI1212" s="472"/>
      <c r="AJ1212" s="472"/>
      <c r="AK1212" s="472"/>
      <c r="AL1212" s="472"/>
      <c r="AM1212" s="472"/>
      <c r="AN1212" s="472"/>
      <c r="AO1212" s="472"/>
      <c r="AP1212" s="472"/>
      <c r="AQ1212" s="472"/>
      <c r="AR1212" s="472"/>
    </row>
    <row r="1213" spans="1:46" s="452" customFormat="1">
      <c r="A1213" s="466">
        <v>39604</v>
      </c>
      <c r="B1213" s="467">
        <v>2002</v>
      </c>
      <c r="C1213" s="466"/>
      <c r="D1213" s="468">
        <v>0</v>
      </c>
      <c r="E1213" s="469"/>
      <c r="F1213" s="468">
        <v>0</v>
      </c>
      <c r="G1213" s="469"/>
      <c r="H1213" s="468">
        <v>0</v>
      </c>
      <c r="I1213" s="451"/>
      <c r="J1213" s="470">
        <f t="shared" si="858"/>
        <v>0</v>
      </c>
      <c r="K1213" s="449"/>
      <c r="L1213" s="471" t="str">
        <f t="shared" si="859"/>
        <v>NA</v>
      </c>
      <c r="N1213" s="471" t="str">
        <f t="shared" si="860"/>
        <v>NA</v>
      </c>
      <c r="O1213" s="472"/>
      <c r="P1213" s="471" t="str">
        <f t="shared" si="861"/>
        <v>NA</v>
      </c>
      <c r="Q1213" s="473"/>
      <c r="R1213" s="471" t="str">
        <f t="shared" si="862"/>
        <v>NA</v>
      </c>
      <c r="S1213" s="473"/>
      <c r="T1213" s="471" t="str">
        <f t="shared" si="863"/>
        <v>NA</v>
      </c>
      <c r="U1213" s="472"/>
      <c r="V1213" s="471" t="str">
        <f t="shared" si="864"/>
        <v>NA</v>
      </c>
      <c r="W1213" s="472"/>
      <c r="X1213" s="471" t="str">
        <f t="shared" ref="X1213:X1225" si="865">IF(SUM($D1207:$D1213)=0,"NA",SUM($J1207:$J1213)/SUM($D1207:$D1213))</f>
        <v>NA</v>
      </c>
      <c r="Y1213" s="472"/>
      <c r="Z1213" s="471"/>
      <c r="AA1213" s="472"/>
      <c r="AB1213" s="471"/>
      <c r="AC1213" s="472"/>
      <c r="AD1213" s="472"/>
      <c r="AE1213" s="472"/>
      <c r="AF1213" s="472"/>
      <c r="AG1213" s="472"/>
      <c r="AH1213" s="472"/>
      <c r="AI1213" s="472"/>
      <c r="AJ1213" s="472"/>
      <c r="AK1213" s="472"/>
      <c r="AL1213" s="472"/>
      <c r="AM1213" s="472"/>
      <c r="AN1213" s="472"/>
      <c r="AO1213" s="472"/>
      <c r="AP1213" s="472"/>
      <c r="AQ1213" s="472"/>
      <c r="AR1213" s="472"/>
    </row>
    <row r="1214" spans="1:46" s="452" customFormat="1">
      <c r="A1214" s="466">
        <v>39604</v>
      </c>
      <c r="B1214" s="467">
        <v>2003</v>
      </c>
      <c r="C1214" s="466"/>
      <c r="D1214" s="468">
        <v>0</v>
      </c>
      <c r="E1214" s="469"/>
      <c r="F1214" s="468">
        <v>0</v>
      </c>
      <c r="G1214" s="469"/>
      <c r="H1214" s="468">
        <v>0</v>
      </c>
      <c r="I1214" s="451"/>
      <c r="J1214" s="470">
        <f t="shared" si="858"/>
        <v>0</v>
      </c>
      <c r="K1214" s="449"/>
      <c r="L1214" s="471" t="str">
        <f t="shared" si="859"/>
        <v>NA</v>
      </c>
      <c r="N1214" s="471" t="str">
        <f t="shared" si="860"/>
        <v>NA</v>
      </c>
      <c r="O1214" s="472"/>
      <c r="P1214" s="471" t="str">
        <f t="shared" si="861"/>
        <v>NA</v>
      </c>
      <c r="Q1214" s="473"/>
      <c r="R1214" s="471" t="str">
        <f t="shared" si="862"/>
        <v>NA</v>
      </c>
      <c r="S1214" s="473"/>
      <c r="T1214" s="471" t="str">
        <f t="shared" si="863"/>
        <v>NA</v>
      </c>
      <c r="U1214" s="472"/>
      <c r="V1214" s="471" t="str">
        <f t="shared" si="864"/>
        <v>NA</v>
      </c>
      <c r="W1214" s="472"/>
      <c r="X1214" s="471" t="str">
        <f t="shared" si="865"/>
        <v>NA</v>
      </c>
      <c r="Y1214" s="472"/>
      <c r="Z1214" s="471" t="str">
        <f t="shared" ref="Z1214:Z1225" si="866">IF(SUM($D1207:$D1214)=0,"NA",SUM($J1207:$J1214)/SUM($D1207:$D1214))</f>
        <v>NA</v>
      </c>
      <c r="AA1214" s="472"/>
      <c r="AB1214" s="471"/>
      <c r="AC1214" s="472"/>
      <c r="AD1214" s="471"/>
      <c r="AE1214" s="471"/>
      <c r="AF1214" s="472"/>
      <c r="AG1214" s="472"/>
      <c r="AH1214" s="472"/>
      <c r="AI1214" s="472"/>
      <c r="AJ1214" s="472"/>
      <c r="AK1214" s="472"/>
      <c r="AL1214" s="472"/>
      <c r="AM1214" s="472"/>
      <c r="AN1214" s="472"/>
      <c r="AO1214" s="472"/>
      <c r="AP1214" s="472"/>
      <c r="AQ1214" s="472"/>
      <c r="AR1214" s="472"/>
    </row>
    <row r="1215" spans="1:46" s="452" customFormat="1">
      <c r="A1215" s="466">
        <v>39604</v>
      </c>
      <c r="B1215" s="467">
        <v>2004</v>
      </c>
      <c r="C1215" s="466"/>
      <c r="D1215" s="468">
        <v>0</v>
      </c>
      <c r="E1215" s="469"/>
      <c r="F1215" s="468">
        <v>0</v>
      </c>
      <c r="G1215" s="469"/>
      <c r="H1215" s="468">
        <v>0</v>
      </c>
      <c r="I1215" s="451"/>
      <c r="J1215" s="470">
        <f t="shared" si="858"/>
        <v>0</v>
      </c>
      <c r="K1215" s="449"/>
      <c r="L1215" s="471" t="str">
        <f t="shared" si="859"/>
        <v>NA</v>
      </c>
      <c r="N1215" s="471" t="str">
        <f t="shared" si="860"/>
        <v>NA</v>
      </c>
      <c r="O1215" s="472"/>
      <c r="P1215" s="471" t="str">
        <f t="shared" si="861"/>
        <v>NA</v>
      </c>
      <c r="Q1215" s="473"/>
      <c r="R1215" s="471" t="str">
        <f t="shared" si="862"/>
        <v>NA</v>
      </c>
      <c r="S1215" s="473"/>
      <c r="T1215" s="471" t="str">
        <f t="shared" si="863"/>
        <v>NA</v>
      </c>
      <c r="U1215" s="472"/>
      <c r="V1215" s="471" t="str">
        <f t="shared" si="864"/>
        <v>NA</v>
      </c>
      <c r="W1215" s="472"/>
      <c r="X1215" s="471" t="str">
        <f t="shared" si="865"/>
        <v>NA</v>
      </c>
      <c r="Y1215" s="472"/>
      <c r="Z1215" s="471" t="str">
        <f t="shared" si="866"/>
        <v>NA</v>
      </c>
      <c r="AA1215" s="472"/>
      <c r="AB1215" s="471" t="str">
        <f t="shared" ref="AB1215:AB1225" si="867">IF(SUM($D1207:$D1215)=0,"NA",SUM($J1207:$J1215)/SUM($D1207:$D1215))</f>
        <v>NA</v>
      </c>
      <c r="AC1215" s="472"/>
      <c r="AD1215" s="471"/>
      <c r="AE1215" s="471"/>
      <c r="AF1215" s="471"/>
      <c r="AG1215" s="472"/>
      <c r="AH1215" s="471" t="s">
        <v>36</v>
      </c>
      <c r="AI1215" s="472"/>
      <c r="AJ1215" s="471" t="s">
        <v>36</v>
      </c>
      <c r="AK1215" s="472"/>
      <c r="AL1215" s="471" t="s">
        <v>36</v>
      </c>
      <c r="AM1215" s="472"/>
      <c r="AN1215" s="471" t="s">
        <v>36</v>
      </c>
      <c r="AO1215" s="472"/>
      <c r="AP1215" s="472"/>
      <c r="AQ1215" s="472"/>
      <c r="AR1215" s="472"/>
    </row>
    <row r="1216" spans="1:46" s="452" customFormat="1">
      <c r="A1216" s="466">
        <v>39604</v>
      </c>
      <c r="B1216" s="467">
        <v>2005</v>
      </c>
      <c r="C1216" s="466"/>
      <c r="D1216" s="468">
        <v>0</v>
      </c>
      <c r="E1216" s="469"/>
      <c r="F1216" s="468">
        <v>0</v>
      </c>
      <c r="G1216" s="469"/>
      <c r="H1216" s="468">
        <v>0</v>
      </c>
      <c r="I1216" s="451"/>
      <c r="J1216" s="470">
        <f t="shared" si="858"/>
        <v>0</v>
      </c>
      <c r="K1216" s="449"/>
      <c r="L1216" s="471" t="str">
        <f t="shared" si="859"/>
        <v>NA</v>
      </c>
      <c r="N1216" s="471" t="str">
        <f t="shared" si="860"/>
        <v>NA</v>
      </c>
      <c r="O1216" s="472"/>
      <c r="P1216" s="471" t="str">
        <f t="shared" si="861"/>
        <v>NA</v>
      </c>
      <c r="Q1216" s="473"/>
      <c r="R1216" s="471" t="str">
        <f t="shared" si="862"/>
        <v>NA</v>
      </c>
      <c r="S1216" s="473"/>
      <c r="T1216" s="471" t="str">
        <f t="shared" si="863"/>
        <v>NA</v>
      </c>
      <c r="U1216" s="472"/>
      <c r="V1216" s="471" t="str">
        <f t="shared" si="864"/>
        <v>NA</v>
      </c>
      <c r="W1216" s="472"/>
      <c r="X1216" s="471" t="str">
        <f t="shared" si="865"/>
        <v>NA</v>
      </c>
      <c r="Y1216" s="472"/>
      <c r="Z1216" s="471" t="str">
        <f t="shared" si="866"/>
        <v>NA</v>
      </c>
      <c r="AA1216" s="472"/>
      <c r="AB1216" s="471" t="str">
        <f t="shared" si="867"/>
        <v>NA</v>
      </c>
      <c r="AC1216" s="472"/>
      <c r="AD1216" s="471" t="str">
        <f t="shared" ref="AD1216:AD1225" si="868">IF(SUM($D1207:$D1216)=0,"NA",SUM($J1207:$J1216)/SUM($D1207:$D1216))</f>
        <v>NA</v>
      </c>
      <c r="AE1216" s="471"/>
      <c r="AF1216" s="471"/>
      <c r="AG1216" s="472"/>
      <c r="AH1216" s="471"/>
      <c r="AI1216" s="472"/>
      <c r="AJ1216" s="471" t="s">
        <v>36</v>
      </c>
      <c r="AK1216" s="472"/>
      <c r="AL1216" s="471" t="s">
        <v>36</v>
      </c>
      <c r="AM1216" s="472"/>
      <c r="AN1216" s="471" t="s">
        <v>36</v>
      </c>
      <c r="AO1216" s="472"/>
      <c r="AP1216" s="472"/>
      <c r="AQ1216" s="472"/>
      <c r="AR1216" s="472"/>
    </row>
    <row r="1217" spans="1:46" s="452" customFormat="1">
      <c r="A1217" s="466">
        <v>39604</v>
      </c>
      <c r="B1217" s="467">
        <v>2006</v>
      </c>
      <c r="C1217" s="466"/>
      <c r="D1217" s="479">
        <v>28350</v>
      </c>
      <c r="E1217" s="479"/>
      <c r="F1217" s="468">
        <v>0</v>
      </c>
      <c r="G1217" s="469"/>
      <c r="H1217" s="468">
        <v>0</v>
      </c>
      <c r="I1217" s="451"/>
      <c r="J1217" s="470">
        <f t="shared" si="858"/>
        <v>0</v>
      </c>
      <c r="K1217" s="449"/>
      <c r="L1217" s="471">
        <f t="shared" si="859"/>
        <v>0</v>
      </c>
      <c r="N1217" s="471">
        <f t="shared" si="860"/>
        <v>0</v>
      </c>
      <c r="O1217" s="472"/>
      <c r="P1217" s="471">
        <f t="shared" si="861"/>
        <v>0</v>
      </c>
      <c r="Q1217" s="473"/>
      <c r="R1217" s="471">
        <f t="shared" si="862"/>
        <v>0</v>
      </c>
      <c r="S1217" s="473"/>
      <c r="T1217" s="471">
        <f t="shared" si="863"/>
        <v>0</v>
      </c>
      <c r="U1217" s="472"/>
      <c r="V1217" s="471">
        <f t="shared" si="864"/>
        <v>0</v>
      </c>
      <c r="W1217" s="472"/>
      <c r="X1217" s="471">
        <f t="shared" si="865"/>
        <v>0</v>
      </c>
      <c r="Y1217" s="472"/>
      <c r="Z1217" s="471">
        <f t="shared" si="866"/>
        <v>0</v>
      </c>
      <c r="AA1217" s="472"/>
      <c r="AB1217" s="471">
        <f t="shared" si="867"/>
        <v>0</v>
      </c>
      <c r="AC1217" s="472"/>
      <c r="AD1217" s="471">
        <f t="shared" si="868"/>
        <v>0</v>
      </c>
      <c r="AE1217" s="471"/>
      <c r="AF1217" s="471">
        <f t="shared" ref="AF1217:AF1225" si="869">IF(SUM($D1207:$D1217)=0,"NA",SUM($J1207:$J1217)/SUM($D1207:$D1217))</f>
        <v>0</v>
      </c>
      <c r="AG1217" s="472"/>
      <c r="AH1217" s="471"/>
      <c r="AI1217" s="472"/>
      <c r="AJ1217" s="471"/>
      <c r="AK1217" s="472"/>
      <c r="AL1217" s="471" t="s">
        <v>36</v>
      </c>
      <c r="AM1217" s="472"/>
      <c r="AN1217" s="471" t="s">
        <v>36</v>
      </c>
      <c r="AO1217" s="472"/>
      <c r="AP1217" s="472"/>
      <c r="AQ1217" s="472"/>
      <c r="AR1217" s="472"/>
    </row>
    <row r="1218" spans="1:46" s="452" customFormat="1">
      <c r="A1218" s="466">
        <v>39604</v>
      </c>
      <c r="B1218" s="467">
        <v>2007</v>
      </c>
      <c r="C1218" s="466"/>
      <c r="D1218" s="479">
        <v>4183.79</v>
      </c>
      <c r="E1218" s="479"/>
      <c r="F1218" s="479">
        <v>172.91</v>
      </c>
      <c r="G1218" s="479"/>
      <c r="H1218" s="482">
        <v>-408.6</v>
      </c>
      <c r="I1218" s="451"/>
      <c r="J1218" s="451">
        <f t="shared" si="858"/>
        <v>581.51</v>
      </c>
      <c r="K1218" s="449"/>
      <c r="L1218" s="471">
        <f t="shared" si="859"/>
        <v>0.13899120175725838</v>
      </c>
      <c r="N1218" s="471">
        <f t="shared" si="860"/>
        <v>1.7874031891150707E-2</v>
      </c>
      <c r="O1218" s="472"/>
      <c r="P1218" s="471">
        <f t="shared" si="861"/>
        <v>1.7874031891150707E-2</v>
      </c>
      <c r="Q1218" s="473"/>
      <c r="R1218" s="471">
        <f t="shared" si="862"/>
        <v>1.7874031891150707E-2</v>
      </c>
      <c r="S1218" s="473"/>
      <c r="T1218" s="471">
        <f t="shared" si="863"/>
        <v>1.7874031891150707E-2</v>
      </c>
      <c r="U1218" s="472"/>
      <c r="V1218" s="471">
        <f t="shared" si="864"/>
        <v>1.7874031891150707E-2</v>
      </c>
      <c r="W1218" s="472"/>
      <c r="X1218" s="471">
        <f t="shared" si="865"/>
        <v>1.7874031891150707E-2</v>
      </c>
      <c r="Y1218" s="472"/>
      <c r="Z1218" s="471">
        <f t="shared" si="866"/>
        <v>1.7874031891150707E-2</v>
      </c>
      <c r="AA1218" s="472"/>
      <c r="AB1218" s="471">
        <f t="shared" si="867"/>
        <v>1.7874031891150707E-2</v>
      </c>
      <c r="AC1218" s="472"/>
      <c r="AD1218" s="471">
        <f t="shared" si="868"/>
        <v>1.7874031891150707E-2</v>
      </c>
      <c r="AE1218" s="471"/>
      <c r="AF1218" s="471">
        <f t="shared" si="869"/>
        <v>1.7874031891150707E-2</v>
      </c>
      <c r="AG1218" s="472"/>
      <c r="AH1218" s="471">
        <f t="shared" ref="AH1218:AH1225" si="870">IF(SUM($D1207:$D1218)=0,"NA",SUM($J1207:$J1218)/SUM($D1207:$D1218))</f>
        <v>1.7874031891150707E-2</v>
      </c>
      <c r="AI1218" s="472"/>
      <c r="AJ1218" s="471"/>
      <c r="AK1218" s="472"/>
      <c r="AL1218" s="471"/>
      <c r="AM1218" s="472"/>
      <c r="AN1218" s="471" t="s">
        <v>36</v>
      </c>
      <c r="AO1218" s="472"/>
      <c r="AP1218" s="472"/>
      <c r="AQ1218" s="472"/>
      <c r="AR1218" s="472"/>
    </row>
    <row r="1219" spans="1:46" s="452" customFormat="1">
      <c r="A1219" s="466">
        <v>39604</v>
      </c>
      <c r="B1219" s="467">
        <v>2008</v>
      </c>
      <c r="C1219" s="466"/>
      <c r="D1219" s="479">
        <v>78139.7</v>
      </c>
      <c r="E1219" s="479"/>
      <c r="F1219" s="479">
        <v>14944.71</v>
      </c>
      <c r="G1219" s="479"/>
      <c r="H1219" s="479">
        <v>461.27</v>
      </c>
      <c r="I1219" s="451"/>
      <c r="J1219" s="451">
        <f t="shared" si="858"/>
        <v>14483.439999999999</v>
      </c>
      <c r="K1219" s="449"/>
      <c r="L1219" s="471">
        <f t="shared" si="859"/>
        <v>0.1853531559501764</v>
      </c>
      <c r="N1219" s="471">
        <f t="shared" si="860"/>
        <v>0.18299697935546708</v>
      </c>
      <c r="O1219" s="472"/>
      <c r="P1219" s="471">
        <f t="shared" si="861"/>
        <v>0.13612067352353305</v>
      </c>
      <c r="Q1219" s="472"/>
      <c r="R1219" s="471">
        <f t="shared" si="862"/>
        <v>0.13612067352353305</v>
      </c>
      <c r="S1219" s="473"/>
      <c r="T1219" s="471">
        <f t="shared" si="863"/>
        <v>0.13612067352353305</v>
      </c>
      <c r="U1219" s="472"/>
      <c r="V1219" s="471">
        <f t="shared" si="864"/>
        <v>0.13612067352353305</v>
      </c>
      <c r="W1219" s="472"/>
      <c r="X1219" s="471">
        <f t="shared" si="865"/>
        <v>0.13612067352353305</v>
      </c>
      <c r="Y1219" s="472"/>
      <c r="Z1219" s="471">
        <f t="shared" si="866"/>
        <v>0.13612067352353305</v>
      </c>
      <c r="AA1219" s="472"/>
      <c r="AB1219" s="471">
        <f t="shared" si="867"/>
        <v>0.13612067352353305</v>
      </c>
      <c r="AC1219" s="472"/>
      <c r="AD1219" s="471">
        <f t="shared" si="868"/>
        <v>0.13612067352353305</v>
      </c>
      <c r="AE1219" s="471"/>
      <c r="AF1219" s="471">
        <f t="shared" si="869"/>
        <v>0.13612067352353305</v>
      </c>
      <c r="AG1219" s="472"/>
      <c r="AH1219" s="471">
        <f t="shared" si="870"/>
        <v>0.13612067352353305</v>
      </c>
      <c r="AI1219" s="472"/>
      <c r="AJ1219" s="471">
        <f t="shared" ref="AJ1219:AJ1225" si="871">IF(SUM($D1207:$D1219)=0,"NA",SUM($J1207:$J1219)/SUM($D1207:$D1219))</f>
        <v>0.13612067352353305</v>
      </c>
      <c r="AK1219" s="472"/>
      <c r="AL1219" s="471"/>
      <c r="AM1219" s="472"/>
      <c r="AN1219" s="471"/>
      <c r="AO1219" s="472"/>
      <c r="AP1219" s="472"/>
      <c r="AQ1219" s="472"/>
      <c r="AR1219" s="472"/>
    </row>
    <row r="1220" spans="1:46" s="452" customFormat="1">
      <c r="A1220" s="466">
        <v>39604</v>
      </c>
      <c r="B1220" s="467">
        <v>2009</v>
      </c>
      <c r="C1220" s="466"/>
      <c r="D1220" s="479">
        <v>120659.85</v>
      </c>
      <c r="E1220" s="479"/>
      <c r="F1220" s="468">
        <v>0</v>
      </c>
      <c r="G1220" s="469"/>
      <c r="H1220" s="468">
        <v>0</v>
      </c>
      <c r="I1220" s="451"/>
      <c r="J1220" s="470">
        <f t="shared" si="858"/>
        <v>0</v>
      </c>
      <c r="K1220" s="449"/>
      <c r="L1220" s="471">
        <f t="shared" si="859"/>
        <v>0</v>
      </c>
      <c r="N1220" s="471">
        <f t="shared" si="860"/>
        <v>7.2854490867811317E-2</v>
      </c>
      <c r="O1220" s="472"/>
      <c r="P1220" s="471">
        <f t="shared" si="861"/>
        <v>7.4217667321860012E-2</v>
      </c>
      <c r="Q1220" s="472"/>
      <c r="R1220" s="471">
        <f t="shared" si="862"/>
        <v>6.5122260371116417E-2</v>
      </c>
      <c r="S1220" s="473"/>
      <c r="T1220" s="471">
        <f t="shared" si="863"/>
        <v>6.5122260371116417E-2</v>
      </c>
      <c r="U1220" s="472"/>
      <c r="V1220" s="471">
        <f t="shared" si="864"/>
        <v>6.5122260371116417E-2</v>
      </c>
      <c r="W1220" s="472"/>
      <c r="X1220" s="471">
        <f t="shared" si="865"/>
        <v>6.5122260371116417E-2</v>
      </c>
      <c r="Y1220" s="472"/>
      <c r="Z1220" s="471">
        <f t="shared" si="866"/>
        <v>6.5122260371116417E-2</v>
      </c>
      <c r="AA1220" s="472"/>
      <c r="AB1220" s="471">
        <f t="shared" si="867"/>
        <v>6.5122260371116417E-2</v>
      </c>
      <c r="AC1220" s="472"/>
      <c r="AD1220" s="471">
        <f t="shared" si="868"/>
        <v>6.5122260371116417E-2</v>
      </c>
      <c r="AE1220" s="471"/>
      <c r="AF1220" s="471">
        <f t="shared" si="869"/>
        <v>6.5122260371116417E-2</v>
      </c>
      <c r="AG1220" s="472"/>
      <c r="AH1220" s="471">
        <f t="shared" si="870"/>
        <v>6.5122260371116417E-2</v>
      </c>
      <c r="AI1220" s="472"/>
      <c r="AJ1220" s="471">
        <f t="shared" si="871"/>
        <v>6.5122260371116417E-2</v>
      </c>
      <c r="AK1220" s="472"/>
      <c r="AL1220" s="471">
        <f t="shared" ref="AL1220:AL1225" si="872">IF(SUM($D1207:$D1220)=0,"NA",SUM($J1207:$J1220)/SUM($D1207:$D1220))</f>
        <v>6.5122260371116417E-2</v>
      </c>
      <c r="AM1220" s="472"/>
      <c r="AN1220" s="471"/>
      <c r="AO1220" s="472"/>
      <c r="AP1220" s="471"/>
      <c r="AQ1220" s="472"/>
      <c r="AR1220" s="472"/>
    </row>
    <row r="1221" spans="1:46" s="452" customFormat="1">
      <c r="A1221" s="466">
        <v>39604</v>
      </c>
      <c r="B1221" s="467">
        <v>2010</v>
      </c>
      <c r="C1221" s="466"/>
      <c r="D1221" s="479">
        <v>8958.43</v>
      </c>
      <c r="E1221" s="479"/>
      <c r="F1221" s="479">
        <v>18718.900000000001</v>
      </c>
      <c r="G1221" s="479"/>
      <c r="H1221" s="479">
        <v>0</v>
      </c>
      <c r="I1221" s="451"/>
      <c r="J1221" s="451">
        <f t="shared" si="858"/>
        <v>18718.900000000001</v>
      </c>
      <c r="K1221" s="449"/>
      <c r="L1221" s="471">
        <f t="shared" si="859"/>
        <v>2.0895290804303879</v>
      </c>
      <c r="N1221" s="471">
        <f t="shared" si="860"/>
        <v>0.14441558706071397</v>
      </c>
      <c r="O1221" s="472"/>
      <c r="P1221" s="471">
        <f t="shared" si="861"/>
        <v>0.15981258577889523</v>
      </c>
      <c r="Q1221" s="472"/>
      <c r="R1221" s="471">
        <f t="shared" si="862"/>
        <v>0.15940156581687509</v>
      </c>
      <c r="S1221" s="472"/>
      <c r="T1221" s="471">
        <f t="shared" si="863"/>
        <v>0.1405951190088616</v>
      </c>
      <c r="U1221" s="472"/>
      <c r="V1221" s="471">
        <f t="shared" si="864"/>
        <v>0.1405951190088616</v>
      </c>
      <c r="W1221" s="472"/>
      <c r="X1221" s="471">
        <f t="shared" si="865"/>
        <v>0.1405951190088616</v>
      </c>
      <c r="Y1221" s="472"/>
      <c r="Z1221" s="471">
        <f t="shared" si="866"/>
        <v>0.1405951190088616</v>
      </c>
      <c r="AA1221" s="472"/>
      <c r="AB1221" s="471">
        <f t="shared" si="867"/>
        <v>0.1405951190088616</v>
      </c>
      <c r="AC1221" s="472"/>
      <c r="AD1221" s="471">
        <f t="shared" si="868"/>
        <v>0.1405951190088616</v>
      </c>
      <c r="AE1221" s="472"/>
      <c r="AF1221" s="471">
        <f t="shared" si="869"/>
        <v>0.1405951190088616</v>
      </c>
      <c r="AG1221" s="472"/>
      <c r="AH1221" s="471">
        <f t="shared" si="870"/>
        <v>0.1405951190088616</v>
      </c>
      <c r="AI1221" s="472"/>
      <c r="AJ1221" s="471">
        <f t="shared" si="871"/>
        <v>0.1405951190088616</v>
      </c>
      <c r="AK1221" s="472"/>
      <c r="AL1221" s="471">
        <f t="shared" si="872"/>
        <v>0.1405951190088616</v>
      </c>
      <c r="AM1221" s="472"/>
      <c r="AN1221" s="471">
        <f>IF(SUM($D1207:$D1221)=0,"NA",SUM($J1207:$J1221)/SUM($D1207:$D1221))</f>
        <v>0.1405951190088616</v>
      </c>
      <c r="AO1221" s="472"/>
      <c r="AP1221" s="471"/>
      <c r="AQ1221" s="472"/>
      <c r="AR1221" s="471"/>
    </row>
    <row r="1222" spans="1:46">
      <c r="A1222" s="466">
        <v>39604</v>
      </c>
      <c r="B1222" s="467">
        <v>2011</v>
      </c>
      <c r="C1222" s="466"/>
      <c r="D1222" s="468">
        <v>0</v>
      </c>
      <c r="E1222" s="469"/>
      <c r="F1222" s="468">
        <v>0</v>
      </c>
      <c r="G1222" s="469"/>
      <c r="H1222" s="468">
        <v>0</v>
      </c>
      <c r="J1222" s="470">
        <f t="shared" si="858"/>
        <v>0</v>
      </c>
      <c r="L1222" s="471" t="str">
        <f t="shared" si="859"/>
        <v>NA</v>
      </c>
      <c r="N1222" s="471">
        <f t="shared" si="860"/>
        <v>2.0895290804303879</v>
      </c>
      <c r="O1222" s="472"/>
      <c r="P1222" s="471">
        <f t="shared" si="861"/>
        <v>0.14441558706071397</v>
      </c>
      <c r="Q1222" s="472"/>
      <c r="R1222" s="471">
        <f t="shared" si="862"/>
        <v>0.15981258577889523</v>
      </c>
      <c r="S1222" s="472"/>
      <c r="T1222" s="471">
        <f t="shared" si="863"/>
        <v>0.15940156581687509</v>
      </c>
      <c r="U1222" s="472"/>
      <c r="V1222" s="471">
        <f t="shared" si="864"/>
        <v>0.1405951190088616</v>
      </c>
      <c r="W1222" s="472"/>
      <c r="X1222" s="471">
        <f t="shared" si="865"/>
        <v>0.1405951190088616</v>
      </c>
      <c r="Y1222" s="472"/>
      <c r="Z1222" s="471">
        <f t="shared" si="866"/>
        <v>0.1405951190088616</v>
      </c>
      <c r="AA1222" s="472"/>
      <c r="AB1222" s="471">
        <f t="shared" si="867"/>
        <v>0.1405951190088616</v>
      </c>
      <c r="AC1222" s="472"/>
      <c r="AD1222" s="471">
        <f t="shared" si="868"/>
        <v>0.1405951190088616</v>
      </c>
      <c r="AE1222" s="472"/>
      <c r="AF1222" s="471">
        <f t="shared" si="869"/>
        <v>0.1405951190088616</v>
      </c>
      <c r="AG1222" s="472"/>
      <c r="AH1222" s="471">
        <f t="shared" si="870"/>
        <v>0.1405951190088616</v>
      </c>
      <c r="AI1222" s="472"/>
      <c r="AJ1222" s="471">
        <f t="shared" si="871"/>
        <v>0.1405951190088616</v>
      </c>
      <c r="AK1222" s="472"/>
      <c r="AL1222" s="471">
        <f t="shared" si="872"/>
        <v>0.1405951190088616</v>
      </c>
      <c r="AM1222" s="472"/>
      <c r="AN1222" s="471">
        <f>IF(SUM($D1208:$D1222)=0,"NA",SUM($J1208:$J1222)/SUM($D1208:$D1222))</f>
        <v>0.1405951190088616</v>
      </c>
      <c r="AO1222" s="472"/>
      <c r="AP1222" s="471">
        <f>IF(SUM($D1207:$D1222)=0,"NA",SUM($J1207:$J1222)/SUM($D1207:$D1222))</f>
        <v>0.1405951190088616</v>
      </c>
      <c r="AQ1222" s="472"/>
      <c r="AR1222" s="471"/>
    </row>
    <row r="1223" spans="1:46">
      <c r="A1223" s="466">
        <v>39604</v>
      </c>
      <c r="B1223" s="467">
        <v>2012</v>
      </c>
      <c r="C1223" s="466"/>
      <c r="D1223" s="468">
        <v>0</v>
      </c>
      <c r="E1223" s="469"/>
      <c r="F1223" s="468">
        <v>0</v>
      </c>
      <c r="G1223" s="469"/>
      <c r="H1223" s="468">
        <v>0</v>
      </c>
      <c r="J1223" s="470">
        <f t="shared" si="858"/>
        <v>0</v>
      </c>
      <c r="L1223" s="471" t="str">
        <f t="shared" si="859"/>
        <v>NA</v>
      </c>
      <c r="N1223" s="471" t="str">
        <f t="shared" si="860"/>
        <v>NA</v>
      </c>
      <c r="O1223" s="472"/>
      <c r="P1223" s="471">
        <f t="shared" si="861"/>
        <v>2.0895290804303879</v>
      </c>
      <c r="Q1223" s="472"/>
      <c r="R1223" s="471">
        <f t="shared" si="862"/>
        <v>0.14441558706071397</v>
      </c>
      <c r="S1223" s="472"/>
      <c r="T1223" s="471">
        <f t="shared" si="863"/>
        <v>0.15981258577889523</v>
      </c>
      <c r="U1223" s="472"/>
      <c r="V1223" s="471">
        <f t="shared" si="864"/>
        <v>0.15940156581687509</v>
      </c>
      <c r="W1223" s="472"/>
      <c r="X1223" s="471">
        <f t="shared" si="865"/>
        <v>0.1405951190088616</v>
      </c>
      <c r="Y1223" s="472"/>
      <c r="Z1223" s="471">
        <f t="shared" si="866"/>
        <v>0.1405951190088616</v>
      </c>
      <c r="AA1223" s="472"/>
      <c r="AB1223" s="471">
        <f t="shared" si="867"/>
        <v>0.1405951190088616</v>
      </c>
      <c r="AC1223" s="472"/>
      <c r="AD1223" s="471">
        <f t="shared" si="868"/>
        <v>0.1405951190088616</v>
      </c>
      <c r="AE1223" s="472"/>
      <c r="AF1223" s="471">
        <f t="shared" si="869"/>
        <v>0.1405951190088616</v>
      </c>
      <c r="AG1223" s="472"/>
      <c r="AH1223" s="471">
        <f t="shared" si="870"/>
        <v>0.1405951190088616</v>
      </c>
      <c r="AI1223" s="472"/>
      <c r="AJ1223" s="471">
        <f t="shared" si="871"/>
        <v>0.1405951190088616</v>
      </c>
      <c r="AK1223" s="472"/>
      <c r="AL1223" s="471">
        <f t="shared" si="872"/>
        <v>0.1405951190088616</v>
      </c>
      <c r="AM1223" s="472"/>
      <c r="AN1223" s="471">
        <f>IF(SUM($D1209:$D1223)=0,"NA",SUM($J1209:$J1223)/SUM($D1209:$D1223))</f>
        <v>0.1405951190088616</v>
      </c>
      <c r="AO1223" s="472"/>
      <c r="AP1223" s="471">
        <f>IF(SUM($D1208:$D1223)=0,"NA",SUM($J1208:$J1223)/SUM($D1208:$D1223))</f>
        <v>0.1405951190088616</v>
      </c>
      <c r="AQ1223" s="472"/>
      <c r="AR1223" s="471">
        <f>IF(SUM($D1207:$D1223)=0,"NA",SUM($J1207:$J1223)/SUM($D1207:$D1223))</f>
        <v>0.1405951190088616</v>
      </c>
    </row>
    <row r="1224" spans="1:46">
      <c r="A1224" s="466">
        <v>39604</v>
      </c>
      <c r="B1224" s="467">
        <v>2013</v>
      </c>
      <c r="C1224" s="466"/>
      <c r="D1224" s="468">
        <v>0</v>
      </c>
      <c r="E1224" s="469"/>
      <c r="F1224" s="468">
        <v>0</v>
      </c>
      <c r="G1224" s="469"/>
      <c r="H1224" s="468">
        <v>0</v>
      </c>
      <c r="J1224" s="470">
        <f t="shared" si="858"/>
        <v>0</v>
      </c>
      <c r="L1224" s="471" t="str">
        <f t="shared" si="859"/>
        <v>NA</v>
      </c>
      <c r="N1224" s="471" t="str">
        <f>IF(SUM($D1223:$D1224)=0,"NA",SUM($J1223:$J1224)/SUM($D1223:$D1224))</f>
        <v>NA</v>
      </c>
      <c r="O1224" s="472"/>
      <c r="P1224" s="471" t="str">
        <f t="shared" si="861"/>
        <v>NA</v>
      </c>
      <c r="Q1224" s="472"/>
      <c r="R1224" s="471">
        <f t="shared" si="862"/>
        <v>2.0895290804303879</v>
      </c>
      <c r="S1224" s="472"/>
      <c r="T1224" s="471">
        <f t="shared" si="863"/>
        <v>0.14441558706071397</v>
      </c>
      <c r="U1224" s="472"/>
      <c r="V1224" s="471">
        <f t="shared" si="864"/>
        <v>0.15981258577889523</v>
      </c>
      <c r="W1224" s="472"/>
      <c r="X1224" s="471">
        <f t="shared" si="865"/>
        <v>0.15940156581687509</v>
      </c>
      <c r="Y1224" s="472"/>
      <c r="Z1224" s="471">
        <f t="shared" si="866"/>
        <v>0.1405951190088616</v>
      </c>
      <c r="AA1224" s="472"/>
      <c r="AB1224" s="471">
        <f t="shared" si="867"/>
        <v>0.1405951190088616</v>
      </c>
      <c r="AC1224" s="472"/>
      <c r="AD1224" s="471">
        <f t="shared" si="868"/>
        <v>0.1405951190088616</v>
      </c>
      <c r="AE1224" s="472"/>
      <c r="AF1224" s="471">
        <f t="shared" si="869"/>
        <v>0.1405951190088616</v>
      </c>
      <c r="AG1224" s="472"/>
      <c r="AH1224" s="471">
        <f t="shared" si="870"/>
        <v>0.1405951190088616</v>
      </c>
      <c r="AI1224" s="472"/>
      <c r="AJ1224" s="471">
        <f t="shared" si="871"/>
        <v>0.1405951190088616</v>
      </c>
      <c r="AK1224" s="472"/>
      <c r="AL1224" s="471">
        <f t="shared" si="872"/>
        <v>0.1405951190088616</v>
      </c>
      <c r="AM1224" s="472"/>
      <c r="AN1224" s="471">
        <f>IF(SUM($D1210:$D1224)=0,"NA",SUM($J1210:$J1224)/SUM($D1210:$D1224))</f>
        <v>0.1405951190088616</v>
      </c>
      <c r="AO1224" s="472"/>
      <c r="AP1224" s="471">
        <f>IF(SUM($D1209:$D1224)=0,"NA",SUM($J1209:$J1224)/SUM($D1209:$D1224))</f>
        <v>0.1405951190088616</v>
      </c>
      <c r="AQ1224" s="472"/>
      <c r="AR1224" s="471">
        <f>IF(SUM($D1208:$D1224)=0,"NA",SUM($J1208:$J1224)/SUM($D1208:$D1224))</f>
        <v>0.1405951190088616</v>
      </c>
      <c r="AS1224" s="471">
        <f>IF(SUM($D1207:$D1224)=0,"NA",SUM($J1207:$J1224)/SUM($D1207:$D1224))</f>
        <v>0.1405951190088616</v>
      </c>
    </row>
    <row r="1225" spans="1:46">
      <c r="A1225" s="466">
        <v>39604</v>
      </c>
      <c r="B1225" s="467">
        <v>2014</v>
      </c>
      <c r="C1225" s="466"/>
      <c r="D1225" s="468">
        <v>0</v>
      </c>
      <c r="E1225" s="469"/>
      <c r="F1225" s="468">
        <v>0</v>
      </c>
      <c r="G1225" s="469"/>
      <c r="H1225" s="468">
        <v>0</v>
      </c>
      <c r="J1225" s="470">
        <f t="shared" si="858"/>
        <v>0</v>
      </c>
      <c r="L1225" s="471" t="str">
        <f t="shared" si="859"/>
        <v>NA</v>
      </c>
      <c r="N1225" s="471" t="str">
        <f>IF(SUM($D1224:$D1225)=0,"NA",SUM($J1224:$J1225)/SUM($D1224:$D1225))</f>
        <v>NA</v>
      </c>
      <c r="O1225" s="472"/>
      <c r="P1225" s="471" t="str">
        <f t="shared" si="861"/>
        <v>NA</v>
      </c>
      <c r="Q1225" s="472"/>
      <c r="R1225" s="471" t="str">
        <f t="shared" si="862"/>
        <v>NA</v>
      </c>
      <c r="S1225" s="472"/>
      <c r="T1225" s="471">
        <f t="shared" si="863"/>
        <v>2.0895290804303879</v>
      </c>
      <c r="U1225" s="472"/>
      <c r="V1225" s="471">
        <f t="shared" si="864"/>
        <v>0.14441558706071397</v>
      </c>
      <c r="W1225" s="472"/>
      <c r="X1225" s="471">
        <f t="shared" si="865"/>
        <v>0.15981258577889523</v>
      </c>
      <c r="Y1225" s="472"/>
      <c r="Z1225" s="471">
        <f t="shared" si="866"/>
        <v>0.15940156581687509</v>
      </c>
      <c r="AA1225" s="472"/>
      <c r="AB1225" s="471">
        <f t="shared" si="867"/>
        <v>0.1405951190088616</v>
      </c>
      <c r="AC1225" s="472"/>
      <c r="AD1225" s="471">
        <f t="shared" si="868"/>
        <v>0.1405951190088616</v>
      </c>
      <c r="AE1225" s="472"/>
      <c r="AF1225" s="471">
        <f t="shared" si="869"/>
        <v>0.1405951190088616</v>
      </c>
      <c r="AG1225" s="472"/>
      <c r="AH1225" s="471">
        <f t="shared" si="870"/>
        <v>0.1405951190088616</v>
      </c>
      <c r="AI1225" s="472"/>
      <c r="AJ1225" s="471">
        <f t="shared" si="871"/>
        <v>0.1405951190088616</v>
      </c>
      <c r="AK1225" s="472"/>
      <c r="AL1225" s="471">
        <f t="shared" si="872"/>
        <v>0.1405951190088616</v>
      </c>
      <c r="AM1225" s="472"/>
      <c r="AN1225" s="471">
        <f>IF(SUM($D1211:$D1225)=0,"NA",SUM($J1211:$J1225)/SUM($D1211:$D1225))</f>
        <v>0.1405951190088616</v>
      </c>
      <c r="AO1225" s="472"/>
      <c r="AP1225" s="471">
        <f>IF(SUM($D1210:$D1225)=0,"NA",SUM($J1210:$J1225)/SUM($D1210:$D1225))</f>
        <v>0.1405951190088616</v>
      </c>
      <c r="AQ1225" s="472"/>
      <c r="AR1225" s="471">
        <f>IF(SUM($D1209:$D1225)=0,"NA",SUM($J1209:$J1225)/SUM($D1209:$D1225))</f>
        <v>0.1405951190088616</v>
      </c>
      <c r="AS1225" s="471">
        <f>IF(SUM($D1208:$D1225)=0,"NA",SUM($J1208:$J1225)/SUM($D1208:$D1225))</f>
        <v>0.1405951190088616</v>
      </c>
      <c r="AT1225" s="471">
        <f>IF(SUM($D1207:$D1225)=0,"NA",SUM($J1207:$J1225)/SUM($D1207:$D1225))</f>
        <v>0.1405951190088616</v>
      </c>
    </row>
    <row r="1226" spans="1:46">
      <c r="A1226" s="466"/>
      <c r="B1226" s="466"/>
      <c r="C1226" s="466"/>
      <c r="D1226" s="477"/>
      <c r="E1226" s="478"/>
      <c r="F1226" s="477"/>
      <c r="G1226" s="478"/>
      <c r="H1226" s="477"/>
      <c r="J1226" s="488">
        <f>SUM(J1207:J1225)</f>
        <v>33783.85</v>
      </c>
    </row>
    <row r="1227" spans="1:46">
      <c r="A1227" s="466"/>
      <c r="B1227" s="466"/>
      <c r="C1227" s="466"/>
      <c r="D1227" s="477"/>
      <c r="E1227" s="478"/>
      <c r="F1227" s="477"/>
      <c r="G1227" s="478"/>
      <c r="H1227" s="477"/>
    </row>
    <row r="1228" spans="1:46">
      <c r="A1228" s="466">
        <v>39605</v>
      </c>
      <c r="B1228" s="467">
        <v>1996</v>
      </c>
      <c r="C1228" s="466"/>
      <c r="D1228" s="468">
        <v>0</v>
      </c>
      <c r="E1228" s="469"/>
      <c r="F1228" s="468">
        <v>0</v>
      </c>
      <c r="G1228" s="469"/>
      <c r="H1228" s="468">
        <v>0</v>
      </c>
      <c r="J1228" s="470">
        <f t="shared" ref="J1228:J1246" si="873">F1228+-H1228</f>
        <v>0</v>
      </c>
      <c r="L1228" s="471" t="str">
        <f t="shared" ref="L1228:L1246" si="874">IF(D1228=0,"NA",+J1228/D1228)</f>
        <v>NA</v>
      </c>
      <c r="N1228" s="471"/>
      <c r="O1228" s="472"/>
      <c r="P1228" s="471"/>
      <c r="Q1228" s="473"/>
      <c r="R1228" s="473"/>
      <c r="S1228" s="473"/>
      <c r="T1228" s="473"/>
      <c r="U1228" s="472"/>
      <c r="V1228" s="472"/>
      <c r="W1228" s="472"/>
      <c r="X1228" s="472"/>
      <c r="Y1228" s="472"/>
      <c r="Z1228" s="472"/>
      <c r="AA1228" s="474"/>
      <c r="AB1228" s="474"/>
      <c r="AC1228" s="472"/>
      <c r="AD1228" s="472"/>
      <c r="AE1228" s="472"/>
      <c r="AF1228" s="472"/>
      <c r="AG1228" s="472"/>
      <c r="AH1228" s="472"/>
      <c r="AI1228" s="472"/>
      <c r="AJ1228" s="472"/>
      <c r="AK1228" s="472"/>
      <c r="AL1228" s="472"/>
      <c r="AM1228" s="472"/>
      <c r="AN1228" s="472"/>
      <c r="AO1228" s="472"/>
      <c r="AP1228" s="472"/>
      <c r="AQ1228" s="472"/>
      <c r="AR1228" s="472"/>
    </row>
    <row r="1229" spans="1:46">
      <c r="A1229" s="466">
        <v>39605</v>
      </c>
      <c r="B1229" s="467">
        <v>1997</v>
      </c>
      <c r="C1229" s="466"/>
      <c r="D1229" s="468">
        <v>0</v>
      </c>
      <c r="E1229" s="469"/>
      <c r="F1229" s="468">
        <v>0</v>
      </c>
      <c r="G1229" s="469"/>
      <c r="H1229" s="468">
        <v>0</v>
      </c>
      <c r="J1229" s="470">
        <f t="shared" si="873"/>
        <v>0</v>
      </c>
      <c r="L1229" s="471" t="str">
        <f t="shared" si="874"/>
        <v>NA</v>
      </c>
      <c r="N1229" s="471" t="str">
        <f t="shared" ref="N1229:N1244" si="875">IF(SUM($D1228:$D1229)=0,"NA",SUM($J1228:$J1229)/SUM($D1228:$D1229))</f>
        <v>NA</v>
      </c>
      <c r="O1229" s="472"/>
      <c r="P1229" s="471"/>
      <c r="Q1229" s="473"/>
      <c r="R1229" s="471"/>
      <c r="S1229" s="473"/>
      <c r="T1229" s="473"/>
      <c r="U1229" s="472"/>
      <c r="V1229" s="472"/>
      <c r="W1229" s="472"/>
      <c r="X1229" s="472"/>
      <c r="Y1229" s="472"/>
      <c r="Z1229" s="472"/>
      <c r="AA1229" s="474"/>
      <c r="AB1229" s="475"/>
      <c r="AC1229" s="472"/>
      <c r="AD1229" s="472"/>
      <c r="AE1229" s="472"/>
      <c r="AF1229" s="472"/>
      <c r="AG1229" s="472"/>
      <c r="AH1229" s="472"/>
      <c r="AI1229" s="472"/>
      <c r="AJ1229" s="472"/>
      <c r="AK1229" s="472"/>
      <c r="AL1229" s="472"/>
      <c r="AM1229" s="472"/>
      <c r="AN1229" s="472"/>
      <c r="AO1229" s="472"/>
      <c r="AP1229" s="472"/>
      <c r="AQ1229" s="472"/>
      <c r="AR1229" s="472"/>
    </row>
    <row r="1230" spans="1:46">
      <c r="A1230" s="466">
        <v>39605</v>
      </c>
      <c r="B1230" s="467">
        <v>1998</v>
      </c>
      <c r="C1230" s="466"/>
      <c r="D1230" s="468">
        <v>0</v>
      </c>
      <c r="E1230" s="469"/>
      <c r="F1230" s="468">
        <v>0</v>
      </c>
      <c r="G1230" s="469"/>
      <c r="H1230" s="468">
        <v>0</v>
      </c>
      <c r="J1230" s="470">
        <f t="shared" si="873"/>
        <v>0</v>
      </c>
      <c r="L1230" s="471" t="str">
        <f t="shared" si="874"/>
        <v>NA</v>
      </c>
      <c r="N1230" s="471" t="str">
        <f t="shared" si="875"/>
        <v>NA</v>
      </c>
      <c r="O1230" s="472"/>
      <c r="P1230" s="471" t="str">
        <f t="shared" ref="P1230:P1246" si="876">IF(SUM($D1228:$D1230)=0,"NA",SUM($J1228:$J1230)/SUM($D1228:$D1230))</f>
        <v>NA</v>
      </c>
      <c r="Q1230" s="473"/>
      <c r="R1230" s="471"/>
      <c r="S1230" s="473"/>
      <c r="T1230" s="471"/>
      <c r="U1230" s="472"/>
      <c r="V1230" s="472"/>
      <c r="W1230" s="472"/>
      <c r="X1230" s="472"/>
      <c r="Y1230" s="472"/>
      <c r="Z1230" s="472"/>
      <c r="AA1230" s="472"/>
      <c r="AB1230" s="472"/>
      <c r="AC1230" s="472"/>
      <c r="AD1230" s="472"/>
      <c r="AE1230" s="472"/>
      <c r="AF1230" s="472"/>
      <c r="AG1230" s="472"/>
      <c r="AH1230" s="472"/>
      <c r="AI1230" s="472"/>
      <c r="AJ1230" s="472"/>
      <c r="AK1230" s="472"/>
      <c r="AL1230" s="472"/>
      <c r="AM1230" s="472"/>
      <c r="AN1230" s="472"/>
      <c r="AO1230" s="472"/>
      <c r="AP1230" s="472"/>
      <c r="AQ1230" s="472"/>
      <c r="AR1230" s="472"/>
    </row>
    <row r="1231" spans="1:46">
      <c r="A1231" s="466">
        <v>39605</v>
      </c>
      <c r="B1231" s="467">
        <v>1999</v>
      </c>
      <c r="C1231" s="466"/>
      <c r="D1231" s="468">
        <v>0</v>
      </c>
      <c r="E1231" s="469"/>
      <c r="F1231" s="468">
        <v>0</v>
      </c>
      <c r="G1231" s="469"/>
      <c r="H1231" s="468">
        <v>0</v>
      </c>
      <c r="J1231" s="470">
        <f t="shared" si="873"/>
        <v>0</v>
      </c>
      <c r="L1231" s="471" t="str">
        <f t="shared" si="874"/>
        <v>NA</v>
      </c>
      <c r="N1231" s="471" t="str">
        <f t="shared" si="875"/>
        <v>NA</v>
      </c>
      <c r="O1231" s="472"/>
      <c r="P1231" s="471" t="str">
        <f t="shared" si="876"/>
        <v>NA</v>
      </c>
      <c r="Q1231" s="473"/>
      <c r="R1231" s="471" t="str">
        <f t="shared" ref="R1231:R1246" si="877">IF(SUM($D1228:$D1231)=0,"NA",SUM($J1228:$J1231)/SUM($D1228:$D1231))</f>
        <v>NA</v>
      </c>
      <c r="S1231" s="473"/>
      <c r="T1231" s="471"/>
      <c r="U1231" s="472"/>
      <c r="V1231" s="471"/>
      <c r="W1231" s="472"/>
      <c r="X1231" s="472"/>
      <c r="Y1231" s="472"/>
      <c r="Z1231" s="472"/>
      <c r="AA1231" s="472"/>
      <c r="AB1231" s="472"/>
      <c r="AC1231" s="472"/>
      <c r="AD1231" s="472"/>
      <c r="AE1231" s="472"/>
      <c r="AF1231" s="472"/>
      <c r="AG1231" s="472"/>
      <c r="AH1231" s="472"/>
      <c r="AI1231" s="472"/>
      <c r="AJ1231" s="472"/>
      <c r="AK1231" s="472"/>
      <c r="AL1231" s="472"/>
      <c r="AM1231" s="472"/>
      <c r="AN1231" s="472"/>
      <c r="AO1231" s="472"/>
      <c r="AP1231" s="472"/>
      <c r="AQ1231" s="472"/>
      <c r="AR1231" s="472"/>
    </row>
    <row r="1232" spans="1:46">
      <c r="A1232" s="466">
        <v>39605</v>
      </c>
      <c r="B1232" s="467">
        <v>2000</v>
      </c>
      <c r="C1232" s="466"/>
      <c r="D1232" s="468">
        <v>0</v>
      </c>
      <c r="E1232" s="469"/>
      <c r="F1232" s="468">
        <v>0</v>
      </c>
      <c r="G1232" s="469"/>
      <c r="H1232" s="468">
        <v>0</v>
      </c>
      <c r="J1232" s="470">
        <f t="shared" si="873"/>
        <v>0</v>
      </c>
      <c r="L1232" s="471" t="str">
        <f t="shared" si="874"/>
        <v>NA</v>
      </c>
      <c r="N1232" s="471" t="str">
        <f t="shared" si="875"/>
        <v>NA</v>
      </c>
      <c r="O1232" s="472"/>
      <c r="P1232" s="471" t="str">
        <f t="shared" si="876"/>
        <v>NA</v>
      </c>
      <c r="Q1232" s="473"/>
      <c r="R1232" s="471" t="str">
        <f t="shared" si="877"/>
        <v>NA</v>
      </c>
      <c r="S1232" s="473"/>
      <c r="T1232" s="471" t="str">
        <f t="shared" ref="T1232:T1246" si="878">IF(SUM($D1228:$D1232)=0,"NA",SUM($J1228:$J1232)/SUM($D1228:$D1232))</f>
        <v>NA</v>
      </c>
      <c r="U1232" s="472"/>
      <c r="V1232" s="471"/>
      <c r="W1232" s="472"/>
      <c r="X1232" s="471"/>
      <c r="Y1232" s="472"/>
      <c r="Z1232" s="472"/>
      <c r="AA1232" s="472"/>
      <c r="AB1232" s="472"/>
      <c r="AC1232" s="472"/>
      <c r="AD1232" s="472"/>
      <c r="AE1232" s="472"/>
      <c r="AF1232" s="472"/>
      <c r="AG1232" s="472"/>
      <c r="AH1232" s="472"/>
      <c r="AI1232" s="472"/>
      <c r="AJ1232" s="472"/>
      <c r="AK1232" s="472"/>
      <c r="AL1232" s="472"/>
      <c r="AM1232" s="472"/>
      <c r="AN1232" s="472"/>
      <c r="AO1232" s="472"/>
      <c r="AP1232" s="472"/>
      <c r="AQ1232" s="472"/>
      <c r="AR1232" s="472"/>
    </row>
    <row r="1233" spans="1:46">
      <c r="A1233" s="466">
        <v>39605</v>
      </c>
      <c r="B1233" s="467">
        <v>2001</v>
      </c>
      <c r="C1233" s="466"/>
      <c r="D1233" s="468">
        <v>0</v>
      </c>
      <c r="E1233" s="469"/>
      <c r="F1233" s="468">
        <v>0</v>
      </c>
      <c r="G1233" s="469"/>
      <c r="H1233" s="468">
        <v>0</v>
      </c>
      <c r="J1233" s="470">
        <f t="shared" si="873"/>
        <v>0</v>
      </c>
      <c r="L1233" s="471" t="str">
        <f t="shared" si="874"/>
        <v>NA</v>
      </c>
      <c r="N1233" s="471" t="str">
        <f t="shared" si="875"/>
        <v>NA</v>
      </c>
      <c r="O1233" s="472"/>
      <c r="P1233" s="471" t="str">
        <f t="shared" si="876"/>
        <v>NA</v>
      </c>
      <c r="Q1233" s="473"/>
      <c r="R1233" s="471" t="str">
        <f t="shared" si="877"/>
        <v>NA</v>
      </c>
      <c r="S1233" s="473"/>
      <c r="T1233" s="471" t="str">
        <f t="shared" si="878"/>
        <v>NA</v>
      </c>
      <c r="U1233" s="472"/>
      <c r="V1233" s="471" t="str">
        <f t="shared" ref="V1233:V1246" si="879">IF(SUM($D1228:$D1233)=0,"NA",SUM($J1228:$J1233)/SUM($D1228:$D1233))</f>
        <v>NA</v>
      </c>
      <c r="W1233" s="472"/>
      <c r="X1233" s="471"/>
      <c r="Y1233" s="472"/>
      <c r="Z1233" s="471"/>
      <c r="AA1233" s="472"/>
      <c r="AB1233" s="472"/>
      <c r="AC1233" s="472"/>
      <c r="AD1233" s="472"/>
      <c r="AE1233" s="472"/>
      <c r="AF1233" s="472"/>
      <c r="AG1233" s="472"/>
      <c r="AH1233" s="472"/>
      <c r="AI1233" s="472"/>
      <c r="AJ1233" s="472"/>
      <c r="AK1233" s="472"/>
      <c r="AL1233" s="472"/>
      <c r="AM1233" s="472"/>
      <c r="AN1233" s="472"/>
      <c r="AO1233" s="472"/>
      <c r="AP1233" s="472"/>
      <c r="AQ1233" s="472"/>
      <c r="AR1233" s="472"/>
    </row>
    <row r="1234" spans="1:46">
      <c r="A1234" s="466">
        <v>39605</v>
      </c>
      <c r="B1234" s="467">
        <v>2002</v>
      </c>
      <c r="C1234" s="466"/>
      <c r="D1234" s="468">
        <v>0</v>
      </c>
      <c r="E1234" s="469"/>
      <c r="F1234" s="468">
        <v>0</v>
      </c>
      <c r="G1234" s="469"/>
      <c r="H1234" s="468">
        <v>0</v>
      </c>
      <c r="J1234" s="470">
        <f t="shared" si="873"/>
        <v>0</v>
      </c>
      <c r="L1234" s="471" t="str">
        <f t="shared" si="874"/>
        <v>NA</v>
      </c>
      <c r="N1234" s="471" t="str">
        <f t="shared" si="875"/>
        <v>NA</v>
      </c>
      <c r="O1234" s="472"/>
      <c r="P1234" s="471" t="str">
        <f t="shared" si="876"/>
        <v>NA</v>
      </c>
      <c r="Q1234" s="473"/>
      <c r="R1234" s="471" t="str">
        <f t="shared" si="877"/>
        <v>NA</v>
      </c>
      <c r="S1234" s="473"/>
      <c r="T1234" s="471" t="str">
        <f t="shared" si="878"/>
        <v>NA</v>
      </c>
      <c r="U1234" s="472"/>
      <c r="V1234" s="471" t="str">
        <f t="shared" si="879"/>
        <v>NA</v>
      </c>
      <c r="W1234" s="472"/>
      <c r="X1234" s="471" t="str">
        <f t="shared" ref="X1234:X1246" si="880">IF(SUM($D1228:$D1234)=0,"NA",SUM($J1228:$J1234)/SUM($D1228:$D1234))</f>
        <v>NA</v>
      </c>
      <c r="Y1234" s="472"/>
      <c r="Z1234" s="471"/>
      <c r="AA1234" s="472"/>
      <c r="AB1234" s="471"/>
      <c r="AC1234" s="472"/>
      <c r="AD1234" s="472"/>
      <c r="AE1234" s="472"/>
      <c r="AF1234" s="472"/>
      <c r="AG1234" s="472"/>
      <c r="AH1234" s="472"/>
      <c r="AI1234" s="472"/>
      <c r="AJ1234" s="472"/>
      <c r="AK1234" s="472"/>
      <c r="AL1234" s="472"/>
      <c r="AM1234" s="472"/>
      <c r="AN1234" s="472"/>
      <c r="AO1234" s="472"/>
      <c r="AP1234" s="472"/>
      <c r="AQ1234" s="472"/>
      <c r="AR1234" s="472"/>
    </row>
    <row r="1235" spans="1:46">
      <c r="A1235" s="466">
        <v>39605</v>
      </c>
      <c r="B1235" s="467">
        <v>2003</v>
      </c>
      <c r="C1235" s="466"/>
      <c r="D1235" s="468">
        <v>0</v>
      </c>
      <c r="E1235" s="469"/>
      <c r="F1235" s="468">
        <v>0</v>
      </c>
      <c r="G1235" s="469"/>
      <c r="H1235" s="468">
        <v>0</v>
      </c>
      <c r="J1235" s="470">
        <f t="shared" si="873"/>
        <v>0</v>
      </c>
      <c r="L1235" s="471" t="str">
        <f t="shared" si="874"/>
        <v>NA</v>
      </c>
      <c r="N1235" s="471" t="str">
        <f t="shared" si="875"/>
        <v>NA</v>
      </c>
      <c r="O1235" s="472"/>
      <c r="P1235" s="471" t="str">
        <f t="shared" si="876"/>
        <v>NA</v>
      </c>
      <c r="Q1235" s="473"/>
      <c r="R1235" s="471" t="str">
        <f t="shared" si="877"/>
        <v>NA</v>
      </c>
      <c r="S1235" s="473"/>
      <c r="T1235" s="471" t="str">
        <f t="shared" si="878"/>
        <v>NA</v>
      </c>
      <c r="U1235" s="472"/>
      <c r="V1235" s="471" t="str">
        <f t="shared" si="879"/>
        <v>NA</v>
      </c>
      <c r="W1235" s="472"/>
      <c r="X1235" s="471" t="str">
        <f t="shared" si="880"/>
        <v>NA</v>
      </c>
      <c r="Y1235" s="472"/>
      <c r="Z1235" s="471" t="str">
        <f t="shared" ref="Z1235:Z1246" si="881">IF(SUM($D1228:$D1235)=0,"NA",SUM($J1228:$J1235)/SUM($D1228:$D1235))</f>
        <v>NA</v>
      </c>
      <c r="AA1235" s="472"/>
      <c r="AB1235" s="471"/>
      <c r="AC1235" s="472"/>
      <c r="AD1235" s="471"/>
      <c r="AE1235" s="471"/>
      <c r="AF1235" s="472"/>
      <c r="AG1235" s="472"/>
      <c r="AH1235" s="472"/>
      <c r="AI1235" s="472"/>
      <c r="AJ1235" s="472"/>
      <c r="AK1235" s="472"/>
      <c r="AL1235" s="472"/>
      <c r="AM1235" s="472"/>
      <c r="AN1235" s="472"/>
      <c r="AO1235" s="472"/>
      <c r="AP1235" s="472"/>
      <c r="AQ1235" s="472"/>
      <c r="AR1235" s="472"/>
    </row>
    <row r="1236" spans="1:46">
      <c r="A1236" s="466">
        <v>39605</v>
      </c>
      <c r="B1236" s="467">
        <v>2004</v>
      </c>
      <c r="C1236" s="466"/>
      <c r="D1236" s="468">
        <v>0</v>
      </c>
      <c r="E1236" s="469"/>
      <c r="F1236" s="468">
        <v>0</v>
      </c>
      <c r="G1236" s="469"/>
      <c r="H1236" s="468">
        <v>0</v>
      </c>
      <c r="J1236" s="470">
        <f t="shared" si="873"/>
        <v>0</v>
      </c>
      <c r="L1236" s="471" t="str">
        <f t="shared" si="874"/>
        <v>NA</v>
      </c>
      <c r="N1236" s="471" t="str">
        <f t="shared" si="875"/>
        <v>NA</v>
      </c>
      <c r="O1236" s="472"/>
      <c r="P1236" s="471" t="str">
        <f t="shared" si="876"/>
        <v>NA</v>
      </c>
      <c r="Q1236" s="473"/>
      <c r="R1236" s="471" t="str">
        <f t="shared" si="877"/>
        <v>NA</v>
      </c>
      <c r="S1236" s="473"/>
      <c r="T1236" s="471" t="str">
        <f t="shared" si="878"/>
        <v>NA</v>
      </c>
      <c r="U1236" s="472"/>
      <c r="V1236" s="471" t="str">
        <f t="shared" si="879"/>
        <v>NA</v>
      </c>
      <c r="W1236" s="472"/>
      <c r="X1236" s="471" t="str">
        <f t="shared" si="880"/>
        <v>NA</v>
      </c>
      <c r="Y1236" s="472"/>
      <c r="Z1236" s="471" t="str">
        <f t="shared" si="881"/>
        <v>NA</v>
      </c>
      <c r="AA1236" s="472"/>
      <c r="AB1236" s="471" t="str">
        <f t="shared" ref="AB1236:AB1246" si="882">IF(SUM($D1228:$D1236)=0,"NA",SUM($J1228:$J1236)/SUM($D1228:$D1236))</f>
        <v>NA</v>
      </c>
      <c r="AC1236" s="472"/>
      <c r="AD1236" s="471"/>
      <c r="AE1236" s="471"/>
      <c r="AF1236" s="471"/>
      <c r="AG1236" s="472"/>
      <c r="AH1236" s="471" t="s">
        <v>36</v>
      </c>
      <c r="AI1236" s="472"/>
      <c r="AJ1236" s="471" t="s">
        <v>36</v>
      </c>
      <c r="AK1236" s="472"/>
      <c r="AL1236" s="471" t="s">
        <v>36</v>
      </c>
      <c r="AM1236" s="472"/>
      <c r="AN1236" s="471" t="s">
        <v>36</v>
      </c>
      <c r="AO1236" s="472"/>
      <c r="AP1236" s="472"/>
      <c r="AQ1236" s="472"/>
      <c r="AR1236" s="472"/>
    </row>
    <row r="1237" spans="1:46">
      <c r="A1237" s="466">
        <v>39605</v>
      </c>
      <c r="B1237" s="467">
        <v>2005</v>
      </c>
      <c r="C1237" s="466"/>
      <c r="D1237" s="468">
        <v>0</v>
      </c>
      <c r="E1237" s="469"/>
      <c r="F1237" s="468">
        <v>0</v>
      </c>
      <c r="G1237" s="469"/>
      <c r="H1237" s="468">
        <v>0</v>
      </c>
      <c r="J1237" s="470">
        <f t="shared" si="873"/>
        <v>0</v>
      </c>
      <c r="L1237" s="471" t="str">
        <f t="shared" si="874"/>
        <v>NA</v>
      </c>
      <c r="N1237" s="471" t="str">
        <f t="shared" si="875"/>
        <v>NA</v>
      </c>
      <c r="O1237" s="472"/>
      <c r="P1237" s="471" t="str">
        <f t="shared" si="876"/>
        <v>NA</v>
      </c>
      <c r="Q1237" s="473"/>
      <c r="R1237" s="471" t="str">
        <f t="shared" si="877"/>
        <v>NA</v>
      </c>
      <c r="S1237" s="473"/>
      <c r="T1237" s="471" t="str">
        <f t="shared" si="878"/>
        <v>NA</v>
      </c>
      <c r="U1237" s="472"/>
      <c r="V1237" s="471" t="str">
        <f t="shared" si="879"/>
        <v>NA</v>
      </c>
      <c r="W1237" s="472"/>
      <c r="X1237" s="471" t="str">
        <f t="shared" si="880"/>
        <v>NA</v>
      </c>
      <c r="Y1237" s="472"/>
      <c r="Z1237" s="471" t="str">
        <f t="shared" si="881"/>
        <v>NA</v>
      </c>
      <c r="AA1237" s="472"/>
      <c r="AB1237" s="471" t="str">
        <f t="shared" si="882"/>
        <v>NA</v>
      </c>
      <c r="AC1237" s="472"/>
      <c r="AD1237" s="471" t="str">
        <f t="shared" ref="AD1237:AD1246" si="883">IF(SUM($D1228:$D1237)=0,"NA",SUM($J1228:$J1237)/SUM($D1228:$D1237))</f>
        <v>NA</v>
      </c>
      <c r="AE1237" s="471"/>
      <c r="AF1237" s="471"/>
      <c r="AG1237" s="472"/>
      <c r="AH1237" s="471"/>
      <c r="AI1237" s="472"/>
      <c r="AJ1237" s="471" t="s">
        <v>36</v>
      </c>
      <c r="AK1237" s="472"/>
      <c r="AL1237" s="471" t="s">
        <v>36</v>
      </c>
      <c r="AM1237" s="472"/>
      <c r="AN1237" s="471" t="s">
        <v>36</v>
      </c>
      <c r="AO1237" s="472"/>
      <c r="AP1237" s="472"/>
      <c r="AQ1237" s="472"/>
      <c r="AR1237" s="472"/>
    </row>
    <row r="1238" spans="1:46">
      <c r="A1238" s="466">
        <v>39605</v>
      </c>
      <c r="B1238" s="467">
        <v>2006</v>
      </c>
      <c r="C1238" s="466"/>
      <c r="D1238" s="479">
        <v>25466.74</v>
      </c>
      <c r="E1238" s="479"/>
      <c r="F1238" s="468">
        <v>0</v>
      </c>
      <c r="G1238" s="469"/>
      <c r="H1238" s="468">
        <v>0</v>
      </c>
      <c r="J1238" s="470">
        <f t="shared" si="873"/>
        <v>0</v>
      </c>
      <c r="L1238" s="471">
        <f t="shared" si="874"/>
        <v>0</v>
      </c>
      <c r="N1238" s="471">
        <f t="shared" si="875"/>
        <v>0</v>
      </c>
      <c r="O1238" s="472"/>
      <c r="P1238" s="471">
        <f t="shared" si="876"/>
        <v>0</v>
      </c>
      <c r="Q1238" s="473"/>
      <c r="R1238" s="471">
        <f t="shared" si="877"/>
        <v>0</v>
      </c>
      <c r="S1238" s="473"/>
      <c r="T1238" s="471">
        <f t="shared" si="878"/>
        <v>0</v>
      </c>
      <c r="U1238" s="472"/>
      <c r="V1238" s="471">
        <f t="shared" si="879"/>
        <v>0</v>
      </c>
      <c r="W1238" s="472"/>
      <c r="X1238" s="471">
        <f t="shared" si="880"/>
        <v>0</v>
      </c>
      <c r="Y1238" s="472"/>
      <c r="Z1238" s="471">
        <f t="shared" si="881"/>
        <v>0</v>
      </c>
      <c r="AA1238" s="472"/>
      <c r="AB1238" s="471">
        <f t="shared" si="882"/>
        <v>0</v>
      </c>
      <c r="AC1238" s="472"/>
      <c r="AD1238" s="471">
        <f t="shared" si="883"/>
        <v>0</v>
      </c>
      <c r="AE1238" s="471"/>
      <c r="AF1238" s="471">
        <f t="shared" ref="AF1238:AF1246" si="884">IF(SUM($D1228:$D1238)=0,"NA",SUM($J1228:$J1238)/SUM($D1228:$D1238))</f>
        <v>0</v>
      </c>
      <c r="AG1238" s="472"/>
      <c r="AH1238" s="471"/>
      <c r="AI1238" s="472"/>
      <c r="AJ1238" s="471"/>
      <c r="AK1238" s="472"/>
      <c r="AL1238" s="471" t="s">
        <v>36</v>
      </c>
      <c r="AM1238" s="472"/>
      <c r="AN1238" s="471" t="s">
        <v>36</v>
      </c>
      <c r="AO1238" s="472"/>
      <c r="AP1238" s="472"/>
      <c r="AQ1238" s="472"/>
      <c r="AR1238" s="472"/>
    </row>
    <row r="1239" spans="1:46">
      <c r="A1239" s="466">
        <v>39605</v>
      </c>
      <c r="B1239" s="467">
        <v>2007</v>
      </c>
      <c r="C1239" s="466"/>
      <c r="D1239" s="479">
        <v>3362.06</v>
      </c>
      <c r="E1239" s="479"/>
      <c r="F1239" s="468">
        <v>0</v>
      </c>
      <c r="G1239" s="469"/>
      <c r="H1239" s="468">
        <v>0</v>
      </c>
      <c r="J1239" s="470">
        <f t="shared" si="873"/>
        <v>0</v>
      </c>
      <c r="L1239" s="471">
        <f t="shared" si="874"/>
        <v>0</v>
      </c>
      <c r="N1239" s="471">
        <f t="shared" si="875"/>
        <v>0</v>
      </c>
      <c r="O1239" s="472"/>
      <c r="P1239" s="471">
        <f t="shared" si="876"/>
        <v>0</v>
      </c>
      <c r="Q1239" s="473"/>
      <c r="R1239" s="471">
        <f t="shared" si="877"/>
        <v>0</v>
      </c>
      <c r="S1239" s="473"/>
      <c r="T1239" s="471">
        <f t="shared" si="878"/>
        <v>0</v>
      </c>
      <c r="U1239" s="472"/>
      <c r="V1239" s="471">
        <f t="shared" si="879"/>
        <v>0</v>
      </c>
      <c r="W1239" s="472"/>
      <c r="X1239" s="471">
        <f t="shared" si="880"/>
        <v>0</v>
      </c>
      <c r="Y1239" s="472"/>
      <c r="Z1239" s="471">
        <f t="shared" si="881"/>
        <v>0</v>
      </c>
      <c r="AA1239" s="472"/>
      <c r="AB1239" s="471">
        <f t="shared" si="882"/>
        <v>0</v>
      </c>
      <c r="AC1239" s="472"/>
      <c r="AD1239" s="471">
        <f t="shared" si="883"/>
        <v>0</v>
      </c>
      <c r="AE1239" s="471"/>
      <c r="AF1239" s="471">
        <f t="shared" si="884"/>
        <v>0</v>
      </c>
      <c r="AG1239" s="472"/>
      <c r="AH1239" s="471">
        <f t="shared" ref="AH1239:AH1246" si="885">IF(SUM($D1228:$D1239)=0,"NA",SUM($J1228:$J1239)/SUM($D1228:$D1239))</f>
        <v>0</v>
      </c>
      <c r="AI1239" s="472"/>
      <c r="AJ1239" s="471"/>
      <c r="AK1239" s="472"/>
      <c r="AL1239" s="471"/>
      <c r="AM1239" s="472"/>
      <c r="AN1239" s="471" t="s">
        <v>36</v>
      </c>
      <c r="AO1239" s="472"/>
      <c r="AP1239" s="472"/>
      <c r="AQ1239" s="472"/>
      <c r="AR1239" s="472"/>
    </row>
    <row r="1240" spans="1:46">
      <c r="A1240" s="466">
        <v>39605</v>
      </c>
      <c r="B1240" s="467">
        <v>2008</v>
      </c>
      <c r="C1240" s="466"/>
      <c r="D1240" s="479">
        <v>3599.5</v>
      </c>
      <c r="E1240" s="479"/>
      <c r="F1240" s="479">
        <v>1027</v>
      </c>
      <c r="G1240" s="479"/>
      <c r="H1240" s="479">
        <v>0</v>
      </c>
      <c r="J1240" s="451">
        <f t="shared" si="873"/>
        <v>1027</v>
      </c>
      <c r="L1240" s="471">
        <f t="shared" si="874"/>
        <v>0.28531740519516602</v>
      </c>
      <c r="N1240" s="471">
        <f t="shared" si="875"/>
        <v>0.14752440544935333</v>
      </c>
      <c r="O1240" s="472"/>
      <c r="P1240" s="471">
        <f t="shared" si="876"/>
        <v>3.166986860242442E-2</v>
      </c>
      <c r="Q1240" s="472"/>
      <c r="R1240" s="471">
        <f t="shared" si="877"/>
        <v>3.166986860242442E-2</v>
      </c>
      <c r="S1240" s="473"/>
      <c r="T1240" s="471">
        <f t="shared" si="878"/>
        <v>3.166986860242442E-2</v>
      </c>
      <c r="U1240" s="472"/>
      <c r="V1240" s="471">
        <f t="shared" si="879"/>
        <v>3.166986860242442E-2</v>
      </c>
      <c r="W1240" s="472"/>
      <c r="X1240" s="471">
        <f t="shared" si="880"/>
        <v>3.166986860242442E-2</v>
      </c>
      <c r="Y1240" s="472"/>
      <c r="Z1240" s="471">
        <f t="shared" si="881"/>
        <v>3.166986860242442E-2</v>
      </c>
      <c r="AA1240" s="472"/>
      <c r="AB1240" s="471">
        <f t="shared" si="882"/>
        <v>3.166986860242442E-2</v>
      </c>
      <c r="AC1240" s="472"/>
      <c r="AD1240" s="471">
        <f t="shared" si="883"/>
        <v>3.166986860242442E-2</v>
      </c>
      <c r="AE1240" s="471"/>
      <c r="AF1240" s="471">
        <f t="shared" si="884"/>
        <v>3.166986860242442E-2</v>
      </c>
      <c r="AG1240" s="472"/>
      <c r="AH1240" s="471">
        <f t="shared" si="885"/>
        <v>3.166986860242442E-2</v>
      </c>
      <c r="AI1240" s="472"/>
      <c r="AJ1240" s="471">
        <f t="shared" ref="AJ1240:AJ1246" si="886">IF(SUM($D1228:$D1240)=0,"NA",SUM($J1228:$J1240)/SUM($D1228:$D1240))</f>
        <v>3.166986860242442E-2</v>
      </c>
      <c r="AK1240" s="472"/>
      <c r="AL1240" s="471"/>
      <c r="AM1240" s="472"/>
      <c r="AN1240" s="471"/>
      <c r="AO1240" s="472"/>
      <c r="AP1240" s="472"/>
      <c r="AQ1240" s="472"/>
      <c r="AR1240" s="472"/>
    </row>
    <row r="1241" spans="1:46">
      <c r="A1241" s="466">
        <v>39605</v>
      </c>
      <c r="B1241" s="467">
        <v>2009</v>
      </c>
      <c r="C1241" s="466"/>
      <c r="D1241" s="479">
        <v>4087.5</v>
      </c>
      <c r="E1241" s="479"/>
      <c r="F1241" s="468">
        <v>0</v>
      </c>
      <c r="G1241" s="469"/>
      <c r="H1241" s="468">
        <v>0</v>
      </c>
      <c r="J1241" s="470">
        <f t="shared" si="873"/>
        <v>0</v>
      </c>
      <c r="L1241" s="471">
        <f t="shared" si="874"/>
        <v>0</v>
      </c>
      <c r="N1241" s="471">
        <f t="shared" si="875"/>
        <v>0.13360218550800051</v>
      </c>
      <c r="O1241" s="472"/>
      <c r="P1241" s="471">
        <f t="shared" si="876"/>
        <v>9.2949083451442926E-2</v>
      </c>
      <c r="Q1241" s="472"/>
      <c r="R1241" s="471">
        <f t="shared" si="877"/>
        <v>2.8124811725335333E-2</v>
      </c>
      <c r="S1241" s="473"/>
      <c r="T1241" s="471">
        <f t="shared" si="878"/>
        <v>2.8124811725335333E-2</v>
      </c>
      <c r="U1241" s="472"/>
      <c r="V1241" s="471">
        <f t="shared" si="879"/>
        <v>2.8124811725335333E-2</v>
      </c>
      <c r="W1241" s="472"/>
      <c r="X1241" s="471">
        <f t="shared" si="880"/>
        <v>2.8124811725335333E-2</v>
      </c>
      <c r="Y1241" s="472"/>
      <c r="Z1241" s="471">
        <f t="shared" si="881"/>
        <v>2.8124811725335333E-2</v>
      </c>
      <c r="AA1241" s="472"/>
      <c r="AB1241" s="471">
        <f t="shared" si="882"/>
        <v>2.8124811725335333E-2</v>
      </c>
      <c r="AC1241" s="472"/>
      <c r="AD1241" s="471">
        <f t="shared" si="883"/>
        <v>2.8124811725335333E-2</v>
      </c>
      <c r="AE1241" s="471"/>
      <c r="AF1241" s="471">
        <f t="shared" si="884"/>
        <v>2.8124811725335333E-2</v>
      </c>
      <c r="AG1241" s="472"/>
      <c r="AH1241" s="471">
        <f t="shared" si="885"/>
        <v>2.8124811725335333E-2</v>
      </c>
      <c r="AI1241" s="472"/>
      <c r="AJ1241" s="471">
        <f t="shared" si="886"/>
        <v>2.8124811725335333E-2</v>
      </c>
      <c r="AK1241" s="472"/>
      <c r="AL1241" s="471">
        <f t="shared" ref="AL1241:AL1246" si="887">IF(SUM($D1228:$D1241)=0,"NA",SUM($J1228:$J1241)/SUM($D1228:$D1241))</f>
        <v>2.8124811725335333E-2</v>
      </c>
      <c r="AM1241" s="472"/>
      <c r="AN1241" s="471"/>
      <c r="AO1241" s="472"/>
      <c r="AP1241" s="471"/>
      <c r="AQ1241" s="472"/>
      <c r="AR1241" s="472"/>
    </row>
    <row r="1242" spans="1:46">
      <c r="A1242" s="466">
        <v>39605</v>
      </c>
      <c r="B1242" s="467">
        <v>2010</v>
      </c>
      <c r="C1242" s="466"/>
      <c r="D1242" s="479">
        <v>6737.88</v>
      </c>
      <c r="E1242" s="479"/>
      <c r="F1242" s="479">
        <v>300</v>
      </c>
      <c r="G1242" s="479"/>
      <c r="H1242" s="479">
        <v>0</v>
      </c>
      <c r="J1242" s="451">
        <f t="shared" si="873"/>
        <v>300</v>
      </c>
      <c r="L1242" s="471">
        <f t="shared" si="874"/>
        <v>4.452439046109459E-2</v>
      </c>
      <c r="N1242" s="471">
        <f t="shared" si="875"/>
        <v>2.7712653043126426E-2</v>
      </c>
      <c r="O1242" s="472"/>
      <c r="P1242" s="471">
        <f t="shared" si="876"/>
        <v>9.1993832877639181E-2</v>
      </c>
      <c r="Q1242" s="472"/>
      <c r="R1242" s="471">
        <f t="shared" si="877"/>
        <v>7.4605300293361321E-2</v>
      </c>
      <c r="S1242" s="472"/>
      <c r="T1242" s="471">
        <f t="shared" si="878"/>
        <v>3.0679470509792462E-2</v>
      </c>
      <c r="U1242" s="472"/>
      <c r="V1242" s="471">
        <f t="shared" si="879"/>
        <v>3.0679470509792462E-2</v>
      </c>
      <c r="W1242" s="472"/>
      <c r="X1242" s="471">
        <f t="shared" si="880"/>
        <v>3.0679470509792462E-2</v>
      </c>
      <c r="Y1242" s="472"/>
      <c r="Z1242" s="471">
        <f t="shared" si="881"/>
        <v>3.0679470509792462E-2</v>
      </c>
      <c r="AA1242" s="472"/>
      <c r="AB1242" s="471">
        <f t="shared" si="882"/>
        <v>3.0679470509792462E-2</v>
      </c>
      <c r="AC1242" s="472"/>
      <c r="AD1242" s="471">
        <f t="shared" si="883"/>
        <v>3.0679470509792462E-2</v>
      </c>
      <c r="AE1242" s="472"/>
      <c r="AF1242" s="471">
        <f t="shared" si="884"/>
        <v>3.0679470509792462E-2</v>
      </c>
      <c r="AG1242" s="472"/>
      <c r="AH1242" s="471">
        <f t="shared" si="885"/>
        <v>3.0679470509792462E-2</v>
      </c>
      <c r="AI1242" s="472"/>
      <c r="AJ1242" s="471">
        <f t="shared" si="886"/>
        <v>3.0679470509792462E-2</v>
      </c>
      <c r="AK1242" s="472"/>
      <c r="AL1242" s="471">
        <f t="shared" si="887"/>
        <v>3.0679470509792462E-2</v>
      </c>
      <c r="AM1242" s="472"/>
      <c r="AN1242" s="471">
        <f>IF(SUM($D1228:$D1242)=0,"NA",SUM($J1228:$J1242)/SUM($D1228:$D1242))</f>
        <v>3.0679470509792462E-2</v>
      </c>
      <c r="AO1242" s="472"/>
      <c r="AP1242" s="471"/>
      <c r="AQ1242" s="472"/>
      <c r="AR1242" s="471"/>
    </row>
    <row r="1243" spans="1:46">
      <c r="A1243" s="466">
        <v>39605</v>
      </c>
      <c r="B1243" s="467">
        <v>2011</v>
      </c>
      <c r="C1243" s="466"/>
      <c r="D1243" s="479">
        <v>3111.94</v>
      </c>
      <c r="E1243" s="479"/>
      <c r="F1243" s="468">
        <v>0</v>
      </c>
      <c r="G1243" s="469"/>
      <c r="H1243" s="468">
        <v>0</v>
      </c>
      <c r="J1243" s="470">
        <f t="shared" si="873"/>
        <v>0</v>
      </c>
      <c r="L1243" s="471">
        <f t="shared" si="874"/>
        <v>0</v>
      </c>
      <c r="N1243" s="471">
        <f t="shared" si="875"/>
        <v>3.0457409373978409E-2</v>
      </c>
      <c r="O1243" s="472"/>
      <c r="P1243" s="471">
        <f t="shared" si="876"/>
        <v>2.1524941667408079E-2</v>
      </c>
      <c r="Q1243" s="472"/>
      <c r="R1243" s="471">
        <f t="shared" si="877"/>
        <v>7.5669363088632952E-2</v>
      </c>
      <c r="S1243" s="472"/>
      <c r="T1243" s="471">
        <f t="shared" si="878"/>
        <v>6.3496225635057968E-2</v>
      </c>
      <c r="U1243" s="472"/>
      <c r="V1243" s="471">
        <f t="shared" si="879"/>
        <v>2.8620344125668974E-2</v>
      </c>
      <c r="W1243" s="472"/>
      <c r="X1243" s="471">
        <f t="shared" si="880"/>
        <v>2.8620344125668974E-2</v>
      </c>
      <c r="Y1243" s="472"/>
      <c r="Z1243" s="471">
        <f t="shared" si="881"/>
        <v>2.8620344125668974E-2</v>
      </c>
      <c r="AA1243" s="472"/>
      <c r="AB1243" s="471">
        <f t="shared" si="882"/>
        <v>2.8620344125668974E-2</v>
      </c>
      <c r="AC1243" s="472"/>
      <c r="AD1243" s="471">
        <f t="shared" si="883"/>
        <v>2.8620344125668974E-2</v>
      </c>
      <c r="AE1243" s="472"/>
      <c r="AF1243" s="471">
        <f t="shared" si="884"/>
        <v>2.8620344125668974E-2</v>
      </c>
      <c r="AG1243" s="472"/>
      <c r="AH1243" s="471">
        <f t="shared" si="885"/>
        <v>2.8620344125668974E-2</v>
      </c>
      <c r="AI1243" s="472"/>
      <c r="AJ1243" s="471">
        <f t="shared" si="886"/>
        <v>2.8620344125668974E-2</v>
      </c>
      <c r="AK1243" s="472"/>
      <c r="AL1243" s="471">
        <f t="shared" si="887"/>
        <v>2.8620344125668974E-2</v>
      </c>
      <c r="AM1243" s="472"/>
      <c r="AN1243" s="471">
        <f>IF(SUM($D1229:$D1243)=0,"NA",SUM($J1229:$J1243)/SUM($D1229:$D1243))</f>
        <v>2.8620344125668974E-2</v>
      </c>
      <c r="AO1243" s="472"/>
      <c r="AP1243" s="471">
        <f>IF(SUM($D1228:$D1243)=0,"NA",SUM($J1228:$J1243)/SUM($D1228:$D1243))</f>
        <v>2.8620344125668974E-2</v>
      </c>
      <c r="AQ1243" s="472"/>
      <c r="AR1243" s="471"/>
    </row>
    <row r="1244" spans="1:46">
      <c r="A1244" s="466">
        <v>39605</v>
      </c>
      <c r="B1244" s="467">
        <v>2012</v>
      </c>
      <c r="C1244" s="466"/>
      <c r="D1244" s="479">
        <v>4978.01</v>
      </c>
      <c r="E1244" s="479"/>
      <c r="F1244" s="468">
        <v>0</v>
      </c>
      <c r="G1244" s="469"/>
      <c r="H1244" s="468">
        <v>0</v>
      </c>
      <c r="J1244" s="470">
        <f t="shared" si="873"/>
        <v>0</v>
      </c>
      <c r="L1244" s="471">
        <f t="shared" si="874"/>
        <v>0</v>
      </c>
      <c r="N1244" s="471">
        <f t="shared" si="875"/>
        <v>0</v>
      </c>
      <c r="O1244" s="472"/>
      <c r="P1244" s="471">
        <f t="shared" si="876"/>
        <v>2.0232225484106574E-2</v>
      </c>
      <c r="Q1244" s="472"/>
      <c r="R1244" s="471">
        <f t="shared" si="877"/>
        <v>1.5860151527887695E-2</v>
      </c>
      <c r="S1244" s="472"/>
      <c r="T1244" s="471">
        <f t="shared" si="878"/>
        <v>5.8938930473825472E-2</v>
      </c>
      <c r="U1244" s="472"/>
      <c r="V1244" s="471">
        <f t="shared" si="879"/>
        <v>5.1281278391645986E-2</v>
      </c>
      <c r="W1244" s="472"/>
      <c r="X1244" s="471">
        <f t="shared" si="880"/>
        <v>2.58454651531261E-2</v>
      </c>
      <c r="Y1244" s="472"/>
      <c r="Z1244" s="471">
        <f t="shared" si="881"/>
        <v>2.58454651531261E-2</v>
      </c>
      <c r="AA1244" s="472"/>
      <c r="AB1244" s="471">
        <f t="shared" si="882"/>
        <v>2.58454651531261E-2</v>
      </c>
      <c r="AC1244" s="472"/>
      <c r="AD1244" s="471">
        <f t="shared" si="883"/>
        <v>2.58454651531261E-2</v>
      </c>
      <c r="AE1244" s="472"/>
      <c r="AF1244" s="471">
        <f t="shared" si="884"/>
        <v>2.58454651531261E-2</v>
      </c>
      <c r="AG1244" s="472"/>
      <c r="AH1244" s="471">
        <f t="shared" si="885"/>
        <v>2.58454651531261E-2</v>
      </c>
      <c r="AI1244" s="472"/>
      <c r="AJ1244" s="471">
        <f t="shared" si="886"/>
        <v>2.58454651531261E-2</v>
      </c>
      <c r="AK1244" s="472"/>
      <c r="AL1244" s="471">
        <f t="shared" si="887"/>
        <v>2.58454651531261E-2</v>
      </c>
      <c r="AM1244" s="472"/>
      <c r="AN1244" s="471">
        <f>IF(SUM($D1230:$D1244)=0,"NA",SUM($J1230:$J1244)/SUM($D1230:$D1244))</f>
        <v>2.58454651531261E-2</v>
      </c>
      <c r="AO1244" s="472"/>
      <c r="AP1244" s="471">
        <f>IF(SUM($D1229:$D1244)=0,"NA",SUM($J1229:$J1244)/SUM($D1229:$D1244))</f>
        <v>2.58454651531261E-2</v>
      </c>
      <c r="AQ1244" s="472"/>
      <c r="AR1244" s="471">
        <f>IF(SUM($D1228:$D1244)=0,"NA",SUM($J1228:$J1244)/SUM($D1228:$D1244))</f>
        <v>2.58454651531261E-2</v>
      </c>
    </row>
    <row r="1245" spans="1:46">
      <c r="A1245" s="466">
        <v>39605</v>
      </c>
      <c r="B1245" s="467">
        <v>2013</v>
      </c>
      <c r="C1245" s="466"/>
      <c r="D1245" s="468">
        <v>0</v>
      </c>
      <c r="E1245" s="469"/>
      <c r="F1245" s="468">
        <v>0</v>
      </c>
      <c r="G1245" s="469"/>
      <c r="H1245" s="468">
        <v>0</v>
      </c>
      <c r="J1245" s="470">
        <f t="shared" si="873"/>
        <v>0</v>
      </c>
      <c r="L1245" s="471" t="str">
        <f t="shared" si="874"/>
        <v>NA</v>
      </c>
      <c r="N1245" s="471">
        <f>IF(SUM($D1244:$D1245)=0,"NA",SUM($J1244:$J1245)/SUM($D1244:$D1245))</f>
        <v>0</v>
      </c>
      <c r="O1245" s="472"/>
      <c r="P1245" s="471">
        <f t="shared" si="876"/>
        <v>0</v>
      </c>
      <c r="Q1245" s="472"/>
      <c r="R1245" s="471">
        <f t="shared" si="877"/>
        <v>2.0232225484106574E-2</v>
      </c>
      <c r="S1245" s="472"/>
      <c r="T1245" s="471">
        <f t="shared" si="878"/>
        <v>1.5860151527887695E-2</v>
      </c>
      <c r="U1245" s="472"/>
      <c r="V1245" s="471">
        <f t="shared" si="879"/>
        <v>5.8938930473825472E-2</v>
      </c>
      <c r="W1245" s="472"/>
      <c r="X1245" s="471">
        <f t="shared" si="880"/>
        <v>5.1281278391645986E-2</v>
      </c>
      <c r="Y1245" s="472"/>
      <c r="Z1245" s="471">
        <f t="shared" si="881"/>
        <v>2.58454651531261E-2</v>
      </c>
      <c r="AA1245" s="472"/>
      <c r="AB1245" s="471">
        <f t="shared" si="882"/>
        <v>2.58454651531261E-2</v>
      </c>
      <c r="AC1245" s="472"/>
      <c r="AD1245" s="471">
        <f t="shared" si="883"/>
        <v>2.58454651531261E-2</v>
      </c>
      <c r="AE1245" s="472"/>
      <c r="AF1245" s="471">
        <f t="shared" si="884"/>
        <v>2.58454651531261E-2</v>
      </c>
      <c r="AG1245" s="472"/>
      <c r="AH1245" s="471">
        <f t="shared" si="885"/>
        <v>2.58454651531261E-2</v>
      </c>
      <c r="AI1245" s="472"/>
      <c r="AJ1245" s="471">
        <f t="shared" si="886"/>
        <v>2.58454651531261E-2</v>
      </c>
      <c r="AK1245" s="472"/>
      <c r="AL1245" s="471">
        <f t="shared" si="887"/>
        <v>2.58454651531261E-2</v>
      </c>
      <c r="AM1245" s="472"/>
      <c r="AN1245" s="471">
        <f>IF(SUM($D1231:$D1245)=0,"NA",SUM($J1231:$J1245)/SUM($D1231:$D1245))</f>
        <v>2.58454651531261E-2</v>
      </c>
      <c r="AO1245" s="472"/>
      <c r="AP1245" s="471">
        <f>IF(SUM($D1230:$D1245)=0,"NA",SUM($J1230:$J1245)/SUM($D1230:$D1245))</f>
        <v>2.58454651531261E-2</v>
      </c>
      <c r="AQ1245" s="472"/>
      <c r="AR1245" s="471">
        <f>IF(SUM($D1229:$D1245)=0,"NA",SUM($J1229:$J1245)/SUM($D1229:$D1245))</f>
        <v>2.58454651531261E-2</v>
      </c>
      <c r="AS1245" s="471">
        <f>IF(SUM($D1228:$D1245)=0,"NA",SUM($J1228:$J1245)/SUM($D1228:$D1245))</f>
        <v>2.58454651531261E-2</v>
      </c>
    </row>
    <row r="1246" spans="1:46">
      <c r="A1246" s="466">
        <v>39605</v>
      </c>
      <c r="B1246" s="467">
        <v>2014</v>
      </c>
      <c r="C1246" s="466"/>
      <c r="D1246" s="468">
        <v>0</v>
      </c>
      <c r="E1246" s="469"/>
      <c r="F1246" s="468">
        <v>0</v>
      </c>
      <c r="G1246" s="469"/>
      <c r="H1246" s="468">
        <v>0</v>
      </c>
      <c r="J1246" s="470">
        <f t="shared" si="873"/>
        <v>0</v>
      </c>
      <c r="L1246" s="471" t="str">
        <f t="shared" si="874"/>
        <v>NA</v>
      </c>
      <c r="N1246" s="471" t="str">
        <f>IF(SUM($D1245:$D1246)=0,"NA",SUM($J1245:$J1246)/SUM($D1245:$D1246))</f>
        <v>NA</v>
      </c>
      <c r="O1246" s="472"/>
      <c r="P1246" s="471">
        <f t="shared" si="876"/>
        <v>0</v>
      </c>
      <c r="Q1246" s="472"/>
      <c r="R1246" s="471">
        <f t="shared" si="877"/>
        <v>0</v>
      </c>
      <c r="S1246" s="472"/>
      <c r="T1246" s="471">
        <f t="shared" si="878"/>
        <v>2.0232225484106574E-2</v>
      </c>
      <c r="U1246" s="472"/>
      <c r="V1246" s="471">
        <f t="shared" si="879"/>
        <v>1.5860151527887695E-2</v>
      </c>
      <c r="W1246" s="472"/>
      <c r="X1246" s="471">
        <f t="shared" si="880"/>
        <v>5.8938930473825472E-2</v>
      </c>
      <c r="Y1246" s="472"/>
      <c r="Z1246" s="471">
        <f t="shared" si="881"/>
        <v>5.1281278391645986E-2</v>
      </c>
      <c r="AA1246" s="472"/>
      <c r="AB1246" s="471">
        <f t="shared" si="882"/>
        <v>2.58454651531261E-2</v>
      </c>
      <c r="AC1246" s="472"/>
      <c r="AD1246" s="471">
        <f t="shared" si="883"/>
        <v>2.58454651531261E-2</v>
      </c>
      <c r="AE1246" s="472"/>
      <c r="AF1246" s="471">
        <f t="shared" si="884"/>
        <v>2.58454651531261E-2</v>
      </c>
      <c r="AG1246" s="472"/>
      <c r="AH1246" s="471">
        <f t="shared" si="885"/>
        <v>2.58454651531261E-2</v>
      </c>
      <c r="AI1246" s="472"/>
      <c r="AJ1246" s="471">
        <f t="shared" si="886"/>
        <v>2.58454651531261E-2</v>
      </c>
      <c r="AK1246" s="472"/>
      <c r="AL1246" s="471">
        <f t="shared" si="887"/>
        <v>2.58454651531261E-2</v>
      </c>
      <c r="AM1246" s="472"/>
      <c r="AN1246" s="471">
        <f>IF(SUM($D1232:$D1246)=0,"NA",SUM($J1232:$J1246)/SUM($D1232:$D1246))</f>
        <v>2.58454651531261E-2</v>
      </c>
      <c r="AO1246" s="472"/>
      <c r="AP1246" s="471">
        <f>IF(SUM($D1231:$D1246)=0,"NA",SUM($J1231:$J1246)/SUM($D1231:$D1246))</f>
        <v>2.58454651531261E-2</v>
      </c>
      <c r="AQ1246" s="472"/>
      <c r="AR1246" s="471">
        <f>IF(SUM($D1230:$D1246)=0,"NA",SUM($J1230:$J1246)/SUM($D1230:$D1246))</f>
        <v>2.58454651531261E-2</v>
      </c>
      <c r="AS1246" s="471">
        <f>IF(SUM($D1229:$D1246)=0,"NA",SUM($J1229:$J1246)/SUM($D1229:$D1246))</f>
        <v>2.58454651531261E-2</v>
      </c>
      <c r="AT1246" s="471">
        <f>IF(SUM($D1228:$D1246)=0,"NA",SUM($J1228:$J1246)/SUM($D1228:$D1246))</f>
        <v>2.58454651531261E-2</v>
      </c>
    </row>
    <row r="1247" spans="1:46">
      <c r="A1247" s="466"/>
      <c r="B1247" s="466"/>
      <c r="C1247" s="466"/>
      <c r="D1247" s="477"/>
      <c r="E1247" s="478"/>
      <c r="F1247" s="477"/>
      <c r="G1247" s="478"/>
      <c r="H1247" s="477"/>
      <c r="J1247" s="488">
        <f>SUM(J1228:J1246)</f>
        <v>1327</v>
      </c>
    </row>
    <row r="1248" spans="1:46">
      <c r="A1248" s="466"/>
      <c r="B1248" s="466"/>
      <c r="C1248" s="466"/>
      <c r="D1248" s="477"/>
      <c r="E1248" s="478"/>
      <c r="F1248" s="477"/>
      <c r="G1248" s="478"/>
      <c r="H1248" s="477"/>
    </row>
    <row r="1249" spans="1:44">
      <c r="A1249" s="466" t="s">
        <v>469</v>
      </c>
      <c r="B1249" s="467">
        <v>1996</v>
      </c>
      <c r="C1249" s="466"/>
      <c r="D1249" s="477">
        <v>1106</v>
      </c>
      <c r="E1249" s="478"/>
      <c r="F1249" s="477">
        <v>7500</v>
      </c>
      <c r="G1249" s="478"/>
      <c r="H1249" s="468">
        <v>0</v>
      </c>
      <c r="J1249" s="451">
        <f t="shared" ref="J1249:J1267" si="888">F1249+-H1249</f>
        <v>7500</v>
      </c>
      <c r="L1249" s="471">
        <f t="shared" ref="L1249:L1267" si="889">IF(D1249=0,"NA",+J1249/D1249)</f>
        <v>6.7811934900542497</v>
      </c>
      <c r="N1249" s="471"/>
      <c r="O1249" s="472"/>
      <c r="P1249" s="471"/>
      <c r="Q1249" s="473"/>
      <c r="R1249" s="473"/>
      <c r="S1249" s="473"/>
      <c r="T1249" s="473"/>
      <c r="U1249" s="472"/>
      <c r="V1249" s="472"/>
      <c r="W1249" s="472"/>
      <c r="X1249" s="472"/>
      <c r="Y1249" s="472"/>
      <c r="Z1249" s="472"/>
      <c r="AA1249" s="474"/>
      <c r="AB1249" s="474"/>
      <c r="AC1249" s="472"/>
      <c r="AD1249" s="472"/>
      <c r="AE1249" s="472"/>
      <c r="AF1249" s="472"/>
      <c r="AG1249" s="472"/>
      <c r="AH1249" s="472"/>
      <c r="AI1249" s="472"/>
      <c r="AJ1249" s="472"/>
      <c r="AK1249" s="472"/>
      <c r="AL1249" s="472"/>
      <c r="AM1249" s="472"/>
      <c r="AN1249" s="472"/>
      <c r="AO1249" s="472"/>
      <c r="AP1249" s="472"/>
      <c r="AQ1249" s="472"/>
      <c r="AR1249" s="472"/>
    </row>
    <row r="1250" spans="1:44">
      <c r="A1250" s="466" t="s">
        <v>469</v>
      </c>
      <c r="B1250" s="467">
        <v>1997</v>
      </c>
      <c r="C1250" s="466"/>
      <c r="D1250" s="468">
        <v>0</v>
      </c>
      <c r="E1250" s="478"/>
      <c r="F1250" s="477">
        <v>1900</v>
      </c>
      <c r="G1250" s="478"/>
      <c r="H1250" s="477">
        <v>356</v>
      </c>
      <c r="J1250" s="451">
        <f t="shared" si="888"/>
        <v>1544</v>
      </c>
      <c r="L1250" s="471" t="str">
        <f t="shared" si="889"/>
        <v>NA</v>
      </c>
      <c r="N1250" s="471">
        <f t="shared" ref="N1250:N1265" si="890">IF(SUM($D1249:$D1250)=0,"NA",SUM($J1249:$J1250)/SUM($D1249:$D1250))</f>
        <v>8.1772151898734169</v>
      </c>
      <c r="O1250" s="472"/>
      <c r="P1250" s="471"/>
      <c r="Q1250" s="473"/>
      <c r="R1250" s="471"/>
      <c r="S1250" s="473"/>
      <c r="T1250" s="473"/>
      <c r="U1250" s="472"/>
      <c r="V1250" s="472"/>
      <c r="W1250" s="472"/>
      <c r="X1250" s="472"/>
      <c r="Y1250" s="472"/>
      <c r="Z1250" s="472"/>
      <c r="AA1250" s="474"/>
      <c r="AB1250" s="475"/>
      <c r="AC1250" s="472"/>
      <c r="AD1250" s="472"/>
      <c r="AE1250" s="472"/>
      <c r="AF1250" s="472"/>
      <c r="AG1250" s="472"/>
      <c r="AH1250" s="472"/>
      <c r="AI1250" s="472"/>
      <c r="AJ1250" s="472"/>
      <c r="AK1250" s="472"/>
      <c r="AL1250" s="472"/>
      <c r="AM1250" s="472"/>
      <c r="AN1250" s="472"/>
      <c r="AO1250" s="472"/>
      <c r="AP1250" s="472"/>
      <c r="AQ1250" s="472"/>
      <c r="AR1250" s="472"/>
    </row>
    <row r="1251" spans="1:44">
      <c r="A1251" s="466" t="s">
        <v>469</v>
      </c>
      <c r="B1251" s="467">
        <v>1998</v>
      </c>
      <c r="C1251" s="466"/>
      <c r="D1251" s="477">
        <v>1515</v>
      </c>
      <c r="E1251" s="478"/>
      <c r="F1251" s="477">
        <v>520</v>
      </c>
      <c r="G1251" s="478"/>
      <c r="H1251" s="468">
        <v>0</v>
      </c>
      <c r="J1251" s="451">
        <f t="shared" si="888"/>
        <v>520</v>
      </c>
      <c r="L1251" s="471">
        <f t="shared" si="889"/>
        <v>0.34323432343234322</v>
      </c>
      <c r="N1251" s="471">
        <f t="shared" si="890"/>
        <v>1.3623762376237625</v>
      </c>
      <c r="O1251" s="472"/>
      <c r="P1251" s="471">
        <f t="shared" ref="P1251:P1267" si="891">IF(SUM($D1249:$D1251)=0,"NA",SUM($J1249:$J1251)/SUM($D1249:$D1251))</f>
        <v>3.6489889355207934</v>
      </c>
      <c r="Q1251" s="473"/>
      <c r="R1251" s="471"/>
      <c r="S1251" s="473"/>
      <c r="T1251" s="471"/>
      <c r="U1251" s="472"/>
      <c r="V1251" s="472"/>
      <c r="W1251" s="472"/>
      <c r="X1251" s="472"/>
      <c r="Y1251" s="472"/>
      <c r="Z1251" s="472"/>
      <c r="AA1251" s="472"/>
      <c r="AB1251" s="472"/>
      <c r="AC1251" s="472"/>
      <c r="AD1251" s="472"/>
      <c r="AE1251" s="472"/>
      <c r="AF1251" s="472"/>
      <c r="AG1251" s="472"/>
      <c r="AH1251" s="472"/>
      <c r="AI1251" s="472"/>
      <c r="AJ1251" s="472"/>
      <c r="AK1251" s="472"/>
      <c r="AL1251" s="472"/>
      <c r="AM1251" s="472"/>
      <c r="AN1251" s="472"/>
      <c r="AO1251" s="472"/>
      <c r="AP1251" s="472"/>
      <c r="AQ1251" s="472"/>
      <c r="AR1251" s="472"/>
    </row>
    <row r="1252" spans="1:44">
      <c r="A1252" s="466" t="s">
        <v>469</v>
      </c>
      <c r="B1252" s="467">
        <v>1999</v>
      </c>
      <c r="C1252" s="466"/>
      <c r="D1252" s="477">
        <v>22556</v>
      </c>
      <c r="E1252" s="478"/>
      <c r="F1252" s="468">
        <v>0</v>
      </c>
      <c r="G1252" s="469"/>
      <c r="H1252" s="468">
        <v>0</v>
      </c>
      <c r="J1252" s="470">
        <f t="shared" si="888"/>
        <v>0</v>
      </c>
      <c r="L1252" s="471">
        <f t="shared" si="889"/>
        <v>0</v>
      </c>
      <c r="N1252" s="471">
        <f t="shared" si="890"/>
        <v>2.1602758506086162E-2</v>
      </c>
      <c r="O1252" s="472"/>
      <c r="P1252" s="471">
        <f t="shared" si="891"/>
        <v>8.574633376261892E-2</v>
      </c>
      <c r="Q1252" s="473"/>
      <c r="R1252" s="471">
        <f t="shared" ref="R1252:R1267" si="892">IF(SUM($D1249:$D1252)=0,"NA",SUM($J1249:$J1252)/SUM($D1249:$D1252))</f>
        <v>0.37987051674147038</v>
      </c>
      <c r="S1252" s="473"/>
      <c r="T1252" s="471"/>
      <c r="U1252" s="472"/>
      <c r="V1252" s="471"/>
      <c r="W1252" s="472"/>
      <c r="X1252" s="472"/>
      <c r="Y1252" s="472"/>
      <c r="Z1252" s="472"/>
      <c r="AA1252" s="472"/>
      <c r="AB1252" s="472"/>
      <c r="AC1252" s="472"/>
      <c r="AD1252" s="472"/>
      <c r="AE1252" s="472"/>
      <c r="AF1252" s="472"/>
      <c r="AG1252" s="472"/>
      <c r="AH1252" s="472"/>
      <c r="AI1252" s="472"/>
      <c r="AJ1252" s="472"/>
      <c r="AK1252" s="472"/>
      <c r="AL1252" s="472"/>
      <c r="AM1252" s="472"/>
      <c r="AN1252" s="472"/>
      <c r="AO1252" s="472"/>
      <c r="AP1252" s="472"/>
      <c r="AQ1252" s="472"/>
      <c r="AR1252" s="472"/>
    </row>
    <row r="1253" spans="1:44">
      <c r="A1253" s="466" t="s">
        <v>469</v>
      </c>
      <c r="B1253" s="467">
        <v>2000</v>
      </c>
      <c r="C1253" s="466"/>
      <c r="D1253" s="477">
        <v>153880</v>
      </c>
      <c r="E1253" s="478"/>
      <c r="F1253" s="477">
        <v>54000</v>
      </c>
      <c r="G1253" s="478"/>
      <c r="H1253" s="468">
        <v>0</v>
      </c>
      <c r="J1253" s="451">
        <f t="shared" si="888"/>
        <v>54000</v>
      </c>
      <c r="L1253" s="471">
        <f t="shared" si="889"/>
        <v>0.35092279698466339</v>
      </c>
      <c r="N1253" s="471">
        <f t="shared" si="890"/>
        <v>0.30605998775760052</v>
      </c>
      <c r="O1253" s="472"/>
      <c r="P1253" s="471">
        <f t="shared" si="891"/>
        <v>0.30637647442273436</v>
      </c>
      <c r="Q1253" s="473"/>
      <c r="R1253" s="471">
        <f t="shared" si="892"/>
        <v>0.31505302021342951</v>
      </c>
      <c r="S1253" s="473"/>
      <c r="T1253" s="471">
        <f t="shared" ref="T1253:T1267" si="893">IF(SUM($D1249:$D1253)=0,"NA",SUM($J1249:$J1253)/SUM($D1249:$D1253))</f>
        <v>0.35499310275498863</v>
      </c>
      <c r="U1253" s="472"/>
      <c r="V1253" s="471"/>
      <c r="W1253" s="472"/>
      <c r="X1253" s="471"/>
      <c r="Y1253" s="472"/>
      <c r="Z1253" s="472"/>
      <c r="AA1253" s="472"/>
      <c r="AB1253" s="472"/>
      <c r="AC1253" s="472"/>
      <c r="AD1253" s="472"/>
      <c r="AE1253" s="472"/>
      <c r="AF1253" s="472"/>
      <c r="AG1253" s="472"/>
      <c r="AH1253" s="472"/>
      <c r="AI1253" s="472"/>
      <c r="AJ1253" s="472"/>
      <c r="AK1253" s="472"/>
      <c r="AL1253" s="472"/>
      <c r="AM1253" s="472"/>
      <c r="AN1253" s="472"/>
      <c r="AO1253" s="472"/>
      <c r="AP1253" s="472"/>
      <c r="AQ1253" s="472"/>
      <c r="AR1253" s="472"/>
    </row>
    <row r="1254" spans="1:44">
      <c r="A1254" s="466" t="s">
        <v>469</v>
      </c>
      <c r="B1254" s="467">
        <v>2001</v>
      </c>
      <c r="C1254" s="466"/>
      <c r="D1254" s="477">
        <v>1617</v>
      </c>
      <c r="E1254" s="478"/>
      <c r="F1254" s="468">
        <v>0</v>
      </c>
      <c r="G1254" s="469"/>
      <c r="H1254" s="468">
        <v>0</v>
      </c>
      <c r="J1254" s="470">
        <f t="shared" si="888"/>
        <v>0</v>
      </c>
      <c r="L1254" s="471">
        <f t="shared" si="889"/>
        <v>0</v>
      </c>
      <c r="N1254" s="471">
        <f t="shared" si="890"/>
        <v>0.34727358084078791</v>
      </c>
      <c r="O1254" s="472"/>
      <c r="P1254" s="471">
        <f t="shared" si="891"/>
        <v>0.30328048390086099</v>
      </c>
      <c r="Q1254" s="473"/>
      <c r="R1254" s="471">
        <f t="shared" si="892"/>
        <v>0.30361757105943155</v>
      </c>
      <c r="S1254" s="473"/>
      <c r="T1254" s="471">
        <f t="shared" si="893"/>
        <v>0.31221598503074044</v>
      </c>
      <c r="U1254" s="472"/>
      <c r="V1254" s="471">
        <f t="shared" ref="V1254:V1267" si="894">IF(SUM($D1249:$D1254)=0,"NA",SUM($J1249:$J1254)/SUM($D1249:$D1254))</f>
        <v>0.35181597794923453</v>
      </c>
      <c r="W1254" s="472"/>
      <c r="X1254" s="471"/>
      <c r="Y1254" s="472"/>
      <c r="Z1254" s="471"/>
      <c r="AA1254" s="472"/>
      <c r="AB1254" s="472"/>
      <c r="AC1254" s="472"/>
      <c r="AD1254" s="472"/>
      <c r="AE1254" s="472"/>
      <c r="AF1254" s="472"/>
      <c r="AG1254" s="472"/>
      <c r="AH1254" s="472"/>
      <c r="AI1254" s="472"/>
      <c r="AJ1254" s="472"/>
      <c r="AK1254" s="472"/>
      <c r="AL1254" s="472"/>
      <c r="AM1254" s="472"/>
      <c r="AN1254" s="472"/>
      <c r="AO1254" s="472"/>
      <c r="AP1254" s="472"/>
      <c r="AQ1254" s="472"/>
      <c r="AR1254" s="472"/>
    </row>
    <row r="1255" spans="1:44">
      <c r="A1255" s="466" t="s">
        <v>469</v>
      </c>
      <c r="B1255" s="467">
        <v>2002</v>
      </c>
      <c r="C1255" s="466"/>
      <c r="D1255" s="477">
        <v>278879</v>
      </c>
      <c r="E1255" s="478"/>
      <c r="F1255" s="477">
        <v>22479</v>
      </c>
      <c r="G1255" s="478"/>
      <c r="H1255" s="468">
        <v>0</v>
      </c>
      <c r="J1255" s="451">
        <f t="shared" si="888"/>
        <v>22479</v>
      </c>
      <c r="L1255" s="471">
        <f t="shared" si="889"/>
        <v>8.0604850132136155E-2</v>
      </c>
      <c r="N1255" s="471">
        <f t="shared" si="890"/>
        <v>8.0140180252124812E-2</v>
      </c>
      <c r="O1255" s="472"/>
      <c r="P1255" s="471">
        <f t="shared" si="891"/>
        <v>0.17606635725730704</v>
      </c>
      <c r="Q1255" s="473"/>
      <c r="R1255" s="471">
        <f t="shared" si="892"/>
        <v>0.16737501422531142</v>
      </c>
      <c r="S1255" s="473"/>
      <c r="T1255" s="471">
        <f t="shared" si="893"/>
        <v>0.16795616505288508</v>
      </c>
      <c r="U1255" s="472"/>
      <c r="V1255" s="471">
        <f t="shared" si="894"/>
        <v>0.17132405708838752</v>
      </c>
      <c r="W1255" s="472"/>
      <c r="X1255" s="471">
        <f t="shared" ref="X1255:X1267" si="895">IF(SUM($D1249:$D1255)=0,"NA",SUM($J1249:$J1255)/SUM($D1249:$D1255))</f>
        <v>0.18723194060315132</v>
      </c>
      <c r="Y1255" s="472"/>
      <c r="Z1255" s="471"/>
      <c r="AA1255" s="472"/>
      <c r="AB1255" s="471"/>
      <c r="AC1255" s="472"/>
      <c r="AD1255" s="472"/>
      <c r="AE1255" s="472"/>
      <c r="AF1255" s="472"/>
      <c r="AG1255" s="472"/>
      <c r="AH1255" s="472"/>
      <c r="AI1255" s="472"/>
      <c r="AJ1255" s="472"/>
      <c r="AK1255" s="472"/>
      <c r="AL1255" s="472"/>
      <c r="AM1255" s="472"/>
      <c r="AN1255" s="472"/>
      <c r="AO1255" s="472"/>
      <c r="AP1255" s="472"/>
      <c r="AQ1255" s="472"/>
      <c r="AR1255" s="472"/>
    </row>
    <row r="1256" spans="1:44">
      <c r="A1256" s="466" t="s">
        <v>469</v>
      </c>
      <c r="B1256" s="467">
        <v>2003</v>
      </c>
      <c r="C1256" s="466"/>
      <c r="D1256" s="477">
        <v>357777</v>
      </c>
      <c r="E1256" s="478"/>
      <c r="F1256" s="468">
        <v>0</v>
      </c>
      <c r="G1256" s="469"/>
      <c r="H1256" s="468">
        <v>0</v>
      </c>
      <c r="J1256" s="470">
        <f t="shared" si="888"/>
        <v>0</v>
      </c>
      <c r="L1256" s="471">
        <f t="shared" si="889"/>
        <v>0</v>
      </c>
      <c r="N1256" s="471">
        <f t="shared" si="890"/>
        <v>3.5307921389258874E-2</v>
      </c>
      <c r="O1256" s="472"/>
      <c r="P1256" s="471">
        <f t="shared" si="891"/>
        <v>3.5218472346472435E-2</v>
      </c>
      <c r="Q1256" s="473"/>
      <c r="R1256" s="471">
        <f t="shared" si="892"/>
        <v>9.6545743057212433E-2</v>
      </c>
      <c r="S1256" s="473"/>
      <c r="T1256" s="471">
        <f t="shared" si="893"/>
        <v>9.3872781569861147E-2</v>
      </c>
      <c r="U1256" s="472"/>
      <c r="V1256" s="471">
        <f t="shared" si="894"/>
        <v>9.4335623554318418E-2</v>
      </c>
      <c r="W1256" s="472"/>
      <c r="X1256" s="471">
        <f t="shared" si="895"/>
        <v>9.6227261143999682E-2</v>
      </c>
      <c r="Y1256" s="472"/>
      <c r="Z1256" s="471">
        <f t="shared" ref="Z1256:Z1267" si="896">IF(SUM($D1249:$D1256)=0,"NA",SUM($J1249:$J1256)/SUM($D1249:$D1256))</f>
        <v>0.10527326783551319</v>
      </c>
      <c r="AA1256" s="472"/>
      <c r="AB1256" s="471"/>
      <c r="AC1256" s="472"/>
      <c r="AD1256" s="471"/>
      <c r="AE1256" s="471"/>
      <c r="AF1256" s="472"/>
      <c r="AG1256" s="472"/>
      <c r="AH1256" s="472"/>
      <c r="AI1256" s="472"/>
      <c r="AJ1256" s="472"/>
      <c r="AK1256" s="472"/>
      <c r="AL1256" s="472"/>
      <c r="AM1256" s="472"/>
      <c r="AN1256" s="472"/>
      <c r="AO1256" s="472"/>
      <c r="AP1256" s="472"/>
      <c r="AQ1256" s="472"/>
      <c r="AR1256" s="472"/>
    </row>
    <row r="1257" spans="1:44">
      <c r="A1257" s="466" t="s">
        <v>469</v>
      </c>
      <c r="B1257" s="467">
        <v>2004</v>
      </c>
      <c r="C1257" s="466"/>
      <c r="D1257" s="477">
        <v>204050</v>
      </c>
      <c r="E1257" s="478"/>
      <c r="F1257" s="468">
        <v>0</v>
      </c>
      <c r="G1257" s="469"/>
      <c r="H1257" s="468">
        <v>0</v>
      </c>
      <c r="J1257" s="470">
        <f t="shared" si="888"/>
        <v>0</v>
      </c>
      <c r="L1257" s="471">
        <f t="shared" si="889"/>
        <v>0</v>
      </c>
      <c r="N1257" s="471">
        <f t="shared" si="890"/>
        <v>0</v>
      </c>
      <c r="O1257" s="472"/>
      <c r="P1257" s="471">
        <f t="shared" si="891"/>
        <v>2.6738241430416816E-2</v>
      </c>
      <c r="Q1257" s="473"/>
      <c r="R1257" s="471">
        <f t="shared" si="892"/>
        <v>2.6686912265247418E-2</v>
      </c>
      <c r="S1257" s="473"/>
      <c r="T1257" s="471">
        <f t="shared" si="893"/>
        <v>7.6770497579308636E-2</v>
      </c>
      <c r="U1257" s="472"/>
      <c r="V1257" s="471">
        <f t="shared" si="894"/>
        <v>7.5070747841246066E-2</v>
      </c>
      <c r="W1257" s="472"/>
      <c r="X1257" s="471">
        <f t="shared" si="895"/>
        <v>7.5468942656580482E-2</v>
      </c>
      <c r="Y1257" s="472"/>
      <c r="Z1257" s="471">
        <f t="shared" si="896"/>
        <v>7.6982261627758813E-2</v>
      </c>
      <c r="AA1257" s="472"/>
      <c r="AB1257" s="471">
        <f t="shared" ref="AB1257:AB1267" si="897">IF(SUM($D1249:$D1257)=0,"NA",SUM($J1249:$J1257)/SUM($D1249:$D1257))</f>
        <v>8.4241908006814303E-2</v>
      </c>
      <c r="AC1257" s="472"/>
      <c r="AD1257" s="471"/>
      <c r="AE1257" s="471"/>
      <c r="AF1257" s="471"/>
      <c r="AG1257" s="472"/>
      <c r="AH1257" s="471" t="s">
        <v>36</v>
      </c>
      <c r="AI1257" s="472"/>
      <c r="AJ1257" s="471" t="s">
        <v>36</v>
      </c>
      <c r="AK1257" s="472"/>
      <c r="AL1257" s="471" t="s">
        <v>36</v>
      </c>
      <c r="AM1257" s="472"/>
      <c r="AN1257" s="471" t="s">
        <v>36</v>
      </c>
      <c r="AO1257" s="472"/>
      <c r="AP1257" s="472"/>
      <c r="AQ1257" s="472"/>
      <c r="AR1257" s="472"/>
    </row>
    <row r="1258" spans="1:44">
      <c r="A1258" s="466" t="s">
        <v>469</v>
      </c>
      <c r="B1258" s="467">
        <v>2005</v>
      </c>
      <c r="C1258" s="466"/>
      <c r="D1258" s="477">
        <v>42281</v>
      </c>
      <c r="E1258" s="478"/>
      <c r="F1258" s="477">
        <v>12485.86</v>
      </c>
      <c r="G1258" s="478"/>
      <c r="H1258" s="468">
        <v>0</v>
      </c>
      <c r="J1258" s="451">
        <f t="shared" si="888"/>
        <v>12485.86</v>
      </c>
      <c r="L1258" s="471">
        <f t="shared" si="889"/>
        <v>0.29530663891582509</v>
      </c>
      <c r="N1258" s="471">
        <f t="shared" si="890"/>
        <v>5.0687327214195534E-2</v>
      </c>
      <c r="O1258" s="472"/>
      <c r="P1258" s="471">
        <f t="shared" si="891"/>
        <v>2.0668257993603795E-2</v>
      </c>
      <c r="Q1258" s="473"/>
      <c r="R1258" s="471">
        <f t="shared" si="892"/>
        <v>3.9598385933201738E-2</v>
      </c>
      <c r="S1258" s="473"/>
      <c r="T1258" s="471">
        <f t="shared" si="893"/>
        <v>3.9526002595511665E-2</v>
      </c>
      <c r="U1258" s="472"/>
      <c r="V1258" s="471">
        <f t="shared" si="894"/>
        <v>8.5668012217809814E-2</v>
      </c>
      <c r="W1258" s="472"/>
      <c r="X1258" s="471">
        <f t="shared" si="895"/>
        <v>8.384684837517907E-2</v>
      </c>
      <c r="Y1258" s="472"/>
      <c r="Z1258" s="471">
        <f t="shared" si="896"/>
        <v>8.4216685253939799E-2</v>
      </c>
      <c r="AA1258" s="472"/>
      <c r="AB1258" s="471">
        <f t="shared" si="897"/>
        <v>8.566978650516914E-2</v>
      </c>
      <c r="AC1258" s="472"/>
      <c r="AD1258" s="471">
        <f t="shared" ref="AD1258:AD1267" si="898">IF(SUM($D1249:$D1258)=0,"NA",SUM($J1249:$J1258)/SUM($D1249:$D1258))</f>
        <v>9.2631825365412479E-2</v>
      </c>
      <c r="AE1258" s="471"/>
      <c r="AF1258" s="471"/>
      <c r="AG1258" s="472"/>
      <c r="AH1258" s="471"/>
      <c r="AI1258" s="472"/>
      <c r="AJ1258" s="471" t="s">
        <v>36</v>
      </c>
      <c r="AK1258" s="472"/>
      <c r="AL1258" s="471" t="s">
        <v>36</v>
      </c>
      <c r="AM1258" s="472"/>
      <c r="AN1258" s="471" t="s">
        <v>36</v>
      </c>
      <c r="AO1258" s="472"/>
      <c r="AP1258" s="472"/>
      <c r="AQ1258" s="472"/>
      <c r="AR1258" s="472"/>
    </row>
    <row r="1259" spans="1:44">
      <c r="A1259" s="466" t="s">
        <v>469</v>
      </c>
      <c r="B1259" s="467">
        <v>2006</v>
      </c>
      <c r="C1259" s="466"/>
      <c r="D1259" s="477">
        <v>116295.8</v>
      </c>
      <c r="E1259" s="478"/>
      <c r="F1259" s="468">
        <v>0</v>
      </c>
      <c r="G1259" s="469"/>
      <c r="H1259" s="468">
        <v>0</v>
      </c>
      <c r="J1259" s="470">
        <f t="shared" si="888"/>
        <v>0</v>
      </c>
      <c r="L1259" s="471">
        <f t="shared" si="889"/>
        <v>0</v>
      </c>
      <c r="N1259" s="471">
        <f t="shared" si="890"/>
        <v>7.8736990530771225E-2</v>
      </c>
      <c r="O1259" s="472"/>
      <c r="P1259" s="471">
        <f t="shared" si="891"/>
        <v>3.4431707750226956E-2</v>
      </c>
      <c r="Q1259" s="473"/>
      <c r="R1259" s="471">
        <f t="shared" si="892"/>
        <v>1.733175199797669E-2</v>
      </c>
      <c r="S1259" s="473"/>
      <c r="T1259" s="471">
        <f t="shared" si="893"/>
        <v>3.4989954795579391E-2</v>
      </c>
      <c r="U1259" s="472"/>
      <c r="V1259" s="471">
        <f t="shared" si="894"/>
        <v>3.4933426902473155E-2</v>
      </c>
      <c r="W1259" s="472"/>
      <c r="X1259" s="471">
        <f t="shared" si="895"/>
        <v>7.7040540542880981E-2</v>
      </c>
      <c r="Y1259" s="472"/>
      <c r="Z1259" s="471">
        <f t="shared" si="896"/>
        <v>7.5564558556700648E-2</v>
      </c>
      <c r="AA1259" s="472"/>
      <c r="AB1259" s="471">
        <f t="shared" si="897"/>
        <v>7.5908554331048511E-2</v>
      </c>
      <c r="AC1259" s="472"/>
      <c r="AD1259" s="471">
        <f t="shared" si="898"/>
        <v>7.7218304470760848E-2</v>
      </c>
      <c r="AE1259" s="471"/>
      <c r="AF1259" s="471">
        <f t="shared" ref="AF1259:AF1267" si="899">IF(SUM($D1249:$D1259)=0,"NA",SUM($J1249:$J1259)/SUM($D1249:$D1259))</f>
        <v>8.3502090924006706E-2</v>
      </c>
      <c r="AG1259" s="472"/>
      <c r="AH1259" s="471"/>
      <c r="AI1259" s="472"/>
      <c r="AJ1259" s="471"/>
      <c r="AK1259" s="472"/>
      <c r="AL1259" s="471" t="s">
        <v>36</v>
      </c>
      <c r="AM1259" s="472"/>
      <c r="AN1259" s="471" t="s">
        <v>36</v>
      </c>
      <c r="AO1259" s="472"/>
      <c r="AP1259" s="472"/>
      <c r="AQ1259" s="472"/>
      <c r="AR1259" s="472"/>
    </row>
    <row r="1260" spans="1:44">
      <c r="A1260" s="466" t="s">
        <v>469</v>
      </c>
      <c r="B1260" s="467">
        <v>2007</v>
      </c>
      <c r="C1260" s="466"/>
      <c r="D1260" s="477">
        <v>59161.83</v>
      </c>
      <c r="E1260" s="478"/>
      <c r="F1260" s="477">
        <v>172.91</v>
      </c>
      <c r="G1260" s="478"/>
      <c r="H1260" s="477">
        <v>-408.6</v>
      </c>
      <c r="J1260" s="451">
        <f t="shared" si="888"/>
        <v>581.51</v>
      </c>
      <c r="L1260" s="471">
        <f t="shared" si="889"/>
        <v>9.8291415258791003E-3</v>
      </c>
      <c r="N1260" s="471">
        <f t="shared" si="890"/>
        <v>3.3142474339816399E-3</v>
      </c>
      <c r="O1260" s="472"/>
      <c r="P1260" s="471">
        <f t="shared" si="891"/>
        <v>6.0014017723910545E-2</v>
      </c>
      <c r="Q1260" s="473"/>
      <c r="R1260" s="471">
        <f t="shared" si="892"/>
        <v>3.0980849341529195E-2</v>
      </c>
      <c r="S1260" s="473"/>
      <c r="T1260" s="471">
        <f t="shared" si="893"/>
        <v>1.6762373169273766E-2</v>
      </c>
      <c r="U1260" s="472"/>
      <c r="V1260" s="471">
        <f t="shared" si="894"/>
        <v>3.35835895355244E-2</v>
      </c>
      <c r="W1260" s="472"/>
      <c r="X1260" s="471">
        <f t="shared" si="895"/>
        <v>3.3532361698630671E-2</v>
      </c>
      <c r="Y1260" s="472"/>
      <c r="Z1260" s="471">
        <f t="shared" si="896"/>
        <v>7.3764971714496669E-2</v>
      </c>
      <c r="AA1260" s="472"/>
      <c r="AB1260" s="471">
        <f t="shared" si="897"/>
        <v>7.241936242126075E-2</v>
      </c>
      <c r="AC1260" s="472"/>
      <c r="AD1260" s="471">
        <f t="shared" si="898"/>
        <v>7.275076830193565E-2</v>
      </c>
      <c r="AE1260" s="471"/>
      <c r="AF1260" s="471">
        <f t="shared" si="899"/>
        <v>7.3997928437935234E-2</v>
      </c>
      <c r="AG1260" s="472"/>
      <c r="AH1260" s="471">
        <f t="shared" ref="AH1260:AH1267" si="900">IF(SUM($D1249:$D1260)=0,"NA",SUM($J1249:$J1260)/SUM($D1249:$D1260))</f>
        <v>7.9984569354751761E-2</v>
      </c>
      <c r="AI1260" s="472"/>
      <c r="AJ1260" s="471"/>
      <c r="AK1260" s="472"/>
      <c r="AL1260" s="471"/>
      <c r="AM1260" s="472"/>
      <c r="AN1260" s="471" t="s">
        <v>36</v>
      </c>
      <c r="AO1260" s="472"/>
      <c r="AP1260" s="472"/>
      <c r="AQ1260" s="472"/>
      <c r="AR1260" s="472"/>
    </row>
    <row r="1261" spans="1:44">
      <c r="A1261" s="466" t="s">
        <v>469</v>
      </c>
      <c r="B1261" s="467">
        <v>2008</v>
      </c>
      <c r="C1261" s="466"/>
      <c r="D1261" s="477">
        <v>81739.199999999997</v>
      </c>
      <c r="E1261" s="478"/>
      <c r="F1261" s="477">
        <v>15971.71</v>
      </c>
      <c r="G1261" s="478"/>
      <c r="H1261" s="477">
        <v>461.27</v>
      </c>
      <c r="J1261" s="451">
        <f t="shared" si="888"/>
        <v>15510.439999999999</v>
      </c>
      <c r="L1261" s="471">
        <f t="shared" si="889"/>
        <v>0.18975522148491789</v>
      </c>
      <c r="N1261" s="471">
        <f t="shared" si="890"/>
        <v>0.11420746888791374</v>
      </c>
      <c r="O1261" s="472"/>
      <c r="P1261" s="471">
        <f t="shared" si="891"/>
        <v>6.2566673158452213E-2</v>
      </c>
      <c r="Q1261" s="472"/>
      <c r="R1261" s="471">
        <f t="shared" si="892"/>
        <v>9.5425461043309942E-2</v>
      </c>
      <c r="S1261" s="473"/>
      <c r="T1261" s="471">
        <f t="shared" si="893"/>
        <v>5.6755174783487135E-2</v>
      </c>
      <c r="U1261" s="472"/>
      <c r="V1261" s="471">
        <f t="shared" si="894"/>
        <v>3.3179669966555275E-2</v>
      </c>
      <c r="W1261" s="472"/>
      <c r="X1261" s="471">
        <f t="shared" si="895"/>
        <v>4.4779454555148354E-2</v>
      </c>
      <c r="Y1261" s="472"/>
      <c r="Z1261" s="471">
        <f t="shared" si="896"/>
        <v>4.4716038610691844E-2</v>
      </c>
      <c r="AA1261" s="472"/>
      <c r="AB1261" s="471">
        <f t="shared" si="897"/>
        <v>8.1082321793709014E-2</v>
      </c>
      <c r="AC1261" s="472"/>
      <c r="AD1261" s="471">
        <f t="shared" si="898"/>
        <v>7.9694943737841098E-2</v>
      </c>
      <c r="AE1261" s="471"/>
      <c r="AF1261" s="471">
        <f t="shared" si="899"/>
        <v>7.9997471948949669E-2</v>
      </c>
      <c r="AG1261" s="472"/>
      <c r="AH1261" s="471">
        <f t="shared" si="900"/>
        <v>8.1167388871891163E-2</v>
      </c>
      <c r="AI1261" s="472"/>
      <c r="AJ1261" s="471">
        <f t="shared" ref="AJ1261:AJ1267" si="901">IF(SUM($D1249:$D1261)=0,"NA",SUM($J1249:$J1261)/SUM($D1249:$D1261))</f>
        <v>8.6777552736315308E-2</v>
      </c>
      <c r="AK1261" s="472"/>
      <c r="AL1261" s="471"/>
      <c r="AM1261" s="472"/>
      <c r="AN1261" s="471"/>
      <c r="AO1261" s="472"/>
      <c r="AP1261" s="472"/>
      <c r="AQ1261" s="472"/>
      <c r="AR1261" s="472"/>
    </row>
    <row r="1262" spans="1:44">
      <c r="A1262" s="466" t="s">
        <v>469</v>
      </c>
      <c r="B1262" s="467">
        <v>2009</v>
      </c>
      <c r="C1262" s="466"/>
      <c r="D1262" s="477">
        <v>125074.44</v>
      </c>
      <c r="E1262" s="478"/>
      <c r="F1262" s="468">
        <v>0</v>
      </c>
      <c r="G1262" s="469"/>
      <c r="H1262" s="468">
        <v>0</v>
      </c>
      <c r="J1262" s="470">
        <f t="shared" si="888"/>
        <v>0</v>
      </c>
      <c r="L1262" s="471">
        <f t="shared" si="889"/>
        <v>0</v>
      </c>
      <c r="N1262" s="471">
        <f t="shared" si="890"/>
        <v>7.4997181036995417E-2</v>
      </c>
      <c r="O1262" s="472"/>
      <c r="P1262" s="471">
        <f t="shared" si="891"/>
        <v>6.050163197380571E-2</v>
      </c>
      <c r="Q1262" s="472"/>
      <c r="R1262" s="471">
        <f t="shared" si="892"/>
        <v>4.2095630152901624E-2</v>
      </c>
      <c r="S1262" s="473"/>
      <c r="T1262" s="471">
        <f t="shared" si="893"/>
        <v>6.7312818749031764E-2</v>
      </c>
      <c r="U1262" s="472"/>
      <c r="V1262" s="471">
        <f t="shared" si="894"/>
        <v>4.5462467069996418E-2</v>
      </c>
      <c r="W1262" s="472"/>
      <c r="X1262" s="471">
        <f t="shared" si="895"/>
        <v>2.8972435724445016E-2</v>
      </c>
      <c r="Y1262" s="472"/>
      <c r="Z1262" s="471">
        <f t="shared" si="896"/>
        <v>4.0352875938917988E-2</v>
      </c>
      <c r="AA1262" s="472"/>
      <c r="AB1262" s="471">
        <f t="shared" si="897"/>
        <v>4.0301370789249044E-2</v>
      </c>
      <c r="AC1262" s="472"/>
      <c r="AD1262" s="471">
        <f t="shared" si="898"/>
        <v>7.3944339477973575E-2</v>
      </c>
      <c r="AE1262" s="471"/>
      <c r="AF1262" s="471">
        <f t="shared" si="899"/>
        <v>7.2788740851445016E-2</v>
      </c>
      <c r="AG1262" s="472"/>
      <c r="AH1262" s="471">
        <f t="shared" si="900"/>
        <v>7.3072321698580411E-2</v>
      </c>
      <c r="AI1262" s="472"/>
      <c r="AJ1262" s="471">
        <f t="shared" si="901"/>
        <v>7.4140962290227458E-2</v>
      </c>
      <c r="AK1262" s="472"/>
      <c r="AL1262" s="471">
        <f t="shared" ref="AL1262:AL1267" si="902">IF(SUM($D1249:$D1262)=0,"NA",SUM($J1249:$J1262)/SUM($D1249:$D1262))</f>
        <v>7.9271216486509422E-2</v>
      </c>
      <c r="AM1262" s="472"/>
      <c r="AN1262" s="471"/>
      <c r="AO1262" s="472"/>
      <c r="AP1262" s="471"/>
      <c r="AQ1262" s="472"/>
      <c r="AR1262" s="472"/>
    </row>
    <row r="1263" spans="1:44">
      <c r="A1263" s="466" t="s">
        <v>469</v>
      </c>
      <c r="B1263" s="467">
        <v>2010</v>
      </c>
      <c r="C1263" s="466"/>
      <c r="D1263" s="477">
        <v>104948.43</v>
      </c>
      <c r="E1263" s="478"/>
      <c r="F1263" s="477">
        <v>19018.900000000001</v>
      </c>
      <c r="G1263" s="478"/>
      <c r="H1263" s="468">
        <v>0</v>
      </c>
      <c r="J1263" s="451">
        <f t="shared" si="888"/>
        <v>19018.900000000001</v>
      </c>
      <c r="L1263" s="471">
        <f t="shared" si="889"/>
        <v>0.18122138654194259</v>
      </c>
      <c r="N1263" s="471">
        <f t="shared" si="890"/>
        <v>8.2682648034084621E-2</v>
      </c>
      <c r="O1263" s="472"/>
      <c r="P1263" s="471">
        <f t="shared" si="891"/>
        <v>0.11075542319821008</v>
      </c>
      <c r="Q1263" s="472"/>
      <c r="R1263" s="471">
        <f t="shared" si="892"/>
        <v>9.4657826039249562E-2</v>
      </c>
      <c r="S1263" s="472"/>
      <c r="T1263" s="471">
        <f t="shared" si="893"/>
        <v>7.2063691184900774E-2</v>
      </c>
      <c r="U1263" s="472"/>
      <c r="V1263" s="471">
        <f t="shared" si="894"/>
        <v>8.9889796179683998E-2</v>
      </c>
      <c r="W1263" s="472"/>
      <c r="X1263" s="471">
        <f t="shared" si="895"/>
        <v>6.488537193134708E-2</v>
      </c>
      <c r="Y1263" s="472"/>
      <c r="Z1263" s="471">
        <f t="shared" si="896"/>
        <v>4.3613581878293756E-2</v>
      </c>
      <c r="AA1263" s="472"/>
      <c r="AB1263" s="471">
        <f t="shared" si="897"/>
        <v>5.1142437122807818E-2</v>
      </c>
      <c r="AC1263" s="472"/>
      <c r="AD1263" s="471">
        <f t="shared" si="898"/>
        <v>5.1082154361380396E-2</v>
      </c>
      <c r="AE1263" s="472"/>
      <c r="AF1263" s="471">
        <f t="shared" si="899"/>
        <v>8.1323595138426935E-2</v>
      </c>
      <c r="AG1263" s="472"/>
      <c r="AH1263" s="471">
        <f t="shared" si="900"/>
        <v>8.0138822963615214E-2</v>
      </c>
      <c r="AI1263" s="472"/>
      <c r="AJ1263" s="471">
        <f t="shared" si="901"/>
        <v>8.039601498204868E-2</v>
      </c>
      <c r="AK1263" s="472"/>
      <c r="AL1263" s="471">
        <f t="shared" si="902"/>
        <v>8.139228882753087E-2</v>
      </c>
      <c r="AM1263" s="472"/>
      <c r="AN1263" s="471">
        <f>IF(SUM($D1249:$D1263)=0,"NA",SUM($J1249:$J1263)/SUM($D1249:$D1263))</f>
        <v>8.6170206386603429E-2</v>
      </c>
      <c r="AO1263" s="472"/>
      <c r="AP1263" s="471"/>
      <c r="AQ1263" s="472"/>
      <c r="AR1263" s="471"/>
    </row>
    <row r="1264" spans="1:44">
      <c r="A1264" s="466" t="s">
        <v>469</v>
      </c>
      <c r="B1264" s="467">
        <v>2011</v>
      </c>
      <c r="C1264" s="466"/>
      <c r="D1264" s="477">
        <v>3111.94</v>
      </c>
      <c r="E1264" s="478"/>
      <c r="F1264" s="468">
        <v>0</v>
      </c>
      <c r="G1264" s="469"/>
      <c r="H1264" s="468">
        <v>0</v>
      </c>
      <c r="J1264" s="470">
        <f t="shared" si="888"/>
        <v>0</v>
      </c>
      <c r="L1264" s="471">
        <f t="shared" si="889"/>
        <v>0</v>
      </c>
      <c r="N1264" s="471">
        <f t="shared" si="890"/>
        <v>0.17600254376326865</v>
      </c>
      <c r="O1264" s="472"/>
      <c r="P1264" s="471">
        <f t="shared" si="891"/>
        <v>8.157897999016106E-2</v>
      </c>
      <c r="Q1264" s="472"/>
      <c r="R1264" s="471">
        <f t="shared" si="892"/>
        <v>0.10966081322494668</v>
      </c>
      <c r="S1264" s="472"/>
      <c r="T1264" s="471">
        <f t="shared" si="893"/>
        <v>9.3870282591101431E-2</v>
      </c>
      <c r="U1264" s="472"/>
      <c r="V1264" s="471">
        <f t="shared" si="894"/>
        <v>7.1606331584068275E-2</v>
      </c>
      <c r="W1264" s="472"/>
      <c r="X1264" s="471">
        <f t="shared" si="895"/>
        <v>8.9364589619953458E-2</v>
      </c>
      <c r="Y1264" s="472"/>
      <c r="Z1264" s="471">
        <f t="shared" si="896"/>
        <v>6.4611271721340457E-2</v>
      </c>
      <c r="AA1264" s="472"/>
      <c r="AB1264" s="471">
        <f t="shared" si="897"/>
        <v>4.3489570608023664E-2</v>
      </c>
      <c r="AC1264" s="472"/>
      <c r="AD1264" s="471">
        <f t="shared" si="898"/>
        <v>5.1026548361711596E-2</v>
      </c>
      <c r="AE1264" s="472"/>
      <c r="AF1264" s="471">
        <f t="shared" si="899"/>
        <v>5.096653833193239E-2</v>
      </c>
      <c r="AG1264" s="472"/>
      <c r="AH1264" s="471">
        <f t="shared" si="900"/>
        <v>8.1158059058056203E-2</v>
      </c>
      <c r="AI1264" s="472"/>
      <c r="AJ1264" s="471">
        <f t="shared" si="901"/>
        <v>7.9978070244986557E-2</v>
      </c>
      <c r="AK1264" s="472"/>
      <c r="AL1264" s="471">
        <f t="shared" si="902"/>
        <v>8.0234903688784387E-2</v>
      </c>
      <c r="AM1264" s="472"/>
      <c r="AN1264" s="471">
        <f>IF(SUM($D1250:$D1264)=0,"NA",SUM($J1250:$J1264)/SUM($D1250:$D1264))</f>
        <v>8.1229181030239267E-2</v>
      </c>
      <c r="AO1264" s="472"/>
      <c r="AP1264" s="471">
        <f>IF(SUM($D1249:$D1264)=0,"NA",SUM($J1249:$J1264)/SUM($D1249:$D1264))</f>
        <v>8.5997646681260989E-2</v>
      </c>
      <c r="AQ1264" s="472"/>
      <c r="AR1264" s="471"/>
    </row>
    <row r="1265" spans="1:46">
      <c r="A1265" s="466" t="s">
        <v>469</v>
      </c>
      <c r="B1265" s="467">
        <v>2012</v>
      </c>
      <c r="C1265" s="466"/>
      <c r="D1265" s="477">
        <v>55855.770000000004</v>
      </c>
      <c r="E1265" s="478"/>
      <c r="F1265" s="468">
        <v>0</v>
      </c>
      <c r="G1265" s="469"/>
      <c r="H1265" s="468">
        <v>0</v>
      </c>
      <c r="J1265" s="470">
        <f t="shared" si="888"/>
        <v>0</v>
      </c>
      <c r="L1265" s="471">
        <f t="shared" si="889"/>
        <v>0</v>
      </c>
      <c r="N1265" s="471">
        <f t="shared" si="890"/>
        <v>0</v>
      </c>
      <c r="O1265" s="472"/>
      <c r="P1265" s="471">
        <f t="shared" si="891"/>
        <v>0.11602823248522079</v>
      </c>
      <c r="Q1265" s="472"/>
      <c r="R1265" s="471">
        <f t="shared" si="892"/>
        <v>6.5811487696242552E-2</v>
      </c>
      <c r="S1265" s="472"/>
      <c r="T1265" s="471">
        <f t="shared" si="893"/>
        <v>9.3138835515183038E-2</v>
      </c>
      <c r="U1265" s="472"/>
      <c r="V1265" s="471">
        <f t="shared" si="894"/>
        <v>8.1673727012257807E-2</v>
      </c>
      <c r="W1265" s="472"/>
      <c r="X1265" s="471">
        <f t="shared" si="895"/>
        <v>6.4283521291711929E-2</v>
      </c>
      <c r="Y1265" s="472"/>
      <c r="Z1265" s="471">
        <f t="shared" si="896"/>
        <v>8.0882353565928891E-2</v>
      </c>
      <c r="AA1265" s="472"/>
      <c r="AB1265" s="471">
        <f t="shared" si="897"/>
        <v>6.0057544909272211E-2</v>
      </c>
      <c r="AC1265" s="472"/>
      <c r="AD1265" s="471">
        <f t="shared" si="898"/>
        <v>4.1377814417254785E-2</v>
      </c>
      <c r="AE1265" s="472"/>
      <c r="AF1265" s="471">
        <f t="shared" si="899"/>
        <v>4.903230110312428E-2</v>
      </c>
      <c r="AG1265" s="472"/>
      <c r="AH1265" s="471">
        <f t="shared" si="900"/>
        <v>4.8976887553441491E-2</v>
      </c>
      <c r="AI1265" s="472"/>
      <c r="AJ1265" s="471">
        <f t="shared" si="901"/>
        <v>7.8297437069303852E-2</v>
      </c>
      <c r="AK1265" s="472"/>
      <c r="AL1265" s="471">
        <f t="shared" si="902"/>
        <v>7.7198602530055158E-2</v>
      </c>
      <c r="AM1265" s="472"/>
      <c r="AN1265" s="471">
        <f>IF(SUM($D1251:$D1265)=0,"NA",SUM($J1251:$J1265)/SUM($D1251:$D1265))</f>
        <v>7.7449136185823553E-2</v>
      </c>
      <c r="AO1265" s="472"/>
      <c r="AP1265" s="471">
        <f>IF(SUM($D1250:$D1265)=0,"NA",SUM($J1250:$J1265)/SUM($D1250:$D1265))</f>
        <v>7.840889207365398E-2</v>
      </c>
      <c r="AQ1265" s="472"/>
      <c r="AR1265" s="471">
        <f>IF(SUM($D1249:$D1265)=0,"NA",SUM($J1249:$J1265)/SUM($D1249:$D1265))</f>
        <v>8.3013847247890876E-2</v>
      </c>
    </row>
    <row r="1266" spans="1:46">
      <c r="A1266" s="466" t="s">
        <v>469</v>
      </c>
      <c r="B1266" s="467">
        <v>2013</v>
      </c>
      <c r="C1266" s="466"/>
      <c r="D1266" s="468">
        <v>0</v>
      </c>
      <c r="E1266" s="469"/>
      <c r="F1266" s="468">
        <v>0</v>
      </c>
      <c r="G1266" s="469"/>
      <c r="H1266" s="468">
        <v>0</v>
      </c>
      <c r="J1266" s="470">
        <f t="shared" si="888"/>
        <v>0</v>
      </c>
      <c r="L1266" s="471" t="str">
        <f t="shared" si="889"/>
        <v>NA</v>
      </c>
      <c r="N1266" s="471">
        <f>IF(SUM($D1265:$D1266)=0,"NA",SUM($J1265:$J1266)/SUM($D1265:$D1266))</f>
        <v>0</v>
      </c>
      <c r="O1266" s="472"/>
      <c r="P1266" s="471">
        <f t="shared" si="891"/>
        <v>0</v>
      </c>
      <c r="Q1266" s="472"/>
      <c r="R1266" s="471">
        <f t="shared" si="892"/>
        <v>0.11602823248522079</v>
      </c>
      <c r="S1266" s="472"/>
      <c r="T1266" s="471">
        <f t="shared" si="893"/>
        <v>6.5811487696242552E-2</v>
      </c>
      <c r="U1266" s="472"/>
      <c r="V1266" s="471">
        <f t="shared" si="894"/>
        <v>9.3138835515183038E-2</v>
      </c>
      <c r="W1266" s="472"/>
      <c r="X1266" s="471">
        <f t="shared" si="895"/>
        <v>8.1673727012257807E-2</v>
      </c>
      <c r="Y1266" s="472"/>
      <c r="Z1266" s="471">
        <f t="shared" si="896"/>
        <v>6.4283521291711929E-2</v>
      </c>
      <c r="AA1266" s="472"/>
      <c r="AB1266" s="471">
        <f t="shared" si="897"/>
        <v>8.0882353565928891E-2</v>
      </c>
      <c r="AC1266" s="472"/>
      <c r="AD1266" s="471">
        <f t="shared" si="898"/>
        <v>6.0057544909272211E-2</v>
      </c>
      <c r="AE1266" s="472"/>
      <c r="AF1266" s="471">
        <f t="shared" si="899"/>
        <v>4.1377814417254785E-2</v>
      </c>
      <c r="AG1266" s="472"/>
      <c r="AH1266" s="471">
        <f t="shared" si="900"/>
        <v>4.903230110312428E-2</v>
      </c>
      <c r="AI1266" s="472"/>
      <c r="AJ1266" s="471">
        <f t="shared" si="901"/>
        <v>4.8976887553441491E-2</v>
      </c>
      <c r="AK1266" s="472"/>
      <c r="AL1266" s="471">
        <f t="shared" si="902"/>
        <v>7.8297437069303852E-2</v>
      </c>
      <c r="AM1266" s="472"/>
      <c r="AN1266" s="471">
        <f>IF(SUM($D1252:$D1266)=0,"NA",SUM($J1252:$J1266)/SUM($D1252:$D1266))</f>
        <v>7.7198602530055158E-2</v>
      </c>
      <c r="AO1266" s="472"/>
      <c r="AP1266" s="471">
        <f>IF(SUM($D1251:$D1266)=0,"NA",SUM($J1251:$J1266)/SUM($D1251:$D1266))</f>
        <v>7.7449136185823553E-2</v>
      </c>
      <c r="AQ1266" s="472"/>
      <c r="AR1266" s="471">
        <f>IF(SUM($D1250:$D1266)=0,"NA",SUM($J1250:$J1266)/SUM($D1250:$D1266))</f>
        <v>7.840889207365398E-2</v>
      </c>
      <c r="AS1266" s="471">
        <f>IF(SUM($D1249:$D1266)=0,"NA",SUM($J1249:$J1266)/SUM($D1249:$D1266))</f>
        <v>8.3013847247890876E-2</v>
      </c>
    </row>
    <row r="1267" spans="1:46">
      <c r="A1267" s="466" t="s">
        <v>469</v>
      </c>
      <c r="B1267" s="467">
        <v>2014</v>
      </c>
      <c r="C1267" s="466"/>
      <c r="D1267" s="468">
        <v>0</v>
      </c>
      <c r="E1267" s="469"/>
      <c r="F1267" s="468">
        <v>0</v>
      </c>
      <c r="G1267" s="469"/>
      <c r="H1267" s="468">
        <v>0</v>
      </c>
      <c r="J1267" s="470">
        <f t="shared" si="888"/>
        <v>0</v>
      </c>
      <c r="L1267" s="471" t="str">
        <f t="shared" si="889"/>
        <v>NA</v>
      </c>
      <c r="N1267" s="471" t="str">
        <f>IF(SUM($D1266:$D1267)=0,"NA",SUM($J1266:$J1267)/SUM($D1266:$D1267))</f>
        <v>NA</v>
      </c>
      <c r="O1267" s="472"/>
      <c r="P1267" s="471">
        <f t="shared" si="891"/>
        <v>0</v>
      </c>
      <c r="Q1267" s="472"/>
      <c r="R1267" s="471">
        <f t="shared" si="892"/>
        <v>0</v>
      </c>
      <c r="S1267" s="472"/>
      <c r="T1267" s="471">
        <f t="shared" si="893"/>
        <v>0.11602823248522079</v>
      </c>
      <c r="U1267" s="472"/>
      <c r="V1267" s="471">
        <f t="shared" si="894"/>
        <v>6.5811487696242552E-2</v>
      </c>
      <c r="W1267" s="472"/>
      <c r="X1267" s="471">
        <f t="shared" si="895"/>
        <v>9.3138835515183038E-2</v>
      </c>
      <c r="Y1267" s="472"/>
      <c r="Z1267" s="471">
        <f t="shared" si="896"/>
        <v>8.1673727012257807E-2</v>
      </c>
      <c r="AA1267" s="472"/>
      <c r="AB1267" s="471">
        <f t="shared" si="897"/>
        <v>6.4283521291711929E-2</v>
      </c>
      <c r="AC1267" s="472"/>
      <c r="AD1267" s="471">
        <f t="shared" si="898"/>
        <v>8.0882353565928891E-2</v>
      </c>
      <c r="AE1267" s="472"/>
      <c r="AF1267" s="471">
        <f t="shared" si="899"/>
        <v>6.0057544909272211E-2</v>
      </c>
      <c r="AG1267" s="472"/>
      <c r="AH1267" s="471">
        <f t="shared" si="900"/>
        <v>4.1377814417254785E-2</v>
      </c>
      <c r="AI1267" s="472"/>
      <c r="AJ1267" s="471">
        <f t="shared" si="901"/>
        <v>4.903230110312428E-2</v>
      </c>
      <c r="AK1267" s="472"/>
      <c r="AL1267" s="471">
        <f t="shared" si="902"/>
        <v>4.8976887553441491E-2</v>
      </c>
      <c r="AM1267" s="472"/>
      <c r="AN1267" s="471">
        <f>IF(SUM($D1253:$D1267)=0,"NA",SUM($J1253:$J1267)/SUM($D1253:$D1267))</f>
        <v>7.8297437069303852E-2</v>
      </c>
      <c r="AO1267" s="472"/>
      <c r="AP1267" s="471">
        <f>IF(SUM($D1252:$D1267)=0,"NA",SUM($J1252:$J1267)/SUM($D1252:$D1267))</f>
        <v>7.7198602530055158E-2</v>
      </c>
      <c r="AQ1267" s="472"/>
      <c r="AR1267" s="471">
        <f>IF(SUM($D1251:$D1267)=0,"NA",SUM($J1251:$J1267)/SUM($D1251:$D1267))</f>
        <v>7.7449136185823553E-2</v>
      </c>
      <c r="AS1267" s="471">
        <f>IF(SUM($D1250:$D1267)=0,"NA",SUM($J1250:$J1267)/SUM($D1250:$D1267))</f>
        <v>7.840889207365398E-2</v>
      </c>
      <c r="AT1267" s="471">
        <f>IF(SUM($D1249:$D1267)=0,"NA",SUM($J1249:$J1267)/SUM($D1249:$D1267))</f>
        <v>8.3013847247890876E-2</v>
      </c>
    </row>
    <row r="1268" spans="1:46">
      <c r="A1268" s="466"/>
      <c r="B1268" s="467"/>
      <c r="C1268" s="466"/>
      <c r="D1268" s="477"/>
      <c r="E1268" s="478"/>
      <c r="F1268" s="477"/>
      <c r="G1268" s="478"/>
      <c r="H1268" s="477"/>
      <c r="J1268" s="488">
        <f>SUM(J1249:J1267)</f>
        <v>133639.71</v>
      </c>
    </row>
    <row r="1269" spans="1:46">
      <c r="A1269" s="466"/>
      <c r="B1269" s="467"/>
      <c r="C1269" s="466"/>
      <c r="D1269" s="477"/>
      <c r="E1269" s="478"/>
      <c r="F1269" s="477"/>
      <c r="G1269" s="478"/>
      <c r="H1269" s="477"/>
    </row>
    <row r="1270" spans="1:46" s="452" customFormat="1">
      <c r="A1270" s="466">
        <v>39700</v>
      </c>
      <c r="B1270" s="467">
        <v>1996</v>
      </c>
      <c r="C1270" s="466"/>
      <c r="D1270" s="479">
        <v>2141</v>
      </c>
      <c r="E1270" s="479"/>
      <c r="F1270" s="479">
        <v>0</v>
      </c>
      <c r="G1270" s="479"/>
      <c r="H1270" s="479">
        <v>0</v>
      </c>
      <c r="I1270" s="451"/>
      <c r="J1270" s="470">
        <f t="shared" ref="J1270:J1288" si="903">F1270+-H1270</f>
        <v>0</v>
      </c>
      <c r="K1270" s="449"/>
      <c r="L1270" s="471">
        <f t="shared" ref="L1270:L1288" si="904">IF(D1270=0,"NA",+J1270/D1270)</f>
        <v>0</v>
      </c>
      <c r="N1270" s="471"/>
      <c r="O1270" s="472"/>
      <c r="P1270" s="471"/>
      <c r="Q1270" s="473"/>
      <c r="R1270" s="473"/>
      <c r="S1270" s="473"/>
      <c r="T1270" s="473"/>
      <c r="U1270" s="472"/>
      <c r="V1270" s="472"/>
      <c r="W1270" s="472"/>
      <c r="X1270" s="472"/>
      <c r="Y1270" s="472"/>
      <c r="Z1270" s="472"/>
      <c r="AA1270" s="474"/>
      <c r="AB1270" s="474"/>
      <c r="AC1270" s="472"/>
      <c r="AD1270" s="472"/>
      <c r="AE1270" s="472"/>
      <c r="AF1270" s="472"/>
      <c r="AG1270" s="472"/>
      <c r="AH1270" s="472"/>
      <c r="AI1270" s="472"/>
      <c r="AJ1270" s="472"/>
      <c r="AK1270" s="472"/>
      <c r="AL1270" s="472"/>
      <c r="AM1270" s="472"/>
      <c r="AN1270" s="472"/>
      <c r="AO1270" s="472"/>
      <c r="AP1270" s="472"/>
      <c r="AQ1270" s="472"/>
      <c r="AR1270" s="472"/>
    </row>
    <row r="1271" spans="1:46" s="452" customFormat="1">
      <c r="A1271" s="466">
        <v>39700</v>
      </c>
      <c r="B1271" s="467">
        <v>1997</v>
      </c>
      <c r="C1271" s="466"/>
      <c r="D1271" s="479">
        <v>1536</v>
      </c>
      <c r="E1271" s="479"/>
      <c r="F1271" s="479">
        <v>0</v>
      </c>
      <c r="G1271" s="479"/>
      <c r="H1271" s="479">
        <v>0</v>
      </c>
      <c r="I1271" s="451"/>
      <c r="J1271" s="470">
        <f t="shared" si="903"/>
        <v>0</v>
      </c>
      <c r="K1271" s="449"/>
      <c r="L1271" s="471">
        <f t="shared" si="904"/>
        <v>0</v>
      </c>
      <c r="N1271" s="471">
        <f t="shared" ref="N1271:N1286" si="905">IF(SUM($D1270:$D1271)=0,"NA",SUM($J1270:$J1271)/SUM($D1270:$D1271))</f>
        <v>0</v>
      </c>
      <c r="O1271" s="472"/>
      <c r="P1271" s="471"/>
      <c r="Q1271" s="473"/>
      <c r="R1271" s="471"/>
      <c r="S1271" s="473"/>
      <c r="T1271" s="473"/>
      <c r="U1271" s="472"/>
      <c r="V1271" s="472"/>
      <c r="W1271" s="472"/>
      <c r="X1271" s="472"/>
      <c r="Y1271" s="472"/>
      <c r="Z1271" s="472"/>
      <c r="AA1271" s="474"/>
      <c r="AB1271" s="475"/>
      <c r="AC1271" s="472"/>
      <c r="AD1271" s="472"/>
      <c r="AE1271" s="472"/>
      <c r="AF1271" s="472"/>
      <c r="AG1271" s="472"/>
      <c r="AH1271" s="472"/>
      <c r="AI1271" s="472"/>
      <c r="AJ1271" s="472"/>
      <c r="AK1271" s="472"/>
      <c r="AL1271" s="472"/>
      <c r="AM1271" s="472"/>
      <c r="AN1271" s="472"/>
      <c r="AO1271" s="472"/>
      <c r="AP1271" s="472"/>
      <c r="AQ1271" s="472"/>
      <c r="AR1271" s="472"/>
    </row>
    <row r="1272" spans="1:46" s="452" customFormat="1">
      <c r="A1272" s="466">
        <v>39700</v>
      </c>
      <c r="B1272" s="467">
        <v>1998</v>
      </c>
      <c r="C1272" s="466"/>
      <c r="D1272" s="468">
        <v>0</v>
      </c>
      <c r="E1272" s="469"/>
      <c r="F1272" s="479">
        <v>0</v>
      </c>
      <c r="G1272" s="469"/>
      <c r="H1272" s="468">
        <v>0</v>
      </c>
      <c r="I1272" s="451"/>
      <c r="J1272" s="470">
        <f t="shared" si="903"/>
        <v>0</v>
      </c>
      <c r="K1272" s="449"/>
      <c r="L1272" s="471" t="str">
        <f t="shared" si="904"/>
        <v>NA</v>
      </c>
      <c r="N1272" s="471">
        <f t="shared" si="905"/>
        <v>0</v>
      </c>
      <c r="O1272" s="472"/>
      <c r="P1272" s="471">
        <f t="shared" ref="P1272:P1288" si="906">IF(SUM($D1270:$D1272)=0,"NA",SUM($J1270:$J1272)/SUM($D1270:$D1272))</f>
        <v>0</v>
      </c>
      <c r="Q1272" s="473"/>
      <c r="R1272" s="471"/>
      <c r="S1272" s="473"/>
      <c r="T1272" s="471"/>
      <c r="U1272" s="472"/>
      <c r="V1272" s="472"/>
      <c r="W1272" s="472"/>
      <c r="X1272" s="472"/>
      <c r="Y1272" s="472"/>
      <c r="Z1272" s="472"/>
      <c r="AA1272" s="472"/>
      <c r="AB1272" s="472"/>
      <c r="AC1272" s="472"/>
      <c r="AD1272" s="472"/>
      <c r="AE1272" s="472"/>
      <c r="AF1272" s="472"/>
      <c r="AG1272" s="472"/>
      <c r="AH1272" s="472"/>
      <c r="AI1272" s="472"/>
      <c r="AJ1272" s="472"/>
      <c r="AK1272" s="472"/>
      <c r="AL1272" s="472"/>
      <c r="AM1272" s="472"/>
      <c r="AN1272" s="472"/>
      <c r="AO1272" s="472"/>
      <c r="AP1272" s="472"/>
      <c r="AQ1272" s="472"/>
      <c r="AR1272" s="472"/>
    </row>
    <row r="1273" spans="1:46" s="452" customFormat="1">
      <c r="A1273" s="466">
        <v>39700</v>
      </c>
      <c r="B1273" s="467">
        <v>1999</v>
      </c>
      <c r="C1273" s="466"/>
      <c r="D1273" s="479">
        <v>2345</v>
      </c>
      <c r="E1273" s="479"/>
      <c r="F1273" s="479">
        <v>0</v>
      </c>
      <c r="G1273" s="479"/>
      <c r="H1273" s="479">
        <v>0</v>
      </c>
      <c r="I1273" s="451"/>
      <c r="J1273" s="470">
        <f t="shared" si="903"/>
        <v>0</v>
      </c>
      <c r="K1273" s="449"/>
      <c r="L1273" s="471">
        <f t="shared" si="904"/>
        <v>0</v>
      </c>
      <c r="N1273" s="471">
        <f t="shared" si="905"/>
        <v>0</v>
      </c>
      <c r="O1273" s="472"/>
      <c r="P1273" s="471">
        <f t="shared" si="906"/>
        <v>0</v>
      </c>
      <c r="Q1273" s="473"/>
      <c r="R1273" s="471">
        <f t="shared" ref="R1273:R1288" si="907">IF(SUM($D1270:$D1273)=0,"NA",SUM($J1270:$J1273)/SUM($D1270:$D1273))</f>
        <v>0</v>
      </c>
      <c r="S1273" s="473"/>
      <c r="T1273" s="471"/>
      <c r="U1273" s="472"/>
      <c r="V1273" s="471"/>
      <c r="W1273" s="472"/>
      <c r="X1273" s="472"/>
      <c r="Y1273" s="472"/>
      <c r="Z1273" s="472"/>
      <c r="AA1273" s="472"/>
      <c r="AB1273" s="472"/>
      <c r="AC1273" s="472"/>
      <c r="AD1273" s="472"/>
      <c r="AE1273" s="472"/>
      <c r="AF1273" s="472"/>
      <c r="AG1273" s="472"/>
      <c r="AH1273" s="472"/>
      <c r="AI1273" s="472"/>
      <c r="AJ1273" s="472"/>
      <c r="AK1273" s="472"/>
      <c r="AL1273" s="472"/>
      <c r="AM1273" s="472"/>
      <c r="AN1273" s="472"/>
      <c r="AO1273" s="472"/>
      <c r="AP1273" s="472"/>
      <c r="AQ1273" s="472"/>
      <c r="AR1273" s="472"/>
    </row>
    <row r="1274" spans="1:46" s="452" customFormat="1">
      <c r="A1274" s="466">
        <v>39700</v>
      </c>
      <c r="B1274" s="467">
        <v>2000</v>
      </c>
      <c r="C1274" s="466"/>
      <c r="D1274" s="468">
        <v>0</v>
      </c>
      <c r="E1274" s="469"/>
      <c r="F1274" s="479">
        <v>0</v>
      </c>
      <c r="G1274" s="469"/>
      <c r="H1274" s="468">
        <v>0</v>
      </c>
      <c r="I1274" s="451"/>
      <c r="J1274" s="470">
        <f t="shared" si="903"/>
        <v>0</v>
      </c>
      <c r="K1274" s="449"/>
      <c r="L1274" s="471" t="str">
        <f t="shared" si="904"/>
        <v>NA</v>
      </c>
      <c r="N1274" s="471">
        <f t="shared" si="905"/>
        <v>0</v>
      </c>
      <c r="O1274" s="472"/>
      <c r="P1274" s="471">
        <f t="shared" si="906"/>
        <v>0</v>
      </c>
      <c r="Q1274" s="473"/>
      <c r="R1274" s="471">
        <f t="shared" si="907"/>
        <v>0</v>
      </c>
      <c r="S1274" s="473"/>
      <c r="T1274" s="471">
        <f t="shared" ref="T1274:T1288" si="908">IF(SUM($D1270:$D1274)=0,"NA",SUM($J1270:$J1274)/SUM($D1270:$D1274))</f>
        <v>0</v>
      </c>
      <c r="U1274" s="472"/>
      <c r="V1274" s="471"/>
      <c r="W1274" s="472"/>
      <c r="X1274" s="471"/>
      <c r="Y1274" s="472"/>
      <c r="Z1274" s="472"/>
      <c r="AA1274" s="472"/>
      <c r="AB1274" s="472"/>
      <c r="AC1274" s="472"/>
      <c r="AD1274" s="472"/>
      <c r="AE1274" s="472"/>
      <c r="AF1274" s="472"/>
      <c r="AG1274" s="472"/>
      <c r="AH1274" s="472"/>
      <c r="AI1274" s="472"/>
      <c r="AJ1274" s="472"/>
      <c r="AK1274" s="472"/>
      <c r="AL1274" s="472"/>
      <c r="AM1274" s="472"/>
      <c r="AN1274" s="472"/>
      <c r="AO1274" s="472"/>
      <c r="AP1274" s="472"/>
      <c r="AQ1274" s="472"/>
      <c r="AR1274" s="472"/>
    </row>
    <row r="1275" spans="1:46" s="452" customFormat="1">
      <c r="A1275" s="466">
        <v>39700</v>
      </c>
      <c r="B1275" s="467">
        <v>2001</v>
      </c>
      <c r="C1275" s="466"/>
      <c r="D1275" s="468">
        <v>0</v>
      </c>
      <c r="E1275" s="469"/>
      <c r="F1275" s="479">
        <v>0</v>
      </c>
      <c r="G1275" s="469"/>
      <c r="H1275" s="468">
        <v>0</v>
      </c>
      <c r="I1275" s="451"/>
      <c r="J1275" s="470">
        <f t="shared" si="903"/>
        <v>0</v>
      </c>
      <c r="K1275" s="449"/>
      <c r="L1275" s="471" t="str">
        <f t="shared" si="904"/>
        <v>NA</v>
      </c>
      <c r="N1275" s="471" t="str">
        <f t="shared" si="905"/>
        <v>NA</v>
      </c>
      <c r="O1275" s="472"/>
      <c r="P1275" s="471">
        <f t="shared" si="906"/>
        <v>0</v>
      </c>
      <c r="Q1275" s="473"/>
      <c r="R1275" s="471">
        <f t="shared" si="907"/>
        <v>0</v>
      </c>
      <c r="S1275" s="473"/>
      <c r="T1275" s="471">
        <f t="shared" si="908"/>
        <v>0</v>
      </c>
      <c r="U1275" s="472"/>
      <c r="V1275" s="471">
        <f t="shared" ref="V1275:V1288" si="909">IF(SUM($D1270:$D1275)=0,"NA",SUM($J1270:$J1275)/SUM($D1270:$D1275))</f>
        <v>0</v>
      </c>
      <c r="W1275" s="472"/>
      <c r="X1275" s="471"/>
      <c r="Y1275" s="472"/>
      <c r="Z1275" s="471"/>
      <c r="AA1275" s="472"/>
      <c r="AB1275" s="472"/>
      <c r="AC1275" s="472"/>
      <c r="AD1275" s="472"/>
      <c r="AE1275" s="472"/>
      <c r="AF1275" s="472"/>
      <c r="AG1275" s="472"/>
      <c r="AH1275" s="472"/>
      <c r="AI1275" s="472"/>
      <c r="AJ1275" s="472"/>
      <c r="AK1275" s="472"/>
      <c r="AL1275" s="472"/>
      <c r="AM1275" s="472"/>
      <c r="AN1275" s="472"/>
      <c r="AO1275" s="472"/>
      <c r="AP1275" s="472"/>
      <c r="AQ1275" s="472"/>
      <c r="AR1275" s="472"/>
    </row>
    <row r="1276" spans="1:46" s="452" customFormat="1">
      <c r="A1276" s="466">
        <v>39700</v>
      </c>
      <c r="B1276" s="467">
        <v>2002</v>
      </c>
      <c r="C1276" s="466"/>
      <c r="D1276" s="479">
        <v>38139</v>
      </c>
      <c r="E1276" s="479"/>
      <c r="F1276" s="479">
        <v>0</v>
      </c>
      <c r="G1276" s="479"/>
      <c r="H1276" s="479">
        <v>0</v>
      </c>
      <c r="I1276" s="451"/>
      <c r="J1276" s="470">
        <f t="shared" si="903"/>
        <v>0</v>
      </c>
      <c r="K1276" s="449"/>
      <c r="L1276" s="471">
        <f t="shared" si="904"/>
        <v>0</v>
      </c>
      <c r="N1276" s="471">
        <f t="shared" si="905"/>
        <v>0</v>
      </c>
      <c r="O1276" s="472"/>
      <c r="P1276" s="471">
        <f t="shared" si="906"/>
        <v>0</v>
      </c>
      <c r="Q1276" s="473"/>
      <c r="R1276" s="471">
        <f t="shared" si="907"/>
        <v>0</v>
      </c>
      <c r="S1276" s="473"/>
      <c r="T1276" s="471">
        <f t="shared" si="908"/>
        <v>0</v>
      </c>
      <c r="U1276" s="472"/>
      <c r="V1276" s="471">
        <f t="shared" si="909"/>
        <v>0</v>
      </c>
      <c r="W1276" s="472"/>
      <c r="X1276" s="471">
        <f t="shared" ref="X1276:X1288" si="910">IF(SUM($D1270:$D1276)=0,"NA",SUM($J1270:$J1276)/SUM($D1270:$D1276))</f>
        <v>0</v>
      </c>
      <c r="Y1276" s="472"/>
      <c r="Z1276" s="471"/>
      <c r="AA1276" s="472"/>
      <c r="AB1276" s="471"/>
      <c r="AC1276" s="472"/>
      <c r="AD1276" s="472"/>
      <c r="AE1276" s="472"/>
      <c r="AF1276" s="472"/>
      <c r="AG1276" s="472"/>
      <c r="AH1276" s="472"/>
      <c r="AI1276" s="472"/>
      <c r="AJ1276" s="472"/>
      <c r="AK1276" s="472"/>
      <c r="AL1276" s="472"/>
      <c r="AM1276" s="472"/>
      <c r="AN1276" s="472"/>
      <c r="AO1276" s="472"/>
      <c r="AP1276" s="472"/>
      <c r="AQ1276" s="472"/>
      <c r="AR1276" s="472"/>
    </row>
    <row r="1277" spans="1:46" s="452" customFormat="1">
      <c r="A1277" s="466">
        <v>39700</v>
      </c>
      <c r="B1277" s="467">
        <v>2003</v>
      </c>
      <c r="C1277" s="466"/>
      <c r="D1277" s="479">
        <v>4941</v>
      </c>
      <c r="E1277" s="479"/>
      <c r="F1277" s="479">
        <v>0</v>
      </c>
      <c r="G1277" s="479"/>
      <c r="H1277" s="479">
        <v>0</v>
      </c>
      <c r="I1277" s="451"/>
      <c r="J1277" s="470">
        <f t="shared" si="903"/>
        <v>0</v>
      </c>
      <c r="K1277" s="449"/>
      <c r="L1277" s="471">
        <f t="shared" si="904"/>
        <v>0</v>
      </c>
      <c r="N1277" s="471">
        <f t="shared" si="905"/>
        <v>0</v>
      </c>
      <c r="O1277" s="472"/>
      <c r="P1277" s="471">
        <f t="shared" si="906"/>
        <v>0</v>
      </c>
      <c r="Q1277" s="473"/>
      <c r="R1277" s="471">
        <f t="shared" si="907"/>
        <v>0</v>
      </c>
      <c r="S1277" s="473"/>
      <c r="T1277" s="471">
        <f t="shared" si="908"/>
        <v>0</v>
      </c>
      <c r="U1277" s="472"/>
      <c r="V1277" s="471">
        <f t="shared" si="909"/>
        <v>0</v>
      </c>
      <c r="W1277" s="472"/>
      <c r="X1277" s="471">
        <f t="shared" si="910"/>
        <v>0</v>
      </c>
      <c r="Y1277" s="472"/>
      <c r="Z1277" s="471">
        <f t="shared" ref="Z1277:Z1288" si="911">IF(SUM($D1270:$D1277)=0,"NA",SUM($J1270:$J1277)/SUM($D1270:$D1277))</f>
        <v>0</v>
      </c>
      <c r="AA1277" s="472"/>
      <c r="AB1277" s="471"/>
      <c r="AC1277" s="472"/>
      <c r="AD1277" s="471"/>
      <c r="AE1277" s="471"/>
      <c r="AF1277" s="472"/>
      <c r="AG1277" s="472"/>
      <c r="AH1277" s="472"/>
      <c r="AI1277" s="472"/>
      <c r="AJ1277" s="472"/>
      <c r="AK1277" s="472"/>
      <c r="AL1277" s="472"/>
      <c r="AM1277" s="472"/>
      <c r="AN1277" s="472"/>
      <c r="AO1277" s="472"/>
      <c r="AP1277" s="472"/>
      <c r="AQ1277" s="472"/>
      <c r="AR1277" s="472"/>
    </row>
    <row r="1278" spans="1:46" s="452" customFormat="1">
      <c r="A1278" s="466">
        <v>39700</v>
      </c>
      <c r="B1278" s="467">
        <v>2004</v>
      </c>
      <c r="C1278" s="466"/>
      <c r="D1278" s="468">
        <v>0</v>
      </c>
      <c r="E1278" s="469"/>
      <c r="F1278" s="479">
        <v>0</v>
      </c>
      <c r="G1278" s="469"/>
      <c r="H1278" s="468">
        <v>0</v>
      </c>
      <c r="I1278" s="451"/>
      <c r="J1278" s="470">
        <f t="shared" si="903"/>
        <v>0</v>
      </c>
      <c r="K1278" s="449"/>
      <c r="L1278" s="471" t="str">
        <f t="shared" si="904"/>
        <v>NA</v>
      </c>
      <c r="N1278" s="471">
        <f t="shared" si="905"/>
        <v>0</v>
      </c>
      <c r="O1278" s="472"/>
      <c r="P1278" s="471">
        <f t="shared" si="906"/>
        <v>0</v>
      </c>
      <c r="Q1278" s="473"/>
      <c r="R1278" s="471">
        <f t="shared" si="907"/>
        <v>0</v>
      </c>
      <c r="S1278" s="473"/>
      <c r="T1278" s="471">
        <f t="shared" si="908"/>
        <v>0</v>
      </c>
      <c r="U1278" s="472"/>
      <c r="V1278" s="471">
        <f t="shared" si="909"/>
        <v>0</v>
      </c>
      <c r="W1278" s="472"/>
      <c r="X1278" s="471">
        <f t="shared" si="910"/>
        <v>0</v>
      </c>
      <c r="Y1278" s="472"/>
      <c r="Z1278" s="471">
        <f t="shared" si="911"/>
        <v>0</v>
      </c>
      <c r="AA1278" s="472"/>
      <c r="AB1278" s="471">
        <f t="shared" ref="AB1278:AB1288" si="912">IF(SUM($D1270:$D1278)=0,"NA",SUM($J1270:$J1278)/SUM($D1270:$D1278))</f>
        <v>0</v>
      </c>
      <c r="AC1278" s="472"/>
      <c r="AD1278" s="471"/>
      <c r="AE1278" s="471"/>
      <c r="AF1278" s="471"/>
      <c r="AG1278" s="472"/>
      <c r="AH1278" s="471" t="s">
        <v>36</v>
      </c>
      <c r="AI1278" s="472"/>
      <c r="AJ1278" s="471" t="s">
        <v>36</v>
      </c>
      <c r="AK1278" s="472"/>
      <c r="AL1278" s="471" t="s">
        <v>36</v>
      </c>
      <c r="AM1278" s="472"/>
      <c r="AN1278" s="471" t="s">
        <v>36</v>
      </c>
      <c r="AO1278" s="472"/>
      <c r="AP1278" s="472"/>
      <c r="AQ1278" s="472"/>
      <c r="AR1278" s="472"/>
    </row>
    <row r="1279" spans="1:46" s="452" customFormat="1">
      <c r="A1279" s="466">
        <v>39700</v>
      </c>
      <c r="B1279" s="467">
        <v>2005</v>
      </c>
      <c r="C1279" s="466"/>
      <c r="D1279" s="479">
        <v>32436</v>
      </c>
      <c r="E1279" s="479"/>
      <c r="F1279" s="479">
        <v>0</v>
      </c>
      <c r="G1279" s="479"/>
      <c r="H1279" s="479">
        <v>0</v>
      </c>
      <c r="I1279" s="451"/>
      <c r="J1279" s="470">
        <f t="shared" si="903"/>
        <v>0</v>
      </c>
      <c r="K1279" s="449"/>
      <c r="L1279" s="471">
        <f t="shared" si="904"/>
        <v>0</v>
      </c>
      <c r="N1279" s="471">
        <f t="shared" si="905"/>
        <v>0</v>
      </c>
      <c r="O1279" s="472"/>
      <c r="P1279" s="471">
        <f t="shared" si="906"/>
        <v>0</v>
      </c>
      <c r="Q1279" s="473"/>
      <c r="R1279" s="471">
        <f t="shared" si="907"/>
        <v>0</v>
      </c>
      <c r="S1279" s="473"/>
      <c r="T1279" s="471">
        <f t="shared" si="908"/>
        <v>0</v>
      </c>
      <c r="U1279" s="472"/>
      <c r="V1279" s="471">
        <f t="shared" si="909"/>
        <v>0</v>
      </c>
      <c r="W1279" s="472"/>
      <c r="X1279" s="471">
        <f t="shared" si="910"/>
        <v>0</v>
      </c>
      <c r="Y1279" s="472"/>
      <c r="Z1279" s="471">
        <f t="shared" si="911"/>
        <v>0</v>
      </c>
      <c r="AA1279" s="472"/>
      <c r="AB1279" s="471">
        <f t="shared" si="912"/>
        <v>0</v>
      </c>
      <c r="AC1279" s="472"/>
      <c r="AD1279" s="471">
        <f t="shared" ref="AD1279:AD1288" si="913">IF(SUM($D1270:$D1279)=0,"NA",SUM($J1270:$J1279)/SUM($D1270:$D1279))</f>
        <v>0</v>
      </c>
      <c r="AE1279" s="471"/>
      <c r="AF1279" s="471"/>
      <c r="AG1279" s="472"/>
      <c r="AH1279" s="471"/>
      <c r="AI1279" s="472"/>
      <c r="AJ1279" s="471" t="s">
        <v>36</v>
      </c>
      <c r="AK1279" s="472"/>
      <c r="AL1279" s="471" t="s">
        <v>36</v>
      </c>
      <c r="AM1279" s="472"/>
      <c r="AN1279" s="471" t="s">
        <v>36</v>
      </c>
      <c r="AO1279" s="472"/>
      <c r="AP1279" s="472"/>
      <c r="AQ1279" s="472"/>
      <c r="AR1279" s="472"/>
    </row>
    <row r="1280" spans="1:46" s="452" customFormat="1">
      <c r="A1280" s="466">
        <v>39700</v>
      </c>
      <c r="B1280" s="467">
        <v>2006</v>
      </c>
      <c r="C1280" s="466"/>
      <c r="D1280" s="468">
        <v>0</v>
      </c>
      <c r="E1280" s="469"/>
      <c r="F1280" s="479">
        <v>0</v>
      </c>
      <c r="G1280" s="469"/>
      <c r="H1280" s="468">
        <v>0</v>
      </c>
      <c r="I1280" s="451"/>
      <c r="J1280" s="470">
        <f t="shared" si="903"/>
        <v>0</v>
      </c>
      <c r="K1280" s="449"/>
      <c r="L1280" s="471" t="str">
        <f t="shared" si="904"/>
        <v>NA</v>
      </c>
      <c r="N1280" s="471">
        <f t="shared" si="905"/>
        <v>0</v>
      </c>
      <c r="O1280" s="472"/>
      <c r="P1280" s="471">
        <f t="shared" si="906"/>
        <v>0</v>
      </c>
      <c r="Q1280" s="473"/>
      <c r="R1280" s="471">
        <f t="shared" si="907"/>
        <v>0</v>
      </c>
      <c r="S1280" s="473"/>
      <c r="T1280" s="471">
        <f t="shared" si="908"/>
        <v>0</v>
      </c>
      <c r="U1280" s="472"/>
      <c r="V1280" s="471">
        <f t="shared" si="909"/>
        <v>0</v>
      </c>
      <c r="W1280" s="472"/>
      <c r="X1280" s="471">
        <f t="shared" si="910"/>
        <v>0</v>
      </c>
      <c r="Y1280" s="472"/>
      <c r="Z1280" s="471">
        <f t="shared" si="911"/>
        <v>0</v>
      </c>
      <c r="AA1280" s="472"/>
      <c r="AB1280" s="471">
        <f t="shared" si="912"/>
        <v>0</v>
      </c>
      <c r="AC1280" s="472"/>
      <c r="AD1280" s="471">
        <f t="shared" si="913"/>
        <v>0</v>
      </c>
      <c r="AE1280" s="471"/>
      <c r="AF1280" s="471">
        <f t="shared" ref="AF1280:AF1288" si="914">IF(SUM($D1270:$D1280)=0,"NA",SUM($J1270:$J1280)/SUM($D1270:$D1280))</f>
        <v>0</v>
      </c>
      <c r="AG1280" s="472"/>
      <c r="AH1280" s="471"/>
      <c r="AI1280" s="472"/>
      <c r="AJ1280" s="471"/>
      <c r="AK1280" s="472"/>
      <c r="AL1280" s="471" t="s">
        <v>36</v>
      </c>
      <c r="AM1280" s="472"/>
      <c r="AN1280" s="471" t="s">
        <v>36</v>
      </c>
      <c r="AO1280" s="472"/>
      <c r="AP1280" s="472"/>
      <c r="AQ1280" s="472"/>
      <c r="AR1280" s="472"/>
    </row>
    <row r="1281" spans="1:46" s="452" customFormat="1">
      <c r="A1281" s="466">
        <v>39700</v>
      </c>
      <c r="B1281" s="467">
        <v>2007</v>
      </c>
      <c r="C1281" s="466"/>
      <c r="D1281" s="479">
        <v>919963.6</v>
      </c>
      <c r="E1281" s="479"/>
      <c r="F1281" s="479">
        <v>0</v>
      </c>
      <c r="G1281" s="466"/>
      <c r="H1281" s="479">
        <v>0</v>
      </c>
      <c r="I1281" s="451"/>
      <c r="J1281" s="470">
        <f t="shared" si="903"/>
        <v>0</v>
      </c>
      <c r="K1281" s="449"/>
      <c r="L1281" s="471">
        <f t="shared" si="904"/>
        <v>0</v>
      </c>
      <c r="N1281" s="471">
        <f t="shared" si="905"/>
        <v>0</v>
      </c>
      <c r="O1281" s="472"/>
      <c r="P1281" s="471">
        <f t="shared" si="906"/>
        <v>0</v>
      </c>
      <c r="Q1281" s="473"/>
      <c r="R1281" s="471">
        <f t="shared" si="907"/>
        <v>0</v>
      </c>
      <c r="S1281" s="473"/>
      <c r="T1281" s="471">
        <f t="shared" si="908"/>
        <v>0</v>
      </c>
      <c r="U1281" s="472"/>
      <c r="V1281" s="471">
        <f t="shared" si="909"/>
        <v>0</v>
      </c>
      <c r="W1281" s="472"/>
      <c r="X1281" s="471">
        <f t="shared" si="910"/>
        <v>0</v>
      </c>
      <c r="Y1281" s="472"/>
      <c r="Z1281" s="471">
        <f t="shared" si="911"/>
        <v>0</v>
      </c>
      <c r="AA1281" s="472"/>
      <c r="AB1281" s="471">
        <f t="shared" si="912"/>
        <v>0</v>
      </c>
      <c r="AC1281" s="472"/>
      <c r="AD1281" s="471">
        <f t="shared" si="913"/>
        <v>0</v>
      </c>
      <c r="AE1281" s="471"/>
      <c r="AF1281" s="471">
        <f t="shared" si="914"/>
        <v>0</v>
      </c>
      <c r="AG1281" s="472"/>
      <c r="AH1281" s="471">
        <f t="shared" ref="AH1281:AH1288" si="915">IF(SUM($D1270:$D1281)=0,"NA",SUM($J1270:$J1281)/SUM($D1270:$D1281))</f>
        <v>0</v>
      </c>
      <c r="AI1281" s="472"/>
      <c r="AJ1281" s="471"/>
      <c r="AK1281" s="472"/>
      <c r="AL1281" s="471"/>
      <c r="AM1281" s="472"/>
      <c r="AN1281" s="471" t="s">
        <v>36</v>
      </c>
      <c r="AO1281" s="472"/>
      <c r="AP1281" s="472"/>
      <c r="AQ1281" s="472"/>
      <c r="AR1281" s="472"/>
    </row>
    <row r="1282" spans="1:46" s="452" customFormat="1">
      <c r="A1282" s="466">
        <v>39700</v>
      </c>
      <c r="B1282" s="467">
        <v>2008</v>
      </c>
      <c r="C1282" s="466"/>
      <c r="D1282" s="479">
        <v>48953.27</v>
      </c>
      <c r="E1282" s="479"/>
      <c r="F1282" s="479">
        <v>0</v>
      </c>
      <c r="G1282" s="479"/>
      <c r="H1282" s="476">
        <v>-2227.94</v>
      </c>
      <c r="I1282" s="451"/>
      <c r="J1282" s="451">
        <f t="shared" si="903"/>
        <v>2227.94</v>
      </c>
      <c r="K1282" s="449"/>
      <c r="L1282" s="471">
        <f t="shared" si="904"/>
        <v>4.5511566438769059E-2</v>
      </c>
      <c r="N1282" s="471">
        <f t="shared" si="905"/>
        <v>2.2994129517014189E-3</v>
      </c>
      <c r="O1282" s="472"/>
      <c r="P1282" s="471">
        <f t="shared" si="906"/>
        <v>2.2994129517014189E-3</v>
      </c>
      <c r="Q1282" s="472"/>
      <c r="R1282" s="471">
        <f t="shared" si="907"/>
        <v>2.2249299590063592E-3</v>
      </c>
      <c r="S1282" s="473"/>
      <c r="T1282" s="471">
        <f t="shared" si="908"/>
        <v>2.2249299590063592E-3</v>
      </c>
      <c r="U1282" s="472"/>
      <c r="V1282" s="471">
        <f t="shared" si="909"/>
        <v>2.2140053382219251E-3</v>
      </c>
      <c r="W1282" s="472"/>
      <c r="X1282" s="471">
        <f t="shared" si="910"/>
        <v>2.1331576820250784E-3</v>
      </c>
      <c r="Y1282" s="472"/>
      <c r="Z1282" s="471">
        <f t="shared" si="911"/>
        <v>2.1331576820250784E-3</v>
      </c>
      <c r="AA1282" s="472"/>
      <c r="AB1282" s="471">
        <f t="shared" si="912"/>
        <v>2.1331576820250784E-3</v>
      </c>
      <c r="AC1282" s="472"/>
      <c r="AD1282" s="471">
        <f t="shared" si="913"/>
        <v>2.1283789654437382E-3</v>
      </c>
      <c r="AE1282" s="471"/>
      <c r="AF1282" s="471">
        <f t="shared" si="914"/>
        <v>2.1283789654437382E-3</v>
      </c>
      <c r="AG1282" s="472"/>
      <c r="AH1282" s="471">
        <f t="shared" si="915"/>
        <v>2.1252604432296599E-3</v>
      </c>
      <c r="AI1282" s="472"/>
      <c r="AJ1282" s="471">
        <f t="shared" ref="AJ1282:AJ1288" si="916">IF(SUM($D1270:$D1282)=0,"NA",SUM($J1270:$J1282)/SUM($D1270:$D1282))</f>
        <v>2.1209288124867279E-3</v>
      </c>
      <c r="AK1282" s="472"/>
      <c r="AL1282" s="471"/>
      <c r="AM1282" s="472"/>
      <c r="AN1282" s="471"/>
      <c r="AO1282" s="472"/>
      <c r="AP1282" s="472"/>
      <c r="AQ1282" s="472"/>
      <c r="AR1282" s="472"/>
    </row>
    <row r="1283" spans="1:46" s="452" customFormat="1">
      <c r="A1283" s="466">
        <v>39700</v>
      </c>
      <c r="B1283" s="467">
        <v>2009</v>
      </c>
      <c r="C1283" s="466"/>
      <c r="D1283" s="479">
        <v>7200.16</v>
      </c>
      <c r="E1283" s="479"/>
      <c r="F1283" s="479">
        <v>0</v>
      </c>
      <c r="G1283" s="466"/>
      <c r="H1283" s="479">
        <v>0</v>
      </c>
      <c r="I1283" s="451"/>
      <c r="J1283" s="470">
        <f t="shared" si="903"/>
        <v>0</v>
      </c>
      <c r="K1283" s="449"/>
      <c r="L1283" s="471">
        <f t="shared" si="904"/>
        <v>0</v>
      </c>
      <c r="N1283" s="471">
        <f t="shared" si="905"/>
        <v>3.9675937872361497E-2</v>
      </c>
      <c r="O1283" s="472"/>
      <c r="P1283" s="471">
        <f t="shared" si="906"/>
        <v>2.2824517261009164E-3</v>
      </c>
      <c r="Q1283" s="472"/>
      <c r="R1283" s="471">
        <f t="shared" si="907"/>
        <v>2.2824517261009164E-3</v>
      </c>
      <c r="S1283" s="473"/>
      <c r="T1283" s="471">
        <f t="shared" si="908"/>
        <v>2.2090459636019337E-3</v>
      </c>
      <c r="U1283" s="472"/>
      <c r="V1283" s="471">
        <f t="shared" si="909"/>
        <v>2.2090459636019337E-3</v>
      </c>
      <c r="W1283" s="472"/>
      <c r="X1283" s="471">
        <f t="shared" si="910"/>
        <v>2.1982763924124939E-3</v>
      </c>
      <c r="Y1283" s="472"/>
      <c r="Z1283" s="471">
        <f t="shared" si="911"/>
        <v>2.1185527046445091E-3</v>
      </c>
      <c r="AA1283" s="472"/>
      <c r="AB1283" s="471">
        <f t="shared" si="912"/>
        <v>2.1185527046445091E-3</v>
      </c>
      <c r="AC1283" s="472"/>
      <c r="AD1283" s="471">
        <f t="shared" si="913"/>
        <v>2.1185527046445091E-3</v>
      </c>
      <c r="AE1283" s="471"/>
      <c r="AF1283" s="471">
        <f t="shared" si="914"/>
        <v>2.113839128126798E-3</v>
      </c>
      <c r="AG1283" s="472"/>
      <c r="AH1283" s="471">
        <f t="shared" si="915"/>
        <v>2.113839128126798E-3</v>
      </c>
      <c r="AI1283" s="472"/>
      <c r="AJ1283" s="471">
        <f t="shared" si="916"/>
        <v>2.110763037417892E-3</v>
      </c>
      <c r="AK1283" s="472"/>
      <c r="AL1283" s="471">
        <f t="shared" ref="AL1283:AL1288" si="917">IF(SUM($D1270:$D1283)=0,"NA",SUM($J1270:$J1283)/SUM($D1270:$D1283))</f>
        <v>2.1064902419080829E-3</v>
      </c>
      <c r="AM1283" s="472"/>
      <c r="AN1283" s="471"/>
      <c r="AO1283" s="472"/>
      <c r="AP1283" s="471"/>
      <c r="AQ1283" s="472"/>
      <c r="AR1283" s="472"/>
    </row>
    <row r="1284" spans="1:46" s="452" customFormat="1">
      <c r="A1284" s="466">
        <v>39700</v>
      </c>
      <c r="B1284" s="467">
        <v>2010</v>
      </c>
      <c r="C1284" s="466"/>
      <c r="D1284" s="479">
        <v>12519.18</v>
      </c>
      <c r="E1284" s="479"/>
      <c r="F1284" s="479">
        <v>0</v>
      </c>
      <c r="G1284" s="466"/>
      <c r="H1284" s="479">
        <v>0</v>
      </c>
      <c r="I1284" s="451"/>
      <c r="J1284" s="470">
        <f t="shared" si="903"/>
        <v>0</v>
      </c>
      <c r="K1284" s="449"/>
      <c r="L1284" s="471">
        <f t="shared" si="904"/>
        <v>0</v>
      </c>
      <c r="N1284" s="471">
        <f t="shared" si="905"/>
        <v>0</v>
      </c>
      <c r="O1284" s="472"/>
      <c r="P1284" s="471">
        <f t="shared" si="906"/>
        <v>3.2442920110361331E-2</v>
      </c>
      <c r="Q1284" s="472"/>
      <c r="R1284" s="471">
        <f t="shared" si="907"/>
        <v>2.2535488559537989E-3</v>
      </c>
      <c r="S1284" s="472"/>
      <c r="T1284" s="471">
        <f t="shared" si="908"/>
        <v>2.2535488559537989E-3</v>
      </c>
      <c r="U1284" s="472"/>
      <c r="V1284" s="471">
        <f t="shared" si="909"/>
        <v>2.1819612542388163E-3</v>
      </c>
      <c r="W1284" s="472"/>
      <c r="X1284" s="471">
        <f t="shared" si="910"/>
        <v>2.1819612542388163E-3</v>
      </c>
      <c r="Y1284" s="472"/>
      <c r="Z1284" s="471">
        <f t="shared" si="911"/>
        <v>2.17145352348826E-3</v>
      </c>
      <c r="AA1284" s="472"/>
      <c r="AB1284" s="471">
        <f t="shared" si="912"/>
        <v>2.0936290683454014E-3</v>
      </c>
      <c r="AC1284" s="472"/>
      <c r="AD1284" s="471">
        <f t="shared" si="913"/>
        <v>2.0936290683454014E-3</v>
      </c>
      <c r="AE1284" s="472"/>
      <c r="AF1284" s="471">
        <f t="shared" si="914"/>
        <v>2.0936290683454014E-3</v>
      </c>
      <c r="AG1284" s="472"/>
      <c r="AH1284" s="471">
        <f t="shared" si="915"/>
        <v>2.0890256243614553E-3</v>
      </c>
      <c r="AI1284" s="472"/>
      <c r="AJ1284" s="471">
        <f t="shared" si="916"/>
        <v>2.0890256243614553E-3</v>
      </c>
      <c r="AK1284" s="472"/>
      <c r="AL1284" s="471">
        <f t="shared" si="917"/>
        <v>2.086021276435777E-3</v>
      </c>
      <c r="AM1284" s="472"/>
      <c r="AN1284" s="471">
        <f>IF(SUM($D1270:$D1284)=0,"NA",SUM($J1270:$J1284)/SUM($D1270:$D1284))</f>
        <v>2.0818479638002123E-3</v>
      </c>
      <c r="AO1284" s="472"/>
      <c r="AP1284" s="471"/>
      <c r="AQ1284" s="472"/>
      <c r="AR1284" s="471"/>
    </row>
    <row r="1285" spans="1:46" s="452" customFormat="1">
      <c r="A1285" s="466">
        <v>39700</v>
      </c>
      <c r="B1285" s="467">
        <v>2011</v>
      </c>
      <c r="C1285" s="466"/>
      <c r="D1285" s="468">
        <v>0</v>
      </c>
      <c r="E1285" s="469"/>
      <c r="F1285" s="479">
        <v>0</v>
      </c>
      <c r="G1285" s="469"/>
      <c r="H1285" s="468">
        <v>0</v>
      </c>
      <c r="I1285" s="451"/>
      <c r="J1285" s="470">
        <f t="shared" si="903"/>
        <v>0</v>
      </c>
      <c r="K1285" s="449"/>
      <c r="L1285" s="471" t="str">
        <f t="shared" si="904"/>
        <v>NA</v>
      </c>
      <c r="N1285" s="471">
        <f t="shared" si="905"/>
        <v>0</v>
      </c>
      <c r="O1285" s="472"/>
      <c r="P1285" s="471">
        <f t="shared" si="906"/>
        <v>0</v>
      </c>
      <c r="Q1285" s="472"/>
      <c r="R1285" s="471">
        <f t="shared" si="907"/>
        <v>3.2442920110361331E-2</v>
      </c>
      <c r="S1285" s="472"/>
      <c r="T1285" s="471">
        <f t="shared" si="908"/>
        <v>2.2535488559537989E-3</v>
      </c>
      <c r="U1285" s="472"/>
      <c r="V1285" s="471">
        <f t="shared" si="909"/>
        <v>2.2535488559537989E-3</v>
      </c>
      <c r="W1285" s="472"/>
      <c r="X1285" s="471">
        <f t="shared" si="910"/>
        <v>2.1819612542388163E-3</v>
      </c>
      <c r="Y1285" s="472"/>
      <c r="Z1285" s="471">
        <f t="shared" si="911"/>
        <v>2.1819612542388163E-3</v>
      </c>
      <c r="AA1285" s="472"/>
      <c r="AB1285" s="471">
        <f t="shared" si="912"/>
        <v>2.17145352348826E-3</v>
      </c>
      <c r="AC1285" s="472"/>
      <c r="AD1285" s="471">
        <f t="shared" si="913"/>
        <v>2.0936290683454014E-3</v>
      </c>
      <c r="AE1285" s="472"/>
      <c r="AF1285" s="471">
        <f t="shared" si="914"/>
        <v>2.0936290683454014E-3</v>
      </c>
      <c r="AG1285" s="472"/>
      <c r="AH1285" s="471">
        <f t="shared" si="915"/>
        <v>2.0936290683454014E-3</v>
      </c>
      <c r="AI1285" s="472"/>
      <c r="AJ1285" s="471">
        <f t="shared" si="916"/>
        <v>2.0890256243614553E-3</v>
      </c>
      <c r="AK1285" s="472"/>
      <c r="AL1285" s="471">
        <f t="shared" si="917"/>
        <v>2.0890256243614553E-3</v>
      </c>
      <c r="AM1285" s="472"/>
      <c r="AN1285" s="471">
        <f>IF(SUM($D1271:$D1285)=0,"NA",SUM($J1271:$J1285)/SUM($D1271:$D1285))</f>
        <v>2.086021276435777E-3</v>
      </c>
      <c r="AO1285" s="472"/>
      <c r="AP1285" s="471">
        <f>IF(SUM($D1270:$D1285)=0,"NA",SUM($J1270:$J1285)/SUM($D1270:$D1285))</f>
        <v>2.0818479638002123E-3</v>
      </c>
      <c r="AQ1285" s="472"/>
      <c r="AR1285" s="471"/>
    </row>
    <row r="1286" spans="1:46">
      <c r="A1286" s="466">
        <v>39700</v>
      </c>
      <c r="B1286" s="467">
        <v>2012</v>
      </c>
      <c r="C1286" s="466"/>
      <c r="D1286" s="468">
        <v>0</v>
      </c>
      <c r="E1286" s="469"/>
      <c r="F1286" s="479">
        <v>0</v>
      </c>
      <c r="G1286" s="469"/>
      <c r="H1286" s="468">
        <v>0</v>
      </c>
      <c r="J1286" s="470">
        <f t="shared" si="903"/>
        <v>0</v>
      </c>
      <c r="L1286" s="471" t="str">
        <f t="shared" si="904"/>
        <v>NA</v>
      </c>
      <c r="N1286" s="471" t="str">
        <f t="shared" si="905"/>
        <v>NA</v>
      </c>
      <c r="O1286" s="472"/>
      <c r="P1286" s="471">
        <f t="shared" si="906"/>
        <v>0</v>
      </c>
      <c r="Q1286" s="472"/>
      <c r="R1286" s="471">
        <f t="shared" si="907"/>
        <v>0</v>
      </c>
      <c r="S1286" s="472"/>
      <c r="T1286" s="471">
        <f t="shared" si="908"/>
        <v>3.2442920110361331E-2</v>
      </c>
      <c r="U1286" s="472"/>
      <c r="V1286" s="471">
        <f t="shared" si="909"/>
        <v>2.2535488559537989E-3</v>
      </c>
      <c r="W1286" s="472"/>
      <c r="X1286" s="471">
        <f t="shared" si="910"/>
        <v>2.2535488559537989E-3</v>
      </c>
      <c r="Y1286" s="472"/>
      <c r="Z1286" s="471">
        <f t="shared" si="911"/>
        <v>2.1819612542388163E-3</v>
      </c>
      <c r="AA1286" s="472"/>
      <c r="AB1286" s="471">
        <f t="shared" si="912"/>
        <v>2.1819612542388163E-3</v>
      </c>
      <c r="AC1286" s="472"/>
      <c r="AD1286" s="471">
        <f t="shared" si="913"/>
        <v>2.17145352348826E-3</v>
      </c>
      <c r="AE1286" s="472"/>
      <c r="AF1286" s="471">
        <f t="shared" si="914"/>
        <v>2.0936290683454014E-3</v>
      </c>
      <c r="AG1286" s="472"/>
      <c r="AH1286" s="471">
        <f t="shared" si="915"/>
        <v>2.0936290683454014E-3</v>
      </c>
      <c r="AI1286" s="472"/>
      <c r="AJ1286" s="471">
        <f t="shared" si="916"/>
        <v>2.0936290683454014E-3</v>
      </c>
      <c r="AK1286" s="472"/>
      <c r="AL1286" s="471">
        <f t="shared" si="917"/>
        <v>2.0890256243614553E-3</v>
      </c>
      <c r="AM1286" s="472"/>
      <c r="AN1286" s="471">
        <f>IF(SUM($D1272:$D1286)=0,"NA",SUM($J1272:$J1286)/SUM($D1272:$D1286))</f>
        <v>2.0890256243614553E-3</v>
      </c>
      <c r="AO1286" s="472"/>
      <c r="AP1286" s="471">
        <f>IF(SUM($D1271:$D1286)=0,"NA",SUM($J1271:$J1286)/SUM($D1271:$D1286))</f>
        <v>2.086021276435777E-3</v>
      </c>
      <c r="AQ1286" s="472"/>
      <c r="AR1286" s="471">
        <f>IF(SUM($D1270:$D1286)=0,"NA",SUM($J1270:$J1286)/SUM($D1270:$D1286))</f>
        <v>2.0818479638002123E-3</v>
      </c>
    </row>
    <row r="1287" spans="1:46">
      <c r="A1287" s="466">
        <v>39700</v>
      </c>
      <c r="B1287" s="467">
        <v>2013</v>
      </c>
      <c r="C1287" s="466"/>
      <c r="D1287" s="477">
        <v>441.02</v>
      </c>
      <c r="E1287" s="478"/>
      <c r="F1287" s="479">
        <v>0</v>
      </c>
      <c r="G1287" s="469"/>
      <c r="H1287" s="468">
        <v>0</v>
      </c>
      <c r="J1287" s="470">
        <f t="shared" si="903"/>
        <v>0</v>
      </c>
      <c r="L1287" s="471">
        <f t="shared" si="904"/>
        <v>0</v>
      </c>
      <c r="N1287" s="471">
        <f>IF(SUM($D1286:$D1287)=0,"NA",SUM($J1286:$J1287)/SUM($D1286:$D1287))</f>
        <v>0</v>
      </c>
      <c r="O1287" s="472"/>
      <c r="P1287" s="471">
        <f t="shared" si="906"/>
        <v>0</v>
      </c>
      <c r="Q1287" s="472"/>
      <c r="R1287" s="471">
        <f t="shared" si="907"/>
        <v>0</v>
      </c>
      <c r="S1287" s="472"/>
      <c r="T1287" s="471">
        <f t="shared" si="908"/>
        <v>0</v>
      </c>
      <c r="U1287" s="472"/>
      <c r="V1287" s="471">
        <f t="shared" si="909"/>
        <v>3.2235899054933161E-2</v>
      </c>
      <c r="W1287" s="472"/>
      <c r="X1287" s="471">
        <f t="shared" si="910"/>
        <v>2.2525440202480445E-3</v>
      </c>
      <c r="Y1287" s="472"/>
      <c r="Z1287" s="471">
        <f t="shared" si="911"/>
        <v>2.2525440202480445E-3</v>
      </c>
      <c r="AA1287" s="472"/>
      <c r="AB1287" s="471">
        <f t="shared" si="912"/>
        <v>2.1810192316354042E-3</v>
      </c>
      <c r="AC1287" s="472"/>
      <c r="AD1287" s="471">
        <f t="shared" si="913"/>
        <v>2.1810192316354042E-3</v>
      </c>
      <c r="AE1287" s="472"/>
      <c r="AF1287" s="471">
        <f t="shared" si="914"/>
        <v>2.1705205501466925E-3</v>
      </c>
      <c r="AG1287" s="472"/>
      <c r="AH1287" s="471">
        <f t="shared" si="915"/>
        <v>2.0927617584041935E-3</v>
      </c>
      <c r="AI1287" s="472"/>
      <c r="AJ1287" s="471">
        <f t="shared" si="916"/>
        <v>2.0927617584041935E-3</v>
      </c>
      <c r="AK1287" s="472"/>
      <c r="AL1287" s="471">
        <f t="shared" si="917"/>
        <v>2.0927617584041935E-3</v>
      </c>
      <c r="AM1287" s="472"/>
      <c r="AN1287" s="471">
        <f>IF(SUM($D1273:$D1287)=0,"NA",SUM($J1273:$J1287)/SUM($D1273:$D1287))</f>
        <v>2.0881621234998767E-3</v>
      </c>
      <c r="AO1287" s="472"/>
      <c r="AP1287" s="471">
        <f>IF(SUM($D1272:$D1287)=0,"NA",SUM($J1272:$J1287)/SUM($D1272:$D1287))</f>
        <v>2.0881621234998767E-3</v>
      </c>
      <c r="AQ1287" s="472"/>
      <c r="AR1287" s="471">
        <f>IF(SUM($D1271:$D1287)=0,"NA",SUM($J1271:$J1287)/SUM($D1271:$D1287))</f>
        <v>2.0851602569769046E-3</v>
      </c>
      <c r="AS1287" s="471">
        <f>IF(SUM($D1270:$D1287)=0,"NA",SUM($J1270:$J1287)/SUM($D1270:$D1287))</f>
        <v>2.0809903853133125E-3</v>
      </c>
    </row>
    <row r="1288" spans="1:46">
      <c r="A1288" s="466">
        <v>39700</v>
      </c>
      <c r="B1288" s="467">
        <v>2014</v>
      </c>
      <c r="C1288" s="466"/>
      <c r="D1288" s="477">
        <v>44500.12</v>
      </c>
      <c r="E1288" s="478"/>
      <c r="F1288" s="479">
        <v>0</v>
      </c>
      <c r="G1288" s="469"/>
      <c r="H1288" s="468">
        <v>0</v>
      </c>
      <c r="J1288" s="470">
        <f t="shared" si="903"/>
        <v>0</v>
      </c>
      <c r="L1288" s="471">
        <f t="shared" si="904"/>
        <v>0</v>
      </c>
      <c r="N1288" s="471">
        <f>IF(SUM($D1287:$D1288)=0,"NA",SUM($J1287:$J1288)/SUM($D1287:$D1288))</f>
        <v>0</v>
      </c>
      <c r="O1288" s="472"/>
      <c r="P1288" s="471">
        <f t="shared" si="906"/>
        <v>0</v>
      </c>
      <c r="Q1288" s="472"/>
      <c r="R1288" s="471">
        <f t="shared" si="907"/>
        <v>0</v>
      </c>
      <c r="S1288" s="472"/>
      <c r="T1288" s="471">
        <f t="shared" si="908"/>
        <v>0</v>
      </c>
      <c r="U1288" s="472"/>
      <c r="V1288" s="471">
        <f t="shared" si="909"/>
        <v>0</v>
      </c>
      <c r="W1288" s="472"/>
      <c r="X1288" s="471">
        <f t="shared" si="910"/>
        <v>1.9609774345094675E-2</v>
      </c>
      <c r="Y1288" s="472"/>
      <c r="Z1288" s="471">
        <f t="shared" si="911"/>
        <v>2.1555619422194187E-3</v>
      </c>
      <c r="AA1288" s="472"/>
      <c r="AB1288" s="471">
        <f t="shared" si="912"/>
        <v>2.1555619422194187E-3</v>
      </c>
      <c r="AC1288" s="472"/>
      <c r="AD1288" s="471">
        <f t="shared" si="913"/>
        <v>2.0899738263127753E-3</v>
      </c>
      <c r="AE1288" s="472"/>
      <c r="AF1288" s="471">
        <f t="shared" si="914"/>
        <v>2.0899738263127753E-3</v>
      </c>
      <c r="AG1288" s="472"/>
      <c r="AH1288" s="471">
        <f t="shared" si="915"/>
        <v>2.0803314352287748E-3</v>
      </c>
      <c r="AI1288" s="472"/>
      <c r="AJ1288" s="471">
        <f t="shared" si="916"/>
        <v>2.008793939662518E-3</v>
      </c>
      <c r="AK1288" s="472"/>
      <c r="AL1288" s="471">
        <f t="shared" si="917"/>
        <v>2.008793939662518E-3</v>
      </c>
      <c r="AM1288" s="472"/>
      <c r="AN1288" s="471">
        <f>IF(SUM($D1274:$D1288)=0,"NA",SUM($J1274:$J1288)/SUM($D1274:$D1288))</f>
        <v>2.008793939662518E-3</v>
      </c>
      <c r="AO1288" s="472"/>
      <c r="AP1288" s="471">
        <f>IF(SUM($D1273:$D1288)=0,"NA",SUM($J1273:$J1288)/SUM($D1273:$D1288))</f>
        <v>2.0045556282991314E-3</v>
      </c>
      <c r="AQ1288" s="472"/>
      <c r="AR1288" s="471">
        <f>IF(SUM($D1272:$D1288)=0,"NA",SUM($J1272:$J1288)/SUM($D1272:$D1288))</f>
        <v>2.0045556282991314E-3</v>
      </c>
      <c r="AS1288" s="471">
        <f>IF(SUM($D1271:$D1288)=0,"NA",SUM($J1271:$J1288)/SUM($D1271:$D1288))</f>
        <v>2.0017891697144681E-3</v>
      </c>
      <c r="AT1288" s="471">
        <f>IF(SUM($D1270:$D1288)=0,"NA",SUM($J1270:$J1288)/SUM($D1270:$D1288))</f>
        <v>1.9979457730538823E-3</v>
      </c>
    </row>
    <row r="1289" spans="1:46">
      <c r="A1289" s="466"/>
      <c r="B1289" s="466"/>
      <c r="C1289" s="466"/>
      <c r="D1289" s="477"/>
      <c r="E1289" s="478"/>
      <c r="F1289" s="477"/>
      <c r="G1289" s="478"/>
      <c r="H1289" s="477"/>
      <c r="J1289" s="488">
        <f>SUM(J1270:J1288)</f>
        <v>2227.94</v>
      </c>
    </row>
    <row r="1290" spans="1:46">
      <c r="A1290" s="466"/>
      <c r="B1290" s="466"/>
      <c r="C1290" s="466"/>
      <c r="D1290" s="477"/>
      <c r="E1290" s="478"/>
      <c r="F1290" s="477"/>
      <c r="G1290" s="478"/>
      <c r="H1290" s="477"/>
    </row>
    <row r="1291" spans="1:46">
      <c r="A1291" s="466">
        <v>39701</v>
      </c>
      <c r="B1291" s="467">
        <v>1996</v>
      </c>
      <c r="C1291" s="466"/>
      <c r="D1291" s="468">
        <v>0</v>
      </c>
      <c r="E1291" s="469"/>
      <c r="F1291" s="479">
        <v>0</v>
      </c>
      <c r="G1291" s="469"/>
      <c r="H1291" s="468">
        <v>0</v>
      </c>
      <c r="J1291" s="470">
        <f t="shared" ref="J1291:J1309" si="918">F1291+-H1291</f>
        <v>0</v>
      </c>
      <c r="L1291" s="471" t="str">
        <f t="shared" ref="L1291:L1309" si="919">IF(D1291=0,"NA",+J1291/D1291)</f>
        <v>NA</v>
      </c>
      <c r="N1291" s="471"/>
      <c r="O1291" s="472"/>
      <c r="P1291" s="471"/>
      <c r="Q1291" s="473"/>
      <c r="R1291" s="473"/>
      <c r="S1291" s="473"/>
      <c r="T1291" s="473"/>
      <c r="U1291" s="472"/>
      <c r="V1291" s="472"/>
      <c r="W1291" s="472"/>
      <c r="X1291" s="472"/>
      <c r="Y1291" s="472"/>
      <c r="Z1291" s="472"/>
      <c r="AA1291" s="474"/>
      <c r="AB1291" s="474"/>
      <c r="AC1291" s="472"/>
      <c r="AD1291" s="472"/>
      <c r="AE1291" s="472"/>
      <c r="AF1291" s="472"/>
      <c r="AG1291" s="472"/>
      <c r="AH1291" s="472"/>
      <c r="AI1291" s="472"/>
      <c r="AJ1291" s="472"/>
      <c r="AK1291" s="472"/>
      <c r="AL1291" s="472"/>
      <c r="AM1291" s="472"/>
      <c r="AN1291" s="472"/>
      <c r="AO1291" s="472"/>
      <c r="AP1291" s="472"/>
      <c r="AQ1291" s="472"/>
      <c r="AR1291" s="472"/>
    </row>
    <row r="1292" spans="1:46">
      <c r="A1292" s="466">
        <v>39701</v>
      </c>
      <c r="B1292" s="467">
        <v>1997</v>
      </c>
      <c r="C1292" s="466"/>
      <c r="D1292" s="468">
        <v>0</v>
      </c>
      <c r="E1292" s="469"/>
      <c r="F1292" s="479">
        <v>0</v>
      </c>
      <c r="G1292" s="469"/>
      <c r="H1292" s="468">
        <v>0</v>
      </c>
      <c r="J1292" s="470">
        <f t="shared" si="918"/>
        <v>0</v>
      </c>
      <c r="L1292" s="471" t="str">
        <f t="shared" si="919"/>
        <v>NA</v>
      </c>
      <c r="N1292" s="471" t="str">
        <f t="shared" ref="N1292:N1307" si="920">IF(SUM($D1291:$D1292)=0,"NA",SUM($J1291:$J1292)/SUM($D1291:$D1292))</f>
        <v>NA</v>
      </c>
      <c r="O1292" s="472"/>
      <c r="P1292" s="471"/>
      <c r="Q1292" s="473"/>
      <c r="R1292" s="471"/>
      <c r="S1292" s="473"/>
      <c r="T1292" s="473"/>
      <c r="U1292" s="472"/>
      <c r="V1292" s="472"/>
      <c r="W1292" s="472"/>
      <c r="X1292" s="472"/>
      <c r="Y1292" s="472"/>
      <c r="Z1292" s="472"/>
      <c r="AA1292" s="474"/>
      <c r="AB1292" s="475"/>
      <c r="AC1292" s="472"/>
      <c r="AD1292" s="472"/>
      <c r="AE1292" s="472"/>
      <c r="AF1292" s="472"/>
      <c r="AG1292" s="472"/>
      <c r="AH1292" s="472"/>
      <c r="AI1292" s="472"/>
      <c r="AJ1292" s="472"/>
      <c r="AK1292" s="472"/>
      <c r="AL1292" s="472"/>
      <c r="AM1292" s="472"/>
      <c r="AN1292" s="472"/>
      <c r="AO1292" s="472"/>
      <c r="AP1292" s="472"/>
      <c r="AQ1292" s="472"/>
      <c r="AR1292" s="472"/>
    </row>
    <row r="1293" spans="1:46">
      <c r="A1293" s="466">
        <v>39701</v>
      </c>
      <c r="B1293" s="467">
        <v>1998</v>
      </c>
      <c r="C1293" s="466"/>
      <c r="D1293" s="468">
        <v>0</v>
      </c>
      <c r="E1293" s="469"/>
      <c r="F1293" s="479">
        <v>0</v>
      </c>
      <c r="G1293" s="469"/>
      <c r="H1293" s="468">
        <v>0</v>
      </c>
      <c r="J1293" s="470">
        <f t="shared" si="918"/>
        <v>0</v>
      </c>
      <c r="L1293" s="471" t="str">
        <f t="shared" si="919"/>
        <v>NA</v>
      </c>
      <c r="N1293" s="471" t="str">
        <f t="shared" si="920"/>
        <v>NA</v>
      </c>
      <c r="O1293" s="472"/>
      <c r="P1293" s="471" t="str">
        <f t="shared" ref="P1293:P1309" si="921">IF(SUM($D1291:$D1293)=0,"NA",SUM($J1291:$J1293)/SUM($D1291:$D1293))</f>
        <v>NA</v>
      </c>
      <c r="Q1293" s="473"/>
      <c r="R1293" s="471"/>
      <c r="S1293" s="473"/>
      <c r="T1293" s="471"/>
      <c r="U1293" s="472"/>
      <c r="V1293" s="472"/>
      <c r="W1293" s="472"/>
      <c r="X1293" s="472"/>
      <c r="Y1293" s="472"/>
      <c r="Z1293" s="472"/>
      <c r="AA1293" s="472"/>
      <c r="AB1293" s="472"/>
      <c r="AC1293" s="472"/>
      <c r="AD1293" s="472"/>
      <c r="AE1293" s="472"/>
      <c r="AF1293" s="472"/>
      <c r="AG1293" s="472"/>
      <c r="AH1293" s="472"/>
      <c r="AI1293" s="472"/>
      <c r="AJ1293" s="472"/>
      <c r="AK1293" s="472"/>
      <c r="AL1293" s="472"/>
      <c r="AM1293" s="472"/>
      <c r="AN1293" s="472"/>
      <c r="AO1293" s="472"/>
      <c r="AP1293" s="472"/>
      <c r="AQ1293" s="472"/>
      <c r="AR1293" s="472"/>
    </row>
    <row r="1294" spans="1:46">
      <c r="A1294" s="466">
        <v>39701</v>
      </c>
      <c r="B1294" s="467">
        <v>1999</v>
      </c>
      <c r="C1294" s="466"/>
      <c r="D1294" s="468">
        <v>0</v>
      </c>
      <c r="E1294" s="469"/>
      <c r="F1294" s="479">
        <v>0</v>
      </c>
      <c r="G1294" s="469"/>
      <c r="H1294" s="468">
        <v>0</v>
      </c>
      <c r="J1294" s="470">
        <f t="shared" si="918"/>
        <v>0</v>
      </c>
      <c r="L1294" s="471" t="str">
        <f t="shared" si="919"/>
        <v>NA</v>
      </c>
      <c r="N1294" s="471" t="str">
        <f t="shared" si="920"/>
        <v>NA</v>
      </c>
      <c r="O1294" s="472"/>
      <c r="P1294" s="471" t="str">
        <f t="shared" si="921"/>
        <v>NA</v>
      </c>
      <c r="Q1294" s="473"/>
      <c r="R1294" s="471" t="str">
        <f t="shared" ref="R1294:R1309" si="922">IF(SUM($D1291:$D1294)=0,"NA",SUM($J1291:$J1294)/SUM($D1291:$D1294))</f>
        <v>NA</v>
      </c>
      <c r="S1294" s="473"/>
      <c r="T1294" s="471"/>
      <c r="U1294" s="472"/>
      <c r="V1294" s="471"/>
      <c r="W1294" s="472"/>
      <c r="X1294" s="472"/>
      <c r="Y1294" s="472"/>
      <c r="Z1294" s="472"/>
      <c r="AA1294" s="472"/>
      <c r="AB1294" s="472"/>
      <c r="AC1294" s="472"/>
      <c r="AD1294" s="472"/>
      <c r="AE1294" s="472"/>
      <c r="AF1294" s="472"/>
      <c r="AG1294" s="472"/>
      <c r="AH1294" s="472"/>
      <c r="AI1294" s="472"/>
      <c r="AJ1294" s="472"/>
      <c r="AK1294" s="472"/>
      <c r="AL1294" s="472"/>
      <c r="AM1294" s="472"/>
      <c r="AN1294" s="472"/>
      <c r="AO1294" s="472"/>
      <c r="AP1294" s="472"/>
      <c r="AQ1294" s="472"/>
      <c r="AR1294" s="472"/>
    </row>
    <row r="1295" spans="1:46">
      <c r="A1295" s="466">
        <v>39701</v>
      </c>
      <c r="B1295" s="467">
        <v>2000</v>
      </c>
      <c r="C1295" s="466"/>
      <c r="D1295" s="468">
        <v>0</v>
      </c>
      <c r="E1295" s="469"/>
      <c r="F1295" s="479">
        <v>0</v>
      </c>
      <c r="G1295" s="469"/>
      <c r="H1295" s="468">
        <v>0</v>
      </c>
      <c r="J1295" s="470">
        <f t="shared" si="918"/>
        <v>0</v>
      </c>
      <c r="L1295" s="471" t="str">
        <f t="shared" si="919"/>
        <v>NA</v>
      </c>
      <c r="N1295" s="471" t="str">
        <f t="shared" si="920"/>
        <v>NA</v>
      </c>
      <c r="O1295" s="472"/>
      <c r="P1295" s="471" t="str">
        <f t="shared" si="921"/>
        <v>NA</v>
      </c>
      <c r="Q1295" s="473"/>
      <c r="R1295" s="471" t="str">
        <f t="shared" si="922"/>
        <v>NA</v>
      </c>
      <c r="S1295" s="473"/>
      <c r="T1295" s="471" t="str">
        <f t="shared" ref="T1295:T1309" si="923">IF(SUM($D1291:$D1295)=0,"NA",SUM($J1291:$J1295)/SUM($D1291:$D1295))</f>
        <v>NA</v>
      </c>
      <c r="U1295" s="472"/>
      <c r="V1295" s="471"/>
      <c r="W1295" s="472"/>
      <c r="X1295" s="471"/>
      <c r="Y1295" s="472"/>
      <c r="Z1295" s="472"/>
      <c r="AA1295" s="472"/>
      <c r="AB1295" s="472"/>
      <c r="AC1295" s="472"/>
      <c r="AD1295" s="472"/>
      <c r="AE1295" s="472"/>
      <c r="AF1295" s="472"/>
      <c r="AG1295" s="472"/>
      <c r="AH1295" s="472"/>
      <c r="AI1295" s="472"/>
      <c r="AJ1295" s="472"/>
      <c r="AK1295" s="472"/>
      <c r="AL1295" s="472"/>
      <c r="AM1295" s="472"/>
      <c r="AN1295" s="472"/>
      <c r="AO1295" s="472"/>
      <c r="AP1295" s="472"/>
      <c r="AQ1295" s="472"/>
      <c r="AR1295" s="472"/>
    </row>
    <row r="1296" spans="1:46">
      <c r="A1296" s="466">
        <v>39701</v>
      </c>
      <c r="B1296" s="467">
        <v>2001</v>
      </c>
      <c r="C1296" s="466"/>
      <c r="D1296" s="468">
        <v>0</v>
      </c>
      <c r="E1296" s="469"/>
      <c r="F1296" s="479">
        <v>0</v>
      </c>
      <c r="G1296" s="469"/>
      <c r="H1296" s="468">
        <v>0</v>
      </c>
      <c r="J1296" s="470">
        <f t="shared" si="918"/>
        <v>0</v>
      </c>
      <c r="L1296" s="471" t="str">
        <f t="shared" si="919"/>
        <v>NA</v>
      </c>
      <c r="N1296" s="471" t="str">
        <f t="shared" si="920"/>
        <v>NA</v>
      </c>
      <c r="O1296" s="472"/>
      <c r="P1296" s="471" t="str">
        <f t="shared" si="921"/>
        <v>NA</v>
      </c>
      <c r="Q1296" s="473"/>
      <c r="R1296" s="471" t="str">
        <f t="shared" si="922"/>
        <v>NA</v>
      </c>
      <c r="S1296" s="473"/>
      <c r="T1296" s="471" t="str">
        <f t="shared" si="923"/>
        <v>NA</v>
      </c>
      <c r="U1296" s="472"/>
      <c r="V1296" s="471" t="str">
        <f t="shared" ref="V1296:V1309" si="924">IF(SUM($D1291:$D1296)=0,"NA",SUM($J1291:$J1296)/SUM($D1291:$D1296))</f>
        <v>NA</v>
      </c>
      <c r="W1296" s="472"/>
      <c r="X1296" s="471"/>
      <c r="Y1296" s="472"/>
      <c r="Z1296" s="471"/>
      <c r="AA1296" s="472"/>
      <c r="AB1296" s="472"/>
      <c r="AC1296" s="472"/>
      <c r="AD1296" s="472"/>
      <c r="AE1296" s="472"/>
      <c r="AF1296" s="472"/>
      <c r="AG1296" s="472"/>
      <c r="AH1296" s="472"/>
      <c r="AI1296" s="472"/>
      <c r="AJ1296" s="472"/>
      <c r="AK1296" s="472"/>
      <c r="AL1296" s="472"/>
      <c r="AM1296" s="472"/>
      <c r="AN1296" s="472"/>
      <c r="AO1296" s="472"/>
      <c r="AP1296" s="472"/>
      <c r="AQ1296" s="472"/>
      <c r="AR1296" s="472"/>
    </row>
    <row r="1297" spans="1:46">
      <c r="A1297" s="466">
        <v>39701</v>
      </c>
      <c r="B1297" s="467">
        <v>2002</v>
      </c>
      <c r="C1297" s="466"/>
      <c r="D1297" s="468">
        <v>0</v>
      </c>
      <c r="E1297" s="469"/>
      <c r="F1297" s="479">
        <v>0</v>
      </c>
      <c r="G1297" s="469"/>
      <c r="H1297" s="468">
        <v>0</v>
      </c>
      <c r="J1297" s="470">
        <f t="shared" si="918"/>
        <v>0</v>
      </c>
      <c r="L1297" s="471" t="str">
        <f t="shared" si="919"/>
        <v>NA</v>
      </c>
      <c r="N1297" s="471" t="str">
        <f t="shared" si="920"/>
        <v>NA</v>
      </c>
      <c r="O1297" s="472"/>
      <c r="P1297" s="471" t="str">
        <f t="shared" si="921"/>
        <v>NA</v>
      </c>
      <c r="Q1297" s="473"/>
      <c r="R1297" s="471" t="str">
        <f t="shared" si="922"/>
        <v>NA</v>
      </c>
      <c r="S1297" s="473"/>
      <c r="T1297" s="471" t="str">
        <f t="shared" si="923"/>
        <v>NA</v>
      </c>
      <c r="U1297" s="472"/>
      <c r="V1297" s="471" t="str">
        <f t="shared" si="924"/>
        <v>NA</v>
      </c>
      <c r="W1297" s="472"/>
      <c r="X1297" s="471" t="str">
        <f t="shared" ref="X1297:X1309" si="925">IF(SUM($D1291:$D1297)=0,"NA",SUM($J1291:$J1297)/SUM($D1291:$D1297))</f>
        <v>NA</v>
      </c>
      <c r="Y1297" s="472"/>
      <c r="Z1297" s="471"/>
      <c r="AA1297" s="472"/>
      <c r="AB1297" s="471"/>
      <c r="AC1297" s="472"/>
      <c r="AD1297" s="472"/>
      <c r="AE1297" s="472"/>
      <c r="AF1297" s="472"/>
      <c r="AG1297" s="472"/>
      <c r="AH1297" s="472"/>
      <c r="AI1297" s="472"/>
      <c r="AJ1297" s="472"/>
      <c r="AK1297" s="472"/>
      <c r="AL1297" s="472"/>
      <c r="AM1297" s="472"/>
      <c r="AN1297" s="472"/>
      <c r="AO1297" s="472"/>
      <c r="AP1297" s="472"/>
      <c r="AQ1297" s="472"/>
      <c r="AR1297" s="472"/>
    </row>
    <row r="1298" spans="1:46">
      <c r="A1298" s="466">
        <v>39701</v>
      </c>
      <c r="B1298" s="467">
        <v>2003</v>
      </c>
      <c r="C1298" s="466"/>
      <c r="D1298" s="468">
        <v>0</v>
      </c>
      <c r="E1298" s="469"/>
      <c r="F1298" s="479">
        <v>0</v>
      </c>
      <c r="G1298" s="469"/>
      <c r="H1298" s="468">
        <v>0</v>
      </c>
      <c r="J1298" s="470">
        <f t="shared" si="918"/>
        <v>0</v>
      </c>
      <c r="L1298" s="471" t="str">
        <f t="shared" si="919"/>
        <v>NA</v>
      </c>
      <c r="N1298" s="471" t="str">
        <f t="shared" si="920"/>
        <v>NA</v>
      </c>
      <c r="O1298" s="472"/>
      <c r="P1298" s="471" t="str">
        <f t="shared" si="921"/>
        <v>NA</v>
      </c>
      <c r="Q1298" s="473"/>
      <c r="R1298" s="471" t="str">
        <f t="shared" si="922"/>
        <v>NA</v>
      </c>
      <c r="S1298" s="473"/>
      <c r="T1298" s="471" t="str">
        <f t="shared" si="923"/>
        <v>NA</v>
      </c>
      <c r="U1298" s="472"/>
      <c r="V1298" s="471" t="str">
        <f t="shared" si="924"/>
        <v>NA</v>
      </c>
      <c r="W1298" s="472"/>
      <c r="X1298" s="471" t="str">
        <f t="shared" si="925"/>
        <v>NA</v>
      </c>
      <c r="Y1298" s="472"/>
      <c r="Z1298" s="471" t="str">
        <f t="shared" ref="Z1298:Z1309" si="926">IF(SUM($D1291:$D1298)=0,"NA",SUM($J1291:$J1298)/SUM($D1291:$D1298))</f>
        <v>NA</v>
      </c>
      <c r="AA1298" s="472"/>
      <c r="AB1298" s="471"/>
      <c r="AC1298" s="472"/>
      <c r="AD1298" s="471"/>
      <c r="AE1298" s="471"/>
      <c r="AF1298" s="472"/>
      <c r="AG1298" s="472"/>
      <c r="AH1298" s="472"/>
      <c r="AI1298" s="472"/>
      <c r="AJ1298" s="472"/>
      <c r="AK1298" s="472"/>
      <c r="AL1298" s="472"/>
      <c r="AM1298" s="472"/>
      <c r="AN1298" s="472"/>
      <c r="AO1298" s="472"/>
      <c r="AP1298" s="472"/>
      <c r="AQ1298" s="472"/>
      <c r="AR1298" s="472"/>
    </row>
    <row r="1299" spans="1:46">
      <c r="A1299" s="466">
        <v>39701</v>
      </c>
      <c r="B1299" s="467">
        <v>2004</v>
      </c>
      <c r="C1299" s="466"/>
      <c r="D1299" s="468">
        <v>0</v>
      </c>
      <c r="E1299" s="469"/>
      <c r="F1299" s="479">
        <v>0</v>
      </c>
      <c r="G1299" s="469"/>
      <c r="H1299" s="468">
        <v>0</v>
      </c>
      <c r="J1299" s="470">
        <f t="shared" si="918"/>
        <v>0</v>
      </c>
      <c r="L1299" s="471" t="str">
        <f t="shared" si="919"/>
        <v>NA</v>
      </c>
      <c r="N1299" s="471" t="str">
        <f t="shared" si="920"/>
        <v>NA</v>
      </c>
      <c r="O1299" s="472"/>
      <c r="P1299" s="471" t="str">
        <f t="shared" si="921"/>
        <v>NA</v>
      </c>
      <c r="Q1299" s="473"/>
      <c r="R1299" s="471" t="str">
        <f t="shared" si="922"/>
        <v>NA</v>
      </c>
      <c r="S1299" s="473"/>
      <c r="T1299" s="471" t="str">
        <f t="shared" si="923"/>
        <v>NA</v>
      </c>
      <c r="U1299" s="472"/>
      <c r="V1299" s="471" t="str">
        <f t="shared" si="924"/>
        <v>NA</v>
      </c>
      <c r="W1299" s="472"/>
      <c r="X1299" s="471" t="str">
        <f t="shared" si="925"/>
        <v>NA</v>
      </c>
      <c r="Y1299" s="472"/>
      <c r="Z1299" s="471" t="str">
        <f t="shared" si="926"/>
        <v>NA</v>
      </c>
      <c r="AA1299" s="472"/>
      <c r="AB1299" s="471" t="str">
        <f t="shared" ref="AB1299:AB1309" si="927">IF(SUM($D1291:$D1299)=0,"NA",SUM($J1291:$J1299)/SUM($D1291:$D1299))</f>
        <v>NA</v>
      </c>
      <c r="AC1299" s="472"/>
      <c r="AD1299" s="471"/>
      <c r="AE1299" s="471"/>
      <c r="AF1299" s="471"/>
      <c r="AG1299" s="472"/>
      <c r="AH1299" s="471" t="s">
        <v>36</v>
      </c>
      <c r="AI1299" s="472"/>
      <c r="AJ1299" s="471" t="s">
        <v>36</v>
      </c>
      <c r="AK1299" s="472"/>
      <c r="AL1299" s="471" t="s">
        <v>36</v>
      </c>
      <c r="AM1299" s="472"/>
      <c r="AN1299" s="471" t="s">
        <v>36</v>
      </c>
      <c r="AO1299" s="472"/>
      <c r="AP1299" s="472"/>
      <c r="AQ1299" s="472"/>
      <c r="AR1299" s="472"/>
    </row>
    <row r="1300" spans="1:46">
      <c r="A1300" s="466">
        <v>39701</v>
      </c>
      <c r="B1300" s="467">
        <v>2005</v>
      </c>
      <c r="C1300" s="466"/>
      <c r="D1300" s="468">
        <v>0</v>
      </c>
      <c r="E1300" s="469"/>
      <c r="F1300" s="479">
        <v>0</v>
      </c>
      <c r="G1300" s="469"/>
      <c r="H1300" s="468">
        <v>0</v>
      </c>
      <c r="J1300" s="470">
        <f t="shared" si="918"/>
        <v>0</v>
      </c>
      <c r="L1300" s="471" t="str">
        <f t="shared" si="919"/>
        <v>NA</v>
      </c>
      <c r="N1300" s="471" t="str">
        <f t="shared" si="920"/>
        <v>NA</v>
      </c>
      <c r="O1300" s="472"/>
      <c r="P1300" s="471" t="str">
        <f t="shared" si="921"/>
        <v>NA</v>
      </c>
      <c r="Q1300" s="473"/>
      <c r="R1300" s="471" t="str">
        <f t="shared" si="922"/>
        <v>NA</v>
      </c>
      <c r="S1300" s="473"/>
      <c r="T1300" s="471" t="str">
        <f t="shared" si="923"/>
        <v>NA</v>
      </c>
      <c r="U1300" s="472"/>
      <c r="V1300" s="471" t="str">
        <f t="shared" si="924"/>
        <v>NA</v>
      </c>
      <c r="W1300" s="472"/>
      <c r="X1300" s="471" t="str">
        <f t="shared" si="925"/>
        <v>NA</v>
      </c>
      <c r="Y1300" s="472"/>
      <c r="Z1300" s="471" t="str">
        <f t="shared" si="926"/>
        <v>NA</v>
      </c>
      <c r="AA1300" s="472"/>
      <c r="AB1300" s="471" t="str">
        <f t="shared" si="927"/>
        <v>NA</v>
      </c>
      <c r="AC1300" s="472"/>
      <c r="AD1300" s="471" t="str">
        <f t="shared" ref="AD1300:AD1309" si="928">IF(SUM($D1291:$D1300)=0,"NA",SUM($J1291:$J1300)/SUM($D1291:$D1300))</f>
        <v>NA</v>
      </c>
      <c r="AE1300" s="471"/>
      <c r="AF1300" s="471"/>
      <c r="AG1300" s="472"/>
      <c r="AH1300" s="471"/>
      <c r="AI1300" s="472"/>
      <c r="AJ1300" s="471" t="s">
        <v>36</v>
      </c>
      <c r="AK1300" s="472"/>
      <c r="AL1300" s="471" t="s">
        <v>36</v>
      </c>
      <c r="AM1300" s="472"/>
      <c r="AN1300" s="471" t="s">
        <v>36</v>
      </c>
      <c r="AO1300" s="472"/>
      <c r="AP1300" s="472"/>
      <c r="AQ1300" s="472"/>
      <c r="AR1300" s="472"/>
    </row>
    <row r="1301" spans="1:46">
      <c r="A1301" s="466">
        <v>39701</v>
      </c>
      <c r="B1301" s="467">
        <v>2006</v>
      </c>
      <c r="C1301" s="466"/>
      <c r="D1301" s="468">
        <v>0</v>
      </c>
      <c r="E1301" s="469"/>
      <c r="F1301" s="479">
        <v>0</v>
      </c>
      <c r="G1301" s="469"/>
      <c r="H1301" s="468">
        <v>0</v>
      </c>
      <c r="J1301" s="470">
        <f t="shared" si="918"/>
        <v>0</v>
      </c>
      <c r="L1301" s="471" t="str">
        <f t="shared" si="919"/>
        <v>NA</v>
      </c>
      <c r="N1301" s="471" t="str">
        <f t="shared" si="920"/>
        <v>NA</v>
      </c>
      <c r="O1301" s="472"/>
      <c r="P1301" s="471" t="str">
        <f t="shared" si="921"/>
        <v>NA</v>
      </c>
      <c r="Q1301" s="473"/>
      <c r="R1301" s="471" t="str">
        <f t="shared" si="922"/>
        <v>NA</v>
      </c>
      <c r="S1301" s="473"/>
      <c r="T1301" s="471" t="str">
        <f t="shared" si="923"/>
        <v>NA</v>
      </c>
      <c r="U1301" s="472"/>
      <c r="V1301" s="471" t="str">
        <f t="shared" si="924"/>
        <v>NA</v>
      </c>
      <c r="W1301" s="472"/>
      <c r="X1301" s="471" t="str">
        <f t="shared" si="925"/>
        <v>NA</v>
      </c>
      <c r="Y1301" s="472"/>
      <c r="Z1301" s="471" t="str">
        <f t="shared" si="926"/>
        <v>NA</v>
      </c>
      <c r="AA1301" s="472"/>
      <c r="AB1301" s="471" t="str">
        <f t="shared" si="927"/>
        <v>NA</v>
      </c>
      <c r="AC1301" s="472"/>
      <c r="AD1301" s="471" t="str">
        <f t="shared" si="928"/>
        <v>NA</v>
      </c>
      <c r="AE1301" s="471"/>
      <c r="AF1301" s="471" t="str">
        <f t="shared" ref="AF1301:AF1309" si="929">IF(SUM($D1291:$D1301)=0,"NA",SUM($J1291:$J1301)/SUM($D1291:$D1301))</f>
        <v>NA</v>
      </c>
      <c r="AG1301" s="472"/>
      <c r="AH1301" s="471"/>
      <c r="AI1301" s="472"/>
      <c r="AJ1301" s="471"/>
      <c r="AK1301" s="472"/>
      <c r="AL1301" s="471" t="s">
        <v>36</v>
      </c>
      <c r="AM1301" s="472"/>
      <c r="AN1301" s="471" t="s">
        <v>36</v>
      </c>
      <c r="AO1301" s="472"/>
      <c r="AP1301" s="472"/>
      <c r="AQ1301" s="472"/>
      <c r="AR1301" s="472"/>
    </row>
    <row r="1302" spans="1:46">
      <c r="A1302" s="466">
        <v>39701</v>
      </c>
      <c r="B1302" s="467">
        <v>2007</v>
      </c>
      <c r="C1302" s="466"/>
      <c r="D1302" s="479">
        <v>1198.22</v>
      </c>
      <c r="E1302" s="479"/>
      <c r="F1302" s="479">
        <v>0</v>
      </c>
      <c r="G1302" s="469"/>
      <c r="H1302" s="468">
        <v>0</v>
      </c>
      <c r="J1302" s="470">
        <f t="shared" si="918"/>
        <v>0</v>
      </c>
      <c r="L1302" s="471">
        <f t="shared" si="919"/>
        <v>0</v>
      </c>
      <c r="N1302" s="471">
        <f t="shared" si="920"/>
        <v>0</v>
      </c>
      <c r="O1302" s="472"/>
      <c r="P1302" s="471">
        <f t="shared" si="921"/>
        <v>0</v>
      </c>
      <c r="Q1302" s="473"/>
      <c r="R1302" s="471">
        <f t="shared" si="922"/>
        <v>0</v>
      </c>
      <c r="S1302" s="473"/>
      <c r="T1302" s="471">
        <f t="shared" si="923"/>
        <v>0</v>
      </c>
      <c r="U1302" s="472"/>
      <c r="V1302" s="471">
        <f t="shared" si="924"/>
        <v>0</v>
      </c>
      <c r="W1302" s="472"/>
      <c r="X1302" s="471">
        <f t="shared" si="925"/>
        <v>0</v>
      </c>
      <c r="Y1302" s="472"/>
      <c r="Z1302" s="471">
        <f t="shared" si="926"/>
        <v>0</v>
      </c>
      <c r="AA1302" s="472"/>
      <c r="AB1302" s="471">
        <f t="shared" si="927"/>
        <v>0</v>
      </c>
      <c r="AC1302" s="472"/>
      <c r="AD1302" s="471">
        <f t="shared" si="928"/>
        <v>0</v>
      </c>
      <c r="AE1302" s="471"/>
      <c r="AF1302" s="471">
        <f t="shared" si="929"/>
        <v>0</v>
      </c>
      <c r="AG1302" s="472"/>
      <c r="AH1302" s="471">
        <f t="shared" ref="AH1302:AH1309" si="930">IF(SUM($D1291:$D1302)=0,"NA",SUM($J1291:$J1302)/SUM($D1291:$D1302))</f>
        <v>0</v>
      </c>
      <c r="AI1302" s="472"/>
      <c r="AJ1302" s="471"/>
      <c r="AK1302" s="472"/>
      <c r="AL1302" s="471"/>
      <c r="AM1302" s="472"/>
      <c r="AN1302" s="471" t="s">
        <v>36</v>
      </c>
      <c r="AO1302" s="472"/>
      <c r="AP1302" s="472"/>
      <c r="AQ1302" s="472"/>
      <c r="AR1302" s="472"/>
    </row>
    <row r="1303" spans="1:46">
      <c r="A1303" s="466">
        <v>39701</v>
      </c>
      <c r="B1303" s="467">
        <v>2008</v>
      </c>
      <c r="C1303" s="466"/>
      <c r="D1303" s="479">
        <v>2140.0100000000002</v>
      </c>
      <c r="E1303" s="479"/>
      <c r="F1303" s="479">
        <v>0</v>
      </c>
      <c r="G1303" s="479"/>
      <c r="H1303" s="479">
        <v>20.190000000000001</v>
      </c>
      <c r="I1303" s="483">
        <v>20.190000000000001</v>
      </c>
      <c r="J1303" s="451">
        <f t="shared" si="918"/>
        <v>-20.190000000000001</v>
      </c>
      <c r="L1303" s="471">
        <f t="shared" si="919"/>
        <v>-9.434535352638539E-3</v>
      </c>
      <c r="N1303" s="471">
        <f t="shared" si="920"/>
        <v>-6.0481153185969801E-3</v>
      </c>
      <c r="O1303" s="472"/>
      <c r="P1303" s="471">
        <f t="shared" si="921"/>
        <v>-6.0481153185969801E-3</v>
      </c>
      <c r="Q1303" s="472"/>
      <c r="R1303" s="471">
        <f t="shared" si="922"/>
        <v>-6.0481153185969801E-3</v>
      </c>
      <c r="S1303" s="473"/>
      <c r="T1303" s="471">
        <f t="shared" si="923"/>
        <v>-6.0481153185969801E-3</v>
      </c>
      <c r="U1303" s="472"/>
      <c r="V1303" s="471">
        <f t="shared" si="924"/>
        <v>-6.0481153185969801E-3</v>
      </c>
      <c r="W1303" s="472"/>
      <c r="X1303" s="471">
        <f t="shared" si="925"/>
        <v>-6.0481153185969801E-3</v>
      </c>
      <c r="Y1303" s="472"/>
      <c r="Z1303" s="471">
        <f t="shared" si="926"/>
        <v>-6.0481153185969801E-3</v>
      </c>
      <c r="AA1303" s="472"/>
      <c r="AB1303" s="471">
        <f t="shared" si="927"/>
        <v>-6.0481153185969801E-3</v>
      </c>
      <c r="AC1303" s="472"/>
      <c r="AD1303" s="471">
        <f t="shared" si="928"/>
        <v>-6.0481153185969801E-3</v>
      </c>
      <c r="AE1303" s="471"/>
      <c r="AF1303" s="471">
        <f t="shared" si="929"/>
        <v>-6.0481153185969801E-3</v>
      </c>
      <c r="AG1303" s="472"/>
      <c r="AH1303" s="471">
        <f t="shared" si="930"/>
        <v>-6.0481153185969801E-3</v>
      </c>
      <c r="AI1303" s="472"/>
      <c r="AJ1303" s="471">
        <f t="shared" ref="AJ1303:AJ1309" si="931">IF(SUM($D1291:$D1303)=0,"NA",SUM($J1291:$J1303)/SUM($D1291:$D1303))</f>
        <v>-6.0481153185969801E-3</v>
      </c>
      <c r="AK1303" s="472"/>
      <c r="AL1303" s="471"/>
      <c r="AM1303" s="472"/>
      <c r="AN1303" s="471"/>
      <c r="AO1303" s="472"/>
      <c r="AP1303" s="472"/>
      <c r="AQ1303" s="472"/>
      <c r="AR1303" s="472"/>
    </row>
    <row r="1304" spans="1:46">
      <c r="A1304" s="466">
        <v>39701</v>
      </c>
      <c r="B1304" s="467">
        <v>2009</v>
      </c>
      <c r="C1304" s="466"/>
      <c r="D1304" s="468">
        <v>0</v>
      </c>
      <c r="E1304" s="469"/>
      <c r="F1304" s="479">
        <v>0</v>
      </c>
      <c r="G1304" s="469"/>
      <c r="H1304" s="468">
        <v>0</v>
      </c>
      <c r="J1304" s="470">
        <f t="shared" si="918"/>
        <v>0</v>
      </c>
      <c r="L1304" s="471" t="str">
        <f t="shared" si="919"/>
        <v>NA</v>
      </c>
      <c r="N1304" s="471">
        <f t="shared" si="920"/>
        <v>-9.434535352638539E-3</v>
      </c>
      <c r="O1304" s="472"/>
      <c r="P1304" s="471">
        <f t="shared" si="921"/>
        <v>-6.0481153185969801E-3</v>
      </c>
      <c r="Q1304" s="472"/>
      <c r="R1304" s="471">
        <f t="shared" si="922"/>
        <v>-6.0481153185969801E-3</v>
      </c>
      <c r="S1304" s="473"/>
      <c r="T1304" s="471">
        <f t="shared" si="923"/>
        <v>-6.0481153185969801E-3</v>
      </c>
      <c r="U1304" s="472"/>
      <c r="V1304" s="471">
        <f t="shared" si="924"/>
        <v>-6.0481153185969801E-3</v>
      </c>
      <c r="W1304" s="472"/>
      <c r="X1304" s="471">
        <f t="shared" si="925"/>
        <v>-6.0481153185969801E-3</v>
      </c>
      <c r="Y1304" s="472"/>
      <c r="Z1304" s="471">
        <f t="shared" si="926"/>
        <v>-6.0481153185969801E-3</v>
      </c>
      <c r="AA1304" s="472"/>
      <c r="AB1304" s="471">
        <f t="shared" si="927"/>
        <v>-6.0481153185969801E-3</v>
      </c>
      <c r="AC1304" s="472"/>
      <c r="AD1304" s="471">
        <f t="shared" si="928"/>
        <v>-6.0481153185969801E-3</v>
      </c>
      <c r="AE1304" s="471"/>
      <c r="AF1304" s="471">
        <f t="shared" si="929"/>
        <v>-6.0481153185969801E-3</v>
      </c>
      <c r="AG1304" s="472"/>
      <c r="AH1304" s="471">
        <f t="shared" si="930"/>
        <v>-6.0481153185969801E-3</v>
      </c>
      <c r="AI1304" s="472"/>
      <c r="AJ1304" s="471">
        <f t="shared" si="931"/>
        <v>-6.0481153185969801E-3</v>
      </c>
      <c r="AK1304" s="472"/>
      <c r="AL1304" s="471">
        <f t="shared" ref="AL1304:AL1309" si="932">IF(SUM($D1291:$D1304)=0,"NA",SUM($J1291:$J1304)/SUM($D1291:$D1304))</f>
        <v>-6.0481153185969801E-3</v>
      </c>
      <c r="AM1304" s="472"/>
      <c r="AN1304" s="471"/>
      <c r="AO1304" s="472"/>
      <c r="AP1304" s="471"/>
      <c r="AQ1304" s="472"/>
      <c r="AR1304" s="472"/>
    </row>
    <row r="1305" spans="1:46">
      <c r="A1305" s="466">
        <v>39701</v>
      </c>
      <c r="B1305" s="467">
        <v>2010</v>
      </c>
      <c r="C1305" s="466"/>
      <c r="D1305" s="468">
        <v>0</v>
      </c>
      <c r="E1305" s="469"/>
      <c r="F1305" s="479">
        <v>0</v>
      </c>
      <c r="G1305" s="469"/>
      <c r="H1305" s="468">
        <v>0</v>
      </c>
      <c r="J1305" s="470">
        <f t="shared" si="918"/>
        <v>0</v>
      </c>
      <c r="L1305" s="471" t="str">
        <f t="shared" si="919"/>
        <v>NA</v>
      </c>
      <c r="N1305" s="471" t="str">
        <f t="shared" si="920"/>
        <v>NA</v>
      </c>
      <c r="O1305" s="472"/>
      <c r="P1305" s="471">
        <f t="shared" si="921"/>
        <v>-9.434535352638539E-3</v>
      </c>
      <c r="Q1305" s="472"/>
      <c r="R1305" s="471">
        <f t="shared" si="922"/>
        <v>-6.0481153185969801E-3</v>
      </c>
      <c r="S1305" s="472"/>
      <c r="T1305" s="471">
        <f t="shared" si="923"/>
        <v>-6.0481153185969801E-3</v>
      </c>
      <c r="U1305" s="472"/>
      <c r="V1305" s="471">
        <f t="shared" si="924"/>
        <v>-6.0481153185969801E-3</v>
      </c>
      <c r="W1305" s="472"/>
      <c r="X1305" s="471">
        <f t="shared" si="925"/>
        <v>-6.0481153185969801E-3</v>
      </c>
      <c r="Y1305" s="472"/>
      <c r="Z1305" s="471">
        <f t="shared" si="926"/>
        <v>-6.0481153185969801E-3</v>
      </c>
      <c r="AA1305" s="472"/>
      <c r="AB1305" s="471">
        <f t="shared" si="927"/>
        <v>-6.0481153185969801E-3</v>
      </c>
      <c r="AC1305" s="472"/>
      <c r="AD1305" s="471">
        <f t="shared" si="928"/>
        <v>-6.0481153185969801E-3</v>
      </c>
      <c r="AE1305" s="472"/>
      <c r="AF1305" s="471">
        <f t="shared" si="929"/>
        <v>-6.0481153185969801E-3</v>
      </c>
      <c r="AG1305" s="472"/>
      <c r="AH1305" s="471">
        <f t="shared" si="930"/>
        <v>-6.0481153185969801E-3</v>
      </c>
      <c r="AI1305" s="472"/>
      <c r="AJ1305" s="471">
        <f t="shared" si="931"/>
        <v>-6.0481153185969801E-3</v>
      </c>
      <c r="AK1305" s="472"/>
      <c r="AL1305" s="471">
        <f t="shared" si="932"/>
        <v>-6.0481153185969801E-3</v>
      </c>
      <c r="AM1305" s="472"/>
      <c r="AN1305" s="471">
        <f>IF(SUM($D1291:$D1305)=0,"NA",SUM($J1291:$J1305)/SUM($D1291:$D1305))</f>
        <v>-6.0481153185969801E-3</v>
      </c>
      <c r="AO1305" s="472"/>
      <c r="AP1305" s="471"/>
      <c r="AQ1305" s="472"/>
      <c r="AR1305" s="471"/>
    </row>
    <row r="1306" spans="1:46">
      <c r="A1306" s="466">
        <v>39701</v>
      </c>
      <c r="B1306" s="467">
        <v>2011</v>
      </c>
      <c r="C1306" s="466"/>
      <c r="D1306" s="468">
        <v>0</v>
      </c>
      <c r="E1306" s="469"/>
      <c r="F1306" s="479">
        <v>0</v>
      </c>
      <c r="G1306" s="469"/>
      <c r="H1306" s="468">
        <v>0</v>
      </c>
      <c r="J1306" s="470">
        <f t="shared" si="918"/>
        <v>0</v>
      </c>
      <c r="L1306" s="471" t="str">
        <f t="shared" si="919"/>
        <v>NA</v>
      </c>
      <c r="N1306" s="471" t="str">
        <f t="shared" si="920"/>
        <v>NA</v>
      </c>
      <c r="O1306" s="472"/>
      <c r="P1306" s="471" t="str">
        <f t="shared" si="921"/>
        <v>NA</v>
      </c>
      <c r="Q1306" s="472"/>
      <c r="R1306" s="471">
        <f t="shared" si="922"/>
        <v>-9.434535352638539E-3</v>
      </c>
      <c r="S1306" s="472"/>
      <c r="T1306" s="471">
        <f t="shared" si="923"/>
        <v>-6.0481153185969801E-3</v>
      </c>
      <c r="U1306" s="472"/>
      <c r="V1306" s="471">
        <f t="shared" si="924"/>
        <v>-6.0481153185969801E-3</v>
      </c>
      <c r="W1306" s="472"/>
      <c r="X1306" s="471">
        <f t="shared" si="925"/>
        <v>-6.0481153185969801E-3</v>
      </c>
      <c r="Y1306" s="472"/>
      <c r="Z1306" s="471">
        <f t="shared" si="926"/>
        <v>-6.0481153185969801E-3</v>
      </c>
      <c r="AA1306" s="472"/>
      <c r="AB1306" s="471">
        <f t="shared" si="927"/>
        <v>-6.0481153185969801E-3</v>
      </c>
      <c r="AC1306" s="472"/>
      <c r="AD1306" s="471">
        <f t="shared" si="928"/>
        <v>-6.0481153185969801E-3</v>
      </c>
      <c r="AE1306" s="472"/>
      <c r="AF1306" s="471">
        <f t="shared" si="929"/>
        <v>-6.0481153185969801E-3</v>
      </c>
      <c r="AG1306" s="472"/>
      <c r="AH1306" s="471">
        <f t="shared" si="930"/>
        <v>-6.0481153185969801E-3</v>
      </c>
      <c r="AI1306" s="472"/>
      <c r="AJ1306" s="471">
        <f t="shared" si="931"/>
        <v>-6.0481153185969801E-3</v>
      </c>
      <c r="AK1306" s="472"/>
      <c r="AL1306" s="471">
        <f t="shared" si="932"/>
        <v>-6.0481153185969801E-3</v>
      </c>
      <c r="AM1306" s="472"/>
      <c r="AN1306" s="471">
        <f>IF(SUM($D1292:$D1306)=0,"NA",SUM($J1292:$J1306)/SUM($D1292:$D1306))</f>
        <v>-6.0481153185969801E-3</v>
      </c>
      <c r="AO1306" s="472"/>
      <c r="AP1306" s="471">
        <f>IF(SUM($D1291:$D1306)=0,"NA",SUM($J1291:$J1306)/SUM($D1291:$D1306))</f>
        <v>-6.0481153185969801E-3</v>
      </c>
      <c r="AQ1306" s="472"/>
      <c r="AR1306" s="471"/>
    </row>
    <row r="1307" spans="1:46">
      <c r="A1307" s="466">
        <v>39701</v>
      </c>
      <c r="B1307" s="467">
        <v>2012</v>
      </c>
      <c r="C1307" s="466"/>
      <c r="D1307" s="468">
        <v>0</v>
      </c>
      <c r="E1307" s="469"/>
      <c r="F1307" s="479">
        <v>0</v>
      </c>
      <c r="G1307" s="469"/>
      <c r="H1307" s="468">
        <v>0</v>
      </c>
      <c r="J1307" s="470">
        <f t="shared" si="918"/>
        <v>0</v>
      </c>
      <c r="L1307" s="471" t="str">
        <f t="shared" si="919"/>
        <v>NA</v>
      </c>
      <c r="N1307" s="471" t="str">
        <f t="shared" si="920"/>
        <v>NA</v>
      </c>
      <c r="O1307" s="472"/>
      <c r="P1307" s="471" t="str">
        <f t="shared" si="921"/>
        <v>NA</v>
      </c>
      <c r="Q1307" s="472"/>
      <c r="R1307" s="471" t="str">
        <f t="shared" si="922"/>
        <v>NA</v>
      </c>
      <c r="S1307" s="472"/>
      <c r="T1307" s="471">
        <f t="shared" si="923"/>
        <v>-9.434535352638539E-3</v>
      </c>
      <c r="U1307" s="472"/>
      <c r="V1307" s="471">
        <f t="shared" si="924"/>
        <v>-6.0481153185969801E-3</v>
      </c>
      <c r="W1307" s="472"/>
      <c r="X1307" s="471">
        <f t="shared" si="925"/>
        <v>-6.0481153185969801E-3</v>
      </c>
      <c r="Y1307" s="472"/>
      <c r="Z1307" s="471">
        <f t="shared" si="926"/>
        <v>-6.0481153185969801E-3</v>
      </c>
      <c r="AA1307" s="472"/>
      <c r="AB1307" s="471">
        <f t="shared" si="927"/>
        <v>-6.0481153185969801E-3</v>
      </c>
      <c r="AC1307" s="472"/>
      <c r="AD1307" s="471">
        <f t="shared" si="928"/>
        <v>-6.0481153185969801E-3</v>
      </c>
      <c r="AE1307" s="472"/>
      <c r="AF1307" s="471">
        <f t="shared" si="929"/>
        <v>-6.0481153185969801E-3</v>
      </c>
      <c r="AG1307" s="472"/>
      <c r="AH1307" s="471">
        <f t="shared" si="930"/>
        <v>-6.0481153185969801E-3</v>
      </c>
      <c r="AI1307" s="472"/>
      <c r="AJ1307" s="471">
        <f t="shared" si="931"/>
        <v>-6.0481153185969801E-3</v>
      </c>
      <c r="AK1307" s="472"/>
      <c r="AL1307" s="471">
        <f t="shared" si="932"/>
        <v>-6.0481153185969801E-3</v>
      </c>
      <c r="AM1307" s="472"/>
      <c r="AN1307" s="471">
        <f>IF(SUM($D1293:$D1307)=0,"NA",SUM($J1293:$J1307)/SUM($D1293:$D1307))</f>
        <v>-6.0481153185969801E-3</v>
      </c>
      <c r="AO1307" s="472"/>
      <c r="AP1307" s="471">
        <f>IF(SUM($D1292:$D1307)=0,"NA",SUM($J1292:$J1307)/SUM($D1292:$D1307))</f>
        <v>-6.0481153185969801E-3</v>
      </c>
      <c r="AQ1307" s="472"/>
      <c r="AR1307" s="471">
        <f>IF(SUM($D1291:$D1307)=0,"NA",SUM($J1291:$J1307)/SUM($D1291:$D1307))</f>
        <v>-6.0481153185969801E-3</v>
      </c>
    </row>
    <row r="1308" spans="1:46">
      <c r="A1308" s="466">
        <v>39701</v>
      </c>
      <c r="B1308" s="467">
        <v>2013</v>
      </c>
      <c r="C1308" s="466"/>
      <c r="D1308" s="468">
        <v>0</v>
      </c>
      <c r="E1308" s="469"/>
      <c r="F1308" s="479">
        <v>0</v>
      </c>
      <c r="G1308" s="469"/>
      <c r="H1308" s="468">
        <v>0</v>
      </c>
      <c r="J1308" s="470">
        <f t="shared" si="918"/>
        <v>0</v>
      </c>
      <c r="L1308" s="471" t="str">
        <f t="shared" si="919"/>
        <v>NA</v>
      </c>
      <c r="N1308" s="471" t="str">
        <f>IF(SUM($D1307:$D1308)=0,"NA",SUM($J1307:$J1308)/SUM($D1307:$D1308))</f>
        <v>NA</v>
      </c>
      <c r="O1308" s="472"/>
      <c r="P1308" s="471" t="str">
        <f t="shared" si="921"/>
        <v>NA</v>
      </c>
      <c r="Q1308" s="472"/>
      <c r="R1308" s="471" t="str">
        <f t="shared" si="922"/>
        <v>NA</v>
      </c>
      <c r="S1308" s="472"/>
      <c r="T1308" s="471" t="str">
        <f t="shared" si="923"/>
        <v>NA</v>
      </c>
      <c r="U1308" s="472"/>
      <c r="V1308" s="471">
        <f t="shared" si="924"/>
        <v>-9.434535352638539E-3</v>
      </c>
      <c r="W1308" s="472"/>
      <c r="X1308" s="471">
        <f t="shared" si="925"/>
        <v>-6.0481153185969801E-3</v>
      </c>
      <c r="Y1308" s="472"/>
      <c r="Z1308" s="471">
        <f t="shared" si="926"/>
        <v>-6.0481153185969801E-3</v>
      </c>
      <c r="AA1308" s="472"/>
      <c r="AB1308" s="471">
        <f t="shared" si="927"/>
        <v>-6.0481153185969801E-3</v>
      </c>
      <c r="AC1308" s="472"/>
      <c r="AD1308" s="471">
        <f t="shared" si="928"/>
        <v>-6.0481153185969801E-3</v>
      </c>
      <c r="AE1308" s="472"/>
      <c r="AF1308" s="471">
        <f t="shared" si="929"/>
        <v>-6.0481153185969801E-3</v>
      </c>
      <c r="AG1308" s="472"/>
      <c r="AH1308" s="471">
        <f t="shared" si="930"/>
        <v>-6.0481153185969801E-3</v>
      </c>
      <c r="AI1308" s="472"/>
      <c r="AJ1308" s="471">
        <f t="shared" si="931"/>
        <v>-6.0481153185969801E-3</v>
      </c>
      <c r="AK1308" s="472"/>
      <c r="AL1308" s="471">
        <f t="shared" si="932"/>
        <v>-6.0481153185969801E-3</v>
      </c>
      <c r="AM1308" s="472"/>
      <c r="AN1308" s="471">
        <f>IF(SUM($D1294:$D1308)=0,"NA",SUM($J1294:$J1308)/SUM($D1294:$D1308))</f>
        <v>-6.0481153185969801E-3</v>
      </c>
      <c r="AO1308" s="472"/>
      <c r="AP1308" s="471">
        <f>IF(SUM($D1293:$D1308)=0,"NA",SUM($J1293:$J1308)/SUM($D1293:$D1308))</f>
        <v>-6.0481153185969801E-3</v>
      </c>
      <c r="AQ1308" s="472"/>
      <c r="AR1308" s="471">
        <f>IF(SUM($D1292:$D1308)=0,"NA",SUM($J1292:$J1308)/SUM($D1292:$D1308))</f>
        <v>-6.0481153185969801E-3</v>
      </c>
      <c r="AS1308" s="471">
        <f>IF(SUM($D1291:$D1308)=0,"NA",SUM($J1291:$J1308)/SUM($D1291:$D1308))</f>
        <v>-6.0481153185969801E-3</v>
      </c>
    </row>
    <row r="1309" spans="1:46">
      <c r="A1309" s="466">
        <v>39701</v>
      </c>
      <c r="B1309" s="467">
        <v>2014</v>
      </c>
      <c r="C1309" s="466"/>
      <c r="D1309" s="468">
        <v>0</v>
      </c>
      <c r="E1309" s="469"/>
      <c r="F1309" s="479">
        <v>0</v>
      </c>
      <c r="G1309" s="469"/>
      <c r="H1309" s="468">
        <v>0</v>
      </c>
      <c r="J1309" s="470">
        <f t="shared" si="918"/>
        <v>0</v>
      </c>
      <c r="L1309" s="471" t="str">
        <f t="shared" si="919"/>
        <v>NA</v>
      </c>
      <c r="N1309" s="471" t="str">
        <f>IF(SUM($D1308:$D1309)=0,"NA",SUM($J1308:$J1309)/SUM($D1308:$D1309))</f>
        <v>NA</v>
      </c>
      <c r="O1309" s="472"/>
      <c r="P1309" s="471" t="str">
        <f t="shared" si="921"/>
        <v>NA</v>
      </c>
      <c r="Q1309" s="472"/>
      <c r="R1309" s="471" t="str">
        <f t="shared" si="922"/>
        <v>NA</v>
      </c>
      <c r="S1309" s="472"/>
      <c r="T1309" s="471" t="str">
        <f t="shared" si="923"/>
        <v>NA</v>
      </c>
      <c r="U1309" s="472"/>
      <c r="V1309" s="471" t="str">
        <f t="shared" si="924"/>
        <v>NA</v>
      </c>
      <c r="W1309" s="472"/>
      <c r="X1309" s="471">
        <f t="shared" si="925"/>
        <v>-9.434535352638539E-3</v>
      </c>
      <c r="Y1309" s="472"/>
      <c r="Z1309" s="471">
        <f t="shared" si="926"/>
        <v>-6.0481153185969801E-3</v>
      </c>
      <c r="AA1309" s="472"/>
      <c r="AB1309" s="471">
        <f t="shared" si="927"/>
        <v>-6.0481153185969801E-3</v>
      </c>
      <c r="AC1309" s="472"/>
      <c r="AD1309" s="471">
        <f t="shared" si="928"/>
        <v>-6.0481153185969801E-3</v>
      </c>
      <c r="AE1309" s="472"/>
      <c r="AF1309" s="471">
        <f t="shared" si="929"/>
        <v>-6.0481153185969801E-3</v>
      </c>
      <c r="AG1309" s="472"/>
      <c r="AH1309" s="471">
        <f t="shared" si="930"/>
        <v>-6.0481153185969801E-3</v>
      </c>
      <c r="AI1309" s="472"/>
      <c r="AJ1309" s="471">
        <f t="shared" si="931"/>
        <v>-6.0481153185969801E-3</v>
      </c>
      <c r="AK1309" s="472"/>
      <c r="AL1309" s="471">
        <f t="shared" si="932"/>
        <v>-6.0481153185969801E-3</v>
      </c>
      <c r="AM1309" s="472"/>
      <c r="AN1309" s="471">
        <f>IF(SUM($D1295:$D1309)=0,"NA",SUM($J1295:$J1309)/SUM($D1295:$D1309))</f>
        <v>-6.0481153185969801E-3</v>
      </c>
      <c r="AO1309" s="472"/>
      <c r="AP1309" s="471">
        <f>IF(SUM($D1294:$D1309)=0,"NA",SUM($J1294:$J1309)/SUM($D1294:$D1309))</f>
        <v>-6.0481153185969801E-3</v>
      </c>
      <c r="AQ1309" s="472"/>
      <c r="AR1309" s="471">
        <f>IF(SUM($D1293:$D1309)=0,"NA",SUM($J1293:$J1309)/SUM($D1293:$D1309))</f>
        <v>-6.0481153185969801E-3</v>
      </c>
      <c r="AS1309" s="471">
        <f>IF(SUM($D1292:$D1309)=0,"NA",SUM($J1292:$J1309)/SUM($D1292:$D1309))</f>
        <v>-6.0481153185969801E-3</v>
      </c>
      <c r="AT1309" s="471">
        <f>IF(SUM($D1291:$D1309)=0,"NA",SUM($J1291:$J1309)/SUM($D1291:$D1309))</f>
        <v>-6.0481153185969801E-3</v>
      </c>
    </row>
    <row r="1310" spans="1:46">
      <c r="A1310" s="466"/>
      <c r="B1310" s="466"/>
      <c r="C1310" s="466"/>
      <c r="D1310" s="477"/>
      <c r="E1310" s="478"/>
      <c r="F1310" s="477"/>
      <c r="G1310" s="478"/>
      <c r="H1310" s="477"/>
      <c r="J1310" s="488">
        <f>SUM(J1291:J1309)</f>
        <v>-20.190000000000001</v>
      </c>
    </row>
    <row r="1311" spans="1:46">
      <c r="A1311" s="466"/>
      <c r="B1311" s="466"/>
      <c r="C1311" s="466"/>
      <c r="D1311" s="477"/>
      <c r="E1311" s="478"/>
      <c r="F1311" s="477"/>
      <c r="G1311" s="478"/>
      <c r="H1311" s="477"/>
    </row>
    <row r="1312" spans="1:46">
      <c r="A1312" s="466">
        <v>39702</v>
      </c>
      <c r="B1312" s="467">
        <v>1996</v>
      </c>
      <c r="C1312" s="466"/>
      <c r="D1312" s="468">
        <v>0</v>
      </c>
      <c r="E1312" s="469"/>
      <c r="F1312" s="479">
        <v>0</v>
      </c>
      <c r="G1312" s="469"/>
      <c r="H1312" s="468">
        <v>0</v>
      </c>
      <c r="J1312" s="470">
        <f t="shared" ref="J1312:J1330" si="933">F1312+-H1312</f>
        <v>0</v>
      </c>
      <c r="L1312" s="471" t="str">
        <f t="shared" ref="L1312:L1330" si="934">IF(D1312=0,"NA",+J1312/D1312)</f>
        <v>NA</v>
      </c>
      <c r="N1312" s="471"/>
      <c r="O1312" s="472"/>
      <c r="P1312" s="471"/>
      <c r="Q1312" s="473"/>
      <c r="R1312" s="473"/>
      <c r="S1312" s="473"/>
      <c r="T1312" s="473"/>
      <c r="U1312" s="472"/>
      <c r="V1312" s="472"/>
      <c r="W1312" s="472"/>
      <c r="X1312" s="472"/>
      <c r="Y1312" s="472"/>
      <c r="Z1312" s="472"/>
      <c r="AA1312" s="474"/>
      <c r="AB1312" s="474"/>
      <c r="AC1312" s="472"/>
      <c r="AD1312" s="472"/>
      <c r="AE1312" s="472"/>
      <c r="AF1312" s="472"/>
      <c r="AG1312" s="472"/>
      <c r="AH1312" s="472"/>
      <c r="AI1312" s="472"/>
      <c r="AJ1312" s="472"/>
      <c r="AK1312" s="472"/>
      <c r="AL1312" s="472"/>
      <c r="AM1312" s="472"/>
      <c r="AN1312" s="472"/>
      <c r="AO1312" s="472"/>
      <c r="AP1312" s="472"/>
      <c r="AQ1312" s="472"/>
      <c r="AR1312" s="472"/>
    </row>
    <row r="1313" spans="1:44">
      <c r="A1313" s="466">
        <v>39702</v>
      </c>
      <c r="B1313" s="467">
        <v>1997</v>
      </c>
      <c r="C1313" s="466"/>
      <c r="D1313" s="468">
        <v>0</v>
      </c>
      <c r="E1313" s="469"/>
      <c r="F1313" s="479">
        <v>0</v>
      </c>
      <c r="G1313" s="469"/>
      <c r="H1313" s="468">
        <v>0</v>
      </c>
      <c r="J1313" s="470">
        <f t="shared" si="933"/>
        <v>0</v>
      </c>
      <c r="L1313" s="471" t="str">
        <f t="shared" si="934"/>
        <v>NA</v>
      </c>
      <c r="N1313" s="471" t="str">
        <f t="shared" ref="N1313:N1328" si="935">IF(SUM($D1312:$D1313)=0,"NA",SUM($J1312:$J1313)/SUM($D1312:$D1313))</f>
        <v>NA</v>
      </c>
      <c r="O1313" s="472"/>
      <c r="P1313" s="471"/>
      <c r="Q1313" s="473"/>
      <c r="R1313" s="471"/>
      <c r="S1313" s="473"/>
      <c r="T1313" s="473"/>
      <c r="U1313" s="472"/>
      <c r="V1313" s="472"/>
      <c r="W1313" s="472"/>
      <c r="X1313" s="472"/>
      <c r="Y1313" s="472"/>
      <c r="Z1313" s="472"/>
      <c r="AA1313" s="474"/>
      <c r="AB1313" s="475"/>
      <c r="AC1313" s="472"/>
      <c r="AD1313" s="472"/>
      <c r="AE1313" s="472"/>
      <c r="AF1313" s="472"/>
      <c r="AG1313" s="472"/>
      <c r="AH1313" s="472"/>
      <c r="AI1313" s="472"/>
      <c r="AJ1313" s="472"/>
      <c r="AK1313" s="472"/>
      <c r="AL1313" s="472"/>
      <c r="AM1313" s="472"/>
      <c r="AN1313" s="472"/>
      <c r="AO1313" s="472"/>
      <c r="AP1313" s="472"/>
      <c r="AQ1313" s="472"/>
      <c r="AR1313" s="472"/>
    </row>
    <row r="1314" spans="1:44">
      <c r="A1314" s="466">
        <v>39702</v>
      </c>
      <c r="B1314" s="467">
        <v>1998</v>
      </c>
      <c r="C1314" s="466"/>
      <c r="D1314" s="468">
        <v>0</v>
      </c>
      <c r="E1314" s="469"/>
      <c r="F1314" s="479">
        <v>0</v>
      </c>
      <c r="G1314" s="469"/>
      <c r="H1314" s="468">
        <v>0</v>
      </c>
      <c r="J1314" s="470">
        <f t="shared" si="933"/>
        <v>0</v>
      </c>
      <c r="L1314" s="471" t="str">
        <f t="shared" si="934"/>
        <v>NA</v>
      </c>
      <c r="N1314" s="471" t="str">
        <f t="shared" si="935"/>
        <v>NA</v>
      </c>
      <c r="O1314" s="472"/>
      <c r="P1314" s="471" t="str">
        <f t="shared" ref="P1314:P1330" si="936">IF(SUM($D1312:$D1314)=0,"NA",SUM($J1312:$J1314)/SUM($D1312:$D1314))</f>
        <v>NA</v>
      </c>
      <c r="Q1314" s="473"/>
      <c r="R1314" s="471"/>
      <c r="S1314" s="473"/>
      <c r="T1314" s="471"/>
      <c r="U1314" s="472"/>
      <c r="V1314" s="472"/>
      <c r="W1314" s="472"/>
      <c r="X1314" s="472"/>
      <c r="Y1314" s="472"/>
      <c r="Z1314" s="472"/>
      <c r="AA1314" s="472"/>
      <c r="AB1314" s="472"/>
      <c r="AC1314" s="472"/>
      <c r="AD1314" s="472"/>
      <c r="AE1314" s="472"/>
      <c r="AF1314" s="472"/>
      <c r="AG1314" s="472"/>
      <c r="AH1314" s="472"/>
      <c r="AI1314" s="472"/>
      <c r="AJ1314" s="472"/>
      <c r="AK1314" s="472"/>
      <c r="AL1314" s="472"/>
      <c r="AM1314" s="472"/>
      <c r="AN1314" s="472"/>
      <c r="AO1314" s="472"/>
      <c r="AP1314" s="472"/>
      <c r="AQ1314" s="472"/>
      <c r="AR1314" s="472"/>
    </row>
    <row r="1315" spans="1:44">
      <c r="A1315" s="466">
        <v>39702</v>
      </c>
      <c r="B1315" s="467">
        <v>1999</v>
      </c>
      <c r="C1315" s="466"/>
      <c r="D1315" s="468">
        <v>0</v>
      </c>
      <c r="E1315" s="469"/>
      <c r="F1315" s="479">
        <v>0</v>
      </c>
      <c r="G1315" s="469"/>
      <c r="H1315" s="468">
        <v>0</v>
      </c>
      <c r="J1315" s="470">
        <f t="shared" si="933"/>
        <v>0</v>
      </c>
      <c r="L1315" s="471" t="str">
        <f t="shared" si="934"/>
        <v>NA</v>
      </c>
      <c r="N1315" s="471" t="str">
        <f t="shared" si="935"/>
        <v>NA</v>
      </c>
      <c r="O1315" s="472"/>
      <c r="P1315" s="471" t="str">
        <f t="shared" si="936"/>
        <v>NA</v>
      </c>
      <c r="Q1315" s="473"/>
      <c r="R1315" s="471" t="str">
        <f t="shared" ref="R1315:R1330" si="937">IF(SUM($D1312:$D1315)=0,"NA",SUM($J1312:$J1315)/SUM($D1312:$D1315))</f>
        <v>NA</v>
      </c>
      <c r="S1315" s="473"/>
      <c r="T1315" s="471"/>
      <c r="U1315" s="472"/>
      <c r="V1315" s="471"/>
      <c r="W1315" s="472"/>
      <c r="X1315" s="472"/>
      <c r="Y1315" s="472"/>
      <c r="Z1315" s="472"/>
      <c r="AA1315" s="472"/>
      <c r="AB1315" s="472"/>
      <c r="AC1315" s="472"/>
      <c r="AD1315" s="472"/>
      <c r="AE1315" s="472"/>
      <c r="AF1315" s="472"/>
      <c r="AG1315" s="472"/>
      <c r="AH1315" s="472"/>
      <c r="AI1315" s="472"/>
      <c r="AJ1315" s="472"/>
      <c r="AK1315" s="472"/>
      <c r="AL1315" s="472"/>
      <c r="AM1315" s="472"/>
      <c r="AN1315" s="472"/>
      <c r="AO1315" s="472"/>
      <c r="AP1315" s="472"/>
      <c r="AQ1315" s="472"/>
      <c r="AR1315" s="472"/>
    </row>
    <row r="1316" spans="1:44">
      <c r="A1316" s="466">
        <v>39702</v>
      </c>
      <c r="B1316" s="467">
        <v>2000</v>
      </c>
      <c r="C1316" s="466"/>
      <c r="D1316" s="468">
        <v>0</v>
      </c>
      <c r="E1316" s="469"/>
      <c r="F1316" s="479">
        <v>0</v>
      </c>
      <c r="G1316" s="469"/>
      <c r="H1316" s="468">
        <v>0</v>
      </c>
      <c r="J1316" s="470">
        <f t="shared" si="933"/>
        <v>0</v>
      </c>
      <c r="L1316" s="471" t="str">
        <f t="shared" si="934"/>
        <v>NA</v>
      </c>
      <c r="N1316" s="471" t="str">
        <f t="shared" si="935"/>
        <v>NA</v>
      </c>
      <c r="O1316" s="472"/>
      <c r="P1316" s="471" t="str">
        <f t="shared" si="936"/>
        <v>NA</v>
      </c>
      <c r="Q1316" s="473"/>
      <c r="R1316" s="471" t="str">
        <f t="shared" si="937"/>
        <v>NA</v>
      </c>
      <c r="S1316" s="473"/>
      <c r="T1316" s="471" t="str">
        <f t="shared" ref="T1316:T1326" si="938">IF(SUM($D1312:$D1316)=0,"NA",SUM($J1312:$J1316)/SUM($D1312:$D1316))</f>
        <v>NA</v>
      </c>
      <c r="U1316" s="472"/>
      <c r="V1316" s="471"/>
      <c r="W1316" s="472"/>
      <c r="X1316" s="471"/>
      <c r="Y1316" s="472"/>
      <c r="Z1316" s="472"/>
      <c r="AA1316" s="472"/>
      <c r="AB1316" s="472"/>
      <c r="AC1316" s="472"/>
      <c r="AD1316" s="472"/>
      <c r="AE1316" s="472"/>
      <c r="AF1316" s="472"/>
      <c r="AG1316" s="472"/>
      <c r="AH1316" s="472"/>
      <c r="AI1316" s="472"/>
      <c r="AJ1316" s="472"/>
      <c r="AK1316" s="472"/>
      <c r="AL1316" s="472"/>
      <c r="AM1316" s="472"/>
      <c r="AN1316" s="472"/>
      <c r="AO1316" s="472"/>
      <c r="AP1316" s="472"/>
      <c r="AQ1316" s="472"/>
      <c r="AR1316" s="472"/>
    </row>
    <row r="1317" spans="1:44">
      <c r="A1317" s="466">
        <v>39702</v>
      </c>
      <c r="B1317" s="467">
        <v>2001</v>
      </c>
      <c r="C1317" s="466"/>
      <c r="D1317" s="468">
        <v>0</v>
      </c>
      <c r="E1317" s="469"/>
      <c r="F1317" s="479">
        <v>0</v>
      </c>
      <c r="G1317" s="469"/>
      <c r="H1317" s="468">
        <v>0</v>
      </c>
      <c r="J1317" s="470">
        <f t="shared" si="933"/>
        <v>0</v>
      </c>
      <c r="L1317" s="471" t="str">
        <f t="shared" si="934"/>
        <v>NA</v>
      </c>
      <c r="N1317" s="471" t="str">
        <f t="shared" si="935"/>
        <v>NA</v>
      </c>
      <c r="O1317" s="472"/>
      <c r="P1317" s="471" t="str">
        <f t="shared" si="936"/>
        <v>NA</v>
      </c>
      <c r="Q1317" s="473"/>
      <c r="R1317" s="471" t="str">
        <f t="shared" si="937"/>
        <v>NA</v>
      </c>
      <c r="S1317" s="473"/>
      <c r="T1317" s="471" t="str">
        <f t="shared" si="938"/>
        <v>NA</v>
      </c>
      <c r="U1317" s="472"/>
      <c r="V1317" s="471" t="str">
        <f t="shared" ref="V1317:V1327" si="939">IF(SUM($D1312:$D1317)=0,"NA",SUM($J1312:$J1317)/SUM($D1312:$D1317))</f>
        <v>NA</v>
      </c>
      <c r="W1317" s="472"/>
      <c r="X1317" s="471"/>
      <c r="Y1317" s="472"/>
      <c r="Z1317" s="471"/>
      <c r="AA1317" s="472"/>
      <c r="AB1317" s="472"/>
      <c r="AC1317" s="472"/>
      <c r="AD1317" s="472"/>
      <c r="AE1317" s="472"/>
      <c r="AF1317" s="472"/>
      <c r="AG1317" s="472"/>
      <c r="AH1317" s="472"/>
      <c r="AI1317" s="472"/>
      <c r="AJ1317" s="472"/>
      <c r="AK1317" s="472"/>
      <c r="AL1317" s="472"/>
      <c r="AM1317" s="472"/>
      <c r="AN1317" s="472"/>
      <c r="AO1317" s="472"/>
      <c r="AP1317" s="472"/>
      <c r="AQ1317" s="472"/>
      <c r="AR1317" s="472"/>
    </row>
    <row r="1318" spans="1:44">
      <c r="A1318" s="466">
        <v>39702</v>
      </c>
      <c r="B1318" s="467">
        <v>2002</v>
      </c>
      <c r="C1318" s="466"/>
      <c r="D1318" s="468">
        <v>0</v>
      </c>
      <c r="E1318" s="469"/>
      <c r="F1318" s="479">
        <v>0</v>
      </c>
      <c r="G1318" s="469"/>
      <c r="H1318" s="468">
        <v>0</v>
      </c>
      <c r="J1318" s="470">
        <f t="shared" si="933"/>
        <v>0</v>
      </c>
      <c r="L1318" s="471" t="str">
        <f t="shared" si="934"/>
        <v>NA</v>
      </c>
      <c r="N1318" s="471" t="str">
        <f t="shared" si="935"/>
        <v>NA</v>
      </c>
      <c r="O1318" s="472"/>
      <c r="P1318" s="471" t="str">
        <f t="shared" si="936"/>
        <v>NA</v>
      </c>
      <c r="Q1318" s="473"/>
      <c r="R1318" s="471" t="str">
        <f t="shared" si="937"/>
        <v>NA</v>
      </c>
      <c r="S1318" s="473"/>
      <c r="T1318" s="471" t="str">
        <f t="shared" si="938"/>
        <v>NA</v>
      </c>
      <c r="U1318" s="472"/>
      <c r="V1318" s="471" t="str">
        <f t="shared" si="939"/>
        <v>NA</v>
      </c>
      <c r="W1318" s="472"/>
      <c r="X1318" s="471" t="str">
        <f t="shared" ref="X1318:X1330" si="940">IF(SUM($D1312:$D1318)=0,"NA",SUM($J1312:$J1318)/SUM($D1312:$D1318))</f>
        <v>NA</v>
      </c>
      <c r="Y1318" s="472"/>
      <c r="Z1318" s="471"/>
      <c r="AA1318" s="472"/>
      <c r="AB1318" s="471"/>
      <c r="AC1318" s="472"/>
      <c r="AD1318" s="472"/>
      <c r="AE1318" s="472"/>
      <c r="AF1318" s="472"/>
      <c r="AG1318" s="472"/>
      <c r="AH1318" s="472"/>
      <c r="AI1318" s="472"/>
      <c r="AJ1318" s="472"/>
      <c r="AK1318" s="472"/>
      <c r="AL1318" s="472"/>
      <c r="AM1318" s="472"/>
      <c r="AN1318" s="472"/>
      <c r="AO1318" s="472"/>
      <c r="AP1318" s="472"/>
      <c r="AQ1318" s="472"/>
      <c r="AR1318" s="472"/>
    </row>
    <row r="1319" spans="1:44">
      <c r="A1319" s="466">
        <v>39702</v>
      </c>
      <c r="B1319" s="467">
        <v>2003</v>
      </c>
      <c r="C1319" s="466"/>
      <c r="D1319" s="468">
        <v>0</v>
      </c>
      <c r="E1319" s="469"/>
      <c r="F1319" s="479">
        <v>0</v>
      </c>
      <c r="G1319" s="469"/>
      <c r="H1319" s="468">
        <v>0</v>
      </c>
      <c r="J1319" s="470">
        <f t="shared" si="933"/>
        <v>0</v>
      </c>
      <c r="L1319" s="471" t="str">
        <f t="shared" si="934"/>
        <v>NA</v>
      </c>
      <c r="N1319" s="471" t="str">
        <f t="shared" si="935"/>
        <v>NA</v>
      </c>
      <c r="O1319" s="472"/>
      <c r="P1319" s="471" t="str">
        <f t="shared" si="936"/>
        <v>NA</v>
      </c>
      <c r="Q1319" s="473"/>
      <c r="R1319" s="471" t="str">
        <f t="shared" si="937"/>
        <v>NA</v>
      </c>
      <c r="S1319" s="473"/>
      <c r="T1319" s="471" t="str">
        <f t="shared" si="938"/>
        <v>NA</v>
      </c>
      <c r="U1319" s="472"/>
      <c r="V1319" s="471" t="str">
        <f t="shared" si="939"/>
        <v>NA</v>
      </c>
      <c r="W1319" s="472"/>
      <c r="X1319" s="471" t="str">
        <f t="shared" si="940"/>
        <v>NA</v>
      </c>
      <c r="Y1319" s="472"/>
      <c r="Z1319" s="471" t="str">
        <f t="shared" ref="Z1319:Z1330" si="941">IF(SUM($D1312:$D1319)=0,"NA",SUM($J1312:$J1319)/SUM($D1312:$D1319))</f>
        <v>NA</v>
      </c>
      <c r="AA1319" s="472"/>
      <c r="AB1319" s="471"/>
      <c r="AC1319" s="472"/>
      <c r="AD1319" s="471"/>
      <c r="AE1319" s="471"/>
      <c r="AF1319" s="472"/>
      <c r="AG1319" s="472"/>
      <c r="AH1319" s="472"/>
      <c r="AI1319" s="472"/>
      <c r="AJ1319" s="472"/>
      <c r="AK1319" s="472"/>
      <c r="AL1319" s="472"/>
      <c r="AM1319" s="472"/>
      <c r="AN1319" s="472"/>
      <c r="AO1319" s="472"/>
      <c r="AP1319" s="472"/>
      <c r="AQ1319" s="472"/>
      <c r="AR1319" s="472"/>
    </row>
    <row r="1320" spans="1:44">
      <c r="A1320" s="466">
        <v>39702</v>
      </c>
      <c r="B1320" s="467">
        <v>2004</v>
      </c>
      <c r="C1320" s="466"/>
      <c r="D1320" s="468">
        <v>0</v>
      </c>
      <c r="E1320" s="469"/>
      <c r="F1320" s="479">
        <v>0</v>
      </c>
      <c r="G1320" s="469"/>
      <c r="H1320" s="468">
        <v>0</v>
      </c>
      <c r="J1320" s="470">
        <f t="shared" si="933"/>
        <v>0</v>
      </c>
      <c r="L1320" s="471" t="str">
        <f t="shared" si="934"/>
        <v>NA</v>
      </c>
      <c r="N1320" s="471" t="str">
        <f t="shared" si="935"/>
        <v>NA</v>
      </c>
      <c r="O1320" s="472"/>
      <c r="P1320" s="471" t="str">
        <f t="shared" si="936"/>
        <v>NA</v>
      </c>
      <c r="Q1320" s="473"/>
      <c r="R1320" s="471" t="str">
        <f t="shared" si="937"/>
        <v>NA</v>
      </c>
      <c r="S1320" s="473"/>
      <c r="T1320" s="471" t="str">
        <f t="shared" si="938"/>
        <v>NA</v>
      </c>
      <c r="U1320" s="472"/>
      <c r="V1320" s="471" t="str">
        <f t="shared" si="939"/>
        <v>NA</v>
      </c>
      <c r="W1320" s="472"/>
      <c r="X1320" s="471" t="str">
        <f t="shared" si="940"/>
        <v>NA</v>
      </c>
      <c r="Y1320" s="472"/>
      <c r="Z1320" s="471" t="str">
        <f t="shared" si="941"/>
        <v>NA</v>
      </c>
      <c r="AA1320" s="472"/>
      <c r="AB1320" s="471" t="str">
        <f t="shared" ref="AB1320:AB1330" si="942">IF(SUM($D1312:$D1320)=0,"NA",SUM($J1312:$J1320)/SUM($D1312:$D1320))</f>
        <v>NA</v>
      </c>
      <c r="AC1320" s="472"/>
      <c r="AD1320" s="471"/>
      <c r="AE1320" s="471"/>
      <c r="AF1320" s="471"/>
      <c r="AG1320" s="472"/>
      <c r="AH1320" s="471" t="s">
        <v>36</v>
      </c>
      <c r="AI1320" s="472"/>
      <c r="AJ1320" s="471" t="s">
        <v>36</v>
      </c>
      <c r="AK1320" s="472"/>
      <c r="AL1320" s="471" t="s">
        <v>36</v>
      </c>
      <c r="AM1320" s="472"/>
      <c r="AN1320" s="471" t="s">
        <v>36</v>
      </c>
      <c r="AO1320" s="472"/>
      <c r="AP1320" s="472"/>
      <c r="AQ1320" s="472"/>
      <c r="AR1320" s="472"/>
    </row>
    <row r="1321" spans="1:44">
      <c r="A1321" s="466">
        <v>39702</v>
      </c>
      <c r="B1321" s="467">
        <v>2005</v>
      </c>
      <c r="C1321" s="466"/>
      <c r="D1321" s="468">
        <v>0</v>
      </c>
      <c r="E1321" s="469"/>
      <c r="F1321" s="479">
        <v>0</v>
      </c>
      <c r="G1321" s="469"/>
      <c r="H1321" s="468">
        <v>0</v>
      </c>
      <c r="J1321" s="470">
        <f t="shared" si="933"/>
        <v>0</v>
      </c>
      <c r="L1321" s="471" t="str">
        <f t="shared" si="934"/>
        <v>NA</v>
      </c>
      <c r="N1321" s="471" t="str">
        <f t="shared" si="935"/>
        <v>NA</v>
      </c>
      <c r="O1321" s="472"/>
      <c r="P1321" s="471" t="str">
        <f t="shared" si="936"/>
        <v>NA</v>
      </c>
      <c r="Q1321" s="473"/>
      <c r="R1321" s="471" t="str">
        <f t="shared" si="937"/>
        <v>NA</v>
      </c>
      <c r="S1321" s="473"/>
      <c r="T1321" s="471" t="str">
        <f t="shared" si="938"/>
        <v>NA</v>
      </c>
      <c r="U1321" s="472"/>
      <c r="V1321" s="471" t="str">
        <f t="shared" si="939"/>
        <v>NA</v>
      </c>
      <c r="W1321" s="472"/>
      <c r="X1321" s="471" t="str">
        <f t="shared" si="940"/>
        <v>NA</v>
      </c>
      <c r="Y1321" s="472"/>
      <c r="Z1321" s="471" t="str">
        <f t="shared" si="941"/>
        <v>NA</v>
      </c>
      <c r="AA1321" s="472"/>
      <c r="AB1321" s="471" t="str">
        <f t="shared" si="942"/>
        <v>NA</v>
      </c>
      <c r="AC1321" s="472"/>
      <c r="AD1321" s="471" t="str">
        <f t="shared" ref="AD1321:AD1330" si="943">IF(SUM($D1312:$D1321)=0,"NA",SUM($J1312:$J1321)/SUM($D1312:$D1321))</f>
        <v>NA</v>
      </c>
      <c r="AE1321" s="471"/>
      <c r="AF1321" s="471"/>
      <c r="AG1321" s="472"/>
      <c r="AH1321" s="471"/>
      <c r="AI1321" s="472"/>
      <c r="AJ1321" s="471" t="s">
        <v>36</v>
      </c>
      <c r="AK1321" s="472"/>
      <c r="AL1321" s="471" t="s">
        <v>36</v>
      </c>
      <c r="AM1321" s="472"/>
      <c r="AN1321" s="471" t="s">
        <v>36</v>
      </c>
      <c r="AO1321" s="472"/>
      <c r="AP1321" s="472"/>
      <c r="AQ1321" s="472"/>
      <c r="AR1321" s="472"/>
    </row>
    <row r="1322" spans="1:44">
      <c r="A1322" s="466">
        <v>39702</v>
      </c>
      <c r="B1322" s="467">
        <v>2006</v>
      </c>
      <c r="C1322" s="466"/>
      <c r="D1322" s="468">
        <v>0</v>
      </c>
      <c r="E1322" s="469"/>
      <c r="F1322" s="479">
        <v>0</v>
      </c>
      <c r="G1322" s="469"/>
      <c r="H1322" s="468">
        <v>0</v>
      </c>
      <c r="J1322" s="470">
        <f t="shared" si="933"/>
        <v>0</v>
      </c>
      <c r="L1322" s="471" t="str">
        <f t="shared" si="934"/>
        <v>NA</v>
      </c>
      <c r="N1322" s="471" t="str">
        <f t="shared" si="935"/>
        <v>NA</v>
      </c>
      <c r="O1322" s="472"/>
      <c r="P1322" s="471" t="str">
        <f t="shared" si="936"/>
        <v>NA</v>
      </c>
      <c r="Q1322" s="473"/>
      <c r="R1322" s="471" t="str">
        <f t="shared" si="937"/>
        <v>NA</v>
      </c>
      <c r="S1322" s="473"/>
      <c r="T1322" s="471" t="str">
        <f t="shared" si="938"/>
        <v>NA</v>
      </c>
      <c r="U1322" s="472"/>
      <c r="V1322" s="471" t="str">
        <f t="shared" si="939"/>
        <v>NA</v>
      </c>
      <c r="W1322" s="472"/>
      <c r="X1322" s="471" t="str">
        <f t="shared" si="940"/>
        <v>NA</v>
      </c>
      <c r="Y1322" s="472"/>
      <c r="Z1322" s="471" t="str">
        <f t="shared" si="941"/>
        <v>NA</v>
      </c>
      <c r="AA1322" s="472"/>
      <c r="AB1322" s="471" t="str">
        <f t="shared" si="942"/>
        <v>NA</v>
      </c>
      <c r="AC1322" s="472"/>
      <c r="AD1322" s="471" t="str">
        <f t="shared" si="943"/>
        <v>NA</v>
      </c>
      <c r="AE1322" s="471"/>
      <c r="AF1322" s="471" t="str">
        <f t="shared" ref="AF1322:AF1330" si="944">IF(SUM($D1312:$D1322)=0,"NA",SUM($J1312:$J1322)/SUM($D1312:$D1322))</f>
        <v>NA</v>
      </c>
      <c r="AG1322" s="472"/>
      <c r="AH1322" s="471"/>
      <c r="AI1322" s="472"/>
      <c r="AJ1322" s="471"/>
      <c r="AK1322" s="472"/>
      <c r="AL1322" s="471" t="s">
        <v>36</v>
      </c>
      <c r="AM1322" s="472"/>
      <c r="AN1322" s="471" t="s">
        <v>36</v>
      </c>
      <c r="AO1322" s="472"/>
      <c r="AP1322" s="472"/>
      <c r="AQ1322" s="472"/>
      <c r="AR1322" s="472"/>
    </row>
    <row r="1323" spans="1:44">
      <c r="A1323" s="466">
        <v>39702</v>
      </c>
      <c r="B1323" s="467">
        <v>2007</v>
      </c>
      <c r="C1323" s="466"/>
      <c r="D1323" s="479">
        <v>38600.11</v>
      </c>
      <c r="E1323" s="479"/>
      <c r="F1323" s="479">
        <v>0</v>
      </c>
      <c r="G1323" s="466"/>
      <c r="H1323" s="479">
        <v>0</v>
      </c>
      <c r="J1323" s="470">
        <f t="shared" si="933"/>
        <v>0</v>
      </c>
      <c r="L1323" s="471">
        <f t="shared" si="934"/>
        <v>0</v>
      </c>
      <c r="N1323" s="471" t="str">
        <f>IF(SUM($D1322:$D1322)=0,"NA",SUM($J1322:$J1323)/SUM($D1322:$D1322))</f>
        <v>NA</v>
      </c>
      <c r="O1323" s="472"/>
      <c r="P1323" s="471" t="str">
        <f>IF(SUM($D1321:$D1322)=0,"NA",SUM($J1321:$J1323)/SUM($D1321:$D1322))</f>
        <v>NA</v>
      </c>
      <c r="Q1323" s="473"/>
      <c r="R1323" s="471" t="str">
        <f>IF(SUM($D1320:$D1322)=0,"NA",SUM($J1320:$J1323)/SUM($D1320:$D1322))</f>
        <v>NA</v>
      </c>
      <c r="S1323" s="473"/>
      <c r="T1323" s="471" t="str">
        <f>IF(SUM($D1319:$D1322)=0,"NA",SUM($J1319:$J1323)/SUM($D1319:$D1322))</f>
        <v>NA</v>
      </c>
      <c r="U1323" s="472"/>
      <c r="V1323" s="471" t="str">
        <f>IF(SUM($D1318:$D1322)=0,"NA",SUM($J1318:$J1323)/SUM($D1318:$D1322))</f>
        <v>NA</v>
      </c>
      <c r="W1323" s="472"/>
      <c r="X1323" s="471" t="str">
        <f>IF(SUM($D1317:$D1322)=0,"NA",SUM($J1317:$J1323)/SUM($D1317:$D1322))</f>
        <v>NA</v>
      </c>
      <c r="Y1323" s="472"/>
      <c r="Z1323" s="471" t="str">
        <f>IF(SUM($D1316:$D1322)=0,"NA",SUM($J1316:$J1323)/SUM($D1316:$D1322))</f>
        <v>NA</v>
      </c>
      <c r="AA1323" s="472"/>
      <c r="AB1323" s="471" t="str">
        <f>IF(SUM($D1315:$D1322)=0,"NA",SUM($J1315:$J1323)/SUM($D1315:$D1322))</f>
        <v>NA</v>
      </c>
      <c r="AC1323" s="472"/>
      <c r="AD1323" s="471" t="str">
        <f>IF(SUM($D1314:$D1322)=0,"NA",SUM($J1314:$J1323)/SUM($D1314:$D1322))</f>
        <v>NA</v>
      </c>
      <c r="AE1323" s="471"/>
      <c r="AF1323" s="471" t="str">
        <f>IF(SUM($D1313:$D1322)=0,"NA",SUM($J1313:$J1323)/SUM($D1313:$D1322))</f>
        <v>NA</v>
      </c>
      <c r="AG1323" s="472"/>
      <c r="AH1323" s="471" t="str">
        <f>IF(SUM($D1312:$D1322)=0,"NA",SUM($J1312:$J1323)/SUM($D1312:$D1322))</f>
        <v>NA</v>
      </c>
      <c r="AI1323" s="472"/>
      <c r="AJ1323" s="471"/>
      <c r="AK1323" s="472"/>
      <c r="AL1323" s="471"/>
      <c r="AM1323" s="472"/>
      <c r="AN1323" s="471" t="s">
        <v>36</v>
      </c>
      <c r="AO1323" s="472"/>
      <c r="AP1323" s="472"/>
      <c r="AQ1323" s="472"/>
      <c r="AR1323" s="472"/>
    </row>
    <row r="1324" spans="1:44">
      <c r="A1324" s="466">
        <v>39702</v>
      </c>
      <c r="B1324" s="467">
        <v>2008</v>
      </c>
      <c r="C1324" s="466"/>
      <c r="D1324" s="479">
        <v>2832.34</v>
      </c>
      <c r="E1324" s="479"/>
      <c r="F1324" s="479">
        <v>0</v>
      </c>
      <c r="G1324" s="479"/>
      <c r="H1324" s="479">
        <v>23.87</v>
      </c>
      <c r="J1324" s="451">
        <f t="shared" si="933"/>
        <v>-23.87</v>
      </c>
      <c r="L1324" s="471">
        <f t="shared" si="934"/>
        <v>-8.4276605209826511E-3</v>
      </c>
      <c r="N1324" s="471">
        <f>IF(SUM($D1323:$D1323)=0,"NA",SUM($J1323:$J1324)/SUM($D1323:$D1323))</f>
        <v>-6.1839202012636753E-4</v>
      </c>
      <c r="O1324" s="472"/>
      <c r="P1324" s="471">
        <f>IF(SUM($D1322:$D1323)=0,"NA",SUM($J1322:$J1324)/SUM($D1322:$D1323))</f>
        <v>-6.1839202012636753E-4</v>
      </c>
      <c r="Q1324" s="472"/>
      <c r="R1324" s="471">
        <f>IF(SUM($D1321:$D1324)=0,"NA",SUM($J1321:$J1324)/SUM($D1321:$D1324))</f>
        <v>-5.7611847718394647E-4</v>
      </c>
      <c r="S1324" s="473"/>
      <c r="T1324" s="471">
        <f>IF(SUM($D1320:$D1324)=0,"NA",SUM($J1320:$J1324)/SUM($D1320:$D1324))</f>
        <v>-5.7611847718394647E-4</v>
      </c>
      <c r="U1324" s="472"/>
      <c r="V1324" s="471">
        <f>IF(SUM($D1319:$D1324)=0,"NA",SUM($J1319:$J1324)/SUM($D1319:$D1324))</f>
        <v>-5.7611847718394647E-4</v>
      </c>
      <c r="W1324" s="472"/>
      <c r="X1324" s="471">
        <f>IF(SUM($D1318:$D1324)=0,"NA",SUM($J1318:$J1324)/SUM($D1318:$D1324))</f>
        <v>-5.7611847718394647E-4</v>
      </c>
      <c r="Y1324" s="472"/>
      <c r="Z1324" s="471">
        <f>IF(SUM($D1317:$D1324)=0,"NA",SUM($J1317:$J1324)/SUM($D1317:$D1324))</f>
        <v>-5.7611847718394647E-4</v>
      </c>
      <c r="AA1324" s="472"/>
      <c r="AB1324" s="471">
        <f>IF(SUM($D1316:$D1324)=0,"NA",SUM($J1316:$J1324)/SUM($D1316:$D1324))</f>
        <v>-5.7611847718394647E-4</v>
      </c>
      <c r="AC1324" s="472"/>
      <c r="AD1324" s="471">
        <f>IF(SUM($D1315:$D1324)=0,"NA",SUM($J1315:$J1324)/SUM($D1315:$D1324))</f>
        <v>-5.7611847718394647E-4</v>
      </c>
      <c r="AE1324" s="471"/>
      <c r="AF1324" s="471">
        <f>IF(SUM($D1314:$D1324)=0,"NA",SUM($J1314:$J1324)/SUM($D1314:$D1324))</f>
        <v>-5.7611847718394647E-4</v>
      </c>
      <c r="AG1324" s="472"/>
      <c r="AH1324" s="471">
        <f t="shared" ref="AH1324:AH1330" si="945">IF(SUM($D1313:$D1324)=0,"NA",SUM($J1313:$J1324)/SUM($D1313:$D1324))</f>
        <v>-5.7611847718394647E-4</v>
      </c>
      <c r="AI1324" s="472"/>
      <c r="AJ1324" s="471">
        <f t="shared" ref="AJ1324:AJ1330" si="946">IF(SUM($D1312:$D1324)=0,"NA",SUM($J1312:$J1324)/SUM($D1312:$D1324))</f>
        <v>-5.7611847718394647E-4</v>
      </c>
      <c r="AK1324" s="472"/>
      <c r="AL1324" s="471"/>
      <c r="AM1324" s="472"/>
      <c r="AN1324" s="471"/>
      <c r="AO1324" s="472"/>
      <c r="AP1324" s="472"/>
      <c r="AQ1324" s="472"/>
      <c r="AR1324" s="472"/>
    </row>
    <row r="1325" spans="1:44">
      <c r="A1325" s="466">
        <v>39702</v>
      </c>
      <c r="B1325" s="467">
        <v>2009</v>
      </c>
      <c r="C1325" s="466"/>
      <c r="D1325" s="468">
        <v>0</v>
      </c>
      <c r="E1325" s="469"/>
      <c r="F1325" s="479">
        <v>0</v>
      </c>
      <c r="G1325" s="469"/>
      <c r="H1325" s="468">
        <v>0</v>
      </c>
      <c r="J1325" s="470">
        <f t="shared" si="933"/>
        <v>0</v>
      </c>
      <c r="L1325" s="471" t="str">
        <f t="shared" si="934"/>
        <v>NA</v>
      </c>
      <c r="N1325" s="471" t="str">
        <f>IF(SUM($D1325:$D1325)=0,"NA",SUM($J1324:$J1325)/SUM($D1325:$D1325))</f>
        <v>NA</v>
      </c>
      <c r="O1325" s="472"/>
      <c r="P1325" s="471">
        <f>IF(SUM($D1323:$D1325)=0,"NA",SUM($J1323:$J1325)/SUM($D1323:$D1325))</f>
        <v>-5.7611847718394647E-4</v>
      </c>
      <c r="Q1325" s="472"/>
      <c r="R1325" s="471">
        <f t="shared" si="937"/>
        <v>-5.7611847718394647E-4</v>
      </c>
      <c r="S1325" s="473"/>
      <c r="T1325" s="471">
        <f t="shared" si="938"/>
        <v>-5.7611847718394647E-4</v>
      </c>
      <c r="U1325" s="472"/>
      <c r="V1325" s="471">
        <f t="shared" si="939"/>
        <v>-5.7611847718394647E-4</v>
      </c>
      <c r="W1325" s="472"/>
      <c r="X1325" s="471">
        <f t="shared" si="940"/>
        <v>-5.7611847718394647E-4</v>
      </c>
      <c r="Y1325" s="472"/>
      <c r="Z1325" s="471">
        <f t="shared" si="941"/>
        <v>-5.7611847718394647E-4</v>
      </c>
      <c r="AA1325" s="472"/>
      <c r="AB1325" s="471">
        <f t="shared" si="942"/>
        <v>-5.7611847718394647E-4</v>
      </c>
      <c r="AC1325" s="472"/>
      <c r="AD1325" s="471">
        <f t="shared" si="943"/>
        <v>-5.7611847718394647E-4</v>
      </c>
      <c r="AE1325" s="471"/>
      <c r="AF1325" s="471">
        <f t="shared" si="944"/>
        <v>-5.7611847718394647E-4</v>
      </c>
      <c r="AG1325" s="472"/>
      <c r="AH1325" s="471">
        <f t="shared" si="945"/>
        <v>-5.7611847718394647E-4</v>
      </c>
      <c r="AI1325" s="472"/>
      <c r="AJ1325" s="471">
        <f t="shared" si="946"/>
        <v>-5.7611847718394647E-4</v>
      </c>
      <c r="AK1325" s="472"/>
      <c r="AL1325" s="471">
        <f t="shared" ref="AL1325:AL1330" si="947">IF(SUM($D1312:$D1325)=0,"NA",SUM($J1312:$J1325)/SUM($D1312:$D1325))</f>
        <v>-5.7611847718394647E-4</v>
      </c>
      <c r="AM1325" s="472"/>
      <c r="AN1325" s="471"/>
      <c r="AO1325" s="472"/>
      <c r="AP1325" s="471"/>
      <c r="AQ1325" s="472"/>
      <c r="AR1325" s="472"/>
    </row>
    <row r="1326" spans="1:44">
      <c r="A1326" s="466">
        <v>39702</v>
      </c>
      <c r="B1326" s="467">
        <v>2010</v>
      </c>
      <c r="C1326" s="466"/>
      <c r="D1326" s="468">
        <v>0</v>
      </c>
      <c r="E1326" s="469"/>
      <c r="F1326" s="479">
        <v>0</v>
      </c>
      <c r="G1326" s="469"/>
      <c r="H1326" s="468">
        <v>0</v>
      </c>
      <c r="J1326" s="470">
        <f t="shared" si="933"/>
        <v>0</v>
      </c>
      <c r="L1326" s="471" t="str">
        <f t="shared" si="934"/>
        <v>NA</v>
      </c>
      <c r="N1326" s="471" t="str">
        <f t="shared" si="935"/>
        <v>NA</v>
      </c>
      <c r="O1326" s="472"/>
      <c r="P1326" s="471" t="str">
        <f>IF(SUM($D1325:$D1326)=0,"NA",SUM($J1324:$J1326)/SUM($D1325:$D1326))</f>
        <v>NA</v>
      </c>
      <c r="Q1326" s="472"/>
      <c r="R1326" s="471">
        <f>IF(SUM($D1323:$D1326)=0,"NA",SUM($J1323:$J1326)/SUM($D1323:$D1326))</f>
        <v>-5.7611847718394647E-4</v>
      </c>
      <c r="S1326" s="472"/>
      <c r="T1326" s="471">
        <f t="shared" si="938"/>
        <v>-5.7611847718394647E-4</v>
      </c>
      <c r="U1326" s="472"/>
      <c r="V1326" s="471">
        <f t="shared" si="939"/>
        <v>-5.7611847718394647E-4</v>
      </c>
      <c r="W1326" s="472"/>
      <c r="X1326" s="471">
        <f t="shared" si="940"/>
        <v>-5.7611847718394647E-4</v>
      </c>
      <c r="Y1326" s="472"/>
      <c r="Z1326" s="471">
        <f t="shared" si="941"/>
        <v>-5.7611847718394647E-4</v>
      </c>
      <c r="AA1326" s="472"/>
      <c r="AB1326" s="471">
        <f t="shared" si="942"/>
        <v>-5.7611847718394647E-4</v>
      </c>
      <c r="AC1326" s="472"/>
      <c r="AD1326" s="471">
        <f t="shared" si="943"/>
        <v>-5.7611847718394647E-4</v>
      </c>
      <c r="AE1326" s="472"/>
      <c r="AF1326" s="471">
        <f t="shared" si="944"/>
        <v>-5.7611847718394647E-4</v>
      </c>
      <c r="AG1326" s="472"/>
      <c r="AH1326" s="471">
        <f t="shared" si="945"/>
        <v>-5.7611847718394647E-4</v>
      </c>
      <c r="AI1326" s="472"/>
      <c r="AJ1326" s="471">
        <f t="shared" si="946"/>
        <v>-5.7611847718394647E-4</v>
      </c>
      <c r="AK1326" s="472"/>
      <c r="AL1326" s="471">
        <f t="shared" si="947"/>
        <v>-5.7611847718394647E-4</v>
      </c>
      <c r="AM1326" s="472"/>
      <c r="AN1326" s="471">
        <f>IF(SUM($D1312:$D1326)=0,"NA",SUM($J1312:$J1326)/SUM($D1312:$D1326))</f>
        <v>-5.7611847718394647E-4</v>
      </c>
      <c r="AO1326" s="472"/>
      <c r="AP1326" s="471"/>
      <c r="AQ1326" s="472"/>
      <c r="AR1326" s="471"/>
    </row>
    <row r="1327" spans="1:44">
      <c r="A1327" s="466">
        <v>39702</v>
      </c>
      <c r="B1327" s="467">
        <v>2011</v>
      </c>
      <c r="C1327" s="466"/>
      <c r="D1327" s="468">
        <v>0</v>
      </c>
      <c r="E1327" s="469"/>
      <c r="F1327" s="479">
        <v>0</v>
      </c>
      <c r="G1327" s="469"/>
      <c r="H1327" s="468">
        <v>0</v>
      </c>
      <c r="J1327" s="470">
        <f t="shared" si="933"/>
        <v>0</v>
      </c>
      <c r="L1327" s="471" t="str">
        <f t="shared" si="934"/>
        <v>NA</v>
      </c>
      <c r="N1327" s="471" t="str">
        <f t="shared" si="935"/>
        <v>NA</v>
      </c>
      <c r="O1327" s="472"/>
      <c r="P1327" s="471" t="str">
        <f t="shared" si="936"/>
        <v>NA</v>
      </c>
      <c r="Q1327" s="472"/>
      <c r="R1327" s="471" t="str">
        <f>IF(SUM($D1325:$D1327)=0,"NA",SUM($J1324:$J1327)/SUM($D1325:$D1327))</f>
        <v>NA</v>
      </c>
      <c r="S1327" s="472"/>
      <c r="T1327" s="471">
        <f>IF(SUM($D1323:$D1327)=0,"NA",SUM($J1323:$J1327)/SUM($D1323:$D1327))</f>
        <v>-5.7611847718394647E-4</v>
      </c>
      <c r="U1327" s="472"/>
      <c r="V1327" s="471">
        <f t="shared" si="939"/>
        <v>-5.7611847718394647E-4</v>
      </c>
      <c r="W1327" s="472"/>
      <c r="X1327" s="471">
        <f t="shared" si="940"/>
        <v>-5.7611847718394647E-4</v>
      </c>
      <c r="Y1327" s="472"/>
      <c r="Z1327" s="471">
        <f t="shared" si="941"/>
        <v>-5.7611847718394647E-4</v>
      </c>
      <c r="AA1327" s="472"/>
      <c r="AB1327" s="471">
        <f t="shared" si="942"/>
        <v>-5.7611847718394647E-4</v>
      </c>
      <c r="AC1327" s="472"/>
      <c r="AD1327" s="471">
        <f t="shared" si="943"/>
        <v>-5.7611847718394647E-4</v>
      </c>
      <c r="AE1327" s="472"/>
      <c r="AF1327" s="471">
        <f t="shared" si="944"/>
        <v>-5.7611847718394647E-4</v>
      </c>
      <c r="AG1327" s="472"/>
      <c r="AH1327" s="471">
        <f t="shared" si="945"/>
        <v>-5.7611847718394647E-4</v>
      </c>
      <c r="AI1327" s="472"/>
      <c r="AJ1327" s="471">
        <f t="shared" si="946"/>
        <v>-5.7611847718394647E-4</v>
      </c>
      <c r="AK1327" s="472"/>
      <c r="AL1327" s="471">
        <f t="shared" si="947"/>
        <v>-5.7611847718394647E-4</v>
      </c>
      <c r="AM1327" s="472"/>
      <c r="AN1327" s="471">
        <f>IF(SUM($D1313:$D1327)=0,"NA",SUM($J1313:$J1327)/SUM($D1313:$D1327))</f>
        <v>-5.7611847718394647E-4</v>
      </c>
      <c r="AO1327" s="472"/>
      <c r="AP1327" s="471">
        <f>IF(SUM($D1312:$D1327)=0,"NA",SUM($J1312:$J1327)/SUM($D1312:$D1327))</f>
        <v>-5.7611847718394647E-4</v>
      </c>
      <c r="AQ1327" s="472"/>
      <c r="AR1327" s="471"/>
    </row>
    <row r="1328" spans="1:44">
      <c r="A1328" s="466">
        <v>39702</v>
      </c>
      <c r="B1328" s="467">
        <v>2012</v>
      </c>
      <c r="C1328" s="466"/>
      <c r="D1328" s="468">
        <v>0</v>
      </c>
      <c r="E1328" s="469"/>
      <c r="F1328" s="479">
        <v>0</v>
      </c>
      <c r="G1328" s="469"/>
      <c r="H1328" s="468">
        <v>0</v>
      </c>
      <c r="J1328" s="470">
        <f t="shared" si="933"/>
        <v>0</v>
      </c>
      <c r="L1328" s="471" t="str">
        <f t="shared" si="934"/>
        <v>NA</v>
      </c>
      <c r="N1328" s="471" t="str">
        <f t="shared" si="935"/>
        <v>NA</v>
      </c>
      <c r="O1328" s="472"/>
      <c r="P1328" s="471" t="str">
        <f t="shared" si="936"/>
        <v>NA</v>
      </c>
      <c r="Q1328" s="472"/>
      <c r="R1328" s="471" t="str">
        <f t="shared" si="937"/>
        <v>NA</v>
      </c>
      <c r="S1328" s="472"/>
      <c r="T1328" s="471" t="str">
        <f>IF(SUM($D1325:$D1328)=0,"NA",SUM($J1324:$J1328)/SUM($D1325:$D1328))</f>
        <v>NA</v>
      </c>
      <c r="U1328" s="472"/>
      <c r="V1328" s="471">
        <f>IF(SUM($D1323:$D1328)=0,"NA",SUM($J1323:$J1328)/SUM($D1323:$D1328))</f>
        <v>-5.7611847718394647E-4</v>
      </c>
      <c r="W1328" s="472"/>
      <c r="X1328" s="471">
        <f t="shared" si="940"/>
        <v>-5.7611847718394647E-4</v>
      </c>
      <c r="Y1328" s="472"/>
      <c r="Z1328" s="471">
        <f t="shared" si="941"/>
        <v>-5.7611847718394647E-4</v>
      </c>
      <c r="AA1328" s="472"/>
      <c r="AB1328" s="471">
        <f t="shared" si="942"/>
        <v>-5.7611847718394647E-4</v>
      </c>
      <c r="AC1328" s="472"/>
      <c r="AD1328" s="471">
        <f t="shared" si="943"/>
        <v>-5.7611847718394647E-4</v>
      </c>
      <c r="AE1328" s="472"/>
      <c r="AF1328" s="471">
        <f t="shared" si="944"/>
        <v>-5.7611847718394647E-4</v>
      </c>
      <c r="AG1328" s="472"/>
      <c r="AH1328" s="471">
        <f t="shared" si="945"/>
        <v>-5.7611847718394647E-4</v>
      </c>
      <c r="AI1328" s="472"/>
      <c r="AJ1328" s="471">
        <f t="shared" si="946"/>
        <v>-5.7611847718394647E-4</v>
      </c>
      <c r="AK1328" s="472"/>
      <c r="AL1328" s="471">
        <f t="shared" si="947"/>
        <v>-5.7611847718394647E-4</v>
      </c>
      <c r="AM1328" s="472"/>
      <c r="AN1328" s="471">
        <f>IF(SUM($D1314:$D1328)=0,"NA",SUM($J1314:$J1328)/SUM($D1314:$D1328))</f>
        <v>-5.7611847718394647E-4</v>
      </c>
      <c r="AO1328" s="472"/>
      <c r="AP1328" s="471">
        <f>IF(SUM($D1313:$D1328)=0,"NA",SUM($J1313:$J1328)/SUM($D1313:$D1328))</f>
        <v>-5.7611847718394647E-4</v>
      </c>
      <c r="AQ1328" s="472"/>
      <c r="AR1328" s="471">
        <f>IF(SUM($D1312:$D1328)=0,"NA",SUM($J1312:$J1328)/SUM($D1312:$D1328))</f>
        <v>-5.7611847718394647E-4</v>
      </c>
    </row>
    <row r="1329" spans="1:46">
      <c r="A1329" s="466">
        <v>39702</v>
      </c>
      <c r="B1329" s="467">
        <v>2013</v>
      </c>
      <c r="C1329" s="466"/>
      <c r="D1329" s="468">
        <v>0</v>
      </c>
      <c r="E1329" s="469"/>
      <c r="F1329" s="479">
        <v>0</v>
      </c>
      <c r="G1329" s="469"/>
      <c r="H1329" s="468">
        <v>0</v>
      </c>
      <c r="J1329" s="470">
        <f t="shared" si="933"/>
        <v>0</v>
      </c>
      <c r="L1329" s="471" t="str">
        <f t="shared" si="934"/>
        <v>NA</v>
      </c>
      <c r="N1329" s="471" t="str">
        <f>IF(SUM($D1328:$D1329)=0,"NA",SUM($J1328:$J1329)/SUM($D1328:$D1329))</f>
        <v>NA</v>
      </c>
      <c r="O1329" s="472"/>
      <c r="P1329" s="471" t="str">
        <f t="shared" si="936"/>
        <v>NA</v>
      </c>
      <c r="Q1329" s="472"/>
      <c r="R1329" s="471" t="str">
        <f t="shared" si="937"/>
        <v>NA</v>
      </c>
      <c r="S1329" s="472"/>
      <c r="T1329" s="471" t="str">
        <f>IF(SUM($D1325:$D1329)=0,"NA",SUM($J1325:$J1329)/SUM($D1325:$D1329))</f>
        <v>NA</v>
      </c>
      <c r="U1329" s="472"/>
      <c r="V1329" s="471">
        <f>IF(SUM($D1324:$D1329)=0,"NA",SUM($J1324:$J1329)/SUM($D1324:$D1329))</f>
        <v>-8.4276605209826511E-3</v>
      </c>
      <c r="W1329" s="472"/>
      <c r="X1329" s="471">
        <f t="shared" si="940"/>
        <v>-5.7611847718394647E-4</v>
      </c>
      <c r="Y1329" s="472"/>
      <c r="Z1329" s="471">
        <f t="shared" si="941"/>
        <v>-5.7611847718394647E-4</v>
      </c>
      <c r="AA1329" s="472"/>
      <c r="AB1329" s="471">
        <f t="shared" si="942"/>
        <v>-5.7611847718394647E-4</v>
      </c>
      <c r="AC1329" s="472"/>
      <c r="AD1329" s="471">
        <f t="shared" si="943"/>
        <v>-5.7611847718394647E-4</v>
      </c>
      <c r="AE1329" s="472"/>
      <c r="AF1329" s="471">
        <f t="shared" si="944"/>
        <v>-5.7611847718394647E-4</v>
      </c>
      <c r="AG1329" s="472"/>
      <c r="AH1329" s="471">
        <f t="shared" si="945"/>
        <v>-5.7611847718394647E-4</v>
      </c>
      <c r="AI1329" s="472"/>
      <c r="AJ1329" s="471">
        <f t="shared" si="946"/>
        <v>-5.7611847718394647E-4</v>
      </c>
      <c r="AK1329" s="472"/>
      <c r="AL1329" s="471">
        <f t="shared" si="947"/>
        <v>-5.7611847718394647E-4</v>
      </c>
      <c r="AM1329" s="472"/>
      <c r="AN1329" s="471">
        <f>IF(SUM($D1315:$D1329)=0,"NA",SUM($J1315:$J1329)/SUM($D1315:$D1329))</f>
        <v>-5.7611847718394647E-4</v>
      </c>
      <c r="AO1329" s="472"/>
      <c r="AP1329" s="471">
        <f>IF(SUM($D1314:$D1329)=0,"NA",SUM($J1314:$J1329)/SUM($D1314:$D1329))</f>
        <v>-5.7611847718394647E-4</v>
      </c>
      <c r="AQ1329" s="472"/>
      <c r="AR1329" s="471">
        <f>IF(SUM($D1313:$D1329)=0,"NA",SUM($J1313:$J1329)/SUM($D1313:$D1329))</f>
        <v>-5.7611847718394647E-4</v>
      </c>
      <c r="AS1329" s="471">
        <f>IF(SUM($D1312:$D1329)=0,"NA",SUM($J1312:$J1329)/SUM($D1312:$D1329))</f>
        <v>-5.7611847718394647E-4</v>
      </c>
    </row>
    <row r="1330" spans="1:46">
      <c r="A1330" s="466">
        <v>39702</v>
      </c>
      <c r="B1330" s="467">
        <v>2014</v>
      </c>
      <c r="C1330" s="466"/>
      <c r="D1330" s="468">
        <v>0</v>
      </c>
      <c r="E1330" s="469"/>
      <c r="F1330" s="479">
        <v>0</v>
      </c>
      <c r="G1330" s="469"/>
      <c r="H1330" s="468">
        <v>0</v>
      </c>
      <c r="J1330" s="470">
        <f t="shared" si="933"/>
        <v>0</v>
      </c>
      <c r="L1330" s="471" t="str">
        <f t="shared" si="934"/>
        <v>NA</v>
      </c>
      <c r="N1330" s="471" t="str">
        <f>IF(SUM($D1329:$D1330)=0,"NA",SUM($J1329:$J1330)/SUM($D1329:$D1330))</f>
        <v>NA</v>
      </c>
      <c r="O1330" s="472"/>
      <c r="P1330" s="471" t="str">
        <f t="shared" si="936"/>
        <v>NA</v>
      </c>
      <c r="Q1330" s="472"/>
      <c r="R1330" s="471" t="str">
        <f t="shared" si="937"/>
        <v>NA</v>
      </c>
      <c r="S1330" s="472"/>
      <c r="T1330" s="471" t="str">
        <f>IF(SUM($D1326:$D1330)=0,"NA",SUM($J1326:$J1330)/SUM($D1326:$D1330))</f>
        <v>NA</v>
      </c>
      <c r="U1330" s="472"/>
      <c r="V1330" s="471" t="str">
        <f>IF(SUM($D1325:$D1330)=0,"NA",SUM($J1325:$J1330)/SUM($D1325:$D1330))</f>
        <v>NA</v>
      </c>
      <c r="W1330" s="472"/>
      <c r="X1330" s="471">
        <f t="shared" si="940"/>
        <v>-8.4276605209826511E-3</v>
      </c>
      <c r="Y1330" s="472"/>
      <c r="Z1330" s="471">
        <f t="shared" si="941"/>
        <v>-5.7611847718394647E-4</v>
      </c>
      <c r="AA1330" s="472"/>
      <c r="AB1330" s="471">
        <f t="shared" si="942"/>
        <v>-5.7611847718394647E-4</v>
      </c>
      <c r="AC1330" s="472"/>
      <c r="AD1330" s="471">
        <f t="shared" si="943"/>
        <v>-5.7611847718394647E-4</v>
      </c>
      <c r="AE1330" s="472"/>
      <c r="AF1330" s="471">
        <f t="shared" si="944"/>
        <v>-5.7611847718394647E-4</v>
      </c>
      <c r="AG1330" s="472"/>
      <c r="AH1330" s="471">
        <f t="shared" si="945"/>
        <v>-5.7611847718394647E-4</v>
      </c>
      <c r="AI1330" s="472"/>
      <c r="AJ1330" s="471">
        <f t="shared" si="946"/>
        <v>-5.7611847718394647E-4</v>
      </c>
      <c r="AK1330" s="472"/>
      <c r="AL1330" s="471">
        <f t="shared" si="947"/>
        <v>-5.7611847718394647E-4</v>
      </c>
      <c r="AM1330" s="472"/>
      <c r="AN1330" s="471">
        <f>IF(SUM($D1316:$D1330)=0,"NA",SUM($J1316:$J1330)/SUM($D1316:$D1330))</f>
        <v>-5.7611847718394647E-4</v>
      </c>
      <c r="AO1330" s="472"/>
      <c r="AP1330" s="471">
        <f>IF(SUM($D1315:$D1330)=0,"NA",SUM($J1315:$J1330)/SUM($D1315:$D1330))</f>
        <v>-5.7611847718394647E-4</v>
      </c>
      <c r="AQ1330" s="472"/>
      <c r="AR1330" s="471">
        <f>IF(SUM($D1314:$D1330)=0,"NA",SUM($J1314:$J1330)/SUM($D1314:$D1330))</f>
        <v>-5.7611847718394647E-4</v>
      </c>
      <c r="AS1330" s="471">
        <f>IF(SUM($D1313:$D1330)=0,"NA",SUM($J1313:$J1330)/SUM($D1313:$D1330))</f>
        <v>-5.7611847718394647E-4</v>
      </c>
      <c r="AT1330" s="471">
        <f>IF(SUM($D1312:$D1330)=0,"NA",SUM($J1312:$J1330)/SUM($D1312:$D1330))</f>
        <v>-5.7611847718394647E-4</v>
      </c>
    </row>
    <row r="1331" spans="1:46">
      <c r="A1331" s="466"/>
      <c r="B1331" s="466"/>
      <c r="C1331" s="466"/>
      <c r="D1331" s="477"/>
      <c r="E1331" s="478"/>
      <c r="F1331" s="477"/>
      <c r="G1331" s="478"/>
      <c r="H1331" s="477"/>
      <c r="J1331" s="488">
        <f>SUM(J1312:J1330)</f>
        <v>-23.87</v>
      </c>
    </row>
    <row r="1332" spans="1:46">
      <c r="A1332" s="466"/>
      <c r="B1332" s="466"/>
      <c r="C1332" s="466"/>
      <c r="D1332" s="477"/>
      <c r="E1332" s="478"/>
      <c r="F1332" s="477"/>
      <c r="G1332" s="478"/>
      <c r="H1332" s="477"/>
    </row>
    <row r="1333" spans="1:46">
      <c r="A1333" s="466">
        <v>39705</v>
      </c>
      <c r="B1333" s="467">
        <v>1996</v>
      </c>
      <c r="C1333" s="466"/>
      <c r="D1333" s="468">
        <v>0</v>
      </c>
      <c r="E1333" s="469"/>
      <c r="F1333" s="468">
        <v>0</v>
      </c>
      <c r="G1333" s="469"/>
      <c r="H1333" s="468">
        <v>0</v>
      </c>
      <c r="J1333" s="470">
        <f t="shared" ref="J1333:J1351" si="948">F1333+-H1333</f>
        <v>0</v>
      </c>
      <c r="L1333" s="471" t="str">
        <f t="shared" ref="L1333:L1351" si="949">IF(D1333=0,"NA",+J1333/D1333)</f>
        <v>NA</v>
      </c>
      <c r="N1333" s="471"/>
      <c r="O1333" s="472"/>
      <c r="P1333" s="471"/>
      <c r="Q1333" s="473"/>
      <c r="R1333" s="473"/>
      <c r="S1333" s="473"/>
      <c r="T1333" s="473"/>
      <c r="U1333" s="472"/>
      <c r="V1333" s="472"/>
      <c r="W1333" s="472"/>
      <c r="X1333" s="472"/>
      <c r="Y1333" s="472"/>
      <c r="Z1333" s="472"/>
      <c r="AA1333" s="474"/>
      <c r="AB1333" s="474"/>
      <c r="AC1333" s="472"/>
      <c r="AD1333" s="472"/>
      <c r="AE1333" s="472"/>
      <c r="AF1333" s="472"/>
      <c r="AG1333" s="472"/>
      <c r="AH1333" s="472"/>
      <c r="AI1333" s="472"/>
      <c r="AJ1333" s="472"/>
      <c r="AK1333" s="472"/>
      <c r="AL1333" s="472"/>
      <c r="AM1333" s="472"/>
      <c r="AN1333" s="472"/>
      <c r="AO1333" s="472"/>
      <c r="AP1333" s="472"/>
      <c r="AQ1333" s="472"/>
      <c r="AR1333" s="472"/>
    </row>
    <row r="1334" spans="1:46" s="452" customFormat="1">
      <c r="A1334" s="466">
        <v>39705</v>
      </c>
      <c r="B1334" s="467">
        <v>1997</v>
      </c>
      <c r="C1334" s="466"/>
      <c r="D1334" s="468">
        <v>0</v>
      </c>
      <c r="E1334" s="469"/>
      <c r="F1334" s="468">
        <v>0</v>
      </c>
      <c r="G1334" s="469"/>
      <c r="H1334" s="468">
        <v>0</v>
      </c>
      <c r="I1334" s="451"/>
      <c r="J1334" s="470">
        <f t="shared" si="948"/>
        <v>0</v>
      </c>
      <c r="K1334" s="449"/>
      <c r="L1334" s="471" t="str">
        <f t="shared" si="949"/>
        <v>NA</v>
      </c>
      <c r="N1334" s="471" t="str">
        <f t="shared" ref="N1334:N1349" si="950">IF(SUM($D1333:$D1334)=0,"NA",SUM($J1333:$J1334)/SUM($D1333:$D1334))</f>
        <v>NA</v>
      </c>
      <c r="O1334" s="472"/>
      <c r="P1334" s="471"/>
      <c r="Q1334" s="473"/>
      <c r="R1334" s="471"/>
      <c r="S1334" s="473"/>
      <c r="T1334" s="473"/>
      <c r="U1334" s="472"/>
      <c r="V1334" s="472"/>
      <c r="W1334" s="472"/>
      <c r="X1334" s="472"/>
      <c r="Y1334" s="472"/>
      <c r="Z1334" s="472"/>
      <c r="AA1334" s="474"/>
      <c r="AB1334" s="475"/>
      <c r="AC1334" s="472"/>
      <c r="AD1334" s="472"/>
      <c r="AE1334" s="472"/>
      <c r="AF1334" s="472"/>
      <c r="AG1334" s="472"/>
      <c r="AH1334" s="472"/>
      <c r="AI1334" s="472"/>
      <c r="AJ1334" s="472"/>
      <c r="AK1334" s="472"/>
      <c r="AL1334" s="472"/>
      <c r="AM1334" s="472"/>
      <c r="AN1334" s="472"/>
      <c r="AO1334" s="472"/>
      <c r="AP1334" s="472"/>
      <c r="AQ1334" s="472"/>
      <c r="AR1334" s="472"/>
    </row>
    <row r="1335" spans="1:46" s="452" customFormat="1">
      <c r="A1335" s="466">
        <v>39705</v>
      </c>
      <c r="B1335" s="467">
        <v>1998</v>
      </c>
      <c r="C1335" s="466"/>
      <c r="D1335" s="468">
        <v>0</v>
      </c>
      <c r="E1335" s="469"/>
      <c r="F1335" s="468">
        <v>0</v>
      </c>
      <c r="G1335" s="469"/>
      <c r="H1335" s="468">
        <v>0</v>
      </c>
      <c r="I1335" s="451"/>
      <c r="J1335" s="470">
        <f t="shared" si="948"/>
        <v>0</v>
      </c>
      <c r="K1335" s="449"/>
      <c r="L1335" s="471" t="str">
        <f t="shared" si="949"/>
        <v>NA</v>
      </c>
      <c r="N1335" s="471" t="str">
        <f t="shared" si="950"/>
        <v>NA</v>
      </c>
      <c r="O1335" s="472"/>
      <c r="P1335" s="471" t="str">
        <f t="shared" ref="P1335:P1351" si="951">IF(SUM($D1333:$D1335)=0,"NA",SUM($J1333:$J1335)/SUM($D1333:$D1335))</f>
        <v>NA</v>
      </c>
      <c r="Q1335" s="473"/>
      <c r="R1335" s="471"/>
      <c r="S1335" s="473"/>
      <c r="T1335" s="471"/>
      <c r="U1335" s="472"/>
      <c r="V1335" s="472"/>
      <c r="W1335" s="472"/>
      <c r="X1335" s="472"/>
      <c r="Y1335" s="472"/>
      <c r="Z1335" s="472"/>
      <c r="AA1335" s="472"/>
      <c r="AB1335" s="472"/>
      <c r="AC1335" s="472"/>
      <c r="AD1335" s="472"/>
      <c r="AE1335" s="472"/>
      <c r="AF1335" s="472"/>
      <c r="AG1335" s="472"/>
      <c r="AH1335" s="472"/>
      <c r="AI1335" s="472"/>
      <c r="AJ1335" s="472"/>
      <c r="AK1335" s="472"/>
      <c r="AL1335" s="472"/>
      <c r="AM1335" s="472"/>
      <c r="AN1335" s="472"/>
      <c r="AO1335" s="472"/>
      <c r="AP1335" s="472"/>
      <c r="AQ1335" s="472"/>
      <c r="AR1335" s="472"/>
    </row>
    <row r="1336" spans="1:46" s="452" customFormat="1">
      <c r="A1336" s="466">
        <v>39705</v>
      </c>
      <c r="B1336" s="467">
        <v>1999</v>
      </c>
      <c r="C1336" s="466"/>
      <c r="D1336" s="468">
        <v>0</v>
      </c>
      <c r="E1336" s="469"/>
      <c r="F1336" s="468">
        <v>0</v>
      </c>
      <c r="G1336" s="469"/>
      <c r="H1336" s="468">
        <v>0</v>
      </c>
      <c r="I1336" s="451"/>
      <c r="J1336" s="470">
        <f t="shared" si="948"/>
        <v>0</v>
      </c>
      <c r="K1336" s="449"/>
      <c r="L1336" s="471" t="str">
        <f t="shared" si="949"/>
        <v>NA</v>
      </c>
      <c r="N1336" s="471" t="str">
        <f t="shared" si="950"/>
        <v>NA</v>
      </c>
      <c r="O1336" s="472"/>
      <c r="P1336" s="471" t="str">
        <f t="shared" si="951"/>
        <v>NA</v>
      </c>
      <c r="Q1336" s="473"/>
      <c r="R1336" s="471" t="str">
        <f t="shared" ref="R1336:R1351" si="952">IF(SUM($D1333:$D1336)=0,"NA",SUM($J1333:$J1336)/SUM($D1333:$D1336))</f>
        <v>NA</v>
      </c>
      <c r="S1336" s="473"/>
      <c r="T1336" s="471"/>
      <c r="U1336" s="472"/>
      <c r="V1336" s="471"/>
      <c r="W1336" s="472"/>
      <c r="X1336" s="472"/>
      <c r="Y1336" s="472"/>
      <c r="Z1336" s="472"/>
      <c r="AA1336" s="472"/>
      <c r="AB1336" s="472"/>
      <c r="AC1336" s="472"/>
      <c r="AD1336" s="472"/>
      <c r="AE1336" s="472"/>
      <c r="AF1336" s="472"/>
      <c r="AG1336" s="472"/>
      <c r="AH1336" s="472"/>
      <c r="AI1336" s="472"/>
      <c r="AJ1336" s="472"/>
      <c r="AK1336" s="472"/>
      <c r="AL1336" s="472"/>
      <c r="AM1336" s="472"/>
      <c r="AN1336" s="472"/>
      <c r="AO1336" s="472"/>
      <c r="AP1336" s="472"/>
      <c r="AQ1336" s="472"/>
      <c r="AR1336" s="472"/>
    </row>
    <row r="1337" spans="1:46" s="452" customFormat="1">
      <c r="A1337" s="466">
        <v>39705</v>
      </c>
      <c r="B1337" s="467">
        <v>2000</v>
      </c>
      <c r="C1337" s="466"/>
      <c r="D1337" s="468">
        <v>0</v>
      </c>
      <c r="E1337" s="469"/>
      <c r="F1337" s="468">
        <v>0</v>
      </c>
      <c r="G1337" s="469"/>
      <c r="H1337" s="468">
        <v>0</v>
      </c>
      <c r="I1337" s="451"/>
      <c r="J1337" s="470">
        <f t="shared" si="948"/>
        <v>0</v>
      </c>
      <c r="K1337" s="449"/>
      <c r="L1337" s="471" t="str">
        <f t="shared" si="949"/>
        <v>NA</v>
      </c>
      <c r="N1337" s="471" t="str">
        <f t="shared" si="950"/>
        <v>NA</v>
      </c>
      <c r="O1337" s="472"/>
      <c r="P1337" s="471" t="str">
        <f t="shared" si="951"/>
        <v>NA</v>
      </c>
      <c r="Q1337" s="473"/>
      <c r="R1337" s="471" t="str">
        <f t="shared" si="952"/>
        <v>NA</v>
      </c>
      <c r="S1337" s="473"/>
      <c r="T1337" s="471" t="str">
        <f t="shared" ref="T1337:T1351" si="953">IF(SUM($D1333:$D1337)=0,"NA",SUM($J1333:$J1337)/SUM($D1333:$D1337))</f>
        <v>NA</v>
      </c>
      <c r="U1337" s="472"/>
      <c r="V1337" s="471"/>
      <c r="W1337" s="472"/>
      <c r="X1337" s="471"/>
      <c r="Y1337" s="472"/>
      <c r="Z1337" s="472"/>
      <c r="AA1337" s="472"/>
      <c r="AB1337" s="472"/>
      <c r="AC1337" s="472"/>
      <c r="AD1337" s="472"/>
      <c r="AE1337" s="472"/>
      <c r="AF1337" s="472"/>
      <c r="AG1337" s="472"/>
      <c r="AH1337" s="472"/>
      <c r="AI1337" s="472"/>
      <c r="AJ1337" s="472"/>
      <c r="AK1337" s="472"/>
      <c r="AL1337" s="472"/>
      <c r="AM1337" s="472"/>
      <c r="AN1337" s="472"/>
      <c r="AO1337" s="472"/>
      <c r="AP1337" s="472"/>
      <c r="AQ1337" s="472"/>
      <c r="AR1337" s="472"/>
    </row>
    <row r="1338" spans="1:46" s="452" customFormat="1">
      <c r="A1338" s="466">
        <v>39705</v>
      </c>
      <c r="B1338" s="467">
        <v>2001</v>
      </c>
      <c r="C1338" s="466"/>
      <c r="D1338" s="468">
        <v>0</v>
      </c>
      <c r="E1338" s="469"/>
      <c r="F1338" s="468">
        <v>0</v>
      </c>
      <c r="G1338" s="469"/>
      <c r="H1338" s="468">
        <v>0</v>
      </c>
      <c r="I1338" s="451"/>
      <c r="J1338" s="470">
        <f t="shared" si="948"/>
        <v>0</v>
      </c>
      <c r="K1338" s="449"/>
      <c r="L1338" s="471" t="str">
        <f t="shared" si="949"/>
        <v>NA</v>
      </c>
      <c r="N1338" s="471" t="str">
        <f t="shared" si="950"/>
        <v>NA</v>
      </c>
      <c r="O1338" s="472"/>
      <c r="P1338" s="471" t="str">
        <f t="shared" si="951"/>
        <v>NA</v>
      </c>
      <c r="Q1338" s="473"/>
      <c r="R1338" s="471" t="str">
        <f t="shared" si="952"/>
        <v>NA</v>
      </c>
      <c r="S1338" s="473"/>
      <c r="T1338" s="471" t="str">
        <f t="shared" si="953"/>
        <v>NA</v>
      </c>
      <c r="U1338" s="472"/>
      <c r="V1338" s="471" t="str">
        <f t="shared" ref="V1338:V1351" si="954">IF(SUM($D1333:$D1338)=0,"NA",SUM($J1333:$J1338)/SUM($D1333:$D1338))</f>
        <v>NA</v>
      </c>
      <c r="W1338" s="472"/>
      <c r="X1338" s="471"/>
      <c r="Y1338" s="472"/>
      <c r="Z1338" s="471"/>
      <c r="AA1338" s="472"/>
      <c r="AB1338" s="472"/>
      <c r="AC1338" s="472"/>
      <c r="AD1338" s="472"/>
      <c r="AE1338" s="472"/>
      <c r="AF1338" s="472"/>
      <c r="AG1338" s="472"/>
      <c r="AH1338" s="472"/>
      <c r="AI1338" s="472"/>
      <c r="AJ1338" s="472"/>
      <c r="AK1338" s="472"/>
      <c r="AL1338" s="472"/>
      <c r="AM1338" s="472"/>
      <c r="AN1338" s="472"/>
      <c r="AO1338" s="472"/>
      <c r="AP1338" s="472"/>
      <c r="AQ1338" s="472"/>
      <c r="AR1338" s="472"/>
    </row>
    <row r="1339" spans="1:46" s="452" customFormat="1">
      <c r="A1339" s="466">
        <v>39705</v>
      </c>
      <c r="B1339" s="467">
        <v>2002</v>
      </c>
      <c r="C1339" s="466"/>
      <c r="D1339" s="468">
        <v>0</v>
      </c>
      <c r="E1339" s="469"/>
      <c r="F1339" s="468">
        <v>0</v>
      </c>
      <c r="G1339" s="469"/>
      <c r="H1339" s="468">
        <v>0</v>
      </c>
      <c r="I1339" s="451"/>
      <c r="J1339" s="470">
        <f t="shared" si="948"/>
        <v>0</v>
      </c>
      <c r="K1339" s="449"/>
      <c r="L1339" s="471" t="str">
        <f t="shared" si="949"/>
        <v>NA</v>
      </c>
      <c r="N1339" s="471" t="str">
        <f t="shared" si="950"/>
        <v>NA</v>
      </c>
      <c r="O1339" s="472"/>
      <c r="P1339" s="471" t="str">
        <f t="shared" si="951"/>
        <v>NA</v>
      </c>
      <c r="Q1339" s="473"/>
      <c r="R1339" s="471" t="str">
        <f t="shared" si="952"/>
        <v>NA</v>
      </c>
      <c r="S1339" s="473"/>
      <c r="T1339" s="471" t="str">
        <f t="shared" si="953"/>
        <v>NA</v>
      </c>
      <c r="U1339" s="472"/>
      <c r="V1339" s="471" t="str">
        <f t="shared" si="954"/>
        <v>NA</v>
      </c>
      <c r="W1339" s="472"/>
      <c r="X1339" s="471" t="str">
        <f t="shared" ref="X1339:X1351" si="955">IF(SUM($D1333:$D1339)=0,"NA",SUM($J1333:$J1339)/SUM($D1333:$D1339))</f>
        <v>NA</v>
      </c>
      <c r="Y1339" s="472"/>
      <c r="Z1339" s="471"/>
      <c r="AA1339" s="472"/>
      <c r="AB1339" s="471"/>
      <c r="AC1339" s="472"/>
      <c r="AD1339" s="472"/>
      <c r="AE1339" s="472"/>
      <c r="AF1339" s="472"/>
      <c r="AG1339" s="472"/>
      <c r="AH1339" s="472"/>
      <c r="AI1339" s="472"/>
      <c r="AJ1339" s="472"/>
      <c r="AK1339" s="472"/>
      <c r="AL1339" s="472"/>
      <c r="AM1339" s="472"/>
      <c r="AN1339" s="472"/>
      <c r="AO1339" s="472"/>
      <c r="AP1339" s="472"/>
      <c r="AQ1339" s="472"/>
      <c r="AR1339" s="472"/>
    </row>
    <row r="1340" spans="1:46" s="452" customFormat="1">
      <c r="A1340" s="466">
        <v>39705</v>
      </c>
      <c r="B1340" s="467">
        <v>2003</v>
      </c>
      <c r="C1340" s="466"/>
      <c r="D1340" s="468">
        <v>0</v>
      </c>
      <c r="E1340" s="469"/>
      <c r="F1340" s="468">
        <v>0</v>
      </c>
      <c r="G1340" s="469"/>
      <c r="H1340" s="468">
        <v>0</v>
      </c>
      <c r="I1340" s="451"/>
      <c r="J1340" s="470">
        <f t="shared" si="948"/>
        <v>0</v>
      </c>
      <c r="K1340" s="449"/>
      <c r="L1340" s="471" t="str">
        <f t="shared" si="949"/>
        <v>NA</v>
      </c>
      <c r="N1340" s="471" t="str">
        <f t="shared" si="950"/>
        <v>NA</v>
      </c>
      <c r="O1340" s="472"/>
      <c r="P1340" s="471" t="str">
        <f t="shared" si="951"/>
        <v>NA</v>
      </c>
      <c r="Q1340" s="473"/>
      <c r="R1340" s="471" t="str">
        <f t="shared" si="952"/>
        <v>NA</v>
      </c>
      <c r="S1340" s="473"/>
      <c r="T1340" s="471" t="str">
        <f t="shared" si="953"/>
        <v>NA</v>
      </c>
      <c r="U1340" s="472"/>
      <c r="V1340" s="471" t="str">
        <f t="shared" si="954"/>
        <v>NA</v>
      </c>
      <c r="W1340" s="472"/>
      <c r="X1340" s="471" t="str">
        <f t="shared" si="955"/>
        <v>NA</v>
      </c>
      <c r="Y1340" s="472"/>
      <c r="Z1340" s="471" t="str">
        <f t="shared" ref="Z1340:Z1351" si="956">IF(SUM($D1333:$D1340)=0,"NA",SUM($J1333:$J1340)/SUM($D1333:$D1340))</f>
        <v>NA</v>
      </c>
      <c r="AA1340" s="472"/>
      <c r="AB1340" s="471"/>
      <c r="AC1340" s="472"/>
      <c r="AD1340" s="471"/>
      <c r="AE1340" s="471"/>
      <c r="AF1340" s="472"/>
      <c r="AG1340" s="472"/>
      <c r="AH1340" s="472"/>
      <c r="AI1340" s="472"/>
      <c r="AJ1340" s="472"/>
      <c r="AK1340" s="472"/>
      <c r="AL1340" s="472"/>
      <c r="AM1340" s="472"/>
      <c r="AN1340" s="472"/>
      <c r="AO1340" s="472"/>
      <c r="AP1340" s="472"/>
      <c r="AQ1340" s="472"/>
      <c r="AR1340" s="472"/>
    </row>
    <row r="1341" spans="1:46" s="452" customFormat="1">
      <c r="A1341" s="466">
        <v>39705</v>
      </c>
      <c r="B1341" s="467">
        <v>2004</v>
      </c>
      <c r="C1341" s="466"/>
      <c r="D1341" s="468">
        <v>0</v>
      </c>
      <c r="E1341" s="469"/>
      <c r="F1341" s="468">
        <v>0</v>
      </c>
      <c r="G1341" s="469"/>
      <c r="H1341" s="468">
        <v>0</v>
      </c>
      <c r="I1341" s="451"/>
      <c r="J1341" s="470">
        <f t="shared" si="948"/>
        <v>0</v>
      </c>
      <c r="K1341" s="449"/>
      <c r="L1341" s="471" t="str">
        <f t="shared" si="949"/>
        <v>NA</v>
      </c>
      <c r="N1341" s="471" t="str">
        <f t="shared" si="950"/>
        <v>NA</v>
      </c>
      <c r="O1341" s="472"/>
      <c r="P1341" s="471" t="str">
        <f t="shared" si="951"/>
        <v>NA</v>
      </c>
      <c r="Q1341" s="473"/>
      <c r="R1341" s="471" t="str">
        <f t="shared" si="952"/>
        <v>NA</v>
      </c>
      <c r="S1341" s="473"/>
      <c r="T1341" s="471" t="str">
        <f t="shared" si="953"/>
        <v>NA</v>
      </c>
      <c r="U1341" s="472"/>
      <c r="V1341" s="471" t="str">
        <f t="shared" si="954"/>
        <v>NA</v>
      </c>
      <c r="W1341" s="472"/>
      <c r="X1341" s="471" t="str">
        <f t="shared" si="955"/>
        <v>NA</v>
      </c>
      <c r="Y1341" s="472"/>
      <c r="Z1341" s="471" t="str">
        <f t="shared" si="956"/>
        <v>NA</v>
      </c>
      <c r="AA1341" s="472"/>
      <c r="AB1341" s="471" t="str">
        <f t="shared" ref="AB1341:AB1351" si="957">IF(SUM($D1333:$D1341)=0,"NA",SUM($J1333:$J1341)/SUM($D1333:$D1341))</f>
        <v>NA</v>
      </c>
      <c r="AC1341" s="472"/>
      <c r="AD1341" s="471"/>
      <c r="AE1341" s="471"/>
      <c r="AF1341" s="471"/>
      <c r="AG1341" s="472"/>
      <c r="AH1341" s="471" t="s">
        <v>36</v>
      </c>
      <c r="AI1341" s="472"/>
      <c r="AJ1341" s="471" t="s">
        <v>36</v>
      </c>
      <c r="AK1341" s="472"/>
      <c r="AL1341" s="471" t="s">
        <v>36</v>
      </c>
      <c r="AM1341" s="472"/>
      <c r="AN1341" s="471" t="s">
        <v>36</v>
      </c>
      <c r="AO1341" s="472"/>
      <c r="AP1341" s="472"/>
      <c r="AQ1341" s="472"/>
      <c r="AR1341" s="472"/>
    </row>
    <row r="1342" spans="1:46" s="452" customFormat="1">
      <c r="A1342" s="466">
        <v>39705</v>
      </c>
      <c r="B1342" s="467">
        <v>2005</v>
      </c>
      <c r="C1342" s="466"/>
      <c r="D1342" s="468">
        <v>0</v>
      </c>
      <c r="E1342" s="469"/>
      <c r="F1342" s="468">
        <v>0</v>
      </c>
      <c r="G1342" s="469"/>
      <c r="H1342" s="468">
        <v>0</v>
      </c>
      <c r="I1342" s="451"/>
      <c r="J1342" s="470">
        <f t="shared" si="948"/>
        <v>0</v>
      </c>
      <c r="K1342" s="449"/>
      <c r="L1342" s="471" t="str">
        <f t="shared" si="949"/>
        <v>NA</v>
      </c>
      <c r="N1342" s="471" t="str">
        <f t="shared" si="950"/>
        <v>NA</v>
      </c>
      <c r="O1342" s="472"/>
      <c r="P1342" s="471" t="str">
        <f t="shared" si="951"/>
        <v>NA</v>
      </c>
      <c r="Q1342" s="473"/>
      <c r="R1342" s="471" t="str">
        <f t="shared" si="952"/>
        <v>NA</v>
      </c>
      <c r="S1342" s="473"/>
      <c r="T1342" s="471" t="str">
        <f t="shared" si="953"/>
        <v>NA</v>
      </c>
      <c r="U1342" s="472"/>
      <c r="V1342" s="471" t="str">
        <f t="shared" si="954"/>
        <v>NA</v>
      </c>
      <c r="W1342" s="472"/>
      <c r="X1342" s="471" t="str">
        <f t="shared" si="955"/>
        <v>NA</v>
      </c>
      <c r="Y1342" s="472"/>
      <c r="Z1342" s="471" t="str">
        <f t="shared" si="956"/>
        <v>NA</v>
      </c>
      <c r="AA1342" s="472"/>
      <c r="AB1342" s="471" t="str">
        <f t="shared" si="957"/>
        <v>NA</v>
      </c>
      <c r="AC1342" s="472"/>
      <c r="AD1342" s="471" t="str">
        <f t="shared" ref="AD1342:AD1351" si="958">IF(SUM($D1333:$D1342)=0,"NA",SUM($J1333:$J1342)/SUM($D1333:$D1342))</f>
        <v>NA</v>
      </c>
      <c r="AE1342" s="471"/>
      <c r="AF1342" s="471"/>
      <c r="AG1342" s="472"/>
      <c r="AH1342" s="471"/>
      <c r="AI1342" s="472"/>
      <c r="AJ1342" s="471" t="s">
        <v>36</v>
      </c>
      <c r="AK1342" s="472"/>
      <c r="AL1342" s="471" t="s">
        <v>36</v>
      </c>
      <c r="AM1342" s="472"/>
      <c r="AN1342" s="471" t="s">
        <v>36</v>
      </c>
      <c r="AO1342" s="472"/>
      <c r="AP1342" s="472"/>
      <c r="AQ1342" s="472"/>
      <c r="AR1342" s="472"/>
    </row>
    <row r="1343" spans="1:46" s="452" customFormat="1">
      <c r="A1343" s="466">
        <v>39705</v>
      </c>
      <c r="B1343" s="467">
        <v>2006</v>
      </c>
      <c r="C1343" s="466"/>
      <c r="D1343" s="468">
        <v>0</v>
      </c>
      <c r="E1343" s="469"/>
      <c r="F1343" s="468">
        <v>0</v>
      </c>
      <c r="G1343" s="469"/>
      <c r="H1343" s="468">
        <v>0</v>
      </c>
      <c r="I1343" s="451"/>
      <c r="J1343" s="470">
        <f t="shared" si="948"/>
        <v>0</v>
      </c>
      <c r="K1343" s="449"/>
      <c r="L1343" s="471" t="str">
        <f t="shared" si="949"/>
        <v>NA</v>
      </c>
      <c r="N1343" s="471" t="str">
        <f t="shared" si="950"/>
        <v>NA</v>
      </c>
      <c r="O1343" s="472"/>
      <c r="P1343" s="471" t="str">
        <f t="shared" si="951"/>
        <v>NA</v>
      </c>
      <c r="Q1343" s="473"/>
      <c r="R1343" s="471" t="str">
        <f t="shared" si="952"/>
        <v>NA</v>
      </c>
      <c r="S1343" s="473"/>
      <c r="T1343" s="471" t="str">
        <f t="shared" si="953"/>
        <v>NA</v>
      </c>
      <c r="U1343" s="472"/>
      <c r="V1343" s="471" t="str">
        <f t="shared" si="954"/>
        <v>NA</v>
      </c>
      <c r="W1343" s="472"/>
      <c r="X1343" s="471" t="str">
        <f t="shared" si="955"/>
        <v>NA</v>
      </c>
      <c r="Y1343" s="472"/>
      <c r="Z1343" s="471" t="str">
        <f t="shared" si="956"/>
        <v>NA</v>
      </c>
      <c r="AA1343" s="472"/>
      <c r="AB1343" s="471" t="str">
        <f t="shared" si="957"/>
        <v>NA</v>
      </c>
      <c r="AC1343" s="472"/>
      <c r="AD1343" s="471" t="str">
        <f t="shared" si="958"/>
        <v>NA</v>
      </c>
      <c r="AE1343" s="471"/>
      <c r="AF1343" s="471" t="str">
        <f t="shared" ref="AF1343:AF1351" si="959">IF(SUM($D1333:$D1343)=0,"NA",SUM($J1333:$J1343)/SUM($D1333:$D1343))</f>
        <v>NA</v>
      </c>
      <c r="AG1343" s="472"/>
      <c r="AH1343" s="471"/>
      <c r="AI1343" s="472"/>
      <c r="AJ1343" s="471"/>
      <c r="AK1343" s="472"/>
      <c r="AL1343" s="471" t="s">
        <v>36</v>
      </c>
      <c r="AM1343" s="472"/>
      <c r="AN1343" s="471" t="s">
        <v>36</v>
      </c>
      <c r="AO1343" s="472"/>
      <c r="AP1343" s="472"/>
      <c r="AQ1343" s="472"/>
      <c r="AR1343" s="472"/>
    </row>
    <row r="1344" spans="1:46" s="452" customFormat="1">
      <c r="A1344" s="466">
        <v>39705</v>
      </c>
      <c r="B1344" s="467">
        <v>2007</v>
      </c>
      <c r="C1344" s="466"/>
      <c r="D1344" s="479">
        <v>230512.22</v>
      </c>
      <c r="E1344" s="479"/>
      <c r="F1344" s="468">
        <v>0</v>
      </c>
      <c r="G1344" s="469"/>
      <c r="H1344" s="468">
        <v>0</v>
      </c>
      <c r="I1344" s="451"/>
      <c r="J1344" s="470">
        <f t="shared" si="948"/>
        <v>0</v>
      </c>
      <c r="K1344" s="449"/>
      <c r="L1344" s="471">
        <f t="shared" si="949"/>
        <v>0</v>
      </c>
      <c r="N1344" s="471">
        <f t="shared" si="950"/>
        <v>0</v>
      </c>
      <c r="O1344" s="472"/>
      <c r="P1344" s="471">
        <f t="shared" si="951"/>
        <v>0</v>
      </c>
      <c r="Q1344" s="473"/>
      <c r="R1344" s="471">
        <f t="shared" si="952"/>
        <v>0</v>
      </c>
      <c r="S1344" s="473"/>
      <c r="T1344" s="471">
        <f t="shared" si="953"/>
        <v>0</v>
      </c>
      <c r="U1344" s="472"/>
      <c r="V1344" s="471">
        <f t="shared" si="954"/>
        <v>0</v>
      </c>
      <c r="W1344" s="472"/>
      <c r="X1344" s="471">
        <f t="shared" si="955"/>
        <v>0</v>
      </c>
      <c r="Y1344" s="472"/>
      <c r="Z1344" s="471">
        <f t="shared" si="956"/>
        <v>0</v>
      </c>
      <c r="AA1344" s="472"/>
      <c r="AB1344" s="471">
        <f t="shared" si="957"/>
        <v>0</v>
      </c>
      <c r="AC1344" s="472"/>
      <c r="AD1344" s="471">
        <f t="shared" si="958"/>
        <v>0</v>
      </c>
      <c r="AE1344" s="471"/>
      <c r="AF1344" s="471">
        <f t="shared" si="959"/>
        <v>0</v>
      </c>
      <c r="AG1344" s="472"/>
      <c r="AH1344" s="471">
        <f t="shared" ref="AH1344:AH1351" si="960">IF(SUM($D1333:$D1344)=0,"NA",SUM($J1333:$J1344)/SUM($D1333:$D1344))</f>
        <v>0</v>
      </c>
      <c r="AI1344" s="472"/>
      <c r="AJ1344" s="471"/>
      <c r="AK1344" s="472"/>
      <c r="AL1344" s="471"/>
      <c r="AM1344" s="472"/>
      <c r="AN1344" s="471" t="s">
        <v>36</v>
      </c>
      <c r="AO1344" s="472"/>
      <c r="AP1344" s="472"/>
      <c r="AQ1344" s="472"/>
      <c r="AR1344" s="472"/>
    </row>
    <row r="1345" spans="1:46" s="452" customFormat="1">
      <c r="A1345" s="466">
        <v>39705</v>
      </c>
      <c r="B1345" s="467">
        <v>2008</v>
      </c>
      <c r="C1345" s="466"/>
      <c r="D1345" s="479">
        <v>15407.88</v>
      </c>
      <c r="E1345" s="479"/>
      <c r="F1345" s="468">
        <v>0</v>
      </c>
      <c r="G1345" s="469"/>
      <c r="H1345" s="468">
        <v>0</v>
      </c>
      <c r="I1345" s="451"/>
      <c r="J1345" s="470">
        <f t="shared" si="948"/>
        <v>0</v>
      </c>
      <c r="K1345" s="449"/>
      <c r="L1345" s="471">
        <f t="shared" si="949"/>
        <v>0</v>
      </c>
      <c r="N1345" s="471">
        <f t="shared" si="950"/>
        <v>0</v>
      </c>
      <c r="O1345" s="472"/>
      <c r="P1345" s="471">
        <f t="shared" si="951"/>
        <v>0</v>
      </c>
      <c r="Q1345" s="472"/>
      <c r="R1345" s="471">
        <f t="shared" si="952"/>
        <v>0</v>
      </c>
      <c r="S1345" s="473"/>
      <c r="T1345" s="471">
        <f t="shared" si="953"/>
        <v>0</v>
      </c>
      <c r="U1345" s="472"/>
      <c r="V1345" s="471">
        <f t="shared" si="954"/>
        <v>0</v>
      </c>
      <c r="W1345" s="472"/>
      <c r="X1345" s="471">
        <f t="shared" si="955"/>
        <v>0</v>
      </c>
      <c r="Y1345" s="472"/>
      <c r="Z1345" s="471">
        <f t="shared" si="956"/>
        <v>0</v>
      </c>
      <c r="AA1345" s="472"/>
      <c r="AB1345" s="471">
        <f t="shared" si="957"/>
        <v>0</v>
      </c>
      <c r="AC1345" s="472"/>
      <c r="AD1345" s="471">
        <f t="shared" si="958"/>
        <v>0</v>
      </c>
      <c r="AE1345" s="471"/>
      <c r="AF1345" s="471">
        <f t="shared" si="959"/>
        <v>0</v>
      </c>
      <c r="AG1345" s="472"/>
      <c r="AH1345" s="471">
        <f t="shared" si="960"/>
        <v>0</v>
      </c>
      <c r="AI1345" s="472"/>
      <c r="AJ1345" s="471">
        <f t="shared" ref="AJ1345:AJ1351" si="961">IF(SUM($D1333:$D1345)=0,"NA",SUM($J1333:$J1345)/SUM($D1333:$D1345))</f>
        <v>0</v>
      </c>
      <c r="AK1345" s="472"/>
      <c r="AL1345" s="471"/>
      <c r="AM1345" s="472"/>
      <c r="AN1345" s="471"/>
      <c r="AO1345" s="472"/>
      <c r="AP1345" s="472"/>
      <c r="AQ1345" s="472"/>
      <c r="AR1345" s="472"/>
    </row>
    <row r="1346" spans="1:46" s="452" customFormat="1">
      <c r="A1346" s="466">
        <v>39705</v>
      </c>
      <c r="B1346" s="467">
        <v>2009</v>
      </c>
      <c r="C1346" s="466"/>
      <c r="D1346" s="468">
        <v>0</v>
      </c>
      <c r="E1346" s="469"/>
      <c r="F1346" s="468">
        <v>0</v>
      </c>
      <c r="G1346" s="469"/>
      <c r="H1346" s="468">
        <v>0</v>
      </c>
      <c r="I1346" s="451"/>
      <c r="J1346" s="470">
        <f t="shared" si="948"/>
        <v>0</v>
      </c>
      <c r="K1346" s="449"/>
      <c r="L1346" s="471" t="str">
        <f t="shared" si="949"/>
        <v>NA</v>
      </c>
      <c r="N1346" s="471">
        <f t="shared" si="950"/>
        <v>0</v>
      </c>
      <c r="O1346" s="472"/>
      <c r="P1346" s="471">
        <f t="shared" si="951"/>
        <v>0</v>
      </c>
      <c r="Q1346" s="472"/>
      <c r="R1346" s="471">
        <f t="shared" si="952"/>
        <v>0</v>
      </c>
      <c r="S1346" s="473"/>
      <c r="T1346" s="471">
        <f t="shared" si="953"/>
        <v>0</v>
      </c>
      <c r="U1346" s="472"/>
      <c r="V1346" s="471">
        <f t="shared" si="954"/>
        <v>0</v>
      </c>
      <c r="W1346" s="472"/>
      <c r="X1346" s="471">
        <f t="shared" si="955"/>
        <v>0</v>
      </c>
      <c r="Y1346" s="472"/>
      <c r="Z1346" s="471">
        <f t="shared" si="956"/>
        <v>0</v>
      </c>
      <c r="AA1346" s="472"/>
      <c r="AB1346" s="471">
        <f t="shared" si="957"/>
        <v>0</v>
      </c>
      <c r="AC1346" s="472"/>
      <c r="AD1346" s="471">
        <f t="shared" si="958"/>
        <v>0</v>
      </c>
      <c r="AE1346" s="471"/>
      <c r="AF1346" s="471">
        <f t="shared" si="959"/>
        <v>0</v>
      </c>
      <c r="AG1346" s="472"/>
      <c r="AH1346" s="471">
        <f t="shared" si="960"/>
        <v>0</v>
      </c>
      <c r="AI1346" s="472"/>
      <c r="AJ1346" s="471">
        <f t="shared" si="961"/>
        <v>0</v>
      </c>
      <c r="AK1346" s="472"/>
      <c r="AL1346" s="471">
        <f t="shared" ref="AL1346:AL1351" si="962">IF(SUM($D1333:$D1346)=0,"NA",SUM($J1333:$J1346)/SUM($D1333:$D1346))</f>
        <v>0</v>
      </c>
      <c r="AM1346" s="472"/>
      <c r="AN1346" s="471"/>
      <c r="AO1346" s="472"/>
      <c r="AP1346" s="471"/>
      <c r="AQ1346" s="472"/>
      <c r="AR1346" s="472"/>
    </row>
    <row r="1347" spans="1:46" s="452" customFormat="1">
      <c r="A1347" s="466">
        <v>39705</v>
      </c>
      <c r="B1347" s="467">
        <v>2010</v>
      </c>
      <c r="C1347" s="466"/>
      <c r="D1347" s="468">
        <v>0</v>
      </c>
      <c r="E1347" s="469"/>
      <c r="F1347" s="468">
        <v>0</v>
      </c>
      <c r="G1347" s="469"/>
      <c r="H1347" s="468">
        <v>0</v>
      </c>
      <c r="I1347" s="451"/>
      <c r="J1347" s="470">
        <f t="shared" si="948"/>
        <v>0</v>
      </c>
      <c r="K1347" s="449"/>
      <c r="L1347" s="471" t="str">
        <f t="shared" si="949"/>
        <v>NA</v>
      </c>
      <c r="N1347" s="471" t="str">
        <f t="shared" si="950"/>
        <v>NA</v>
      </c>
      <c r="O1347" s="472"/>
      <c r="P1347" s="471">
        <f t="shared" si="951"/>
        <v>0</v>
      </c>
      <c r="Q1347" s="472"/>
      <c r="R1347" s="471">
        <f t="shared" si="952"/>
        <v>0</v>
      </c>
      <c r="S1347" s="472"/>
      <c r="T1347" s="471">
        <f t="shared" si="953"/>
        <v>0</v>
      </c>
      <c r="U1347" s="472"/>
      <c r="V1347" s="471">
        <f t="shared" si="954"/>
        <v>0</v>
      </c>
      <c r="W1347" s="472"/>
      <c r="X1347" s="471">
        <f t="shared" si="955"/>
        <v>0</v>
      </c>
      <c r="Y1347" s="472"/>
      <c r="Z1347" s="471">
        <f t="shared" si="956"/>
        <v>0</v>
      </c>
      <c r="AA1347" s="472"/>
      <c r="AB1347" s="471">
        <f t="shared" si="957"/>
        <v>0</v>
      </c>
      <c r="AC1347" s="472"/>
      <c r="AD1347" s="471">
        <f t="shared" si="958"/>
        <v>0</v>
      </c>
      <c r="AE1347" s="472"/>
      <c r="AF1347" s="471">
        <f t="shared" si="959"/>
        <v>0</v>
      </c>
      <c r="AG1347" s="472"/>
      <c r="AH1347" s="471">
        <f t="shared" si="960"/>
        <v>0</v>
      </c>
      <c r="AI1347" s="472"/>
      <c r="AJ1347" s="471">
        <f t="shared" si="961"/>
        <v>0</v>
      </c>
      <c r="AK1347" s="472"/>
      <c r="AL1347" s="471">
        <f t="shared" si="962"/>
        <v>0</v>
      </c>
      <c r="AM1347" s="472"/>
      <c r="AN1347" s="471">
        <f>IF(SUM($D1333:$D1347)=0,"NA",SUM($J1333:$J1347)/SUM($D1333:$D1347))</f>
        <v>0</v>
      </c>
      <c r="AO1347" s="472"/>
      <c r="AP1347" s="471"/>
      <c r="AQ1347" s="472"/>
      <c r="AR1347" s="471"/>
    </row>
    <row r="1348" spans="1:46" s="452" customFormat="1">
      <c r="A1348" s="466">
        <v>39705</v>
      </c>
      <c r="B1348" s="467">
        <v>2011</v>
      </c>
      <c r="C1348" s="466"/>
      <c r="D1348" s="468">
        <v>0</v>
      </c>
      <c r="E1348" s="469"/>
      <c r="F1348" s="468">
        <v>0</v>
      </c>
      <c r="G1348" s="469"/>
      <c r="H1348" s="468">
        <v>0</v>
      </c>
      <c r="I1348" s="451"/>
      <c r="J1348" s="470">
        <f t="shared" si="948"/>
        <v>0</v>
      </c>
      <c r="K1348" s="449"/>
      <c r="L1348" s="471" t="str">
        <f t="shared" si="949"/>
        <v>NA</v>
      </c>
      <c r="N1348" s="471" t="str">
        <f t="shared" si="950"/>
        <v>NA</v>
      </c>
      <c r="O1348" s="472"/>
      <c r="P1348" s="471" t="str">
        <f t="shared" si="951"/>
        <v>NA</v>
      </c>
      <c r="Q1348" s="472"/>
      <c r="R1348" s="471">
        <f t="shared" si="952"/>
        <v>0</v>
      </c>
      <c r="S1348" s="472"/>
      <c r="T1348" s="471">
        <f t="shared" si="953"/>
        <v>0</v>
      </c>
      <c r="U1348" s="472"/>
      <c r="V1348" s="471">
        <f t="shared" si="954"/>
        <v>0</v>
      </c>
      <c r="W1348" s="472"/>
      <c r="X1348" s="471">
        <f t="shared" si="955"/>
        <v>0</v>
      </c>
      <c r="Y1348" s="472"/>
      <c r="Z1348" s="471">
        <f t="shared" si="956"/>
        <v>0</v>
      </c>
      <c r="AA1348" s="472"/>
      <c r="AB1348" s="471">
        <f t="shared" si="957"/>
        <v>0</v>
      </c>
      <c r="AC1348" s="472"/>
      <c r="AD1348" s="471">
        <f t="shared" si="958"/>
        <v>0</v>
      </c>
      <c r="AE1348" s="472"/>
      <c r="AF1348" s="471">
        <f t="shared" si="959"/>
        <v>0</v>
      </c>
      <c r="AG1348" s="472"/>
      <c r="AH1348" s="471">
        <f t="shared" si="960"/>
        <v>0</v>
      </c>
      <c r="AI1348" s="472"/>
      <c r="AJ1348" s="471">
        <f t="shared" si="961"/>
        <v>0</v>
      </c>
      <c r="AK1348" s="472"/>
      <c r="AL1348" s="471">
        <f t="shared" si="962"/>
        <v>0</v>
      </c>
      <c r="AM1348" s="472"/>
      <c r="AN1348" s="471">
        <f>IF(SUM($D1334:$D1348)=0,"NA",SUM($J1334:$J1348)/SUM($D1334:$D1348))</f>
        <v>0</v>
      </c>
      <c r="AO1348" s="472"/>
      <c r="AP1348" s="471">
        <f>IF(SUM($D1333:$D1348)=0,"NA",SUM($J1333:$J1348)/SUM($D1333:$D1348))</f>
        <v>0</v>
      </c>
      <c r="AQ1348" s="472"/>
      <c r="AR1348" s="471"/>
    </row>
    <row r="1349" spans="1:46" s="452" customFormat="1">
      <c r="A1349" s="466">
        <v>39705</v>
      </c>
      <c r="B1349" s="467">
        <v>2012</v>
      </c>
      <c r="C1349" s="466"/>
      <c r="D1349" s="468">
        <v>0</v>
      </c>
      <c r="E1349" s="469"/>
      <c r="F1349" s="468">
        <v>0</v>
      </c>
      <c r="G1349" s="469"/>
      <c r="H1349" s="468">
        <v>0</v>
      </c>
      <c r="I1349" s="451"/>
      <c r="J1349" s="470">
        <f t="shared" si="948"/>
        <v>0</v>
      </c>
      <c r="K1349" s="449"/>
      <c r="L1349" s="471" t="str">
        <f t="shared" si="949"/>
        <v>NA</v>
      </c>
      <c r="N1349" s="471" t="str">
        <f t="shared" si="950"/>
        <v>NA</v>
      </c>
      <c r="O1349" s="472"/>
      <c r="P1349" s="471" t="str">
        <f t="shared" si="951"/>
        <v>NA</v>
      </c>
      <c r="Q1349" s="472"/>
      <c r="R1349" s="471" t="str">
        <f t="shared" si="952"/>
        <v>NA</v>
      </c>
      <c r="S1349" s="472"/>
      <c r="T1349" s="471">
        <f t="shared" si="953"/>
        <v>0</v>
      </c>
      <c r="U1349" s="472"/>
      <c r="V1349" s="471">
        <f t="shared" si="954"/>
        <v>0</v>
      </c>
      <c r="W1349" s="472"/>
      <c r="X1349" s="471">
        <f t="shared" si="955"/>
        <v>0</v>
      </c>
      <c r="Y1349" s="472"/>
      <c r="Z1349" s="471">
        <f t="shared" si="956"/>
        <v>0</v>
      </c>
      <c r="AA1349" s="472"/>
      <c r="AB1349" s="471">
        <f t="shared" si="957"/>
        <v>0</v>
      </c>
      <c r="AC1349" s="472"/>
      <c r="AD1349" s="471">
        <f t="shared" si="958"/>
        <v>0</v>
      </c>
      <c r="AE1349" s="472"/>
      <c r="AF1349" s="471">
        <f t="shared" si="959"/>
        <v>0</v>
      </c>
      <c r="AG1349" s="472"/>
      <c r="AH1349" s="471">
        <f t="shared" si="960"/>
        <v>0</v>
      </c>
      <c r="AI1349" s="472"/>
      <c r="AJ1349" s="471">
        <f t="shared" si="961"/>
        <v>0</v>
      </c>
      <c r="AK1349" s="472"/>
      <c r="AL1349" s="471">
        <f t="shared" si="962"/>
        <v>0</v>
      </c>
      <c r="AM1349" s="472"/>
      <c r="AN1349" s="471">
        <f>IF(SUM($D1335:$D1349)=0,"NA",SUM($J1335:$J1349)/SUM($D1335:$D1349))</f>
        <v>0</v>
      </c>
      <c r="AO1349" s="472"/>
      <c r="AP1349" s="471">
        <f>IF(SUM($D1334:$D1349)=0,"NA",SUM($J1334:$J1349)/SUM($D1334:$D1349))</f>
        <v>0</v>
      </c>
      <c r="AQ1349" s="472"/>
      <c r="AR1349" s="471">
        <f>IF(SUM($D1333:$D1349)=0,"NA",SUM($J1333:$J1349)/SUM($D1333:$D1349))</f>
        <v>0</v>
      </c>
    </row>
    <row r="1350" spans="1:46">
      <c r="A1350" s="466">
        <v>39705</v>
      </c>
      <c r="B1350" s="467">
        <v>2013</v>
      </c>
      <c r="C1350" s="466"/>
      <c r="D1350" s="468">
        <v>0</v>
      </c>
      <c r="E1350" s="469"/>
      <c r="F1350" s="468">
        <v>0</v>
      </c>
      <c r="G1350" s="469"/>
      <c r="H1350" s="468">
        <v>0</v>
      </c>
      <c r="J1350" s="470">
        <f t="shared" si="948"/>
        <v>0</v>
      </c>
      <c r="L1350" s="471" t="str">
        <f t="shared" si="949"/>
        <v>NA</v>
      </c>
      <c r="N1350" s="471" t="str">
        <f>IF(SUM($D1349:$D1350)=0,"NA",SUM($J1349:$J1350)/SUM($D1349:$D1350))</f>
        <v>NA</v>
      </c>
      <c r="O1350" s="472"/>
      <c r="P1350" s="471" t="str">
        <f t="shared" si="951"/>
        <v>NA</v>
      </c>
      <c r="Q1350" s="472"/>
      <c r="R1350" s="471" t="str">
        <f t="shared" si="952"/>
        <v>NA</v>
      </c>
      <c r="S1350" s="472"/>
      <c r="T1350" s="471" t="str">
        <f t="shared" si="953"/>
        <v>NA</v>
      </c>
      <c r="U1350" s="472"/>
      <c r="V1350" s="471">
        <f t="shared" si="954"/>
        <v>0</v>
      </c>
      <c r="W1350" s="472"/>
      <c r="X1350" s="471">
        <f t="shared" si="955"/>
        <v>0</v>
      </c>
      <c r="Y1350" s="472"/>
      <c r="Z1350" s="471">
        <f t="shared" si="956"/>
        <v>0</v>
      </c>
      <c r="AA1350" s="472"/>
      <c r="AB1350" s="471">
        <f t="shared" si="957"/>
        <v>0</v>
      </c>
      <c r="AC1350" s="472"/>
      <c r="AD1350" s="471">
        <f t="shared" si="958"/>
        <v>0</v>
      </c>
      <c r="AE1350" s="472"/>
      <c r="AF1350" s="471">
        <f t="shared" si="959"/>
        <v>0</v>
      </c>
      <c r="AG1350" s="472"/>
      <c r="AH1350" s="471">
        <f t="shared" si="960"/>
        <v>0</v>
      </c>
      <c r="AI1350" s="472"/>
      <c r="AJ1350" s="471">
        <f t="shared" si="961"/>
        <v>0</v>
      </c>
      <c r="AK1350" s="472"/>
      <c r="AL1350" s="471">
        <f t="shared" si="962"/>
        <v>0</v>
      </c>
      <c r="AM1350" s="472"/>
      <c r="AN1350" s="471">
        <f>IF(SUM($D1336:$D1350)=0,"NA",SUM($J1336:$J1350)/SUM($D1336:$D1350))</f>
        <v>0</v>
      </c>
      <c r="AO1350" s="472"/>
      <c r="AP1350" s="471">
        <f>IF(SUM($D1335:$D1350)=0,"NA",SUM($J1335:$J1350)/SUM($D1335:$D1350))</f>
        <v>0</v>
      </c>
      <c r="AQ1350" s="472"/>
      <c r="AR1350" s="471">
        <f>IF(SUM($D1334:$D1350)=0,"NA",SUM($J1334:$J1350)/SUM($D1334:$D1350))</f>
        <v>0</v>
      </c>
      <c r="AS1350" s="471">
        <f>IF(SUM($D1333:$D1350)=0,"NA",SUM($J1333:$J1350)/SUM($D1333:$D1350))</f>
        <v>0</v>
      </c>
    </row>
    <row r="1351" spans="1:46">
      <c r="A1351" s="466">
        <v>39705</v>
      </c>
      <c r="B1351" s="467">
        <v>2014</v>
      </c>
      <c r="C1351" s="466"/>
      <c r="D1351" s="477">
        <v>66315.61</v>
      </c>
      <c r="E1351" s="478"/>
      <c r="F1351" s="468">
        <v>0</v>
      </c>
      <c r="G1351" s="469"/>
      <c r="H1351" s="468">
        <v>0</v>
      </c>
      <c r="J1351" s="470">
        <f t="shared" si="948"/>
        <v>0</v>
      </c>
      <c r="L1351" s="471">
        <f t="shared" si="949"/>
        <v>0</v>
      </c>
      <c r="N1351" s="471">
        <f>IF(SUM($D1350:$D1351)=0,"NA",SUM($J1350:$J1351)/SUM($D1350:$D1351))</f>
        <v>0</v>
      </c>
      <c r="O1351" s="472"/>
      <c r="P1351" s="471">
        <f t="shared" si="951"/>
        <v>0</v>
      </c>
      <c r="Q1351" s="472"/>
      <c r="R1351" s="471">
        <f t="shared" si="952"/>
        <v>0</v>
      </c>
      <c r="S1351" s="472"/>
      <c r="T1351" s="471">
        <f t="shared" si="953"/>
        <v>0</v>
      </c>
      <c r="U1351" s="472"/>
      <c r="V1351" s="471">
        <f t="shared" si="954"/>
        <v>0</v>
      </c>
      <c r="W1351" s="472"/>
      <c r="X1351" s="471">
        <f t="shared" si="955"/>
        <v>0</v>
      </c>
      <c r="Y1351" s="472"/>
      <c r="Z1351" s="471">
        <f t="shared" si="956"/>
        <v>0</v>
      </c>
      <c r="AA1351" s="472"/>
      <c r="AB1351" s="471">
        <f t="shared" si="957"/>
        <v>0</v>
      </c>
      <c r="AC1351" s="472"/>
      <c r="AD1351" s="471">
        <f t="shared" si="958"/>
        <v>0</v>
      </c>
      <c r="AE1351" s="472"/>
      <c r="AF1351" s="471">
        <f t="shared" si="959"/>
        <v>0</v>
      </c>
      <c r="AG1351" s="472"/>
      <c r="AH1351" s="471">
        <f t="shared" si="960"/>
        <v>0</v>
      </c>
      <c r="AI1351" s="472"/>
      <c r="AJ1351" s="471">
        <f t="shared" si="961"/>
        <v>0</v>
      </c>
      <c r="AK1351" s="472"/>
      <c r="AL1351" s="471">
        <f t="shared" si="962"/>
        <v>0</v>
      </c>
      <c r="AM1351" s="472"/>
      <c r="AN1351" s="471">
        <f>IF(SUM($D1337:$D1351)=0,"NA",SUM($J1337:$J1351)/SUM($D1337:$D1351))</f>
        <v>0</v>
      </c>
      <c r="AO1351" s="472"/>
      <c r="AP1351" s="471">
        <f>IF(SUM($D1336:$D1351)=0,"NA",SUM($J1336:$J1351)/SUM($D1336:$D1351))</f>
        <v>0</v>
      </c>
      <c r="AQ1351" s="472"/>
      <c r="AR1351" s="471">
        <f>IF(SUM($D1335:$D1351)=0,"NA",SUM($J1335:$J1351)/SUM($D1335:$D1351))</f>
        <v>0</v>
      </c>
      <c r="AS1351" s="471">
        <f>IF(SUM($D1334:$D1351)=0,"NA",SUM($J1334:$J1351)/SUM($D1334:$D1351))</f>
        <v>0</v>
      </c>
      <c r="AT1351" s="471">
        <f>IF(SUM($D1333:$D1351)=0,"NA",SUM($J1333:$J1351)/SUM($D1333:$D1351))</f>
        <v>0</v>
      </c>
    </row>
    <row r="1352" spans="1:46">
      <c r="A1352" s="466"/>
      <c r="B1352" s="466"/>
      <c r="C1352" s="466"/>
      <c r="D1352" s="477"/>
      <c r="E1352" s="478"/>
      <c r="F1352" s="477"/>
      <c r="G1352" s="478"/>
      <c r="H1352" s="477"/>
      <c r="J1352" s="488">
        <f>SUM(J1333:J1351)</f>
        <v>0</v>
      </c>
    </row>
    <row r="1353" spans="1:46">
      <c r="A1353" s="466"/>
      <c r="B1353" s="466"/>
      <c r="C1353" s="466"/>
      <c r="D1353" s="477"/>
      <c r="E1353" s="478"/>
      <c r="F1353" s="477"/>
      <c r="G1353" s="478"/>
      <c r="H1353" s="477"/>
    </row>
    <row r="1354" spans="1:46">
      <c r="A1354" s="466" t="s">
        <v>470</v>
      </c>
      <c r="B1354" s="467">
        <v>1996</v>
      </c>
      <c r="C1354" s="466"/>
      <c r="D1354" s="477">
        <v>2141</v>
      </c>
      <c r="E1354" s="478"/>
      <c r="F1354" s="468">
        <v>0</v>
      </c>
      <c r="G1354" s="469"/>
      <c r="H1354" s="468">
        <v>0</v>
      </c>
      <c r="J1354" s="470">
        <f t="shared" ref="J1354:J1372" si="963">F1354+-H1354</f>
        <v>0</v>
      </c>
      <c r="L1354" s="471">
        <f t="shared" ref="L1354:L1372" si="964">IF(D1354=0,"NA",+J1354/D1354)</f>
        <v>0</v>
      </c>
      <c r="N1354" s="471"/>
      <c r="O1354" s="472"/>
      <c r="P1354" s="471"/>
      <c r="Q1354" s="473"/>
      <c r="R1354" s="473"/>
      <c r="S1354" s="473"/>
      <c r="T1354" s="473"/>
      <c r="U1354" s="472"/>
      <c r="V1354" s="472"/>
      <c r="W1354" s="472"/>
      <c r="X1354" s="472"/>
      <c r="Y1354" s="472"/>
      <c r="Z1354" s="472"/>
      <c r="AA1354" s="474"/>
      <c r="AB1354" s="474"/>
      <c r="AC1354" s="472"/>
      <c r="AD1354" s="472"/>
      <c r="AE1354" s="472"/>
      <c r="AF1354" s="472"/>
      <c r="AG1354" s="472"/>
      <c r="AH1354" s="472"/>
      <c r="AI1354" s="472"/>
      <c r="AJ1354" s="472"/>
      <c r="AK1354" s="472"/>
      <c r="AL1354" s="472"/>
      <c r="AM1354" s="472"/>
      <c r="AN1354" s="472"/>
      <c r="AO1354" s="472"/>
      <c r="AP1354" s="472"/>
      <c r="AQ1354" s="472"/>
      <c r="AR1354" s="472"/>
    </row>
    <row r="1355" spans="1:46">
      <c r="A1355" s="466" t="s">
        <v>470</v>
      </c>
      <c r="B1355" s="467">
        <v>1997</v>
      </c>
      <c r="C1355" s="466"/>
      <c r="D1355" s="477">
        <v>1536</v>
      </c>
      <c r="E1355" s="478"/>
      <c r="F1355" s="468">
        <v>0</v>
      </c>
      <c r="G1355" s="469"/>
      <c r="H1355" s="468">
        <v>0</v>
      </c>
      <c r="J1355" s="470">
        <f t="shared" si="963"/>
        <v>0</v>
      </c>
      <c r="L1355" s="471">
        <f t="shared" si="964"/>
        <v>0</v>
      </c>
      <c r="N1355" s="471">
        <f t="shared" ref="N1355:N1370" si="965">IF(SUM($D1354:$D1355)=0,"NA",SUM($J1354:$J1355)/SUM($D1354:$D1355))</f>
        <v>0</v>
      </c>
      <c r="O1355" s="472"/>
      <c r="P1355" s="471"/>
      <c r="Q1355" s="473"/>
      <c r="R1355" s="471"/>
      <c r="S1355" s="473"/>
      <c r="T1355" s="473"/>
      <c r="U1355" s="472"/>
      <c r="V1355" s="472"/>
      <c r="W1355" s="472"/>
      <c r="X1355" s="472"/>
      <c r="Y1355" s="472"/>
      <c r="Z1355" s="472"/>
      <c r="AA1355" s="474"/>
      <c r="AB1355" s="475"/>
      <c r="AC1355" s="472"/>
      <c r="AD1355" s="472"/>
      <c r="AE1355" s="472"/>
      <c r="AF1355" s="472"/>
      <c r="AG1355" s="472"/>
      <c r="AH1355" s="472"/>
      <c r="AI1355" s="472"/>
      <c r="AJ1355" s="472"/>
      <c r="AK1355" s="472"/>
      <c r="AL1355" s="472"/>
      <c r="AM1355" s="472"/>
      <c r="AN1355" s="472"/>
      <c r="AO1355" s="472"/>
      <c r="AP1355" s="472"/>
      <c r="AQ1355" s="472"/>
      <c r="AR1355" s="472"/>
    </row>
    <row r="1356" spans="1:46">
      <c r="A1356" s="466" t="s">
        <v>470</v>
      </c>
      <c r="B1356" s="467">
        <v>1998</v>
      </c>
      <c r="C1356" s="466"/>
      <c r="D1356" s="468">
        <v>0</v>
      </c>
      <c r="E1356" s="469"/>
      <c r="F1356" s="468">
        <v>0</v>
      </c>
      <c r="G1356" s="469"/>
      <c r="H1356" s="468">
        <v>0</v>
      </c>
      <c r="J1356" s="470">
        <f t="shared" si="963"/>
        <v>0</v>
      </c>
      <c r="L1356" s="471" t="str">
        <f t="shared" si="964"/>
        <v>NA</v>
      </c>
      <c r="N1356" s="471">
        <f t="shared" si="965"/>
        <v>0</v>
      </c>
      <c r="O1356" s="472"/>
      <c r="P1356" s="471">
        <f t="shared" ref="P1356:P1372" si="966">IF(SUM($D1354:$D1356)=0,"NA",SUM($J1354:$J1356)/SUM($D1354:$D1356))</f>
        <v>0</v>
      </c>
      <c r="Q1356" s="473"/>
      <c r="R1356" s="471"/>
      <c r="S1356" s="473"/>
      <c r="T1356" s="471"/>
      <c r="U1356" s="472"/>
      <c r="V1356" s="472"/>
      <c r="W1356" s="472"/>
      <c r="X1356" s="472"/>
      <c r="Y1356" s="472"/>
      <c r="Z1356" s="472"/>
      <c r="AA1356" s="472"/>
      <c r="AB1356" s="472"/>
      <c r="AC1356" s="472"/>
      <c r="AD1356" s="472"/>
      <c r="AE1356" s="472"/>
      <c r="AF1356" s="472"/>
      <c r="AG1356" s="472"/>
      <c r="AH1356" s="472"/>
      <c r="AI1356" s="472"/>
      <c r="AJ1356" s="472"/>
      <c r="AK1356" s="472"/>
      <c r="AL1356" s="472"/>
      <c r="AM1356" s="472"/>
      <c r="AN1356" s="472"/>
      <c r="AO1356" s="472"/>
      <c r="AP1356" s="472"/>
      <c r="AQ1356" s="472"/>
      <c r="AR1356" s="472"/>
    </row>
    <row r="1357" spans="1:46">
      <c r="A1357" s="466" t="s">
        <v>470</v>
      </c>
      <c r="B1357" s="467">
        <v>1999</v>
      </c>
      <c r="C1357" s="466"/>
      <c r="D1357" s="477">
        <v>2345</v>
      </c>
      <c r="E1357" s="478"/>
      <c r="F1357" s="468">
        <v>0</v>
      </c>
      <c r="G1357" s="469"/>
      <c r="H1357" s="468">
        <v>0</v>
      </c>
      <c r="J1357" s="470">
        <f t="shared" si="963"/>
        <v>0</v>
      </c>
      <c r="L1357" s="471">
        <f t="shared" si="964"/>
        <v>0</v>
      </c>
      <c r="N1357" s="471">
        <f t="shared" si="965"/>
        <v>0</v>
      </c>
      <c r="O1357" s="472"/>
      <c r="P1357" s="471">
        <f t="shared" si="966"/>
        <v>0</v>
      </c>
      <c r="Q1357" s="473"/>
      <c r="R1357" s="471">
        <f t="shared" ref="R1357:R1372" si="967">IF(SUM($D1354:$D1357)=0,"NA",SUM($J1354:$J1357)/SUM($D1354:$D1357))</f>
        <v>0</v>
      </c>
      <c r="S1357" s="473"/>
      <c r="T1357" s="471"/>
      <c r="U1357" s="472"/>
      <c r="V1357" s="471"/>
      <c r="W1357" s="472"/>
      <c r="X1357" s="472"/>
      <c r="Y1357" s="472"/>
      <c r="Z1357" s="472"/>
      <c r="AA1357" s="472"/>
      <c r="AB1357" s="472"/>
      <c r="AC1357" s="472"/>
      <c r="AD1357" s="472"/>
      <c r="AE1357" s="472"/>
      <c r="AF1357" s="472"/>
      <c r="AG1357" s="472"/>
      <c r="AH1357" s="472"/>
      <c r="AI1357" s="472"/>
      <c r="AJ1357" s="472"/>
      <c r="AK1357" s="472"/>
      <c r="AL1357" s="472"/>
      <c r="AM1357" s="472"/>
      <c r="AN1357" s="472"/>
      <c r="AO1357" s="472"/>
      <c r="AP1357" s="472"/>
      <c r="AQ1357" s="472"/>
      <c r="AR1357" s="472"/>
    </row>
    <row r="1358" spans="1:46">
      <c r="A1358" s="466" t="s">
        <v>470</v>
      </c>
      <c r="B1358" s="467">
        <v>2000</v>
      </c>
      <c r="C1358" s="466"/>
      <c r="D1358" s="468">
        <v>0</v>
      </c>
      <c r="E1358" s="469"/>
      <c r="F1358" s="468">
        <v>0</v>
      </c>
      <c r="G1358" s="469"/>
      <c r="H1358" s="468">
        <v>0</v>
      </c>
      <c r="J1358" s="470">
        <f t="shared" si="963"/>
        <v>0</v>
      </c>
      <c r="L1358" s="471" t="str">
        <f t="shared" si="964"/>
        <v>NA</v>
      </c>
      <c r="N1358" s="471">
        <f t="shared" si="965"/>
        <v>0</v>
      </c>
      <c r="O1358" s="472"/>
      <c r="P1358" s="471">
        <f t="shared" si="966"/>
        <v>0</v>
      </c>
      <c r="Q1358" s="473"/>
      <c r="R1358" s="471">
        <f t="shared" si="967"/>
        <v>0</v>
      </c>
      <c r="S1358" s="473"/>
      <c r="T1358" s="471">
        <f t="shared" ref="T1358:T1372" si="968">IF(SUM($D1354:$D1358)=0,"NA",SUM($J1354:$J1358)/SUM($D1354:$D1358))</f>
        <v>0</v>
      </c>
      <c r="U1358" s="472"/>
      <c r="V1358" s="471"/>
      <c r="W1358" s="472"/>
      <c r="X1358" s="471"/>
      <c r="Y1358" s="472"/>
      <c r="Z1358" s="472"/>
      <c r="AA1358" s="472"/>
      <c r="AB1358" s="472"/>
      <c r="AC1358" s="472"/>
      <c r="AD1358" s="472"/>
      <c r="AE1358" s="472"/>
      <c r="AF1358" s="472"/>
      <c r="AG1358" s="472"/>
      <c r="AH1358" s="472"/>
      <c r="AI1358" s="472"/>
      <c r="AJ1358" s="472"/>
      <c r="AK1358" s="472"/>
      <c r="AL1358" s="472"/>
      <c r="AM1358" s="472"/>
      <c r="AN1358" s="472"/>
      <c r="AO1358" s="472"/>
      <c r="AP1358" s="472"/>
      <c r="AQ1358" s="472"/>
      <c r="AR1358" s="472"/>
    </row>
    <row r="1359" spans="1:46">
      <c r="A1359" s="466" t="s">
        <v>470</v>
      </c>
      <c r="B1359" s="467">
        <v>2001</v>
      </c>
      <c r="C1359" s="466"/>
      <c r="D1359" s="468">
        <v>0</v>
      </c>
      <c r="E1359" s="469"/>
      <c r="F1359" s="468">
        <v>0</v>
      </c>
      <c r="G1359" s="469"/>
      <c r="H1359" s="468">
        <v>0</v>
      </c>
      <c r="J1359" s="470">
        <f t="shared" si="963"/>
        <v>0</v>
      </c>
      <c r="L1359" s="471" t="str">
        <f t="shared" si="964"/>
        <v>NA</v>
      </c>
      <c r="N1359" s="471" t="str">
        <f t="shared" si="965"/>
        <v>NA</v>
      </c>
      <c r="O1359" s="472"/>
      <c r="P1359" s="471">
        <f t="shared" si="966"/>
        <v>0</v>
      </c>
      <c r="Q1359" s="473"/>
      <c r="R1359" s="471">
        <f t="shared" si="967"/>
        <v>0</v>
      </c>
      <c r="S1359" s="473"/>
      <c r="T1359" s="471">
        <f t="shared" si="968"/>
        <v>0</v>
      </c>
      <c r="U1359" s="472"/>
      <c r="V1359" s="471">
        <f t="shared" ref="V1359:V1372" si="969">IF(SUM($D1354:$D1359)=0,"NA",SUM($J1354:$J1359)/SUM($D1354:$D1359))</f>
        <v>0</v>
      </c>
      <c r="W1359" s="472"/>
      <c r="X1359" s="471"/>
      <c r="Y1359" s="472"/>
      <c r="Z1359" s="471"/>
      <c r="AA1359" s="472"/>
      <c r="AB1359" s="472"/>
      <c r="AC1359" s="472"/>
      <c r="AD1359" s="472"/>
      <c r="AE1359" s="472"/>
      <c r="AF1359" s="472"/>
      <c r="AG1359" s="472"/>
      <c r="AH1359" s="472"/>
      <c r="AI1359" s="472"/>
      <c r="AJ1359" s="472"/>
      <c r="AK1359" s="472"/>
      <c r="AL1359" s="472"/>
      <c r="AM1359" s="472"/>
      <c r="AN1359" s="472"/>
      <c r="AO1359" s="472"/>
      <c r="AP1359" s="472"/>
      <c r="AQ1359" s="472"/>
      <c r="AR1359" s="472"/>
    </row>
    <row r="1360" spans="1:46">
      <c r="A1360" s="466" t="s">
        <v>470</v>
      </c>
      <c r="B1360" s="467">
        <v>2002</v>
      </c>
      <c r="C1360" s="466"/>
      <c r="D1360" s="477">
        <v>38139</v>
      </c>
      <c r="E1360" s="478"/>
      <c r="F1360" s="468">
        <v>0</v>
      </c>
      <c r="G1360" s="469"/>
      <c r="H1360" s="468">
        <v>0</v>
      </c>
      <c r="J1360" s="470">
        <f t="shared" si="963"/>
        <v>0</v>
      </c>
      <c r="L1360" s="471">
        <f t="shared" si="964"/>
        <v>0</v>
      </c>
      <c r="N1360" s="471">
        <f t="shared" si="965"/>
        <v>0</v>
      </c>
      <c r="O1360" s="472"/>
      <c r="P1360" s="471">
        <f t="shared" si="966"/>
        <v>0</v>
      </c>
      <c r="Q1360" s="473"/>
      <c r="R1360" s="471">
        <f t="shared" si="967"/>
        <v>0</v>
      </c>
      <c r="S1360" s="473"/>
      <c r="T1360" s="471">
        <f t="shared" si="968"/>
        <v>0</v>
      </c>
      <c r="U1360" s="472"/>
      <c r="V1360" s="471">
        <f t="shared" si="969"/>
        <v>0</v>
      </c>
      <c r="W1360" s="472"/>
      <c r="X1360" s="471">
        <f t="shared" ref="X1360:X1372" si="970">IF(SUM($D1354:$D1360)=0,"NA",SUM($J1354:$J1360)/SUM($D1354:$D1360))</f>
        <v>0</v>
      </c>
      <c r="Y1360" s="472"/>
      <c r="Z1360" s="471"/>
      <c r="AA1360" s="472"/>
      <c r="AB1360" s="471"/>
      <c r="AC1360" s="472"/>
      <c r="AD1360" s="472"/>
      <c r="AE1360" s="472"/>
      <c r="AF1360" s="472"/>
      <c r="AG1360" s="472"/>
      <c r="AH1360" s="472"/>
      <c r="AI1360" s="472"/>
      <c r="AJ1360" s="472"/>
      <c r="AK1360" s="472"/>
      <c r="AL1360" s="472"/>
      <c r="AM1360" s="472"/>
      <c r="AN1360" s="472"/>
      <c r="AO1360" s="472"/>
      <c r="AP1360" s="472"/>
      <c r="AQ1360" s="472"/>
      <c r="AR1360" s="472"/>
    </row>
    <row r="1361" spans="1:46">
      <c r="A1361" s="466" t="s">
        <v>470</v>
      </c>
      <c r="B1361" s="467">
        <v>2003</v>
      </c>
      <c r="C1361" s="466"/>
      <c r="D1361" s="477">
        <v>4941</v>
      </c>
      <c r="E1361" s="478"/>
      <c r="F1361" s="468">
        <v>0</v>
      </c>
      <c r="G1361" s="469"/>
      <c r="H1361" s="468">
        <v>0</v>
      </c>
      <c r="J1361" s="470">
        <f t="shared" si="963"/>
        <v>0</v>
      </c>
      <c r="L1361" s="471">
        <f t="shared" si="964"/>
        <v>0</v>
      </c>
      <c r="N1361" s="471">
        <f t="shared" si="965"/>
        <v>0</v>
      </c>
      <c r="O1361" s="472"/>
      <c r="P1361" s="471">
        <f t="shared" si="966"/>
        <v>0</v>
      </c>
      <c r="Q1361" s="473"/>
      <c r="R1361" s="471">
        <f t="shared" si="967"/>
        <v>0</v>
      </c>
      <c r="S1361" s="473"/>
      <c r="T1361" s="471">
        <f t="shared" si="968"/>
        <v>0</v>
      </c>
      <c r="U1361" s="472"/>
      <c r="V1361" s="471">
        <f t="shared" si="969"/>
        <v>0</v>
      </c>
      <c r="W1361" s="472"/>
      <c r="X1361" s="471">
        <f t="shared" si="970"/>
        <v>0</v>
      </c>
      <c r="Y1361" s="472"/>
      <c r="Z1361" s="471">
        <f t="shared" ref="Z1361:Z1372" si="971">IF(SUM($D1354:$D1361)=0,"NA",SUM($J1354:$J1361)/SUM($D1354:$D1361))</f>
        <v>0</v>
      </c>
      <c r="AA1361" s="472"/>
      <c r="AB1361" s="471"/>
      <c r="AC1361" s="472"/>
      <c r="AD1361" s="471"/>
      <c r="AE1361" s="471"/>
      <c r="AF1361" s="472"/>
      <c r="AG1361" s="472"/>
      <c r="AH1361" s="472"/>
      <c r="AI1361" s="472"/>
      <c r="AJ1361" s="472"/>
      <c r="AK1361" s="472"/>
      <c r="AL1361" s="472"/>
      <c r="AM1361" s="472"/>
      <c r="AN1361" s="472"/>
      <c r="AO1361" s="472"/>
      <c r="AP1361" s="472"/>
      <c r="AQ1361" s="472"/>
      <c r="AR1361" s="472"/>
    </row>
    <row r="1362" spans="1:46">
      <c r="A1362" s="466" t="s">
        <v>470</v>
      </c>
      <c r="B1362" s="467">
        <v>2004</v>
      </c>
      <c r="C1362" s="466"/>
      <c r="D1362" s="468">
        <v>0</v>
      </c>
      <c r="E1362" s="469"/>
      <c r="F1362" s="468">
        <v>0</v>
      </c>
      <c r="G1362" s="469"/>
      <c r="H1362" s="468">
        <v>0</v>
      </c>
      <c r="J1362" s="470">
        <f t="shared" si="963"/>
        <v>0</v>
      </c>
      <c r="L1362" s="471" t="str">
        <f t="shared" si="964"/>
        <v>NA</v>
      </c>
      <c r="N1362" s="471">
        <f t="shared" si="965"/>
        <v>0</v>
      </c>
      <c r="O1362" s="472"/>
      <c r="P1362" s="471">
        <f t="shared" si="966"/>
        <v>0</v>
      </c>
      <c r="Q1362" s="473"/>
      <c r="R1362" s="471">
        <f t="shared" si="967"/>
        <v>0</v>
      </c>
      <c r="S1362" s="473"/>
      <c r="T1362" s="471">
        <f t="shared" si="968"/>
        <v>0</v>
      </c>
      <c r="U1362" s="472"/>
      <c r="V1362" s="471">
        <f t="shared" si="969"/>
        <v>0</v>
      </c>
      <c r="W1362" s="472"/>
      <c r="X1362" s="471">
        <f t="shared" si="970"/>
        <v>0</v>
      </c>
      <c r="Y1362" s="472"/>
      <c r="Z1362" s="471">
        <f t="shared" si="971"/>
        <v>0</v>
      </c>
      <c r="AA1362" s="472"/>
      <c r="AB1362" s="471">
        <f t="shared" ref="AB1362:AB1372" si="972">IF(SUM($D1354:$D1362)=0,"NA",SUM($J1354:$J1362)/SUM($D1354:$D1362))</f>
        <v>0</v>
      </c>
      <c r="AC1362" s="472"/>
      <c r="AD1362" s="471"/>
      <c r="AE1362" s="471"/>
      <c r="AF1362" s="471"/>
      <c r="AG1362" s="472"/>
      <c r="AH1362" s="471" t="s">
        <v>36</v>
      </c>
      <c r="AI1362" s="472"/>
      <c r="AJ1362" s="471" t="s">
        <v>36</v>
      </c>
      <c r="AK1362" s="472"/>
      <c r="AL1362" s="471" t="s">
        <v>36</v>
      </c>
      <c r="AM1362" s="472"/>
      <c r="AN1362" s="471" t="s">
        <v>36</v>
      </c>
      <c r="AO1362" s="472"/>
      <c r="AP1362" s="472"/>
      <c r="AQ1362" s="472"/>
      <c r="AR1362" s="472"/>
    </row>
    <row r="1363" spans="1:46">
      <c r="A1363" s="466" t="s">
        <v>470</v>
      </c>
      <c r="B1363" s="467">
        <v>2005</v>
      </c>
      <c r="C1363" s="466"/>
      <c r="D1363" s="477">
        <v>32436</v>
      </c>
      <c r="E1363" s="478"/>
      <c r="F1363" s="468">
        <v>0</v>
      </c>
      <c r="G1363" s="469"/>
      <c r="H1363" s="468">
        <v>0</v>
      </c>
      <c r="J1363" s="470">
        <f t="shared" si="963"/>
        <v>0</v>
      </c>
      <c r="L1363" s="471">
        <f t="shared" si="964"/>
        <v>0</v>
      </c>
      <c r="N1363" s="471">
        <f t="shared" si="965"/>
        <v>0</v>
      </c>
      <c r="O1363" s="472"/>
      <c r="P1363" s="471">
        <f t="shared" si="966"/>
        <v>0</v>
      </c>
      <c r="Q1363" s="473"/>
      <c r="R1363" s="471">
        <f t="shared" si="967"/>
        <v>0</v>
      </c>
      <c r="S1363" s="473"/>
      <c r="T1363" s="471">
        <f t="shared" si="968"/>
        <v>0</v>
      </c>
      <c r="U1363" s="472"/>
      <c r="V1363" s="471">
        <f t="shared" si="969"/>
        <v>0</v>
      </c>
      <c r="W1363" s="472"/>
      <c r="X1363" s="471">
        <f t="shared" si="970"/>
        <v>0</v>
      </c>
      <c r="Y1363" s="472"/>
      <c r="Z1363" s="471">
        <f t="shared" si="971"/>
        <v>0</v>
      </c>
      <c r="AA1363" s="472"/>
      <c r="AB1363" s="471">
        <f t="shared" si="972"/>
        <v>0</v>
      </c>
      <c r="AC1363" s="472"/>
      <c r="AD1363" s="471">
        <f t="shared" ref="AD1363:AD1372" si="973">IF(SUM($D1354:$D1363)=0,"NA",SUM($J1354:$J1363)/SUM($D1354:$D1363))</f>
        <v>0</v>
      </c>
      <c r="AE1363" s="471"/>
      <c r="AF1363" s="471"/>
      <c r="AG1363" s="472"/>
      <c r="AH1363" s="471"/>
      <c r="AI1363" s="472"/>
      <c r="AJ1363" s="471" t="s">
        <v>36</v>
      </c>
      <c r="AK1363" s="472"/>
      <c r="AL1363" s="471" t="s">
        <v>36</v>
      </c>
      <c r="AM1363" s="472"/>
      <c r="AN1363" s="471" t="s">
        <v>36</v>
      </c>
      <c r="AO1363" s="472"/>
      <c r="AP1363" s="472"/>
      <c r="AQ1363" s="472"/>
      <c r="AR1363" s="472"/>
    </row>
    <row r="1364" spans="1:46">
      <c r="A1364" s="466" t="s">
        <v>470</v>
      </c>
      <c r="B1364" s="467">
        <v>2006</v>
      </c>
      <c r="C1364" s="466"/>
      <c r="D1364" s="468">
        <v>0</v>
      </c>
      <c r="E1364" s="469"/>
      <c r="F1364" s="468">
        <v>0</v>
      </c>
      <c r="G1364" s="469"/>
      <c r="H1364" s="468">
        <v>0</v>
      </c>
      <c r="J1364" s="470">
        <f t="shared" si="963"/>
        <v>0</v>
      </c>
      <c r="L1364" s="471" t="str">
        <f t="shared" si="964"/>
        <v>NA</v>
      </c>
      <c r="N1364" s="471">
        <f t="shared" si="965"/>
        <v>0</v>
      </c>
      <c r="O1364" s="472"/>
      <c r="P1364" s="471">
        <f t="shared" si="966"/>
        <v>0</v>
      </c>
      <c r="Q1364" s="473"/>
      <c r="R1364" s="471">
        <f t="shared" si="967"/>
        <v>0</v>
      </c>
      <c r="S1364" s="473"/>
      <c r="T1364" s="471">
        <f t="shared" si="968"/>
        <v>0</v>
      </c>
      <c r="U1364" s="472"/>
      <c r="V1364" s="471">
        <f t="shared" si="969"/>
        <v>0</v>
      </c>
      <c r="W1364" s="472"/>
      <c r="X1364" s="471">
        <f t="shared" si="970"/>
        <v>0</v>
      </c>
      <c r="Y1364" s="472"/>
      <c r="Z1364" s="471">
        <f t="shared" si="971"/>
        <v>0</v>
      </c>
      <c r="AA1364" s="472"/>
      <c r="AB1364" s="471">
        <f t="shared" si="972"/>
        <v>0</v>
      </c>
      <c r="AC1364" s="472"/>
      <c r="AD1364" s="471">
        <f t="shared" si="973"/>
        <v>0</v>
      </c>
      <c r="AE1364" s="471"/>
      <c r="AF1364" s="471">
        <f t="shared" ref="AF1364:AF1372" si="974">IF(SUM($D1354:$D1364)=0,"NA",SUM($J1354:$J1364)/SUM($D1354:$D1364))</f>
        <v>0</v>
      </c>
      <c r="AG1364" s="472"/>
      <c r="AH1364" s="471"/>
      <c r="AI1364" s="472"/>
      <c r="AJ1364" s="471"/>
      <c r="AK1364" s="472"/>
      <c r="AL1364" s="471" t="s">
        <v>36</v>
      </c>
      <c r="AM1364" s="472"/>
      <c r="AN1364" s="471" t="s">
        <v>36</v>
      </c>
      <c r="AO1364" s="472"/>
      <c r="AP1364" s="472"/>
      <c r="AQ1364" s="472"/>
      <c r="AR1364" s="472"/>
    </row>
    <row r="1365" spans="1:46">
      <c r="A1365" s="466" t="s">
        <v>470</v>
      </c>
      <c r="B1365" s="467">
        <v>2007</v>
      </c>
      <c r="C1365" s="466"/>
      <c r="D1365" s="477">
        <v>1190274.1499999999</v>
      </c>
      <c r="E1365" s="478"/>
      <c r="F1365" s="468">
        <v>0</v>
      </c>
      <c r="G1365" s="469"/>
      <c r="H1365" s="468">
        <v>0</v>
      </c>
      <c r="J1365" s="470">
        <f t="shared" si="963"/>
        <v>0</v>
      </c>
      <c r="L1365" s="471">
        <f t="shared" si="964"/>
        <v>0</v>
      </c>
      <c r="N1365" s="471">
        <f t="shared" si="965"/>
        <v>0</v>
      </c>
      <c r="O1365" s="472"/>
      <c r="P1365" s="471">
        <f t="shared" si="966"/>
        <v>0</v>
      </c>
      <c r="Q1365" s="473"/>
      <c r="R1365" s="471">
        <f t="shared" si="967"/>
        <v>0</v>
      </c>
      <c r="S1365" s="473"/>
      <c r="T1365" s="471">
        <f t="shared" si="968"/>
        <v>0</v>
      </c>
      <c r="U1365" s="472"/>
      <c r="V1365" s="471">
        <f t="shared" si="969"/>
        <v>0</v>
      </c>
      <c r="W1365" s="472"/>
      <c r="X1365" s="471">
        <f t="shared" si="970"/>
        <v>0</v>
      </c>
      <c r="Y1365" s="472"/>
      <c r="Z1365" s="471">
        <f t="shared" si="971"/>
        <v>0</v>
      </c>
      <c r="AA1365" s="472"/>
      <c r="AB1365" s="471">
        <f t="shared" si="972"/>
        <v>0</v>
      </c>
      <c r="AC1365" s="472"/>
      <c r="AD1365" s="471">
        <f t="shared" si="973"/>
        <v>0</v>
      </c>
      <c r="AE1365" s="471"/>
      <c r="AF1365" s="471">
        <f t="shared" si="974"/>
        <v>0</v>
      </c>
      <c r="AG1365" s="472"/>
      <c r="AH1365" s="471">
        <f t="shared" ref="AH1365:AH1372" si="975">IF(SUM($D1354:$D1365)=0,"NA",SUM($J1354:$J1365)/SUM($D1354:$D1365))</f>
        <v>0</v>
      </c>
      <c r="AI1365" s="472"/>
      <c r="AJ1365" s="471"/>
      <c r="AK1365" s="472"/>
      <c r="AL1365" s="471"/>
      <c r="AM1365" s="472"/>
      <c r="AN1365" s="471" t="s">
        <v>36</v>
      </c>
      <c r="AO1365" s="472"/>
      <c r="AP1365" s="472"/>
      <c r="AQ1365" s="472"/>
      <c r="AR1365" s="472"/>
    </row>
    <row r="1366" spans="1:46">
      <c r="A1366" s="466" t="s">
        <v>470</v>
      </c>
      <c r="B1366" s="467">
        <v>2008</v>
      </c>
      <c r="C1366" s="466"/>
      <c r="D1366" s="477">
        <v>69333.5</v>
      </c>
      <c r="E1366" s="478"/>
      <c r="F1366" s="468">
        <v>0</v>
      </c>
      <c r="G1366" s="478"/>
      <c r="H1366" s="477">
        <v>-2183.88</v>
      </c>
      <c r="J1366" s="451">
        <f t="shared" si="963"/>
        <v>2183.88</v>
      </c>
      <c r="L1366" s="471">
        <f t="shared" si="964"/>
        <v>3.1498193513957898E-2</v>
      </c>
      <c r="N1366" s="471">
        <f t="shared" si="965"/>
        <v>1.7337779744351349E-3</v>
      </c>
      <c r="O1366" s="472"/>
      <c r="P1366" s="471">
        <f t="shared" si="966"/>
        <v>1.7337779744351349E-3</v>
      </c>
      <c r="Q1366" s="472"/>
      <c r="R1366" s="471">
        <f t="shared" si="967"/>
        <v>1.6902524926305704E-3</v>
      </c>
      <c r="S1366" s="473"/>
      <c r="T1366" s="471">
        <f t="shared" si="968"/>
        <v>1.6902524926305704E-3</v>
      </c>
      <c r="U1366" s="472"/>
      <c r="V1366" s="471">
        <f t="shared" si="969"/>
        <v>1.6838132972506654E-3</v>
      </c>
      <c r="W1366" s="472"/>
      <c r="X1366" s="471">
        <f t="shared" si="970"/>
        <v>1.635713665921505E-3</v>
      </c>
      <c r="Y1366" s="472"/>
      <c r="Z1366" s="471">
        <f t="shared" si="971"/>
        <v>1.635713665921505E-3</v>
      </c>
      <c r="AA1366" s="472"/>
      <c r="AB1366" s="471">
        <f t="shared" si="972"/>
        <v>1.635713665921505E-3</v>
      </c>
      <c r="AC1366" s="472"/>
      <c r="AD1366" s="471">
        <f t="shared" si="973"/>
        <v>1.632845749319059E-3</v>
      </c>
      <c r="AE1366" s="471"/>
      <c r="AF1366" s="471">
        <f t="shared" si="974"/>
        <v>1.632845749319059E-3</v>
      </c>
      <c r="AG1366" s="472"/>
      <c r="AH1366" s="471">
        <f t="shared" si="975"/>
        <v>1.6309726781008568E-3</v>
      </c>
      <c r="AI1366" s="472"/>
      <c r="AJ1366" s="471">
        <f t="shared" ref="AJ1366:AJ1372" si="976">IF(SUM($D1354:$D1366)=0,"NA",SUM($J1354:$J1366)/SUM($D1354:$D1366))</f>
        <v>1.6283689992954906E-3</v>
      </c>
      <c r="AK1366" s="472"/>
      <c r="AL1366" s="471"/>
      <c r="AM1366" s="472"/>
      <c r="AN1366" s="471"/>
      <c r="AO1366" s="472"/>
      <c r="AP1366" s="472"/>
      <c r="AQ1366" s="472"/>
      <c r="AR1366" s="472"/>
    </row>
    <row r="1367" spans="1:46">
      <c r="A1367" s="466" t="s">
        <v>470</v>
      </c>
      <c r="B1367" s="467">
        <v>2009</v>
      </c>
      <c r="C1367" s="466"/>
      <c r="D1367" s="477">
        <v>7200.16</v>
      </c>
      <c r="E1367" s="478"/>
      <c r="F1367" s="468">
        <v>0</v>
      </c>
      <c r="G1367" s="469"/>
      <c r="H1367" s="468">
        <v>0</v>
      </c>
      <c r="J1367" s="470">
        <f t="shared" si="963"/>
        <v>0</v>
      </c>
      <c r="L1367" s="471">
        <f t="shared" si="964"/>
        <v>0</v>
      </c>
      <c r="N1367" s="471">
        <f t="shared" si="965"/>
        <v>2.8534895626316576E-2</v>
      </c>
      <c r="O1367" s="472"/>
      <c r="P1367" s="471">
        <f t="shared" si="966"/>
        <v>1.7239236944710662E-3</v>
      </c>
      <c r="Q1367" s="472"/>
      <c r="R1367" s="471">
        <f t="shared" si="967"/>
        <v>1.7239236944710662E-3</v>
      </c>
      <c r="S1367" s="473"/>
      <c r="T1367" s="471">
        <f t="shared" si="968"/>
        <v>1.6808854375069144E-3</v>
      </c>
      <c r="U1367" s="472"/>
      <c r="V1367" s="471">
        <f t="shared" si="969"/>
        <v>1.6808854375069144E-3</v>
      </c>
      <c r="W1367" s="472"/>
      <c r="X1367" s="471">
        <f t="shared" si="970"/>
        <v>1.6745172794950744E-3</v>
      </c>
      <c r="Y1367" s="472"/>
      <c r="Z1367" s="471">
        <f t="shared" si="971"/>
        <v>1.6269397769231259E-3</v>
      </c>
      <c r="AA1367" s="472"/>
      <c r="AB1367" s="471">
        <f t="shared" si="972"/>
        <v>1.6269397769231259E-3</v>
      </c>
      <c r="AC1367" s="472"/>
      <c r="AD1367" s="471">
        <f t="shared" si="973"/>
        <v>1.6269397769231259E-3</v>
      </c>
      <c r="AE1367" s="471"/>
      <c r="AF1367" s="471">
        <f t="shared" si="974"/>
        <v>1.6241025178534486E-3</v>
      </c>
      <c r="AG1367" s="472"/>
      <c r="AH1367" s="471">
        <f t="shared" si="975"/>
        <v>1.6241025178534486E-3</v>
      </c>
      <c r="AI1367" s="472"/>
      <c r="AJ1367" s="471">
        <f t="shared" si="976"/>
        <v>1.6222494406330345E-3</v>
      </c>
      <c r="AK1367" s="472"/>
      <c r="AL1367" s="471">
        <f t="shared" ref="AL1367:AL1372" si="977">IF(SUM($D1354:$D1367)=0,"NA",SUM($J1354:$J1367)/SUM($D1354:$D1367))</f>
        <v>1.6196735168406097E-3</v>
      </c>
      <c r="AM1367" s="472"/>
      <c r="AN1367" s="471"/>
      <c r="AO1367" s="472"/>
      <c r="AP1367" s="471"/>
      <c r="AQ1367" s="472"/>
      <c r="AR1367" s="472"/>
    </row>
    <row r="1368" spans="1:46">
      <c r="A1368" s="466" t="s">
        <v>470</v>
      </c>
      <c r="B1368" s="467">
        <v>2010</v>
      </c>
      <c r="C1368" s="466"/>
      <c r="D1368" s="477">
        <v>12519.18</v>
      </c>
      <c r="E1368" s="478"/>
      <c r="F1368" s="468">
        <v>0</v>
      </c>
      <c r="G1368" s="469"/>
      <c r="H1368" s="468">
        <v>0</v>
      </c>
      <c r="J1368" s="470">
        <f t="shared" si="963"/>
        <v>0</v>
      </c>
      <c r="L1368" s="471">
        <f t="shared" si="964"/>
        <v>0</v>
      </c>
      <c r="N1368" s="471">
        <f t="shared" si="965"/>
        <v>0</v>
      </c>
      <c r="O1368" s="472"/>
      <c r="P1368" s="471">
        <f t="shared" si="966"/>
        <v>2.4523417782071861E-2</v>
      </c>
      <c r="Q1368" s="472"/>
      <c r="R1368" s="471">
        <f t="shared" si="967"/>
        <v>1.7070538002172536E-3</v>
      </c>
      <c r="S1368" s="472"/>
      <c r="T1368" s="471">
        <f t="shared" si="968"/>
        <v>1.7070538002172536E-3</v>
      </c>
      <c r="U1368" s="472"/>
      <c r="V1368" s="471">
        <f t="shared" si="969"/>
        <v>1.6648434333400429E-3</v>
      </c>
      <c r="W1368" s="472"/>
      <c r="X1368" s="471">
        <f t="shared" si="970"/>
        <v>1.6648434333400429E-3</v>
      </c>
      <c r="Y1368" s="472"/>
      <c r="Z1368" s="471">
        <f t="shared" si="971"/>
        <v>1.658596022026181E-3</v>
      </c>
      <c r="AA1368" s="472"/>
      <c r="AB1368" s="471">
        <f t="shared" si="972"/>
        <v>1.6119063360987686E-3</v>
      </c>
      <c r="AC1368" s="472"/>
      <c r="AD1368" s="471">
        <f t="shared" si="973"/>
        <v>1.6119063360987686E-3</v>
      </c>
      <c r="AE1368" s="472"/>
      <c r="AF1368" s="471">
        <f t="shared" si="974"/>
        <v>1.6119063360987686E-3</v>
      </c>
      <c r="AG1368" s="472"/>
      <c r="AH1368" s="471">
        <f t="shared" si="975"/>
        <v>1.6091212242454345E-3</v>
      </c>
      <c r="AI1368" s="472"/>
      <c r="AJ1368" s="471">
        <f t="shared" si="976"/>
        <v>1.6091212242454345E-3</v>
      </c>
      <c r="AK1368" s="472"/>
      <c r="AL1368" s="471">
        <f t="shared" si="977"/>
        <v>1.607302157077539E-3</v>
      </c>
      <c r="AM1368" s="472"/>
      <c r="AN1368" s="471">
        <f>IF(SUM($D1354:$D1368)=0,"NA",SUM($J1354:$J1368)/SUM($D1354:$D1368))</f>
        <v>1.6047734463357753E-3</v>
      </c>
      <c r="AO1368" s="472"/>
      <c r="AP1368" s="471"/>
      <c r="AQ1368" s="472"/>
      <c r="AR1368" s="471"/>
    </row>
    <row r="1369" spans="1:46">
      <c r="A1369" s="466" t="s">
        <v>470</v>
      </c>
      <c r="B1369" s="467">
        <v>2011</v>
      </c>
      <c r="C1369" s="466"/>
      <c r="D1369" s="468">
        <v>0</v>
      </c>
      <c r="E1369" s="469"/>
      <c r="F1369" s="468">
        <v>0</v>
      </c>
      <c r="G1369" s="469"/>
      <c r="H1369" s="468">
        <v>0</v>
      </c>
      <c r="J1369" s="470">
        <f t="shared" si="963"/>
        <v>0</v>
      </c>
      <c r="L1369" s="471" t="str">
        <f t="shared" si="964"/>
        <v>NA</v>
      </c>
      <c r="N1369" s="471">
        <f t="shared" si="965"/>
        <v>0</v>
      </c>
      <c r="O1369" s="472"/>
      <c r="P1369" s="471">
        <f t="shared" si="966"/>
        <v>0</v>
      </c>
      <c r="Q1369" s="472"/>
      <c r="R1369" s="471">
        <f t="shared" si="967"/>
        <v>2.4523417782071861E-2</v>
      </c>
      <c r="S1369" s="472"/>
      <c r="T1369" s="471">
        <f t="shared" si="968"/>
        <v>1.7070538002172536E-3</v>
      </c>
      <c r="U1369" s="472"/>
      <c r="V1369" s="471">
        <f t="shared" si="969"/>
        <v>1.7070538002172536E-3</v>
      </c>
      <c r="W1369" s="472"/>
      <c r="X1369" s="471">
        <f t="shared" si="970"/>
        <v>1.6648434333400429E-3</v>
      </c>
      <c r="Y1369" s="472"/>
      <c r="Z1369" s="471">
        <f t="shared" si="971"/>
        <v>1.6648434333400429E-3</v>
      </c>
      <c r="AA1369" s="472"/>
      <c r="AB1369" s="471">
        <f t="shared" si="972"/>
        <v>1.658596022026181E-3</v>
      </c>
      <c r="AC1369" s="472"/>
      <c r="AD1369" s="471">
        <f t="shared" si="973"/>
        <v>1.6119063360987686E-3</v>
      </c>
      <c r="AE1369" s="472"/>
      <c r="AF1369" s="471">
        <f t="shared" si="974"/>
        <v>1.6119063360987686E-3</v>
      </c>
      <c r="AG1369" s="472"/>
      <c r="AH1369" s="471">
        <f t="shared" si="975"/>
        <v>1.6119063360987686E-3</v>
      </c>
      <c r="AI1369" s="472"/>
      <c r="AJ1369" s="471">
        <f t="shared" si="976"/>
        <v>1.6091212242454345E-3</v>
      </c>
      <c r="AK1369" s="472"/>
      <c r="AL1369" s="471">
        <f t="shared" si="977"/>
        <v>1.6091212242454345E-3</v>
      </c>
      <c r="AM1369" s="472"/>
      <c r="AN1369" s="471">
        <f>IF(SUM($D1355:$D1369)=0,"NA",SUM($J1355:$J1369)/SUM($D1355:$D1369))</f>
        <v>1.607302157077539E-3</v>
      </c>
      <c r="AO1369" s="472"/>
      <c r="AP1369" s="471">
        <f>IF(SUM($D1354:$D1369)=0,"NA",SUM($J1354:$J1369)/SUM($D1354:$D1369))</f>
        <v>1.6047734463357753E-3</v>
      </c>
      <c r="AQ1369" s="472"/>
      <c r="AR1369" s="471"/>
    </row>
    <row r="1370" spans="1:46">
      <c r="A1370" s="466" t="s">
        <v>470</v>
      </c>
      <c r="B1370" s="467">
        <v>2012</v>
      </c>
      <c r="C1370" s="466"/>
      <c r="D1370" s="468">
        <v>0</v>
      </c>
      <c r="E1370" s="469"/>
      <c r="F1370" s="468">
        <v>0</v>
      </c>
      <c r="G1370" s="469"/>
      <c r="H1370" s="468">
        <v>0</v>
      </c>
      <c r="J1370" s="470">
        <f t="shared" si="963"/>
        <v>0</v>
      </c>
      <c r="L1370" s="471" t="str">
        <f t="shared" si="964"/>
        <v>NA</v>
      </c>
      <c r="N1370" s="471" t="str">
        <f t="shared" si="965"/>
        <v>NA</v>
      </c>
      <c r="O1370" s="472"/>
      <c r="P1370" s="471">
        <f t="shared" si="966"/>
        <v>0</v>
      </c>
      <c r="Q1370" s="472"/>
      <c r="R1370" s="471">
        <f t="shared" si="967"/>
        <v>0</v>
      </c>
      <c r="S1370" s="472"/>
      <c r="T1370" s="471">
        <f t="shared" si="968"/>
        <v>2.4523417782071861E-2</v>
      </c>
      <c r="U1370" s="472"/>
      <c r="V1370" s="471">
        <f t="shared" si="969"/>
        <v>1.7070538002172536E-3</v>
      </c>
      <c r="W1370" s="472"/>
      <c r="X1370" s="471">
        <f t="shared" si="970"/>
        <v>1.7070538002172536E-3</v>
      </c>
      <c r="Y1370" s="472"/>
      <c r="Z1370" s="471">
        <f t="shared" si="971"/>
        <v>1.6648434333400429E-3</v>
      </c>
      <c r="AA1370" s="472"/>
      <c r="AB1370" s="471">
        <f t="shared" si="972"/>
        <v>1.6648434333400429E-3</v>
      </c>
      <c r="AC1370" s="472"/>
      <c r="AD1370" s="471">
        <f t="shared" si="973"/>
        <v>1.658596022026181E-3</v>
      </c>
      <c r="AE1370" s="472"/>
      <c r="AF1370" s="471">
        <f t="shared" si="974"/>
        <v>1.6119063360987686E-3</v>
      </c>
      <c r="AG1370" s="472"/>
      <c r="AH1370" s="471">
        <f t="shared" si="975"/>
        <v>1.6119063360987686E-3</v>
      </c>
      <c r="AI1370" s="472"/>
      <c r="AJ1370" s="471">
        <f t="shared" si="976"/>
        <v>1.6119063360987686E-3</v>
      </c>
      <c r="AK1370" s="472"/>
      <c r="AL1370" s="471">
        <f t="shared" si="977"/>
        <v>1.6091212242454345E-3</v>
      </c>
      <c r="AM1370" s="472"/>
      <c r="AN1370" s="471">
        <f>IF(SUM($D1356:$D1370)=0,"NA",SUM($J1356:$J1370)/SUM($D1356:$D1370))</f>
        <v>1.6091212242454345E-3</v>
      </c>
      <c r="AO1370" s="472"/>
      <c r="AP1370" s="471">
        <f>IF(SUM($D1355:$D1370)=0,"NA",SUM($J1355:$J1370)/SUM($D1355:$D1370))</f>
        <v>1.607302157077539E-3</v>
      </c>
      <c r="AQ1370" s="472"/>
      <c r="AR1370" s="471">
        <f>IF(SUM($D1354:$D1370)=0,"NA",SUM($J1354:$J1370)/SUM($D1354:$D1370))</f>
        <v>1.6047734463357753E-3</v>
      </c>
    </row>
    <row r="1371" spans="1:46">
      <c r="A1371" s="466" t="s">
        <v>470</v>
      </c>
      <c r="B1371" s="467">
        <v>2013</v>
      </c>
      <c r="C1371" s="466"/>
      <c r="D1371" s="477">
        <v>441.02</v>
      </c>
      <c r="E1371" s="478"/>
      <c r="F1371" s="468">
        <v>0</v>
      </c>
      <c r="G1371" s="469"/>
      <c r="H1371" s="468">
        <v>0</v>
      </c>
      <c r="J1371" s="470">
        <f t="shared" si="963"/>
        <v>0</v>
      </c>
      <c r="L1371" s="471">
        <f t="shared" si="964"/>
        <v>0</v>
      </c>
      <c r="N1371" s="471">
        <f>IF(SUM($D1370:$D1371)=0,"NA",SUM($J1370:$J1371)/SUM($D1370:$D1371))</f>
        <v>0</v>
      </c>
      <c r="O1371" s="472"/>
      <c r="P1371" s="471">
        <f t="shared" si="966"/>
        <v>0</v>
      </c>
      <c r="Q1371" s="472"/>
      <c r="R1371" s="471">
        <f t="shared" si="967"/>
        <v>0</v>
      </c>
      <c r="S1371" s="472"/>
      <c r="T1371" s="471">
        <f t="shared" si="968"/>
        <v>0</v>
      </c>
      <c r="U1371" s="472"/>
      <c r="V1371" s="471">
        <f t="shared" si="969"/>
        <v>2.4402567952706476E-2</v>
      </c>
      <c r="W1371" s="472"/>
      <c r="X1371" s="471">
        <f t="shared" si="970"/>
        <v>1.7064655335461937E-3</v>
      </c>
      <c r="Y1371" s="472"/>
      <c r="Z1371" s="471">
        <f t="shared" si="971"/>
        <v>1.7064655335461937E-3</v>
      </c>
      <c r="AA1371" s="472"/>
      <c r="AB1371" s="471">
        <f t="shared" si="972"/>
        <v>1.664283894392306E-3</v>
      </c>
      <c r="AC1371" s="472"/>
      <c r="AD1371" s="471">
        <f t="shared" si="973"/>
        <v>1.664283894392306E-3</v>
      </c>
      <c r="AE1371" s="472"/>
      <c r="AF1371" s="471">
        <f t="shared" si="974"/>
        <v>1.6580406738966429E-3</v>
      </c>
      <c r="AG1371" s="472"/>
      <c r="AH1371" s="471">
        <f t="shared" si="975"/>
        <v>1.6113818091899428E-3</v>
      </c>
      <c r="AI1371" s="472"/>
      <c r="AJ1371" s="471">
        <f t="shared" si="976"/>
        <v>1.6113818091899428E-3</v>
      </c>
      <c r="AK1371" s="472"/>
      <c r="AL1371" s="471">
        <f t="shared" si="977"/>
        <v>1.6113818091899428E-3</v>
      </c>
      <c r="AM1371" s="472"/>
      <c r="AN1371" s="471">
        <f>IF(SUM($D1357:$D1371)=0,"NA",SUM($J1357:$J1371)/SUM($D1357:$D1371))</f>
        <v>1.6085985080710676E-3</v>
      </c>
      <c r="AO1371" s="472"/>
      <c r="AP1371" s="471">
        <f>IF(SUM($D1356:$D1371)=0,"NA",SUM($J1356:$J1371)/SUM($D1356:$D1371))</f>
        <v>1.6085985080710676E-3</v>
      </c>
      <c r="AQ1371" s="472"/>
      <c r="AR1371" s="471">
        <f>IF(SUM($D1355:$D1371)=0,"NA",SUM($J1355:$J1371)/SUM($D1355:$D1371))</f>
        <v>1.606780621876074E-3</v>
      </c>
      <c r="AS1371" s="471">
        <f>IF(SUM($D1354:$D1371)=0,"NA",SUM($J1354:$J1371)/SUM($D1354:$D1371))</f>
        <v>1.6042535506032185E-3</v>
      </c>
    </row>
    <row r="1372" spans="1:46">
      <c r="A1372" s="466" t="s">
        <v>470</v>
      </c>
      <c r="B1372" s="467">
        <v>2014</v>
      </c>
      <c r="C1372" s="466"/>
      <c r="D1372" s="477">
        <v>110815.73000000001</v>
      </c>
      <c r="E1372" s="478"/>
      <c r="F1372" s="468">
        <v>0</v>
      </c>
      <c r="G1372" s="469"/>
      <c r="H1372" s="468">
        <v>0</v>
      </c>
      <c r="J1372" s="470">
        <f t="shared" si="963"/>
        <v>0</v>
      </c>
      <c r="L1372" s="471">
        <f t="shared" si="964"/>
        <v>0</v>
      </c>
      <c r="N1372" s="471">
        <f>IF(SUM($D1371:$D1372)=0,"NA",SUM($J1371:$J1372)/SUM($D1371:$D1372))</f>
        <v>0</v>
      </c>
      <c r="O1372" s="472"/>
      <c r="P1372" s="471">
        <f t="shared" si="966"/>
        <v>0</v>
      </c>
      <c r="Q1372" s="472"/>
      <c r="R1372" s="471">
        <f t="shared" si="967"/>
        <v>0</v>
      </c>
      <c r="S1372" s="472"/>
      <c r="T1372" s="471">
        <f t="shared" si="968"/>
        <v>0</v>
      </c>
      <c r="U1372" s="472"/>
      <c r="V1372" s="471">
        <f t="shared" si="969"/>
        <v>0</v>
      </c>
      <c r="W1372" s="472"/>
      <c r="X1372" s="471">
        <f t="shared" si="970"/>
        <v>1.0902523438842843E-2</v>
      </c>
      <c r="Y1372" s="472"/>
      <c r="Z1372" s="471">
        <f t="shared" si="971"/>
        <v>1.57047715803149E-3</v>
      </c>
      <c r="AA1372" s="472"/>
      <c r="AB1372" s="471">
        <f t="shared" si="972"/>
        <v>1.57047715803149E-3</v>
      </c>
      <c r="AC1372" s="472"/>
      <c r="AD1372" s="471">
        <f t="shared" si="973"/>
        <v>1.5346800459704096E-3</v>
      </c>
      <c r="AE1372" s="472"/>
      <c r="AF1372" s="471">
        <f t="shared" si="974"/>
        <v>1.5346800459704096E-3</v>
      </c>
      <c r="AG1372" s="472"/>
      <c r="AH1372" s="471">
        <f t="shared" si="975"/>
        <v>1.5293697780514614E-3</v>
      </c>
      <c r="AI1372" s="472"/>
      <c r="AJ1372" s="471">
        <f t="shared" si="976"/>
        <v>1.4895848764013835E-3</v>
      </c>
      <c r="AK1372" s="472"/>
      <c r="AL1372" s="471">
        <f t="shared" si="977"/>
        <v>1.4895848764013835E-3</v>
      </c>
      <c r="AM1372" s="472"/>
      <c r="AN1372" s="471">
        <f>IF(SUM($D1358:$D1372)=0,"NA",SUM($J1358:$J1372)/SUM($D1358:$D1372))</f>
        <v>1.4895848764013835E-3</v>
      </c>
      <c r="AO1372" s="472"/>
      <c r="AP1372" s="471">
        <f>IF(SUM($D1357:$D1372)=0,"NA",SUM($J1357:$J1372)/SUM($D1357:$D1372))</f>
        <v>1.4872061171331517E-3</v>
      </c>
      <c r="AQ1372" s="472"/>
      <c r="AR1372" s="471">
        <f>IF(SUM($D1356:$D1372)=0,"NA",SUM($J1356:$J1372)/SUM($D1356:$D1372))</f>
        <v>1.4872061171331517E-3</v>
      </c>
      <c r="AS1372" s="471">
        <f>IF(SUM($D1355:$D1372)=0,"NA",SUM($J1355:$J1372)/SUM($D1355:$D1372))</f>
        <v>1.4856521181359154E-3</v>
      </c>
      <c r="AT1372" s="471">
        <f>IF(SUM($D1354:$D1372)=0,"NA",SUM($J1354:$J1372)/SUM($D1354:$D1372))</f>
        <v>1.4834914400489734E-3</v>
      </c>
    </row>
    <row r="1373" spans="1:46">
      <c r="A1373" s="466"/>
      <c r="B1373" s="466"/>
      <c r="C1373" s="466"/>
      <c r="D1373" s="477"/>
      <c r="E1373" s="478"/>
      <c r="F1373" s="477"/>
      <c r="G1373" s="478"/>
      <c r="H1373" s="477"/>
      <c r="J1373" s="488">
        <f>SUM(J1354:J1372)</f>
        <v>2183.88</v>
      </c>
    </row>
    <row r="1374" spans="1:46">
      <c r="A1374" s="466"/>
      <c r="B1374" s="466"/>
      <c r="C1374" s="466"/>
      <c r="D1374" s="477"/>
      <c r="E1374" s="478"/>
      <c r="F1374" s="477"/>
      <c r="G1374" s="478"/>
      <c r="H1374" s="477"/>
    </row>
    <row r="1375" spans="1:46">
      <c r="A1375" s="466">
        <v>39800</v>
      </c>
      <c r="B1375" s="467">
        <v>1996</v>
      </c>
      <c r="C1375" s="466"/>
      <c r="D1375" s="468">
        <v>0</v>
      </c>
      <c r="E1375" s="469"/>
      <c r="F1375" s="468">
        <v>0</v>
      </c>
      <c r="G1375" s="469"/>
      <c r="H1375" s="468">
        <v>0</v>
      </c>
      <c r="J1375" s="470">
        <f t="shared" ref="J1375:J1393" si="978">F1375+-H1375</f>
        <v>0</v>
      </c>
      <c r="L1375" s="471" t="str">
        <f t="shared" ref="L1375:L1393" si="979">IF(D1375=0,"NA",+J1375/D1375)</f>
        <v>NA</v>
      </c>
      <c r="N1375" s="471"/>
      <c r="O1375" s="472"/>
      <c r="P1375" s="471"/>
      <c r="Q1375" s="473"/>
      <c r="R1375" s="473"/>
      <c r="S1375" s="473"/>
      <c r="T1375" s="473"/>
      <c r="U1375" s="472"/>
      <c r="V1375" s="472"/>
      <c r="W1375" s="472"/>
      <c r="X1375" s="472"/>
      <c r="Y1375" s="472"/>
      <c r="Z1375" s="472"/>
      <c r="AA1375" s="474"/>
      <c r="AB1375" s="474"/>
      <c r="AC1375" s="472"/>
      <c r="AD1375" s="472"/>
      <c r="AE1375" s="472"/>
      <c r="AF1375" s="472"/>
      <c r="AG1375" s="472"/>
      <c r="AH1375" s="472"/>
      <c r="AI1375" s="472"/>
      <c r="AJ1375" s="472"/>
      <c r="AK1375" s="472"/>
      <c r="AL1375" s="472"/>
      <c r="AM1375" s="472"/>
      <c r="AN1375" s="472"/>
      <c r="AO1375" s="472"/>
      <c r="AP1375" s="472"/>
      <c r="AQ1375" s="472"/>
      <c r="AR1375" s="472"/>
    </row>
    <row r="1376" spans="1:46">
      <c r="A1376" s="466">
        <v>39800</v>
      </c>
      <c r="B1376" s="467">
        <v>1997</v>
      </c>
      <c r="C1376" s="466"/>
      <c r="D1376" s="468">
        <v>0</v>
      </c>
      <c r="E1376" s="469"/>
      <c r="F1376" s="468">
        <v>0</v>
      </c>
      <c r="G1376" s="469"/>
      <c r="H1376" s="468">
        <v>0</v>
      </c>
      <c r="J1376" s="470">
        <f t="shared" si="978"/>
        <v>0</v>
      </c>
      <c r="L1376" s="471" t="str">
        <f t="shared" si="979"/>
        <v>NA</v>
      </c>
      <c r="N1376" s="471" t="str">
        <f t="shared" ref="N1376:N1391" si="980">IF(SUM($D1375:$D1376)=0,"NA",SUM($J1375:$J1376)/SUM($D1375:$D1376))</f>
        <v>NA</v>
      </c>
      <c r="O1376" s="472"/>
      <c r="P1376" s="471"/>
      <c r="Q1376" s="473"/>
      <c r="R1376" s="471"/>
      <c r="S1376" s="473"/>
      <c r="T1376" s="473"/>
      <c r="U1376" s="472"/>
      <c r="V1376" s="472"/>
      <c r="W1376" s="472"/>
      <c r="X1376" s="472"/>
      <c r="Y1376" s="472"/>
      <c r="Z1376" s="472"/>
      <c r="AA1376" s="474"/>
      <c r="AB1376" s="475"/>
      <c r="AC1376" s="472"/>
      <c r="AD1376" s="472"/>
      <c r="AE1376" s="472"/>
      <c r="AF1376" s="472"/>
      <c r="AG1376" s="472"/>
      <c r="AH1376" s="472"/>
      <c r="AI1376" s="472"/>
      <c r="AJ1376" s="472"/>
      <c r="AK1376" s="472"/>
      <c r="AL1376" s="472"/>
      <c r="AM1376" s="472"/>
      <c r="AN1376" s="472"/>
      <c r="AO1376" s="472"/>
      <c r="AP1376" s="472"/>
      <c r="AQ1376" s="472"/>
      <c r="AR1376" s="472"/>
    </row>
    <row r="1377" spans="1:45">
      <c r="A1377" s="466">
        <v>39800</v>
      </c>
      <c r="B1377" s="467">
        <v>1998</v>
      </c>
      <c r="C1377" s="466"/>
      <c r="D1377" s="468">
        <v>0</v>
      </c>
      <c r="E1377" s="469"/>
      <c r="F1377" s="468">
        <v>0</v>
      </c>
      <c r="G1377" s="469"/>
      <c r="H1377" s="468">
        <v>0</v>
      </c>
      <c r="J1377" s="470">
        <f t="shared" si="978"/>
        <v>0</v>
      </c>
      <c r="L1377" s="471" t="str">
        <f t="shared" si="979"/>
        <v>NA</v>
      </c>
      <c r="N1377" s="471" t="str">
        <f t="shared" si="980"/>
        <v>NA</v>
      </c>
      <c r="O1377" s="472"/>
      <c r="P1377" s="471" t="str">
        <f t="shared" ref="P1377:P1393" si="981">IF(SUM($D1375:$D1377)=0,"NA",SUM($J1375:$J1377)/SUM($D1375:$D1377))</f>
        <v>NA</v>
      </c>
      <c r="Q1377" s="473"/>
      <c r="R1377" s="471"/>
      <c r="S1377" s="473"/>
      <c r="T1377" s="471"/>
      <c r="U1377" s="472"/>
      <c r="V1377" s="472"/>
      <c r="W1377" s="472"/>
      <c r="X1377" s="472"/>
      <c r="Y1377" s="472"/>
      <c r="Z1377" s="472"/>
      <c r="AA1377" s="472"/>
      <c r="AB1377" s="472"/>
      <c r="AC1377" s="472"/>
      <c r="AD1377" s="472"/>
      <c r="AE1377" s="472"/>
      <c r="AF1377" s="472"/>
      <c r="AG1377" s="472"/>
      <c r="AH1377" s="472"/>
      <c r="AI1377" s="472"/>
      <c r="AJ1377" s="472"/>
      <c r="AK1377" s="472"/>
      <c r="AL1377" s="472"/>
      <c r="AM1377" s="472"/>
      <c r="AN1377" s="472"/>
      <c r="AO1377" s="472"/>
      <c r="AP1377" s="472"/>
      <c r="AQ1377" s="472"/>
      <c r="AR1377" s="472"/>
    </row>
    <row r="1378" spans="1:45">
      <c r="A1378" s="466">
        <v>39800</v>
      </c>
      <c r="B1378" s="467">
        <v>1999</v>
      </c>
      <c r="C1378" s="466"/>
      <c r="D1378" s="468">
        <v>0</v>
      </c>
      <c r="E1378" s="469"/>
      <c r="F1378" s="468">
        <v>0</v>
      </c>
      <c r="G1378" s="469"/>
      <c r="H1378" s="468">
        <v>0</v>
      </c>
      <c r="J1378" s="470">
        <f t="shared" si="978"/>
        <v>0</v>
      </c>
      <c r="L1378" s="471" t="str">
        <f t="shared" si="979"/>
        <v>NA</v>
      </c>
      <c r="N1378" s="471" t="str">
        <f t="shared" si="980"/>
        <v>NA</v>
      </c>
      <c r="O1378" s="472"/>
      <c r="P1378" s="471" t="str">
        <f t="shared" si="981"/>
        <v>NA</v>
      </c>
      <c r="Q1378" s="473"/>
      <c r="R1378" s="471" t="str">
        <f t="shared" ref="R1378:R1393" si="982">IF(SUM($D1375:$D1378)=0,"NA",SUM($J1375:$J1378)/SUM($D1375:$D1378))</f>
        <v>NA</v>
      </c>
      <c r="S1378" s="473"/>
      <c r="T1378" s="471"/>
      <c r="U1378" s="472"/>
      <c r="V1378" s="471"/>
      <c r="W1378" s="472"/>
      <c r="X1378" s="472"/>
      <c r="Y1378" s="472"/>
      <c r="Z1378" s="472"/>
      <c r="AA1378" s="472"/>
      <c r="AB1378" s="472"/>
      <c r="AC1378" s="472"/>
      <c r="AD1378" s="472"/>
      <c r="AE1378" s="472"/>
      <c r="AF1378" s="472"/>
      <c r="AG1378" s="472"/>
      <c r="AH1378" s="472"/>
      <c r="AI1378" s="472"/>
      <c r="AJ1378" s="472"/>
      <c r="AK1378" s="472"/>
      <c r="AL1378" s="472"/>
      <c r="AM1378" s="472"/>
      <c r="AN1378" s="472"/>
      <c r="AO1378" s="472"/>
      <c r="AP1378" s="472"/>
      <c r="AQ1378" s="472"/>
      <c r="AR1378" s="472"/>
    </row>
    <row r="1379" spans="1:45">
      <c r="A1379" s="466">
        <v>39800</v>
      </c>
      <c r="B1379" s="467">
        <v>2000</v>
      </c>
      <c r="C1379" s="466"/>
      <c r="D1379" s="468">
        <v>0</v>
      </c>
      <c r="E1379" s="469"/>
      <c r="F1379" s="468">
        <v>0</v>
      </c>
      <c r="G1379" s="469"/>
      <c r="H1379" s="468">
        <v>0</v>
      </c>
      <c r="J1379" s="470">
        <f t="shared" si="978"/>
        <v>0</v>
      </c>
      <c r="L1379" s="471" t="str">
        <f t="shared" si="979"/>
        <v>NA</v>
      </c>
      <c r="N1379" s="471" t="str">
        <f t="shared" si="980"/>
        <v>NA</v>
      </c>
      <c r="O1379" s="472"/>
      <c r="P1379" s="471" t="str">
        <f t="shared" si="981"/>
        <v>NA</v>
      </c>
      <c r="Q1379" s="473"/>
      <c r="R1379" s="471" t="str">
        <f t="shared" si="982"/>
        <v>NA</v>
      </c>
      <c r="S1379" s="473"/>
      <c r="T1379" s="471" t="str">
        <f t="shared" ref="T1379:T1393" si="983">IF(SUM($D1375:$D1379)=0,"NA",SUM($J1375:$J1379)/SUM($D1375:$D1379))</f>
        <v>NA</v>
      </c>
      <c r="U1379" s="472"/>
      <c r="V1379" s="471"/>
      <c r="W1379" s="472"/>
      <c r="X1379" s="471"/>
      <c r="Y1379" s="472"/>
      <c r="Z1379" s="472"/>
      <c r="AA1379" s="472"/>
      <c r="AB1379" s="472"/>
      <c r="AC1379" s="472"/>
      <c r="AD1379" s="472"/>
      <c r="AE1379" s="472"/>
      <c r="AF1379" s="472"/>
      <c r="AG1379" s="472"/>
      <c r="AH1379" s="472"/>
      <c r="AI1379" s="472"/>
      <c r="AJ1379" s="472"/>
      <c r="AK1379" s="472"/>
      <c r="AL1379" s="472"/>
      <c r="AM1379" s="472"/>
      <c r="AN1379" s="472"/>
      <c r="AO1379" s="472"/>
      <c r="AP1379" s="472"/>
      <c r="AQ1379" s="472"/>
      <c r="AR1379" s="472"/>
    </row>
    <row r="1380" spans="1:45">
      <c r="A1380" s="466">
        <v>39800</v>
      </c>
      <c r="B1380" s="467">
        <v>2001</v>
      </c>
      <c r="C1380" s="466"/>
      <c r="D1380" s="468">
        <v>0</v>
      </c>
      <c r="E1380" s="469"/>
      <c r="F1380" s="468">
        <v>0</v>
      </c>
      <c r="G1380" s="469"/>
      <c r="H1380" s="468">
        <v>0</v>
      </c>
      <c r="J1380" s="470">
        <f t="shared" si="978"/>
        <v>0</v>
      </c>
      <c r="L1380" s="471" t="str">
        <f t="shared" si="979"/>
        <v>NA</v>
      </c>
      <c r="N1380" s="471" t="str">
        <f t="shared" si="980"/>
        <v>NA</v>
      </c>
      <c r="O1380" s="472"/>
      <c r="P1380" s="471" t="str">
        <f t="shared" si="981"/>
        <v>NA</v>
      </c>
      <c r="Q1380" s="473"/>
      <c r="R1380" s="471" t="str">
        <f t="shared" si="982"/>
        <v>NA</v>
      </c>
      <c r="S1380" s="473"/>
      <c r="T1380" s="471" t="str">
        <f t="shared" si="983"/>
        <v>NA</v>
      </c>
      <c r="U1380" s="472"/>
      <c r="V1380" s="471" t="str">
        <f t="shared" ref="V1380:V1393" si="984">IF(SUM($D1375:$D1380)=0,"NA",SUM($J1375:$J1380)/SUM($D1375:$D1380))</f>
        <v>NA</v>
      </c>
      <c r="W1380" s="472"/>
      <c r="X1380" s="471"/>
      <c r="Y1380" s="472"/>
      <c r="Z1380" s="471"/>
      <c r="AA1380" s="472"/>
      <c r="AB1380" s="472"/>
      <c r="AC1380" s="472"/>
      <c r="AD1380" s="472"/>
      <c r="AE1380" s="472"/>
      <c r="AF1380" s="472"/>
      <c r="AG1380" s="472"/>
      <c r="AH1380" s="472"/>
      <c r="AI1380" s="472"/>
      <c r="AJ1380" s="472"/>
      <c r="AK1380" s="472"/>
      <c r="AL1380" s="472"/>
      <c r="AM1380" s="472"/>
      <c r="AN1380" s="472"/>
      <c r="AO1380" s="472"/>
      <c r="AP1380" s="472"/>
      <c r="AQ1380" s="472"/>
      <c r="AR1380" s="472"/>
    </row>
    <row r="1381" spans="1:45">
      <c r="A1381" s="466">
        <v>39800</v>
      </c>
      <c r="B1381" s="467">
        <v>2002</v>
      </c>
      <c r="C1381" s="466"/>
      <c r="D1381" s="468">
        <v>0</v>
      </c>
      <c r="E1381" s="469"/>
      <c r="F1381" s="468">
        <v>0</v>
      </c>
      <c r="G1381" s="469"/>
      <c r="H1381" s="468">
        <v>0</v>
      </c>
      <c r="J1381" s="470">
        <f t="shared" si="978"/>
        <v>0</v>
      </c>
      <c r="L1381" s="471" t="str">
        <f t="shared" si="979"/>
        <v>NA</v>
      </c>
      <c r="N1381" s="471" t="str">
        <f t="shared" si="980"/>
        <v>NA</v>
      </c>
      <c r="O1381" s="472"/>
      <c r="P1381" s="471" t="str">
        <f t="shared" si="981"/>
        <v>NA</v>
      </c>
      <c r="Q1381" s="473"/>
      <c r="R1381" s="471" t="str">
        <f t="shared" si="982"/>
        <v>NA</v>
      </c>
      <c r="S1381" s="473"/>
      <c r="T1381" s="471" t="str">
        <f t="shared" si="983"/>
        <v>NA</v>
      </c>
      <c r="U1381" s="472"/>
      <c r="V1381" s="471" t="str">
        <f t="shared" si="984"/>
        <v>NA</v>
      </c>
      <c r="W1381" s="472"/>
      <c r="X1381" s="471" t="str">
        <f t="shared" ref="X1381:X1393" si="985">IF(SUM($D1375:$D1381)=0,"NA",SUM($J1375:$J1381)/SUM($D1375:$D1381))</f>
        <v>NA</v>
      </c>
      <c r="Y1381" s="472"/>
      <c r="Z1381" s="471"/>
      <c r="AA1381" s="472"/>
      <c r="AB1381" s="471"/>
      <c r="AC1381" s="472"/>
      <c r="AD1381" s="472"/>
      <c r="AE1381" s="472"/>
      <c r="AF1381" s="472"/>
      <c r="AG1381" s="472"/>
      <c r="AH1381" s="472"/>
      <c r="AI1381" s="472"/>
      <c r="AJ1381" s="472"/>
      <c r="AK1381" s="472"/>
      <c r="AL1381" s="472"/>
      <c r="AM1381" s="472"/>
      <c r="AN1381" s="472"/>
      <c r="AO1381" s="472"/>
      <c r="AP1381" s="472"/>
      <c r="AQ1381" s="472"/>
      <c r="AR1381" s="472"/>
    </row>
    <row r="1382" spans="1:45">
      <c r="A1382" s="466">
        <v>39800</v>
      </c>
      <c r="B1382" s="467">
        <v>2003</v>
      </c>
      <c r="C1382" s="466"/>
      <c r="D1382" s="468">
        <v>0</v>
      </c>
      <c r="E1382" s="469"/>
      <c r="F1382" s="468">
        <v>0</v>
      </c>
      <c r="G1382" s="469"/>
      <c r="H1382" s="468">
        <v>0</v>
      </c>
      <c r="J1382" s="470">
        <f t="shared" si="978"/>
        <v>0</v>
      </c>
      <c r="L1382" s="471" t="str">
        <f t="shared" si="979"/>
        <v>NA</v>
      </c>
      <c r="N1382" s="471" t="str">
        <f t="shared" si="980"/>
        <v>NA</v>
      </c>
      <c r="O1382" s="472"/>
      <c r="P1382" s="471" t="str">
        <f t="shared" si="981"/>
        <v>NA</v>
      </c>
      <c r="Q1382" s="473"/>
      <c r="R1382" s="471" t="str">
        <f t="shared" si="982"/>
        <v>NA</v>
      </c>
      <c r="S1382" s="473"/>
      <c r="T1382" s="471" t="str">
        <f t="shared" si="983"/>
        <v>NA</v>
      </c>
      <c r="U1382" s="472"/>
      <c r="V1382" s="471" t="str">
        <f t="shared" si="984"/>
        <v>NA</v>
      </c>
      <c r="W1382" s="472"/>
      <c r="X1382" s="471" t="str">
        <f t="shared" si="985"/>
        <v>NA</v>
      </c>
      <c r="Y1382" s="472"/>
      <c r="Z1382" s="471" t="str">
        <f t="shared" ref="Z1382:Z1393" si="986">IF(SUM($D1375:$D1382)=0,"NA",SUM($J1375:$J1382)/SUM($D1375:$D1382))</f>
        <v>NA</v>
      </c>
      <c r="AA1382" s="472"/>
      <c r="AB1382" s="471"/>
      <c r="AC1382" s="472"/>
      <c r="AD1382" s="471"/>
      <c r="AE1382" s="471"/>
      <c r="AF1382" s="472"/>
      <c r="AG1382" s="472"/>
      <c r="AH1382" s="472"/>
      <c r="AI1382" s="472"/>
      <c r="AJ1382" s="472"/>
      <c r="AK1382" s="472"/>
      <c r="AL1382" s="472"/>
      <c r="AM1382" s="472"/>
      <c r="AN1382" s="472"/>
      <c r="AO1382" s="472"/>
      <c r="AP1382" s="472"/>
      <c r="AQ1382" s="472"/>
      <c r="AR1382" s="472"/>
    </row>
    <row r="1383" spans="1:45">
      <c r="A1383" s="466">
        <v>39800</v>
      </c>
      <c r="B1383" s="467">
        <v>2004</v>
      </c>
      <c r="C1383" s="466"/>
      <c r="D1383" s="468">
        <v>0</v>
      </c>
      <c r="E1383" s="469"/>
      <c r="F1383" s="468">
        <v>0</v>
      </c>
      <c r="G1383" s="469"/>
      <c r="H1383" s="468">
        <v>0</v>
      </c>
      <c r="J1383" s="470">
        <f t="shared" si="978"/>
        <v>0</v>
      </c>
      <c r="L1383" s="471" t="str">
        <f t="shared" si="979"/>
        <v>NA</v>
      </c>
      <c r="N1383" s="471" t="str">
        <f t="shared" si="980"/>
        <v>NA</v>
      </c>
      <c r="O1383" s="472"/>
      <c r="P1383" s="471" t="str">
        <f t="shared" si="981"/>
        <v>NA</v>
      </c>
      <c r="Q1383" s="473"/>
      <c r="R1383" s="471" t="str">
        <f t="shared" si="982"/>
        <v>NA</v>
      </c>
      <c r="S1383" s="473"/>
      <c r="T1383" s="471" t="str">
        <f t="shared" si="983"/>
        <v>NA</v>
      </c>
      <c r="U1383" s="472"/>
      <c r="V1383" s="471" t="str">
        <f t="shared" si="984"/>
        <v>NA</v>
      </c>
      <c r="W1383" s="472"/>
      <c r="X1383" s="471" t="str">
        <f t="shared" si="985"/>
        <v>NA</v>
      </c>
      <c r="Y1383" s="472"/>
      <c r="Z1383" s="471" t="str">
        <f t="shared" si="986"/>
        <v>NA</v>
      </c>
      <c r="AA1383" s="472"/>
      <c r="AB1383" s="471" t="str">
        <f t="shared" ref="AB1383:AB1393" si="987">IF(SUM($D1375:$D1383)=0,"NA",SUM($J1375:$J1383)/SUM($D1375:$D1383))</f>
        <v>NA</v>
      </c>
      <c r="AC1383" s="472"/>
      <c r="AD1383" s="471"/>
      <c r="AE1383" s="471"/>
      <c r="AF1383" s="471"/>
      <c r="AG1383" s="472"/>
      <c r="AH1383" s="471" t="s">
        <v>36</v>
      </c>
      <c r="AI1383" s="472"/>
      <c r="AJ1383" s="471" t="s">
        <v>36</v>
      </c>
      <c r="AK1383" s="472"/>
      <c r="AL1383" s="471" t="s">
        <v>36</v>
      </c>
      <c r="AM1383" s="472"/>
      <c r="AN1383" s="471" t="s">
        <v>36</v>
      </c>
      <c r="AO1383" s="472"/>
      <c r="AP1383" s="472"/>
      <c r="AQ1383" s="472"/>
      <c r="AR1383" s="472"/>
    </row>
    <row r="1384" spans="1:45">
      <c r="A1384" s="466">
        <v>39800</v>
      </c>
      <c r="B1384" s="467">
        <v>2005</v>
      </c>
      <c r="C1384" s="466"/>
      <c r="D1384" s="468">
        <v>0</v>
      </c>
      <c r="E1384" s="469"/>
      <c r="F1384" s="468">
        <v>0</v>
      </c>
      <c r="G1384" s="469"/>
      <c r="H1384" s="468">
        <v>0</v>
      </c>
      <c r="J1384" s="470">
        <f t="shared" si="978"/>
        <v>0</v>
      </c>
      <c r="L1384" s="471" t="str">
        <f t="shared" si="979"/>
        <v>NA</v>
      </c>
      <c r="N1384" s="471" t="str">
        <f t="shared" si="980"/>
        <v>NA</v>
      </c>
      <c r="O1384" s="472"/>
      <c r="P1384" s="471" t="str">
        <f t="shared" si="981"/>
        <v>NA</v>
      </c>
      <c r="Q1384" s="473"/>
      <c r="R1384" s="471" t="str">
        <f t="shared" si="982"/>
        <v>NA</v>
      </c>
      <c r="S1384" s="473"/>
      <c r="T1384" s="471" t="str">
        <f t="shared" si="983"/>
        <v>NA</v>
      </c>
      <c r="U1384" s="472"/>
      <c r="V1384" s="471" t="str">
        <f t="shared" si="984"/>
        <v>NA</v>
      </c>
      <c r="W1384" s="472"/>
      <c r="X1384" s="471" t="str">
        <f t="shared" si="985"/>
        <v>NA</v>
      </c>
      <c r="Y1384" s="472"/>
      <c r="Z1384" s="471" t="str">
        <f t="shared" si="986"/>
        <v>NA</v>
      </c>
      <c r="AA1384" s="472"/>
      <c r="AB1384" s="471" t="str">
        <f t="shared" si="987"/>
        <v>NA</v>
      </c>
      <c r="AC1384" s="472"/>
      <c r="AD1384" s="471" t="str">
        <f t="shared" ref="AD1384:AD1393" si="988">IF(SUM($D1375:$D1384)=0,"NA",SUM($J1375:$J1384)/SUM($D1375:$D1384))</f>
        <v>NA</v>
      </c>
      <c r="AE1384" s="471"/>
      <c r="AF1384" s="471"/>
      <c r="AG1384" s="472"/>
      <c r="AH1384" s="471"/>
      <c r="AI1384" s="472"/>
      <c r="AJ1384" s="471" t="s">
        <v>36</v>
      </c>
      <c r="AK1384" s="472"/>
      <c r="AL1384" s="471" t="s">
        <v>36</v>
      </c>
      <c r="AM1384" s="472"/>
      <c r="AN1384" s="471" t="s">
        <v>36</v>
      </c>
      <c r="AO1384" s="472"/>
      <c r="AP1384" s="472"/>
      <c r="AQ1384" s="472"/>
      <c r="AR1384" s="472"/>
    </row>
    <row r="1385" spans="1:45">
      <c r="A1385" s="466">
        <v>39800</v>
      </c>
      <c r="B1385" s="467">
        <v>2006</v>
      </c>
      <c r="C1385" s="466"/>
      <c r="D1385" s="468">
        <v>0</v>
      </c>
      <c r="E1385" s="469"/>
      <c r="F1385" s="468">
        <v>0</v>
      </c>
      <c r="G1385" s="469"/>
      <c r="H1385" s="468">
        <v>0</v>
      </c>
      <c r="J1385" s="470">
        <f t="shared" si="978"/>
        <v>0</v>
      </c>
      <c r="L1385" s="471" t="str">
        <f t="shared" si="979"/>
        <v>NA</v>
      </c>
      <c r="N1385" s="471" t="str">
        <f t="shared" si="980"/>
        <v>NA</v>
      </c>
      <c r="O1385" s="472"/>
      <c r="P1385" s="471" t="str">
        <f t="shared" si="981"/>
        <v>NA</v>
      </c>
      <c r="Q1385" s="473"/>
      <c r="R1385" s="471" t="str">
        <f t="shared" si="982"/>
        <v>NA</v>
      </c>
      <c r="S1385" s="473"/>
      <c r="T1385" s="471" t="str">
        <f t="shared" si="983"/>
        <v>NA</v>
      </c>
      <c r="U1385" s="472"/>
      <c r="V1385" s="471" t="str">
        <f t="shared" si="984"/>
        <v>NA</v>
      </c>
      <c r="W1385" s="472"/>
      <c r="X1385" s="471" t="str">
        <f t="shared" si="985"/>
        <v>NA</v>
      </c>
      <c r="Y1385" s="472"/>
      <c r="Z1385" s="471" t="str">
        <f t="shared" si="986"/>
        <v>NA</v>
      </c>
      <c r="AA1385" s="472"/>
      <c r="AB1385" s="471" t="str">
        <f t="shared" si="987"/>
        <v>NA</v>
      </c>
      <c r="AC1385" s="472"/>
      <c r="AD1385" s="471" t="str">
        <f t="shared" si="988"/>
        <v>NA</v>
      </c>
      <c r="AE1385" s="471"/>
      <c r="AF1385" s="471" t="str">
        <f t="shared" ref="AF1385:AF1393" si="989">IF(SUM($D1375:$D1385)=0,"NA",SUM($J1375:$J1385)/SUM($D1375:$D1385))</f>
        <v>NA</v>
      </c>
      <c r="AG1385" s="472"/>
      <c r="AH1385" s="471"/>
      <c r="AI1385" s="472"/>
      <c r="AJ1385" s="471"/>
      <c r="AK1385" s="472"/>
      <c r="AL1385" s="471" t="s">
        <v>36</v>
      </c>
      <c r="AM1385" s="472"/>
      <c r="AN1385" s="471" t="s">
        <v>36</v>
      </c>
      <c r="AO1385" s="472"/>
      <c r="AP1385" s="472"/>
      <c r="AQ1385" s="472"/>
      <c r="AR1385" s="472"/>
    </row>
    <row r="1386" spans="1:45">
      <c r="A1386" s="466">
        <v>39800</v>
      </c>
      <c r="B1386" s="467">
        <v>2007</v>
      </c>
      <c r="C1386" s="466"/>
      <c r="D1386" s="468">
        <v>0</v>
      </c>
      <c r="E1386" s="469"/>
      <c r="F1386" s="468">
        <v>0</v>
      </c>
      <c r="G1386" s="469"/>
      <c r="H1386" s="468">
        <v>0</v>
      </c>
      <c r="J1386" s="470">
        <f t="shared" si="978"/>
        <v>0</v>
      </c>
      <c r="L1386" s="471" t="str">
        <f t="shared" si="979"/>
        <v>NA</v>
      </c>
      <c r="N1386" s="471" t="str">
        <f t="shared" si="980"/>
        <v>NA</v>
      </c>
      <c r="O1386" s="472"/>
      <c r="P1386" s="471" t="str">
        <f t="shared" si="981"/>
        <v>NA</v>
      </c>
      <c r="Q1386" s="473"/>
      <c r="R1386" s="471" t="str">
        <f t="shared" si="982"/>
        <v>NA</v>
      </c>
      <c r="S1386" s="473"/>
      <c r="T1386" s="471" t="str">
        <f t="shared" si="983"/>
        <v>NA</v>
      </c>
      <c r="U1386" s="472"/>
      <c r="V1386" s="471" t="str">
        <f t="shared" si="984"/>
        <v>NA</v>
      </c>
      <c r="W1386" s="472"/>
      <c r="X1386" s="471" t="str">
        <f t="shared" si="985"/>
        <v>NA</v>
      </c>
      <c r="Y1386" s="472"/>
      <c r="Z1386" s="471" t="str">
        <f t="shared" si="986"/>
        <v>NA</v>
      </c>
      <c r="AA1386" s="472"/>
      <c r="AB1386" s="471" t="str">
        <f t="shared" si="987"/>
        <v>NA</v>
      </c>
      <c r="AC1386" s="472"/>
      <c r="AD1386" s="471" t="str">
        <f t="shared" si="988"/>
        <v>NA</v>
      </c>
      <c r="AE1386" s="471"/>
      <c r="AF1386" s="471" t="str">
        <f t="shared" si="989"/>
        <v>NA</v>
      </c>
      <c r="AG1386" s="472"/>
      <c r="AH1386" s="471" t="str">
        <f t="shared" ref="AH1386:AH1393" si="990">IF(SUM($D1375:$D1386)=0,"NA",SUM($J1375:$J1386)/SUM($D1375:$D1386))</f>
        <v>NA</v>
      </c>
      <c r="AI1386" s="472"/>
      <c r="AJ1386" s="471"/>
      <c r="AK1386" s="472"/>
      <c r="AL1386" s="471"/>
      <c r="AM1386" s="472"/>
      <c r="AN1386" s="471" t="s">
        <v>36</v>
      </c>
      <c r="AO1386" s="472"/>
      <c r="AP1386" s="472"/>
      <c r="AQ1386" s="472"/>
      <c r="AR1386" s="472"/>
    </row>
    <row r="1387" spans="1:45">
      <c r="A1387" s="466">
        <v>39800</v>
      </c>
      <c r="B1387" s="467">
        <v>2008</v>
      </c>
      <c r="C1387" s="466"/>
      <c r="D1387" s="479">
        <v>125948.4</v>
      </c>
      <c r="E1387" s="479"/>
      <c r="F1387" s="479">
        <v>2665.16</v>
      </c>
      <c r="G1387" s="479"/>
      <c r="H1387" s="479">
        <v>157.29</v>
      </c>
      <c r="J1387" s="451">
        <f t="shared" si="978"/>
        <v>2507.87</v>
      </c>
      <c r="L1387" s="471">
        <f t="shared" si="979"/>
        <v>1.9911884549545688E-2</v>
      </c>
      <c r="N1387" s="471">
        <f t="shared" si="980"/>
        <v>1.9911884549545688E-2</v>
      </c>
      <c r="O1387" s="472"/>
      <c r="P1387" s="471">
        <f t="shared" si="981"/>
        <v>1.9911884549545688E-2</v>
      </c>
      <c r="Q1387" s="472"/>
      <c r="R1387" s="471">
        <f t="shared" si="982"/>
        <v>1.9911884549545688E-2</v>
      </c>
      <c r="S1387" s="473"/>
      <c r="T1387" s="471">
        <f t="shared" si="983"/>
        <v>1.9911884549545688E-2</v>
      </c>
      <c r="U1387" s="472"/>
      <c r="V1387" s="471">
        <f t="shared" si="984"/>
        <v>1.9911884549545688E-2</v>
      </c>
      <c r="W1387" s="472"/>
      <c r="X1387" s="471">
        <f t="shared" si="985"/>
        <v>1.9911884549545688E-2</v>
      </c>
      <c r="Y1387" s="472"/>
      <c r="Z1387" s="471">
        <f t="shared" si="986"/>
        <v>1.9911884549545688E-2</v>
      </c>
      <c r="AA1387" s="472"/>
      <c r="AB1387" s="471">
        <f t="shared" si="987"/>
        <v>1.9911884549545688E-2</v>
      </c>
      <c r="AC1387" s="472"/>
      <c r="AD1387" s="471">
        <f t="shared" si="988"/>
        <v>1.9911884549545688E-2</v>
      </c>
      <c r="AE1387" s="471"/>
      <c r="AF1387" s="471">
        <f t="shared" si="989"/>
        <v>1.9911884549545688E-2</v>
      </c>
      <c r="AG1387" s="472"/>
      <c r="AH1387" s="471">
        <f t="shared" si="990"/>
        <v>1.9911884549545688E-2</v>
      </c>
      <c r="AI1387" s="472"/>
      <c r="AJ1387" s="471">
        <f t="shared" ref="AJ1387:AJ1393" si="991">IF(SUM($D1375:$D1387)=0,"NA",SUM($J1375:$J1387)/SUM($D1375:$D1387))</f>
        <v>1.9911884549545688E-2</v>
      </c>
      <c r="AK1387" s="472"/>
      <c r="AL1387" s="471"/>
      <c r="AM1387" s="472"/>
      <c r="AN1387" s="471"/>
      <c r="AO1387" s="472"/>
      <c r="AP1387" s="472"/>
      <c r="AQ1387" s="472"/>
      <c r="AR1387" s="472"/>
    </row>
    <row r="1388" spans="1:45">
      <c r="A1388" s="466">
        <v>39800</v>
      </c>
      <c r="B1388" s="467">
        <v>2009</v>
      </c>
      <c r="C1388" s="466"/>
      <c r="D1388" s="479">
        <v>27604.5</v>
      </c>
      <c r="E1388" s="479"/>
      <c r="F1388" s="479">
        <v>0</v>
      </c>
      <c r="G1388" s="479"/>
      <c r="H1388" s="479">
        <v>1112.5999999999999</v>
      </c>
      <c r="J1388" s="451">
        <f t="shared" si="978"/>
        <v>-1112.5999999999999</v>
      </c>
      <c r="L1388" s="471">
        <f t="shared" si="979"/>
        <v>-4.030502273180097E-2</v>
      </c>
      <c r="N1388" s="471">
        <f t="shared" si="980"/>
        <v>9.0865753756523004E-3</v>
      </c>
      <c r="O1388" s="472"/>
      <c r="P1388" s="471">
        <f t="shared" si="981"/>
        <v>9.0865753756523004E-3</v>
      </c>
      <c r="Q1388" s="472"/>
      <c r="R1388" s="471">
        <f t="shared" si="982"/>
        <v>9.0865753756523004E-3</v>
      </c>
      <c r="S1388" s="473"/>
      <c r="T1388" s="471">
        <f t="shared" si="983"/>
        <v>9.0865753756523004E-3</v>
      </c>
      <c r="U1388" s="472"/>
      <c r="V1388" s="471">
        <f t="shared" si="984"/>
        <v>9.0865753756523004E-3</v>
      </c>
      <c r="W1388" s="472"/>
      <c r="X1388" s="471">
        <f t="shared" si="985"/>
        <v>9.0865753756523004E-3</v>
      </c>
      <c r="Y1388" s="472"/>
      <c r="Z1388" s="471">
        <f t="shared" si="986"/>
        <v>9.0865753756523004E-3</v>
      </c>
      <c r="AA1388" s="472"/>
      <c r="AB1388" s="471">
        <f t="shared" si="987"/>
        <v>9.0865753756523004E-3</v>
      </c>
      <c r="AC1388" s="472"/>
      <c r="AD1388" s="471">
        <f t="shared" si="988"/>
        <v>9.0865753756523004E-3</v>
      </c>
      <c r="AE1388" s="471"/>
      <c r="AF1388" s="471">
        <f t="shared" si="989"/>
        <v>9.0865753756523004E-3</v>
      </c>
      <c r="AG1388" s="472"/>
      <c r="AH1388" s="471">
        <f t="shared" si="990"/>
        <v>9.0865753756523004E-3</v>
      </c>
      <c r="AI1388" s="472"/>
      <c r="AJ1388" s="471">
        <f t="shared" si="991"/>
        <v>9.0865753756523004E-3</v>
      </c>
      <c r="AK1388" s="472"/>
      <c r="AL1388" s="471">
        <f t="shared" ref="AL1388:AL1393" si="992">IF(SUM($D1375:$D1388)=0,"NA",SUM($J1375:$J1388)/SUM($D1375:$D1388))</f>
        <v>9.0865753756523004E-3</v>
      </c>
      <c r="AM1388" s="472"/>
      <c r="AN1388" s="471"/>
      <c r="AO1388" s="472"/>
      <c r="AP1388" s="471"/>
      <c r="AQ1388" s="472"/>
      <c r="AR1388" s="472"/>
    </row>
    <row r="1389" spans="1:45">
      <c r="A1389" s="466">
        <v>39800</v>
      </c>
      <c r="B1389" s="467">
        <v>2010</v>
      </c>
      <c r="C1389" s="466"/>
      <c r="D1389" s="479">
        <v>154966.60999999999</v>
      </c>
      <c r="E1389" s="479"/>
      <c r="F1389" s="479">
        <v>2236</v>
      </c>
      <c r="G1389" s="479"/>
      <c r="H1389" s="479">
        <v>3717.65</v>
      </c>
      <c r="J1389" s="451">
        <f t="shared" si="978"/>
        <v>-1481.65</v>
      </c>
      <c r="L1389" s="471">
        <f t="shared" si="979"/>
        <v>-9.5610919023136672E-3</v>
      </c>
      <c r="N1389" s="471">
        <f t="shared" si="980"/>
        <v>-1.4209531836663535E-2</v>
      </c>
      <c r="O1389" s="472"/>
      <c r="P1389" s="471">
        <f t="shared" si="981"/>
        <v>-2.7998229350228163E-4</v>
      </c>
      <c r="Q1389" s="472"/>
      <c r="R1389" s="471">
        <f t="shared" si="982"/>
        <v>-2.7998229350228163E-4</v>
      </c>
      <c r="S1389" s="472"/>
      <c r="T1389" s="471">
        <f t="shared" si="983"/>
        <v>-2.7998229350228163E-4</v>
      </c>
      <c r="U1389" s="472"/>
      <c r="V1389" s="471">
        <f t="shared" si="984"/>
        <v>-2.7998229350228163E-4</v>
      </c>
      <c r="W1389" s="472"/>
      <c r="X1389" s="471">
        <f t="shared" si="985"/>
        <v>-2.7998229350228163E-4</v>
      </c>
      <c r="Y1389" s="472"/>
      <c r="Z1389" s="471">
        <f t="shared" si="986"/>
        <v>-2.7998229350228163E-4</v>
      </c>
      <c r="AA1389" s="472"/>
      <c r="AB1389" s="471">
        <f t="shared" si="987"/>
        <v>-2.7998229350228163E-4</v>
      </c>
      <c r="AC1389" s="472"/>
      <c r="AD1389" s="471">
        <f t="shared" si="988"/>
        <v>-2.7998229350228163E-4</v>
      </c>
      <c r="AE1389" s="472"/>
      <c r="AF1389" s="471">
        <f t="shared" si="989"/>
        <v>-2.7998229350228163E-4</v>
      </c>
      <c r="AG1389" s="472"/>
      <c r="AH1389" s="471">
        <f t="shared" si="990"/>
        <v>-2.7998229350228163E-4</v>
      </c>
      <c r="AI1389" s="472"/>
      <c r="AJ1389" s="471">
        <f t="shared" si="991"/>
        <v>-2.7998229350228163E-4</v>
      </c>
      <c r="AK1389" s="472"/>
      <c r="AL1389" s="471">
        <f t="shared" si="992"/>
        <v>-2.7998229350228163E-4</v>
      </c>
      <c r="AM1389" s="472"/>
      <c r="AN1389" s="471">
        <f>IF(SUM($D1375:$D1389)=0,"NA",SUM($J1375:$J1389)/SUM($D1375:$D1389))</f>
        <v>-2.7998229350228163E-4</v>
      </c>
      <c r="AO1389" s="472"/>
      <c r="AP1389" s="471"/>
      <c r="AQ1389" s="472"/>
      <c r="AR1389" s="471"/>
    </row>
    <row r="1390" spans="1:45">
      <c r="A1390" s="466">
        <v>39800</v>
      </c>
      <c r="B1390" s="467">
        <v>2011</v>
      </c>
      <c r="C1390" s="466"/>
      <c r="D1390" s="479">
        <v>45141.29</v>
      </c>
      <c r="E1390" s="479"/>
      <c r="F1390" s="479">
        <v>0</v>
      </c>
      <c r="G1390" s="479"/>
      <c r="H1390" s="479">
        <v>191.7</v>
      </c>
      <c r="J1390" s="451">
        <f t="shared" si="978"/>
        <v>-191.7</v>
      </c>
      <c r="L1390" s="471">
        <f t="shared" si="979"/>
        <v>-4.2466664111725644E-3</v>
      </c>
      <c r="N1390" s="471">
        <f t="shared" si="980"/>
        <v>-8.3622385722902509E-3</v>
      </c>
      <c r="O1390" s="472"/>
      <c r="P1390" s="471">
        <f t="shared" si="981"/>
        <v>-1.2234511603232849E-2</v>
      </c>
      <c r="Q1390" s="472"/>
      <c r="R1390" s="471">
        <f t="shared" si="982"/>
        <v>-7.8629014015689643E-4</v>
      </c>
      <c r="S1390" s="472"/>
      <c r="T1390" s="471">
        <f t="shared" si="983"/>
        <v>-7.8629014015689643E-4</v>
      </c>
      <c r="U1390" s="472"/>
      <c r="V1390" s="471">
        <f t="shared" si="984"/>
        <v>-7.8629014015689643E-4</v>
      </c>
      <c r="W1390" s="472"/>
      <c r="X1390" s="471">
        <f t="shared" si="985"/>
        <v>-7.8629014015689643E-4</v>
      </c>
      <c r="Y1390" s="472"/>
      <c r="Z1390" s="471">
        <f t="shared" si="986"/>
        <v>-7.8629014015689643E-4</v>
      </c>
      <c r="AA1390" s="472"/>
      <c r="AB1390" s="471">
        <f t="shared" si="987"/>
        <v>-7.8629014015689643E-4</v>
      </c>
      <c r="AC1390" s="472"/>
      <c r="AD1390" s="471">
        <f t="shared" si="988"/>
        <v>-7.8629014015689643E-4</v>
      </c>
      <c r="AE1390" s="472"/>
      <c r="AF1390" s="471">
        <f t="shared" si="989"/>
        <v>-7.8629014015689643E-4</v>
      </c>
      <c r="AG1390" s="472"/>
      <c r="AH1390" s="471">
        <f t="shared" si="990"/>
        <v>-7.8629014015689643E-4</v>
      </c>
      <c r="AI1390" s="472"/>
      <c r="AJ1390" s="471">
        <f t="shared" si="991"/>
        <v>-7.8629014015689643E-4</v>
      </c>
      <c r="AK1390" s="472"/>
      <c r="AL1390" s="471">
        <f t="shared" si="992"/>
        <v>-7.8629014015689643E-4</v>
      </c>
      <c r="AM1390" s="472"/>
      <c r="AN1390" s="471">
        <f>IF(SUM($D1376:$D1390)=0,"NA",SUM($J1376:$J1390)/SUM($D1376:$D1390))</f>
        <v>-7.8629014015689643E-4</v>
      </c>
      <c r="AO1390" s="472"/>
      <c r="AP1390" s="471">
        <f>IF(SUM($D1375:$D1390)=0,"NA",SUM($J1375:$J1390)/SUM($D1375:$D1390))</f>
        <v>-7.8629014015689643E-4</v>
      </c>
      <c r="AQ1390" s="472"/>
      <c r="AR1390" s="471"/>
    </row>
    <row r="1391" spans="1:45">
      <c r="A1391" s="466">
        <v>39800</v>
      </c>
      <c r="B1391" s="467">
        <v>2012</v>
      </c>
      <c r="C1391" s="466"/>
      <c r="D1391" s="479">
        <v>131827.69</v>
      </c>
      <c r="E1391" s="479"/>
      <c r="F1391" s="479">
        <v>0</v>
      </c>
      <c r="G1391" s="479"/>
      <c r="H1391" s="479">
        <v>562.83000000000004</v>
      </c>
      <c r="J1391" s="451">
        <f t="shared" si="978"/>
        <v>-562.83000000000004</v>
      </c>
      <c r="L1391" s="471">
        <f t="shared" si="979"/>
        <v>-4.2694368686882096E-3</v>
      </c>
      <c r="N1391" s="471">
        <f t="shared" si="980"/>
        <v>-4.2636285749061784E-3</v>
      </c>
      <c r="O1391" s="472"/>
      <c r="P1391" s="471">
        <f t="shared" si="981"/>
        <v>-6.736788905341547E-3</v>
      </c>
      <c r="Q1391" s="472"/>
      <c r="R1391" s="471">
        <f t="shared" si="982"/>
        <v>-9.3140656442512442E-3</v>
      </c>
      <c r="S1391" s="472"/>
      <c r="T1391" s="471">
        <f t="shared" si="983"/>
        <v>-1.7320904971403134E-3</v>
      </c>
      <c r="U1391" s="472"/>
      <c r="V1391" s="471">
        <f t="shared" si="984"/>
        <v>-1.7320904971403134E-3</v>
      </c>
      <c r="W1391" s="472"/>
      <c r="X1391" s="471">
        <f t="shared" si="985"/>
        <v>-1.7320904971403134E-3</v>
      </c>
      <c r="Y1391" s="472"/>
      <c r="Z1391" s="471">
        <f t="shared" si="986"/>
        <v>-1.7320904971403134E-3</v>
      </c>
      <c r="AA1391" s="472"/>
      <c r="AB1391" s="471">
        <f t="shared" si="987"/>
        <v>-1.7320904971403134E-3</v>
      </c>
      <c r="AC1391" s="472"/>
      <c r="AD1391" s="471">
        <f t="shared" si="988"/>
        <v>-1.7320904971403134E-3</v>
      </c>
      <c r="AE1391" s="472"/>
      <c r="AF1391" s="471">
        <f t="shared" si="989"/>
        <v>-1.7320904971403134E-3</v>
      </c>
      <c r="AG1391" s="472"/>
      <c r="AH1391" s="471">
        <f t="shared" si="990"/>
        <v>-1.7320904971403134E-3</v>
      </c>
      <c r="AI1391" s="472"/>
      <c r="AJ1391" s="471">
        <f t="shared" si="991"/>
        <v>-1.7320904971403134E-3</v>
      </c>
      <c r="AK1391" s="472"/>
      <c r="AL1391" s="471">
        <f t="shared" si="992"/>
        <v>-1.7320904971403134E-3</v>
      </c>
      <c r="AM1391" s="472"/>
      <c r="AN1391" s="471">
        <f>IF(SUM($D1377:$D1391)=0,"NA",SUM($J1377:$J1391)/SUM($D1377:$D1391))</f>
        <v>-1.7320904971403134E-3</v>
      </c>
      <c r="AO1391" s="472"/>
      <c r="AP1391" s="471">
        <f>IF(SUM($D1376:$D1391)=0,"NA",SUM($J1376:$J1391)/SUM($D1376:$D1391))</f>
        <v>-1.7320904971403134E-3</v>
      </c>
      <c r="AQ1391" s="472"/>
      <c r="AR1391" s="471">
        <f>IF(SUM($D1375:$D1391)=0,"NA",SUM($J1375:$J1391)/SUM($D1375:$D1391))</f>
        <v>-1.7320904971403134E-3</v>
      </c>
    </row>
    <row r="1392" spans="1:45">
      <c r="A1392" s="466">
        <v>39800</v>
      </c>
      <c r="B1392" s="467">
        <v>2013</v>
      </c>
      <c r="C1392" s="466"/>
      <c r="D1392" s="477">
        <v>213313.93</v>
      </c>
      <c r="E1392" s="478"/>
      <c r="F1392" s="479">
        <v>0</v>
      </c>
      <c r="G1392" s="478"/>
      <c r="H1392" s="477">
        <v>235.04</v>
      </c>
      <c r="J1392" s="451">
        <f t="shared" si="978"/>
        <v>-235.04</v>
      </c>
      <c r="L1392" s="471">
        <f t="shared" si="979"/>
        <v>-1.1018502167204926E-3</v>
      </c>
      <c r="N1392" s="471">
        <f>IF(SUM($D1391:$D1392)=0,"NA",SUM($J1391:$J1392)/SUM($D1391:$D1392))</f>
        <v>-2.3117177232928328E-3</v>
      </c>
      <c r="O1392" s="472"/>
      <c r="P1392" s="471">
        <f t="shared" si="981"/>
        <v>-2.5355196823760484E-3</v>
      </c>
      <c r="Q1392" s="472"/>
      <c r="R1392" s="471">
        <f t="shared" si="982"/>
        <v>-4.5322735909973846E-3</v>
      </c>
      <c r="S1392" s="472"/>
      <c r="T1392" s="471">
        <f t="shared" si="983"/>
        <v>-6.256078991991711E-3</v>
      </c>
      <c r="U1392" s="472"/>
      <c r="V1392" s="471">
        <f t="shared" si="984"/>
        <v>-1.5397056009050457E-3</v>
      </c>
      <c r="W1392" s="472"/>
      <c r="X1392" s="471">
        <f t="shared" si="985"/>
        <v>-1.5397056009050457E-3</v>
      </c>
      <c r="Y1392" s="472"/>
      <c r="Z1392" s="471">
        <f t="shared" si="986"/>
        <v>-1.5397056009050457E-3</v>
      </c>
      <c r="AA1392" s="472"/>
      <c r="AB1392" s="471">
        <f t="shared" si="987"/>
        <v>-1.5397056009050457E-3</v>
      </c>
      <c r="AC1392" s="472"/>
      <c r="AD1392" s="471">
        <f t="shared" si="988"/>
        <v>-1.5397056009050457E-3</v>
      </c>
      <c r="AE1392" s="472"/>
      <c r="AF1392" s="471">
        <f t="shared" si="989"/>
        <v>-1.5397056009050457E-3</v>
      </c>
      <c r="AG1392" s="472"/>
      <c r="AH1392" s="471">
        <f t="shared" si="990"/>
        <v>-1.5397056009050457E-3</v>
      </c>
      <c r="AI1392" s="472"/>
      <c r="AJ1392" s="471">
        <f t="shared" si="991"/>
        <v>-1.5397056009050457E-3</v>
      </c>
      <c r="AK1392" s="472"/>
      <c r="AL1392" s="471">
        <f t="shared" si="992"/>
        <v>-1.5397056009050457E-3</v>
      </c>
      <c r="AM1392" s="472"/>
      <c r="AN1392" s="471">
        <f>IF(SUM($D1378:$D1392)=0,"NA",SUM($J1378:$J1392)/SUM($D1378:$D1392))</f>
        <v>-1.5397056009050457E-3</v>
      </c>
      <c r="AO1392" s="472"/>
      <c r="AP1392" s="471">
        <f>IF(SUM($D1377:$D1392)=0,"NA",SUM($J1377:$J1392)/SUM($D1377:$D1392))</f>
        <v>-1.5397056009050457E-3</v>
      </c>
      <c r="AQ1392" s="472"/>
      <c r="AR1392" s="471">
        <f>IF(SUM($D1376:$D1392)=0,"NA",SUM($J1376:$J1392)/SUM($D1376:$D1392))</f>
        <v>-1.5397056009050457E-3</v>
      </c>
      <c r="AS1392" s="471">
        <f>IF(SUM($D1375:$D1392)=0,"NA",SUM($J1375:$J1392)/SUM($D1375:$D1392))</f>
        <v>-1.5397056009050457E-3</v>
      </c>
    </row>
    <row r="1393" spans="1:46">
      <c r="A1393" s="466">
        <v>39800</v>
      </c>
      <c r="B1393" s="467">
        <v>2014</v>
      </c>
      <c r="C1393" s="466"/>
      <c r="D1393" s="477">
        <v>211668.92</v>
      </c>
      <c r="E1393" s="478"/>
      <c r="F1393" s="479">
        <v>0</v>
      </c>
      <c r="G1393" s="478"/>
      <c r="H1393" s="477">
        <v>327.5</v>
      </c>
      <c r="J1393" s="451">
        <f t="shared" si="978"/>
        <v>-327.5</v>
      </c>
      <c r="L1393" s="471">
        <f t="shared" si="979"/>
        <v>-1.5472276232145936E-3</v>
      </c>
      <c r="N1393" s="471">
        <f>IF(SUM($D1392:$D1393)=0,"NA",SUM($J1392:$J1393)/SUM($D1392:$D1393))</f>
        <v>-1.3236769436696092E-3</v>
      </c>
      <c r="O1393" s="472"/>
      <c r="P1393" s="471">
        <f t="shared" si="981"/>
        <v>-2.0211003908079755E-3</v>
      </c>
      <c r="Q1393" s="472"/>
      <c r="R1393" s="471">
        <f t="shared" si="982"/>
        <v>-2.187998996531001E-3</v>
      </c>
      <c r="S1393" s="472"/>
      <c r="T1393" s="471">
        <f t="shared" si="983"/>
        <v>-3.6975185860183297E-3</v>
      </c>
      <c r="U1393" s="472"/>
      <c r="V1393" s="471">
        <f t="shared" si="984"/>
        <v>-4.9856030978520519E-3</v>
      </c>
      <c r="W1393" s="472"/>
      <c r="X1393" s="471">
        <f t="shared" si="985"/>
        <v>-1.5414543416600022E-3</v>
      </c>
      <c r="Y1393" s="472"/>
      <c r="Z1393" s="471">
        <f t="shared" si="986"/>
        <v>-1.5414543416600022E-3</v>
      </c>
      <c r="AA1393" s="472"/>
      <c r="AB1393" s="471">
        <f t="shared" si="987"/>
        <v>-1.5414543416600022E-3</v>
      </c>
      <c r="AC1393" s="472"/>
      <c r="AD1393" s="471">
        <f t="shared" si="988"/>
        <v>-1.5414543416600022E-3</v>
      </c>
      <c r="AE1393" s="472"/>
      <c r="AF1393" s="471">
        <f t="shared" si="989"/>
        <v>-1.5414543416600022E-3</v>
      </c>
      <c r="AG1393" s="472"/>
      <c r="AH1393" s="471">
        <f t="shared" si="990"/>
        <v>-1.5414543416600022E-3</v>
      </c>
      <c r="AI1393" s="472"/>
      <c r="AJ1393" s="471">
        <f t="shared" si="991"/>
        <v>-1.5414543416600022E-3</v>
      </c>
      <c r="AK1393" s="472"/>
      <c r="AL1393" s="471">
        <f t="shared" si="992"/>
        <v>-1.5414543416600022E-3</v>
      </c>
      <c r="AM1393" s="472"/>
      <c r="AN1393" s="471">
        <f>IF(SUM($D1379:$D1393)=0,"NA",SUM($J1379:$J1393)/SUM($D1379:$D1393))</f>
        <v>-1.5414543416600022E-3</v>
      </c>
      <c r="AO1393" s="472"/>
      <c r="AP1393" s="471">
        <f>IF(SUM($D1378:$D1393)=0,"NA",SUM($J1378:$J1393)/SUM($D1378:$D1393))</f>
        <v>-1.5414543416600022E-3</v>
      </c>
      <c r="AQ1393" s="472"/>
      <c r="AR1393" s="471">
        <f>IF(SUM($D1377:$D1393)=0,"NA",SUM($J1377:$J1393)/SUM($D1377:$D1393))</f>
        <v>-1.5414543416600022E-3</v>
      </c>
      <c r="AS1393" s="471">
        <f>IF(SUM($D1376:$D1393)=0,"NA",SUM($J1376:$J1393)/SUM($D1376:$D1393))</f>
        <v>-1.5414543416600022E-3</v>
      </c>
      <c r="AT1393" s="471">
        <f>IF(SUM($D1375:$D1393)=0,"NA",SUM($J1375:$J1393)/SUM($D1375:$D1393))</f>
        <v>-1.5414543416600022E-3</v>
      </c>
    </row>
    <row r="1394" spans="1:46">
      <c r="A1394" s="466"/>
      <c r="B1394" s="466"/>
      <c r="C1394" s="466"/>
      <c r="D1394" s="477"/>
      <c r="E1394" s="478"/>
      <c r="F1394" s="477"/>
      <c r="G1394" s="478"/>
      <c r="H1394" s="477"/>
      <c r="J1394" s="488">
        <f>SUM(J1375:J1393)</f>
        <v>-1403.45</v>
      </c>
    </row>
    <row r="1395" spans="1:46">
      <c r="A1395" s="466"/>
      <c r="B1395" s="466"/>
      <c r="C1395" s="466"/>
      <c r="D1395" s="477"/>
      <c r="E1395" s="478"/>
      <c r="F1395" s="477"/>
      <c r="G1395" s="478"/>
      <c r="H1395" s="477"/>
    </row>
    <row r="1396" spans="1:46">
      <c r="A1396" s="466">
        <v>39906</v>
      </c>
      <c r="B1396" s="467">
        <v>1996</v>
      </c>
      <c r="C1396" s="466"/>
      <c r="D1396" s="468">
        <v>0</v>
      </c>
      <c r="E1396" s="469"/>
      <c r="F1396" s="479">
        <v>0</v>
      </c>
      <c r="G1396" s="469"/>
      <c r="H1396" s="468">
        <v>0</v>
      </c>
      <c r="J1396" s="470">
        <f t="shared" ref="J1396:J1414" si="993">F1396+-H1396</f>
        <v>0</v>
      </c>
      <c r="L1396" s="471" t="str">
        <f t="shared" ref="L1396:L1414" si="994">IF(D1396=0,"NA",+J1396/D1396)</f>
        <v>NA</v>
      </c>
      <c r="N1396" s="471"/>
      <c r="O1396" s="472"/>
      <c r="P1396" s="471"/>
      <c r="Q1396" s="473"/>
      <c r="R1396" s="473"/>
      <c r="S1396" s="473"/>
      <c r="T1396" s="473"/>
      <c r="U1396" s="472"/>
      <c r="V1396" s="472"/>
      <c r="W1396" s="472"/>
      <c r="X1396" s="472"/>
      <c r="Y1396" s="472"/>
      <c r="Z1396" s="472"/>
      <c r="AA1396" s="474"/>
      <c r="AB1396" s="474"/>
      <c r="AC1396" s="472"/>
      <c r="AD1396" s="472"/>
      <c r="AE1396" s="472"/>
      <c r="AF1396" s="472"/>
      <c r="AG1396" s="472"/>
      <c r="AH1396" s="472"/>
      <c r="AI1396" s="472"/>
      <c r="AJ1396" s="472"/>
      <c r="AK1396" s="472"/>
      <c r="AL1396" s="472"/>
      <c r="AM1396" s="472"/>
      <c r="AN1396" s="472"/>
      <c r="AO1396" s="472"/>
      <c r="AP1396" s="472"/>
      <c r="AQ1396" s="472"/>
      <c r="AR1396" s="472"/>
    </row>
    <row r="1397" spans="1:46">
      <c r="A1397" s="466">
        <v>39906</v>
      </c>
      <c r="B1397" s="467">
        <v>1997</v>
      </c>
      <c r="C1397" s="466"/>
      <c r="D1397" s="468">
        <v>0</v>
      </c>
      <c r="E1397" s="469"/>
      <c r="F1397" s="479">
        <v>0</v>
      </c>
      <c r="G1397" s="469"/>
      <c r="H1397" s="468">
        <v>0</v>
      </c>
      <c r="J1397" s="470">
        <f t="shared" si="993"/>
        <v>0</v>
      </c>
      <c r="L1397" s="471" t="str">
        <f t="shared" si="994"/>
        <v>NA</v>
      </c>
      <c r="N1397" s="471" t="str">
        <f t="shared" ref="N1397:N1412" si="995">IF(SUM($D1396:$D1397)=0,"NA",SUM($J1396:$J1397)/SUM($D1396:$D1397))</f>
        <v>NA</v>
      </c>
      <c r="O1397" s="472"/>
      <c r="P1397" s="471"/>
      <c r="Q1397" s="473"/>
      <c r="R1397" s="471"/>
      <c r="S1397" s="473"/>
      <c r="T1397" s="473"/>
      <c r="U1397" s="472"/>
      <c r="V1397" s="472"/>
      <c r="W1397" s="472"/>
      <c r="X1397" s="472"/>
      <c r="Y1397" s="472"/>
      <c r="Z1397" s="472"/>
      <c r="AA1397" s="474"/>
      <c r="AB1397" s="475"/>
      <c r="AC1397" s="472"/>
      <c r="AD1397" s="472"/>
      <c r="AE1397" s="472"/>
      <c r="AF1397" s="472"/>
      <c r="AG1397" s="472"/>
      <c r="AH1397" s="472"/>
      <c r="AI1397" s="472"/>
      <c r="AJ1397" s="472"/>
      <c r="AK1397" s="472"/>
      <c r="AL1397" s="472"/>
      <c r="AM1397" s="472"/>
      <c r="AN1397" s="472"/>
      <c r="AO1397" s="472"/>
      <c r="AP1397" s="472"/>
      <c r="AQ1397" s="472"/>
      <c r="AR1397" s="472"/>
    </row>
    <row r="1398" spans="1:46" s="452" customFormat="1">
      <c r="A1398" s="466">
        <v>39906</v>
      </c>
      <c r="B1398" s="467">
        <v>1998</v>
      </c>
      <c r="C1398" s="466"/>
      <c r="D1398" s="468">
        <v>0</v>
      </c>
      <c r="E1398" s="469"/>
      <c r="F1398" s="479">
        <v>0</v>
      </c>
      <c r="G1398" s="469"/>
      <c r="H1398" s="468">
        <v>0</v>
      </c>
      <c r="I1398" s="451"/>
      <c r="J1398" s="470">
        <f t="shared" si="993"/>
        <v>0</v>
      </c>
      <c r="K1398" s="449"/>
      <c r="L1398" s="471" t="str">
        <f t="shared" si="994"/>
        <v>NA</v>
      </c>
      <c r="N1398" s="471" t="str">
        <f t="shared" si="995"/>
        <v>NA</v>
      </c>
      <c r="O1398" s="472"/>
      <c r="P1398" s="471" t="str">
        <f t="shared" ref="P1398:P1414" si="996">IF(SUM($D1396:$D1398)=0,"NA",SUM($J1396:$J1398)/SUM($D1396:$D1398))</f>
        <v>NA</v>
      </c>
      <c r="Q1398" s="473"/>
      <c r="R1398" s="471"/>
      <c r="S1398" s="473"/>
      <c r="T1398" s="471"/>
      <c r="U1398" s="472"/>
      <c r="V1398" s="472"/>
      <c r="W1398" s="472"/>
      <c r="X1398" s="472"/>
      <c r="Y1398" s="472"/>
      <c r="Z1398" s="472"/>
      <c r="AA1398" s="472"/>
      <c r="AB1398" s="472"/>
      <c r="AC1398" s="472"/>
      <c r="AD1398" s="472"/>
      <c r="AE1398" s="472"/>
      <c r="AF1398" s="472"/>
      <c r="AG1398" s="472"/>
      <c r="AH1398" s="472"/>
      <c r="AI1398" s="472"/>
      <c r="AJ1398" s="472"/>
      <c r="AK1398" s="472"/>
      <c r="AL1398" s="472"/>
      <c r="AM1398" s="472"/>
      <c r="AN1398" s="472"/>
      <c r="AO1398" s="472"/>
      <c r="AP1398" s="472"/>
      <c r="AQ1398" s="472"/>
      <c r="AR1398" s="472"/>
    </row>
    <row r="1399" spans="1:46" s="452" customFormat="1">
      <c r="A1399" s="466">
        <v>39906</v>
      </c>
      <c r="B1399" s="467">
        <v>1999</v>
      </c>
      <c r="C1399" s="466"/>
      <c r="D1399" s="468">
        <v>0</v>
      </c>
      <c r="E1399" s="469"/>
      <c r="F1399" s="479">
        <v>0</v>
      </c>
      <c r="G1399" s="469"/>
      <c r="H1399" s="468">
        <v>0</v>
      </c>
      <c r="I1399" s="451"/>
      <c r="J1399" s="470">
        <f t="shared" si="993"/>
        <v>0</v>
      </c>
      <c r="K1399" s="449"/>
      <c r="L1399" s="471" t="str">
        <f t="shared" si="994"/>
        <v>NA</v>
      </c>
      <c r="N1399" s="471" t="str">
        <f t="shared" si="995"/>
        <v>NA</v>
      </c>
      <c r="O1399" s="472"/>
      <c r="P1399" s="471" t="str">
        <f t="shared" si="996"/>
        <v>NA</v>
      </c>
      <c r="Q1399" s="473"/>
      <c r="R1399" s="471" t="str">
        <f t="shared" ref="R1399:R1414" si="997">IF(SUM($D1396:$D1399)=0,"NA",SUM($J1396:$J1399)/SUM($D1396:$D1399))</f>
        <v>NA</v>
      </c>
      <c r="S1399" s="473"/>
      <c r="T1399" s="471"/>
      <c r="U1399" s="472"/>
      <c r="V1399" s="471"/>
      <c r="W1399" s="472"/>
      <c r="X1399" s="472"/>
      <c r="Y1399" s="472"/>
      <c r="Z1399" s="472"/>
      <c r="AA1399" s="472"/>
      <c r="AB1399" s="472"/>
      <c r="AC1399" s="472"/>
      <c r="AD1399" s="472"/>
      <c r="AE1399" s="472"/>
      <c r="AF1399" s="472"/>
      <c r="AG1399" s="472"/>
      <c r="AH1399" s="472"/>
      <c r="AI1399" s="472"/>
      <c r="AJ1399" s="472"/>
      <c r="AK1399" s="472"/>
      <c r="AL1399" s="472"/>
      <c r="AM1399" s="472"/>
      <c r="AN1399" s="472"/>
      <c r="AO1399" s="472"/>
      <c r="AP1399" s="472"/>
      <c r="AQ1399" s="472"/>
      <c r="AR1399" s="472"/>
    </row>
    <row r="1400" spans="1:46" s="452" customFormat="1">
      <c r="A1400" s="466">
        <v>39906</v>
      </c>
      <c r="B1400" s="467">
        <v>2000</v>
      </c>
      <c r="C1400" s="466"/>
      <c r="D1400" s="468">
        <v>0</v>
      </c>
      <c r="E1400" s="469"/>
      <c r="F1400" s="479">
        <v>0</v>
      </c>
      <c r="G1400" s="469"/>
      <c r="H1400" s="468">
        <v>0</v>
      </c>
      <c r="I1400" s="451"/>
      <c r="J1400" s="470">
        <f t="shared" si="993"/>
        <v>0</v>
      </c>
      <c r="K1400" s="449"/>
      <c r="L1400" s="471" t="str">
        <f t="shared" si="994"/>
        <v>NA</v>
      </c>
      <c r="N1400" s="471" t="str">
        <f t="shared" si="995"/>
        <v>NA</v>
      </c>
      <c r="O1400" s="472"/>
      <c r="P1400" s="471" t="str">
        <f t="shared" si="996"/>
        <v>NA</v>
      </c>
      <c r="Q1400" s="473"/>
      <c r="R1400" s="471" t="str">
        <f t="shared" si="997"/>
        <v>NA</v>
      </c>
      <c r="S1400" s="473"/>
      <c r="T1400" s="471" t="str">
        <f t="shared" ref="T1400:T1414" si="998">IF(SUM($D1396:$D1400)=0,"NA",SUM($J1396:$J1400)/SUM($D1396:$D1400))</f>
        <v>NA</v>
      </c>
      <c r="U1400" s="472"/>
      <c r="V1400" s="471"/>
      <c r="W1400" s="472"/>
      <c r="X1400" s="471"/>
      <c r="Y1400" s="472"/>
      <c r="Z1400" s="472"/>
      <c r="AA1400" s="472"/>
      <c r="AB1400" s="472"/>
      <c r="AC1400" s="472"/>
      <c r="AD1400" s="472"/>
      <c r="AE1400" s="472"/>
      <c r="AF1400" s="472"/>
      <c r="AG1400" s="472"/>
      <c r="AH1400" s="472"/>
      <c r="AI1400" s="472"/>
      <c r="AJ1400" s="472"/>
      <c r="AK1400" s="472"/>
      <c r="AL1400" s="472"/>
      <c r="AM1400" s="472"/>
      <c r="AN1400" s="472"/>
      <c r="AO1400" s="472"/>
      <c r="AP1400" s="472"/>
      <c r="AQ1400" s="472"/>
      <c r="AR1400" s="472"/>
    </row>
    <row r="1401" spans="1:46" s="452" customFormat="1">
      <c r="A1401" s="466">
        <v>39906</v>
      </c>
      <c r="B1401" s="467">
        <v>2001</v>
      </c>
      <c r="C1401" s="466"/>
      <c r="D1401" s="468">
        <v>0</v>
      </c>
      <c r="E1401" s="469"/>
      <c r="F1401" s="479">
        <v>0</v>
      </c>
      <c r="G1401" s="469"/>
      <c r="H1401" s="468">
        <v>0</v>
      </c>
      <c r="I1401" s="451"/>
      <c r="J1401" s="470">
        <f t="shared" si="993"/>
        <v>0</v>
      </c>
      <c r="K1401" s="449"/>
      <c r="L1401" s="471" t="str">
        <f t="shared" si="994"/>
        <v>NA</v>
      </c>
      <c r="N1401" s="471" t="str">
        <f t="shared" si="995"/>
        <v>NA</v>
      </c>
      <c r="O1401" s="472"/>
      <c r="P1401" s="471" t="str">
        <f t="shared" si="996"/>
        <v>NA</v>
      </c>
      <c r="Q1401" s="473"/>
      <c r="R1401" s="471" t="str">
        <f t="shared" si="997"/>
        <v>NA</v>
      </c>
      <c r="S1401" s="473"/>
      <c r="T1401" s="471" t="str">
        <f t="shared" si="998"/>
        <v>NA</v>
      </c>
      <c r="U1401" s="472"/>
      <c r="V1401" s="471" t="str">
        <f t="shared" ref="V1401:V1414" si="999">IF(SUM($D1396:$D1401)=0,"NA",SUM($J1396:$J1401)/SUM($D1396:$D1401))</f>
        <v>NA</v>
      </c>
      <c r="W1401" s="472"/>
      <c r="X1401" s="471"/>
      <c r="Y1401" s="472"/>
      <c r="Z1401" s="471"/>
      <c r="AA1401" s="472"/>
      <c r="AB1401" s="472"/>
      <c r="AC1401" s="472"/>
      <c r="AD1401" s="472"/>
      <c r="AE1401" s="472"/>
      <c r="AF1401" s="472"/>
      <c r="AG1401" s="472"/>
      <c r="AH1401" s="472"/>
      <c r="AI1401" s="472"/>
      <c r="AJ1401" s="472"/>
      <c r="AK1401" s="472"/>
      <c r="AL1401" s="472"/>
      <c r="AM1401" s="472"/>
      <c r="AN1401" s="472"/>
      <c r="AO1401" s="472"/>
      <c r="AP1401" s="472"/>
      <c r="AQ1401" s="472"/>
      <c r="AR1401" s="472"/>
    </row>
    <row r="1402" spans="1:46" s="452" customFormat="1">
      <c r="A1402" s="466">
        <v>39906</v>
      </c>
      <c r="B1402" s="467">
        <v>2002</v>
      </c>
      <c r="C1402" s="466"/>
      <c r="D1402" s="479">
        <v>190623</v>
      </c>
      <c r="E1402" s="479"/>
      <c r="F1402" s="479">
        <v>0</v>
      </c>
      <c r="G1402" s="479"/>
      <c r="H1402" s="468">
        <v>0</v>
      </c>
      <c r="I1402" s="451"/>
      <c r="J1402" s="470">
        <f t="shared" si="993"/>
        <v>0</v>
      </c>
      <c r="K1402" s="449"/>
      <c r="L1402" s="471">
        <f t="shared" si="994"/>
        <v>0</v>
      </c>
      <c r="N1402" s="471">
        <f t="shared" si="995"/>
        <v>0</v>
      </c>
      <c r="O1402" s="472"/>
      <c r="P1402" s="471">
        <f t="shared" si="996"/>
        <v>0</v>
      </c>
      <c r="Q1402" s="473"/>
      <c r="R1402" s="471">
        <f t="shared" si="997"/>
        <v>0</v>
      </c>
      <c r="S1402" s="473"/>
      <c r="T1402" s="471">
        <f t="shared" si="998"/>
        <v>0</v>
      </c>
      <c r="U1402" s="472"/>
      <c r="V1402" s="471">
        <f t="shared" si="999"/>
        <v>0</v>
      </c>
      <c r="W1402" s="472"/>
      <c r="X1402" s="471">
        <f t="shared" ref="X1402:X1414" si="1000">IF(SUM($D1396:$D1402)=0,"NA",SUM($J1396:$J1402)/SUM($D1396:$D1402))</f>
        <v>0</v>
      </c>
      <c r="Y1402" s="472"/>
      <c r="Z1402" s="471"/>
      <c r="AA1402" s="472"/>
      <c r="AB1402" s="471"/>
      <c r="AC1402" s="472"/>
      <c r="AD1402" s="472"/>
      <c r="AE1402" s="472"/>
      <c r="AF1402" s="472"/>
      <c r="AG1402" s="472"/>
      <c r="AH1402" s="472"/>
      <c r="AI1402" s="472"/>
      <c r="AJ1402" s="472"/>
      <c r="AK1402" s="472"/>
      <c r="AL1402" s="472"/>
      <c r="AM1402" s="472"/>
      <c r="AN1402" s="472"/>
      <c r="AO1402" s="472"/>
      <c r="AP1402" s="472"/>
      <c r="AQ1402" s="472"/>
      <c r="AR1402" s="472"/>
    </row>
    <row r="1403" spans="1:46" s="452" customFormat="1">
      <c r="A1403" s="466">
        <v>39906</v>
      </c>
      <c r="B1403" s="467">
        <v>2003</v>
      </c>
      <c r="C1403" s="466"/>
      <c r="D1403" s="479">
        <v>158354</v>
      </c>
      <c r="E1403" s="479"/>
      <c r="F1403" s="479">
        <v>2788</v>
      </c>
      <c r="G1403" s="479"/>
      <c r="H1403" s="468">
        <v>0</v>
      </c>
      <c r="I1403" s="451"/>
      <c r="J1403" s="451">
        <f t="shared" si="993"/>
        <v>2788</v>
      </c>
      <c r="K1403" s="449"/>
      <c r="L1403" s="471">
        <f t="shared" si="994"/>
        <v>1.7606122990262325E-2</v>
      </c>
      <c r="N1403" s="471">
        <f t="shared" si="995"/>
        <v>7.9890651819460885E-3</v>
      </c>
      <c r="O1403" s="472"/>
      <c r="P1403" s="471">
        <f t="shared" si="996"/>
        <v>7.9890651819460885E-3</v>
      </c>
      <c r="Q1403" s="473"/>
      <c r="R1403" s="471">
        <f t="shared" si="997"/>
        <v>7.9890651819460885E-3</v>
      </c>
      <c r="S1403" s="473"/>
      <c r="T1403" s="471">
        <f t="shared" si="998"/>
        <v>7.9890651819460885E-3</v>
      </c>
      <c r="U1403" s="472"/>
      <c r="V1403" s="471">
        <f t="shared" si="999"/>
        <v>7.9890651819460885E-3</v>
      </c>
      <c r="W1403" s="472"/>
      <c r="X1403" s="471">
        <f t="shared" si="1000"/>
        <v>7.9890651819460885E-3</v>
      </c>
      <c r="Y1403" s="472"/>
      <c r="Z1403" s="471">
        <f t="shared" ref="Z1403:Z1414" si="1001">IF(SUM($D1396:$D1403)=0,"NA",SUM($J1396:$J1403)/SUM($D1396:$D1403))</f>
        <v>7.9890651819460885E-3</v>
      </c>
      <c r="AA1403" s="472"/>
      <c r="AB1403" s="471"/>
      <c r="AC1403" s="472"/>
      <c r="AD1403" s="471"/>
      <c r="AE1403" s="471"/>
      <c r="AF1403" s="472"/>
      <c r="AG1403" s="472"/>
      <c r="AH1403" s="472"/>
      <c r="AI1403" s="472"/>
      <c r="AJ1403" s="472"/>
      <c r="AK1403" s="472"/>
      <c r="AL1403" s="472"/>
      <c r="AM1403" s="472"/>
      <c r="AN1403" s="472"/>
      <c r="AO1403" s="472"/>
      <c r="AP1403" s="472"/>
      <c r="AQ1403" s="472"/>
      <c r="AR1403" s="472"/>
    </row>
    <row r="1404" spans="1:46" s="452" customFormat="1">
      <c r="A1404" s="466">
        <v>39906</v>
      </c>
      <c r="B1404" s="467">
        <v>2004</v>
      </c>
      <c r="C1404" s="466"/>
      <c r="D1404" s="479">
        <v>176848</v>
      </c>
      <c r="E1404" s="479"/>
      <c r="F1404" s="479">
        <v>0</v>
      </c>
      <c r="G1404" s="479"/>
      <c r="H1404" s="468">
        <v>0</v>
      </c>
      <c r="I1404" s="451"/>
      <c r="J1404" s="470">
        <f t="shared" si="993"/>
        <v>0</v>
      </c>
      <c r="K1404" s="449"/>
      <c r="L1404" s="471">
        <f t="shared" si="994"/>
        <v>0</v>
      </c>
      <c r="N1404" s="471">
        <f t="shared" si="995"/>
        <v>8.3173728080381381E-3</v>
      </c>
      <c r="O1404" s="472"/>
      <c r="P1404" s="471">
        <f t="shared" si="996"/>
        <v>5.3021442495126709E-3</v>
      </c>
      <c r="Q1404" s="473"/>
      <c r="R1404" s="471">
        <f t="shared" si="997"/>
        <v>5.3021442495126709E-3</v>
      </c>
      <c r="S1404" s="473"/>
      <c r="T1404" s="471">
        <f t="shared" si="998"/>
        <v>5.3021442495126709E-3</v>
      </c>
      <c r="U1404" s="472"/>
      <c r="V1404" s="471">
        <f t="shared" si="999"/>
        <v>5.3021442495126709E-3</v>
      </c>
      <c r="W1404" s="472"/>
      <c r="X1404" s="471">
        <f t="shared" si="1000"/>
        <v>5.3021442495126709E-3</v>
      </c>
      <c r="Y1404" s="472"/>
      <c r="Z1404" s="471">
        <f t="shared" si="1001"/>
        <v>5.3021442495126709E-3</v>
      </c>
      <c r="AA1404" s="472"/>
      <c r="AB1404" s="471">
        <f t="shared" ref="AB1404:AB1414" si="1002">IF(SUM($D1396:$D1404)=0,"NA",SUM($J1396:$J1404)/SUM($D1396:$D1404))</f>
        <v>5.3021442495126709E-3</v>
      </c>
      <c r="AC1404" s="472"/>
      <c r="AD1404" s="471"/>
      <c r="AE1404" s="471"/>
      <c r="AF1404" s="471"/>
      <c r="AG1404" s="472"/>
      <c r="AH1404" s="471" t="s">
        <v>36</v>
      </c>
      <c r="AI1404" s="472"/>
      <c r="AJ1404" s="471" t="s">
        <v>36</v>
      </c>
      <c r="AK1404" s="472"/>
      <c r="AL1404" s="471" t="s">
        <v>36</v>
      </c>
      <c r="AM1404" s="472"/>
      <c r="AN1404" s="471" t="s">
        <v>36</v>
      </c>
      <c r="AO1404" s="472"/>
      <c r="AP1404" s="472"/>
      <c r="AQ1404" s="472"/>
      <c r="AR1404" s="472"/>
    </row>
    <row r="1405" spans="1:46" s="452" customFormat="1">
      <c r="A1405" s="466">
        <v>39906</v>
      </c>
      <c r="B1405" s="467">
        <v>2005</v>
      </c>
      <c r="C1405" s="466"/>
      <c r="D1405" s="468">
        <v>0</v>
      </c>
      <c r="E1405" s="469"/>
      <c r="F1405" s="479">
        <v>0</v>
      </c>
      <c r="G1405" s="469"/>
      <c r="H1405" s="468">
        <v>0</v>
      </c>
      <c r="I1405" s="451"/>
      <c r="J1405" s="470">
        <f t="shared" si="993"/>
        <v>0</v>
      </c>
      <c r="K1405" s="449"/>
      <c r="L1405" s="471" t="str">
        <f t="shared" si="994"/>
        <v>NA</v>
      </c>
      <c r="N1405" s="471">
        <f t="shared" si="995"/>
        <v>0</v>
      </c>
      <c r="O1405" s="472"/>
      <c r="P1405" s="471">
        <f t="shared" si="996"/>
        <v>8.3173728080381381E-3</v>
      </c>
      <c r="Q1405" s="473"/>
      <c r="R1405" s="471">
        <f t="shared" si="997"/>
        <v>5.3021442495126709E-3</v>
      </c>
      <c r="S1405" s="473"/>
      <c r="T1405" s="471">
        <f t="shared" si="998"/>
        <v>5.3021442495126709E-3</v>
      </c>
      <c r="U1405" s="472"/>
      <c r="V1405" s="471">
        <f t="shared" si="999"/>
        <v>5.3021442495126709E-3</v>
      </c>
      <c r="W1405" s="472"/>
      <c r="X1405" s="471">
        <f t="shared" si="1000"/>
        <v>5.3021442495126709E-3</v>
      </c>
      <c r="Y1405" s="472"/>
      <c r="Z1405" s="471">
        <f t="shared" si="1001"/>
        <v>5.3021442495126709E-3</v>
      </c>
      <c r="AA1405" s="472"/>
      <c r="AB1405" s="471">
        <f t="shared" si="1002"/>
        <v>5.3021442495126709E-3</v>
      </c>
      <c r="AC1405" s="472"/>
      <c r="AD1405" s="471">
        <f t="shared" ref="AD1405:AD1414" si="1003">IF(SUM($D1396:$D1405)=0,"NA",SUM($J1396:$J1405)/SUM($D1396:$D1405))</f>
        <v>5.3021442495126709E-3</v>
      </c>
      <c r="AE1405" s="471"/>
      <c r="AF1405" s="471"/>
      <c r="AG1405" s="472"/>
      <c r="AH1405" s="471"/>
      <c r="AI1405" s="472"/>
      <c r="AJ1405" s="471" t="s">
        <v>36</v>
      </c>
      <c r="AK1405" s="472"/>
      <c r="AL1405" s="471" t="s">
        <v>36</v>
      </c>
      <c r="AM1405" s="472"/>
      <c r="AN1405" s="471" t="s">
        <v>36</v>
      </c>
      <c r="AO1405" s="472"/>
      <c r="AP1405" s="472"/>
      <c r="AQ1405" s="472"/>
      <c r="AR1405" s="472"/>
    </row>
    <row r="1406" spans="1:46" s="452" customFormat="1">
      <c r="A1406" s="466">
        <v>39906</v>
      </c>
      <c r="B1406" s="467">
        <v>2006</v>
      </c>
      <c r="C1406" s="466"/>
      <c r="D1406" s="468">
        <v>0</v>
      </c>
      <c r="E1406" s="469"/>
      <c r="F1406" s="479">
        <v>0</v>
      </c>
      <c r="G1406" s="469"/>
      <c r="H1406" s="468">
        <v>0</v>
      </c>
      <c r="I1406" s="451"/>
      <c r="J1406" s="470">
        <f t="shared" si="993"/>
        <v>0</v>
      </c>
      <c r="K1406" s="449"/>
      <c r="L1406" s="471" t="str">
        <f t="shared" si="994"/>
        <v>NA</v>
      </c>
      <c r="N1406" s="471" t="str">
        <f t="shared" si="995"/>
        <v>NA</v>
      </c>
      <c r="O1406" s="472"/>
      <c r="P1406" s="471">
        <f t="shared" si="996"/>
        <v>0</v>
      </c>
      <c r="Q1406" s="473"/>
      <c r="R1406" s="471">
        <f t="shared" si="997"/>
        <v>8.3173728080381381E-3</v>
      </c>
      <c r="S1406" s="473"/>
      <c r="T1406" s="471">
        <f t="shared" si="998"/>
        <v>5.3021442495126709E-3</v>
      </c>
      <c r="U1406" s="472"/>
      <c r="V1406" s="471">
        <f t="shared" si="999"/>
        <v>5.3021442495126709E-3</v>
      </c>
      <c r="W1406" s="472"/>
      <c r="X1406" s="471">
        <f t="shared" si="1000"/>
        <v>5.3021442495126709E-3</v>
      </c>
      <c r="Y1406" s="472"/>
      <c r="Z1406" s="471">
        <f t="shared" si="1001"/>
        <v>5.3021442495126709E-3</v>
      </c>
      <c r="AA1406" s="472"/>
      <c r="AB1406" s="471">
        <f t="shared" si="1002"/>
        <v>5.3021442495126709E-3</v>
      </c>
      <c r="AC1406" s="472"/>
      <c r="AD1406" s="471">
        <f t="shared" si="1003"/>
        <v>5.3021442495126709E-3</v>
      </c>
      <c r="AE1406" s="471"/>
      <c r="AF1406" s="471">
        <f t="shared" ref="AF1406:AF1414" si="1004">IF(SUM($D1396:$D1406)=0,"NA",SUM($J1396:$J1406)/SUM($D1396:$D1406))</f>
        <v>5.3021442495126709E-3</v>
      </c>
      <c r="AG1406" s="472"/>
      <c r="AH1406" s="471"/>
      <c r="AI1406" s="472"/>
      <c r="AJ1406" s="471"/>
      <c r="AK1406" s="472"/>
      <c r="AL1406" s="471" t="s">
        <v>36</v>
      </c>
      <c r="AM1406" s="472"/>
      <c r="AN1406" s="471" t="s">
        <v>36</v>
      </c>
      <c r="AO1406" s="472"/>
      <c r="AP1406" s="472"/>
      <c r="AQ1406" s="472"/>
      <c r="AR1406" s="472"/>
    </row>
    <row r="1407" spans="1:46" s="452" customFormat="1">
      <c r="A1407" s="466">
        <v>39906</v>
      </c>
      <c r="B1407" s="467">
        <v>2007</v>
      </c>
      <c r="C1407" s="466"/>
      <c r="D1407" s="468">
        <v>0</v>
      </c>
      <c r="E1407" s="469"/>
      <c r="F1407" s="479">
        <v>0</v>
      </c>
      <c r="G1407" s="469"/>
      <c r="H1407" s="468">
        <v>0</v>
      </c>
      <c r="I1407" s="451"/>
      <c r="J1407" s="470">
        <f t="shared" si="993"/>
        <v>0</v>
      </c>
      <c r="K1407" s="449"/>
      <c r="L1407" s="471" t="str">
        <f t="shared" si="994"/>
        <v>NA</v>
      </c>
      <c r="N1407" s="471" t="str">
        <f t="shared" si="995"/>
        <v>NA</v>
      </c>
      <c r="O1407" s="472"/>
      <c r="P1407" s="471" t="str">
        <f t="shared" si="996"/>
        <v>NA</v>
      </c>
      <c r="Q1407" s="473"/>
      <c r="R1407" s="471">
        <f t="shared" si="997"/>
        <v>0</v>
      </c>
      <c r="S1407" s="473"/>
      <c r="T1407" s="471">
        <f t="shared" si="998"/>
        <v>8.3173728080381381E-3</v>
      </c>
      <c r="U1407" s="472"/>
      <c r="V1407" s="471">
        <f t="shared" si="999"/>
        <v>5.3021442495126709E-3</v>
      </c>
      <c r="W1407" s="472"/>
      <c r="X1407" s="471">
        <f t="shared" si="1000"/>
        <v>5.3021442495126709E-3</v>
      </c>
      <c r="Y1407" s="472"/>
      <c r="Z1407" s="471">
        <f t="shared" si="1001"/>
        <v>5.3021442495126709E-3</v>
      </c>
      <c r="AA1407" s="472"/>
      <c r="AB1407" s="471">
        <f t="shared" si="1002"/>
        <v>5.3021442495126709E-3</v>
      </c>
      <c r="AC1407" s="472"/>
      <c r="AD1407" s="471">
        <f t="shared" si="1003"/>
        <v>5.3021442495126709E-3</v>
      </c>
      <c r="AE1407" s="471"/>
      <c r="AF1407" s="471">
        <f t="shared" si="1004"/>
        <v>5.3021442495126709E-3</v>
      </c>
      <c r="AG1407" s="472"/>
      <c r="AH1407" s="471">
        <f t="shared" ref="AH1407:AH1414" si="1005">IF(SUM($D1396:$D1407)=0,"NA",SUM($J1396:$J1407)/SUM($D1396:$D1407))</f>
        <v>5.3021442495126709E-3</v>
      </c>
      <c r="AI1407" s="472"/>
      <c r="AJ1407" s="471"/>
      <c r="AK1407" s="472"/>
      <c r="AL1407" s="471"/>
      <c r="AM1407" s="472"/>
      <c r="AN1407" s="471" t="s">
        <v>36</v>
      </c>
      <c r="AO1407" s="472"/>
      <c r="AP1407" s="472"/>
      <c r="AQ1407" s="472"/>
      <c r="AR1407" s="472"/>
    </row>
    <row r="1408" spans="1:46" s="452" customFormat="1">
      <c r="A1408" s="466">
        <v>39906</v>
      </c>
      <c r="B1408" s="467">
        <v>2008</v>
      </c>
      <c r="C1408" s="466"/>
      <c r="D1408" s="468">
        <v>0</v>
      </c>
      <c r="E1408" s="469"/>
      <c r="F1408" s="479">
        <v>0</v>
      </c>
      <c r="G1408" s="469"/>
      <c r="H1408" s="468">
        <v>0</v>
      </c>
      <c r="I1408" s="451"/>
      <c r="J1408" s="470">
        <f t="shared" si="993"/>
        <v>0</v>
      </c>
      <c r="K1408" s="449"/>
      <c r="L1408" s="471" t="str">
        <f t="shared" si="994"/>
        <v>NA</v>
      </c>
      <c r="N1408" s="471" t="str">
        <f t="shared" si="995"/>
        <v>NA</v>
      </c>
      <c r="O1408" s="472"/>
      <c r="P1408" s="471" t="str">
        <f t="shared" si="996"/>
        <v>NA</v>
      </c>
      <c r="Q1408" s="472"/>
      <c r="R1408" s="471" t="str">
        <f t="shared" si="997"/>
        <v>NA</v>
      </c>
      <c r="S1408" s="473"/>
      <c r="T1408" s="471">
        <f t="shared" si="998"/>
        <v>0</v>
      </c>
      <c r="U1408" s="472"/>
      <c r="V1408" s="471">
        <f t="shared" si="999"/>
        <v>8.3173728080381381E-3</v>
      </c>
      <c r="W1408" s="472"/>
      <c r="X1408" s="471">
        <f t="shared" si="1000"/>
        <v>5.3021442495126709E-3</v>
      </c>
      <c r="Y1408" s="472"/>
      <c r="Z1408" s="471">
        <f t="shared" si="1001"/>
        <v>5.3021442495126709E-3</v>
      </c>
      <c r="AA1408" s="472"/>
      <c r="AB1408" s="471">
        <f t="shared" si="1002"/>
        <v>5.3021442495126709E-3</v>
      </c>
      <c r="AC1408" s="472"/>
      <c r="AD1408" s="471">
        <f t="shared" si="1003"/>
        <v>5.3021442495126709E-3</v>
      </c>
      <c r="AE1408" s="471"/>
      <c r="AF1408" s="471">
        <f t="shared" si="1004"/>
        <v>5.3021442495126709E-3</v>
      </c>
      <c r="AG1408" s="472"/>
      <c r="AH1408" s="471">
        <f t="shared" si="1005"/>
        <v>5.3021442495126709E-3</v>
      </c>
      <c r="AI1408" s="472"/>
      <c r="AJ1408" s="471">
        <f t="shared" ref="AJ1408:AJ1414" si="1006">IF(SUM($D1396:$D1408)=0,"NA",SUM($J1396:$J1408)/SUM($D1396:$D1408))</f>
        <v>5.3021442495126709E-3</v>
      </c>
      <c r="AK1408" s="472"/>
      <c r="AL1408" s="471"/>
      <c r="AM1408" s="472"/>
      <c r="AN1408" s="471"/>
      <c r="AO1408" s="472"/>
      <c r="AP1408" s="472"/>
      <c r="AQ1408" s="472"/>
      <c r="AR1408" s="472"/>
    </row>
    <row r="1409" spans="1:46" s="452" customFormat="1">
      <c r="A1409" s="466">
        <v>39906</v>
      </c>
      <c r="B1409" s="467">
        <v>2009</v>
      </c>
      <c r="C1409" s="466"/>
      <c r="D1409" s="479">
        <v>130183.59</v>
      </c>
      <c r="E1409" s="479"/>
      <c r="F1409" s="479">
        <v>0</v>
      </c>
      <c r="G1409" s="466"/>
      <c r="H1409" s="479">
        <v>0</v>
      </c>
      <c r="I1409" s="451"/>
      <c r="J1409" s="470">
        <f t="shared" si="993"/>
        <v>0</v>
      </c>
      <c r="K1409" s="449"/>
      <c r="L1409" s="471">
        <f t="shared" si="994"/>
        <v>0</v>
      </c>
      <c r="N1409" s="471">
        <f t="shared" si="995"/>
        <v>0</v>
      </c>
      <c r="O1409" s="472"/>
      <c r="P1409" s="471">
        <f t="shared" si="996"/>
        <v>0</v>
      </c>
      <c r="Q1409" s="472"/>
      <c r="R1409" s="471">
        <f t="shared" si="997"/>
        <v>0</v>
      </c>
      <c r="S1409" s="473"/>
      <c r="T1409" s="471">
        <f t="shared" si="998"/>
        <v>0</v>
      </c>
      <c r="U1409" s="472"/>
      <c r="V1409" s="471">
        <f t="shared" si="999"/>
        <v>0</v>
      </c>
      <c r="W1409" s="472"/>
      <c r="X1409" s="471">
        <f t="shared" si="1000"/>
        <v>5.9907312557743791E-3</v>
      </c>
      <c r="Y1409" s="472"/>
      <c r="Z1409" s="471">
        <f t="shared" si="1001"/>
        <v>4.2499443490518927E-3</v>
      </c>
      <c r="AA1409" s="472"/>
      <c r="AB1409" s="471">
        <f t="shared" si="1002"/>
        <v>4.2499443490518927E-3</v>
      </c>
      <c r="AC1409" s="472"/>
      <c r="AD1409" s="471">
        <f t="shared" si="1003"/>
        <v>4.2499443490518927E-3</v>
      </c>
      <c r="AE1409" s="471"/>
      <c r="AF1409" s="471">
        <f t="shared" si="1004"/>
        <v>4.2499443490518927E-3</v>
      </c>
      <c r="AG1409" s="472"/>
      <c r="AH1409" s="471">
        <f t="shared" si="1005"/>
        <v>4.2499443490518927E-3</v>
      </c>
      <c r="AI1409" s="472"/>
      <c r="AJ1409" s="471">
        <f t="shared" si="1006"/>
        <v>4.2499443490518927E-3</v>
      </c>
      <c r="AK1409" s="472"/>
      <c r="AL1409" s="471">
        <f t="shared" ref="AL1409:AL1414" si="1007">IF(SUM($D1396:$D1409)=0,"NA",SUM($J1396:$J1409)/SUM($D1396:$D1409))</f>
        <v>4.2499443490518927E-3</v>
      </c>
      <c r="AM1409" s="472"/>
      <c r="AN1409" s="471"/>
      <c r="AO1409" s="472"/>
      <c r="AP1409" s="471"/>
      <c r="AQ1409" s="472"/>
      <c r="AR1409" s="472"/>
    </row>
    <row r="1410" spans="1:46" s="452" customFormat="1">
      <c r="A1410" s="466">
        <v>39906</v>
      </c>
      <c r="B1410" s="467">
        <v>2010</v>
      </c>
      <c r="C1410" s="466"/>
      <c r="D1410" s="479">
        <v>764870.51</v>
      </c>
      <c r="E1410" s="479"/>
      <c r="F1410" s="479">
        <v>0</v>
      </c>
      <c r="G1410" s="479"/>
      <c r="H1410" s="479">
        <v>2695.8</v>
      </c>
      <c r="I1410" s="451"/>
      <c r="J1410" s="451">
        <f t="shared" si="993"/>
        <v>-2695.8</v>
      </c>
      <c r="K1410" s="449"/>
      <c r="L1410" s="471">
        <f t="shared" si="994"/>
        <v>-3.524518156674651E-3</v>
      </c>
      <c r="N1410" s="471">
        <f t="shared" si="995"/>
        <v>-3.0118849799135048E-3</v>
      </c>
      <c r="O1410" s="472"/>
      <c r="P1410" s="471">
        <f t="shared" si="996"/>
        <v>-3.0118849799135048E-3</v>
      </c>
      <c r="Q1410" s="472"/>
      <c r="R1410" s="471">
        <f t="shared" si="997"/>
        <v>-3.0118849799135048E-3</v>
      </c>
      <c r="S1410" s="472"/>
      <c r="T1410" s="471">
        <f t="shared" si="998"/>
        <v>-3.0118849799135048E-3</v>
      </c>
      <c r="U1410" s="472"/>
      <c r="V1410" s="471">
        <f t="shared" si="999"/>
        <v>-3.0118849799135048E-3</v>
      </c>
      <c r="W1410" s="472"/>
      <c r="X1410" s="471">
        <f t="shared" si="1000"/>
        <v>-2.5149684845285777E-3</v>
      </c>
      <c r="Y1410" s="472"/>
      <c r="Z1410" s="471">
        <f t="shared" si="1001"/>
        <v>7.4943745452674297E-5</v>
      </c>
      <c r="AA1410" s="472"/>
      <c r="AB1410" s="471">
        <f t="shared" si="1002"/>
        <v>6.4889405439210005E-5</v>
      </c>
      <c r="AC1410" s="472"/>
      <c r="AD1410" s="471">
        <f t="shared" si="1003"/>
        <v>6.4889405439210005E-5</v>
      </c>
      <c r="AE1410" s="472"/>
      <c r="AF1410" s="471">
        <f t="shared" si="1004"/>
        <v>6.4889405439210005E-5</v>
      </c>
      <c r="AG1410" s="472"/>
      <c r="AH1410" s="471">
        <f t="shared" si="1005"/>
        <v>6.4889405439210005E-5</v>
      </c>
      <c r="AI1410" s="472"/>
      <c r="AJ1410" s="471">
        <f t="shared" si="1006"/>
        <v>6.4889405439210005E-5</v>
      </c>
      <c r="AK1410" s="472"/>
      <c r="AL1410" s="471">
        <f t="shared" si="1007"/>
        <v>6.4889405439210005E-5</v>
      </c>
      <c r="AM1410" s="472"/>
      <c r="AN1410" s="471">
        <f>IF(SUM($D1396:$D1410)=0,"NA",SUM($J1396:$J1410)/SUM($D1396:$D1410))</f>
        <v>6.4889405439210005E-5</v>
      </c>
      <c r="AO1410" s="472"/>
      <c r="AP1410" s="471"/>
      <c r="AQ1410" s="472"/>
      <c r="AR1410" s="471"/>
    </row>
    <row r="1411" spans="1:46" s="452" customFormat="1">
      <c r="A1411" s="466">
        <v>39906</v>
      </c>
      <c r="B1411" s="467">
        <v>2011</v>
      </c>
      <c r="C1411" s="466"/>
      <c r="D1411" s="468">
        <v>0</v>
      </c>
      <c r="E1411" s="479"/>
      <c r="F1411" s="479">
        <v>0</v>
      </c>
      <c r="G1411" s="466"/>
      <c r="H1411" s="479">
        <v>0</v>
      </c>
      <c r="I1411" s="451"/>
      <c r="J1411" s="470">
        <f t="shared" si="993"/>
        <v>0</v>
      </c>
      <c r="K1411" s="449"/>
      <c r="L1411" s="471" t="str">
        <f t="shared" si="994"/>
        <v>NA</v>
      </c>
      <c r="N1411" s="471">
        <f t="shared" si="995"/>
        <v>-3.524518156674651E-3</v>
      </c>
      <c r="O1411" s="472"/>
      <c r="P1411" s="471">
        <f t="shared" si="996"/>
        <v>-3.0118849799135048E-3</v>
      </c>
      <c r="Q1411" s="472"/>
      <c r="R1411" s="471">
        <f t="shared" si="997"/>
        <v>-3.0118849799135048E-3</v>
      </c>
      <c r="S1411" s="472"/>
      <c r="T1411" s="471">
        <f t="shared" si="998"/>
        <v>-3.0118849799135048E-3</v>
      </c>
      <c r="U1411" s="472"/>
      <c r="V1411" s="471">
        <f t="shared" si="999"/>
        <v>-3.0118849799135048E-3</v>
      </c>
      <c r="W1411" s="472"/>
      <c r="X1411" s="471">
        <f t="shared" si="1000"/>
        <v>-3.0118849799135048E-3</v>
      </c>
      <c r="Y1411" s="472"/>
      <c r="Z1411" s="471">
        <f t="shared" si="1001"/>
        <v>-2.5149684845285777E-3</v>
      </c>
      <c r="AA1411" s="472"/>
      <c r="AB1411" s="471">
        <f t="shared" si="1002"/>
        <v>7.4943745452674297E-5</v>
      </c>
      <c r="AC1411" s="472"/>
      <c r="AD1411" s="471">
        <f t="shared" si="1003"/>
        <v>6.4889405439210005E-5</v>
      </c>
      <c r="AE1411" s="472"/>
      <c r="AF1411" s="471">
        <f t="shared" si="1004"/>
        <v>6.4889405439210005E-5</v>
      </c>
      <c r="AG1411" s="472"/>
      <c r="AH1411" s="471">
        <f t="shared" si="1005"/>
        <v>6.4889405439210005E-5</v>
      </c>
      <c r="AI1411" s="472"/>
      <c r="AJ1411" s="471">
        <f t="shared" si="1006"/>
        <v>6.4889405439210005E-5</v>
      </c>
      <c r="AK1411" s="472"/>
      <c r="AL1411" s="471">
        <f t="shared" si="1007"/>
        <v>6.4889405439210005E-5</v>
      </c>
      <c r="AM1411" s="472"/>
      <c r="AN1411" s="471">
        <f>IF(SUM($D1397:$D1411)=0,"NA",SUM($J1397:$J1411)/SUM($D1397:$D1411))</f>
        <v>6.4889405439210005E-5</v>
      </c>
      <c r="AO1411" s="472"/>
      <c r="AP1411" s="471">
        <f>IF(SUM($D1396:$D1411)=0,"NA",SUM($J1396:$J1411)/SUM($D1396:$D1411))</f>
        <v>6.4889405439210005E-5</v>
      </c>
      <c r="AQ1411" s="472"/>
      <c r="AR1411" s="471"/>
    </row>
    <row r="1412" spans="1:46" s="452" customFormat="1">
      <c r="A1412" s="466">
        <v>39906</v>
      </c>
      <c r="B1412" s="467">
        <v>2012</v>
      </c>
      <c r="C1412" s="466"/>
      <c r="D1412" s="479">
        <v>399769.11</v>
      </c>
      <c r="E1412" s="479"/>
      <c r="F1412" s="479">
        <v>0</v>
      </c>
      <c r="G1412" s="466"/>
      <c r="H1412" s="479">
        <v>0</v>
      </c>
      <c r="I1412" s="451"/>
      <c r="J1412" s="470">
        <f t="shared" si="993"/>
        <v>0</v>
      </c>
      <c r="K1412" s="449"/>
      <c r="L1412" s="471">
        <f t="shared" si="994"/>
        <v>0</v>
      </c>
      <c r="N1412" s="471">
        <f t="shared" si="995"/>
        <v>0</v>
      </c>
      <c r="O1412" s="472"/>
      <c r="P1412" s="471">
        <f t="shared" si="996"/>
        <v>-2.3147074457247128E-3</v>
      </c>
      <c r="Q1412" s="472"/>
      <c r="R1412" s="471">
        <f t="shared" si="997"/>
        <v>-2.0819830685611515E-3</v>
      </c>
      <c r="S1412" s="472"/>
      <c r="T1412" s="471">
        <f t="shared" si="998"/>
        <v>-2.0819830685611515E-3</v>
      </c>
      <c r="U1412" s="472"/>
      <c r="V1412" s="471">
        <f t="shared" si="999"/>
        <v>-2.0819830685611515E-3</v>
      </c>
      <c r="W1412" s="472"/>
      <c r="X1412" s="471">
        <f t="shared" si="1000"/>
        <v>-2.0819830685611515E-3</v>
      </c>
      <c r="Y1412" s="472"/>
      <c r="Z1412" s="471">
        <f t="shared" si="1001"/>
        <v>-2.0819830685611515E-3</v>
      </c>
      <c r="AA1412" s="472"/>
      <c r="AB1412" s="471">
        <f t="shared" si="1002"/>
        <v>-1.8317950243791209E-3</v>
      </c>
      <c r="AC1412" s="472"/>
      <c r="AD1412" s="471">
        <f t="shared" si="1003"/>
        <v>5.6563542351593337E-5</v>
      </c>
      <c r="AE1412" s="472"/>
      <c r="AF1412" s="471">
        <f t="shared" si="1004"/>
        <v>5.0641304285796001E-5</v>
      </c>
      <c r="AG1412" s="472"/>
      <c r="AH1412" s="471">
        <f t="shared" si="1005"/>
        <v>5.0641304285796001E-5</v>
      </c>
      <c r="AI1412" s="472"/>
      <c r="AJ1412" s="471">
        <f t="shared" si="1006"/>
        <v>5.0641304285796001E-5</v>
      </c>
      <c r="AK1412" s="472"/>
      <c r="AL1412" s="471">
        <f t="shared" si="1007"/>
        <v>5.0641304285796001E-5</v>
      </c>
      <c r="AM1412" s="472"/>
      <c r="AN1412" s="471">
        <f>IF(SUM($D1398:$D1412)=0,"NA",SUM($J1398:$J1412)/SUM($D1398:$D1412))</f>
        <v>5.0641304285796001E-5</v>
      </c>
      <c r="AO1412" s="472"/>
      <c r="AP1412" s="471">
        <f>IF(SUM($D1397:$D1412)=0,"NA",SUM($J1397:$J1412)/SUM($D1397:$D1412))</f>
        <v>5.0641304285796001E-5</v>
      </c>
      <c r="AQ1412" s="472"/>
      <c r="AR1412" s="471">
        <f>IF(SUM($D1396:$D1412)=0,"NA",SUM($J1396:$J1412)/SUM($D1396:$D1412))</f>
        <v>5.0641304285796001E-5</v>
      </c>
    </row>
    <row r="1413" spans="1:46" s="452" customFormat="1">
      <c r="A1413" s="466">
        <v>39906</v>
      </c>
      <c r="B1413" s="467">
        <v>2013</v>
      </c>
      <c r="C1413" s="466"/>
      <c r="D1413" s="477">
        <v>1182003.3799999999</v>
      </c>
      <c r="E1413" s="478"/>
      <c r="F1413" s="479">
        <v>0</v>
      </c>
      <c r="G1413" s="478"/>
      <c r="H1413" s="477">
        <v>2933.56</v>
      </c>
      <c r="I1413" s="451"/>
      <c r="J1413" s="451">
        <f t="shared" si="993"/>
        <v>-2933.56</v>
      </c>
      <c r="K1413" s="449"/>
      <c r="L1413" s="471">
        <f t="shared" si="994"/>
        <v>-2.4818541551040237E-3</v>
      </c>
      <c r="N1413" s="471">
        <f>IF(SUM($D1412:$D1413)=0,"NA",SUM($J1412:$J1413)/SUM($D1412:$D1413))</f>
        <v>-1.8546029966673655E-3</v>
      </c>
      <c r="O1413" s="472"/>
      <c r="P1413" s="471">
        <f t="shared" si="996"/>
        <v>-1.8546029966673655E-3</v>
      </c>
      <c r="Q1413" s="472"/>
      <c r="R1413" s="471">
        <f t="shared" si="997"/>
        <v>-2.3988991934435705E-3</v>
      </c>
      <c r="S1413" s="472"/>
      <c r="T1413" s="471">
        <f t="shared" si="998"/>
        <v>-2.2728115172568463E-3</v>
      </c>
      <c r="U1413" s="472"/>
      <c r="V1413" s="471">
        <f t="shared" si="999"/>
        <v>-2.2728115172568463E-3</v>
      </c>
      <c r="W1413" s="472"/>
      <c r="X1413" s="471">
        <f t="shared" si="1000"/>
        <v>-2.2728115172568463E-3</v>
      </c>
      <c r="Y1413" s="472"/>
      <c r="Z1413" s="471">
        <f t="shared" si="1001"/>
        <v>-2.2728115172568463E-3</v>
      </c>
      <c r="AA1413" s="472"/>
      <c r="AB1413" s="471">
        <f t="shared" si="1002"/>
        <v>-2.2728115172568463E-3</v>
      </c>
      <c r="AC1413" s="472"/>
      <c r="AD1413" s="471">
        <f t="shared" si="1003"/>
        <v>-2.1213452550713843E-3</v>
      </c>
      <c r="AE1413" s="472"/>
      <c r="AF1413" s="471">
        <f t="shared" si="1004"/>
        <v>-1.0104306940919119E-3</v>
      </c>
      <c r="AG1413" s="472"/>
      <c r="AH1413" s="471">
        <f t="shared" si="1005"/>
        <v>-9.4628361461011206E-4</v>
      </c>
      <c r="AI1413" s="472"/>
      <c r="AJ1413" s="471">
        <f t="shared" si="1006"/>
        <v>-9.4628361461011206E-4</v>
      </c>
      <c r="AK1413" s="472"/>
      <c r="AL1413" s="471">
        <f t="shared" si="1007"/>
        <v>-9.4628361461011206E-4</v>
      </c>
      <c r="AM1413" s="472"/>
      <c r="AN1413" s="471">
        <f>IF(SUM($D1399:$D1413)=0,"NA",SUM($J1399:$J1413)/SUM($D1399:$D1413))</f>
        <v>-9.4628361461011206E-4</v>
      </c>
      <c r="AO1413" s="472"/>
      <c r="AP1413" s="471">
        <f>IF(SUM($D1398:$D1413)=0,"NA",SUM($J1398:$J1413)/SUM($D1398:$D1413))</f>
        <v>-9.4628361461011206E-4</v>
      </c>
      <c r="AQ1413" s="472"/>
      <c r="AR1413" s="471">
        <f>IF(SUM($D1397:$D1413)=0,"NA",SUM($J1397:$J1413)/SUM($D1397:$D1413))</f>
        <v>-9.4628361461011206E-4</v>
      </c>
      <c r="AS1413" s="471">
        <f>IF(SUM($D1396:$D1413)=0,"NA",SUM($J1396:$J1413)/SUM($D1396:$D1413))</f>
        <v>-9.4628361461011206E-4</v>
      </c>
    </row>
    <row r="1414" spans="1:46">
      <c r="A1414" s="466">
        <v>39906</v>
      </c>
      <c r="B1414" s="467">
        <v>2014</v>
      </c>
      <c r="C1414" s="466"/>
      <c r="D1414" s="477">
        <v>1680400.45</v>
      </c>
      <c r="E1414" s="478"/>
      <c r="F1414" s="479">
        <v>0</v>
      </c>
      <c r="G1414" s="478"/>
      <c r="H1414" s="477">
        <v>3755.07</v>
      </c>
      <c r="J1414" s="451">
        <f t="shared" si="993"/>
        <v>-3755.07</v>
      </c>
      <c r="L1414" s="471">
        <f t="shared" si="994"/>
        <v>-2.2346280614242873E-3</v>
      </c>
      <c r="N1414" s="471">
        <f>IF(SUM($D1413:$D1414)=0,"NA",SUM($J1413:$J1414)/SUM($D1413:$D1414))</f>
        <v>-2.3367178068651479E-3</v>
      </c>
      <c r="O1414" s="472"/>
      <c r="P1414" s="471">
        <f t="shared" si="996"/>
        <v>-2.0503603343604467E-3</v>
      </c>
      <c r="Q1414" s="472"/>
      <c r="R1414" s="471">
        <f t="shared" si="997"/>
        <v>-2.0503603343604467E-3</v>
      </c>
      <c r="S1414" s="472"/>
      <c r="T1414" s="471">
        <f t="shared" si="998"/>
        <v>-2.3303523084659042E-3</v>
      </c>
      <c r="U1414" s="472"/>
      <c r="V1414" s="471">
        <f t="shared" si="999"/>
        <v>-2.2573773117765539E-3</v>
      </c>
      <c r="W1414" s="472"/>
      <c r="X1414" s="471">
        <f t="shared" si="1000"/>
        <v>-2.2573773117765539E-3</v>
      </c>
      <c r="Y1414" s="472"/>
      <c r="Z1414" s="471">
        <f t="shared" si="1001"/>
        <v>-2.2573773117765539E-3</v>
      </c>
      <c r="AA1414" s="472"/>
      <c r="AB1414" s="471">
        <f t="shared" si="1002"/>
        <v>-2.2573773117765539E-3</v>
      </c>
      <c r="AC1414" s="472"/>
      <c r="AD1414" s="471">
        <f t="shared" si="1003"/>
        <v>-2.2573773117765539E-3</v>
      </c>
      <c r="AE1414" s="472"/>
      <c r="AF1414" s="471">
        <f t="shared" si="1004"/>
        <v>-2.1652670785321706E-3</v>
      </c>
      <c r="AG1414" s="472"/>
      <c r="AH1414" s="471">
        <f t="shared" si="1005"/>
        <v>-1.4683437270274614E-3</v>
      </c>
      <c r="AI1414" s="472"/>
      <c r="AJ1414" s="471">
        <f t="shared" si="1006"/>
        <v>-1.40857499418264E-3</v>
      </c>
      <c r="AK1414" s="472"/>
      <c r="AL1414" s="471">
        <f t="shared" si="1007"/>
        <v>-1.40857499418264E-3</v>
      </c>
      <c r="AM1414" s="472"/>
      <c r="AN1414" s="471">
        <f>IF(SUM($D1400:$D1414)=0,"NA",SUM($J1400:$J1414)/SUM($D1400:$D1414))</f>
        <v>-1.40857499418264E-3</v>
      </c>
      <c r="AO1414" s="472"/>
      <c r="AP1414" s="471">
        <f>IF(SUM($D1399:$D1414)=0,"NA",SUM($J1399:$J1414)/SUM($D1399:$D1414))</f>
        <v>-1.40857499418264E-3</v>
      </c>
      <c r="AQ1414" s="472"/>
      <c r="AR1414" s="471">
        <f>IF(SUM($D1398:$D1414)=0,"NA",SUM($J1398:$J1414)/SUM($D1398:$D1414))</f>
        <v>-1.40857499418264E-3</v>
      </c>
      <c r="AS1414" s="471">
        <f>IF(SUM($D1397:$D1414)=0,"NA",SUM($J1397:$J1414)/SUM($D1397:$D1414))</f>
        <v>-1.40857499418264E-3</v>
      </c>
      <c r="AT1414" s="471">
        <f>IF(SUM($D1396:$D1414)=0,"NA",SUM($J1396:$J1414)/SUM($D1396:$D1414))</f>
        <v>-1.40857499418264E-3</v>
      </c>
    </row>
    <row r="1415" spans="1:46">
      <c r="A1415" s="466"/>
      <c r="B1415" s="466"/>
      <c r="C1415" s="466"/>
      <c r="D1415" s="477"/>
      <c r="E1415" s="478"/>
      <c r="F1415" s="477"/>
      <c r="G1415" s="478"/>
      <c r="H1415" s="477"/>
      <c r="J1415" s="488">
        <f>SUM(J1396:J1414)</f>
        <v>-6596.43</v>
      </c>
    </row>
    <row r="1416" spans="1:46">
      <c r="A1416" s="466"/>
      <c r="B1416" s="466"/>
      <c r="C1416" s="466"/>
      <c r="D1416" s="477"/>
      <c r="E1416" s="478"/>
      <c r="F1416" s="477"/>
      <c r="G1416" s="478"/>
      <c r="H1416" s="477"/>
    </row>
    <row r="1417" spans="1:46">
      <c r="A1417" s="466">
        <v>39907</v>
      </c>
      <c r="B1417" s="467">
        <v>1996</v>
      </c>
      <c r="C1417" s="466"/>
      <c r="D1417" s="468">
        <v>0</v>
      </c>
      <c r="E1417" s="469"/>
      <c r="F1417" s="468">
        <v>0</v>
      </c>
      <c r="G1417" s="469"/>
      <c r="H1417" s="468">
        <v>0</v>
      </c>
      <c r="J1417" s="470">
        <f t="shared" ref="J1417:J1435" si="1008">F1417+-H1417</f>
        <v>0</v>
      </c>
      <c r="L1417" s="471" t="str">
        <f t="shared" ref="L1417:L1435" si="1009">IF(D1417=0,"NA",+J1417/D1417)</f>
        <v>NA</v>
      </c>
      <c r="N1417" s="471"/>
      <c r="O1417" s="472"/>
      <c r="P1417" s="471"/>
      <c r="Q1417" s="473"/>
      <c r="R1417" s="473"/>
      <c r="S1417" s="473"/>
      <c r="T1417" s="473"/>
      <c r="U1417" s="472"/>
      <c r="V1417" s="472"/>
      <c r="W1417" s="472"/>
      <c r="X1417" s="472"/>
      <c r="Y1417" s="472"/>
      <c r="Z1417" s="472"/>
      <c r="AA1417" s="474"/>
      <c r="AB1417" s="474"/>
      <c r="AC1417" s="472"/>
      <c r="AD1417" s="472"/>
      <c r="AE1417" s="472"/>
      <c r="AF1417" s="472"/>
      <c r="AG1417" s="472"/>
      <c r="AH1417" s="472"/>
      <c r="AI1417" s="472"/>
      <c r="AJ1417" s="472"/>
      <c r="AK1417" s="472"/>
      <c r="AL1417" s="472"/>
      <c r="AM1417" s="472"/>
      <c r="AN1417" s="472"/>
      <c r="AO1417" s="472"/>
      <c r="AP1417" s="472"/>
      <c r="AQ1417" s="472"/>
      <c r="AR1417" s="472"/>
    </row>
    <row r="1418" spans="1:46">
      <c r="A1418" s="466">
        <v>39907</v>
      </c>
      <c r="B1418" s="467">
        <v>1997</v>
      </c>
      <c r="C1418" s="466"/>
      <c r="D1418" s="468">
        <v>0</v>
      </c>
      <c r="E1418" s="469"/>
      <c r="F1418" s="468">
        <v>0</v>
      </c>
      <c r="G1418" s="469"/>
      <c r="H1418" s="468">
        <v>0</v>
      </c>
      <c r="J1418" s="470">
        <f t="shared" si="1008"/>
        <v>0</v>
      </c>
      <c r="L1418" s="471" t="str">
        <f t="shared" si="1009"/>
        <v>NA</v>
      </c>
      <c r="N1418" s="471" t="str">
        <f t="shared" ref="N1418:N1433" si="1010">IF(SUM($D1417:$D1418)=0,"NA",SUM($J1417:$J1418)/SUM($D1417:$D1418))</f>
        <v>NA</v>
      </c>
      <c r="O1418" s="472"/>
      <c r="P1418" s="471"/>
      <c r="Q1418" s="473"/>
      <c r="R1418" s="471"/>
      <c r="S1418" s="473"/>
      <c r="T1418" s="473"/>
      <c r="U1418" s="472"/>
      <c r="V1418" s="472"/>
      <c r="W1418" s="472"/>
      <c r="X1418" s="472"/>
      <c r="Y1418" s="472"/>
      <c r="Z1418" s="472"/>
      <c r="AA1418" s="474"/>
      <c r="AB1418" s="475"/>
      <c r="AC1418" s="472"/>
      <c r="AD1418" s="472"/>
      <c r="AE1418" s="472"/>
      <c r="AF1418" s="472"/>
      <c r="AG1418" s="472"/>
      <c r="AH1418" s="472"/>
      <c r="AI1418" s="472"/>
      <c r="AJ1418" s="472"/>
      <c r="AK1418" s="472"/>
      <c r="AL1418" s="472"/>
      <c r="AM1418" s="472"/>
      <c r="AN1418" s="472"/>
      <c r="AO1418" s="472"/>
      <c r="AP1418" s="472"/>
      <c r="AQ1418" s="472"/>
      <c r="AR1418" s="472"/>
    </row>
    <row r="1419" spans="1:46">
      <c r="A1419" s="466">
        <v>39907</v>
      </c>
      <c r="B1419" s="467">
        <v>1998</v>
      </c>
      <c r="C1419" s="466"/>
      <c r="D1419" s="468">
        <v>0</v>
      </c>
      <c r="E1419" s="469"/>
      <c r="F1419" s="468">
        <v>0</v>
      </c>
      <c r="G1419" s="469"/>
      <c r="H1419" s="468">
        <v>0</v>
      </c>
      <c r="J1419" s="470">
        <f t="shared" si="1008"/>
        <v>0</v>
      </c>
      <c r="L1419" s="471" t="str">
        <f t="shared" si="1009"/>
        <v>NA</v>
      </c>
      <c r="N1419" s="471" t="str">
        <f t="shared" si="1010"/>
        <v>NA</v>
      </c>
      <c r="O1419" s="472"/>
      <c r="P1419" s="471" t="str">
        <f t="shared" ref="P1419:P1435" si="1011">IF(SUM($D1417:$D1419)=0,"NA",SUM($J1417:$J1419)/SUM($D1417:$D1419))</f>
        <v>NA</v>
      </c>
      <c r="Q1419" s="473"/>
      <c r="R1419" s="471"/>
      <c r="S1419" s="473"/>
      <c r="T1419" s="471"/>
      <c r="U1419" s="472"/>
      <c r="V1419" s="472"/>
      <c r="W1419" s="472"/>
      <c r="X1419" s="472"/>
      <c r="Y1419" s="472"/>
      <c r="Z1419" s="472"/>
      <c r="AA1419" s="472"/>
      <c r="AB1419" s="472"/>
      <c r="AC1419" s="472"/>
      <c r="AD1419" s="472"/>
      <c r="AE1419" s="472"/>
      <c r="AF1419" s="472"/>
      <c r="AG1419" s="472"/>
      <c r="AH1419" s="472"/>
      <c r="AI1419" s="472"/>
      <c r="AJ1419" s="472"/>
      <c r="AK1419" s="472"/>
      <c r="AL1419" s="472"/>
      <c r="AM1419" s="472"/>
      <c r="AN1419" s="472"/>
      <c r="AO1419" s="472"/>
      <c r="AP1419" s="472"/>
      <c r="AQ1419" s="472"/>
      <c r="AR1419" s="472"/>
    </row>
    <row r="1420" spans="1:46">
      <c r="A1420" s="466">
        <v>39907</v>
      </c>
      <c r="B1420" s="467">
        <v>1999</v>
      </c>
      <c r="C1420" s="466"/>
      <c r="D1420" s="479">
        <v>185509</v>
      </c>
      <c r="E1420" s="479"/>
      <c r="F1420" s="468">
        <v>0</v>
      </c>
      <c r="G1420" s="469"/>
      <c r="H1420" s="468">
        <v>0</v>
      </c>
      <c r="J1420" s="470">
        <f t="shared" si="1008"/>
        <v>0</v>
      </c>
      <c r="L1420" s="471">
        <f t="shared" si="1009"/>
        <v>0</v>
      </c>
      <c r="N1420" s="471">
        <f t="shared" si="1010"/>
        <v>0</v>
      </c>
      <c r="O1420" s="472"/>
      <c r="P1420" s="471">
        <f t="shared" si="1011"/>
        <v>0</v>
      </c>
      <c r="Q1420" s="473"/>
      <c r="R1420" s="471">
        <f t="shared" ref="R1420:R1435" si="1012">IF(SUM($D1417:$D1420)=0,"NA",SUM($J1417:$J1420)/SUM($D1417:$D1420))</f>
        <v>0</v>
      </c>
      <c r="S1420" s="473"/>
      <c r="T1420" s="471"/>
      <c r="U1420" s="472"/>
      <c r="V1420" s="471"/>
      <c r="W1420" s="472"/>
      <c r="X1420" s="472"/>
      <c r="Y1420" s="472"/>
      <c r="Z1420" s="472"/>
      <c r="AA1420" s="472"/>
      <c r="AB1420" s="472"/>
      <c r="AC1420" s="472"/>
      <c r="AD1420" s="472"/>
      <c r="AE1420" s="472"/>
      <c r="AF1420" s="472"/>
      <c r="AG1420" s="472"/>
      <c r="AH1420" s="472"/>
      <c r="AI1420" s="472"/>
      <c r="AJ1420" s="472"/>
      <c r="AK1420" s="472"/>
      <c r="AL1420" s="472"/>
      <c r="AM1420" s="472"/>
      <c r="AN1420" s="472"/>
      <c r="AO1420" s="472"/>
      <c r="AP1420" s="472"/>
      <c r="AQ1420" s="472"/>
      <c r="AR1420" s="472"/>
    </row>
    <row r="1421" spans="1:46">
      <c r="A1421" s="466">
        <v>39907</v>
      </c>
      <c r="B1421" s="467">
        <v>2000</v>
      </c>
      <c r="C1421" s="466"/>
      <c r="D1421" s="468">
        <v>0</v>
      </c>
      <c r="E1421" s="469"/>
      <c r="F1421" s="468">
        <v>0</v>
      </c>
      <c r="G1421" s="469"/>
      <c r="H1421" s="468">
        <v>0</v>
      </c>
      <c r="J1421" s="470">
        <f t="shared" si="1008"/>
        <v>0</v>
      </c>
      <c r="L1421" s="471" t="str">
        <f t="shared" si="1009"/>
        <v>NA</v>
      </c>
      <c r="N1421" s="471">
        <f t="shared" si="1010"/>
        <v>0</v>
      </c>
      <c r="O1421" s="472"/>
      <c r="P1421" s="471">
        <f t="shared" si="1011"/>
        <v>0</v>
      </c>
      <c r="Q1421" s="473"/>
      <c r="R1421" s="471">
        <f t="shared" si="1012"/>
        <v>0</v>
      </c>
      <c r="S1421" s="473"/>
      <c r="T1421" s="471">
        <f t="shared" ref="T1421:T1435" si="1013">IF(SUM($D1417:$D1421)=0,"NA",SUM($J1417:$J1421)/SUM($D1417:$D1421))</f>
        <v>0</v>
      </c>
      <c r="U1421" s="472"/>
      <c r="V1421" s="471"/>
      <c r="W1421" s="472"/>
      <c r="X1421" s="471"/>
      <c r="Y1421" s="472"/>
      <c r="Z1421" s="472"/>
      <c r="AA1421" s="472"/>
      <c r="AB1421" s="472"/>
      <c r="AC1421" s="472"/>
      <c r="AD1421" s="472"/>
      <c r="AE1421" s="472"/>
      <c r="AF1421" s="472"/>
      <c r="AG1421" s="472"/>
      <c r="AH1421" s="472"/>
      <c r="AI1421" s="472"/>
      <c r="AJ1421" s="472"/>
      <c r="AK1421" s="472"/>
      <c r="AL1421" s="472"/>
      <c r="AM1421" s="472"/>
      <c r="AN1421" s="472"/>
      <c r="AO1421" s="472"/>
      <c r="AP1421" s="472"/>
      <c r="AQ1421" s="472"/>
      <c r="AR1421" s="472"/>
    </row>
    <row r="1422" spans="1:46">
      <c r="A1422" s="466">
        <v>39907</v>
      </c>
      <c r="B1422" s="467">
        <v>2001</v>
      </c>
      <c r="C1422" s="466"/>
      <c r="D1422" s="468">
        <v>0</v>
      </c>
      <c r="E1422" s="469"/>
      <c r="F1422" s="468">
        <v>0</v>
      </c>
      <c r="G1422" s="469"/>
      <c r="H1422" s="468">
        <v>0</v>
      </c>
      <c r="J1422" s="470">
        <f t="shared" si="1008"/>
        <v>0</v>
      </c>
      <c r="L1422" s="471" t="str">
        <f t="shared" si="1009"/>
        <v>NA</v>
      </c>
      <c r="N1422" s="471" t="str">
        <f t="shared" si="1010"/>
        <v>NA</v>
      </c>
      <c r="O1422" s="472"/>
      <c r="P1422" s="471">
        <f t="shared" si="1011"/>
        <v>0</v>
      </c>
      <c r="Q1422" s="473"/>
      <c r="R1422" s="471">
        <f t="shared" si="1012"/>
        <v>0</v>
      </c>
      <c r="S1422" s="473"/>
      <c r="T1422" s="471">
        <f t="shared" si="1013"/>
        <v>0</v>
      </c>
      <c r="U1422" s="472"/>
      <c r="V1422" s="471">
        <f t="shared" ref="V1422:V1435" si="1014">IF(SUM($D1417:$D1422)=0,"NA",SUM($J1417:$J1422)/SUM($D1417:$D1422))</f>
        <v>0</v>
      </c>
      <c r="W1422" s="472"/>
      <c r="X1422" s="471"/>
      <c r="Y1422" s="472"/>
      <c r="Z1422" s="471"/>
      <c r="AA1422" s="472"/>
      <c r="AB1422" s="472"/>
      <c r="AC1422" s="472"/>
      <c r="AD1422" s="472"/>
      <c r="AE1422" s="472"/>
      <c r="AF1422" s="472"/>
      <c r="AG1422" s="472"/>
      <c r="AH1422" s="472"/>
      <c r="AI1422" s="472"/>
      <c r="AJ1422" s="472"/>
      <c r="AK1422" s="472"/>
      <c r="AL1422" s="472"/>
      <c r="AM1422" s="472"/>
      <c r="AN1422" s="472"/>
      <c r="AO1422" s="472"/>
      <c r="AP1422" s="472"/>
      <c r="AQ1422" s="472"/>
      <c r="AR1422" s="472"/>
    </row>
    <row r="1423" spans="1:46">
      <c r="A1423" s="466">
        <v>39907</v>
      </c>
      <c r="B1423" s="467">
        <v>2002</v>
      </c>
      <c r="C1423" s="466"/>
      <c r="D1423" s="468">
        <v>0</v>
      </c>
      <c r="E1423" s="469"/>
      <c r="F1423" s="468">
        <v>0</v>
      </c>
      <c r="G1423" s="469"/>
      <c r="H1423" s="468">
        <v>0</v>
      </c>
      <c r="J1423" s="470">
        <f t="shared" si="1008"/>
        <v>0</v>
      </c>
      <c r="L1423" s="471" t="str">
        <f t="shared" si="1009"/>
        <v>NA</v>
      </c>
      <c r="N1423" s="471" t="str">
        <f t="shared" si="1010"/>
        <v>NA</v>
      </c>
      <c r="O1423" s="472"/>
      <c r="P1423" s="471" t="str">
        <f t="shared" si="1011"/>
        <v>NA</v>
      </c>
      <c r="Q1423" s="473"/>
      <c r="R1423" s="471">
        <f t="shared" si="1012"/>
        <v>0</v>
      </c>
      <c r="S1423" s="473"/>
      <c r="T1423" s="471">
        <f t="shared" si="1013"/>
        <v>0</v>
      </c>
      <c r="U1423" s="472"/>
      <c r="V1423" s="471">
        <f t="shared" si="1014"/>
        <v>0</v>
      </c>
      <c r="W1423" s="472"/>
      <c r="X1423" s="471">
        <f t="shared" ref="X1423:X1435" si="1015">IF(SUM($D1417:$D1423)=0,"NA",SUM($J1417:$J1423)/SUM($D1417:$D1423))</f>
        <v>0</v>
      </c>
      <c r="Y1423" s="472"/>
      <c r="Z1423" s="471"/>
      <c r="AA1423" s="472"/>
      <c r="AB1423" s="471"/>
      <c r="AC1423" s="472"/>
      <c r="AD1423" s="472"/>
      <c r="AE1423" s="472"/>
      <c r="AF1423" s="472"/>
      <c r="AG1423" s="472"/>
      <c r="AH1423" s="472"/>
      <c r="AI1423" s="472"/>
      <c r="AJ1423" s="472"/>
      <c r="AK1423" s="472"/>
      <c r="AL1423" s="472"/>
      <c r="AM1423" s="472"/>
      <c r="AN1423" s="472"/>
      <c r="AO1423" s="472"/>
      <c r="AP1423" s="472"/>
      <c r="AQ1423" s="472"/>
      <c r="AR1423" s="472"/>
    </row>
    <row r="1424" spans="1:46">
      <c r="A1424" s="466">
        <v>39907</v>
      </c>
      <c r="B1424" s="467">
        <v>2003</v>
      </c>
      <c r="C1424" s="466"/>
      <c r="D1424" s="479">
        <v>54807</v>
      </c>
      <c r="E1424" s="479"/>
      <c r="F1424" s="468">
        <v>0</v>
      </c>
      <c r="G1424" s="469"/>
      <c r="H1424" s="468">
        <v>0</v>
      </c>
      <c r="J1424" s="470">
        <f t="shared" si="1008"/>
        <v>0</v>
      </c>
      <c r="L1424" s="471">
        <f t="shared" si="1009"/>
        <v>0</v>
      </c>
      <c r="N1424" s="471">
        <f t="shared" si="1010"/>
        <v>0</v>
      </c>
      <c r="O1424" s="472"/>
      <c r="P1424" s="471">
        <f t="shared" si="1011"/>
        <v>0</v>
      </c>
      <c r="Q1424" s="473"/>
      <c r="R1424" s="471">
        <f t="shared" si="1012"/>
        <v>0</v>
      </c>
      <c r="S1424" s="473"/>
      <c r="T1424" s="471">
        <f t="shared" si="1013"/>
        <v>0</v>
      </c>
      <c r="U1424" s="472"/>
      <c r="V1424" s="471">
        <f t="shared" si="1014"/>
        <v>0</v>
      </c>
      <c r="W1424" s="472"/>
      <c r="X1424" s="471">
        <f t="shared" si="1015"/>
        <v>0</v>
      </c>
      <c r="Y1424" s="472"/>
      <c r="Z1424" s="471">
        <f t="shared" ref="Z1424:Z1435" si="1016">IF(SUM($D1417:$D1424)=0,"NA",SUM($J1417:$J1424)/SUM($D1417:$D1424))</f>
        <v>0</v>
      </c>
      <c r="AA1424" s="472"/>
      <c r="AB1424" s="471"/>
      <c r="AC1424" s="472"/>
      <c r="AD1424" s="471"/>
      <c r="AE1424" s="471"/>
      <c r="AF1424" s="472"/>
      <c r="AG1424" s="472"/>
      <c r="AH1424" s="472"/>
      <c r="AI1424" s="472"/>
      <c r="AJ1424" s="472"/>
      <c r="AK1424" s="472"/>
      <c r="AL1424" s="472"/>
      <c r="AM1424" s="472"/>
      <c r="AN1424" s="472"/>
      <c r="AO1424" s="472"/>
      <c r="AP1424" s="472"/>
      <c r="AQ1424" s="472"/>
      <c r="AR1424" s="472"/>
    </row>
    <row r="1425" spans="1:46">
      <c r="A1425" s="466">
        <v>39907</v>
      </c>
      <c r="B1425" s="467">
        <v>2004</v>
      </c>
      <c r="C1425" s="466"/>
      <c r="D1425" s="468">
        <v>0</v>
      </c>
      <c r="E1425" s="469"/>
      <c r="F1425" s="468">
        <v>0</v>
      </c>
      <c r="G1425" s="469"/>
      <c r="H1425" s="468">
        <v>0</v>
      </c>
      <c r="J1425" s="470">
        <f t="shared" si="1008"/>
        <v>0</v>
      </c>
      <c r="L1425" s="471" t="str">
        <f t="shared" si="1009"/>
        <v>NA</v>
      </c>
      <c r="N1425" s="471">
        <f t="shared" si="1010"/>
        <v>0</v>
      </c>
      <c r="O1425" s="472"/>
      <c r="P1425" s="471">
        <f t="shared" si="1011"/>
        <v>0</v>
      </c>
      <c r="Q1425" s="473"/>
      <c r="R1425" s="471">
        <f t="shared" si="1012"/>
        <v>0</v>
      </c>
      <c r="S1425" s="473"/>
      <c r="T1425" s="471">
        <f t="shared" si="1013"/>
        <v>0</v>
      </c>
      <c r="U1425" s="472"/>
      <c r="V1425" s="471">
        <f t="shared" si="1014"/>
        <v>0</v>
      </c>
      <c r="W1425" s="472"/>
      <c r="X1425" s="471">
        <f t="shared" si="1015"/>
        <v>0</v>
      </c>
      <c r="Y1425" s="472"/>
      <c r="Z1425" s="471">
        <f t="shared" si="1016"/>
        <v>0</v>
      </c>
      <c r="AA1425" s="472"/>
      <c r="AB1425" s="471">
        <f t="shared" ref="AB1425:AB1435" si="1017">IF(SUM($D1417:$D1425)=0,"NA",SUM($J1417:$J1425)/SUM($D1417:$D1425))</f>
        <v>0</v>
      </c>
      <c r="AC1425" s="472"/>
      <c r="AD1425" s="471"/>
      <c r="AE1425" s="471"/>
      <c r="AF1425" s="471"/>
      <c r="AG1425" s="472"/>
      <c r="AH1425" s="471" t="s">
        <v>36</v>
      </c>
      <c r="AI1425" s="472"/>
      <c r="AJ1425" s="471" t="s">
        <v>36</v>
      </c>
      <c r="AK1425" s="472"/>
      <c r="AL1425" s="471" t="s">
        <v>36</v>
      </c>
      <c r="AM1425" s="472"/>
      <c r="AN1425" s="471" t="s">
        <v>36</v>
      </c>
      <c r="AO1425" s="472"/>
      <c r="AP1425" s="472"/>
      <c r="AQ1425" s="472"/>
      <c r="AR1425" s="472"/>
    </row>
    <row r="1426" spans="1:46">
      <c r="A1426" s="466">
        <v>39907</v>
      </c>
      <c r="B1426" s="467">
        <v>2005</v>
      </c>
      <c r="C1426" s="466"/>
      <c r="D1426" s="468">
        <v>0</v>
      </c>
      <c r="E1426" s="469"/>
      <c r="F1426" s="468">
        <v>0</v>
      </c>
      <c r="G1426" s="469"/>
      <c r="H1426" s="468">
        <v>0</v>
      </c>
      <c r="J1426" s="470">
        <f t="shared" si="1008"/>
        <v>0</v>
      </c>
      <c r="L1426" s="471" t="str">
        <f t="shared" si="1009"/>
        <v>NA</v>
      </c>
      <c r="N1426" s="471" t="str">
        <f t="shared" si="1010"/>
        <v>NA</v>
      </c>
      <c r="O1426" s="472"/>
      <c r="P1426" s="471">
        <f t="shared" si="1011"/>
        <v>0</v>
      </c>
      <c r="Q1426" s="473"/>
      <c r="R1426" s="471">
        <f t="shared" si="1012"/>
        <v>0</v>
      </c>
      <c r="S1426" s="473"/>
      <c r="T1426" s="471">
        <f t="shared" si="1013"/>
        <v>0</v>
      </c>
      <c r="U1426" s="472"/>
      <c r="V1426" s="471">
        <f t="shared" si="1014"/>
        <v>0</v>
      </c>
      <c r="W1426" s="472"/>
      <c r="X1426" s="471">
        <f t="shared" si="1015"/>
        <v>0</v>
      </c>
      <c r="Y1426" s="472"/>
      <c r="Z1426" s="471">
        <f t="shared" si="1016"/>
        <v>0</v>
      </c>
      <c r="AA1426" s="472"/>
      <c r="AB1426" s="471">
        <f t="shared" si="1017"/>
        <v>0</v>
      </c>
      <c r="AC1426" s="472"/>
      <c r="AD1426" s="471">
        <f t="shared" ref="AD1426:AD1435" si="1018">IF(SUM($D1417:$D1426)=0,"NA",SUM($J1417:$J1426)/SUM($D1417:$D1426))</f>
        <v>0</v>
      </c>
      <c r="AE1426" s="471"/>
      <c r="AF1426" s="471"/>
      <c r="AG1426" s="472"/>
      <c r="AH1426" s="471"/>
      <c r="AI1426" s="472"/>
      <c r="AJ1426" s="471" t="s">
        <v>36</v>
      </c>
      <c r="AK1426" s="472"/>
      <c r="AL1426" s="471" t="s">
        <v>36</v>
      </c>
      <c r="AM1426" s="472"/>
      <c r="AN1426" s="471" t="s">
        <v>36</v>
      </c>
      <c r="AO1426" s="472"/>
      <c r="AP1426" s="472"/>
      <c r="AQ1426" s="472"/>
      <c r="AR1426" s="472"/>
    </row>
    <row r="1427" spans="1:46">
      <c r="A1427" s="466">
        <v>39907</v>
      </c>
      <c r="B1427" s="467">
        <v>2006</v>
      </c>
      <c r="C1427" s="466"/>
      <c r="D1427" s="468">
        <v>0</v>
      </c>
      <c r="E1427" s="469"/>
      <c r="F1427" s="468">
        <v>0</v>
      </c>
      <c r="G1427" s="469"/>
      <c r="H1427" s="468">
        <v>0</v>
      </c>
      <c r="J1427" s="470">
        <f t="shared" si="1008"/>
        <v>0</v>
      </c>
      <c r="L1427" s="471" t="str">
        <f t="shared" si="1009"/>
        <v>NA</v>
      </c>
      <c r="N1427" s="471" t="str">
        <f t="shared" si="1010"/>
        <v>NA</v>
      </c>
      <c r="O1427" s="472"/>
      <c r="P1427" s="471" t="str">
        <f t="shared" si="1011"/>
        <v>NA</v>
      </c>
      <c r="Q1427" s="473"/>
      <c r="R1427" s="471">
        <f t="shared" si="1012"/>
        <v>0</v>
      </c>
      <c r="S1427" s="473"/>
      <c r="T1427" s="471">
        <f t="shared" si="1013"/>
        <v>0</v>
      </c>
      <c r="U1427" s="472"/>
      <c r="V1427" s="471">
        <f t="shared" si="1014"/>
        <v>0</v>
      </c>
      <c r="W1427" s="472"/>
      <c r="X1427" s="471">
        <f t="shared" si="1015"/>
        <v>0</v>
      </c>
      <c r="Y1427" s="472"/>
      <c r="Z1427" s="471">
        <f t="shared" si="1016"/>
        <v>0</v>
      </c>
      <c r="AA1427" s="472"/>
      <c r="AB1427" s="471">
        <f t="shared" si="1017"/>
        <v>0</v>
      </c>
      <c r="AC1427" s="472"/>
      <c r="AD1427" s="471">
        <f t="shared" si="1018"/>
        <v>0</v>
      </c>
      <c r="AE1427" s="471"/>
      <c r="AF1427" s="471">
        <f t="shared" ref="AF1427:AF1435" si="1019">IF(SUM($D1417:$D1427)=0,"NA",SUM($J1417:$J1427)/SUM($D1417:$D1427))</f>
        <v>0</v>
      </c>
      <c r="AG1427" s="472"/>
      <c r="AH1427" s="471"/>
      <c r="AI1427" s="472"/>
      <c r="AJ1427" s="471"/>
      <c r="AK1427" s="472"/>
      <c r="AL1427" s="471" t="s">
        <v>36</v>
      </c>
      <c r="AM1427" s="472"/>
      <c r="AN1427" s="471" t="s">
        <v>36</v>
      </c>
      <c r="AO1427" s="472"/>
      <c r="AP1427" s="472"/>
      <c r="AQ1427" s="472"/>
      <c r="AR1427" s="472"/>
    </row>
    <row r="1428" spans="1:46">
      <c r="A1428" s="466">
        <v>39907</v>
      </c>
      <c r="B1428" s="467">
        <v>2007</v>
      </c>
      <c r="C1428" s="466"/>
      <c r="D1428" s="479">
        <v>9399.3799999999992</v>
      </c>
      <c r="E1428" s="479"/>
      <c r="F1428" s="468">
        <v>0</v>
      </c>
      <c r="G1428" s="469"/>
      <c r="H1428" s="468">
        <v>0</v>
      </c>
      <c r="J1428" s="470">
        <f t="shared" si="1008"/>
        <v>0</v>
      </c>
      <c r="L1428" s="471">
        <f t="shared" si="1009"/>
        <v>0</v>
      </c>
      <c r="N1428" s="471">
        <f t="shared" si="1010"/>
        <v>0</v>
      </c>
      <c r="O1428" s="472"/>
      <c r="P1428" s="471">
        <f t="shared" si="1011"/>
        <v>0</v>
      </c>
      <c r="Q1428" s="473"/>
      <c r="R1428" s="471">
        <f t="shared" si="1012"/>
        <v>0</v>
      </c>
      <c r="S1428" s="473"/>
      <c r="T1428" s="471">
        <f t="shared" si="1013"/>
        <v>0</v>
      </c>
      <c r="U1428" s="472"/>
      <c r="V1428" s="471">
        <f t="shared" si="1014"/>
        <v>0</v>
      </c>
      <c r="W1428" s="472"/>
      <c r="X1428" s="471">
        <f t="shared" si="1015"/>
        <v>0</v>
      </c>
      <c r="Y1428" s="472"/>
      <c r="Z1428" s="471">
        <f t="shared" si="1016"/>
        <v>0</v>
      </c>
      <c r="AA1428" s="472"/>
      <c r="AB1428" s="471">
        <f t="shared" si="1017"/>
        <v>0</v>
      </c>
      <c r="AC1428" s="472"/>
      <c r="AD1428" s="471">
        <f t="shared" si="1018"/>
        <v>0</v>
      </c>
      <c r="AE1428" s="471"/>
      <c r="AF1428" s="471">
        <f t="shared" si="1019"/>
        <v>0</v>
      </c>
      <c r="AG1428" s="472"/>
      <c r="AH1428" s="471">
        <f t="shared" ref="AH1428:AH1435" si="1020">IF(SUM($D1417:$D1428)=0,"NA",SUM($J1417:$J1428)/SUM($D1417:$D1428))</f>
        <v>0</v>
      </c>
      <c r="AI1428" s="472"/>
      <c r="AJ1428" s="471"/>
      <c r="AK1428" s="472"/>
      <c r="AL1428" s="471"/>
      <c r="AM1428" s="472"/>
      <c r="AN1428" s="471" t="s">
        <v>36</v>
      </c>
      <c r="AO1428" s="472"/>
      <c r="AP1428" s="472"/>
      <c r="AQ1428" s="472"/>
      <c r="AR1428" s="472"/>
    </row>
    <row r="1429" spans="1:46">
      <c r="A1429" s="466">
        <v>39907</v>
      </c>
      <c r="B1429" s="467">
        <v>2008</v>
      </c>
      <c r="C1429" s="466"/>
      <c r="D1429" s="468">
        <v>0</v>
      </c>
      <c r="E1429" s="469"/>
      <c r="F1429" s="468">
        <v>0</v>
      </c>
      <c r="G1429" s="469"/>
      <c r="H1429" s="468">
        <v>0</v>
      </c>
      <c r="J1429" s="470">
        <f t="shared" si="1008"/>
        <v>0</v>
      </c>
      <c r="L1429" s="471" t="str">
        <f t="shared" si="1009"/>
        <v>NA</v>
      </c>
      <c r="N1429" s="471">
        <f t="shared" si="1010"/>
        <v>0</v>
      </c>
      <c r="O1429" s="472"/>
      <c r="P1429" s="471">
        <f t="shared" si="1011"/>
        <v>0</v>
      </c>
      <c r="Q1429" s="472"/>
      <c r="R1429" s="471">
        <f t="shared" si="1012"/>
        <v>0</v>
      </c>
      <c r="S1429" s="473"/>
      <c r="T1429" s="471">
        <f t="shared" si="1013"/>
        <v>0</v>
      </c>
      <c r="U1429" s="472"/>
      <c r="V1429" s="471">
        <f t="shared" si="1014"/>
        <v>0</v>
      </c>
      <c r="W1429" s="472"/>
      <c r="X1429" s="471">
        <f t="shared" si="1015"/>
        <v>0</v>
      </c>
      <c r="Y1429" s="472"/>
      <c r="Z1429" s="471">
        <f t="shared" si="1016"/>
        <v>0</v>
      </c>
      <c r="AA1429" s="472"/>
      <c r="AB1429" s="471">
        <f t="shared" si="1017"/>
        <v>0</v>
      </c>
      <c r="AC1429" s="472"/>
      <c r="AD1429" s="471">
        <f t="shared" si="1018"/>
        <v>0</v>
      </c>
      <c r="AE1429" s="471"/>
      <c r="AF1429" s="471">
        <f t="shared" si="1019"/>
        <v>0</v>
      </c>
      <c r="AG1429" s="472"/>
      <c r="AH1429" s="471">
        <f t="shared" si="1020"/>
        <v>0</v>
      </c>
      <c r="AI1429" s="472"/>
      <c r="AJ1429" s="471">
        <f t="shared" ref="AJ1429:AJ1435" si="1021">IF(SUM($D1417:$D1429)=0,"NA",SUM($J1417:$J1429)/SUM($D1417:$D1429))</f>
        <v>0</v>
      </c>
      <c r="AK1429" s="472"/>
      <c r="AL1429" s="471"/>
      <c r="AM1429" s="472"/>
      <c r="AN1429" s="471"/>
      <c r="AO1429" s="472"/>
      <c r="AP1429" s="472"/>
      <c r="AQ1429" s="472"/>
      <c r="AR1429" s="472"/>
    </row>
    <row r="1430" spans="1:46">
      <c r="A1430" s="466">
        <v>39907</v>
      </c>
      <c r="B1430" s="467">
        <v>2009</v>
      </c>
      <c r="C1430" s="466"/>
      <c r="D1430" s="468">
        <v>0</v>
      </c>
      <c r="E1430" s="469"/>
      <c r="F1430" s="468">
        <v>0</v>
      </c>
      <c r="G1430" s="469"/>
      <c r="H1430" s="468">
        <v>0</v>
      </c>
      <c r="J1430" s="470">
        <f t="shared" si="1008"/>
        <v>0</v>
      </c>
      <c r="L1430" s="471" t="str">
        <f t="shared" si="1009"/>
        <v>NA</v>
      </c>
      <c r="N1430" s="471" t="str">
        <f t="shared" si="1010"/>
        <v>NA</v>
      </c>
      <c r="O1430" s="472"/>
      <c r="P1430" s="471">
        <f t="shared" si="1011"/>
        <v>0</v>
      </c>
      <c r="Q1430" s="472"/>
      <c r="R1430" s="471">
        <f t="shared" si="1012"/>
        <v>0</v>
      </c>
      <c r="S1430" s="473"/>
      <c r="T1430" s="471">
        <f t="shared" si="1013"/>
        <v>0</v>
      </c>
      <c r="U1430" s="472"/>
      <c r="V1430" s="471">
        <f t="shared" si="1014"/>
        <v>0</v>
      </c>
      <c r="W1430" s="472"/>
      <c r="X1430" s="471">
        <f t="shared" si="1015"/>
        <v>0</v>
      </c>
      <c r="Y1430" s="472"/>
      <c r="Z1430" s="471">
        <f t="shared" si="1016"/>
        <v>0</v>
      </c>
      <c r="AA1430" s="472"/>
      <c r="AB1430" s="471">
        <f t="shared" si="1017"/>
        <v>0</v>
      </c>
      <c r="AC1430" s="472"/>
      <c r="AD1430" s="471">
        <f t="shared" si="1018"/>
        <v>0</v>
      </c>
      <c r="AE1430" s="471"/>
      <c r="AF1430" s="471">
        <f t="shared" si="1019"/>
        <v>0</v>
      </c>
      <c r="AG1430" s="472"/>
      <c r="AH1430" s="471">
        <f t="shared" si="1020"/>
        <v>0</v>
      </c>
      <c r="AI1430" s="472"/>
      <c r="AJ1430" s="471">
        <f t="shared" si="1021"/>
        <v>0</v>
      </c>
      <c r="AK1430" s="472"/>
      <c r="AL1430" s="471">
        <f t="shared" ref="AL1430:AL1435" si="1022">IF(SUM($D1417:$D1430)=0,"NA",SUM($J1417:$J1430)/SUM($D1417:$D1430))</f>
        <v>0</v>
      </c>
      <c r="AM1430" s="472"/>
      <c r="AN1430" s="471"/>
      <c r="AO1430" s="472"/>
      <c r="AP1430" s="471"/>
      <c r="AQ1430" s="472"/>
      <c r="AR1430" s="472"/>
    </row>
    <row r="1431" spans="1:46">
      <c r="A1431" s="466">
        <v>39907</v>
      </c>
      <c r="B1431" s="467">
        <v>2010</v>
      </c>
      <c r="C1431" s="466"/>
      <c r="D1431" s="468">
        <v>0</v>
      </c>
      <c r="E1431" s="469"/>
      <c r="F1431" s="468">
        <v>0</v>
      </c>
      <c r="G1431" s="469"/>
      <c r="H1431" s="468">
        <v>0</v>
      </c>
      <c r="J1431" s="470">
        <f t="shared" si="1008"/>
        <v>0</v>
      </c>
      <c r="L1431" s="471" t="str">
        <f t="shared" si="1009"/>
        <v>NA</v>
      </c>
      <c r="N1431" s="471" t="str">
        <f t="shared" si="1010"/>
        <v>NA</v>
      </c>
      <c r="O1431" s="472"/>
      <c r="P1431" s="471" t="str">
        <f t="shared" si="1011"/>
        <v>NA</v>
      </c>
      <c r="Q1431" s="472"/>
      <c r="R1431" s="471">
        <f t="shared" si="1012"/>
        <v>0</v>
      </c>
      <c r="S1431" s="472"/>
      <c r="T1431" s="471">
        <f t="shared" si="1013"/>
        <v>0</v>
      </c>
      <c r="U1431" s="472"/>
      <c r="V1431" s="471">
        <f t="shared" si="1014"/>
        <v>0</v>
      </c>
      <c r="W1431" s="472"/>
      <c r="X1431" s="471">
        <f t="shared" si="1015"/>
        <v>0</v>
      </c>
      <c r="Y1431" s="472"/>
      <c r="Z1431" s="471">
        <f t="shared" si="1016"/>
        <v>0</v>
      </c>
      <c r="AA1431" s="472"/>
      <c r="AB1431" s="471">
        <f t="shared" si="1017"/>
        <v>0</v>
      </c>
      <c r="AC1431" s="472"/>
      <c r="AD1431" s="471">
        <f t="shared" si="1018"/>
        <v>0</v>
      </c>
      <c r="AE1431" s="472"/>
      <c r="AF1431" s="471">
        <f t="shared" si="1019"/>
        <v>0</v>
      </c>
      <c r="AG1431" s="472"/>
      <c r="AH1431" s="471">
        <f t="shared" si="1020"/>
        <v>0</v>
      </c>
      <c r="AI1431" s="472"/>
      <c r="AJ1431" s="471">
        <f t="shared" si="1021"/>
        <v>0</v>
      </c>
      <c r="AK1431" s="472"/>
      <c r="AL1431" s="471">
        <f t="shared" si="1022"/>
        <v>0</v>
      </c>
      <c r="AM1431" s="472"/>
      <c r="AN1431" s="471">
        <f>IF(SUM($D1417:$D1431)=0,"NA",SUM($J1417:$J1431)/SUM($D1417:$D1431))</f>
        <v>0</v>
      </c>
      <c r="AO1431" s="472"/>
      <c r="AP1431" s="471"/>
      <c r="AQ1431" s="472"/>
      <c r="AR1431" s="471"/>
    </row>
    <row r="1432" spans="1:46">
      <c r="A1432" s="466">
        <v>39907</v>
      </c>
      <c r="B1432" s="467">
        <v>2011</v>
      </c>
      <c r="C1432" s="466"/>
      <c r="D1432" s="468">
        <v>0</v>
      </c>
      <c r="E1432" s="469"/>
      <c r="F1432" s="468">
        <v>0</v>
      </c>
      <c r="G1432" s="469"/>
      <c r="H1432" s="468">
        <v>0</v>
      </c>
      <c r="J1432" s="470">
        <f t="shared" si="1008"/>
        <v>0</v>
      </c>
      <c r="L1432" s="471" t="str">
        <f t="shared" si="1009"/>
        <v>NA</v>
      </c>
      <c r="N1432" s="471" t="str">
        <f t="shared" si="1010"/>
        <v>NA</v>
      </c>
      <c r="O1432" s="472"/>
      <c r="P1432" s="471" t="str">
        <f t="shared" si="1011"/>
        <v>NA</v>
      </c>
      <c r="Q1432" s="472"/>
      <c r="R1432" s="471" t="str">
        <f t="shared" si="1012"/>
        <v>NA</v>
      </c>
      <c r="S1432" s="472"/>
      <c r="T1432" s="471">
        <f t="shared" si="1013"/>
        <v>0</v>
      </c>
      <c r="U1432" s="472"/>
      <c r="V1432" s="471">
        <f t="shared" si="1014"/>
        <v>0</v>
      </c>
      <c r="W1432" s="472"/>
      <c r="X1432" s="471">
        <f t="shared" si="1015"/>
        <v>0</v>
      </c>
      <c r="Y1432" s="472"/>
      <c r="Z1432" s="471">
        <f t="shared" si="1016"/>
        <v>0</v>
      </c>
      <c r="AA1432" s="472"/>
      <c r="AB1432" s="471">
        <f t="shared" si="1017"/>
        <v>0</v>
      </c>
      <c r="AC1432" s="472"/>
      <c r="AD1432" s="471">
        <f t="shared" si="1018"/>
        <v>0</v>
      </c>
      <c r="AE1432" s="472"/>
      <c r="AF1432" s="471">
        <f t="shared" si="1019"/>
        <v>0</v>
      </c>
      <c r="AG1432" s="472"/>
      <c r="AH1432" s="471">
        <f t="shared" si="1020"/>
        <v>0</v>
      </c>
      <c r="AI1432" s="472"/>
      <c r="AJ1432" s="471">
        <f t="shared" si="1021"/>
        <v>0</v>
      </c>
      <c r="AK1432" s="472"/>
      <c r="AL1432" s="471">
        <f t="shared" si="1022"/>
        <v>0</v>
      </c>
      <c r="AM1432" s="472"/>
      <c r="AN1432" s="471">
        <f>IF(SUM($D1418:$D1432)=0,"NA",SUM($J1418:$J1432)/SUM($D1418:$D1432))</f>
        <v>0</v>
      </c>
      <c r="AO1432" s="472"/>
      <c r="AP1432" s="471">
        <f>IF(SUM($D1417:$D1432)=0,"NA",SUM($J1417:$J1432)/SUM($D1417:$D1432))</f>
        <v>0</v>
      </c>
      <c r="AQ1432" s="472"/>
      <c r="AR1432" s="471"/>
    </row>
    <row r="1433" spans="1:46">
      <c r="A1433" s="466">
        <v>39907</v>
      </c>
      <c r="B1433" s="467">
        <v>2012</v>
      </c>
      <c r="C1433" s="466"/>
      <c r="D1433" s="468">
        <v>0</v>
      </c>
      <c r="E1433" s="469"/>
      <c r="F1433" s="468">
        <v>0</v>
      </c>
      <c r="G1433" s="469"/>
      <c r="H1433" s="468">
        <v>0</v>
      </c>
      <c r="J1433" s="470">
        <f t="shared" si="1008"/>
        <v>0</v>
      </c>
      <c r="L1433" s="471" t="str">
        <f t="shared" si="1009"/>
        <v>NA</v>
      </c>
      <c r="N1433" s="471" t="str">
        <f t="shared" si="1010"/>
        <v>NA</v>
      </c>
      <c r="O1433" s="472"/>
      <c r="P1433" s="471" t="str">
        <f t="shared" si="1011"/>
        <v>NA</v>
      </c>
      <c r="Q1433" s="472"/>
      <c r="R1433" s="471" t="str">
        <f t="shared" si="1012"/>
        <v>NA</v>
      </c>
      <c r="S1433" s="472"/>
      <c r="T1433" s="471" t="str">
        <f t="shared" si="1013"/>
        <v>NA</v>
      </c>
      <c r="U1433" s="472"/>
      <c r="V1433" s="471">
        <f t="shared" si="1014"/>
        <v>0</v>
      </c>
      <c r="W1433" s="472"/>
      <c r="X1433" s="471">
        <f t="shared" si="1015"/>
        <v>0</v>
      </c>
      <c r="Y1433" s="472"/>
      <c r="Z1433" s="471">
        <f t="shared" si="1016"/>
        <v>0</v>
      </c>
      <c r="AA1433" s="472"/>
      <c r="AB1433" s="471">
        <f t="shared" si="1017"/>
        <v>0</v>
      </c>
      <c r="AC1433" s="472"/>
      <c r="AD1433" s="471">
        <f t="shared" si="1018"/>
        <v>0</v>
      </c>
      <c r="AE1433" s="472"/>
      <c r="AF1433" s="471">
        <f t="shared" si="1019"/>
        <v>0</v>
      </c>
      <c r="AG1433" s="472"/>
      <c r="AH1433" s="471">
        <f t="shared" si="1020"/>
        <v>0</v>
      </c>
      <c r="AI1433" s="472"/>
      <c r="AJ1433" s="471">
        <f t="shared" si="1021"/>
        <v>0</v>
      </c>
      <c r="AK1433" s="472"/>
      <c r="AL1433" s="471">
        <f t="shared" si="1022"/>
        <v>0</v>
      </c>
      <c r="AM1433" s="472"/>
      <c r="AN1433" s="471">
        <f>IF(SUM($D1419:$D1433)=0,"NA",SUM($J1419:$J1433)/SUM($D1419:$D1433))</f>
        <v>0</v>
      </c>
      <c r="AO1433" s="472"/>
      <c r="AP1433" s="471">
        <f>IF(SUM($D1418:$D1433)=0,"NA",SUM($J1418:$J1433)/SUM($D1418:$D1433))</f>
        <v>0</v>
      </c>
      <c r="AQ1433" s="472"/>
      <c r="AR1433" s="471">
        <f>IF(SUM($D1417:$D1433)=0,"NA",SUM($J1417:$J1433)/SUM($D1417:$D1433))</f>
        <v>0</v>
      </c>
    </row>
    <row r="1434" spans="1:46">
      <c r="A1434" s="466">
        <v>39907</v>
      </c>
      <c r="B1434" s="467">
        <v>2013</v>
      </c>
      <c r="C1434" s="466"/>
      <c r="D1434" s="477">
        <v>233448.29</v>
      </c>
      <c r="E1434" s="478"/>
      <c r="F1434" s="468">
        <v>0</v>
      </c>
      <c r="G1434" s="469"/>
      <c r="H1434" s="468">
        <v>0</v>
      </c>
      <c r="J1434" s="470">
        <f t="shared" si="1008"/>
        <v>0</v>
      </c>
      <c r="L1434" s="471">
        <f t="shared" si="1009"/>
        <v>0</v>
      </c>
      <c r="N1434" s="471">
        <f>IF(SUM($D1433:$D1434)=0,"NA",SUM($J1433:$J1434)/SUM($D1433:$D1434))</f>
        <v>0</v>
      </c>
      <c r="O1434" s="472"/>
      <c r="P1434" s="471">
        <f t="shared" si="1011"/>
        <v>0</v>
      </c>
      <c r="Q1434" s="472"/>
      <c r="R1434" s="471">
        <f t="shared" si="1012"/>
        <v>0</v>
      </c>
      <c r="S1434" s="472"/>
      <c r="T1434" s="471">
        <f t="shared" si="1013"/>
        <v>0</v>
      </c>
      <c r="U1434" s="472"/>
      <c r="V1434" s="471">
        <f t="shared" si="1014"/>
        <v>0</v>
      </c>
      <c r="W1434" s="472"/>
      <c r="X1434" s="471">
        <f t="shared" si="1015"/>
        <v>0</v>
      </c>
      <c r="Y1434" s="472"/>
      <c r="Z1434" s="471">
        <f t="shared" si="1016"/>
        <v>0</v>
      </c>
      <c r="AA1434" s="472"/>
      <c r="AB1434" s="471">
        <f t="shared" si="1017"/>
        <v>0</v>
      </c>
      <c r="AC1434" s="472"/>
      <c r="AD1434" s="471">
        <f t="shared" si="1018"/>
        <v>0</v>
      </c>
      <c r="AE1434" s="472"/>
      <c r="AF1434" s="471">
        <f t="shared" si="1019"/>
        <v>0</v>
      </c>
      <c r="AG1434" s="472"/>
      <c r="AH1434" s="471">
        <f t="shared" si="1020"/>
        <v>0</v>
      </c>
      <c r="AI1434" s="472"/>
      <c r="AJ1434" s="471">
        <f t="shared" si="1021"/>
        <v>0</v>
      </c>
      <c r="AK1434" s="472"/>
      <c r="AL1434" s="471">
        <f t="shared" si="1022"/>
        <v>0</v>
      </c>
      <c r="AM1434" s="472"/>
      <c r="AN1434" s="471">
        <f>IF(SUM($D1420:$D1434)=0,"NA",SUM($J1420:$J1434)/SUM($D1420:$D1434))</f>
        <v>0</v>
      </c>
      <c r="AO1434" s="472"/>
      <c r="AP1434" s="471">
        <f>IF(SUM($D1419:$D1434)=0,"NA",SUM($J1419:$J1434)/SUM($D1419:$D1434))</f>
        <v>0</v>
      </c>
      <c r="AQ1434" s="472"/>
      <c r="AR1434" s="471">
        <f>IF(SUM($D1418:$D1434)=0,"NA",SUM($J1418:$J1434)/SUM($D1418:$D1434))</f>
        <v>0</v>
      </c>
      <c r="AS1434" s="471">
        <f>IF(SUM($D1417:$D1434)=0,"NA",SUM($J1417:$J1434)/SUM($D1417:$D1434))</f>
        <v>0</v>
      </c>
    </row>
    <row r="1435" spans="1:46">
      <c r="A1435" s="466">
        <v>39907</v>
      </c>
      <c r="B1435" s="467">
        <v>2014</v>
      </c>
      <c r="C1435" s="466"/>
      <c r="D1435" s="477">
        <v>131.07</v>
      </c>
      <c r="E1435" s="478"/>
      <c r="F1435" s="468">
        <v>0</v>
      </c>
      <c r="G1435" s="469"/>
      <c r="H1435" s="468">
        <v>0</v>
      </c>
      <c r="J1435" s="470">
        <f t="shared" si="1008"/>
        <v>0</v>
      </c>
      <c r="L1435" s="471">
        <f t="shared" si="1009"/>
        <v>0</v>
      </c>
      <c r="N1435" s="471">
        <f>IF(SUM($D1434:$D1435)=0,"NA",SUM($J1434:$J1435)/SUM($D1434:$D1435))</f>
        <v>0</v>
      </c>
      <c r="O1435" s="472"/>
      <c r="P1435" s="471">
        <f t="shared" si="1011"/>
        <v>0</v>
      </c>
      <c r="Q1435" s="472"/>
      <c r="R1435" s="471">
        <f t="shared" si="1012"/>
        <v>0</v>
      </c>
      <c r="S1435" s="472"/>
      <c r="T1435" s="471">
        <f t="shared" si="1013"/>
        <v>0</v>
      </c>
      <c r="U1435" s="472"/>
      <c r="V1435" s="471">
        <f t="shared" si="1014"/>
        <v>0</v>
      </c>
      <c r="W1435" s="472"/>
      <c r="X1435" s="471">
        <f t="shared" si="1015"/>
        <v>0</v>
      </c>
      <c r="Y1435" s="472"/>
      <c r="Z1435" s="471">
        <f t="shared" si="1016"/>
        <v>0</v>
      </c>
      <c r="AA1435" s="472"/>
      <c r="AB1435" s="471">
        <f t="shared" si="1017"/>
        <v>0</v>
      </c>
      <c r="AC1435" s="472"/>
      <c r="AD1435" s="471">
        <f t="shared" si="1018"/>
        <v>0</v>
      </c>
      <c r="AE1435" s="472"/>
      <c r="AF1435" s="471">
        <f t="shared" si="1019"/>
        <v>0</v>
      </c>
      <c r="AG1435" s="472"/>
      <c r="AH1435" s="471">
        <f t="shared" si="1020"/>
        <v>0</v>
      </c>
      <c r="AI1435" s="472"/>
      <c r="AJ1435" s="471">
        <f t="shared" si="1021"/>
        <v>0</v>
      </c>
      <c r="AK1435" s="472"/>
      <c r="AL1435" s="471">
        <f t="shared" si="1022"/>
        <v>0</v>
      </c>
      <c r="AM1435" s="472"/>
      <c r="AN1435" s="471">
        <f>IF(SUM($D1421:$D1435)=0,"NA",SUM($J1421:$J1435)/SUM($D1421:$D1435))</f>
        <v>0</v>
      </c>
      <c r="AO1435" s="472"/>
      <c r="AP1435" s="471">
        <f>IF(SUM($D1420:$D1435)=0,"NA",SUM($J1420:$J1435)/SUM($D1420:$D1435))</f>
        <v>0</v>
      </c>
      <c r="AQ1435" s="472"/>
      <c r="AR1435" s="471">
        <f>IF(SUM($D1419:$D1435)=0,"NA",SUM($J1419:$J1435)/SUM($D1419:$D1435))</f>
        <v>0</v>
      </c>
      <c r="AS1435" s="471">
        <f>IF(SUM($D1418:$D1435)=0,"NA",SUM($J1418:$J1435)/SUM($D1418:$D1435))</f>
        <v>0</v>
      </c>
      <c r="AT1435" s="471">
        <f>IF(SUM($D1417:$D1435)=0,"NA",SUM($J1417:$J1435)/SUM($D1417:$D1435))</f>
        <v>0</v>
      </c>
    </row>
    <row r="1436" spans="1:46">
      <c r="A1436" s="466"/>
      <c r="B1436" s="466"/>
      <c r="C1436" s="466"/>
      <c r="D1436" s="477"/>
      <c r="E1436" s="478"/>
      <c r="F1436" s="477"/>
      <c r="G1436" s="478"/>
      <c r="H1436" s="477"/>
      <c r="J1436" s="488">
        <f>SUM(J1417:J1435)</f>
        <v>0</v>
      </c>
    </row>
    <row r="1437" spans="1:46">
      <c r="A1437" s="466"/>
      <c r="B1437" s="466"/>
      <c r="C1437" s="466"/>
      <c r="D1437" s="477"/>
      <c r="E1437" s="478"/>
      <c r="F1437" s="477"/>
      <c r="G1437" s="478"/>
      <c r="H1437" s="477"/>
    </row>
    <row r="1438" spans="1:46">
      <c r="A1438" s="466">
        <v>39908</v>
      </c>
      <c r="B1438" s="467">
        <v>1996</v>
      </c>
      <c r="C1438" s="466"/>
      <c r="D1438" s="468">
        <v>0</v>
      </c>
      <c r="E1438" s="469"/>
      <c r="F1438" s="479">
        <v>0</v>
      </c>
      <c r="G1438" s="469"/>
      <c r="H1438" s="468">
        <v>0</v>
      </c>
      <c r="J1438" s="470">
        <f t="shared" ref="J1438:J1456" si="1023">F1438+-H1438</f>
        <v>0</v>
      </c>
      <c r="L1438" s="471" t="str">
        <f t="shared" ref="L1438:L1456" si="1024">IF(D1438=0,"NA",+J1438/D1438)</f>
        <v>NA</v>
      </c>
      <c r="N1438" s="471"/>
      <c r="O1438" s="472"/>
      <c r="P1438" s="471"/>
      <c r="Q1438" s="473"/>
      <c r="R1438" s="473"/>
      <c r="S1438" s="473"/>
      <c r="T1438" s="473"/>
      <c r="U1438" s="472"/>
      <c r="V1438" s="472"/>
      <c r="W1438" s="472"/>
      <c r="X1438" s="472"/>
      <c r="Y1438" s="472"/>
      <c r="Z1438" s="472"/>
      <c r="AA1438" s="474"/>
      <c r="AB1438" s="474"/>
      <c r="AC1438" s="472"/>
      <c r="AD1438" s="472"/>
      <c r="AE1438" s="472"/>
      <c r="AF1438" s="472"/>
      <c r="AG1438" s="472"/>
      <c r="AH1438" s="472"/>
      <c r="AI1438" s="472"/>
      <c r="AJ1438" s="472"/>
      <c r="AK1438" s="472"/>
      <c r="AL1438" s="472"/>
      <c r="AM1438" s="472"/>
      <c r="AN1438" s="472"/>
      <c r="AO1438" s="472"/>
      <c r="AP1438" s="472"/>
      <c r="AQ1438" s="472"/>
      <c r="AR1438" s="472"/>
    </row>
    <row r="1439" spans="1:46">
      <c r="A1439" s="466">
        <v>39908</v>
      </c>
      <c r="B1439" s="467">
        <v>1997</v>
      </c>
      <c r="C1439" s="466"/>
      <c r="D1439" s="468">
        <v>0</v>
      </c>
      <c r="E1439" s="469"/>
      <c r="F1439" s="479">
        <v>0</v>
      </c>
      <c r="G1439" s="469"/>
      <c r="H1439" s="468">
        <v>0</v>
      </c>
      <c r="J1439" s="470">
        <f t="shared" si="1023"/>
        <v>0</v>
      </c>
      <c r="L1439" s="471" t="str">
        <f t="shared" si="1024"/>
        <v>NA</v>
      </c>
      <c r="N1439" s="471" t="str">
        <f t="shared" ref="N1439:N1454" si="1025">IF(SUM($D1438:$D1439)=0,"NA",SUM($J1438:$J1439)/SUM($D1438:$D1439))</f>
        <v>NA</v>
      </c>
      <c r="O1439" s="472"/>
      <c r="P1439" s="471"/>
      <c r="Q1439" s="473"/>
      <c r="R1439" s="471"/>
      <c r="S1439" s="473"/>
      <c r="T1439" s="473"/>
      <c r="U1439" s="472"/>
      <c r="V1439" s="472"/>
      <c r="W1439" s="472"/>
      <c r="X1439" s="472"/>
      <c r="Y1439" s="472"/>
      <c r="Z1439" s="472"/>
      <c r="AA1439" s="474"/>
      <c r="AB1439" s="475"/>
      <c r="AC1439" s="472"/>
      <c r="AD1439" s="472"/>
      <c r="AE1439" s="472"/>
      <c r="AF1439" s="472"/>
      <c r="AG1439" s="472"/>
      <c r="AH1439" s="472"/>
      <c r="AI1439" s="472"/>
      <c r="AJ1439" s="472"/>
      <c r="AK1439" s="472"/>
      <c r="AL1439" s="472"/>
      <c r="AM1439" s="472"/>
      <c r="AN1439" s="472"/>
      <c r="AO1439" s="472"/>
      <c r="AP1439" s="472"/>
      <c r="AQ1439" s="472"/>
      <c r="AR1439" s="472"/>
    </row>
    <row r="1440" spans="1:46">
      <c r="A1440" s="466">
        <v>39908</v>
      </c>
      <c r="B1440" s="467">
        <v>1998</v>
      </c>
      <c r="C1440" s="466"/>
      <c r="D1440" s="468">
        <v>0</v>
      </c>
      <c r="E1440" s="469"/>
      <c r="F1440" s="479">
        <v>0</v>
      </c>
      <c r="G1440" s="469"/>
      <c r="H1440" s="468">
        <v>0</v>
      </c>
      <c r="J1440" s="470">
        <f t="shared" si="1023"/>
        <v>0</v>
      </c>
      <c r="L1440" s="471" t="str">
        <f t="shared" si="1024"/>
        <v>NA</v>
      </c>
      <c r="N1440" s="471" t="str">
        <f t="shared" si="1025"/>
        <v>NA</v>
      </c>
      <c r="O1440" s="472"/>
      <c r="P1440" s="471" t="str">
        <f t="shared" ref="P1440:P1456" si="1026">IF(SUM($D1438:$D1440)=0,"NA",SUM($J1438:$J1440)/SUM($D1438:$D1440))</f>
        <v>NA</v>
      </c>
      <c r="Q1440" s="473"/>
      <c r="R1440" s="471"/>
      <c r="S1440" s="473"/>
      <c r="T1440" s="471"/>
      <c r="U1440" s="472"/>
      <c r="V1440" s="472"/>
      <c r="W1440" s="472"/>
      <c r="X1440" s="472"/>
      <c r="Y1440" s="472"/>
      <c r="Z1440" s="472"/>
      <c r="AA1440" s="472"/>
      <c r="AB1440" s="472"/>
      <c r="AC1440" s="472"/>
      <c r="AD1440" s="472"/>
      <c r="AE1440" s="472"/>
      <c r="AF1440" s="472"/>
      <c r="AG1440" s="472"/>
      <c r="AH1440" s="472"/>
      <c r="AI1440" s="472"/>
      <c r="AJ1440" s="472"/>
      <c r="AK1440" s="472"/>
      <c r="AL1440" s="472"/>
      <c r="AM1440" s="472"/>
      <c r="AN1440" s="472"/>
      <c r="AO1440" s="472"/>
      <c r="AP1440" s="472"/>
      <c r="AQ1440" s="472"/>
      <c r="AR1440" s="472"/>
    </row>
    <row r="1441" spans="1:46">
      <c r="A1441" s="466">
        <v>39908</v>
      </c>
      <c r="B1441" s="467">
        <v>1999</v>
      </c>
      <c r="C1441" s="466"/>
      <c r="D1441" s="479">
        <v>55783</v>
      </c>
      <c r="E1441" s="479"/>
      <c r="F1441" s="479">
        <v>0</v>
      </c>
      <c r="G1441" s="479"/>
      <c r="H1441" s="479">
        <v>0</v>
      </c>
      <c r="J1441" s="470">
        <f t="shared" si="1023"/>
        <v>0</v>
      </c>
      <c r="L1441" s="471">
        <f t="shared" si="1024"/>
        <v>0</v>
      </c>
      <c r="N1441" s="471">
        <f t="shared" si="1025"/>
        <v>0</v>
      </c>
      <c r="O1441" s="472"/>
      <c r="P1441" s="471">
        <f t="shared" si="1026"/>
        <v>0</v>
      </c>
      <c r="Q1441" s="473"/>
      <c r="R1441" s="471">
        <f t="shared" ref="R1441:R1456" si="1027">IF(SUM($D1438:$D1441)=0,"NA",SUM($J1438:$J1441)/SUM($D1438:$D1441))</f>
        <v>0</v>
      </c>
      <c r="S1441" s="473"/>
      <c r="T1441" s="471"/>
      <c r="U1441" s="472"/>
      <c r="V1441" s="471"/>
      <c r="W1441" s="472"/>
      <c r="X1441" s="472"/>
      <c r="Y1441" s="472"/>
      <c r="Z1441" s="472"/>
      <c r="AA1441" s="472"/>
      <c r="AB1441" s="472"/>
      <c r="AC1441" s="472"/>
      <c r="AD1441" s="472"/>
      <c r="AE1441" s="472"/>
      <c r="AF1441" s="472"/>
      <c r="AG1441" s="472"/>
      <c r="AH1441" s="472"/>
      <c r="AI1441" s="472"/>
      <c r="AJ1441" s="472"/>
      <c r="AK1441" s="472"/>
      <c r="AL1441" s="472"/>
      <c r="AM1441" s="472"/>
      <c r="AN1441" s="472"/>
      <c r="AO1441" s="472"/>
      <c r="AP1441" s="472"/>
      <c r="AQ1441" s="472"/>
      <c r="AR1441" s="472"/>
    </row>
    <row r="1442" spans="1:46">
      <c r="A1442" s="466">
        <v>39908</v>
      </c>
      <c r="B1442" s="467">
        <v>2000</v>
      </c>
      <c r="C1442" s="466"/>
      <c r="D1442" s="468">
        <v>0</v>
      </c>
      <c r="E1442" s="469"/>
      <c r="F1442" s="479">
        <v>0</v>
      </c>
      <c r="G1442" s="469"/>
      <c r="H1442" s="468">
        <v>0</v>
      </c>
      <c r="J1442" s="470">
        <f t="shared" si="1023"/>
        <v>0</v>
      </c>
      <c r="L1442" s="471" t="str">
        <f t="shared" si="1024"/>
        <v>NA</v>
      </c>
      <c r="N1442" s="471">
        <f t="shared" si="1025"/>
        <v>0</v>
      </c>
      <c r="O1442" s="472"/>
      <c r="P1442" s="471">
        <f t="shared" si="1026"/>
        <v>0</v>
      </c>
      <c r="Q1442" s="473"/>
      <c r="R1442" s="471">
        <f t="shared" si="1027"/>
        <v>0</v>
      </c>
      <c r="S1442" s="473"/>
      <c r="T1442" s="471">
        <f t="shared" ref="T1442:T1456" si="1028">IF(SUM($D1438:$D1442)=0,"NA",SUM($J1438:$J1442)/SUM($D1438:$D1442))</f>
        <v>0</v>
      </c>
      <c r="U1442" s="472"/>
      <c r="V1442" s="471"/>
      <c r="W1442" s="472"/>
      <c r="X1442" s="471"/>
      <c r="Y1442" s="472"/>
      <c r="Z1442" s="472"/>
      <c r="AA1442" s="472"/>
      <c r="AB1442" s="472"/>
      <c r="AC1442" s="472"/>
      <c r="AD1442" s="472"/>
      <c r="AE1442" s="472"/>
      <c r="AF1442" s="472"/>
      <c r="AG1442" s="472"/>
      <c r="AH1442" s="472"/>
      <c r="AI1442" s="472"/>
      <c r="AJ1442" s="472"/>
      <c r="AK1442" s="472"/>
      <c r="AL1442" s="472"/>
      <c r="AM1442" s="472"/>
      <c r="AN1442" s="472"/>
      <c r="AO1442" s="472"/>
      <c r="AP1442" s="472"/>
      <c r="AQ1442" s="472"/>
      <c r="AR1442" s="472"/>
    </row>
    <row r="1443" spans="1:46">
      <c r="A1443" s="466">
        <v>39908</v>
      </c>
      <c r="B1443" s="467">
        <v>2001</v>
      </c>
      <c r="C1443" s="466"/>
      <c r="D1443" s="468">
        <v>0</v>
      </c>
      <c r="E1443" s="469"/>
      <c r="F1443" s="479">
        <v>0</v>
      </c>
      <c r="G1443" s="469"/>
      <c r="H1443" s="468">
        <v>0</v>
      </c>
      <c r="J1443" s="470">
        <f t="shared" si="1023"/>
        <v>0</v>
      </c>
      <c r="L1443" s="471" t="str">
        <f t="shared" si="1024"/>
        <v>NA</v>
      </c>
      <c r="N1443" s="471" t="str">
        <f t="shared" si="1025"/>
        <v>NA</v>
      </c>
      <c r="O1443" s="472"/>
      <c r="P1443" s="471">
        <f t="shared" si="1026"/>
        <v>0</v>
      </c>
      <c r="Q1443" s="473"/>
      <c r="R1443" s="471">
        <f t="shared" si="1027"/>
        <v>0</v>
      </c>
      <c r="S1443" s="473"/>
      <c r="T1443" s="471">
        <f t="shared" si="1028"/>
        <v>0</v>
      </c>
      <c r="U1443" s="472"/>
      <c r="V1443" s="471">
        <f t="shared" ref="V1443:V1456" si="1029">IF(SUM($D1438:$D1443)=0,"NA",SUM($J1438:$J1443)/SUM($D1438:$D1443))</f>
        <v>0</v>
      </c>
      <c r="W1443" s="472"/>
      <c r="X1443" s="471"/>
      <c r="Y1443" s="472"/>
      <c r="Z1443" s="471"/>
      <c r="AA1443" s="472"/>
      <c r="AB1443" s="472"/>
      <c r="AC1443" s="472"/>
      <c r="AD1443" s="472"/>
      <c r="AE1443" s="472"/>
      <c r="AF1443" s="472"/>
      <c r="AG1443" s="472"/>
      <c r="AH1443" s="472"/>
      <c r="AI1443" s="472"/>
      <c r="AJ1443" s="472"/>
      <c r="AK1443" s="472"/>
      <c r="AL1443" s="472"/>
      <c r="AM1443" s="472"/>
      <c r="AN1443" s="472"/>
      <c r="AO1443" s="472"/>
      <c r="AP1443" s="472"/>
      <c r="AQ1443" s="472"/>
      <c r="AR1443" s="472"/>
    </row>
    <row r="1444" spans="1:46">
      <c r="A1444" s="466">
        <v>39908</v>
      </c>
      <c r="B1444" s="467">
        <v>2002</v>
      </c>
      <c r="C1444" s="466"/>
      <c r="D1444" s="468">
        <v>0</v>
      </c>
      <c r="E1444" s="469"/>
      <c r="F1444" s="479">
        <v>0</v>
      </c>
      <c r="G1444" s="469"/>
      <c r="H1444" s="468">
        <v>0</v>
      </c>
      <c r="J1444" s="470">
        <f t="shared" si="1023"/>
        <v>0</v>
      </c>
      <c r="L1444" s="471" t="str">
        <f t="shared" si="1024"/>
        <v>NA</v>
      </c>
      <c r="N1444" s="471" t="str">
        <f t="shared" si="1025"/>
        <v>NA</v>
      </c>
      <c r="O1444" s="472"/>
      <c r="P1444" s="471" t="str">
        <f t="shared" si="1026"/>
        <v>NA</v>
      </c>
      <c r="Q1444" s="473"/>
      <c r="R1444" s="471">
        <f t="shared" si="1027"/>
        <v>0</v>
      </c>
      <c r="S1444" s="473"/>
      <c r="T1444" s="471">
        <f t="shared" si="1028"/>
        <v>0</v>
      </c>
      <c r="U1444" s="472"/>
      <c r="V1444" s="471">
        <f t="shared" si="1029"/>
        <v>0</v>
      </c>
      <c r="W1444" s="472"/>
      <c r="X1444" s="471">
        <f t="shared" ref="X1444:X1456" si="1030">IF(SUM($D1438:$D1444)=0,"NA",SUM($J1438:$J1444)/SUM($D1438:$D1444))</f>
        <v>0</v>
      </c>
      <c r="Y1444" s="472"/>
      <c r="Z1444" s="471"/>
      <c r="AA1444" s="472"/>
      <c r="AB1444" s="471"/>
      <c r="AC1444" s="472"/>
      <c r="AD1444" s="472"/>
      <c r="AE1444" s="472"/>
      <c r="AF1444" s="472"/>
      <c r="AG1444" s="472"/>
      <c r="AH1444" s="472"/>
      <c r="AI1444" s="472"/>
      <c r="AJ1444" s="472"/>
      <c r="AK1444" s="472"/>
      <c r="AL1444" s="472"/>
      <c r="AM1444" s="472"/>
      <c r="AN1444" s="472"/>
      <c r="AO1444" s="472"/>
      <c r="AP1444" s="472"/>
      <c r="AQ1444" s="472"/>
      <c r="AR1444" s="472"/>
    </row>
    <row r="1445" spans="1:46">
      <c r="A1445" s="466">
        <v>39908</v>
      </c>
      <c r="B1445" s="467">
        <v>2003</v>
      </c>
      <c r="C1445" s="466"/>
      <c r="D1445" s="468">
        <v>0</v>
      </c>
      <c r="E1445" s="469"/>
      <c r="F1445" s="479">
        <v>0</v>
      </c>
      <c r="G1445" s="469"/>
      <c r="H1445" s="468">
        <v>0</v>
      </c>
      <c r="J1445" s="470">
        <f t="shared" si="1023"/>
        <v>0</v>
      </c>
      <c r="L1445" s="471" t="str">
        <f t="shared" si="1024"/>
        <v>NA</v>
      </c>
      <c r="N1445" s="471" t="str">
        <f t="shared" si="1025"/>
        <v>NA</v>
      </c>
      <c r="O1445" s="472"/>
      <c r="P1445" s="471" t="str">
        <f t="shared" si="1026"/>
        <v>NA</v>
      </c>
      <c r="Q1445" s="473"/>
      <c r="R1445" s="471" t="str">
        <f t="shared" si="1027"/>
        <v>NA</v>
      </c>
      <c r="S1445" s="473"/>
      <c r="T1445" s="471">
        <f t="shared" si="1028"/>
        <v>0</v>
      </c>
      <c r="U1445" s="472"/>
      <c r="V1445" s="471">
        <f t="shared" si="1029"/>
        <v>0</v>
      </c>
      <c r="W1445" s="472"/>
      <c r="X1445" s="471">
        <f t="shared" si="1030"/>
        <v>0</v>
      </c>
      <c r="Y1445" s="472"/>
      <c r="Z1445" s="471">
        <f t="shared" ref="Z1445:Z1456" si="1031">IF(SUM($D1438:$D1445)=0,"NA",SUM($J1438:$J1445)/SUM($D1438:$D1445))</f>
        <v>0</v>
      </c>
      <c r="AA1445" s="472"/>
      <c r="AB1445" s="471"/>
      <c r="AC1445" s="472"/>
      <c r="AD1445" s="471"/>
      <c r="AE1445" s="471"/>
      <c r="AF1445" s="472"/>
      <c r="AG1445" s="472"/>
      <c r="AH1445" s="472"/>
      <c r="AI1445" s="472"/>
      <c r="AJ1445" s="472"/>
      <c r="AK1445" s="472"/>
      <c r="AL1445" s="472"/>
      <c r="AM1445" s="472"/>
      <c r="AN1445" s="472"/>
      <c r="AO1445" s="472"/>
      <c r="AP1445" s="472"/>
      <c r="AQ1445" s="472"/>
      <c r="AR1445" s="472"/>
    </row>
    <row r="1446" spans="1:46">
      <c r="A1446" s="466">
        <v>39908</v>
      </c>
      <c r="B1446" s="467">
        <v>2004</v>
      </c>
      <c r="C1446" s="466"/>
      <c r="D1446" s="468">
        <v>0</v>
      </c>
      <c r="E1446" s="469"/>
      <c r="F1446" s="479">
        <v>0</v>
      </c>
      <c r="G1446" s="469"/>
      <c r="H1446" s="468">
        <v>0</v>
      </c>
      <c r="J1446" s="470">
        <f t="shared" si="1023"/>
        <v>0</v>
      </c>
      <c r="L1446" s="471" t="str">
        <f t="shared" si="1024"/>
        <v>NA</v>
      </c>
      <c r="N1446" s="471" t="str">
        <f t="shared" si="1025"/>
        <v>NA</v>
      </c>
      <c r="O1446" s="472"/>
      <c r="P1446" s="471" t="str">
        <f t="shared" si="1026"/>
        <v>NA</v>
      </c>
      <c r="Q1446" s="473"/>
      <c r="R1446" s="471" t="str">
        <f t="shared" si="1027"/>
        <v>NA</v>
      </c>
      <c r="S1446" s="473"/>
      <c r="T1446" s="471" t="str">
        <f t="shared" si="1028"/>
        <v>NA</v>
      </c>
      <c r="U1446" s="472"/>
      <c r="V1446" s="471">
        <f t="shared" si="1029"/>
        <v>0</v>
      </c>
      <c r="W1446" s="472"/>
      <c r="X1446" s="471">
        <f t="shared" si="1030"/>
        <v>0</v>
      </c>
      <c r="Y1446" s="472"/>
      <c r="Z1446" s="471">
        <f t="shared" si="1031"/>
        <v>0</v>
      </c>
      <c r="AA1446" s="472"/>
      <c r="AB1446" s="471">
        <f t="shared" ref="AB1446:AB1456" si="1032">IF(SUM($D1438:$D1446)=0,"NA",SUM($J1438:$J1446)/SUM($D1438:$D1446))</f>
        <v>0</v>
      </c>
      <c r="AC1446" s="472"/>
      <c r="AD1446" s="471"/>
      <c r="AE1446" s="471"/>
      <c r="AF1446" s="471"/>
      <c r="AG1446" s="472"/>
      <c r="AH1446" s="471" t="s">
        <v>36</v>
      </c>
      <c r="AI1446" s="472"/>
      <c r="AJ1446" s="471" t="s">
        <v>36</v>
      </c>
      <c r="AK1446" s="472"/>
      <c r="AL1446" s="471" t="s">
        <v>36</v>
      </c>
      <c r="AM1446" s="472"/>
      <c r="AN1446" s="471" t="s">
        <v>36</v>
      </c>
      <c r="AO1446" s="472"/>
      <c r="AP1446" s="472"/>
      <c r="AQ1446" s="472"/>
      <c r="AR1446" s="472"/>
    </row>
    <row r="1447" spans="1:46">
      <c r="A1447" s="466">
        <v>39908</v>
      </c>
      <c r="B1447" s="467">
        <v>2005</v>
      </c>
      <c r="C1447" s="466"/>
      <c r="D1447" s="468">
        <v>0</v>
      </c>
      <c r="E1447" s="469"/>
      <c r="F1447" s="479">
        <v>0</v>
      </c>
      <c r="G1447" s="469"/>
      <c r="H1447" s="468">
        <v>0</v>
      </c>
      <c r="J1447" s="470">
        <f t="shared" si="1023"/>
        <v>0</v>
      </c>
      <c r="L1447" s="471" t="str">
        <f t="shared" si="1024"/>
        <v>NA</v>
      </c>
      <c r="N1447" s="471" t="str">
        <f t="shared" si="1025"/>
        <v>NA</v>
      </c>
      <c r="O1447" s="472"/>
      <c r="P1447" s="471" t="str">
        <f t="shared" si="1026"/>
        <v>NA</v>
      </c>
      <c r="Q1447" s="473"/>
      <c r="R1447" s="471" t="str">
        <f t="shared" si="1027"/>
        <v>NA</v>
      </c>
      <c r="S1447" s="473"/>
      <c r="T1447" s="471" t="str">
        <f t="shared" si="1028"/>
        <v>NA</v>
      </c>
      <c r="U1447" s="472"/>
      <c r="V1447" s="471" t="str">
        <f t="shared" si="1029"/>
        <v>NA</v>
      </c>
      <c r="W1447" s="472"/>
      <c r="X1447" s="471">
        <f t="shared" si="1030"/>
        <v>0</v>
      </c>
      <c r="Y1447" s="472"/>
      <c r="Z1447" s="471">
        <f t="shared" si="1031"/>
        <v>0</v>
      </c>
      <c r="AA1447" s="472"/>
      <c r="AB1447" s="471">
        <f t="shared" si="1032"/>
        <v>0</v>
      </c>
      <c r="AC1447" s="472"/>
      <c r="AD1447" s="471">
        <f t="shared" ref="AD1447:AD1456" si="1033">IF(SUM($D1438:$D1447)=0,"NA",SUM($J1438:$J1447)/SUM($D1438:$D1447))</f>
        <v>0</v>
      </c>
      <c r="AE1447" s="471"/>
      <c r="AF1447" s="471"/>
      <c r="AG1447" s="472"/>
      <c r="AH1447" s="471"/>
      <c r="AI1447" s="472"/>
      <c r="AJ1447" s="471" t="s">
        <v>36</v>
      </c>
      <c r="AK1447" s="472"/>
      <c r="AL1447" s="471" t="s">
        <v>36</v>
      </c>
      <c r="AM1447" s="472"/>
      <c r="AN1447" s="471" t="s">
        <v>36</v>
      </c>
      <c r="AO1447" s="472"/>
      <c r="AP1447" s="472"/>
      <c r="AQ1447" s="472"/>
      <c r="AR1447" s="472"/>
    </row>
    <row r="1448" spans="1:46">
      <c r="A1448" s="466">
        <v>39908</v>
      </c>
      <c r="B1448" s="467">
        <v>2006</v>
      </c>
      <c r="C1448" s="466"/>
      <c r="D1448" s="468">
        <v>0</v>
      </c>
      <c r="E1448" s="469"/>
      <c r="F1448" s="479">
        <v>0</v>
      </c>
      <c r="G1448" s="469"/>
      <c r="H1448" s="468">
        <v>0</v>
      </c>
      <c r="J1448" s="470">
        <f t="shared" si="1023"/>
        <v>0</v>
      </c>
      <c r="L1448" s="471" t="str">
        <f t="shared" si="1024"/>
        <v>NA</v>
      </c>
      <c r="N1448" s="471" t="str">
        <f t="shared" si="1025"/>
        <v>NA</v>
      </c>
      <c r="O1448" s="472"/>
      <c r="P1448" s="471" t="str">
        <f t="shared" si="1026"/>
        <v>NA</v>
      </c>
      <c r="Q1448" s="473"/>
      <c r="R1448" s="471" t="str">
        <f t="shared" si="1027"/>
        <v>NA</v>
      </c>
      <c r="S1448" s="473"/>
      <c r="T1448" s="471" t="str">
        <f t="shared" si="1028"/>
        <v>NA</v>
      </c>
      <c r="U1448" s="472"/>
      <c r="V1448" s="471" t="str">
        <f t="shared" si="1029"/>
        <v>NA</v>
      </c>
      <c r="W1448" s="472"/>
      <c r="X1448" s="471" t="str">
        <f t="shared" si="1030"/>
        <v>NA</v>
      </c>
      <c r="Y1448" s="472"/>
      <c r="Z1448" s="471">
        <f t="shared" si="1031"/>
        <v>0</v>
      </c>
      <c r="AA1448" s="472"/>
      <c r="AB1448" s="471">
        <f t="shared" si="1032"/>
        <v>0</v>
      </c>
      <c r="AC1448" s="472"/>
      <c r="AD1448" s="471">
        <f t="shared" si="1033"/>
        <v>0</v>
      </c>
      <c r="AE1448" s="471"/>
      <c r="AF1448" s="471">
        <f t="shared" ref="AF1448:AF1456" si="1034">IF(SUM($D1438:$D1448)=0,"NA",SUM($J1438:$J1448)/SUM($D1438:$D1448))</f>
        <v>0</v>
      </c>
      <c r="AG1448" s="472"/>
      <c r="AH1448" s="471"/>
      <c r="AI1448" s="472"/>
      <c r="AJ1448" s="471"/>
      <c r="AK1448" s="472"/>
      <c r="AL1448" s="471" t="s">
        <v>36</v>
      </c>
      <c r="AM1448" s="472"/>
      <c r="AN1448" s="471" t="s">
        <v>36</v>
      </c>
      <c r="AO1448" s="472"/>
      <c r="AP1448" s="472"/>
      <c r="AQ1448" s="472"/>
      <c r="AR1448" s="472"/>
    </row>
    <row r="1449" spans="1:46">
      <c r="A1449" s="466">
        <v>39908</v>
      </c>
      <c r="B1449" s="467">
        <v>2007</v>
      </c>
      <c r="C1449" s="466"/>
      <c r="D1449" s="476">
        <v>-176149.83</v>
      </c>
      <c r="E1449" s="479"/>
      <c r="F1449" s="479">
        <v>0</v>
      </c>
      <c r="G1449" s="469"/>
      <c r="H1449" s="468">
        <v>0</v>
      </c>
      <c r="J1449" s="470">
        <f t="shared" si="1023"/>
        <v>0</v>
      </c>
      <c r="L1449" s="471">
        <f t="shared" si="1024"/>
        <v>0</v>
      </c>
      <c r="N1449" s="471">
        <f t="shared" si="1025"/>
        <v>0</v>
      </c>
      <c r="O1449" s="472"/>
      <c r="P1449" s="471">
        <f t="shared" si="1026"/>
        <v>0</v>
      </c>
      <c r="Q1449" s="473"/>
      <c r="R1449" s="471">
        <f t="shared" si="1027"/>
        <v>0</v>
      </c>
      <c r="S1449" s="473"/>
      <c r="T1449" s="471">
        <f t="shared" si="1028"/>
        <v>0</v>
      </c>
      <c r="U1449" s="472"/>
      <c r="V1449" s="471">
        <f t="shared" si="1029"/>
        <v>0</v>
      </c>
      <c r="W1449" s="472"/>
      <c r="X1449" s="471">
        <f t="shared" si="1030"/>
        <v>0</v>
      </c>
      <c r="Y1449" s="472"/>
      <c r="Z1449" s="471">
        <f t="shared" si="1031"/>
        <v>0</v>
      </c>
      <c r="AA1449" s="472"/>
      <c r="AB1449" s="471">
        <f t="shared" si="1032"/>
        <v>0</v>
      </c>
      <c r="AC1449" s="472"/>
      <c r="AD1449" s="471">
        <f t="shared" si="1033"/>
        <v>0</v>
      </c>
      <c r="AE1449" s="471"/>
      <c r="AF1449" s="471">
        <f t="shared" si="1034"/>
        <v>0</v>
      </c>
      <c r="AG1449" s="472"/>
      <c r="AH1449" s="471">
        <f t="shared" ref="AH1449:AH1456" si="1035">IF(SUM($D1438:$D1449)=0,"NA",SUM($J1438:$J1449)/SUM($D1438:$D1449))</f>
        <v>0</v>
      </c>
      <c r="AI1449" s="472"/>
      <c r="AJ1449" s="471"/>
      <c r="AK1449" s="472"/>
      <c r="AL1449" s="471"/>
      <c r="AM1449" s="472"/>
      <c r="AN1449" s="471" t="s">
        <v>36</v>
      </c>
      <c r="AO1449" s="472"/>
      <c r="AP1449" s="472"/>
      <c r="AQ1449" s="472"/>
      <c r="AR1449" s="472"/>
    </row>
    <row r="1450" spans="1:46">
      <c r="A1450" s="466">
        <v>39908</v>
      </c>
      <c r="B1450" s="467">
        <v>2008</v>
      </c>
      <c r="C1450" s="466"/>
      <c r="D1450" s="468">
        <v>0</v>
      </c>
      <c r="E1450" s="469"/>
      <c r="F1450" s="479">
        <v>0</v>
      </c>
      <c r="G1450" s="469"/>
      <c r="H1450" s="468">
        <v>0</v>
      </c>
      <c r="J1450" s="470">
        <f t="shared" si="1023"/>
        <v>0</v>
      </c>
      <c r="L1450" s="471" t="str">
        <f t="shared" si="1024"/>
        <v>NA</v>
      </c>
      <c r="N1450" s="471">
        <f t="shared" si="1025"/>
        <v>0</v>
      </c>
      <c r="O1450" s="472"/>
      <c r="P1450" s="471">
        <f t="shared" si="1026"/>
        <v>0</v>
      </c>
      <c r="Q1450" s="472"/>
      <c r="R1450" s="471">
        <f t="shared" si="1027"/>
        <v>0</v>
      </c>
      <c r="S1450" s="473"/>
      <c r="T1450" s="471">
        <f t="shared" si="1028"/>
        <v>0</v>
      </c>
      <c r="U1450" s="472"/>
      <c r="V1450" s="471">
        <f t="shared" si="1029"/>
        <v>0</v>
      </c>
      <c r="W1450" s="472"/>
      <c r="X1450" s="471">
        <f t="shared" si="1030"/>
        <v>0</v>
      </c>
      <c r="Y1450" s="472"/>
      <c r="Z1450" s="471">
        <f t="shared" si="1031"/>
        <v>0</v>
      </c>
      <c r="AA1450" s="472"/>
      <c r="AB1450" s="471">
        <f t="shared" si="1032"/>
        <v>0</v>
      </c>
      <c r="AC1450" s="472"/>
      <c r="AD1450" s="471">
        <f t="shared" si="1033"/>
        <v>0</v>
      </c>
      <c r="AE1450" s="471"/>
      <c r="AF1450" s="471">
        <f t="shared" si="1034"/>
        <v>0</v>
      </c>
      <c r="AG1450" s="472"/>
      <c r="AH1450" s="471">
        <f t="shared" si="1035"/>
        <v>0</v>
      </c>
      <c r="AI1450" s="472"/>
      <c r="AJ1450" s="471">
        <f t="shared" ref="AJ1450:AJ1456" si="1036">IF(SUM($D1438:$D1450)=0,"NA",SUM($J1438:$J1450)/SUM($D1438:$D1450))</f>
        <v>0</v>
      </c>
      <c r="AK1450" s="472"/>
      <c r="AL1450" s="471"/>
      <c r="AM1450" s="472"/>
      <c r="AN1450" s="471"/>
      <c r="AO1450" s="472"/>
      <c r="AP1450" s="472"/>
      <c r="AQ1450" s="472"/>
      <c r="AR1450" s="472"/>
    </row>
    <row r="1451" spans="1:46">
      <c r="A1451" s="466">
        <v>39908</v>
      </c>
      <c r="B1451" s="467">
        <v>2009</v>
      </c>
      <c r="C1451" s="466"/>
      <c r="D1451" s="468">
        <v>0</v>
      </c>
      <c r="E1451" s="469"/>
      <c r="F1451" s="479">
        <v>0</v>
      </c>
      <c r="G1451" s="469"/>
      <c r="H1451" s="468">
        <v>0</v>
      </c>
      <c r="J1451" s="470">
        <f t="shared" si="1023"/>
        <v>0</v>
      </c>
      <c r="L1451" s="471" t="str">
        <f t="shared" si="1024"/>
        <v>NA</v>
      </c>
      <c r="N1451" s="471" t="str">
        <f t="shared" si="1025"/>
        <v>NA</v>
      </c>
      <c r="O1451" s="472"/>
      <c r="P1451" s="471">
        <f t="shared" si="1026"/>
        <v>0</v>
      </c>
      <c r="Q1451" s="472"/>
      <c r="R1451" s="471">
        <f t="shared" si="1027"/>
        <v>0</v>
      </c>
      <c r="S1451" s="473"/>
      <c r="T1451" s="471">
        <f t="shared" si="1028"/>
        <v>0</v>
      </c>
      <c r="U1451" s="472"/>
      <c r="V1451" s="471">
        <f t="shared" si="1029"/>
        <v>0</v>
      </c>
      <c r="W1451" s="472"/>
      <c r="X1451" s="471">
        <f t="shared" si="1030"/>
        <v>0</v>
      </c>
      <c r="Y1451" s="472"/>
      <c r="Z1451" s="471">
        <f t="shared" si="1031"/>
        <v>0</v>
      </c>
      <c r="AA1451" s="472"/>
      <c r="AB1451" s="471">
        <f t="shared" si="1032"/>
        <v>0</v>
      </c>
      <c r="AC1451" s="472"/>
      <c r="AD1451" s="471">
        <f t="shared" si="1033"/>
        <v>0</v>
      </c>
      <c r="AE1451" s="471"/>
      <c r="AF1451" s="471">
        <f t="shared" si="1034"/>
        <v>0</v>
      </c>
      <c r="AG1451" s="472"/>
      <c r="AH1451" s="471">
        <f t="shared" si="1035"/>
        <v>0</v>
      </c>
      <c r="AI1451" s="472"/>
      <c r="AJ1451" s="471">
        <f t="shared" si="1036"/>
        <v>0</v>
      </c>
      <c r="AK1451" s="472"/>
      <c r="AL1451" s="471">
        <f t="shared" ref="AL1451:AL1456" si="1037">IF(SUM($D1438:$D1451)=0,"NA",SUM($J1438:$J1451)/SUM($D1438:$D1451))</f>
        <v>0</v>
      </c>
      <c r="AM1451" s="472"/>
      <c r="AN1451" s="471"/>
      <c r="AO1451" s="472"/>
      <c r="AP1451" s="471"/>
      <c r="AQ1451" s="472"/>
      <c r="AR1451" s="472"/>
    </row>
    <row r="1452" spans="1:46">
      <c r="A1452" s="466">
        <v>39908</v>
      </c>
      <c r="B1452" s="467">
        <v>2010</v>
      </c>
      <c r="C1452" s="466"/>
      <c r="D1452" s="468">
        <v>0</v>
      </c>
      <c r="E1452" s="469"/>
      <c r="F1452" s="479">
        <v>0</v>
      </c>
      <c r="G1452" s="469"/>
      <c r="H1452" s="468">
        <v>0</v>
      </c>
      <c r="J1452" s="470">
        <f t="shared" si="1023"/>
        <v>0</v>
      </c>
      <c r="L1452" s="471" t="str">
        <f t="shared" si="1024"/>
        <v>NA</v>
      </c>
      <c r="N1452" s="471" t="str">
        <f t="shared" si="1025"/>
        <v>NA</v>
      </c>
      <c r="O1452" s="472"/>
      <c r="P1452" s="471" t="str">
        <f t="shared" si="1026"/>
        <v>NA</v>
      </c>
      <c r="Q1452" s="472"/>
      <c r="R1452" s="471">
        <f t="shared" si="1027"/>
        <v>0</v>
      </c>
      <c r="S1452" s="472"/>
      <c r="T1452" s="471">
        <f t="shared" si="1028"/>
        <v>0</v>
      </c>
      <c r="U1452" s="472"/>
      <c r="V1452" s="471">
        <f t="shared" si="1029"/>
        <v>0</v>
      </c>
      <c r="W1452" s="472"/>
      <c r="X1452" s="471">
        <f t="shared" si="1030"/>
        <v>0</v>
      </c>
      <c r="Y1452" s="472"/>
      <c r="Z1452" s="471">
        <f t="shared" si="1031"/>
        <v>0</v>
      </c>
      <c r="AA1452" s="472"/>
      <c r="AB1452" s="471">
        <f t="shared" si="1032"/>
        <v>0</v>
      </c>
      <c r="AC1452" s="472"/>
      <c r="AD1452" s="471">
        <f t="shared" si="1033"/>
        <v>0</v>
      </c>
      <c r="AE1452" s="472"/>
      <c r="AF1452" s="471">
        <f t="shared" si="1034"/>
        <v>0</v>
      </c>
      <c r="AG1452" s="472"/>
      <c r="AH1452" s="471">
        <f t="shared" si="1035"/>
        <v>0</v>
      </c>
      <c r="AI1452" s="472"/>
      <c r="AJ1452" s="471">
        <f t="shared" si="1036"/>
        <v>0</v>
      </c>
      <c r="AK1452" s="472"/>
      <c r="AL1452" s="471">
        <f t="shared" si="1037"/>
        <v>0</v>
      </c>
      <c r="AM1452" s="472"/>
      <c r="AN1452" s="471">
        <f>IF(SUM($D1438:$D1452)=0,"NA",SUM($J1438:$J1452)/SUM($D1438:$D1452))</f>
        <v>0</v>
      </c>
      <c r="AO1452" s="472"/>
      <c r="AP1452" s="471"/>
      <c r="AQ1452" s="472"/>
      <c r="AR1452" s="471"/>
    </row>
    <row r="1453" spans="1:46">
      <c r="A1453" s="466">
        <v>39908</v>
      </c>
      <c r="B1453" s="467">
        <v>2011</v>
      </c>
      <c r="C1453" s="466"/>
      <c r="D1453" s="468">
        <v>0</v>
      </c>
      <c r="E1453" s="469"/>
      <c r="F1453" s="479">
        <v>0</v>
      </c>
      <c r="G1453" s="469"/>
      <c r="H1453" s="468">
        <v>0</v>
      </c>
      <c r="J1453" s="470">
        <f t="shared" si="1023"/>
        <v>0</v>
      </c>
      <c r="L1453" s="471" t="str">
        <f t="shared" si="1024"/>
        <v>NA</v>
      </c>
      <c r="N1453" s="471" t="str">
        <f t="shared" si="1025"/>
        <v>NA</v>
      </c>
      <c r="O1453" s="472"/>
      <c r="P1453" s="471" t="str">
        <f t="shared" si="1026"/>
        <v>NA</v>
      </c>
      <c r="Q1453" s="472"/>
      <c r="R1453" s="471" t="str">
        <f t="shared" si="1027"/>
        <v>NA</v>
      </c>
      <c r="S1453" s="472"/>
      <c r="T1453" s="471">
        <f t="shared" si="1028"/>
        <v>0</v>
      </c>
      <c r="U1453" s="472"/>
      <c r="V1453" s="471">
        <f t="shared" si="1029"/>
        <v>0</v>
      </c>
      <c r="W1453" s="472"/>
      <c r="X1453" s="471">
        <f t="shared" si="1030"/>
        <v>0</v>
      </c>
      <c r="Y1453" s="472"/>
      <c r="Z1453" s="471">
        <f t="shared" si="1031"/>
        <v>0</v>
      </c>
      <c r="AA1453" s="472"/>
      <c r="AB1453" s="471">
        <f t="shared" si="1032"/>
        <v>0</v>
      </c>
      <c r="AC1453" s="472"/>
      <c r="AD1453" s="471">
        <f t="shared" si="1033"/>
        <v>0</v>
      </c>
      <c r="AE1453" s="472"/>
      <c r="AF1453" s="471">
        <f t="shared" si="1034"/>
        <v>0</v>
      </c>
      <c r="AG1453" s="472"/>
      <c r="AH1453" s="471">
        <f t="shared" si="1035"/>
        <v>0</v>
      </c>
      <c r="AI1453" s="472"/>
      <c r="AJ1453" s="471">
        <f t="shared" si="1036"/>
        <v>0</v>
      </c>
      <c r="AK1453" s="472"/>
      <c r="AL1453" s="471">
        <f t="shared" si="1037"/>
        <v>0</v>
      </c>
      <c r="AM1453" s="472"/>
      <c r="AN1453" s="471">
        <f>IF(SUM($D1439:$D1453)=0,"NA",SUM($J1439:$J1453)/SUM($D1439:$D1453))</f>
        <v>0</v>
      </c>
      <c r="AO1453" s="472"/>
      <c r="AP1453" s="471">
        <f>IF(SUM($D1438:$D1453)=0,"NA",SUM($J1438:$J1453)/SUM($D1438:$D1453))</f>
        <v>0</v>
      </c>
      <c r="AQ1453" s="472"/>
      <c r="AR1453" s="471"/>
    </row>
    <row r="1454" spans="1:46">
      <c r="A1454" s="466">
        <v>39908</v>
      </c>
      <c r="B1454" s="467">
        <v>2012</v>
      </c>
      <c r="C1454" s="466"/>
      <c r="D1454" s="468">
        <v>0</v>
      </c>
      <c r="E1454" s="469"/>
      <c r="F1454" s="479">
        <v>0</v>
      </c>
      <c r="G1454" s="469"/>
      <c r="H1454" s="468">
        <v>0</v>
      </c>
      <c r="J1454" s="470">
        <f t="shared" si="1023"/>
        <v>0</v>
      </c>
      <c r="L1454" s="471" t="str">
        <f t="shared" si="1024"/>
        <v>NA</v>
      </c>
      <c r="N1454" s="471" t="str">
        <f t="shared" si="1025"/>
        <v>NA</v>
      </c>
      <c r="O1454" s="472"/>
      <c r="P1454" s="471" t="str">
        <f t="shared" si="1026"/>
        <v>NA</v>
      </c>
      <c r="Q1454" s="472"/>
      <c r="R1454" s="471" t="str">
        <f t="shared" si="1027"/>
        <v>NA</v>
      </c>
      <c r="S1454" s="472"/>
      <c r="T1454" s="471" t="str">
        <f t="shared" si="1028"/>
        <v>NA</v>
      </c>
      <c r="U1454" s="472"/>
      <c r="V1454" s="471">
        <f t="shared" si="1029"/>
        <v>0</v>
      </c>
      <c r="W1454" s="472"/>
      <c r="X1454" s="471">
        <f t="shared" si="1030"/>
        <v>0</v>
      </c>
      <c r="Y1454" s="472"/>
      <c r="Z1454" s="471">
        <f t="shared" si="1031"/>
        <v>0</v>
      </c>
      <c r="AA1454" s="472"/>
      <c r="AB1454" s="471">
        <f t="shared" si="1032"/>
        <v>0</v>
      </c>
      <c r="AC1454" s="472"/>
      <c r="AD1454" s="471">
        <f t="shared" si="1033"/>
        <v>0</v>
      </c>
      <c r="AE1454" s="472"/>
      <c r="AF1454" s="471">
        <f t="shared" si="1034"/>
        <v>0</v>
      </c>
      <c r="AG1454" s="472"/>
      <c r="AH1454" s="471">
        <f t="shared" si="1035"/>
        <v>0</v>
      </c>
      <c r="AI1454" s="472"/>
      <c r="AJ1454" s="471">
        <f t="shared" si="1036"/>
        <v>0</v>
      </c>
      <c r="AK1454" s="472"/>
      <c r="AL1454" s="471">
        <f t="shared" si="1037"/>
        <v>0</v>
      </c>
      <c r="AM1454" s="472"/>
      <c r="AN1454" s="471">
        <f>IF(SUM($D1440:$D1454)=0,"NA",SUM($J1440:$J1454)/SUM($D1440:$D1454))</f>
        <v>0</v>
      </c>
      <c r="AO1454" s="472"/>
      <c r="AP1454" s="471">
        <f>IF(SUM($D1439:$D1454)=0,"NA",SUM($J1439:$J1454)/SUM($D1439:$D1454))</f>
        <v>0</v>
      </c>
      <c r="AQ1454" s="472"/>
      <c r="AR1454" s="471">
        <f>IF(SUM($D1438:$D1454)=0,"NA",SUM($J1438:$J1454)/SUM($D1438:$D1454))</f>
        <v>0</v>
      </c>
    </row>
    <row r="1455" spans="1:46">
      <c r="A1455" s="466">
        <v>39908</v>
      </c>
      <c r="B1455" s="467">
        <v>2013</v>
      </c>
      <c r="C1455" s="466"/>
      <c r="D1455" s="477">
        <v>272695.67</v>
      </c>
      <c r="E1455" s="478"/>
      <c r="F1455" s="479">
        <v>0</v>
      </c>
      <c r="G1455" s="469"/>
      <c r="H1455" s="468">
        <v>0</v>
      </c>
      <c r="J1455" s="470">
        <f t="shared" si="1023"/>
        <v>0</v>
      </c>
      <c r="L1455" s="471">
        <f t="shared" si="1024"/>
        <v>0</v>
      </c>
      <c r="N1455" s="471">
        <f>IF(SUM($D1454:$D1455)=0,"NA",SUM($J1454:$J1455)/SUM($D1454:$D1455))</f>
        <v>0</v>
      </c>
      <c r="O1455" s="472"/>
      <c r="P1455" s="471">
        <f t="shared" si="1026"/>
        <v>0</v>
      </c>
      <c r="Q1455" s="472"/>
      <c r="R1455" s="471">
        <f t="shared" si="1027"/>
        <v>0</v>
      </c>
      <c r="S1455" s="472"/>
      <c r="T1455" s="471">
        <f t="shared" si="1028"/>
        <v>0</v>
      </c>
      <c r="U1455" s="472"/>
      <c r="V1455" s="471">
        <f t="shared" si="1029"/>
        <v>0</v>
      </c>
      <c r="W1455" s="472"/>
      <c r="X1455" s="471">
        <f t="shared" si="1030"/>
        <v>0</v>
      </c>
      <c r="Y1455" s="472"/>
      <c r="Z1455" s="471">
        <f t="shared" si="1031"/>
        <v>0</v>
      </c>
      <c r="AA1455" s="472"/>
      <c r="AB1455" s="471">
        <f t="shared" si="1032"/>
        <v>0</v>
      </c>
      <c r="AC1455" s="472"/>
      <c r="AD1455" s="471">
        <f t="shared" si="1033"/>
        <v>0</v>
      </c>
      <c r="AE1455" s="472"/>
      <c r="AF1455" s="471">
        <f t="shared" si="1034"/>
        <v>0</v>
      </c>
      <c r="AG1455" s="472"/>
      <c r="AH1455" s="471">
        <f t="shared" si="1035"/>
        <v>0</v>
      </c>
      <c r="AI1455" s="472"/>
      <c r="AJ1455" s="471">
        <f t="shared" si="1036"/>
        <v>0</v>
      </c>
      <c r="AK1455" s="472"/>
      <c r="AL1455" s="471">
        <f t="shared" si="1037"/>
        <v>0</v>
      </c>
      <c r="AM1455" s="472"/>
      <c r="AN1455" s="471">
        <f>IF(SUM($D1441:$D1455)=0,"NA",SUM($J1441:$J1455)/SUM($D1441:$D1455))</f>
        <v>0</v>
      </c>
      <c r="AO1455" s="472"/>
      <c r="AP1455" s="471">
        <f>IF(SUM($D1440:$D1455)=0,"NA",SUM($J1440:$J1455)/SUM($D1440:$D1455))</f>
        <v>0</v>
      </c>
      <c r="AQ1455" s="472"/>
      <c r="AR1455" s="471">
        <f>IF(SUM($D1439:$D1455)=0,"NA",SUM($J1439:$J1455)/SUM($D1439:$D1455))</f>
        <v>0</v>
      </c>
      <c r="AS1455" s="471">
        <f>IF(SUM($D1438:$D1455)=0,"NA",SUM($J1438:$J1455)/SUM($D1438:$D1455))</f>
        <v>0</v>
      </c>
    </row>
    <row r="1456" spans="1:46">
      <c r="A1456" s="466">
        <v>39908</v>
      </c>
      <c r="B1456" s="467">
        <v>2014</v>
      </c>
      <c r="C1456" s="466"/>
      <c r="D1456" s="477">
        <v>15499.34</v>
      </c>
      <c r="E1456" s="478"/>
      <c r="F1456" s="479">
        <v>0</v>
      </c>
      <c r="G1456" s="469"/>
      <c r="H1456" s="468">
        <v>0</v>
      </c>
      <c r="J1456" s="470">
        <f t="shared" si="1023"/>
        <v>0</v>
      </c>
      <c r="L1456" s="471">
        <f t="shared" si="1024"/>
        <v>0</v>
      </c>
      <c r="N1456" s="471">
        <f>IF(SUM($D1455:$D1456)=0,"NA",SUM($J1455:$J1456)/SUM($D1455:$D1456))</f>
        <v>0</v>
      </c>
      <c r="O1456" s="472"/>
      <c r="P1456" s="471">
        <f t="shared" si="1026"/>
        <v>0</v>
      </c>
      <c r="Q1456" s="472"/>
      <c r="R1456" s="471">
        <f t="shared" si="1027"/>
        <v>0</v>
      </c>
      <c r="S1456" s="472"/>
      <c r="T1456" s="471">
        <f t="shared" si="1028"/>
        <v>0</v>
      </c>
      <c r="U1456" s="472"/>
      <c r="V1456" s="471">
        <f t="shared" si="1029"/>
        <v>0</v>
      </c>
      <c r="W1456" s="472"/>
      <c r="X1456" s="471">
        <f t="shared" si="1030"/>
        <v>0</v>
      </c>
      <c r="Y1456" s="472"/>
      <c r="Z1456" s="471">
        <f t="shared" si="1031"/>
        <v>0</v>
      </c>
      <c r="AA1456" s="472"/>
      <c r="AB1456" s="471">
        <f t="shared" si="1032"/>
        <v>0</v>
      </c>
      <c r="AC1456" s="472"/>
      <c r="AD1456" s="471">
        <f t="shared" si="1033"/>
        <v>0</v>
      </c>
      <c r="AE1456" s="472"/>
      <c r="AF1456" s="471">
        <f t="shared" si="1034"/>
        <v>0</v>
      </c>
      <c r="AG1456" s="472"/>
      <c r="AH1456" s="471">
        <f t="shared" si="1035"/>
        <v>0</v>
      </c>
      <c r="AI1456" s="472"/>
      <c r="AJ1456" s="471">
        <f t="shared" si="1036"/>
        <v>0</v>
      </c>
      <c r="AK1456" s="472"/>
      <c r="AL1456" s="471">
        <f t="shared" si="1037"/>
        <v>0</v>
      </c>
      <c r="AM1456" s="472"/>
      <c r="AN1456" s="471">
        <f>IF(SUM($D1442:$D1456)=0,"NA",SUM($J1442:$J1456)/SUM($D1442:$D1456))</f>
        <v>0</v>
      </c>
      <c r="AO1456" s="472"/>
      <c r="AP1456" s="471">
        <f>IF(SUM($D1441:$D1456)=0,"NA",SUM($J1441:$J1456)/SUM($D1441:$D1456))</f>
        <v>0</v>
      </c>
      <c r="AQ1456" s="472"/>
      <c r="AR1456" s="471">
        <f>IF(SUM($D1440:$D1456)=0,"NA",SUM($J1440:$J1456)/SUM($D1440:$D1456))</f>
        <v>0</v>
      </c>
      <c r="AS1456" s="471">
        <f>IF(SUM($D1439:$D1456)=0,"NA",SUM($J1439:$J1456)/SUM($D1439:$D1456))</f>
        <v>0</v>
      </c>
      <c r="AT1456" s="471">
        <f>IF(SUM($D1438:$D1456)=0,"NA",SUM($J1438:$J1456)/SUM($D1438:$D1456))</f>
        <v>0</v>
      </c>
    </row>
    <row r="1457" spans="1:44">
      <c r="A1457" s="466"/>
      <c r="B1457" s="467"/>
      <c r="C1457" s="466"/>
      <c r="D1457" s="479"/>
      <c r="E1457" s="479"/>
      <c r="F1457" s="479"/>
      <c r="G1457" s="479"/>
      <c r="H1457" s="479"/>
      <c r="J1457" s="488">
        <f>SUM(J1438:J1456)</f>
        <v>0</v>
      </c>
      <c r="L1457" s="471"/>
      <c r="N1457" s="471"/>
      <c r="O1457" s="472"/>
      <c r="P1457" s="471"/>
      <c r="Q1457" s="473"/>
      <c r="R1457" s="473"/>
      <c r="S1457" s="473"/>
      <c r="T1457" s="473"/>
      <c r="U1457" s="472"/>
      <c r="V1457" s="472"/>
      <c r="W1457" s="472"/>
      <c r="X1457" s="472"/>
      <c r="Y1457" s="472"/>
      <c r="Z1457" s="472"/>
      <c r="AA1457" s="474"/>
      <c r="AB1457" s="474"/>
      <c r="AC1457" s="472"/>
      <c r="AD1457" s="472"/>
      <c r="AE1457" s="472"/>
      <c r="AF1457" s="472"/>
      <c r="AG1457" s="472"/>
      <c r="AH1457" s="472"/>
      <c r="AI1457" s="472"/>
      <c r="AJ1457" s="472"/>
      <c r="AK1457" s="472"/>
      <c r="AL1457" s="472"/>
      <c r="AM1457" s="472"/>
      <c r="AN1457" s="472"/>
      <c r="AO1457" s="472"/>
      <c r="AP1457" s="472"/>
      <c r="AQ1457" s="472"/>
      <c r="AR1457" s="472"/>
    </row>
    <row r="1458" spans="1:44">
      <c r="A1458" s="466"/>
      <c r="B1458" s="467"/>
      <c r="C1458" s="466"/>
      <c r="D1458" s="479"/>
      <c r="E1458" s="479"/>
      <c r="F1458" s="479"/>
      <c r="G1458" s="479"/>
      <c r="H1458" s="479"/>
      <c r="L1458" s="471"/>
      <c r="N1458" s="471"/>
      <c r="O1458" s="472"/>
      <c r="P1458" s="471"/>
      <c r="Q1458" s="473"/>
      <c r="R1458" s="471"/>
      <c r="S1458" s="473"/>
      <c r="T1458" s="473"/>
      <c r="U1458" s="472"/>
      <c r="V1458" s="472"/>
      <c r="W1458" s="472"/>
      <c r="X1458" s="472"/>
      <c r="Y1458" s="472"/>
      <c r="Z1458" s="472"/>
      <c r="AA1458" s="474"/>
      <c r="AB1458" s="475"/>
      <c r="AC1458" s="472"/>
      <c r="AD1458" s="472"/>
      <c r="AE1458" s="472"/>
      <c r="AF1458" s="472"/>
      <c r="AG1458" s="472"/>
      <c r="AH1458" s="472"/>
      <c r="AI1458" s="472"/>
      <c r="AJ1458" s="472"/>
      <c r="AK1458" s="472"/>
      <c r="AL1458" s="472"/>
      <c r="AM1458" s="472"/>
      <c r="AN1458" s="472"/>
      <c r="AO1458" s="472"/>
      <c r="AP1458" s="472"/>
      <c r="AQ1458" s="472"/>
      <c r="AR1458" s="472"/>
    </row>
    <row r="1459" spans="1:44">
      <c r="A1459" s="466"/>
      <c r="B1459" s="467"/>
      <c r="C1459" s="466"/>
      <c r="D1459" s="479"/>
      <c r="E1459" s="479"/>
      <c r="F1459" s="479"/>
      <c r="G1459" s="479"/>
      <c r="H1459" s="479"/>
      <c r="L1459" s="471"/>
      <c r="N1459" s="471"/>
      <c r="O1459" s="472"/>
      <c r="P1459" s="471"/>
      <c r="Q1459" s="473"/>
      <c r="R1459" s="471"/>
      <c r="S1459" s="473"/>
      <c r="T1459" s="471"/>
      <c r="U1459" s="472"/>
      <c r="V1459" s="472"/>
      <c r="W1459" s="472"/>
      <c r="X1459" s="472"/>
      <c r="Y1459" s="472"/>
      <c r="Z1459" s="472"/>
      <c r="AA1459" s="472"/>
      <c r="AB1459" s="472"/>
      <c r="AC1459" s="472"/>
      <c r="AD1459" s="472"/>
      <c r="AE1459" s="472"/>
      <c r="AF1459" s="472"/>
      <c r="AG1459" s="472"/>
      <c r="AH1459" s="472"/>
      <c r="AI1459" s="472"/>
      <c r="AJ1459" s="472"/>
      <c r="AK1459" s="472"/>
      <c r="AL1459" s="472"/>
      <c r="AM1459" s="472"/>
      <c r="AN1459" s="472"/>
      <c r="AO1459" s="472"/>
      <c r="AP1459" s="472"/>
      <c r="AQ1459" s="472"/>
      <c r="AR1459" s="472"/>
    </row>
    <row r="1460" spans="1:44">
      <c r="A1460" s="466"/>
      <c r="B1460" s="467"/>
      <c r="C1460" s="466"/>
      <c r="D1460" s="479"/>
      <c r="E1460" s="479"/>
      <c r="F1460" s="479"/>
      <c r="G1460" s="479"/>
      <c r="H1460" s="479"/>
      <c r="L1460" s="471"/>
      <c r="N1460" s="471"/>
      <c r="O1460" s="472"/>
      <c r="P1460" s="471"/>
      <c r="Q1460" s="473"/>
      <c r="R1460" s="471"/>
      <c r="S1460" s="473"/>
      <c r="T1460" s="471"/>
      <c r="U1460" s="472"/>
      <c r="V1460" s="471"/>
      <c r="W1460" s="472"/>
      <c r="X1460" s="472"/>
      <c r="Y1460" s="472"/>
      <c r="Z1460" s="472"/>
      <c r="AA1460" s="472"/>
      <c r="AB1460" s="472"/>
      <c r="AC1460" s="472"/>
      <c r="AD1460" s="472"/>
      <c r="AE1460" s="472"/>
      <c r="AF1460" s="472"/>
      <c r="AG1460" s="472"/>
      <c r="AH1460" s="472"/>
      <c r="AI1460" s="472"/>
      <c r="AJ1460" s="472"/>
      <c r="AK1460" s="472"/>
      <c r="AL1460" s="472"/>
      <c r="AM1460" s="472"/>
      <c r="AN1460" s="472"/>
      <c r="AO1460" s="472"/>
      <c r="AP1460" s="472"/>
      <c r="AQ1460" s="472"/>
      <c r="AR1460" s="472"/>
    </row>
    <row r="1461" spans="1:44">
      <c r="A1461" s="466"/>
      <c r="B1461" s="467"/>
      <c r="C1461" s="466"/>
      <c r="D1461" s="477"/>
      <c r="E1461" s="478"/>
      <c r="F1461" s="477"/>
      <c r="G1461" s="478"/>
      <c r="H1461" s="477"/>
      <c r="L1461" s="471"/>
      <c r="N1461" s="471"/>
      <c r="O1461" s="472"/>
      <c r="P1461" s="471"/>
      <c r="Q1461" s="473"/>
      <c r="R1461" s="471"/>
      <c r="S1461" s="473"/>
      <c r="T1461" s="471"/>
      <c r="U1461" s="472"/>
      <c r="V1461" s="471"/>
      <c r="W1461" s="472"/>
      <c r="X1461" s="471"/>
      <c r="Y1461" s="472"/>
      <c r="Z1461" s="472"/>
      <c r="AA1461" s="472"/>
      <c r="AB1461" s="472"/>
      <c r="AC1461" s="472"/>
      <c r="AD1461" s="472"/>
      <c r="AE1461" s="472"/>
      <c r="AF1461" s="472"/>
      <c r="AG1461" s="472"/>
      <c r="AH1461" s="472"/>
      <c r="AI1461" s="472"/>
      <c r="AJ1461" s="472"/>
      <c r="AK1461" s="472"/>
      <c r="AL1461" s="472"/>
      <c r="AM1461" s="472"/>
      <c r="AN1461" s="472"/>
      <c r="AO1461" s="472"/>
      <c r="AP1461" s="472"/>
      <c r="AQ1461" s="472"/>
      <c r="AR1461" s="472"/>
    </row>
    <row r="1462" spans="1:44" s="452" customFormat="1">
      <c r="A1462" s="466"/>
      <c r="B1462" s="467"/>
      <c r="C1462" s="466"/>
      <c r="D1462" s="477"/>
      <c r="E1462" s="478"/>
      <c r="F1462" s="477"/>
      <c r="G1462" s="478"/>
      <c r="H1462" s="477"/>
      <c r="I1462" s="451"/>
      <c r="J1462" s="451"/>
      <c r="K1462" s="449"/>
      <c r="L1462" s="471"/>
      <c r="N1462" s="471"/>
      <c r="O1462" s="472"/>
      <c r="P1462" s="471"/>
      <c r="Q1462" s="473"/>
      <c r="R1462" s="471"/>
      <c r="S1462" s="473"/>
      <c r="T1462" s="471"/>
      <c r="U1462" s="472"/>
      <c r="V1462" s="471"/>
      <c r="W1462" s="472"/>
      <c r="X1462" s="471"/>
      <c r="Y1462" s="472"/>
      <c r="Z1462" s="471"/>
      <c r="AA1462" s="472"/>
      <c r="AB1462" s="472"/>
      <c r="AC1462" s="472"/>
      <c r="AD1462" s="472"/>
      <c r="AE1462" s="472"/>
      <c r="AF1462" s="472"/>
      <c r="AG1462" s="472"/>
      <c r="AH1462" s="472"/>
      <c r="AI1462" s="472"/>
      <c r="AJ1462" s="472"/>
      <c r="AK1462" s="472"/>
      <c r="AL1462" s="472"/>
      <c r="AM1462" s="472"/>
      <c r="AN1462" s="472"/>
      <c r="AO1462" s="472"/>
      <c r="AP1462" s="472"/>
      <c r="AQ1462" s="472"/>
      <c r="AR1462" s="472"/>
    </row>
    <row r="1463" spans="1:44" s="452" customFormat="1">
      <c r="A1463" s="466"/>
      <c r="B1463" s="467"/>
      <c r="C1463" s="466"/>
      <c r="D1463" s="477"/>
      <c r="E1463" s="478"/>
      <c r="F1463" s="477"/>
      <c r="G1463" s="478"/>
      <c r="H1463" s="477"/>
      <c r="I1463" s="451"/>
      <c r="J1463" s="451"/>
      <c r="K1463" s="449"/>
      <c r="L1463" s="471"/>
      <c r="N1463" s="471"/>
      <c r="O1463" s="472"/>
      <c r="P1463" s="471"/>
      <c r="Q1463" s="473"/>
      <c r="R1463" s="471"/>
      <c r="S1463" s="473"/>
      <c r="T1463" s="471"/>
      <c r="U1463" s="472"/>
      <c r="V1463" s="471"/>
      <c r="W1463" s="472"/>
      <c r="X1463" s="471"/>
      <c r="Y1463" s="472"/>
      <c r="Z1463" s="471"/>
      <c r="AA1463" s="472"/>
      <c r="AB1463" s="471"/>
      <c r="AC1463" s="472"/>
      <c r="AD1463" s="472"/>
      <c r="AE1463" s="472"/>
      <c r="AF1463" s="472"/>
      <c r="AG1463" s="472"/>
      <c r="AH1463" s="472"/>
      <c r="AI1463" s="472"/>
      <c r="AJ1463" s="472"/>
      <c r="AK1463" s="472"/>
      <c r="AL1463" s="472"/>
      <c r="AM1463" s="472"/>
      <c r="AN1463" s="472"/>
      <c r="AO1463" s="472"/>
      <c r="AP1463" s="472"/>
      <c r="AQ1463" s="472"/>
      <c r="AR1463" s="472"/>
    </row>
    <row r="1464" spans="1:44" s="452" customFormat="1">
      <c r="A1464" s="466"/>
      <c r="B1464" s="467"/>
      <c r="C1464" s="466"/>
      <c r="D1464" s="479"/>
      <c r="E1464" s="479"/>
      <c r="F1464" s="479"/>
      <c r="G1464" s="479"/>
      <c r="H1464" s="479"/>
      <c r="I1464" s="451"/>
      <c r="J1464" s="451"/>
      <c r="K1464" s="449"/>
      <c r="L1464" s="471"/>
      <c r="N1464" s="471"/>
      <c r="O1464" s="472"/>
      <c r="P1464" s="471"/>
      <c r="Q1464" s="473"/>
      <c r="R1464" s="471"/>
      <c r="S1464" s="473"/>
      <c r="T1464" s="471"/>
      <c r="U1464" s="472"/>
      <c r="V1464" s="471"/>
      <c r="W1464" s="472"/>
      <c r="X1464" s="471"/>
      <c r="Y1464" s="472"/>
      <c r="Z1464" s="471"/>
      <c r="AA1464" s="472"/>
      <c r="AB1464" s="471"/>
      <c r="AC1464" s="472"/>
      <c r="AD1464" s="471"/>
      <c r="AE1464" s="471"/>
      <c r="AF1464" s="472"/>
      <c r="AG1464" s="472"/>
      <c r="AH1464" s="472"/>
      <c r="AI1464" s="472"/>
      <c r="AJ1464" s="472"/>
      <c r="AK1464" s="472"/>
      <c r="AL1464" s="472"/>
      <c r="AM1464" s="472"/>
      <c r="AN1464" s="472"/>
      <c r="AO1464" s="472"/>
      <c r="AP1464" s="472"/>
      <c r="AQ1464" s="472"/>
      <c r="AR1464" s="472"/>
    </row>
    <row r="1465" spans="1:44" s="452" customFormat="1">
      <c r="A1465" s="466"/>
      <c r="B1465" s="467"/>
      <c r="C1465" s="466"/>
      <c r="D1465" s="477"/>
      <c r="E1465" s="478"/>
      <c r="F1465" s="477"/>
      <c r="G1465" s="478"/>
      <c r="H1465" s="477"/>
      <c r="I1465" s="451"/>
      <c r="J1465" s="451"/>
      <c r="K1465" s="449"/>
      <c r="L1465" s="471"/>
      <c r="N1465" s="471"/>
      <c r="O1465" s="472"/>
      <c r="P1465" s="471"/>
      <c r="Q1465" s="473"/>
      <c r="R1465" s="471"/>
      <c r="S1465" s="473"/>
      <c r="T1465" s="471"/>
      <c r="U1465" s="472"/>
      <c r="V1465" s="471"/>
      <c r="W1465" s="472"/>
      <c r="X1465" s="471"/>
      <c r="Y1465" s="472"/>
      <c r="Z1465" s="471"/>
      <c r="AA1465" s="472"/>
      <c r="AB1465" s="471"/>
      <c r="AC1465" s="472"/>
      <c r="AD1465" s="471"/>
      <c r="AE1465" s="471"/>
      <c r="AF1465" s="471"/>
      <c r="AG1465" s="472"/>
      <c r="AH1465" s="471"/>
      <c r="AI1465" s="472"/>
      <c r="AJ1465" s="471"/>
      <c r="AK1465" s="472"/>
      <c r="AL1465" s="471"/>
      <c r="AM1465" s="472"/>
      <c r="AN1465" s="471"/>
      <c r="AO1465" s="472"/>
      <c r="AP1465" s="472"/>
      <c r="AQ1465" s="472"/>
      <c r="AR1465" s="472"/>
    </row>
    <row r="1466" spans="1:44" s="452" customFormat="1">
      <c r="A1466" s="466"/>
      <c r="B1466" s="467"/>
      <c r="C1466" s="466"/>
      <c r="D1466" s="477"/>
      <c r="E1466" s="478"/>
      <c r="F1466" s="477"/>
      <c r="G1466" s="478"/>
      <c r="H1466" s="477"/>
      <c r="I1466" s="451"/>
      <c r="J1466" s="451"/>
      <c r="K1466" s="449"/>
      <c r="L1466" s="471"/>
      <c r="N1466" s="471"/>
      <c r="O1466" s="472"/>
      <c r="P1466" s="471"/>
      <c r="Q1466" s="473"/>
      <c r="R1466" s="471"/>
      <c r="S1466" s="473"/>
      <c r="T1466" s="471"/>
      <c r="U1466" s="472"/>
      <c r="V1466" s="471"/>
      <c r="W1466" s="472"/>
      <c r="X1466" s="471"/>
      <c r="Y1466" s="472"/>
      <c r="Z1466" s="471"/>
      <c r="AA1466" s="472"/>
      <c r="AB1466" s="471"/>
      <c r="AC1466" s="472"/>
      <c r="AD1466" s="471"/>
      <c r="AE1466" s="471"/>
      <c r="AF1466" s="471"/>
      <c r="AG1466" s="472"/>
      <c r="AH1466" s="471"/>
      <c r="AI1466" s="472"/>
      <c r="AJ1466" s="471"/>
      <c r="AK1466" s="472"/>
      <c r="AL1466" s="471"/>
      <c r="AM1466" s="472"/>
      <c r="AN1466" s="471"/>
      <c r="AO1466" s="472"/>
      <c r="AP1466" s="472"/>
      <c r="AQ1466" s="472"/>
      <c r="AR1466" s="472"/>
    </row>
    <row r="1467" spans="1:44" s="452" customFormat="1">
      <c r="A1467" s="466"/>
      <c r="B1467" s="467"/>
      <c r="C1467" s="466"/>
      <c r="D1467" s="477"/>
      <c r="E1467" s="478"/>
      <c r="F1467" s="477"/>
      <c r="G1467" s="478"/>
      <c r="H1467" s="477"/>
      <c r="I1467" s="451"/>
      <c r="J1467" s="451"/>
      <c r="K1467" s="449"/>
      <c r="L1467" s="471"/>
      <c r="N1467" s="471"/>
      <c r="O1467" s="472"/>
      <c r="P1467" s="471"/>
      <c r="Q1467" s="473"/>
      <c r="R1467" s="471"/>
      <c r="S1467" s="473"/>
      <c r="T1467" s="471"/>
      <c r="U1467" s="472"/>
      <c r="V1467" s="471"/>
      <c r="W1467" s="472"/>
      <c r="X1467" s="471"/>
      <c r="Y1467" s="472"/>
      <c r="Z1467" s="471"/>
      <c r="AA1467" s="472"/>
      <c r="AB1467" s="471"/>
      <c r="AC1467" s="472"/>
      <c r="AD1467" s="471"/>
      <c r="AE1467" s="471"/>
      <c r="AF1467" s="471"/>
      <c r="AG1467" s="472"/>
      <c r="AH1467" s="471"/>
      <c r="AI1467" s="472"/>
      <c r="AJ1467" s="471"/>
      <c r="AK1467" s="472"/>
      <c r="AL1467" s="471"/>
      <c r="AM1467" s="472"/>
      <c r="AN1467" s="471"/>
      <c r="AO1467" s="472"/>
      <c r="AP1467" s="472"/>
      <c r="AQ1467" s="472"/>
      <c r="AR1467" s="472"/>
    </row>
    <row r="1468" spans="1:44" s="452" customFormat="1">
      <c r="A1468" s="466"/>
      <c r="B1468" s="467"/>
      <c r="C1468" s="466"/>
      <c r="D1468" s="479"/>
      <c r="E1468" s="479"/>
      <c r="F1468" s="479"/>
      <c r="G1468" s="479"/>
      <c r="H1468" s="479"/>
      <c r="I1468" s="451"/>
      <c r="J1468" s="451"/>
      <c r="K1468" s="449"/>
      <c r="L1468" s="471"/>
      <c r="N1468" s="471"/>
      <c r="O1468" s="472"/>
      <c r="P1468" s="471"/>
      <c r="Q1468" s="473"/>
      <c r="R1468" s="471"/>
      <c r="S1468" s="473"/>
      <c r="T1468" s="471"/>
      <c r="U1468" s="472"/>
      <c r="V1468" s="471"/>
      <c r="W1468" s="472"/>
      <c r="X1468" s="471"/>
      <c r="Y1468" s="472"/>
      <c r="Z1468" s="471"/>
      <c r="AA1468" s="472"/>
      <c r="AB1468" s="471"/>
      <c r="AC1468" s="472"/>
      <c r="AD1468" s="471"/>
      <c r="AE1468" s="471"/>
      <c r="AF1468" s="471"/>
      <c r="AG1468" s="472"/>
      <c r="AH1468" s="471"/>
      <c r="AI1468" s="472"/>
      <c r="AJ1468" s="471"/>
      <c r="AK1468" s="472"/>
      <c r="AL1468" s="471"/>
      <c r="AM1468" s="472"/>
      <c r="AN1468" s="471"/>
      <c r="AO1468" s="472"/>
      <c r="AP1468" s="472"/>
      <c r="AQ1468" s="472"/>
      <c r="AR1468" s="472"/>
    </row>
    <row r="1469" spans="1:44" s="452" customFormat="1">
      <c r="A1469" s="466"/>
      <c r="B1469" s="467"/>
      <c r="C1469" s="466"/>
      <c r="D1469" s="479"/>
      <c r="E1469" s="479"/>
      <c r="F1469" s="479"/>
      <c r="G1469" s="479"/>
      <c r="H1469" s="479"/>
      <c r="I1469" s="451"/>
      <c r="J1469" s="451"/>
      <c r="K1469" s="449"/>
      <c r="L1469" s="471"/>
      <c r="N1469" s="471"/>
      <c r="O1469" s="472"/>
      <c r="P1469" s="471"/>
      <c r="Q1469" s="472"/>
      <c r="R1469" s="471"/>
      <c r="S1469" s="473"/>
      <c r="T1469" s="471"/>
      <c r="U1469" s="472"/>
      <c r="V1469" s="471"/>
      <c r="W1469" s="472"/>
      <c r="X1469" s="471"/>
      <c r="Y1469" s="472"/>
      <c r="Z1469" s="471"/>
      <c r="AA1469" s="472"/>
      <c r="AB1469" s="471"/>
      <c r="AC1469" s="472"/>
      <c r="AD1469" s="471"/>
      <c r="AE1469" s="471"/>
      <c r="AF1469" s="471"/>
      <c r="AG1469" s="472"/>
      <c r="AH1469" s="471"/>
      <c r="AI1469" s="472"/>
      <c r="AJ1469" s="471"/>
      <c r="AK1469" s="472"/>
      <c r="AL1469" s="471"/>
      <c r="AM1469" s="472"/>
      <c r="AN1469" s="471"/>
      <c r="AO1469" s="472"/>
      <c r="AP1469" s="472"/>
      <c r="AQ1469" s="472"/>
      <c r="AR1469" s="472"/>
    </row>
    <row r="1470" spans="1:44" s="452" customFormat="1">
      <c r="A1470" s="466"/>
      <c r="B1470" s="467"/>
      <c r="C1470" s="466"/>
      <c r="D1470" s="479"/>
      <c r="E1470" s="479"/>
      <c r="F1470" s="479"/>
      <c r="G1470" s="479"/>
      <c r="H1470" s="479"/>
      <c r="I1470" s="451"/>
      <c r="J1470" s="451"/>
      <c r="K1470" s="449"/>
      <c r="L1470" s="471"/>
      <c r="N1470" s="471"/>
      <c r="O1470" s="472"/>
      <c r="P1470" s="471"/>
      <c r="Q1470" s="472"/>
      <c r="R1470" s="471"/>
      <c r="S1470" s="473"/>
      <c r="T1470" s="471"/>
      <c r="U1470" s="472"/>
      <c r="V1470" s="471"/>
      <c r="W1470" s="472"/>
      <c r="X1470" s="471"/>
      <c r="Y1470" s="472"/>
      <c r="Z1470" s="471"/>
      <c r="AA1470" s="472"/>
      <c r="AB1470" s="471"/>
      <c r="AC1470" s="472"/>
      <c r="AD1470" s="471"/>
      <c r="AE1470" s="471"/>
      <c r="AF1470" s="471"/>
      <c r="AG1470" s="472"/>
      <c r="AH1470" s="471"/>
      <c r="AI1470" s="472"/>
      <c r="AJ1470" s="471"/>
      <c r="AK1470" s="472"/>
      <c r="AL1470" s="471"/>
      <c r="AM1470" s="472"/>
      <c r="AN1470" s="471"/>
      <c r="AO1470" s="472"/>
      <c r="AP1470" s="471"/>
      <c r="AQ1470" s="472"/>
      <c r="AR1470" s="472"/>
    </row>
    <row r="1471" spans="1:44" s="452" customFormat="1">
      <c r="A1471" s="466"/>
      <c r="B1471" s="467"/>
      <c r="C1471" s="466"/>
      <c r="D1471" s="477"/>
      <c r="E1471" s="478"/>
      <c r="F1471" s="477"/>
      <c r="G1471" s="478"/>
      <c r="H1471" s="477"/>
      <c r="I1471" s="451"/>
      <c r="J1471" s="451"/>
      <c r="K1471" s="449"/>
      <c r="L1471" s="471"/>
      <c r="N1471" s="471"/>
      <c r="O1471" s="472"/>
      <c r="P1471" s="471"/>
      <c r="Q1471" s="472"/>
      <c r="R1471" s="471"/>
      <c r="S1471" s="472"/>
      <c r="T1471" s="471"/>
      <c r="U1471" s="472"/>
      <c r="V1471" s="471"/>
      <c r="W1471" s="472"/>
      <c r="X1471" s="471"/>
      <c r="Y1471" s="472"/>
      <c r="Z1471" s="471"/>
      <c r="AA1471" s="472"/>
      <c r="AB1471" s="471"/>
      <c r="AC1471" s="472"/>
      <c r="AD1471" s="471"/>
      <c r="AE1471" s="472"/>
      <c r="AF1471" s="471"/>
      <c r="AG1471" s="472"/>
      <c r="AH1471" s="471"/>
      <c r="AI1471" s="472"/>
      <c r="AJ1471" s="471"/>
      <c r="AK1471" s="472"/>
      <c r="AL1471" s="471"/>
      <c r="AM1471" s="472"/>
      <c r="AN1471" s="471"/>
      <c r="AO1471" s="472"/>
      <c r="AP1471" s="471"/>
      <c r="AQ1471" s="472"/>
      <c r="AR1471" s="471"/>
    </row>
    <row r="1472" spans="1:44" s="452" customFormat="1">
      <c r="A1472" s="466"/>
      <c r="B1472" s="467"/>
      <c r="C1472" s="466"/>
      <c r="D1472" s="479"/>
      <c r="E1472" s="479"/>
      <c r="F1472" s="484"/>
      <c r="G1472" s="466"/>
      <c r="H1472" s="479"/>
      <c r="I1472" s="451"/>
      <c r="J1472" s="451"/>
      <c r="K1472" s="449"/>
      <c r="L1472" s="471"/>
      <c r="N1472" s="471"/>
      <c r="O1472" s="472"/>
      <c r="P1472" s="471"/>
      <c r="Q1472" s="472"/>
      <c r="R1472" s="471"/>
      <c r="S1472" s="472"/>
      <c r="T1472" s="471"/>
      <c r="U1472" s="472"/>
      <c r="V1472" s="471"/>
      <c r="W1472" s="472"/>
      <c r="X1472" s="471"/>
      <c r="Y1472" s="472"/>
      <c r="Z1472" s="471"/>
      <c r="AA1472" s="472"/>
      <c r="AB1472" s="471"/>
      <c r="AC1472" s="472"/>
      <c r="AD1472" s="471"/>
      <c r="AE1472" s="472"/>
      <c r="AF1472" s="471"/>
      <c r="AG1472" s="472"/>
      <c r="AH1472" s="471"/>
      <c r="AI1472" s="472"/>
      <c r="AJ1472" s="471"/>
      <c r="AK1472" s="472"/>
      <c r="AL1472" s="471"/>
      <c r="AM1472" s="472"/>
      <c r="AN1472" s="471"/>
      <c r="AO1472" s="472"/>
      <c r="AP1472" s="471"/>
      <c r="AQ1472" s="472"/>
      <c r="AR1472" s="471"/>
    </row>
    <row r="1473" spans="1:44" s="452" customFormat="1">
      <c r="A1473" s="449"/>
      <c r="B1473" s="485"/>
      <c r="C1473" s="449"/>
      <c r="D1473" s="486"/>
      <c r="E1473" s="486"/>
      <c r="F1473" s="486"/>
      <c r="G1473" s="486"/>
      <c r="H1473" s="486"/>
      <c r="I1473" s="451"/>
      <c r="J1473" s="451"/>
      <c r="K1473" s="449"/>
      <c r="L1473" s="471"/>
      <c r="N1473" s="471"/>
      <c r="O1473" s="472"/>
      <c r="P1473" s="471"/>
      <c r="Q1473" s="472"/>
      <c r="R1473" s="471"/>
      <c r="S1473" s="472"/>
      <c r="T1473" s="471"/>
      <c r="U1473" s="472"/>
      <c r="V1473" s="471"/>
      <c r="W1473" s="472"/>
      <c r="X1473" s="471"/>
      <c r="Y1473" s="472"/>
      <c r="Z1473" s="471"/>
      <c r="AA1473" s="472"/>
      <c r="AB1473" s="471"/>
      <c r="AC1473" s="472"/>
      <c r="AD1473" s="471"/>
      <c r="AE1473" s="472"/>
      <c r="AF1473" s="471"/>
      <c r="AG1473" s="472"/>
      <c r="AH1473" s="471"/>
      <c r="AI1473" s="472"/>
      <c r="AJ1473" s="471"/>
      <c r="AK1473" s="472"/>
      <c r="AL1473" s="471"/>
      <c r="AM1473" s="472"/>
      <c r="AN1473" s="471"/>
      <c r="AO1473" s="472"/>
      <c r="AP1473" s="471"/>
      <c r="AQ1473" s="472"/>
      <c r="AR1473" s="471"/>
    </row>
  </sheetData>
  <mergeCells count="3">
    <mergeCell ref="A2:AD2"/>
    <mergeCell ref="A3:AD3"/>
    <mergeCell ref="A4:AD4"/>
  </mergeCells>
  <hyperlinks>
    <hyperlink ref="N18" r:id="rId1" display="=@if(sum(d729.d730)=0,&quot;NA&quot;,SUM(L729:L730)/SUM(D729:D730))"/>
    <hyperlink ref="N19" r:id="rId2" display="=@if(sum(d729.d730)=0,&quot;NA&quot;,SUM(L729:L730)/SUM(D729:D730))"/>
    <hyperlink ref="N20" r:id="rId3" display="=@if(sum(d729.d730)=0,&quot;NA&quot;,SUM(L729:L730)/SUM(D729:D730))"/>
    <hyperlink ref="N21" r:id="rId4" display="=@if(sum(d729.d730)=0,&quot;NA&quot;,SUM(L729:L730)/SUM(D729:D730))"/>
    <hyperlink ref="N22:N25" r:id="rId5" display="=@if(sum(d729.d730)=0,&quot;NA&quot;,SUM(L729:L730)/SUM(D729:D730))"/>
    <hyperlink ref="P18" r:id="rId6" display="=@if(sum(d729.d730)=0,&quot;NA&quot;,SUM(L729:L730)/SUM(D729:D730))"/>
    <hyperlink ref="P19" r:id="rId7" display="=@if(sum(d729.d730)=0,&quot;NA&quot;,SUM(L729:L730)/SUM(D729:D730))"/>
    <hyperlink ref="P20" r:id="rId8" display="=@if(sum(d729.d730)=0,&quot;NA&quot;,SUM(L729:L730)/SUM(D729:D730))"/>
    <hyperlink ref="P21" r:id="rId9" display="=@if(sum(d729.d730)=0,&quot;NA&quot;,SUM(L729:L730)/SUM(D729:D730))"/>
    <hyperlink ref="P22:P25" r:id="rId10" display="=@if(sum(d729.d730)=0,&quot;NA&quot;,SUM(L729:L730)/SUM(D729:D730))"/>
    <hyperlink ref="T14" r:id="rId11" display="=@if(sum(d729.d730)=0,&quot;NA&quot;,SUM(L729:L730)/SUM(D729:D730))"/>
    <hyperlink ref="T15" r:id="rId12" display="=@if(sum(d729.d730)=0,&quot;NA&quot;,SUM(L729:L730)/SUM(D729:D730))"/>
    <hyperlink ref="T16" r:id="rId13" display="=@if(sum(d729.d730)=0,&quot;NA&quot;,SUM(L729:L730)/SUM(D729:D730))"/>
    <hyperlink ref="T17" r:id="rId14" display="=@if(sum(d729.d730)=0,&quot;NA&quot;,SUM(L729:L730)/SUM(D729:D730))"/>
    <hyperlink ref="T18" r:id="rId15" display="=@if(sum(d729.d730)=0,&quot;NA&quot;,SUM(L729:L730)/SUM(D729:D730))"/>
    <hyperlink ref="V15" r:id="rId16" display="=@if(sum(d729.d730)=0,&quot;NA&quot;,SUM(L729:L730)/SUM(D729:D730))"/>
    <hyperlink ref="V17" r:id="rId17" display="=@if(sum(d729.d730)=0,&quot;NA&quot;,SUM(L729:L730)/SUM(D729:D730))"/>
    <hyperlink ref="V18" r:id="rId18" display="=@if(sum(d729.d730)=0,&quot;NA&quot;,SUM(L729:L730)/SUM(D729:D730))"/>
    <hyperlink ref="X15" r:id="rId19" display="=@if(sum(d729.d730)=0,&quot;NA&quot;,SUM(L729:L730)/SUM(D729:D730))"/>
    <hyperlink ref="X16" r:id="rId20" display="=@if(sum(d729.d730)=0,&quot;NA&quot;,SUM(L729:L730)/SUM(D729:D730))"/>
    <hyperlink ref="X17" r:id="rId21" display="=@if(sum(d729.d730)=0,&quot;NA&quot;,SUM(L729:L730)/SUM(D729:D730))"/>
    <hyperlink ref="X18" r:id="rId22" display="=@if(sum(d729.d730)=0,&quot;NA&quot;,SUM(L729:L730)/SUM(D729:D730))"/>
    <hyperlink ref="Z16" r:id="rId23" display="=@if(sum(d729.d730)=0,&quot;NA&quot;,SUM(L729:L730)/SUM(D729:D730))"/>
    <hyperlink ref="Z17" r:id="rId24" display="=@if(sum(d729.d730)=0,&quot;NA&quot;,SUM(L729:L730)/SUM(D729:D730))"/>
    <hyperlink ref="Z18" r:id="rId25" display="=@if(sum(d729.d730)=0,&quot;NA&quot;,SUM(L729:L730)/SUM(D729:D730))"/>
    <hyperlink ref="AB17" r:id="rId26" display="=@if(sum(d729.d730)=0,&quot;NA&quot;,SUM(L729:L730)/SUM(D729:D730))"/>
    <hyperlink ref="AB18" r:id="rId27" display="=@if(sum(d729.d730)=0,&quot;NA&quot;,SUM(L729:L730)/SUM(D729:D730))"/>
    <hyperlink ref="AD18" r:id="rId28" display="=@if(sum(d729.d730)=0,&quot;NA&quot;,SUM(L729:L730)/SUM(D729:D730))"/>
    <hyperlink ref="R19" r:id="rId29" display="=@if(sum(d729.d730)=0,&quot;NA&quot;,SUM(L729:L730)/SUM(D729:D730))"/>
    <hyperlink ref="R20" r:id="rId30" display="=@if(sum(d729.d730)=0,&quot;NA&quot;,SUM(L729:L730)/SUM(D729:D730))"/>
    <hyperlink ref="R21" r:id="rId31" display="=@if(sum(d729.d730)=0,&quot;NA&quot;,SUM(L729:L730)/SUM(D729:D730))"/>
    <hyperlink ref="T19" r:id="rId32" display="=@if(sum(d729.d730)=0,&quot;NA&quot;,SUM(L729:L730)/SUM(D729:D730))"/>
    <hyperlink ref="T20" r:id="rId33" display="=@if(sum(d729.d730)=0,&quot;NA&quot;,SUM(L729:L730)/SUM(D729:D730))"/>
    <hyperlink ref="T21" r:id="rId34" display="=@if(sum(d729.d730)=0,&quot;NA&quot;,SUM(L729:L730)/SUM(D729:D730))"/>
    <hyperlink ref="V19" r:id="rId35" display="=@if(sum(d729.d730)=0,&quot;NA&quot;,SUM(L729:L730)/SUM(D729:D730))"/>
    <hyperlink ref="V20" r:id="rId36" display="=@if(sum(d729.d730)=0,&quot;NA&quot;,SUM(L729:L730)/SUM(D729:D730))"/>
    <hyperlink ref="V21" r:id="rId37" display="=@if(sum(d729.d730)=0,&quot;NA&quot;,SUM(L729:L730)/SUM(D729:D730))"/>
    <hyperlink ref="X19" r:id="rId38" display="=@if(sum(d729.d730)=0,&quot;NA&quot;,SUM(L729:L730)/SUM(D729:D730))"/>
    <hyperlink ref="X20" r:id="rId39" display="=@if(sum(d729.d730)=0,&quot;NA&quot;,SUM(L729:L730)/SUM(D729:D730))"/>
    <hyperlink ref="X21" r:id="rId40" display="=@if(sum(d729.d730)=0,&quot;NA&quot;,SUM(L729:L730)/SUM(D729:D730))"/>
    <hyperlink ref="Z19" r:id="rId41" display="=@if(sum(d729.d730)=0,&quot;NA&quot;,SUM(L729:L730)/SUM(D729:D730))"/>
    <hyperlink ref="Z20" r:id="rId42" display="=@if(sum(d729.d730)=0,&quot;NA&quot;,SUM(L729:L730)/SUM(D729:D730))"/>
    <hyperlink ref="Z21" r:id="rId43" display="=@if(sum(d729.d730)=0,&quot;NA&quot;,SUM(L729:L730)/SUM(D729:D730))"/>
    <hyperlink ref="AB19" r:id="rId44" display="=@if(sum(d729.d730)=0,&quot;NA&quot;,SUM(L729:L730)/SUM(D729:D730))"/>
    <hyperlink ref="AB20" r:id="rId45" display="=@if(sum(d729.d730)=0,&quot;NA&quot;,SUM(L729:L730)/SUM(D729:D730))"/>
    <hyperlink ref="AB21" r:id="rId46" display="=@if(sum(d729.d730)=0,&quot;NA&quot;,SUM(L729:L730)/SUM(D729:D730))"/>
    <hyperlink ref="AD19" r:id="rId47" display="=@if(sum(d729.d730)=0,&quot;NA&quot;,SUM(L729:L730)/SUM(D729:D730))"/>
    <hyperlink ref="AD20" r:id="rId48" display="=@if(sum(d729.d730)=0,&quot;NA&quot;,SUM(L729:L730)/SUM(D729:D730))"/>
    <hyperlink ref="AD21" r:id="rId49" display="=@if(sum(d729.d730)=0,&quot;NA&quot;,SUM(L729:L730)/SUM(D729:D730))"/>
    <hyperlink ref="AF19" r:id="rId50" display="=@if(sum(d729.d730)=0,&quot;NA&quot;,SUM(L729:L730)/SUM(D729:D730))"/>
    <hyperlink ref="AF20" r:id="rId51" display="=@if(sum(d729.d730)=0,&quot;NA&quot;,SUM(L729:L730)/SUM(D729:D730))"/>
    <hyperlink ref="AF21" r:id="rId52" display="=@if(sum(d729.d730)=0,&quot;NA&quot;,SUM(L729:L730)/SUM(D729:D730))"/>
    <hyperlink ref="AH17" r:id="rId53" display="=@if(sum(d729.d730)=0,&quot;NA&quot;,SUM(L729:L730)/SUM(D729:D730))"/>
    <hyperlink ref="AH20" r:id="rId54" display="=@if(sum(d729.d730)=0,&quot;NA&quot;,SUM(L729:L730)/SUM(D729:D730))"/>
    <hyperlink ref="AH21" r:id="rId55" display="=@if(sum(d729.d730)=0,&quot;NA&quot;,SUM(L729:L730)/SUM(D729:D730))"/>
    <hyperlink ref="AJ17" r:id="rId56" display="=@if(sum(d729.d730)=0,&quot;NA&quot;,SUM(L729:L730)/SUM(D729:D730))"/>
    <hyperlink ref="AJ18" r:id="rId57" display="=@if(sum(d729.d730)=0,&quot;NA&quot;,SUM(L729:L730)/SUM(D729:D730))"/>
    <hyperlink ref="AJ21" r:id="rId58" display="=@if(sum(d729.d730)=0,&quot;NA&quot;,SUM(L729:L730)/SUM(D729:D730))"/>
    <hyperlink ref="AL17" r:id="rId59" display="=@if(sum(d729.d730)=0,&quot;NA&quot;,SUM(L729:L730)/SUM(D729:D730))"/>
    <hyperlink ref="AL18" r:id="rId60" display="=@if(sum(d729.d730)=0,&quot;NA&quot;,SUM(L729:L730)/SUM(D729:D730))"/>
    <hyperlink ref="AL19" r:id="rId61" display="=@if(sum(d729.d730)=0,&quot;NA&quot;,SUM(L729:L730)/SUM(D729:D730))"/>
    <hyperlink ref="AN17" r:id="rId62" display="=@if(sum(d729.d730)=0,&quot;NA&quot;,SUM(L729:L730)/SUM(D729:D730))"/>
    <hyperlink ref="AN18" r:id="rId63" display="=@if(sum(d729.d730)=0,&quot;NA&quot;,SUM(L729:L730)/SUM(D729:D730))"/>
    <hyperlink ref="AN19" r:id="rId64" display="=@if(sum(d729.d730)=0,&quot;NA&quot;,SUM(L729:L730)/SUM(D729:D730))"/>
    <hyperlink ref="AN20" r:id="rId65" display="=@if(sum(d729.d730)=0,&quot;NA&quot;,SUM(L729:L730)/SUM(D729:D730))"/>
    <hyperlink ref="V16" r:id="rId66" display="=@if(sum(d729.d730)=0,&quot;NA&quot;,SUM(L729:L730)/SUM(D729:D730))"/>
    <hyperlink ref="R22" r:id="rId67" display="=@if(sum(d729.d730)=0,&quot;NA&quot;,SUM(L729:L730)/SUM(D729:D730))"/>
    <hyperlink ref="T22" r:id="rId68" display="=@if(sum(d729.d730)=0,&quot;NA&quot;,SUM(L729:L730)/SUM(D729:D730))"/>
    <hyperlink ref="V22" r:id="rId69" display="=@if(sum(d729.d730)=0,&quot;NA&quot;,SUM(L729:L730)/SUM(D729:D730))"/>
    <hyperlink ref="Z22" r:id="rId70" display="=@if(sum(d729.d730)=0,&quot;NA&quot;,SUM(L729:L730)/SUM(D729:D730))"/>
    <hyperlink ref="AB22" r:id="rId71" display="=@if(sum(d729.d730)=0,&quot;NA&quot;,SUM(L729:L730)/SUM(D729:D730))"/>
    <hyperlink ref="AD22" r:id="rId72" display="=@if(sum(d729.d730)=0,&quot;NA&quot;,SUM(L729:L730)/SUM(D729:D730))"/>
    <hyperlink ref="AF22" r:id="rId73" display="=@if(sum(d729.d730)=0,&quot;NA&quot;,SUM(L729:L730)/SUM(D729:D730))"/>
    <hyperlink ref="AH22" r:id="rId74" display="=@if(sum(d729.d730)=0,&quot;NA&quot;,SUM(L729:L730)/SUM(D729:D730))"/>
    <hyperlink ref="AJ22" r:id="rId75" display="=@if(sum(d729.d730)=0,&quot;NA&quot;,SUM(L729:L730)/SUM(D729:D730))"/>
    <hyperlink ref="AL22" r:id="rId76" display="=@if(sum(d729.d730)=0,&quot;NA&quot;,SUM(L729:L730)/SUM(D729:D730))"/>
    <hyperlink ref="R23:R25" r:id="rId77" display="=@if(sum(d729.d730)=0,&quot;NA&quot;,SUM(L729:L730)/SUM(D729:D730))"/>
    <hyperlink ref="T23:T25" r:id="rId78" display="=@if(sum(d729.d730)=0,&quot;NA&quot;,SUM(L729:L730)/SUM(D729:D730))"/>
    <hyperlink ref="V23:V25" r:id="rId79" display="=@if(sum(d729.d730)=0,&quot;NA&quot;,SUM(L729:L730)/SUM(D729:D730))"/>
    <hyperlink ref="X22" r:id="rId80" display="=@if(sum(d729.d730)=0,&quot;NA&quot;,SUM(L729:L730)/SUM(D729:D730))"/>
    <hyperlink ref="X23:X25" r:id="rId81" display="=@if(sum(d729.d730)=0,&quot;NA&quot;,SUM(L729:L730)/SUM(D729:D730))"/>
    <hyperlink ref="Z23:Z25" r:id="rId82" display="=@if(sum(d729.d730)=0,&quot;NA&quot;,SUM(L729:L730)/SUM(D729:D730))"/>
    <hyperlink ref="AB23:AB25" r:id="rId83" display="=@if(sum(d729.d730)=0,&quot;NA&quot;,SUM(L729:L730)/SUM(D729:D730))"/>
    <hyperlink ref="AD23:AD25" r:id="rId84" display="=@if(sum(d729.d730)=0,&quot;NA&quot;,SUM(L729:L730)/SUM(D729:D730))"/>
    <hyperlink ref="AF23:AF25" r:id="rId85" display="=@if(sum(d729.d730)=0,&quot;NA&quot;,SUM(L729:L730)/SUM(D729:D730))"/>
    <hyperlink ref="AH23:AH25" r:id="rId86" display="=@if(sum(d729.d730)=0,&quot;NA&quot;,SUM(L729:L730)/SUM(D729:D730))"/>
    <hyperlink ref="AJ23:AJ25" r:id="rId87" display="=@if(sum(d729.d730)=0,&quot;NA&quot;,SUM(L729:L730)/SUM(D729:D730))"/>
    <hyperlink ref="AL23:AL25" r:id="rId88" display="=@if(sum(d729.d730)=0,&quot;NA&quot;,SUM(L729:L730)/SUM(D729:D730))"/>
    <hyperlink ref="AN23:AN25" r:id="rId89" display="=@if(sum(d729.d730)=0,&quot;NA&quot;,SUM(L729:L730)/SUM(D729:D730))"/>
    <hyperlink ref="V14" r:id="rId90" display="=@if(sum(d729.d730)=0,&quot;NA&quot;,SUM(L729:L730)/SUM(D729:D730))"/>
    <hyperlink ref="T13" r:id="rId91" display="=@if(sum(d729.d730)=0,&quot;NA&quot;,SUM(L729:L730)/SUM(D729:D730))"/>
    <hyperlink ref="N60" r:id="rId92" display="=@if(sum(d729.d730)=0,&quot;NA&quot;,SUM(L729:L730)/SUM(D729:D730))"/>
    <hyperlink ref="N61" r:id="rId93" display="=@if(sum(d729.d730)=0,&quot;NA&quot;,SUM(L729:L730)/SUM(D729:D730))"/>
    <hyperlink ref="N62" r:id="rId94" display="=@if(sum(d729.d730)=0,&quot;NA&quot;,SUM(L729:L730)/SUM(D729:D730))"/>
    <hyperlink ref="N63" r:id="rId95" display="=@if(sum(d729.d730)=0,&quot;NA&quot;,SUM(L729:L730)/SUM(D729:D730))"/>
    <hyperlink ref="N64:N67" r:id="rId96" display="=@if(sum(d729.d730)=0,&quot;NA&quot;,SUM(L729:L730)/SUM(D729:D730))"/>
    <hyperlink ref="P60" r:id="rId97" display="=@if(sum(d729.d730)=0,&quot;NA&quot;,SUM(L729:L730)/SUM(D729:D730))"/>
    <hyperlink ref="P61" r:id="rId98" display="=@if(sum(d729.d730)=0,&quot;NA&quot;,SUM(L729:L730)/SUM(D729:D730))"/>
    <hyperlink ref="P62" r:id="rId99" display="=@if(sum(d729.d730)=0,&quot;NA&quot;,SUM(L729:L730)/SUM(D729:D730))"/>
    <hyperlink ref="P63" r:id="rId100" display="=@if(sum(d729.d730)=0,&quot;NA&quot;,SUM(L729:L730)/SUM(D729:D730))"/>
    <hyperlink ref="P64:P67" r:id="rId101" display="=@if(sum(d729.d730)=0,&quot;NA&quot;,SUM(L729:L730)/SUM(D729:D730))"/>
    <hyperlink ref="T56" r:id="rId102" display="=@if(sum(d729.d730)=0,&quot;NA&quot;,SUM(L729:L730)/SUM(D729:D730))"/>
    <hyperlink ref="T57" r:id="rId103" display="=@if(sum(d729.d730)=0,&quot;NA&quot;,SUM(L729:L730)/SUM(D729:D730))"/>
    <hyperlink ref="T58" r:id="rId104" display="=@if(sum(d729.d730)=0,&quot;NA&quot;,SUM(L729:L730)/SUM(D729:D730))"/>
    <hyperlink ref="T59" r:id="rId105" display="=@if(sum(d729.d730)=0,&quot;NA&quot;,SUM(L729:L730)/SUM(D729:D730))"/>
    <hyperlink ref="T60" r:id="rId106" display="=@if(sum(d729.d730)=0,&quot;NA&quot;,SUM(L729:L730)/SUM(D729:D730))"/>
    <hyperlink ref="V57" r:id="rId107" display="=@if(sum(d729.d730)=0,&quot;NA&quot;,SUM(L729:L730)/SUM(D729:D730))"/>
    <hyperlink ref="V59" r:id="rId108" display="=@if(sum(d729.d730)=0,&quot;NA&quot;,SUM(L729:L730)/SUM(D729:D730))"/>
    <hyperlink ref="V60" r:id="rId109" display="=@if(sum(d729.d730)=0,&quot;NA&quot;,SUM(L729:L730)/SUM(D729:D730))"/>
    <hyperlink ref="X57" r:id="rId110" display="=@if(sum(d729.d730)=0,&quot;NA&quot;,SUM(L729:L730)/SUM(D729:D730))"/>
    <hyperlink ref="X58" r:id="rId111" display="=@if(sum(d729.d730)=0,&quot;NA&quot;,SUM(L729:L730)/SUM(D729:D730))"/>
    <hyperlink ref="X59" r:id="rId112" display="=@if(sum(d729.d730)=0,&quot;NA&quot;,SUM(L729:L730)/SUM(D729:D730))"/>
    <hyperlink ref="X60" r:id="rId113" display="=@if(sum(d729.d730)=0,&quot;NA&quot;,SUM(L729:L730)/SUM(D729:D730))"/>
    <hyperlink ref="Z58" r:id="rId114" display="=@if(sum(d729.d730)=0,&quot;NA&quot;,SUM(L729:L730)/SUM(D729:D730))"/>
    <hyperlink ref="Z59" r:id="rId115" display="=@if(sum(d729.d730)=0,&quot;NA&quot;,SUM(L729:L730)/SUM(D729:D730))"/>
    <hyperlink ref="Z60" r:id="rId116" display="=@if(sum(d729.d730)=0,&quot;NA&quot;,SUM(L729:L730)/SUM(D729:D730))"/>
    <hyperlink ref="AB59" r:id="rId117" display="=@if(sum(d729.d730)=0,&quot;NA&quot;,SUM(L729:L730)/SUM(D729:D730))"/>
    <hyperlink ref="AB60" r:id="rId118" display="=@if(sum(d729.d730)=0,&quot;NA&quot;,SUM(L729:L730)/SUM(D729:D730))"/>
    <hyperlink ref="AD60" r:id="rId119" display="=@if(sum(d729.d730)=0,&quot;NA&quot;,SUM(L729:L730)/SUM(D729:D730))"/>
    <hyperlink ref="R61" r:id="rId120" display="=@if(sum(d729.d730)=0,&quot;NA&quot;,SUM(L729:L730)/SUM(D729:D730))"/>
    <hyperlink ref="R62" r:id="rId121" display="=@if(sum(d729.d730)=0,&quot;NA&quot;,SUM(L729:L730)/SUM(D729:D730))"/>
    <hyperlink ref="R63" r:id="rId122" display="=@if(sum(d729.d730)=0,&quot;NA&quot;,SUM(L729:L730)/SUM(D729:D730))"/>
    <hyperlink ref="T61" r:id="rId123" display="=@if(sum(d729.d730)=0,&quot;NA&quot;,SUM(L729:L730)/SUM(D729:D730))"/>
    <hyperlink ref="T62" r:id="rId124" display="=@if(sum(d729.d730)=0,&quot;NA&quot;,SUM(L729:L730)/SUM(D729:D730))"/>
    <hyperlink ref="T63" r:id="rId125" display="=@if(sum(d729.d730)=0,&quot;NA&quot;,SUM(L729:L730)/SUM(D729:D730))"/>
    <hyperlink ref="V61" r:id="rId126" display="=@if(sum(d729.d730)=0,&quot;NA&quot;,SUM(L729:L730)/SUM(D729:D730))"/>
    <hyperlink ref="V62" r:id="rId127" display="=@if(sum(d729.d730)=0,&quot;NA&quot;,SUM(L729:L730)/SUM(D729:D730))"/>
    <hyperlink ref="V63" r:id="rId128" display="=@if(sum(d729.d730)=0,&quot;NA&quot;,SUM(L729:L730)/SUM(D729:D730))"/>
    <hyperlink ref="X61" r:id="rId129" display="=@if(sum(d729.d730)=0,&quot;NA&quot;,SUM(L729:L730)/SUM(D729:D730))"/>
    <hyperlink ref="X62" r:id="rId130" display="=@if(sum(d729.d730)=0,&quot;NA&quot;,SUM(L729:L730)/SUM(D729:D730))"/>
    <hyperlink ref="X63" r:id="rId131" display="=@if(sum(d729.d730)=0,&quot;NA&quot;,SUM(L729:L730)/SUM(D729:D730))"/>
    <hyperlink ref="Z61" r:id="rId132" display="=@if(sum(d729.d730)=0,&quot;NA&quot;,SUM(L729:L730)/SUM(D729:D730))"/>
    <hyperlink ref="Z62" r:id="rId133" display="=@if(sum(d729.d730)=0,&quot;NA&quot;,SUM(L729:L730)/SUM(D729:D730))"/>
    <hyperlink ref="Z63" r:id="rId134" display="=@if(sum(d729.d730)=0,&quot;NA&quot;,SUM(L729:L730)/SUM(D729:D730))"/>
    <hyperlink ref="AB61" r:id="rId135" display="=@if(sum(d729.d730)=0,&quot;NA&quot;,SUM(L729:L730)/SUM(D729:D730))"/>
    <hyperlink ref="AB62" r:id="rId136" display="=@if(sum(d729.d730)=0,&quot;NA&quot;,SUM(L729:L730)/SUM(D729:D730))"/>
    <hyperlink ref="AB63" r:id="rId137" display="=@if(sum(d729.d730)=0,&quot;NA&quot;,SUM(L729:L730)/SUM(D729:D730))"/>
    <hyperlink ref="AD61" r:id="rId138" display="=@if(sum(d729.d730)=0,&quot;NA&quot;,SUM(L729:L730)/SUM(D729:D730))"/>
    <hyperlink ref="AD62" r:id="rId139" display="=@if(sum(d729.d730)=0,&quot;NA&quot;,SUM(L729:L730)/SUM(D729:D730))"/>
    <hyperlink ref="AD63" r:id="rId140" display="=@if(sum(d729.d730)=0,&quot;NA&quot;,SUM(L729:L730)/SUM(D729:D730))"/>
    <hyperlink ref="AF61" r:id="rId141" display="=@if(sum(d729.d730)=0,&quot;NA&quot;,SUM(L729:L730)/SUM(D729:D730))"/>
    <hyperlink ref="AF62" r:id="rId142" display="=@if(sum(d729.d730)=0,&quot;NA&quot;,SUM(L729:L730)/SUM(D729:D730))"/>
    <hyperlink ref="AF63" r:id="rId143" display="=@if(sum(d729.d730)=0,&quot;NA&quot;,SUM(L729:L730)/SUM(D729:D730))"/>
    <hyperlink ref="AH59" r:id="rId144" display="=@if(sum(d729.d730)=0,&quot;NA&quot;,SUM(L729:L730)/SUM(D729:D730))"/>
    <hyperlink ref="AH62" r:id="rId145" display="=@if(sum(d729.d730)=0,&quot;NA&quot;,SUM(L729:L730)/SUM(D729:D730))"/>
    <hyperlink ref="AH63" r:id="rId146" display="=@if(sum(d729.d730)=0,&quot;NA&quot;,SUM(L729:L730)/SUM(D729:D730))"/>
    <hyperlink ref="AJ59" r:id="rId147" display="=@if(sum(d729.d730)=0,&quot;NA&quot;,SUM(L729:L730)/SUM(D729:D730))"/>
    <hyperlink ref="AJ60" r:id="rId148" display="=@if(sum(d729.d730)=0,&quot;NA&quot;,SUM(L729:L730)/SUM(D729:D730))"/>
    <hyperlink ref="AJ63" r:id="rId149" display="=@if(sum(d729.d730)=0,&quot;NA&quot;,SUM(L729:L730)/SUM(D729:D730))"/>
    <hyperlink ref="AL59" r:id="rId150" display="=@if(sum(d729.d730)=0,&quot;NA&quot;,SUM(L729:L730)/SUM(D729:D730))"/>
    <hyperlink ref="AL60" r:id="rId151" display="=@if(sum(d729.d730)=0,&quot;NA&quot;,SUM(L729:L730)/SUM(D729:D730))"/>
    <hyperlink ref="AL61" r:id="rId152" display="=@if(sum(d729.d730)=0,&quot;NA&quot;,SUM(L729:L730)/SUM(D729:D730))"/>
    <hyperlink ref="AN59" r:id="rId153" display="=@if(sum(d729.d730)=0,&quot;NA&quot;,SUM(L729:L730)/SUM(D729:D730))"/>
    <hyperlink ref="AN60" r:id="rId154" display="=@if(sum(d729.d730)=0,&quot;NA&quot;,SUM(L729:L730)/SUM(D729:D730))"/>
    <hyperlink ref="AN61" r:id="rId155" display="=@if(sum(d729.d730)=0,&quot;NA&quot;,SUM(L729:L730)/SUM(D729:D730))"/>
    <hyperlink ref="AN62" r:id="rId156" display="=@if(sum(d729.d730)=0,&quot;NA&quot;,SUM(L729:L730)/SUM(D729:D730))"/>
    <hyperlink ref="V58" r:id="rId157" display="=@if(sum(d729.d730)=0,&quot;NA&quot;,SUM(L729:L730)/SUM(D729:D730))"/>
    <hyperlink ref="R64" r:id="rId158" display="=@if(sum(d729.d730)=0,&quot;NA&quot;,SUM(L729:L730)/SUM(D729:D730))"/>
    <hyperlink ref="T64" r:id="rId159" display="=@if(sum(d729.d730)=0,&quot;NA&quot;,SUM(L729:L730)/SUM(D729:D730))"/>
    <hyperlink ref="V64" r:id="rId160" display="=@if(sum(d729.d730)=0,&quot;NA&quot;,SUM(L729:L730)/SUM(D729:D730))"/>
    <hyperlink ref="Z64" r:id="rId161" display="=@if(sum(d729.d730)=0,&quot;NA&quot;,SUM(L729:L730)/SUM(D729:D730))"/>
    <hyperlink ref="AB64" r:id="rId162" display="=@if(sum(d729.d730)=0,&quot;NA&quot;,SUM(L729:L730)/SUM(D729:D730))"/>
    <hyperlink ref="AD64" r:id="rId163" display="=@if(sum(d729.d730)=0,&quot;NA&quot;,SUM(L729:L730)/SUM(D729:D730))"/>
    <hyperlink ref="AF64" r:id="rId164" display="=@if(sum(d729.d730)=0,&quot;NA&quot;,SUM(L729:L730)/SUM(D729:D730))"/>
    <hyperlink ref="AH64" r:id="rId165" display="=@if(sum(d729.d730)=0,&quot;NA&quot;,SUM(L729:L730)/SUM(D729:D730))"/>
    <hyperlink ref="AJ64" r:id="rId166" display="=@if(sum(d729.d730)=0,&quot;NA&quot;,SUM(L729:L730)/SUM(D729:D730))"/>
    <hyperlink ref="AL64" r:id="rId167" display="=@if(sum(d729.d730)=0,&quot;NA&quot;,SUM(L729:L730)/SUM(D729:D730))"/>
    <hyperlink ref="R65:R67" r:id="rId168" display="=@if(sum(d729.d730)=0,&quot;NA&quot;,SUM(L729:L730)/SUM(D729:D730))"/>
    <hyperlink ref="T65:T67" r:id="rId169" display="=@if(sum(d729.d730)=0,&quot;NA&quot;,SUM(L729:L730)/SUM(D729:D730))"/>
    <hyperlink ref="V65:V67" r:id="rId170" display="=@if(sum(d729.d730)=0,&quot;NA&quot;,SUM(L729:L730)/SUM(D729:D730))"/>
    <hyperlink ref="X64" r:id="rId171" display="=@if(sum(d729.d730)=0,&quot;NA&quot;,SUM(L729:L730)/SUM(D729:D730))"/>
    <hyperlink ref="X65:X67" r:id="rId172" display="=@if(sum(d729.d730)=0,&quot;NA&quot;,SUM(L729:L730)/SUM(D729:D730))"/>
    <hyperlink ref="Z65:Z67" r:id="rId173" display="=@if(sum(d729.d730)=0,&quot;NA&quot;,SUM(L729:L730)/SUM(D729:D730))"/>
    <hyperlink ref="AB65:AB67" r:id="rId174" display="=@if(sum(d729.d730)=0,&quot;NA&quot;,SUM(L729:L730)/SUM(D729:D730))"/>
    <hyperlink ref="AD65:AD67" r:id="rId175" display="=@if(sum(d729.d730)=0,&quot;NA&quot;,SUM(L729:L730)/SUM(D729:D730))"/>
    <hyperlink ref="AF65:AF67" r:id="rId176" display="=@if(sum(d729.d730)=0,&quot;NA&quot;,SUM(L729:L730)/SUM(D729:D730))"/>
    <hyperlink ref="AH65:AH67" r:id="rId177" display="=@if(sum(d729.d730)=0,&quot;NA&quot;,SUM(L729:L730)/SUM(D729:D730))"/>
    <hyperlink ref="AJ65:AJ67" r:id="rId178" display="=@if(sum(d729.d730)=0,&quot;NA&quot;,SUM(L729:L730)/SUM(D729:D730))"/>
    <hyperlink ref="AL65:AL67" r:id="rId179" display="=@if(sum(d729.d730)=0,&quot;NA&quot;,SUM(L729:L730)/SUM(D729:D730))"/>
    <hyperlink ref="AN65:AN67" r:id="rId180" display="=@if(sum(d729.d730)=0,&quot;NA&quot;,SUM(L729:L730)/SUM(D729:D730))"/>
    <hyperlink ref="V56" r:id="rId181" display="=@if(sum(d729.d730)=0,&quot;NA&quot;,SUM(L729:L730)/SUM(D729:D730))"/>
    <hyperlink ref="T55" r:id="rId182" display="=@if(sum(d729.d730)=0,&quot;NA&quot;,SUM(L729:L730)/SUM(D729:D730))"/>
    <hyperlink ref="N81" r:id="rId183" display="=@if(sum(d729.d730)=0,&quot;NA&quot;,SUM(L729:L730)/SUM(D729:D730))"/>
    <hyperlink ref="N82" r:id="rId184" display="=@if(sum(d729.d730)=0,&quot;NA&quot;,SUM(L729:L730)/SUM(D729:D730))"/>
    <hyperlink ref="N83" r:id="rId185" display="=@if(sum(d729.d730)=0,&quot;NA&quot;,SUM(L729:L730)/SUM(D729:D730))"/>
    <hyperlink ref="N84" r:id="rId186" display="=@if(sum(d729.d730)=0,&quot;NA&quot;,SUM(L729:L730)/SUM(D729:D730))"/>
    <hyperlink ref="N85:N88" r:id="rId187" display="=@if(sum(d729.d730)=0,&quot;NA&quot;,SUM(L729:L730)/SUM(D729:D730))"/>
    <hyperlink ref="P81" r:id="rId188" display="=@if(sum(d729.d730)=0,&quot;NA&quot;,SUM(L729:L730)/SUM(D729:D730))"/>
    <hyperlink ref="P82" r:id="rId189" display="=@if(sum(d729.d730)=0,&quot;NA&quot;,SUM(L729:L730)/SUM(D729:D730))"/>
    <hyperlink ref="P83" r:id="rId190" display="=@if(sum(d729.d730)=0,&quot;NA&quot;,SUM(L729:L730)/SUM(D729:D730))"/>
    <hyperlink ref="P84" r:id="rId191" display="=@if(sum(d729.d730)=0,&quot;NA&quot;,SUM(L729:L730)/SUM(D729:D730))"/>
    <hyperlink ref="P85:P88" r:id="rId192" display="=@if(sum(d729.d730)=0,&quot;NA&quot;,SUM(L729:L730)/SUM(D729:D730))"/>
    <hyperlink ref="T77" r:id="rId193" display="=@if(sum(d729.d730)=0,&quot;NA&quot;,SUM(L729:L730)/SUM(D729:D730))"/>
    <hyperlink ref="T78" r:id="rId194" display="=@if(sum(d729.d730)=0,&quot;NA&quot;,SUM(L729:L730)/SUM(D729:D730))"/>
    <hyperlink ref="T79" r:id="rId195" display="=@if(sum(d729.d730)=0,&quot;NA&quot;,SUM(L729:L730)/SUM(D729:D730))"/>
    <hyperlink ref="T80" r:id="rId196" display="=@if(sum(d729.d730)=0,&quot;NA&quot;,SUM(L729:L730)/SUM(D729:D730))"/>
    <hyperlink ref="T81" r:id="rId197" display="=@if(sum(d729.d730)=0,&quot;NA&quot;,SUM(L729:L730)/SUM(D729:D730))"/>
    <hyperlink ref="V78" r:id="rId198" display="=@if(sum(d729.d730)=0,&quot;NA&quot;,SUM(L729:L730)/SUM(D729:D730))"/>
    <hyperlink ref="V80" r:id="rId199" display="=@if(sum(d729.d730)=0,&quot;NA&quot;,SUM(L729:L730)/SUM(D729:D730))"/>
    <hyperlink ref="V81" r:id="rId200" display="=@if(sum(d729.d730)=0,&quot;NA&quot;,SUM(L729:L730)/SUM(D729:D730))"/>
    <hyperlink ref="X78" r:id="rId201" display="=@if(sum(d729.d730)=0,&quot;NA&quot;,SUM(L729:L730)/SUM(D729:D730))"/>
    <hyperlink ref="X79" r:id="rId202" display="=@if(sum(d729.d730)=0,&quot;NA&quot;,SUM(L729:L730)/SUM(D729:D730))"/>
    <hyperlink ref="X80" r:id="rId203" display="=@if(sum(d729.d730)=0,&quot;NA&quot;,SUM(L729:L730)/SUM(D729:D730))"/>
    <hyperlink ref="X81" r:id="rId204" display="=@if(sum(d729.d730)=0,&quot;NA&quot;,SUM(L729:L730)/SUM(D729:D730))"/>
    <hyperlink ref="Z79" r:id="rId205" display="=@if(sum(d729.d730)=0,&quot;NA&quot;,SUM(L729:L730)/SUM(D729:D730))"/>
    <hyperlink ref="Z80" r:id="rId206" display="=@if(sum(d729.d730)=0,&quot;NA&quot;,SUM(L729:L730)/SUM(D729:D730))"/>
    <hyperlink ref="Z81" r:id="rId207" display="=@if(sum(d729.d730)=0,&quot;NA&quot;,SUM(L729:L730)/SUM(D729:D730))"/>
    <hyperlink ref="AB80" r:id="rId208" display="=@if(sum(d729.d730)=0,&quot;NA&quot;,SUM(L729:L730)/SUM(D729:D730))"/>
    <hyperlink ref="AB81" r:id="rId209" display="=@if(sum(d729.d730)=0,&quot;NA&quot;,SUM(L729:L730)/SUM(D729:D730))"/>
    <hyperlink ref="AD81" r:id="rId210" display="=@if(sum(d729.d730)=0,&quot;NA&quot;,SUM(L729:L730)/SUM(D729:D730))"/>
    <hyperlink ref="R82" r:id="rId211" display="=@if(sum(d729.d730)=0,&quot;NA&quot;,SUM(L729:L730)/SUM(D729:D730))"/>
    <hyperlink ref="R83" r:id="rId212" display="=@if(sum(d729.d730)=0,&quot;NA&quot;,SUM(L729:L730)/SUM(D729:D730))"/>
    <hyperlink ref="R84" r:id="rId213" display="=@if(sum(d729.d730)=0,&quot;NA&quot;,SUM(L729:L730)/SUM(D729:D730))"/>
    <hyperlink ref="T82" r:id="rId214" display="=@if(sum(d729.d730)=0,&quot;NA&quot;,SUM(L729:L730)/SUM(D729:D730))"/>
    <hyperlink ref="T83" r:id="rId215" display="=@if(sum(d729.d730)=0,&quot;NA&quot;,SUM(L729:L730)/SUM(D729:D730))"/>
    <hyperlink ref="T84" r:id="rId216" display="=@if(sum(d729.d730)=0,&quot;NA&quot;,SUM(L729:L730)/SUM(D729:D730))"/>
    <hyperlink ref="V82" r:id="rId217" display="=@if(sum(d729.d730)=0,&quot;NA&quot;,SUM(L729:L730)/SUM(D729:D730))"/>
    <hyperlink ref="V83" r:id="rId218" display="=@if(sum(d729.d730)=0,&quot;NA&quot;,SUM(L729:L730)/SUM(D729:D730))"/>
    <hyperlink ref="V84" r:id="rId219" display="=@if(sum(d729.d730)=0,&quot;NA&quot;,SUM(L729:L730)/SUM(D729:D730))"/>
    <hyperlink ref="X82" r:id="rId220" display="=@if(sum(d729.d730)=0,&quot;NA&quot;,SUM(L729:L730)/SUM(D729:D730))"/>
    <hyperlink ref="X83" r:id="rId221" display="=@if(sum(d729.d730)=0,&quot;NA&quot;,SUM(L729:L730)/SUM(D729:D730))"/>
    <hyperlink ref="X84" r:id="rId222" display="=@if(sum(d729.d730)=0,&quot;NA&quot;,SUM(L729:L730)/SUM(D729:D730))"/>
    <hyperlink ref="Z82" r:id="rId223" display="=@if(sum(d729.d730)=0,&quot;NA&quot;,SUM(L729:L730)/SUM(D729:D730))"/>
    <hyperlink ref="Z83" r:id="rId224" display="=@if(sum(d729.d730)=0,&quot;NA&quot;,SUM(L729:L730)/SUM(D729:D730))"/>
    <hyperlink ref="Z84" r:id="rId225" display="=@if(sum(d729.d730)=0,&quot;NA&quot;,SUM(L729:L730)/SUM(D729:D730))"/>
    <hyperlink ref="AB82" r:id="rId226" display="=@if(sum(d729.d730)=0,&quot;NA&quot;,SUM(L729:L730)/SUM(D729:D730))"/>
    <hyperlink ref="AB83" r:id="rId227" display="=@if(sum(d729.d730)=0,&quot;NA&quot;,SUM(L729:L730)/SUM(D729:D730))"/>
    <hyperlink ref="AB84" r:id="rId228" display="=@if(sum(d729.d730)=0,&quot;NA&quot;,SUM(L729:L730)/SUM(D729:D730))"/>
    <hyperlink ref="AD82" r:id="rId229" display="=@if(sum(d729.d730)=0,&quot;NA&quot;,SUM(L729:L730)/SUM(D729:D730))"/>
    <hyperlink ref="AD83" r:id="rId230" display="=@if(sum(d729.d730)=0,&quot;NA&quot;,SUM(L729:L730)/SUM(D729:D730))"/>
    <hyperlink ref="AD84" r:id="rId231" display="=@if(sum(d729.d730)=0,&quot;NA&quot;,SUM(L729:L730)/SUM(D729:D730))"/>
    <hyperlink ref="AF82" r:id="rId232" display="=@if(sum(d729.d730)=0,&quot;NA&quot;,SUM(L729:L730)/SUM(D729:D730))"/>
    <hyperlink ref="AF83" r:id="rId233" display="=@if(sum(d729.d730)=0,&quot;NA&quot;,SUM(L729:L730)/SUM(D729:D730))"/>
    <hyperlink ref="AF84" r:id="rId234" display="=@if(sum(d729.d730)=0,&quot;NA&quot;,SUM(L729:L730)/SUM(D729:D730))"/>
    <hyperlink ref="AH80" r:id="rId235" display="=@if(sum(d729.d730)=0,&quot;NA&quot;,SUM(L729:L730)/SUM(D729:D730))"/>
    <hyperlink ref="AH83" r:id="rId236" display="=@if(sum(d729.d730)=0,&quot;NA&quot;,SUM(L729:L730)/SUM(D729:D730))"/>
    <hyperlink ref="AH84" r:id="rId237" display="=@if(sum(d729.d730)=0,&quot;NA&quot;,SUM(L729:L730)/SUM(D729:D730))"/>
    <hyperlink ref="AJ80" r:id="rId238" display="=@if(sum(d729.d730)=0,&quot;NA&quot;,SUM(L729:L730)/SUM(D729:D730))"/>
    <hyperlink ref="AJ81" r:id="rId239" display="=@if(sum(d729.d730)=0,&quot;NA&quot;,SUM(L729:L730)/SUM(D729:D730))"/>
    <hyperlink ref="AJ84" r:id="rId240" display="=@if(sum(d729.d730)=0,&quot;NA&quot;,SUM(L729:L730)/SUM(D729:D730))"/>
    <hyperlink ref="AL80" r:id="rId241" display="=@if(sum(d729.d730)=0,&quot;NA&quot;,SUM(L729:L730)/SUM(D729:D730))"/>
    <hyperlink ref="AL81" r:id="rId242" display="=@if(sum(d729.d730)=0,&quot;NA&quot;,SUM(L729:L730)/SUM(D729:D730))"/>
    <hyperlink ref="AL82" r:id="rId243" display="=@if(sum(d729.d730)=0,&quot;NA&quot;,SUM(L729:L730)/SUM(D729:D730))"/>
    <hyperlink ref="AN80" r:id="rId244" display="=@if(sum(d729.d730)=0,&quot;NA&quot;,SUM(L729:L730)/SUM(D729:D730))"/>
    <hyperlink ref="AN81" r:id="rId245" display="=@if(sum(d729.d730)=0,&quot;NA&quot;,SUM(L729:L730)/SUM(D729:D730))"/>
    <hyperlink ref="AN82" r:id="rId246" display="=@if(sum(d729.d730)=0,&quot;NA&quot;,SUM(L729:L730)/SUM(D729:D730))"/>
    <hyperlink ref="AN83" r:id="rId247" display="=@if(sum(d729.d730)=0,&quot;NA&quot;,SUM(L729:L730)/SUM(D729:D730))"/>
    <hyperlink ref="V79" r:id="rId248" display="=@if(sum(d729.d730)=0,&quot;NA&quot;,SUM(L729:L730)/SUM(D729:D730))"/>
    <hyperlink ref="R85" r:id="rId249" display="=@if(sum(d729.d730)=0,&quot;NA&quot;,SUM(L729:L730)/SUM(D729:D730))"/>
    <hyperlink ref="T85" r:id="rId250" display="=@if(sum(d729.d730)=0,&quot;NA&quot;,SUM(L729:L730)/SUM(D729:D730))"/>
    <hyperlink ref="V85" r:id="rId251" display="=@if(sum(d729.d730)=0,&quot;NA&quot;,SUM(L729:L730)/SUM(D729:D730))"/>
    <hyperlink ref="Z85" r:id="rId252" display="=@if(sum(d729.d730)=0,&quot;NA&quot;,SUM(L729:L730)/SUM(D729:D730))"/>
    <hyperlink ref="AB85" r:id="rId253" display="=@if(sum(d729.d730)=0,&quot;NA&quot;,SUM(L729:L730)/SUM(D729:D730))"/>
    <hyperlink ref="AD85" r:id="rId254" display="=@if(sum(d729.d730)=0,&quot;NA&quot;,SUM(L729:L730)/SUM(D729:D730))"/>
    <hyperlink ref="AF85" r:id="rId255" display="=@if(sum(d729.d730)=0,&quot;NA&quot;,SUM(L729:L730)/SUM(D729:D730))"/>
    <hyperlink ref="AH85" r:id="rId256" display="=@if(sum(d729.d730)=0,&quot;NA&quot;,SUM(L729:L730)/SUM(D729:D730))"/>
    <hyperlink ref="AJ85" r:id="rId257" display="=@if(sum(d729.d730)=0,&quot;NA&quot;,SUM(L729:L730)/SUM(D729:D730))"/>
    <hyperlink ref="AL85" r:id="rId258" display="=@if(sum(d729.d730)=0,&quot;NA&quot;,SUM(L729:L730)/SUM(D729:D730))"/>
    <hyperlink ref="R86:R88" r:id="rId259" display="=@if(sum(d729.d730)=0,&quot;NA&quot;,SUM(L729:L730)/SUM(D729:D730))"/>
    <hyperlink ref="T86:T88" r:id="rId260" display="=@if(sum(d729.d730)=0,&quot;NA&quot;,SUM(L729:L730)/SUM(D729:D730))"/>
    <hyperlink ref="V86:V88" r:id="rId261" display="=@if(sum(d729.d730)=0,&quot;NA&quot;,SUM(L729:L730)/SUM(D729:D730))"/>
    <hyperlink ref="X85" r:id="rId262" display="=@if(sum(d729.d730)=0,&quot;NA&quot;,SUM(L729:L730)/SUM(D729:D730))"/>
    <hyperlink ref="X86:X88" r:id="rId263" display="=@if(sum(d729.d730)=0,&quot;NA&quot;,SUM(L729:L730)/SUM(D729:D730))"/>
    <hyperlink ref="Z86:Z88" r:id="rId264" display="=@if(sum(d729.d730)=0,&quot;NA&quot;,SUM(L729:L730)/SUM(D729:D730))"/>
    <hyperlink ref="AB86:AB88" r:id="rId265" display="=@if(sum(d729.d730)=0,&quot;NA&quot;,SUM(L729:L730)/SUM(D729:D730))"/>
    <hyperlink ref="AD86:AD88" r:id="rId266" display="=@if(sum(d729.d730)=0,&quot;NA&quot;,SUM(L729:L730)/SUM(D729:D730))"/>
    <hyperlink ref="AF86:AF88" r:id="rId267" display="=@if(sum(d729.d730)=0,&quot;NA&quot;,SUM(L729:L730)/SUM(D729:D730))"/>
    <hyperlink ref="AH86:AH88" r:id="rId268" display="=@if(sum(d729.d730)=0,&quot;NA&quot;,SUM(L729:L730)/SUM(D729:D730))"/>
    <hyperlink ref="AJ86:AJ88" r:id="rId269" display="=@if(sum(d729.d730)=0,&quot;NA&quot;,SUM(L729:L730)/SUM(D729:D730))"/>
    <hyperlink ref="AL86:AL88" r:id="rId270" display="=@if(sum(d729.d730)=0,&quot;NA&quot;,SUM(L729:L730)/SUM(D729:D730))"/>
    <hyperlink ref="AN86:AN88" r:id="rId271" display="=@if(sum(d729.d730)=0,&quot;NA&quot;,SUM(L729:L730)/SUM(D729:D730))"/>
    <hyperlink ref="V77" r:id="rId272" display="=@if(sum(d729.d730)=0,&quot;NA&quot;,SUM(L729:L730)/SUM(D729:D730))"/>
    <hyperlink ref="T76" r:id="rId273" display="=@if(sum(d729.d730)=0,&quot;NA&quot;,SUM(L729:L730)/SUM(D729:D730))"/>
    <hyperlink ref="N102" r:id="rId274" display="=@if(sum(d729.d730)=0,&quot;NA&quot;,SUM(L729:L730)/SUM(D729:D730))"/>
    <hyperlink ref="N103" r:id="rId275" display="=@if(sum(d729.d730)=0,&quot;NA&quot;,SUM(L729:L730)/SUM(D729:D730))"/>
    <hyperlink ref="N104" r:id="rId276" display="=@if(sum(d729.d730)=0,&quot;NA&quot;,SUM(L729:L730)/SUM(D729:D730))"/>
    <hyperlink ref="N105" r:id="rId277" display="=@if(sum(d729.d730)=0,&quot;NA&quot;,SUM(L729:L730)/SUM(D729:D730))"/>
    <hyperlink ref="N106:N109" r:id="rId278" display="=@if(sum(d729.d730)=0,&quot;NA&quot;,SUM(L729:L730)/SUM(D729:D730))"/>
    <hyperlink ref="P102" r:id="rId279" display="=@if(sum(d729.d730)=0,&quot;NA&quot;,SUM(L729:L730)/SUM(D729:D730))"/>
    <hyperlink ref="P103" r:id="rId280" display="=@if(sum(d729.d730)=0,&quot;NA&quot;,SUM(L729:L730)/SUM(D729:D730))"/>
    <hyperlink ref="P104" r:id="rId281" display="=@if(sum(d729.d730)=0,&quot;NA&quot;,SUM(L729:L730)/SUM(D729:D730))"/>
    <hyperlink ref="P105" r:id="rId282" display="=@if(sum(d729.d730)=0,&quot;NA&quot;,SUM(L729:L730)/SUM(D729:D730))"/>
    <hyperlink ref="P106:P109" r:id="rId283" display="=@if(sum(d729.d730)=0,&quot;NA&quot;,SUM(L729:L730)/SUM(D729:D730))"/>
    <hyperlink ref="T98" r:id="rId284" display="=@if(sum(d729.d730)=0,&quot;NA&quot;,SUM(L729:L730)/SUM(D729:D730))"/>
    <hyperlink ref="T99" r:id="rId285" display="=@if(sum(d729.d730)=0,&quot;NA&quot;,SUM(L729:L730)/SUM(D729:D730))"/>
    <hyperlink ref="T100" r:id="rId286" display="=@if(sum(d729.d730)=0,&quot;NA&quot;,SUM(L729:L730)/SUM(D729:D730))"/>
    <hyperlink ref="T101" r:id="rId287" display="=@if(sum(d729.d730)=0,&quot;NA&quot;,SUM(L729:L730)/SUM(D729:D730))"/>
    <hyperlink ref="T102" r:id="rId288" display="=@if(sum(d729.d730)=0,&quot;NA&quot;,SUM(L729:L730)/SUM(D729:D730))"/>
    <hyperlink ref="V99" r:id="rId289" display="=@if(sum(d729.d730)=0,&quot;NA&quot;,SUM(L729:L730)/SUM(D729:D730))"/>
    <hyperlink ref="V101" r:id="rId290" display="=@if(sum(d729.d730)=0,&quot;NA&quot;,SUM(L729:L730)/SUM(D729:D730))"/>
    <hyperlink ref="V102" r:id="rId291" display="=@if(sum(d729.d730)=0,&quot;NA&quot;,SUM(L729:L730)/SUM(D729:D730))"/>
    <hyperlink ref="X99" r:id="rId292" display="=@if(sum(d729.d730)=0,&quot;NA&quot;,SUM(L729:L730)/SUM(D729:D730))"/>
    <hyperlink ref="X100" r:id="rId293" display="=@if(sum(d729.d730)=0,&quot;NA&quot;,SUM(L729:L730)/SUM(D729:D730))"/>
    <hyperlink ref="X101" r:id="rId294" display="=@if(sum(d729.d730)=0,&quot;NA&quot;,SUM(L729:L730)/SUM(D729:D730))"/>
    <hyperlink ref="X102" r:id="rId295" display="=@if(sum(d729.d730)=0,&quot;NA&quot;,SUM(L729:L730)/SUM(D729:D730))"/>
    <hyperlink ref="Z100" r:id="rId296" display="=@if(sum(d729.d730)=0,&quot;NA&quot;,SUM(L729:L730)/SUM(D729:D730))"/>
    <hyperlink ref="Z101" r:id="rId297" display="=@if(sum(d729.d730)=0,&quot;NA&quot;,SUM(L729:L730)/SUM(D729:D730))"/>
    <hyperlink ref="Z102" r:id="rId298" display="=@if(sum(d729.d730)=0,&quot;NA&quot;,SUM(L729:L730)/SUM(D729:D730))"/>
    <hyperlink ref="AB101" r:id="rId299" display="=@if(sum(d729.d730)=0,&quot;NA&quot;,SUM(L729:L730)/SUM(D729:D730))"/>
    <hyperlink ref="AB102" r:id="rId300" display="=@if(sum(d729.d730)=0,&quot;NA&quot;,SUM(L729:L730)/SUM(D729:D730))"/>
    <hyperlink ref="AD102" r:id="rId301" display="=@if(sum(d729.d730)=0,&quot;NA&quot;,SUM(L729:L730)/SUM(D729:D730))"/>
    <hyperlink ref="R103" r:id="rId302" display="=@if(sum(d729.d730)=0,&quot;NA&quot;,SUM(L729:L730)/SUM(D729:D730))"/>
    <hyperlink ref="R104" r:id="rId303" display="=@if(sum(d729.d730)=0,&quot;NA&quot;,SUM(L729:L730)/SUM(D729:D730))"/>
    <hyperlink ref="R105" r:id="rId304" display="=@if(sum(d729.d730)=0,&quot;NA&quot;,SUM(L729:L730)/SUM(D729:D730))"/>
    <hyperlink ref="T103" r:id="rId305" display="=@if(sum(d729.d730)=0,&quot;NA&quot;,SUM(L729:L730)/SUM(D729:D730))"/>
    <hyperlink ref="T104" r:id="rId306" display="=@if(sum(d729.d730)=0,&quot;NA&quot;,SUM(L729:L730)/SUM(D729:D730))"/>
    <hyperlink ref="T105" r:id="rId307" display="=@if(sum(d729.d730)=0,&quot;NA&quot;,SUM(L729:L730)/SUM(D729:D730))"/>
    <hyperlink ref="V103" r:id="rId308" display="=@if(sum(d729.d730)=0,&quot;NA&quot;,SUM(L729:L730)/SUM(D729:D730))"/>
    <hyperlink ref="V104" r:id="rId309" display="=@if(sum(d729.d730)=0,&quot;NA&quot;,SUM(L729:L730)/SUM(D729:D730))"/>
    <hyperlink ref="V105" r:id="rId310" display="=@if(sum(d729.d730)=0,&quot;NA&quot;,SUM(L729:L730)/SUM(D729:D730))"/>
    <hyperlink ref="X103" r:id="rId311" display="=@if(sum(d729.d730)=0,&quot;NA&quot;,SUM(L729:L730)/SUM(D729:D730))"/>
    <hyperlink ref="X104" r:id="rId312" display="=@if(sum(d729.d730)=0,&quot;NA&quot;,SUM(L729:L730)/SUM(D729:D730))"/>
    <hyperlink ref="X105" r:id="rId313" display="=@if(sum(d729.d730)=0,&quot;NA&quot;,SUM(L729:L730)/SUM(D729:D730))"/>
    <hyperlink ref="Z103" r:id="rId314" display="=@if(sum(d729.d730)=0,&quot;NA&quot;,SUM(L729:L730)/SUM(D729:D730))"/>
    <hyperlink ref="Z104" r:id="rId315" display="=@if(sum(d729.d730)=0,&quot;NA&quot;,SUM(L729:L730)/SUM(D729:D730))"/>
    <hyperlink ref="Z105" r:id="rId316" display="=@if(sum(d729.d730)=0,&quot;NA&quot;,SUM(L729:L730)/SUM(D729:D730))"/>
    <hyperlink ref="AB103" r:id="rId317" display="=@if(sum(d729.d730)=0,&quot;NA&quot;,SUM(L729:L730)/SUM(D729:D730))"/>
    <hyperlink ref="AB104" r:id="rId318" display="=@if(sum(d729.d730)=0,&quot;NA&quot;,SUM(L729:L730)/SUM(D729:D730))"/>
    <hyperlink ref="AB105" r:id="rId319" display="=@if(sum(d729.d730)=0,&quot;NA&quot;,SUM(L729:L730)/SUM(D729:D730))"/>
    <hyperlink ref="AD103" r:id="rId320" display="=@if(sum(d729.d730)=0,&quot;NA&quot;,SUM(L729:L730)/SUM(D729:D730))"/>
    <hyperlink ref="AD104" r:id="rId321" display="=@if(sum(d729.d730)=0,&quot;NA&quot;,SUM(L729:L730)/SUM(D729:D730))"/>
    <hyperlink ref="AD105" r:id="rId322" display="=@if(sum(d729.d730)=0,&quot;NA&quot;,SUM(L729:L730)/SUM(D729:D730))"/>
    <hyperlink ref="AF103" r:id="rId323" display="=@if(sum(d729.d730)=0,&quot;NA&quot;,SUM(L729:L730)/SUM(D729:D730))"/>
    <hyperlink ref="AF104" r:id="rId324" display="=@if(sum(d729.d730)=0,&quot;NA&quot;,SUM(L729:L730)/SUM(D729:D730))"/>
    <hyperlink ref="AF105" r:id="rId325" display="=@if(sum(d729.d730)=0,&quot;NA&quot;,SUM(L729:L730)/SUM(D729:D730))"/>
    <hyperlink ref="AH101" r:id="rId326" display="=@if(sum(d729.d730)=0,&quot;NA&quot;,SUM(L729:L730)/SUM(D729:D730))"/>
    <hyperlink ref="AH104" r:id="rId327" display="=@if(sum(d729.d730)=0,&quot;NA&quot;,SUM(L729:L730)/SUM(D729:D730))"/>
    <hyperlink ref="AH105" r:id="rId328" display="=@if(sum(d729.d730)=0,&quot;NA&quot;,SUM(L729:L730)/SUM(D729:D730))"/>
    <hyperlink ref="AJ101" r:id="rId329" display="=@if(sum(d729.d730)=0,&quot;NA&quot;,SUM(L729:L730)/SUM(D729:D730))"/>
    <hyperlink ref="AJ102" r:id="rId330" display="=@if(sum(d729.d730)=0,&quot;NA&quot;,SUM(L729:L730)/SUM(D729:D730))"/>
    <hyperlink ref="AJ105" r:id="rId331" display="=@if(sum(d729.d730)=0,&quot;NA&quot;,SUM(L729:L730)/SUM(D729:D730))"/>
    <hyperlink ref="AL101" r:id="rId332" display="=@if(sum(d729.d730)=0,&quot;NA&quot;,SUM(L729:L730)/SUM(D729:D730))"/>
    <hyperlink ref="AL102" r:id="rId333" display="=@if(sum(d729.d730)=0,&quot;NA&quot;,SUM(L729:L730)/SUM(D729:D730))"/>
    <hyperlink ref="AL103" r:id="rId334" display="=@if(sum(d729.d730)=0,&quot;NA&quot;,SUM(L729:L730)/SUM(D729:D730))"/>
    <hyperlink ref="AN101" r:id="rId335" display="=@if(sum(d729.d730)=0,&quot;NA&quot;,SUM(L729:L730)/SUM(D729:D730))"/>
    <hyperlink ref="AN102" r:id="rId336" display="=@if(sum(d729.d730)=0,&quot;NA&quot;,SUM(L729:L730)/SUM(D729:D730))"/>
    <hyperlink ref="AN103" r:id="rId337" display="=@if(sum(d729.d730)=0,&quot;NA&quot;,SUM(L729:L730)/SUM(D729:D730))"/>
    <hyperlink ref="AN104" r:id="rId338" display="=@if(sum(d729.d730)=0,&quot;NA&quot;,SUM(L729:L730)/SUM(D729:D730))"/>
    <hyperlink ref="V100" r:id="rId339" display="=@if(sum(d729.d730)=0,&quot;NA&quot;,SUM(L729:L730)/SUM(D729:D730))"/>
    <hyperlink ref="R106" r:id="rId340" display="=@if(sum(d729.d730)=0,&quot;NA&quot;,SUM(L729:L730)/SUM(D729:D730))"/>
    <hyperlink ref="T106" r:id="rId341" display="=@if(sum(d729.d730)=0,&quot;NA&quot;,SUM(L729:L730)/SUM(D729:D730))"/>
    <hyperlink ref="V106" r:id="rId342" display="=@if(sum(d729.d730)=0,&quot;NA&quot;,SUM(L729:L730)/SUM(D729:D730))"/>
    <hyperlink ref="Z106" r:id="rId343" display="=@if(sum(d729.d730)=0,&quot;NA&quot;,SUM(L729:L730)/SUM(D729:D730))"/>
    <hyperlink ref="AB106" r:id="rId344" display="=@if(sum(d729.d730)=0,&quot;NA&quot;,SUM(L729:L730)/SUM(D729:D730))"/>
    <hyperlink ref="AD106" r:id="rId345" display="=@if(sum(d729.d730)=0,&quot;NA&quot;,SUM(L729:L730)/SUM(D729:D730))"/>
    <hyperlink ref="AF106" r:id="rId346" display="=@if(sum(d729.d730)=0,&quot;NA&quot;,SUM(L729:L730)/SUM(D729:D730))"/>
    <hyperlink ref="AH106" r:id="rId347" display="=@if(sum(d729.d730)=0,&quot;NA&quot;,SUM(L729:L730)/SUM(D729:D730))"/>
    <hyperlink ref="AJ106" r:id="rId348" display="=@if(sum(d729.d730)=0,&quot;NA&quot;,SUM(L729:L730)/SUM(D729:D730))"/>
    <hyperlink ref="AL106" r:id="rId349" display="=@if(sum(d729.d730)=0,&quot;NA&quot;,SUM(L729:L730)/SUM(D729:D730))"/>
    <hyperlink ref="R107:R109" r:id="rId350" display="=@if(sum(d729.d730)=0,&quot;NA&quot;,SUM(L729:L730)/SUM(D729:D730))"/>
    <hyperlink ref="T107:T109" r:id="rId351" display="=@if(sum(d729.d730)=0,&quot;NA&quot;,SUM(L729:L730)/SUM(D729:D730))"/>
    <hyperlink ref="V107:V109" r:id="rId352" display="=@if(sum(d729.d730)=0,&quot;NA&quot;,SUM(L729:L730)/SUM(D729:D730))"/>
    <hyperlink ref="X106" r:id="rId353" display="=@if(sum(d729.d730)=0,&quot;NA&quot;,SUM(L729:L730)/SUM(D729:D730))"/>
    <hyperlink ref="X107:X109" r:id="rId354" display="=@if(sum(d729.d730)=0,&quot;NA&quot;,SUM(L729:L730)/SUM(D729:D730))"/>
    <hyperlink ref="Z107:Z109" r:id="rId355" display="=@if(sum(d729.d730)=0,&quot;NA&quot;,SUM(L729:L730)/SUM(D729:D730))"/>
    <hyperlink ref="AB107:AB109" r:id="rId356" display="=@if(sum(d729.d730)=0,&quot;NA&quot;,SUM(L729:L730)/SUM(D729:D730))"/>
    <hyperlink ref="AD107:AD109" r:id="rId357" display="=@if(sum(d729.d730)=0,&quot;NA&quot;,SUM(L729:L730)/SUM(D729:D730))"/>
    <hyperlink ref="AF107:AF109" r:id="rId358" display="=@if(sum(d729.d730)=0,&quot;NA&quot;,SUM(L729:L730)/SUM(D729:D730))"/>
    <hyperlink ref="AH107:AH109" r:id="rId359" display="=@if(sum(d729.d730)=0,&quot;NA&quot;,SUM(L729:L730)/SUM(D729:D730))"/>
    <hyperlink ref="AJ107:AJ109" r:id="rId360" display="=@if(sum(d729.d730)=0,&quot;NA&quot;,SUM(L729:L730)/SUM(D729:D730))"/>
    <hyperlink ref="AL107:AL109" r:id="rId361" display="=@if(sum(d729.d730)=0,&quot;NA&quot;,SUM(L729:L730)/SUM(D729:D730))"/>
    <hyperlink ref="AN107:AN109" r:id="rId362" display="=@if(sum(d729.d730)=0,&quot;NA&quot;,SUM(L729:L730)/SUM(D729:D730))"/>
    <hyperlink ref="V98" r:id="rId363" display="=@if(sum(d729.d730)=0,&quot;NA&quot;,SUM(L729:L730)/SUM(D729:D730))"/>
    <hyperlink ref="T97" r:id="rId364" display="=@if(sum(d729.d730)=0,&quot;NA&quot;,SUM(L729:L730)/SUM(D729:D730))"/>
    <hyperlink ref="N123" r:id="rId365" display="=@if(sum(d729.d730)=0,&quot;NA&quot;,SUM(L729:L730)/SUM(D729:D730))"/>
    <hyperlink ref="N124" r:id="rId366" display="=@if(sum(d729.d730)=0,&quot;NA&quot;,SUM(L729:L730)/SUM(D729:D730))"/>
    <hyperlink ref="N125" r:id="rId367" display="=@if(sum(d729.d730)=0,&quot;NA&quot;,SUM(L729:L730)/SUM(D729:D730))"/>
    <hyperlink ref="N126" r:id="rId368" display="=@if(sum(d729.d730)=0,&quot;NA&quot;,SUM(L729:L730)/SUM(D729:D730))"/>
    <hyperlink ref="P123" r:id="rId369" display="=@if(sum(d729.d730)=0,&quot;NA&quot;,SUM(L729:L730)/SUM(D729:D730))"/>
    <hyperlink ref="P124" r:id="rId370" display="=@if(sum(d729.d730)=0,&quot;NA&quot;,SUM(L729:L730)/SUM(D729:D730))"/>
    <hyperlink ref="P125" r:id="rId371" display="=@if(sum(d729.d730)=0,&quot;NA&quot;,SUM(L729:L730)/SUM(D729:D730))"/>
    <hyperlink ref="P126" r:id="rId372" display="=@if(sum(d729.d730)=0,&quot;NA&quot;,SUM(L729:L730)/SUM(D729:D730))"/>
    <hyperlink ref="P127:P130" r:id="rId373" display="=@if(sum(d729.d730)=0,&quot;NA&quot;,SUM(L729:L730)/SUM(D729:D730))"/>
    <hyperlink ref="T119" r:id="rId374" display="=@if(sum(d729.d730)=0,&quot;NA&quot;,SUM(L729:L730)/SUM(D729:D730))"/>
    <hyperlink ref="T120" r:id="rId375" display="=@if(sum(d729.d730)=0,&quot;NA&quot;,SUM(L729:L730)/SUM(D729:D730))"/>
    <hyperlink ref="T121" r:id="rId376" display="=@if(sum(d729.d730)=0,&quot;NA&quot;,SUM(L729:L730)/SUM(D729:D730))"/>
    <hyperlink ref="T122" r:id="rId377" display="=@if(sum(d729.d730)=0,&quot;NA&quot;,SUM(L729:L730)/SUM(D729:D730))"/>
    <hyperlink ref="T123" r:id="rId378" display="=@if(sum(d729.d730)=0,&quot;NA&quot;,SUM(L729:L730)/SUM(D729:D730))"/>
    <hyperlink ref="V120" r:id="rId379" display="=@if(sum(d729.d730)=0,&quot;NA&quot;,SUM(L729:L730)/SUM(D729:D730))"/>
    <hyperlink ref="V122" r:id="rId380" display="=@if(sum(d729.d730)=0,&quot;NA&quot;,SUM(L729:L730)/SUM(D729:D730))"/>
    <hyperlink ref="V123" r:id="rId381" display="=@if(sum(d729.d730)=0,&quot;NA&quot;,SUM(L729:L730)/SUM(D729:D730))"/>
    <hyperlink ref="X120" r:id="rId382" display="=@if(sum(d729.d730)=0,&quot;NA&quot;,SUM(L729:L730)/SUM(D729:D730))"/>
    <hyperlink ref="X121" r:id="rId383" display="=@if(sum(d729.d730)=0,&quot;NA&quot;,SUM(L729:L730)/SUM(D729:D730))"/>
    <hyperlink ref="X122" r:id="rId384" display="=@if(sum(d729.d730)=0,&quot;NA&quot;,SUM(L729:L730)/SUM(D729:D730))"/>
    <hyperlink ref="X123" r:id="rId385" display="=@if(sum(d729.d730)=0,&quot;NA&quot;,SUM(L729:L730)/SUM(D729:D730))"/>
    <hyperlink ref="Z121" r:id="rId386" display="=@if(sum(d729.d730)=0,&quot;NA&quot;,SUM(L729:L730)/SUM(D729:D730))"/>
    <hyperlink ref="Z122" r:id="rId387" display="=@if(sum(d729.d730)=0,&quot;NA&quot;,SUM(L729:L730)/SUM(D729:D730))"/>
    <hyperlink ref="Z123" r:id="rId388" display="=@if(sum(d729.d730)=0,&quot;NA&quot;,SUM(L729:L730)/SUM(D729:D730))"/>
    <hyperlink ref="AB122" r:id="rId389" display="=@if(sum(d729.d730)=0,&quot;NA&quot;,SUM(L729:L730)/SUM(D729:D730))"/>
    <hyperlink ref="AB123" r:id="rId390" display="=@if(sum(d729.d730)=0,&quot;NA&quot;,SUM(L729:L730)/SUM(D729:D730))"/>
    <hyperlink ref="AD123" r:id="rId391" display="=@if(sum(d729.d730)=0,&quot;NA&quot;,SUM(L729:L730)/SUM(D729:D730))"/>
    <hyperlink ref="R124" r:id="rId392" display="=@if(sum(d729.d730)=0,&quot;NA&quot;,SUM(L729:L730)/SUM(D729:D730))"/>
    <hyperlink ref="R125" r:id="rId393" display="=@if(sum(d729.d730)=0,&quot;NA&quot;,SUM(L729:L730)/SUM(D729:D730))"/>
    <hyperlink ref="R126" r:id="rId394" display="=@if(sum(d729.d730)=0,&quot;NA&quot;,SUM(L729:L730)/SUM(D729:D730))"/>
    <hyperlink ref="T124" r:id="rId395" display="=@if(sum(d729.d730)=0,&quot;NA&quot;,SUM(L729:L730)/SUM(D729:D730))"/>
    <hyperlink ref="T125" r:id="rId396" display="=@if(sum(d729.d730)=0,&quot;NA&quot;,SUM(L729:L730)/SUM(D729:D730))"/>
    <hyperlink ref="T126" r:id="rId397" display="=@if(sum(d729.d730)=0,&quot;NA&quot;,SUM(L729:L730)/SUM(D729:D730))"/>
    <hyperlink ref="V124" r:id="rId398" display="=@if(sum(d729.d730)=0,&quot;NA&quot;,SUM(L729:L730)/SUM(D729:D730))"/>
    <hyperlink ref="V125" r:id="rId399" display="=@if(sum(d729.d730)=0,&quot;NA&quot;,SUM(L729:L730)/SUM(D729:D730))"/>
    <hyperlink ref="V126" r:id="rId400" display="=@if(sum(d729.d730)=0,&quot;NA&quot;,SUM(L729:L730)/SUM(D729:D730))"/>
    <hyperlink ref="X124" r:id="rId401" display="=@if(sum(d729.d730)=0,&quot;NA&quot;,SUM(L729:L730)/SUM(D729:D730))"/>
    <hyperlink ref="X125" r:id="rId402" display="=@if(sum(d729.d730)=0,&quot;NA&quot;,SUM(L729:L730)/SUM(D729:D730))"/>
    <hyperlink ref="X126" r:id="rId403" display="=@if(sum(d729.d730)=0,&quot;NA&quot;,SUM(L729:L730)/SUM(D729:D730))"/>
    <hyperlink ref="Z124" r:id="rId404" display="=@if(sum(d729.d730)=0,&quot;NA&quot;,SUM(L729:L730)/SUM(D729:D730))"/>
    <hyperlink ref="Z125" r:id="rId405" display="=@if(sum(d729.d730)=0,&quot;NA&quot;,SUM(L729:L730)/SUM(D729:D730))"/>
    <hyperlink ref="Z126" r:id="rId406" display="=@if(sum(d729.d730)=0,&quot;NA&quot;,SUM(L729:L730)/SUM(D729:D730))"/>
    <hyperlink ref="AB124" r:id="rId407" display="=@if(sum(d729.d730)=0,&quot;NA&quot;,SUM(L729:L730)/SUM(D729:D730))"/>
    <hyperlink ref="AB125" r:id="rId408" display="=@if(sum(d729.d730)=0,&quot;NA&quot;,SUM(L729:L730)/SUM(D729:D730))"/>
    <hyperlink ref="AB126" r:id="rId409" display="=@if(sum(d729.d730)=0,&quot;NA&quot;,SUM(L729:L730)/SUM(D729:D730))"/>
    <hyperlink ref="AD124" r:id="rId410" display="=@if(sum(d729.d730)=0,&quot;NA&quot;,SUM(L729:L730)/SUM(D729:D730))"/>
    <hyperlink ref="AD125" r:id="rId411" display="=@if(sum(d729.d730)=0,&quot;NA&quot;,SUM(L729:L730)/SUM(D729:D730))"/>
    <hyperlink ref="AD126" r:id="rId412" display="=@if(sum(d729.d730)=0,&quot;NA&quot;,SUM(L729:L730)/SUM(D729:D730))"/>
    <hyperlink ref="AF124" r:id="rId413" display="=@if(sum(d729.d730)=0,&quot;NA&quot;,SUM(L729:L730)/SUM(D729:D730))"/>
    <hyperlink ref="AF125" r:id="rId414" display="=@if(sum(d729.d730)=0,&quot;NA&quot;,SUM(L729:L730)/SUM(D729:D730))"/>
    <hyperlink ref="AF126" r:id="rId415" display="=@if(sum(d729.d730)=0,&quot;NA&quot;,SUM(L729:L730)/SUM(D729:D730))"/>
    <hyperlink ref="AH122" r:id="rId416" display="=@if(sum(d729.d730)=0,&quot;NA&quot;,SUM(L729:L730)/SUM(D729:D730))"/>
    <hyperlink ref="AH125" r:id="rId417" display="=@if(sum(d729.d730)=0,&quot;NA&quot;,SUM(L729:L730)/SUM(D729:D730))"/>
    <hyperlink ref="AH126" r:id="rId418" display="=@if(sum(d729.d730)=0,&quot;NA&quot;,SUM(L729:L730)/SUM(D729:D730))"/>
    <hyperlink ref="AJ122" r:id="rId419" display="=@if(sum(d729.d730)=0,&quot;NA&quot;,SUM(L729:L730)/SUM(D729:D730))"/>
    <hyperlink ref="AJ123" r:id="rId420" display="=@if(sum(d729.d730)=0,&quot;NA&quot;,SUM(L729:L730)/SUM(D729:D730))"/>
    <hyperlink ref="AJ126" r:id="rId421" display="=@if(sum(d729.d730)=0,&quot;NA&quot;,SUM(L729:L730)/SUM(D729:D730))"/>
    <hyperlink ref="AL122" r:id="rId422" display="=@if(sum(d729.d730)=0,&quot;NA&quot;,SUM(L729:L730)/SUM(D729:D730))"/>
    <hyperlink ref="AL123" r:id="rId423" display="=@if(sum(d729.d730)=0,&quot;NA&quot;,SUM(L729:L730)/SUM(D729:D730))"/>
    <hyperlink ref="AL124" r:id="rId424" display="=@if(sum(d729.d730)=0,&quot;NA&quot;,SUM(L729:L730)/SUM(D729:D730))"/>
    <hyperlink ref="AN122" r:id="rId425" display="=@if(sum(d729.d730)=0,&quot;NA&quot;,SUM(L729:L730)/SUM(D729:D730))"/>
    <hyperlink ref="AN123" r:id="rId426" display="=@if(sum(d729.d730)=0,&quot;NA&quot;,SUM(L729:L730)/SUM(D729:D730))"/>
    <hyperlink ref="AN124" r:id="rId427" display="=@if(sum(d729.d730)=0,&quot;NA&quot;,SUM(L729:L730)/SUM(D729:D730))"/>
    <hyperlink ref="AN125" r:id="rId428" display="=@if(sum(d729.d730)=0,&quot;NA&quot;,SUM(L729:L730)/SUM(D729:D730))"/>
    <hyperlink ref="V121" r:id="rId429" display="=@if(sum(d729.d730)=0,&quot;NA&quot;,SUM(L729:L730)/SUM(D729:D730))"/>
    <hyperlink ref="R127" r:id="rId430" display="=@if(sum(d729.d730)=0,&quot;NA&quot;,SUM(L729:L730)/SUM(D729:D730))"/>
    <hyperlink ref="T127" r:id="rId431" display="=@if(sum(d729.d730)=0,&quot;NA&quot;,SUM(L729:L730)/SUM(D729:D730))"/>
    <hyperlink ref="V127" r:id="rId432" display="=@if(sum(d729.d730)=0,&quot;NA&quot;,SUM(L729:L730)/SUM(D729:D730))"/>
    <hyperlink ref="Z127" r:id="rId433" display="=@if(sum(d729.d730)=0,&quot;NA&quot;,SUM(L729:L730)/SUM(D729:D730))"/>
    <hyperlink ref="AB127" r:id="rId434" display="=@if(sum(d729.d730)=0,&quot;NA&quot;,SUM(L729:L730)/SUM(D729:D730))"/>
    <hyperlink ref="AD127" r:id="rId435" display="=@if(sum(d729.d730)=0,&quot;NA&quot;,SUM(L729:L730)/SUM(D729:D730))"/>
    <hyperlink ref="AF127" r:id="rId436" display="=@if(sum(d729.d730)=0,&quot;NA&quot;,SUM(L729:L730)/SUM(D729:D730))"/>
    <hyperlink ref="AH127" r:id="rId437" display="=@if(sum(d729.d730)=0,&quot;NA&quot;,SUM(L729:L730)/SUM(D729:D730))"/>
    <hyperlink ref="AJ127" r:id="rId438" display="=@if(sum(d729.d730)=0,&quot;NA&quot;,SUM(L729:L730)/SUM(D729:D730))"/>
    <hyperlink ref="AL127" r:id="rId439" display="=@if(sum(d729.d730)=0,&quot;NA&quot;,SUM(L729:L730)/SUM(D729:D730))"/>
    <hyperlink ref="R128:R130" r:id="rId440" display="=@if(sum(d729.d730)=0,&quot;NA&quot;,SUM(L729:L730)/SUM(D729:D730))"/>
    <hyperlink ref="T128:T130" r:id="rId441" display="=@if(sum(d729.d730)=0,&quot;NA&quot;,SUM(L729:L730)/SUM(D729:D730))"/>
    <hyperlink ref="V128:V130" r:id="rId442" display="=@if(sum(d729.d730)=0,&quot;NA&quot;,SUM(L729:L730)/SUM(D729:D730))"/>
    <hyperlink ref="X127" r:id="rId443" display="=@if(sum(d729.d730)=0,&quot;NA&quot;,SUM(L729:L730)/SUM(D729:D730))"/>
    <hyperlink ref="X128:X130" r:id="rId444" display="=@if(sum(d729.d730)=0,&quot;NA&quot;,SUM(L729:L730)/SUM(D729:D730))"/>
    <hyperlink ref="Z128:Z130" r:id="rId445" display="=@if(sum(d729.d730)=0,&quot;NA&quot;,SUM(L729:L730)/SUM(D729:D730))"/>
    <hyperlink ref="AB128:AB130" r:id="rId446" display="=@if(sum(d729.d730)=0,&quot;NA&quot;,SUM(L729:L730)/SUM(D729:D730))"/>
    <hyperlink ref="AD128:AD130" r:id="rId447" display="=@if(sum(d729.d730)=0,&quot;NA&quot;,SUM(L729:L730)/SUM(D729:D730))"/>
    <hyperlink ref="AF128:AF130" r:id="rId448" display="=@if(sum(d729.d730)=0,&quot;NA&quot;,SUM(L729:L730)/SUM(D729:D730))"/>
    <hyperlink ref="AH128:AH130" r:id="rId449" display="=@if(sum(d729.d730)=0,&quot;NA&quot;,SUM(L729:L730)/SUM(D729:D730))"/>
    <hyperlink ref="AJ128:AJ130" r:id="rId450" display="=@if(sum(d729.d730)=0,&quot;NA&quot;,SUM(L729:L730)/SUM(D729:D730))"/>
    <hyperlink ref="AL128:AL130" r:id="rId451" display="=@if(sum(d729.d730)=0,&quot;NA&quot;,SUM(L729:L730)/SUM(D729:D730))"/>
    <hyperlink ref="AN128:AN130" r:id="rId452" display="=@if(sum(d729.d730)=0,&quot;NA&quot;,SUM(L729:L730)/SUM(D729:D730))"/>
    <hyperlink ref="V119" r:id="rId453" display="=@if(sum(d729.d730)=0,&quot;NA&quot;,SUM(L729:L730)/SUM(D729:D730))"/>
    <hyperlink ref="T118" r:id="rId454" display="=@if(sum(d729.d730)=0,&quot;NA&quot;,SUM(L729:L730)/SUM(D729:D730))"/>
    <hyperlink ref="N145" r:id="rId455" display="=@if(sum(d729.d730)=0,&quot;NA&quot;,SUM(L729:L730)/SUM(D729:D730))"/>
    <hyperlink ref="N146" r:id="rId456" display="=@if(sum(d729.d730)=0,&quot;NA&quot;,SUM(L729:L730)/SUM(D729:D730))"/>
    <hyperlink ref="N147" r:id="rId457" display="=@if(sum(d729.d730)=0,&quot;NA&quot;,SUM(L729:L730)/SUM(D729:D730))"/>
    <hyperlink ref="N148" r:id="rId458" display="=@if(sum(d729.d730)=0,&quot;NA&quot;,SUM(L729:L730)/SUM(D729:D730))"/>
    <hyperlink ref="N149:N152" r:id="rId459" display="=@if(sum(d729.d730)=0,&quot;NA&quot;,SUM(L729:L730)/SUM(D729:D730))"/>
    <hyperlink ref="P145" r:id="rId460" display="=@if(sum(d729.d730)=0,&quot;NA&quot;,SUM(L729:L730)/SUM(D729:D730))"/>
    <hyperlink ref="P146" r:id="rId461" display="=@if(sum(d729.d730)=0,&quot;NA&quot;,SUM(L729:L730)/SUM(D729:D730))"/>
    <hyperlink ref="P147" r:id="rId462" display="=@if(sum(d729.d730)=0,&quot;NA&quot;,SUM(L729:L730)/SUM(D729:D730))"/>
    <hyperlink ref="P148" r:id="rId463" display="=@if(sum(d729.d730)=0,&quot;NA&quot;,SUM(L729:L730)/SUM(D729:D730))"/>
    <hyperlink ref="P149:P152" r:id="rId464" display="=@if(sum(d729.d730)=0,&quot;NA&quot;,SUM(L729:L730)/SUM(D729:D730))"/>
    <hyperlink ref="T141" r:id="rId465" display="=@if(sum(d729.d730)=0,&quot;NA&quot;,SUM(L729:L730)/SUM(D729:D730))"/>
    <hyperlink ref="T142" r:id="rId466" display="=@if(sum(d729.d730)=0,&quot;NA&quot;,SUM(L729:L730)/SUM(D729:D730))"/>
    <hyperlink ref="T143" r:id="rId467" display="=@if(sum(d729.d730)=0,&quot;NA&quot;,SUM(L729:L730)/SUM(D729:D730))"/>
    <hyperlink ref="T144" r:id="rId468" display="=@if(sum(d729.d730)=0,&quot;NA&quot;,SUM(L729:L730)/SUM(D729:D730))"/>
    <hyperlink ref="T145" r:id="rId469" display="=@if(sum(d729.d730)=0,&quot;NA&quot;,SUM(L729:L730)/SUM(D729:D730))"/>
    <hyperlink ref="V142" r:id="rId470" display="=@if(sum(d729.d730)=0,&quot;NA&quot;,SUM(L729:L730)/SUM(D729:D730))"/>
    <hyperlink ref="V144" r:id="rId471" display="=@if(sum(d729.d730)=0,&quot;NA&quot;,SUM(L729:L730)/SUM(D729:D730))"/>
    <hyperlink ref="V145" r:id="rId472" display="=@if(sum(d729.d730)=0,&quot;NA&quot;,SUM(L729:L730)/SUM(D729:D730))"/>
    <hyperlink ref="X142" r:id="rId473" display="=@if(sum(d729.d730)=0,&quot;NA&quot;,SUM(L729:L730)/SUM(D729:D730))"/>
    <hyperlink ref="X143" r:id="rId474" display="=@if(sum(d729.d730)=0,&quot;NA&quot;,SUM(L729:L730)/SUM(D729:D730))"/>
    <hyperlink ref="X144" r:id="rId475" display="=@if(sum(d729.d730)=0,&quot;NA&quot;,SUM(L729:L730)/SUM(D729:D730))"/>
    <hyperlink ref="X145" r:id="rId476" display="=@if(sum(d729.d730)=0,&quot;NA&quot;,SUM(L729:L730)/SUM(D729:D730))"/>
    <hyperlink ref="Z143" r:id="rId477" display="=@if(sum(d729.d730)=0,&quot;NA&quot;,SUM(L729:L730)/SUM(D729:D730))"/>
    <hyperlink ref="Z144" r:id="rId478" display="=@if(sum(d729.d730)=0,&quot;NA&quot;,SUM(L729:L730)/SUM(D729:D730))"/>
    <hyperlink ref="Z145" r:id="rId479" display="=@if(sum(d729.d730)=0,&quot;NA&quot;,SUM(L729:L730)/SUM(D729:D730))"/>
    <hyperlink ref="AB144" r:id="rId480" display="=@if(sum(d729.d730)=0,&quot;NA&quot;,SUM(L729:L730)/SUM(D729:D730))"/>
    <hyperlink ref="AB145" r:id="rId481" display="=@if(sum(d729.d730)=0,&quot;NA&quot;,SUM(L729:L730)/SUM(D729:D730))"/>
    <hyperlink ref="AD145" r:id="rId482" display="=@if(sum(d729.d730)=0,&quot;NA&quot;,SUM(L729:L730)/SUM(D729:D730))"/>
    <hyperlink ref="R146" r:id="rId483" display="=@if(sum(d729.d730)=0,&quot;NA&quot;,SUM(L729:L730)/SUM(D729:D730))"/>
    <hyperlink ref="R147" r:id="rId484" display="=@if(sum(d729.d730)=0,&quot;NA&quot;,SUM(L729:L730)/SUM(D729:D730))"/>
    <hyperlink ref="R148" r:id="rId485" display="=@if(sum(d729.d730)=0,&quot;NA&quot;,SUM(L729:L730)/SUM(D729:D730))"/>
    <hyperlink ref="T146" r:id="rId486" display="=@if(sum(d729.d730)=0,&quot;NA&quot;,SUM(L729:L730)/SUM(D729:D730))"/>
    <hyperlink ref="T147" r:id="rId487" display="=@if(sum(d729.d730)=0,&quot;NA&quot;,SUM(L729:L730)/SUM(D729:D730))"/>
    <hyperlink ref="T148" r:id="rId488" display="=@if(sum(d729.d730)=0,&quot;NA&quot;,SUM(L729:L730)/SUM(D729:D730))"/>
    <hyperlink ref="V146" r:id="rId489" display="=@if(sum(d729.d730)=0,&quot;NA&quot;,SUM(L729:L730)/SUM(D729:D730))"/>
    <hyperlink ref="V147" r:id="rId490" display="=@if(sum(d729.d730)=0,&quot;NA&quot;,SUM(L729:L730)/SUM(D729:D730))"/>
    <hyperlink ref="V148" r:id="rId491" display="=@if(sum(d729.d730)=0,&quot;NA&quot;,SUM(L729:L730)/SUM(D729:D730))"/>
    <hyperlink ref="X146" r:id="rId492" display="=@if(sum(d729.d730)=0,&quot;NA&quot;,SUM(L729:L730)/SUM(D729:D730))"/>
    <hyperlink ref="X147" r:id="rId493" display="=@if(sum(d729.d730)=0,&quot;NA&quot;,SUM(L729:L730)/SUM(D729:D730))"/>
    <hyperlink ref="X148" r:id="rId494" display="=@if(sum(d729.d730)=0,&quot;NA&quot;,SUM(L729:L730)/SUM(D729:D730))"/>
    <hyperlink ref="Z146" r:id="rId495" display="=@if(sum(d729.d730)=0,&quot;NA&quot;,SUM(L729:L730)/SUM(D729:D730))"/>
    <hyperlink ref="Z147" r:id="rId496" display="=@if(sum(d729.d730)=0,&quot;NA&quot;,SUM(L729:L730)/SUM(D729:D730))"/>
    <hyperlink ref="Z148" r:id="rId497" display="=@if(sum(d729.d730)=0,&quot;NA&quot;,SUM(L729:L730)/SUM(D729:D730))"/>
    <hyperlink ref="AB146" r:id="rId498" display="=@if(sum(d729.d730)=0,&quot;NA&quot;,SUM(L729:L730)/SUM(D729:D730))"/>
    <hyperlink ref="AB147" r:id="rId499" display="=@if(sum(d729.d730)=0,&quot;NA&quot;,SUM(L729:L730)/SUM(D729:D730))"/>
    <hyperlink ref="AB148" r:id="rId500" display="=@if(sum(d729.d730)=0,&quot;NA&quot;,SUM(L729:L730)/SUM(D729:D730))"/>
    <hyperlink ref="AD146" r:id="rId501" display="=@if(sum(d729.d730)=0,&quot;NA&quot;,SUM(L729:L730)/SUM(D729:D730))"/>
    <hyperlink ref="AD147" r:id="rId502" display="=@if(sum(d729.d730)=0,&quot;NA&quot;,SUM(L729:L730)/SUM(D729:D730))"/>
    <hyperlink ref="AD148" r:id="rId503" display="=@if(sum(d729.d730)=0,&quot;NA&quot;,SUM(L729:L730)/SUM(D729:D730))"/>
    <hyperlink ref="AF146" r:id="rId504" display="=@if(sum(d729.d730)=0,&quot;NA&quot;,SUM(L729:L730)/SUM(D729:D730))"/>
    <hyperlink ref="AF147" r:id="rId505" display="=@if(sum(d729.d730)=0,&quot;NA&quot;,SUM(L729:L730)/SUM(D729:D730))"/>
    <hyperlink ref="AF148" r:id="rId506" display="=@if(sum(d729.d730)=0,&quot;NA&quot;,SUM(L729:L730)/SUM(D729:D730))"/>
    <hyperlink ref="AH144" r:id="rId507" display="=@if(sum(d729.d730)=0,&quot;NA&quot;,SUM(L729:L730)/SUM(D729:D730))"/>
    <hyperlink ref="AH147" r:id="rId508" display="=@if(sum(d729.d730)=0,&quot;NA&quot;,SUM(L729:L730)/SUM(D729:D730))"/>
    <hyperlink ref="AH148" r:id="rId509" display="=@if(sum(d729.d730)=0,&quot;NA&quot;,SUM(L729:L730)/SUM(D729:D730))"/>
    <hyperlink ref="AJ144" r:id="rId510" display="=@if(sum(d729.d730)=0,&quot;NA&quot;,SUM(L729:L730)/SUM(D729:D730))"/>
    <hyperlink ref="AJ145" r:id="rId511" display="=@if(sum(d729.d730)=0,&quot;NA&quot;,SUM(L729:L730)/SUM(D729:D730))"/>
    <hyperlink ref="AJ148" r:id="rId512" display="=@if(sum(d729.d730)=0,&quot;NA&quot;,SUM(L729:L730)/SUM(D729:D730))"/>
    <hyperlink ref="AL144" r:id="rId513" display="=@if(sum(d729.d730)=0,&quot;NA&quot;,SUM(L729:L730)/SUM(D729:D730))"/>
    <hyperlink ref="AL145" r:id="rId514" display="=@if(sum(d729.d730)=0,&quot;NA&quot;,SUM(L729:L730)/SUM(D729:D730))"/>
    <hyperlink ref="AL146" r:id="rId515" display="=@if(sum(d729.d730)=0,&quot;NA&quot;,SUM(L729:L730)/SUM(D729:D730))"/>
    <hyperlink ref="AN144" r:id="rId516" display="=@if(sum(d729.d730)=0,&quot;NA&quot;,SUM(L729:L730)/SUM(D729:D730))"/>
    <hyperlink ref="AN145" r:id="rId517" display="=@if(sum(d729.d730)=0,&quot;NA&quot;,SUM(L729:L730)/SUM(D729:D730))"/>
    <hyperlink ref="AN146" r:id="rId518" display="=@if(sum(d729.d730)=0,&quot;NA&quot;,SUM(L729:L730)/SUM(D729:D730))"/>
    <hyperlink ref="AN147" r:id="rId519" display="=@if(sum(d729.d730)=0,&quot;NA&quot;,SUM(L729:L730)/SUM(D729:D730))"/>
    <hyperlink ref="V143" r:id="rId520" display="=@if(sum(d729.d730)=0,&quot;NA&quot;,SUM(L729:L730)/SUM(D729:D730))"/>
    <hyperlink ref="R149" r:id="rId521" display="=@if(sum(d729.d730)=0,&quot;NA&quot;,SUM(L729:L730)/SUM(D729:D730))"/>
    <hyperlink ref="T149" r:id="rId522" display="=@if(sum(d729.d730)=0,&quot;NA&quot;,SUM(L729:L730)/SUM(D729:D730))"/>
    <hyperlink ref="V149" r:id="rId523" display="=@if(sum(d729.d730)=0,&quot;NA&quot;,SUM(L729:L730)/SUM(D729:D730))"/>
    <hyperlink ref="Z149" r:id="rId524" display="=@if(sum(d729.d730)=0,&quot;NA&quot;,SUM(L729:L730)/SUM(D729:D730))"/>
    <hyperlink ref="AB149" r:id="rId525" display="=@if(sum(d729.d730)=0,&quot;NA&quot;,SUM(L729:L730)/SUM(D729:D730))"/>
    <hyperlink ref="AD149" r:id="rId526" display="=@if(sum(d729.d730)=0,&quot;NA&quot;,SUM(L729:L730)/SUM(D729:D730))"/>
    <hyperlink ref="AF149" r:id="rId527" display="=@if(sum(d729.d730)=0,&quot;NA&quot;,SUM(L729:L730)/SUM(D729:D730))"/>
    <hyperlink ref="AH149" r:id="rId528" display="=@if(sum(d729.d730)=0,&quot;NA&quot;,SUM(L729:L730)/SUM(D729:D730))"/>
    <hyperlink ref="AJ149" r:id="rId529" display="=@if(sum(d729.d730)=0,&quot;NA&quot;,SUM(L729:L730)/SUM(D729:D730))"/>
    <hyperlink ref="AL149" r:id="rId530" display="=@if(sum(d729.d730)=0,&quot;NA&quot;,SUM(L729:L730)/SUM(D729:D730))"/>
    <hyperlink ref="R150:R152" r:id="rId531" display="=@if(sum(d729.d730)=0,&quot;NA&quot;,SUM(L729:L730)/SUM(D729:D730))"/>
    <hyperlink ref="T150:T152" r:id="rId532" display="=@if(sum(d729.d730)=0,&quot;NA&quot;,SUM(L729:L730)/SUM(D729:D730))"/>
    <hyperlink ref="V150:V152" r:id="rId533" display="=@if(sum(d729.d730)=0,&quot;NA&quot;,SUM(L729:L730)/SUM(D729:D730))"/>
    <hyperlink ref="X149" r:id="rId534" display="=@if(sum(d729.d730)=0,&quot;NA&quot;,SUM(L729:L730)/SUM(D729:D730))"/>
    <hyperlink ref="X150:X152" r:id="rId535" display="=@if(sum(d729.d730)=0,&quot;NA&quot;,SUM(L729:L730)/SUM(D729:D730))"/>
    <hyperlink ref="Z150:Z152" r:id="rId536" display="=@if(sum(d729.d730)=0,&quot;NA&quot;,SUM(L729:L730)/SUM(D729:D730))"/>
    <hyperlink ref="AB150:AB152" r:id="rId537" display="=@if(sum(d729.d730)=0,&quot;NA&quot;,SUM(L729:L730)/SUM(D729:D730))"/>
    <hyperlink ref="AD150:AD152" r:id="rId538" display="=@if(sum(d729.d730)=0,&quot;NA&quot;,SUM(L729:L730)/SUM(D729:D730))"/>
    <hyperlink ref="AF150:AF152" r:id="rId539" display="=@if(sum(d729.d730)=0,&quot;NA&quot;,SUM(L729:L730)/SUM(D729:D730))"/>
    <hyperlink ref="AH150:AH152" r:id="rId540" display="=@if(sum(d729.d730)=0,&quot;NA&quot;,SUM(L729:L730)/SUM(D729:D730))"/>
    <hyperlink ref="AJ150:AJ152" r:id="rId541" display="=@if(sum(d729.d730)=0,&quot;NA&quot;,SUM(L729:L730)/SUM(D729:D730))"/>
    <hyperlink ref="AL150:AL152" r:id="rId542" display="=@if(sum(d729.d730)=0,&quot;NA&quot;,SUM(L729:L730)/SUM(D729:D730))"/>
    <hyperlink ref="AN150:AN152" r:id="rId543" display="=@if(sum(d729.d730)=0,&quot;NA&quot;,SUM(L729:L730)/SUM(D729:D730))"/>
    <hyperlink ref="V141" r:id="rId544" display="=@if(sum(d729.d730)=0,&quot;NA&quot;,SUM(L729:L730)/SUM(D729:D730))"/>
    <hyperlink ref="T140" r:id="rId545" display="=@if(sum(d729.d730)=0,&quot;NA&quot;,SUM(L729:L730)/SUM(D729:D730))"/>
    <hyperlink ref="N187" r:id="rId546" display="=@if(sum(d729.d730)=0,&quot;NA&quot;,SUM(L729:L730)/SUM(D729:D730))"/>
    <hyperlink ref="N188" r:id="rId547" display="=@if(sum(d729.d730)=0,&quot;NA&quot;,SUM(L729:L730)/SUM(D729:D730))"/>
    <hyperlink ref="N189" r:id="rId548" display="=@if(sum(d729.d730)=0,&quot;NA&quot;,SUM(L729:L730)/SUM(D729:D730))"/>
    <hyperlink ref="N190" r:id="rId549" display="=@if(sum(d729.d730)=0,&quot;NA&quot;,SUM(L729:L730)/SUM(D729:D730))"/>
    <hyperlink ref="N191:N194" r:id="rId550" display="=@if(sum(d729.d730)=0,&quot;NA&quot;,SUM(L729:L730)/SUM(D729:D730))"/>
    <hyperlink ref="P187" r:id="rId551" display="=@if(sum(d729.d730)=0,&quot;NA&quot;,SUM(L729:L730)/SUM(D729:D730))"/>
    <hyperlink ref="P188" r:id="rId552" display="=@if(sum(d729.d730)=0,&quot;NA&quot;,SUM(L729:L730)/SUM(D729:D730))"/>
    <hyperlink ref="P189" r:id="rId553" display="=@if(sum(d729.d730)=0,&quot;NA&quot;,SUM(L729:L730)/SUM(D729:D730))"/>
    <hyperlink ref="P190" r:id="rId554" display="=@if(sum(d729.d730)=0,&quot;NA&quot;,SUM(L729:L730)/SUM(D729:D730))"/>
    <hyperlink ref="P191:P194" r:id="rId555" display="=@if(sum(d729.d730)=0,&quot;NA&quot;,SUM(L729:L730)/SUM(D729:D730))"/>
    <hyperlink ref="T183" r:id="rId556" display="=@if(sum(d729.d730)=0,&quot;NA&quot;,SUM(L729:L730)/SUM(D729:D730))"/>
    <hyperlink ref="T184" r:id="rId557" display="=@if(sum(d729.d730)=0,&quot;NA&quot;,SUM(L729:L730)/SUM(D729:D730))"/>
    <hyperlink ref="T185" r:id="rId558" display="=@if(sum(d729.d730)=0,&quot;NA&quot;,SUM(L729:L730)/SUM(D729:D730))"/>
    <hyperlink ref="T186" r:id="rId559" display="=@if(sum(d729.d730)=0,&quot;NA&quot;,SUM(L729:L730)/SUM(D729:D730))"/>
    <hyperlink ref="T187" r:id="rId560" display="=@if(sum(d729.d730)=0,&quot;NA&quot;,SUM(L729:L730)/SUM(D729:D730))"/>
    <hyperlink ref="V184" r:id="rId561" display="=@if(sum(d729.d730)=0,&quot;NA&quot;,SUM(L729:L730)/SUM(D729:D730))"/>
    <hyperlink ref="V186" r:id="rId562" display="=@if(sum(d729.d730)=0,&quot;NA&quot;,SUM(L729:L730)/SUM(D729:D730))"/>
    <hyperlink ref="V187" r:id="rId563" display="=@if(sum(d729.d730)=0,&quot;NA&quot;,SUM(L729:L730)/SUM(D729:D730))"/>
    <hyperlink ref="X184" r:id="rId564" display="=@if(sum(d729.d730)=0,&quot;NA&quot;,SUM(L729:L730)/SUM(D729:D730))"/>
    <hyperlink ref="X185" r:id="rId565" display="=@if(sum(d729.d730)=0,&quot;NA&quot;,SUM(L729:L730)/SUM(D729:D730))"/>
    <hyperlink ref="X186" r:id="rId566" display="=@if(sum(d729.d730)=0,&quot;NA&quot;,SUM(L729:L730)/SUM(D729:D730))"/>
    <hyperlink ref="X187" r:id="rId567" display="=@if(sum(d729.d730)=0,&quot;NA&quot;,SUM(L729:L730)/SUM(D729:D730))"/>
    <hyperlink ref="Z185" r:id="rId568" display="=@if(sum(d729.d730)=0,&quot;NA&quot;,SUM(L729:L730)/SUM(D729:D730))"/>
    <hyperlink ref="Z186" r:id="rId569" display="=@if(sum(d729.d730)=0,&quot;NA&quot;,SUM(L729:L730)/SUM(D729:D730))"/>
    <hyperlink ref="Z187" r:id="rId570" display="=@if(sum(d729.d730)=0,&quot;NA&quot;,SUM(L729:L730)/SUM(D729:D730))"/>
    <hyperlink ref="AB186" r:id="rId571" display="=@if(sum(d729.d730)=0,&quot;NA&quot;,SUM(L729:L730)/SUM(D729:D730))"/>
    <hyperlink ref="AB187" r:id="rId572" display="=@if(sum(d729.d730)=0,&quot;NA&quot;,SUM(L729:L730)/SUM(D729:D730))"/>
    <hyperlink ref="AD187" r:id="rId573" display="=@if(sum(d729.d730)=0,&quot;NA&quot;,SUM(L729:L730)/SUM(D729:D730))"/>
    <hyperlink ref="R188" r:id="rId574" display="=@if(sum(d729.d730)=0,&quot;NA&quot;,SUM(L729:L730)/SUM(D729:D730))"/>
    <hyperlink ref="R189" r:id="rId575" display="=@if(sum(d729.d730)=0,&quot;NA&quot;,SUM(L729:L730)/SUM(D729:D730))"/>
    <hyperlink ref="R190" r:id="rId576" display="=@if(sum(d729.d730)=0,&quot;NA&quot;,SUM(L729:L730)/SUM(D729:D730))"/>
    <hyperlink ref="T188" r:id="rId577" display="=@if(sum(d729.d730)=0,&quot;NA&quot;,SUM(L729:L730)/SUM(D729:D730))"/>
    <hyperlink ref="T189" r:id="rId578" display="=@if(sum(d729.d730)=0,&quot;NA&quot;,SUM(L729:L730)/SUM(D729:D730))"/>
    <hyperlink ref="T190" r:id="rId579" display="=@if(sum(d729.d730)=0,&quot;NA&quot;,SUM(L729:L730)/SUM(D729:D730))"/>
    <hyperlink ref="V188" r:id="rId580" display="=@if(sum(d729.d730)=0,&quot;NA&quot;,SUM(L729:L730)/SUM(D729:D730))"/>
    <hyperlink ref="V189" r:id="rId581" display="=@if(sum(d729.d730)=0,&quot;NA&quot;,SUM(L729:L730)/SUM(D729:D730))"/>
    <hyperlink ref="V190" r:id="rId582" display="=@if(sum(d729.d730)=0,&quot;NA&quot;,SUM(L729:L730)/SUM(D729:D730))"/>
    <hyperlink ref="X188" r:id="rId583" display="=@if(sum(d729.d730)=0,&quot;NA&quot;,SUM(L729:L730)/SUM(D729:D730))"/>
    <hyperlink ref="X189" r:id="rId584" display="=@if(sum(d729.d730)=0,&quot;NA&quot;,SUM(L729:L730)/SUM(D729:D730))"/>
    <hyperlink ref="X190" r:id="rId585" display="=@if(sum(d729.d730)=0,&quot;NA&quot;,SUM(L729:L730)/SUM(D729:D730))"/>
    <hyperlink ref="Z188" r:id="rId586" display="=@if(sum(d729.d730)=0,&quot;NA&quot;,SUM(L729:L730)/SUM(D729:D730))"/>
    <hyperlink ref="Z189" r:id="rId587" display="=@if(sum(d729.d730)=0,&quot;NA&quot;,SUM(L729:L730)/SUM(D729:D730))"/>
    <hyperlink ref="Z190" r:id="rId588" display="=@if(sum(d729.d730)=0,&quot;NA&quot;,SUM(L729:L730)/SUM(D729:D730))"/>
    <hyperlink ref="AB188" r:id="rId589" display="=@if(sum(d729.d730)=0,&quot;NA&quot;,SUM(L729:L730)/SUM(D729:D730))"/>
    <hyperlink ref="AB189" r:id="rId590" display="=@if(sum(d729.d730)=0,&quot;NA&quot;,SUM(L729:L730)/SUM(D729:D730))"/>
    <hyperlink ref="AB190" r:id="rId591" display="=@if(sum(d729.d730)=0,&quot;NA&quot;,SUM(L729:L730)/SUM(D729:D730))"/>
    <hyperlink ref="AD188" r:id="rId592" display="=@if(sum(d729.d730)=0,&quot;NA&quot;,SUM(L729:L730)/SUM(D729:D730))"/>
    <hyperlink ref="AD189" r:id="rId593" display="=@if(sum(d729.d730)=0,&quot;NA&quot;,SUM(L729:L730)/SUM(D729:D730))"/>
    <hyperlink ref="AD190" r:id="rId594" display="=@if(sum(d729.d730)=0,&quot;NA&quot;,SUM(L729:L730)/SUM(D729:D730))"/>
    <hyperlink ref="AF188" r:id="rId595" display="=@if(sum(d729.d730)=0,&quot;NA&quot;,SUM(L729:L730)/SUM(D729:D730))"/>
    <hyperlink ref="AF189" r:id="rId596" display="=@if(sum(d729.d730)=0,&quot;NA&quot;,SUM(L729:L730)/SUM(D729:D730))"/>
    <hyperlink ref="AF190" r:id="rId597" display="=@if(sum(d729.d730)=0,&quot;NA&quot;,SUM(L729:L730)/SUM(D729:D730))"/>
    <hyperlink ref="AH186" r:id="rId598" display="=@if(sum(d729.d730)=0,&quot;NA&quot;,SUM(L729:L730)/SUM(D729:D730))"/>
    <hyperlink ref="AH189" r:id="rId599" display="=@if(sum(d729.d730)=0,&quot;NA&quot;,SUM(L729:L730)/SUM(D729:D730))"/>
    <hyperlink ref="AH190" r:id="rId600" display="=@if(sum(d729.d730)=0,&quot;NA&quot;,SUM(L729:L730)/SUM(D729:D730))"/>
    <hyperlink ref="AJ186" r:id="rId601" display="=@if(sum(d729.d730)=0,&quot;NA&quot;,SUM(L729:L730)/SUM(D729:D730))"/>
    <hyperlink ref="AJ187" r:id="rId602" display="=@if(sum(d729.d730)=0,&quot;NA&quot;,SUM(L729:L730)/SUM(D729:D730))"/>
    <hyperlink ref="AJ190" r:id="rId603" display="=@if(sum(d729.d730)=0,&quot;NA&quot;,SUM(L729:L730)/SUM(D729:D730))"/>
    <hyperlink ref="AL186" r:id="rId604" display="=@if(sum(d729.d730)=0,&quot;NA&quot;,SUM(L729:L730)/SUM(D729:D730))"/>
    <hyperlink ref="AL187" r:id="rId605" display="=@if(sum(d729.d730)=0,&quot;NA&quot;,SUM(L729:L730)/SUM(D729:D730))"/>
    <hyperlink ref="AL188" r:id="rId606" display="=@if(sum(d729.d730)=0,&quot;NA&quot;,SUM(L729:L730)/SUM(D729:D730))"/>
    <hyperlink ref="AN186" r:id="rId607" display="=@if(sum(d729.d730)=0,&quot;NA&quot;,SUM(L729:L730)/SUM(D729:D730))"/>
    <hyperlink ref="AN187" r:id="rId608" display="=@if(sum(d729.d730)=0,&quot;NA&quot;,SUM(L729:L730)/SUM(D729:D730))"/>
    <hyperlink ref="AN188" r:id="rId609" display="=@if(sum(d729.d730)=0,&quot;NA&quot;,SUM(L729:L730)/SUM(D729:D730))"/>
    <hyperlink ref="AN189" r:id="rId610" display="=@if(sum(d729.d730)=0,&quot;NA&quot;,SUM(L729:L730)/SUM(D729:D730))"/>
    <hyperlink ref="V185" r:id="rId611" display="=@if(sum(d729.d730)=0,&quot;NA&quot;,SUM(L729:L730)/SUM(D729:D730))"/>
    <hyperlink ref="R191" r:id="rId612" display="=@if(sum(d729.d730)=0,&quot;NA&quot;,SUM(L729:L730)/SUM(D729:D730))"/>
    <hyperlink ref="T191" r:id="rId613" display="=@if(sum(d729.d730)=0,&quot;NA&quot;,SUM(L729:L730)/SUM(D729:D730))"/>
    <hyperlink ref="V191" r:id="rId614" display="=@if(sum(d729.d730)=0,&quot;NA&quot;,SUM(L729:L730)/SUM(D729:D730))"/>
    <hyperlink ref="Z191" r:id="rId615" display="=@if(sum(d729.d730)=0,&quot;NA&quot;,SUM(L729:L730)/SUM(D729:D730))"/>
    <hyperlink ref="AB191" r:id="rId616" display="=@if(sum(d729.d730)=0,&quot;NA&quot;,SUM(L729:L730)/SUM(D729:D730))"/>
    <hyperlink ref="AD191" r:id="rId617" display="=@if(sum(d729.d730)=0,&quot;NA&quot;,SUM(L729:L730)/SUM(D729:D730))"/>
    <hyperlink ref="AF191" r:id="rId618" display="=@if(sum(d729.d730)=0,&quot;NA&quot;,SUM(L729:L730)/SUM(D729:D730))"/>
    <hyperlink ref="AH191" r:id="rId619" display="=@if(sum(d729.d730)=0,&quot;NA&quot;,SUM(L729:L730)/SUM(D729:D730))"/>
    <hyperlink ref="AJ191" r:id="rId620" display="=@if(sum(d729.d730)=0,&quot;NA&quot;,SUM(L729:L730)/SUM(D729:D730))"/>
    <hyperlink ref="AL191" r:id="rId621" display="=@if(sum(d729.d730)=0,&quot;NA&quot;,SUM(L729:L730)/SUM(D729:D730))"/>
    <hyperlink ref="R192:R194" r:id="rId622" display="=@if(sum(d729.d730)=0,&quot;NA&quot;,SUM(L729:L730)/SUM(D729:D730))"/>
    <hyperlink ref="T192:T194" r:id="rId623" display="=@if(sum(d729.d730)=0,&quot;NA&quot;,SUM(L729:L730)/SUM(D729:D730))"/>
    <hyperlink ref="V192:V194" r:id="rId624" display="=@if(sum(d729.d730)=0,&quot;NA&quot;,SUM(L729:L730)/SUM(D729:D730))"/>
    <hyperlink ref="X191" r:id="rId625" display="=@if(sum(d729.d730)=0,&quot;NA&quot;,SUM(L729:L730)/SUM(D729:D730))"/>
    <hyperlink ref="X192:X194" r:id="rId626" display="=@if(sum(d729.d730)=0,&quot;NA&quot;,SUM(L729:L730)/SUM(D729:D730))"/>
    <hyperlink ref="Z192:Z194" r:id="rId627" display="=@if(sum(d729.d730)=0,&quot;NA&quot;,SUM(L729:L730)/SUM(D729:D730))"/>
    <hyperlink ref="AB192:AB194" r:id="rId628" display="=@if(sum(d729.d730)=0,&quot;NA&quot;,SUM(L729:L730)/SUM(D729:D730))"/>
    <hyperlink ref="AD192:AD194" r:id="rId629" display="=@if(sum(d729.d730)=0,&quot;NA&quot;,SUM(L729:L730)/SUM(D729:D730))"/>
    <hyperlink ref="AF192:AF194" r:id="rId630" display="=@if(sum(d729.d730)=0,&quot;NA&quot;,SUM(L729:L730)/SUM(D729:D730))"/>
    <hyperlink ref="AH192:AH194" r:id="rId631" display="=@if(sum(d729.d730)=0,&quot;NA&quot;,SUM(L729:L730)/SUM(D729:D730))"/>
    <hyperlink ref="AJ192:AJ194" r:id="rId632" display="=@if(sum(d729.d730)=0,&quot;NA&quot;,SUM(L729:L730)/SUM(D729:D730))"/>
    <hyperlink ref="AL192:AL194" r:id="rId633" display="=@if(sum(d729.d730)=0,&quot;NA&quot;,SUM(L729:L730)/SUM(D729:D730))"/>
    <hyperlink ref="AN192:AN194" r:id="rId634" display="=@if(sum(d729.d730)=0,&quot;NA&quot;,SUM(L729:L730)/SUM(D729:D730))"/>
    <hyperlink ref="V183" r:id="rId635" display="=@if(sum(d729.d730)=0,&quot;NA&quot;,SUM(L729:L730)/SUM(D729:D730))"/>
    <hyperlink ref="T182" r:id="rId636" display="=@if(sum(d729.d730)=0,&quot;NA&quot;,SUM(L729:L730)/SUM(D729:D730))"/>
    <hyperlink ref="N208" r:id="rId637" display="=@if(sum(d729.d730)=0,&quot;NA&quot;,SUM(L729:L730)/SUM(D729:D730))"/>
    <hyperlink ref="N209" r:id="rId638" display="=@if(sum(d729.d730)=0,&quot;NA&quot;,SUM(L729:L730)/SUM(D729:D730))"/>
    <hyperlink ref="N210" r:id="rId639" display="=@if(sum(d729.d730)=0,&quot;NA&quot;,SUM(L729:L730)/SUM(D729:D730))"/>
    <hyperlink ref="N211" r:id="rId640" display="=@if(sum(d729.d730)=0,&quot;NA&quot;,SUM(L729:L730)/SUM(D729:D730))"/>
    <hyperlink ref="N212:N215" r:id="rId641" display="=@if(sum(d729.d730)=0,&quot;NA&quot;,SUM(L729:L730)/SUM(D729:D730))"/>
    <hyperlink ref="P208" r:id="rId642" display="=@if(sum(d729.d730)=0,&quot;NA&quot;,SUM(L729:L730)/SUM(D729:D730))"/>
    <hyperlink ref="P209" r:id="rId643" display="=@if(sum(d729.d730)=0,&quot;NA&quot;,SUM(L729:L730)/SUM(D729:D730))"/>
    <hyperlink ref="P210" r:id="rId644" display="=@if(sum(d729.d730)=0,&quot;NA&quot;,SUM(L729:L730)/SUM(D729:D730))"/>
    <hyperlink ref="P211" r:id="rId645" display="=@if(sum(d729.d730)=0,&quot;NA&quot;,SUM(L729:L730)/SUM(D729:D730))"/>
    <hyperlink ref="P212:P215" r:id="rId646" display="=@if(sum(d729.d730)=0,&quot;NA&quot;,SUM(L729:L730)/SUM(D729:D730))"/>
    <hyperlink ref="T204" r:id="rId647" display="=@if(sum(d729.d730)=0,&quot;NA&quot;,SUM(L729:L730)/SUM(D729:D730))"/>
    <hyperlink ref="T205" r:id="rId648" display="=@if(sum(d729.d730)=0,&quot;NA&quot;,SUM(L729:L730)/SUM(D729:D730))"/>
    <hyperlink ref="T206" r:id="rId649" display="=@if(sum(d729.d730)=0,&quot;NA&quot;,SUM(L729:L730)/SUM(D729:D730))"/>
    <hyperlink ref="T207" r:id="rId650" display="=@if(sum(d729.d730)=0,&quot;NA&quot;,SUM(L729:L730)/SUM(D729:D730))"/>
    <hyperlink ref="T208" r:id="rId651" display="=@if(sum(d729.d730)=0,&quot;NA&quot;,SUM(L729:L730)/SUM(D729:D730))"/>
    <hyperlink ref="V205" r:id="rId652" display="=@if(sum(d729.d730)=0,&quot;NA&quot;,SUM(L729:L730)/SUM(D729:D730))"/>
    <hyperlink ref="V207" r:id="rId653" display="=@if(sum(d729.d730)=0,&quot;NA&quot;,SUM(L729:L730)/SUM(D729:D730))"/>
    <hyperlink ref="V208" r:id="rId654" display="=@if(sum(d729.d730)=0,&quot;NA&quot;,SUM(L729:L730)/SUM(D729:D730))"/>
    <hyperlink ref="X205" r:id="rId655" display="=@if(sum(d729.d730)=0,&quot;NA&quot;,SUM(L729:L730)/SUM(D729:D730))"/>
    <hyperlink ref="X206" r:id="rId656" display="=@if(sum(d729.d730)=0,&quot;NA&quot;,SUM(L729:L730)/SUM(D729:D730))"/>
    <hyperlink ref="X207" r:id="rId657" display="=@if(sum(d729.d730)=0,&quot;NA&quot;,SUM(L729:L730)/SUM(D729:D730))"/>
    <hyperlink ref="X208" r:id="rId658" display="=@if(sum(d729.d730)=0,&quot;NA&quot;,SUM(L729:L730)/SUM(D729:D730))"/>
    <hyperlink ref="Z206" r:id="rId659" display="=@if(sum(d729.d730)=0,&quot;NA&quot;,SUM(L729:L730)/SUM(D729:D730))"/>
    <hyperlink ref="Z207" r:id="rId660" display="=@if(sum(d729.d730)=0,&quot;NA&quot;,SUM(L729:L730)/SUM(D729:D730))"/>
    <hyperlink ref="Z208" r:id="rId661" display="=@if(sum(d729.d730)=0,&quot;NA&quot;,SUM(L729:L730)/SUM(D729:D730))"/>
    <hyperlink ref="AB207" r:id="rId662" display="=@if(sum(d729.d730)=0,&quot;NA&quot;,SUM(L729:L730)/SUM(D729:D730))"/>
    <hyperlink ref="AB208" r:id="rId663" display="=@if(sum(d729.d730)=0,&quot;NA&quot;,SUM(L729:L730)/SUM(D729:D730))"/>
    <hyperlink ref="AD208" r:id="rId664" display="=@if(sum(d729.d730)=0,&quot;NA&quot;,SUM(L729:L730)/SUM(D729:D730))"/>
    <hyperlink ref="R209" r:id="rId665" display="=@if(sum(d729.d730)=0,&quot;NA&quot;,SUM(L729:L730)/SUM(D729:D730))"/>
    <hyperlink ref="R210" r:id="rId666" display="=@if(sum(d729.d730)=0,&quot;NA&quot;,SUM(L729:L730)/SUM(D729:D730))"/>
    <hyperlink ref="R211" r:id="rId667" display="=@if(sum(d729.d730)=0,&quot;NA&quot;,SUM(L729:L730)/SUM(D729:D730))"/>
    <hyperlink ref="T209" r:id="rId668" display="=@if(sum(d729.d730)=0,&quot;NA&quot;,SUM(L729:L730)/SUM(D729:D730))"/>
    <hyperlink ref="T210" r:id="rId669" display="=@if(sum(d729.d730)=0,&quot;NA&quot;,SUM(L729:L730)/SUM(D729:D730))"/>
    <hyperlink ref="T211" r:id="rId670" display="=@if(sum(d729.d730)=0,&quot;NA&quot;,SUM(L729:L730)/SUM(D729:D730))"/>
    <hyperlink ref="V209" r:id="rId671" display="=@if(sum(d729.d730)=0,&quot;NA&quot;,SUM(L729:L730)/SUM(D729:D730))"/>
    <hyperlink ref="V210" r:id="rId672" display="=@if(sum(d729.d730)=0,&quot;NA&quot;,SUM(L729:L730)/SUM(D729:D730))"/>
    <hyperlink ref="V211" r:id="rId673" display="=@if(sum(d729.d730)=0,&quot;NA&quot;,SUM(L729:L730)/SUM(D729:D730))"/>
    <hyperlink ref="X209" r:id="rId674" display="=@if(sum(d729.d730)=0,&quot;NA&quot;,SUM(L729:L730)/SUM(D729:D730))"/>
    <hyperlink ref="X210" r:id="rId675" display="=@if(sum(d729.d730)=0,&quot;NA&quot;,SUM(L729:L730)/SUM(D729:D730))"/>
    <hyperlink ref="X211" r:id="rId676" display="=@if(sum(d729.d730)=0,&quot;NA&quot;,SUM(L729:L730)/SUM(D729:D730))"/>
    <hyperlink ref="Z209" r:id="rId677" display="=@if(sum(d729.d730)=0,&quot;NA&quot;,SUM(L729:L730)/SUM(D729:D730))"/>
    <hyperlink ref="Z210" r:id="rId678" display="=@if(sum(d729.d730)=0,&quot;NA&quot;,SUM(L729:L730)/SUM(D729:D730))"/>
    <hyperlink ref="Z211" r:id="rId679" display="=@if(sum(d729.d730)=0,&quot;NA&quot;,SUM(L729:L730)/SUM(D729:D730))"/>
    <hyperlink ref="AB209" r:id="rId680" display="=@if(sum(d729.d730)=0,&quot;NA&quot;,SUM(L729:L730)/SUM(D729:D730))"/>
    <hyperlink ref="AB210" r:id="rId681" display="=@if(sum(d729.d730)=0,&quot;NA&quot;,SUM(L729:L730)/SUM(D729:D730))"/>
    <hyperlink ref="AB211" r:id="rId682" display="=@if(sum(d729.d730)=0,&quot;NA&quot;,SUM(L729:L730)/SUM(D729:D730))"/>
    <hyperlink ref="AD209" r:id="rId683" display="=@if(sum(d729.d730)=0,&quot;NA&quot;,SUM(L729:L730)/SUM(D729:D730))"/>
    <hyperlink ref="AD210" r:id="rId684" display="=@if(sum(d729.d730)=0,&quot;NA&quot;,SUM(L729:L730)/SUM(D729:D730))"/>
    <hyperlink ref="AD211" r:id="rId685" display="=@if(sum(d729.d730)=0,&quot;NA&quot;,SUM(L729:L730)/SUM(D729:D730))"/>
    <hyperlink ref="AF209" r:id="rId686" display="=@if(sum(d729.d730)=0,&quot;NA&quot;,SUM(L729:L730)/SUM(D729:D730))"/>
    <hyperlink ref="AF210" r:id="rId687" display="=@if(sum(d729.d730)=0,&quot;NA&quot;,SUM(L729:L730)/SUM(D729:D730))"/>
    <hyperlink ref="AF211" r:id="rId688" display="=@if(sum(d729.d730)=0,&quot;NA&quot;,SUM(L729:L730)/SUM(D729:D730))"/>
    <hyperlink ref="AH207" r:id="rId689" display="=@if(sum(d729.d730)=0,&quot;NA&quot;,SUM(L729:L730)/SUM(D729:D730))"/>
    <hyperlink ref="AH210" r:id="rId690" display="=@if(sum(d729.d730)=0,&quot;NA&quot;,SUM(L729:L730)/SUM(D729:D730))"/>
    <hyperlink ref="AH211" r:id="rId691" display="=@if(sum(d729.d730)=0,&quot;NA&quot;,SUM(L729:L730)/SUM(D729:D730))"/>
    <hyperlink ref="AJ207" r:id="rId692" display="=@if(sum(d729.d730)=0,&quot;NA&quot;,SUM(L729:L730)/SUM(D729:D730))"/>
    <hyperlink ref="AJ208" r:id="rId693" display="=@if(sum(d729.d730)=0,&quot;NA&quot;,SUM(L729:L730)/SUM(D729:D730))"/>
    <hyperlink ref="AJ211" r:id="rId694" display="=@if(sum(d729.d730)=0,&quot;NA&quot;,SUM(L729:L730)/SUM(D729:D730))"/>
    <hyperlink ref="AL207" r:id="rId695" display="=@if(sum(d729.d730)=0,&quot;NA&quot;,SUM(L729:L730)/SUM(D729:D730))"/>
    <hyperlink ref="AL208" r:id="rId696" display="=@if(sum(d729.d730)=0,&quot;NA&quot;,SUM(L729:L730)/SUM(D729:D730))"/>
    <hyperlink ref="AL209" r:id="rId697" display="=@if(sum(d729.d730)=0,&quot;NA&quot;,SUM(L729:L730)/SUM(D729:D730))"/>
    <hyperlink ref="AN207" r:id="rId698" display="=@if(sum(d729.d730)=0,&quot;NA&quot;,SUM(L729:L730)/SUM(D729:D730))"/>
    <hyperlink ref="AN208" r:id="rId699" display="=@if(sum(d729.d730)=0,&quot;NA&quot;,SUM(L729:L730)/SUM(D729:D730))"/>
    <hyperlink ref="AN209" r:id="rId700" display="=@if(sum(d729.d730)=0,&quot;NA&quot;,SUM(L729:L730)/SUM(D729:D730))"/>
    <hyperlink ref="AN210" r:id="rId701" display="=@if(sum(d729.d730)=0,&quot;NA&quot;,SUM(L729:L730)/SUM(D729:D730))"/>
    <hyperlink ref="V206" r:id="rId702" display="=@if(sum(d729.d730)=0,&quot;NA&quot;,SUM(L729:L730)/SUM(D729:D730))"/>
    <hyperlink ref="R212" r:id="rId703" display="=@if(sum(d729.d730)=0,&quot;NA&quot;,SUM(L729:L730)/SUM(D729:D730))"/>
    <hyperlink ref="T212" r:id="rId704" display="=@if(sum(d729.d730)=0,&quot;NA&quot;,SUM(L729:L730)/SUM(D729:D730))"/>
    <hyperlink ref="V212" r:id="rId705" display="=@if(sum(d729.d730)=0,&quot;NA&quot;,SUM(L729:L730)/SUM(D729:D730))"/>
    <hyperlink ref="Z212" r:id="rId706" display="=@if(sum(d729.d730)=0,&quot;NA&quot;,SUM(L729:L730)/SUM(D729:D730))"/>
    <hyperlink ref="AB212" r:id="rId707" display="=@if(sum(d729.d730)=0,&quot;NA&quot;,SUM(L729:L730)/SUM(D729:D730))"/>
    <hyperlink ref="AD212" r:id="rId708" display="=@if(sum(d729.d730)=0,&quot;NA&quot;,SUM(L729:L730)/SUM(D729:D730))"/>
    <hyperlink ref="AF212" r:id="rId709" display="=@if(sum(d729.d730)=0,&quot;NA&quot;,SUM(L729:L730)/SUM(D729:D730))"/>
    <hyperlink ref="AH212" r:id="rId710" display="=@if(sum(d729.d730)=0,&quot;NA&quot;,SUM(L729:L730)/SUM(D729:D730))"/>
    <hyperlink ref="AJ212" r:id="rId711" display="=@if(sum(d729.d730)=0,&quot;NA&quot;,SUM(L729:L730)/SUM(D729:D730))"/>
    <hyperlink ref="AL212" r:id="rId712" display="=@if(sum(d729.d730)=0,&quot;NA&quot;,SUM(L729:L730)/SUM(D729:D730))"/>
    <hyperlink ref="R213:R215" r:id="rId713" display="=@if(sum(d729.d730)=0,&quot;NA&quot;,SUM(L729:L730)/SUM(D729:D730))"/>
    <hyperlink ref="T213:T215" r:id="rId714" display="=@if(sum(d729.d730)=0,&quot;NA&quot;,SUM(L729:L730)/SUM(D729:D730))"/>
    <hyperlink ref="V213:V215" r:id="rId715" display="=@if(sum(d729.d730)=0,&quot;NA&quot;,SUM(L729:L730)/SUM(D729:D730))"/>
    <hyperlink ref="X212" r:id="rId716" display="=@if(sum(d729.d730)=0,&quot;NA&quot;,SUM(L729:L730)/SUM(D729:D730))"/>
    <hyperlink ref="X213:X215" r:id="rId717" display="=@if(sum(d729.d730)=0,&quot;NA&quot;,SUM(L729:L730)/SUM(D729:D730))"/>
    <hyperlink ref="Z213:Z215" r:id="rId718" display="=@if(sum(d729.d730)=0,&quot;NA&quot;,SUM(L729:L730)/SUM(D729:D730))"/>
    <hyperlink ref="AB213:AB215" r:id="rId719" display="=@if(sum(d729.d730)=0,&quot;NA&quot;,SUM(L729:L730)/SUM(D729:D730))"/>
    <hyperlink ref="AD213:AD215" r:id="rId720" display="=@if(sum(d729.d730)=0,&quot;NA&quot;,SUM(L729:L730)/SUM(D729:D730))"/>
    <hyperlink ref="AF213:AF215" r:id="rId721" display="=@if(sum(d729.d730)=0,&quot;NA&quot;,SUM(L729:L730)/SUM(D729:D730))"/>
    <hyperlink ref="AH213:AH215" r:id="rId722" display="=@if(sum(d729.d730)=0,&quot;NA&quot;,SUM(L729:L730)/SUM(D729:D730))"/>
    <hyperlink ref="AJ213:AJ215" r:id="rId723" display="=@if(sum(d729.d730)=0,&quot;NA&quot;,SUM(L729:L730)/SUM(D729:D730))"/>
    <hyperlink ref="AL213:AL215" r:id="rId724" display="=@if(sum(d729.d730)=0,&quot;NA&quot;,SUM(L729:L730)/SUM(D729:D730))"/>
    <hyperlink ref="AN213:AN215" r:id="rId725" display="=@if(sum(d729.d730)=0,&quot;NA&quot;,SUM(L729:L730)/SUM(D729:D730))"/>
    <hyperlink ref="V204" r:id="rId726" display="=@if(sum(d729.d730)=0,&quot;NA&quot;,SUM(L729:L730)/SUM(D729:D730))"/>
    <hyperlink ref="T203" r:id="rId727" display="=@if(sum(d729.d730)=0,&quot;NA&quot;,SUM(L729:L730)/SUM(D729:D730))"/>
    <hyperlink ref="N229" r:id="rId728" display="=@if(sum(d729.d730)=0,&quot;NA&quot;,SUM(L729:L730)/SUM(D729:D730))"/>
    <hyperlink ref="N230" r:id="rId729" display="=@if(sum(d729.d730)=0,&quot;NA&quot;,SUM(L729:L730)/SUM(D729:D730))"/>
    <hyperlink ref="N231" r:id="rId730" display="=@if(sum(d729.d730)=0,&quot;NA&quot;,SUM(L729:L730)/SUM(D729:D730))"/>
    <hyperlink ref="N232" r:id="rId731" display="=@if(sum(d729.d730)=0,&quot;NA&quot;,SUM(L729:L730)/SUM(D729:D730))"/>
    <hyperlink ref="N233:N236" r:id="rId732" display="=@if(sum(d729.d730)=0,&quot;NA&quot;,SUM(L729:L730)/SUM(D729:D730))"/>
    <hyperlink ref="P229" r:id="rId733" display="=@if(sum(d729.d730)=0,&quot;NA&quot;,SUM(L729:L730)/SUM(D729:D730))"/>
    <hyperlink ref="P230" r:id="rId734" display="=@if(sum(d729.d730)=0,&quot;NA&quot;,SUM(L729:L730)/SUM(D729:D730))"/>
    <hyperlink ref="P231" r:id="rId735" display="=@if(sum(d729.d730)=0,&quot;NA&quot;,SUM(L729:L730)/SUM(D729:D730))"/>
    <hyperlink ref="P232" r:id="rId736" display="=@if(sum(d729.d730)=0,&quot;NA&quot;,SUM(L729:L730)/SUM(D729:D730))"/>
    <hyperlink ref="P233:P236" r:id="rId737" display="=@if(sum(d729.d730)=0,&quot;NA&quot;,SUM(L729:L730)/SUM(D729:D730))"/>
    <hyperlink ref="T225" r:id="rId738" display="=@if(sum(d729.d730)=0,&quot;NA&quot;,SUM(L729:L730)/SUM(D729:D730))"/>
    <hyperlink ref="T226" r:id="rId739" display="=@if(sum(d729.d730)=0,&quot;NA&quot;,SUM(L729:L730)/SUM(D729:D730))"/>
    <hyperlink ref="T227" r:id="rId740" display="=@if(sum(d729.d730)=0,&quot;NA&quot;,SUM(L729:L730)/SUM(D729:D730))"/>
    <hyperlink ref="T228" r:id="rId741" display="=@if(sum(d729.d730)=0,&quot;NA&quot;,SUM(L729:L730)/SUM(D729:D730))"/>
    <hyperlink ref="T229" r:id="rId742" display="=@if(sum(d729.d730)=0,&quot;NA&quot;,SUM(L729:L730)/SUM(D729:D730))"/>
    <hyperlink ref="V226" r:id="rId743" display="=@if(sum(d729.d730)=0,&quot;NA&quot;,SUM(L729:L730)/SUM(D729:D730))"/>
    <hyperlink ref="V228" r:id="rId744" display="=@if(sum(d729.d730)=0,&quot;NA&quot;,SUM(L729:L730)/SUM(D729:D730))"/>
    <hyperlink ref="V229" r:id="rId745" display="=@if(sum(d729.d730)=0,&quot;NA&quot;,SUM(L729:L730)/SUM(D729:D730))"/>
    <hyperlink ref="X226" r:id="rId746" display="=@if(sum(d729.d730)=0,&quot;NA&quot;,SUM(L729:L730)/SUM(D729:D730))"/>
    <hyperlink ref="X227" r:id="rId747" display="=@if(sum(d729.d730)=0,&quot;NA&quot;,SUM(L729:L730)/SUM(D729:D730))"/>
    <hyperlink ref="X228" r:id="rId748" display="=@if(sum(d729.d730)=0,&quot;NA&quot;,SUM(L729:L730)/SUM(D729:D730))"/>
    <hyperlink ref="X229" r:id="rId749" display="=@if(sum(d729.d730)=0,&quot;NA&quot;,SUM(L729:L730)/SUM(D729:D730))"/>
    <hyperlink ref="Z227" r:id="rId750" display="=@if(sum(d729.d730)=0,&quot;NA&quot;,SUM(L729:L730)/SUM(D729:D730))"/>
    <hyperlink ref="Z228" r:id="rId751" display="=@if(sum(d729.d730)=0,&quot;NA&quot;,SUM(L729:L730)/SUM(D729:D730))"/>
    <hyperlink ref="Z229" r:id="rId752" display="=@if(sum(d729.d730)=0,&quot;NA&quot;,SUM(L729:L730)/SUM(D729:D730))"/>
    <hyperlink ref="AB228" r:id="rId753" display="=@if(sum(d729.d730)=0,&quot;NA&quot;,SUM(L729:L730)/SUM(D729:D730))"/>
    <hyperlink ref="AB229" r:id="rId754" display="=@if(sum(d729.d730)=0,&quot;NA&quot;,SUM(L729:L730)/SUM(D729:D730))"/>
    <hyperlink ref="AD229" r:id="rId755" display="=@if(sum(d729.d730)=0,&quot;NA&quot;,SUM(L729:L730)/SUM(D729:D730))"/>
    <hyperlink ref="R230" r:id="rId756" display="=@if(sum(d729.d730)=0,&quot;NA&quot;,SUM(L729:L730)/SUM(D729:D730))"/>
    <hyperlink ref="R231" r:id="rId757" display="=@if(sum(d729.d730)=0,&quot;NA&quot;,SUM(L729:L730)/SUM(D729:D730))"/>
    <hyperlink ref="R232" r:id="rId758" display="=@if(sum(d729.d730)=0,&quot;NA&quot;,SUM(L729:L730)/SUM(D729:D730))"/>
    <hyperlink ref="T230" r:id="rId759" display="=@if(sum(d729.d730)=0,&quot;NA&quot;,SUM(L729:L730)/SUM(D729:D730))"/>
    <hyperlink ref="T231" r:id="rId760" display="=@if(sum(d729.d730)=0,&quot;NA&quot;,SUM(L729:L730)/SUM(D729:D730))"/>
    <hyperlink ref="T232" r:id="rId761" display="=@if(sum(d729.d730)=0,&quot;NA&quot;,SUM(L729:L730)/SUM(D729:D730))"/>
    <hyperlink ref="V230" r:id="rId762" display="=@if(sum(d729.d730)=0,&quot;NA&quot;,SUM(L729:L730)/SUM(D729:D730))"/>
    <hyperlink ref="V231" r:id="rId763" display="=@if(sum(d729.d730)=0,&quot;NA&quot;,SUM(L729:L730)/SUM(D729:D730))"/>
    <hyperlink ref="V232" r:id="rId764" display="=@if(sum(d729.d730)=0,&quot;NA&quot;,SUM(L729:L730)/SUM(D729:D730))"/>
    <hyperlink ref="X230" r:id="rId765" display="=@if(sum(d729.d730)=0,&quot;NA&quot;,SUM(L729:L730)/SUM(D729:D730))"/>
    <hyperlink ref="X231" r:id="rId766" display="=@if(sum(d729.d730)=0,&quot;NA&quot;,SUM(L729:L730)/SUM(D729:D730))"/>
    <hyperlink ref="X232" r:id="rId767" display="=@if(sum(d729.d730)=0,&quot;NA&quot;,SUM(L729:L730)/SUM(D729:D730))"/>
    <hyperlink ref="Z230" r:id="rId768" display="=@if(sum(d729.d730)=0,&quot;NA&quot;,SUM(L729:L730)/SUM(D729:D730))"/>
    <hyperlink ref="Z231" r:id="rId769" display="=@if(sum(d729.d730)=0,&quot;NA&quot;,SUM(L729:L730)/SUM(D729:D730))"/>
    <hyperlink ref="Z232" r:id="rId770" display="=@if(sum(d729.d730)=0,&quot;NA&quot;,SUM(L729:L730)/SUM(D729:D730))"/>
    <hyperlink ref="AB230" r:id="rId771" display="=@if(sum(d729.d730)=0,&quot;NA&quot;,SUM(L729:L730)/SUM(D729:D730))"/>
    <hyperlink ref="AB231" r:id="rId772" display="=@if(sum(d729.d730)=0,&quot;NA&quot;,SUM(L729:L730)/SUM(D729:D730))"/>
    <hyperlink ref="AB232" r:id="rId773" display="=@if(sum(d729.d730)=0,&quot;NA&quot;,SUM(L729:L730)/SUM(D729:D730))"/>
    <hyperlink ref="AD230" r:id="rId774" display="=@if(sum(d729.d730)=0,&quot;NA&quot;,SUM(L729:L730)/SUM(D729:D730))"/>
    <hyperlink ref="AD231" r:id="rId775" display="=@if(sum(d729.d730)=0,&quot;NA&quot;,SUM(L729:L730)/SUM(D729:D730))"/>
    <hyperlink ref="AD232" r:id="rId776" display="=@if(sum(d729.d730)=0,&quot;NA&quot;,SUM(L729:L730)/SUM(D729:D730))"/>
    <hyperlink ref="AF230" r:id="rId777" display="=@if(sum(d729.d730)=0,&quot;NA&quot;,SUM(L729:L730)/SUM(D729:D730))"/>
    <hyperlink ref="AF231" r:id="rId778" display="=@if(sum(d729.d730)=0,&quot;NA&quot;,SUM(L729:L730)/SUM(D729:D730))"/>
    <hyperlink ref="AF232" r:id="rId779" display="=@if(sum(d729.d730)=0,&quot;NA&quot;,SUM(L729:L730)/SUM(D729:D730))"/>
    <hyperlink ref="AH228" r:id="rId780" display="=@if(sum(d729.d730)=0,&quot;NA&quot;,SUM(L729:L730)/SUM(D729:D730))"/>
    <hyperlink ref="AH231" r:id="rId781" display="=@if(sum(d729.d730)=0,&quot;NA&quot;,SUM(L729:L730)/SUM(D729:D730))"/>
    <hyperlink ref="AH232" r:id="rId782" display="=@if(sum(d729.d730)=0,&quot;NA&quot;,SUM(L729:L730)/SUM(D729:D730))"/>
    <hyperlink ref="AJ228" r:id="rId783" display="=@if(sum(d729.d730)=0,&quot;NA&quot;,SUM(L729:L730)/SUM(D729:D730))"/>
    <hyperlink ref="AJ229" r:id="rId784" display="=@if(sum(d729.d730)=0,&quot;NA&quot;,SUM(L729:L730)/SUM(D729:D730))"/>
    <hyperlink ref="AJ232" r:id="rId785" display="=@if(sum(d729.d730)=0,&quot;NA&quot;,SUM(L729:L730)/SUM(D729:D730))"/>
    <hyperlink ref="AL228" r:id="rId786" display="=@if(sum(d729.d730)=0,&quot;NA&quot;,SUM(L729:L730)/SUM(D729:D730))"/>
    <hyperlink ref="AL229" r:id="rId787" display="=@if(sum(d729.d730)=0,&quot;NA&quot;,SUM(L729:L730)/SUM(D729:D730))"/>
    <hyperlink ref="AL230" r:id="rId788" display="=@if(sum(d729.d730)=0,&quot;NA&quot;,SUM(L729:L730)/SUM(D729:D730))"/>
    <hyperlink ref="AN228" r:id="rId789" display="=@if(sum(d729.d730)=0,&quot;NA&quot;,SUM(L729:L730)/SUM(D729:D730))"/>
    <hyperlink ref="AN229" r:id="rId790" display="=@if(sum(d729.d730)=0,&quot;NA&quot;,SUM(L729:L730)/SUM(D729:D730))"/>
    <hyperlink ref="AN230" r:id="rId791" display="=@if(sum(d729.d730)=0,&quot;NA&quot;,SUM(L729:L730)/SUM(D729:D730))"/>
    <hyperlink ref="AN231" r:id="rId792" display="=@if(sum(d729.d730)=0,&quot;NA&quot;,SUM(L729:L730)/SUM(D729:D730))"/>
    <hyperlink ref="V227" r:id="rId793" display="=@if(sum(d729.d730)=0,&quot;NA&quot;,SUM(L729:L730)/SUM(D729:D730))"/>
    <hyperlink ref="R233" r:id="rId794" display="=@if(sum(d729.d730)=0,&quot;NA&quot;,SUM(L729:L730)/SUM(D729:D730))"/>
    <hyperlink ref="T233" r:id="rId795" display="=@if(sum(d729.d730)=0,&quot;NA&quot;,SUM(L729:L730)/SUM(D729:D730))"/>
    <hyperlink ref="V233" r:id="rId796" display="=@if(sum(d729.d730)=0,&quot;NA&quot;,SUM(L729:L730)/SUM(D729:D730))"/>
    <hyperlink ref="Z233" r:id="rId797" display="=@if(sum(d729.d730)=0,&quot;NA&quot;,SUM(L729:L730)/SUM(D729:D730))"/>
    <hyperlink ref="AB233" r:id="rId798" display="=@if(sum(d729.d730)=0,&quot;NA&quot;,SUM(L729:L730)/SUM(D729:D730))"/>
    <hyperlink ref="AD233" r:id="rId799" display="=@if(sum(d729.d730)=0,&quot;NA&quot;,SUM(L729:L730)/SUM(D729:D730))"/>
    <hyperlink ref="AF233" r:id="rId800" display="=@if(sum(d729.d730)=0,&quot;NA&quot;,SUM(L729:L730)/SUM(D729:D730))"/>
    <hyperlink ref="AH233" r:id="rId801" display="=@if(sum(d729.d730)=0,&quot;NA&quot;,SUM(L729:L730)/SUM(D729:D730))"/>
    <hyperlink ref="AJ233" r:id="rId802" display="=@if(sum(d729.d730)=0,&quot;NA&quot;,SUM(L729:L730)/SUM(D729:D730))"/>
    <hyperlink ref="AL233" r:id="rId803" display="=@if(sum(d729.d730)=0,&quot;NA&quot;,SUM(L729:L730)/SUM(D729:D730))"/>
    <hyperlink ref="R234:R236" r:id="rId804" display="=@if(sum(d729.d730)=0,&quot;NA&quot;,SUM(L729:L730)/SUM(D729:D730))"/>
    <hyperlink ref="T234:T236" r:id="rId805" display="=@if(sum(d729.d730)=0,&quot;NA&quot;,SUM(L729:L730)/SUM(D729:D730))"/>
    <hyperlink ref="V234:V236" r:id="rId806" display="=@if(sum(d729.d730)=0,&quot;NA&quot;,SUM(L729:L730)/SUM(D729:D730))"/>
    <hyperlink ref="X233" r:id="rId807" display="=@if(sum(d729.d730)=0,&quot;NA&quot;,SUM(L729:L730)/SUM(D729:D730))"/>
    <hyperlink ref="X234:X236" r:id="rId808" display="=@if(sum(d729.d730)=0,&quot;NA&quot;,SUM(L729:L730)/SUM(D729:D730))"/>
    <hyperlink ref="Z234:Z236" r:id="rId809" display="=@if(sum(d729.d730)=0,&quot;NA&quot;,SUM(L729:L730)/SUM(D729:D730))"/>
    <hyperlink ref="AB234:AB236" r:id="rId810" display="=@if(sum(d729.d730)=0,&quot;NA&quot;,SUM(L729:L730)/SUM(D729:D730))"/>
    <hyperlink ref="AD234:AD236" r:id="rId811" display="=@if(sum(d729.d730)=0,&quot;NA&quot;,SUM(L729:L730)/SUM(D729:D730))"/>
    <hyperlink ref="AF234:AF236" r:id="rId812" display="=@if(sum(d729.d730)=0,&quot;NA&quot;,SUM(L729:L730)/SUM(D729:D730))"/>
    <hyperlink ref="AH234:AH236" r:id="rId813" display="=@if(sum(d729.d730)=0,&quot;NA&quot;,SUM(L729:L730)/SUM(D729:D730))"/>
    <hyperlink ref="AJ234:AJ236" r:id="rId814" display="=@if(sum(d729.d730)=0,&quot;NA&quot;,SUM(L729:L730)/SUM(D729:D730))"/>
    <hyperlink ref="AL234:AL236" r:id="rId815" display="=@if(sum(d729.d730)=0,&quot;NA&quot;,SUM(L729:L730)/SUM(D729:D730))"/>
    <hyperlink ref="AN234:AN236" r:id="rId816" display="=@if(sum(d729.d730)=0,&quot;NA&quot;,SUM(L729:L730)/SUM(D729:D730))"/>
    <hyperlink ref="V225" r:id="rId817" display="=@if(sum(d729.d730)=0,&quot;NA&quot;,SUM(L729:L730)/SUM(D729:D730))"/>
    <hyperlink ref="T224" r:id="rId818" display="=@if(sum(d729.d730)=0,&quot;NA&quot;,SUM(L729:L730)/SUM(D729:D730))"/>
    <hyperlink ref="N250" r:id="rId819" display="=@if(sum(d729.d730)=0,&quot;NA&quot;,SUM(L729:L730)/SUM(D729:D730))"/>
    <hyperlink ref="N251" r:id="rId820" display="=@if(sum(d729.d730)=0,&quot;NA&quot;,SUM(L729:L730)/SUM(D729:D730))"/>
    <hyperlink ref="N252" r:id="rId821" display="=@if(sum(d729.d730)=0,&quot;NA&quot;,SUM(L729:L730)/SUM(D729:D730))"/>
    <hyperlink ref="N253" r:id="rId822" display="=@if(sum(d729.d730)=0,&quot;NA&quot;,SUM(L729:L730)/SUM(D729:D730))"/>
    <hyperlink ref="N254:N257" r:id="rId823" display="=@if(sum(d729.d730)=0,&quot;NA&quot;,SUM(L729:L730)/SUM(D729:D730))"/>
    <hyperlink ref="P250" r:id="rId824" display="=@if(sum(d729.d730)=0,&quot;NA&quot;,SUM(L729:L730)/SUM(D729:D730))"/>
    <hyperlink ref="P251" r:id="rId825" display="=@if(sum(d729.d730)=0,&quot;NA&quot;,SUM(L729:L730)/SUM(D729:D730))"/>
    <hyperlink ref="P252" r:id="rId826" display="=@if(sum(d729.d730)=0,&quot;NA&quot;,SUM(L729:L730)/SUM(D729:D730))"/>
    <hyperlink ref="P253" r:id="rId827" display="=@if(sum(d729.d730)=0,&quot;NA&quot;,SUM(L729:L730)/SUM(D729:D730))"/>
    <hyperlink ref="P254:P257" r:id="rId828" display="=@if(sum(d729.d730)=0,&quot;NA&quot;,SUM(L729:L730)/SUM(D729:D730))"/>
    <hyperlink ref="T246" r:id="rId829" display="=@if(sum(d729.d730)=0,&quot;NA&quot;,SUM(L729:L730)/SUM(D729:D730))"/>
    <hyperlink ref="T247" r:id="rId830" display="=@if(sum(d729.d730)=0,&quot;NA&quot;,SUM(L729:L730)/SUM(D729:D730))"/>
    <hyperlink ref="T248" r:id="rId831" display="=@if(sum(d729.d730)=0,&quot;NA&quot;,SUM(L729:L730)/SUM(D729:D730))"/>
    <hyperlink ref="T249" r:id="rId832" display="=@if(sum(d729.d730)=0,&quot;NA&quot;,SUM(L729:L730)/SUM(D729:D730))"/>
    <hyperlink ref="T250" r:id="rId833" display="=@if(sum(d729.d730)=0,&quot;NA&quot;,SUM(L729:L730)/SUM(D729:D730))"/>
    <hyperlink ref="V247" r:id="rId834" display="=@if(sum(d729.d730)=0,&quot;NA&quot;,SUM(L729:L730)/SUM(D729:D730))"/>
    <hyperlink ref="V249" r:id="rId835" display="=@if(sum(d729.d730)=0,&quot;NA&quot;,SUM(L729:L730)/SUM(D729:D730))"/>
    <hyperlink ref="V250" r:id="rId836" display="=@if(sum(d729.d730)=0,&quot;NA&quot;,SUM(L729:L730)/SUM(D729:D730))"/>
    <hyperlink ref="X247" r:id="rId837" display="=@if(sum(d729.d730)=0,&quot;NA&quot;,SUM(L729:L730)/SUM(D729:D730))"/>
    <hyperlink ref="X248" r:id="rId838" display="=@if(sum(d729.d730)=0,&quot;NA&quot;,SUM(L729:L730)/SUM(D729:D730))"/>
    <hyperlink ref="X249" r:id="rId839" display="=@if(sum(d729.d730)=0,&quot;NA&quot;,SUM(L729:L730)/SUM(D729:D730))"/>
    <hyperlink ref="X250" r:id="rId840" display="=@if(sum(d729.d730)=0,&quot;NA&quot;,SUM(L729:L730)/SUM(D729:D730))"/>
    <hyperlink ref="Z248" r:id="rId841" display="=@if(sum(d729.d730)=0,&quot;NA&quot;,SUM(L729:L730)/SUM(D729:D730))"/>
    <hyperlink ref="Z249" r:id="rId842" display="=@if(sum(d729.d730)=0,&quot;NA&quot;,SUM(L729:L730)/SUM(D729:D730))"/>
    <hyperlink ref="Z250" r:id="rId843" display="=@if(sum(d729.d730)=0,&quot;NA&quot;,SUM(L729:L730)/SUM(D729:D730))"/>
    <hyperlink ref="AB249" r:id="rId844" display="=@if(sum(d729.d730)=0,&quot;NA&quot;,SUM(L729:L730)/SUM(D729:D730))"/>
    <hyperlink ref="AB250" r:id="rId845" display="=@if(sum(d729.d730)=0,&quot;NA&quot;,SUM(L729:L730)/SUM(D729:D730))"/>
    <hyperlink ref="AD250" r:id="rId846" display="=@if(sum(d729.d730)=0,&quot;NA&quot;,SUM(L729:L730)/SUM(D729:D730))"/>
    <hyperlink ref="R251" r:id="rId847" display="=@if(sum(d729.d730)=0,&quot;NA&quot;,SUM(L729:L730)/SUM(D729:D730))"/>
    <hyperlink ref="R252" r:id="rId848" display="=@if(sum(d729.d730)=0,&quot;NA&quot;,SUM(L729:L730)/SUM(D729:D730))"/>
    <hyperlink ref="R253" r:id="rId849" display="=@if(sum(d729.d730)=0,&quot;NA&quot;,SUM(L729:L730)/SUM(D729:D730))"/>
    <hyperlink ref="T251" r:id="rId850" display="=@if(sum(d729.d730)=0,&quot;NA&quot;,SUM(L729:L730)/SUM(D729:D730))"/>
    <hyperlink ref="T252" r:id="rId851" display="=@if(sum(d729.d730)=0,&quot;NA&quot;,SUM(L729:L730)/SUM(D729:D730))"/>
    <hyperlink ref="T253" r:id="rId852" display="=@if(sum(d729.d730)=0,&quot;NA&quot;,SUM(L729:L730)/SUM(D729:D730))"/>
    <hyperlink ref="V251" r:id="rId853" display="=@if(sum(d729.d730)=0,&quot;NA&quot;,SUM(L729:L730)/SUM(D729:D730))"/>
    <hyperlink ref="V252" r:id="rId854" display="=@if(sum(d729.d730)=0,&quot;NA&quot;,SUM(L729:L730)/SUM(D729:D730))"/>
    <hyperlink ref="V253" r:id="rId855" display="=@if(sum(d729.d730)=0,&quot;NA&quot;,SUM(L729:L730)/SUM(D729:D730))"/>
    <hyperlink ref="X251" r:id="rId856" display="=@if(sum(d729.d730)=0,&quot;NA&quot;,SUM(L729:L730)/SUM(D729:D730))"/>
    <hyperlink ref="X252" r:id="rId857" display="=@if(sum(d729.d730)=0,&quot;NA&quot;,SUM(L729:L730)/SUM(D729:D730))"/>
    <hyperlink ref="X253" r:id="rId858" display="=@if(sum(d729.d730)=0,&quot;NA&quot;,SUM(L729:L730)/SUM(D729:D730))"/>
    <hyperlink ref="Z251" r:id="rId859" display="=@if(sum(d729.d730)=0,&quot;NA&quot;,SUM(L729:L730)/SUM(D729:D730))"/>
    <hyperlink ref="Z252" r:id="rId860" display="=@if(sum(d729.d730)=0,&quot;NA&quot;,SUM(L729:L730)/SUM(D729:D730))"/>
    <hyperlink ref="Z253" r:id="rId861" display="=@if(sum(d729.d730)=0,&quot;NA&quot;,SUM(L729:L730)/SUM(D729:D730))"/>
    <hyperlink ref="AB251" r:id="rId862" display="=@if(sum(d729.d730)=0,&quot;NA&quot;,SUM(L729:L730)/SUM(D729:D730))"/>
    <hyperlink ref="AB252" r:id="rId863" display="=@if(sum(d729.d730)=0,&quot;NA&quot;,SUM(L729:L730)/SUM(D729:D730))"/>
    <hyperlink ref="AB253" r:id="rId864" display="=@if(sum(d729.d730)=0,&quot;NA&quot;,SUM(L729:L730)/SUM(D729:D730))"/>
    <hyperlink ref="AD251" r:id="rId865" display="=@if(sum(d729.d730)=0,&quot;NA&quot;,SUM(L729:L730)/SUM(D729:D730))"/>
    <hyperlink ref="AD252" r:id="rId866" display="=@if(sum(d729.d730)=0,&quot;NA&quot;,SUM(L729:L730)/SUM(D729:D730))"/>
    <hyperlink ref="AD253" r:id="rId867" display="=@if(sum(d729.d730)=0,&quot;NA&quot;,SUM(L729:L730)/SUM(D729:D730))"/>
    <hyperlink ref="AF251" r:id="rId868" display="=@if(sum(d729.d730)=0,&quot;NA&quot;,SUM(L729:L730)/SUM(D729:D730))"/>
    <hyperlink ref="AF252" r:id="rId869" display="=@if(sum(d729.d730)=0,&quot;NA&quot;,SUM(L729:L730)/SUM(D729:D730))"/>
    <hyperlink ref="AF253" r:id="rId870" display="=@if(sum(d729.d730)=0,&quot;NA&quot;,SUM(L729:L730)/SUM(D729:D730))"/>
    <hyperlink ref="AH249" r:id="rId871" display="=@if(sum(d729.d730)=0,&quot;NA&quot;,SUM(L729:L730)/SUM(D729:D730))"/>
    <hyperlink ref="AH252" r:id="rId872" display="=@if(sum(d729.d730)=0,&quot;NA&quot;,SUM(L729:L730)/SUM(D729:D730))"/>
    <hyperlink ref="AH253" r:id="rId873" display="=@if(sum(d729.d730)=0,&quot;NA&quot;,SUM(L729:L730)/SUM(D729:D730))"/>
    <hyperlink ref="AJ249" r:id="rId874" display="=@if(sum(d729.d730)=0,&quot;NA&quot;,SUM(L729:L730)/SUM(D729:D730))"/>
    <hyperlink ref="AJ250" r:id="rId875" display="=@if(sum(d729.d730)=0,&quot;NA&quot;,SUM(L729:L730)/SUM(D729:D730))"/>
    <hyperlink ref="AJ253" r:id="rId876" display="=@if(sum(d729.d730)=0,&quot;NA&quot;,SUM(L729:L730)/SUM(D729:D730))"/>
    <hyperlink ref="AL249" r:id="rId877" display="=@if(sum(d729.d730)=0,&quot;NA&quot;,SUM(L729:L730)/SUM(D729:D730))"/>
    <hyperlink ref="AL250" r:id="rId878" display="=@if(sum(d729.d730)=0,&quot;NA&quot;,SUM(L729:L730)/SUM(D729:D730))"/>
    <hyperlink ref="AL251" r:id="rId879" display="=@if(sum(d729.d730)=0,&quot;NA&quot;,SUM(L729:L730)/SUM(D729:D730))"/>
    <hyperlink ref="AN249" r:id="rId880" display="=@if(sum(d729.d730)=0,&quot;NA&quot;,SUM(L729:L730)/SUM(D729:D730))"/>
    <hyperlink ref="AN250" r:id="rId881" display="=@if(sum(d729.d730)=0,&quot;NA&quot;,SUM(L729:L730)/SUM(D729:D730))"/>
    <hyperlink ref="AN251" r:id="rId882" display="=@if(sum(d729.d730)=0,&quot;NA&quot;,SUM(L729:L730)/SUM(D729:D730))"/>
    <hyperlink ref="AN252" r:id="rId883" display="=@if(sum(d729.d730)=0,&quot;NA&quot;,SUM(L729:L730)/SUM(D729:D730))"/>
    <hyperlink ref="V248" r:id="rId884" display="=@if(sum(d729.d730)=0,&quot;NA&quot;,SUM(L729:L730)/SUM(D729:D730))"/>
    <hyperlink ref="R254" r:id="rId885" display="=@if(sum(d729.d730)=0,&quot;NA&quot;,SUM(L729:L730)/SUM(D729:D730))"/>
    <hyperlink ref="T254" r:id="rId886" display="=@if(sum(d729.d730)=0,&quot;NA&quot;,SUM(L729:L730)/SUM(D729:D730))"/>
    <hyperlink ref="V254" r:id="rId887" display="=@if(sum(d729.d730)=0,&quot;NA&quot;,SUM(L729:L730)/SUM(D729:D730))"/>
    <hyperlink ref="Z254" r:id="rId888" display="=@if(sum(d729.d730)=0,&quot;NA&quot;,SUM(L729:L730)/SUM(D729:D730))"/>
    <hyperlink ref="AB254" r:id="rId889" display="=@if(sum(d729.d730)=0,&quot;NA&quot;,SUM(L729:L730)/SUM(D729:D730))"/>
    <hyperlink ref="AD254" r:id="rId890" display="=@if(sum(d729.d730)=0,&quot;NA&quot;,SUM(L729:L730)/SUM(D729:D730))"/>
    <hyperlink ref="AF254" r:id="rId891" display="=@if(sum(d729.d730)=0,&quot;NA&quot;,SUM(L729:L730)/SUM(D729:D730))"/>
    <hyperlink ref="AH254" r:id="rId892" display="=@if(sum(d729.d730)=0,&quot;NA&quot;,SUM(L729:L730)/SUM(D729:D730))"/>
    <hyperlink ref="AJ254" r:id="rId893" display="=@if(sum(d729.d730)=0,&quot;NA&quot;,SUM(L729:L730)/SUM(D729:D730))"/>
    <hyperlink ref="AL254" r:id="rId894" display="=@if(sum(d729.d730)=0,&quot;NA&quot;,SUM(L729:L730)/SUM(D729:D730))"/>
    <hyperlink ref="R255:R257" r:id="rId895" display="=@if(sum(d729.d730)=0,&quot;NA&quot;,SUM(L729:L730)/SUM(D729:D730))"/>
    <hyperlink ref="T255:T257" r:id="rId896" display="=@if(sum(d729.d730)=0,&quot;NA&quot;,SUM(L729:L730)/SUM(D729:D730))"/>
    <hyperlink ref="V255:V257" r:id="rId897" display="=@if(sum(d729.d730)=0,&quot;NA&quot;,SUM(L729:L730)/SUM(D729:D730))"/>
    <hyperlink ref="X254" r:id="rId898" display="=@if(sum(d729.d730)=0,&quot;NA&quot;,SUM(L729:L730)/SUM(D729:D730))"/>
    <hyperlink ref="X255:X257" r:id="rId899" display="=@if(sum(d729.d730)=0,&quot;NA&quot;,SUM(L729:L730)/SUM(D729:D730))"/>
    <hyperlink ref="Z255:Z257" r:id="rId900" display="=@if(sum(d729.d730)=0,&quot;NA&quot;,SUM(L729:L730)/SUM(D729:D730))"/>
    <hyperlink ref="AB255:AB257" r:id="rId901" display="=@if(sum(d729.d730)=0,&quot;NA&quot;,SUM(L729:L730)/SUM(D729:D730))"/>
    <hyperlink ref="AD255:AD257" r:id="rId902" display="=@if(sum(d729.d730)=0,&quot;NA&quot;,SUM(L729:L730)/SUM(D729:D730))"/>
    <hyperlink ref="AF255:AF257" r:id="rId903" display="=@if(sum(d729.d730)=0,&quot;NA&quot;,SUM(L729:L730)/SUM(D729:D730))"/>
    <hyperlink ref="AH255:AH257" r:id="rId904" display="=@if(sum(d729.d730)=0,&quot;NA&quot;,SUM(L729:L730)/SUM(D729:D730))"/>
    <hyperlink ref="AJ255:AJ257" r:id="rId905" display="=@if(sum(d729.d730)=0,&quot;NA&quot;,SUM(L729:L730)/SUM(D729:D730))"/>
    <hyperlink ref="AL255:AL257" r:id="rId906" display="=@if(sum(d729.d730)=0,&quot;NA&quot;,SUM(L729:L730)/SUM(D729:D730))"/>
    <hyperlink ref="AN255:AN257" r:id="rId907" display="=@if(sum(d729.d730)=0,&quot;NA&quot;,SUM(L729:L730)/SUM(D729:D730))"/>
    <hyperlink ref="V246" r:id="rId908" display="=@if(sum(d729.d730)=0,&quot;NA&quot;,SUM(L729:L730)/SUM(D729:D730))"/>
    <hyperlink ref="T245" r:id="rId909" display="=@if(sum(d729.d730)=0,&quot;NA&quot;,SUM(L729:L730)/SUM(D729:D730))"/>
    <hyperlink ref="N271" r:id="rId910" display="=@if(sum(d729.d730)=0,&quot;NA&quot;,SUM(L729:L730)/SUM(D729:D730))"/>
    <hyperlink ref="N272" r:id="rId911" display="=@if(sum(d729.d730)=0,&quot;NA&quot;,SUM(L729:L730)/SUM(D729:D730))"/>
    <hyperlink ref="N273" r:id="rId912" display="=@if(sum(d729.d730)=0,&quot;NA&quot;,SUM(L729:L730)/SUM(D729:D730))"/>
    <hyperlink ref="N274" r:id="rId913" display="=@if(sum(d729.d730)=0,&quot;NA&quot;,SUM(L729:L730)/SUM(D729:D730))"/>
    <hyperlink ref="N275:N278" r:id="rId914" display="=@if(sum(d729.d730)=0,&quot;NA&quot;,SUM(L729:L730)/SUM(D729:D730))"/>
    <hyperlink ref="P271" r:id="rId915" display="=@if(sum(d729.d730)=0,&quot;NA&quot;,SUM(L729:L730)/SUM(D729:D730))"/>
    <hyperlink ref="P272" r:id="rId916" display="=@if(sum(d729.d730)=0,&quot;NA&quot;,SUM(L729:L730)/SUM(D729:D730))"/>
    <hyperlink ref="P273" r:id="rId917" display="=@if(sum(d729.d730)=0,&quot;NA&quot;,SUM(L729:L730)/SUM(D729:D730))"/>
    <hyperlink ref="P274" r:id="rId918" display="=@if(sum(d729.d730)=0,&quot;NA&quot;,SUM(L729:L730)/SUM(D729:D730))"/>
    <hyperlink ref="P275:P278" r:id="rId919" display="=@if(sum(d729.d730)=0,&quot;NA&quot;,SUM(L729:L730)/SUM(D729:D730))"/>
    <hyperlink ref="T267" r:id="rId920" display="=@if(sum(d729.d730)=0,&quot;NA&quot;,SUM(L729:L730)/SUM(D729:D730))"/>
    <hyperlink ref="T268" r:id="rId921" display="=@if(sum(d729.d730)=0,&quot;NA&quot;,SUM(L729:L730)/SUM(D729:D730))"/>
    <hyperlink ref="T269" r:id="rId922" display="=@if(sum(d729.d730)=0,&quot;NA&quot;,SUM(L729:L730)/SUM(D729:D730))"/>
    <hyperlink ref="T270" r:id="rId923" display="=@if(sum(d729.d730)=0,&quot;NA&quot;,SUM(L729:L730)/SUM(D729:D730))"/>
    <hyperlink ref="T271" r:id="rId924" display="=@if(sum(d729.d730)=0,&quot;NA&quot;,SUM(L729:L730)/SUM(D729:D730))"/>
    <hyperlink ref="V268" r:id="rId925" display="=@if(sum(d729.d730)=0,&quot;NA&quot;,SUM(L729:L730)/SUM(D729:D730))"/>
    <hyperlink ref="V270" r:id="rId926" display="=@if(sum(d729.d730)=0,&quot;NA&quot;,SUM(L729:L730)/SUM(D729:D730))"/>
    <hyperlink ref="V271" r:id="rId927" display="=@if(sum(d729.d730)=0,&quot;NA&quot;,SUM(L729:L730)/SUM(D729:D730))"/>
    <hyperlink ref="X268" r:id="rId928" display="=@if(sum(d729.d730)=0,&quot;NA&quot;,SUM(L729:L730)/SUM(D729:D730))"/>
    <hyperlink ref="X269" r:id="rId929" display="=@if(sum(d729.d730)=0,&quot;NA&quot;,SUM(L729:L730)/SUM(D729:D730))"/>
    <hyperlink ref="X270" r:id="rId930" display="=@if(sum(d729.d730)=0,&quot;NA&quot;,SUM(L729:L730)/SUM(D729:D730))"/>
    <hyperlink ref="X271" r:id="rId931" display="=@if(sum(d729.d730)=0,&quot;NA&quot;,SUM(L729:L730)/SUM(D729:D730))"/>
    <hyperlink ref="Z269" r:id="rId932" display="=@if(sum(d729.d730)=0,&quot;NA&quot;,SUM(L729:L730)/SUM(D729:D730))"/>
    <hyperlink ref="Z270" r:id="rId933" display="=@if(sum(d729.d730)=0,&quot;NA&quot;,SUM(L729:L730)/SUM(D729:D730))"/>
    <hyperlink ref="Z271" r:id="rId934" display="=@if(sum(d729.d730)=0,&quot;NA&quot;,SUM(L729:L730)/SUM(D729:D730))"/>
    <hyperlink ref="AB270" r:id="rId935" display="=@if(sum(d729.d730)=0,&quot;NA&quot;,SUM(L729:L730)/SUM(D729:D730))"/>
    <hyperlink ref="AB271" r:id="rId936" display="=@if(sum(d729.d730)=0,&quot;NA&quot;,SUM(L729:L730)/SUM(D729:D730))"/>
    <hyperlink ref="AD271" r:id="rId937" display="=@if(sum(d729.d730)=0,&quot;NA&quot;,SUM(L729:L730)/SUM(D729:D730))"/>
    <hyperlink ref="R272" r:id="rId938" display="=@if(sum(d729.d730)=0,&quot;NA&quot;,SUM(L729:L730)/SUM(D729:D730))"/>
    <hyperlink ref="R273" r:id="rId939" display="=@if(sum(d729.d730)=0,&quot;NA&quot;,SUM(L729:L730)/SUM(D729:D730))"/>
    <hyperlink ref="R274" r:id="rId940" display="=@if(sum(d729.d730)=0,&quot;NA&quot;,SUM(L729:L730)/SUM(D729:D730))"/>
    <hyperlink ref="T272" r:id="rId941" display="=@if(sum(d729.d730)=0,&quot;NA&quot;,SUM(L729:L730)/SUM(D729:D730))"/>
    <hyperlink ref="T273" r:id="rId942" display="=@if(sum(d729.d730)=0,&quot;NA&quot;,SUM(L729:L730)/SUM(D729:D730))"/>
    <hyperlink ref="T274" r:id="rId943" display="=@if(sum(d729.d730)=0,&quot;NA&quot;,SUM(L729:L730)/SUM(D729:D730))"/>
    <hyperlink ref="V272" r:id="rId944" display="=@if(sum(d729.d730)=0,&quot;NA&quot;,SUM(L729:L730)/SUM(D729:D730))"/>
    <hyperlink ref="V273" r:id="rId945" display="=@if(sum(d729.d730)=0,&quot;NA&quot;,SUM(L729:L730)/SUM(D729:D730))"/>
    <hyperlink ref="V274" r:id="rId946" display="=@if(sum(d729.d730)=0,&quot;NA&quot;,SUM(L729:L730)/SUM(D729:D730))"/>
    <hyperlink ref="X272" r:id="rId947" display="=@if(sum(d729.d730)=0,&quot;NA&quot;,SUM(L729:L730)/SUM(D729:D730))"/>
    <hyperlink ref="X273" r:id="rId948" display="=@if(sum(d729.d730)=0,&quot;NA&quot;,SUM(L729:L730)/SUM(D729:D730))"/>
    <hyperlink ref="X274" r:id="rId949" display="=@if(sum(d729.d730)=0,&quot;NA&quot;,SUM(L729:L730)/SUM(D729:D730))"/>
    <hyperlink ref="Z272" r:id="rId950" display="=@if(sum(d729.d730)=0,&quot;NA&quot;,SUM(L729:L730)/SUM(D729:D730))"/>
    <hyperlink ref="Z273" r:id="rId951" display="=@if(sum(d729.d730)=0,&quot;NA&quot;,SUM(L729:L730)/SUM(D729:D730))"/>
    <hyperlink ref="Z274" r:id="rId952" display="=@if(sum(d729.d730)=0,&quot;NA&quot;,SUM(L729:L730)/SUM(D729:D730))"/>
    <hyperlink ref="AB272" r:id="rId953" display="=@if(sum(d729.d730)=0,&quot;NA&quot;,SUM(L729:L730)/SUM(D729:D730))"/>
    <hyperlink ref="AB273" r:id="rId954" display="=@if(sum(d729.d730)=0,&quot;NA&quot;,SUM(L729:L730)/SUM(D729:D730))"/>
    <hyperlink ref="AB274" r:id="rId955" display="=@if(sum(d729.d730)=0,&quot;NA&quot;,SUM(L729:L730)/SUM(D729:D730))"/>
    <hyperlink ref="AD272" r:id="rId956" display="=@if(sum(d729.d730)=0,&quot;NA&quot;,SUM(L729:L730)/SUM(D729:D730))"/>
    <hyperlink ref="AD273" r:id="rId957" display="=@if(sum(d729.d730)=0,&quot;NA&quot;,SUM(L729:L730)/SUM(D729:D730))"/>
    <hyperlink ref="AD274" r:id="rId958" display="=@if(sum(d729.d730)=0,&quot;NA&quot;,SUM(L729:L730)/SUM(D729:D730))"/>
    <hyperlink ref="AF272" r:id="rId959" display="=@if(sum(d729.d730)=0,&quot;NA&quot;,SUM(L729:L730)/SUM(D729:D730))"/>
    <hyperlink ref="AF273" r:id="rId960" display="=@if(sum(d729.d730)=0,&quot;NA&quot;,SUM(L729:L730)/SUM(D729:D730))"/>
    <hyperlink ref="AF274" r:id="rId961" display="=@if(sum(d729.d730)=0,&quot;NA&quot;,SUM(L729:L730)/SUM(D729:D730))"/>
    <hyperlink ref="AH270" r:id="rId962" display="=@if(sum(d729.d730)=0,&quot;NA&quot;,SUM(L729:L730)/SUM(D729:D730))"/>
    <hyperlink ref="AH273" r:id="rId963" display="=@if(sum(d729.d730)=0,&quot;NA&quot;,SUM(L729:L730)/SUM(D729:D730))"/>
    <hyperlink ref="AH274" r:id="rId964" display="=@if(sum(d729.d730)=0,&quot;NA&quot;,SUM(L729:L730)/SUM(D729:D730))"/>
    <hyperlink ref="AJ270" r:id="rId965" display="=@if(sum(d729.d730)=0,&quot;NA&quot;,SUM(L729:L730)/SUM(D729:D730))"/>
    <hyperlink ref="AJ271" r:id="rId966" display="=@if(sum(d729.d730)=0,&quot;NA&quot;,SUM(L729:L730)/SUM(D729:D730))"/>
    <hyperlink ref="AJ274" r:id="rId967" display="=@if(sum(d729.d730)=0,&quot;NA&quot;,SUM(L729:L730)/SUM(D729:D730))"/>
    <hyperlink ref="AL270" r:id="rId968" display="=@if(sum(d729.d730)=0,&quot;NA&quot;,SUM(L729:L730)/SUM(D729:D730))"/>
    <hyperlink ref="AL271" r:id="rId969" display="=@if(sum(d729.d730)=0,&quot;NA&quot;,SUM(L729:L730)/SUM(D729:D730))"/>
    <hyperlink ref="AL272" r:id="rId970" display="=@if(sum(d729.d730)=0,&quot;NA&quot;,SUM(L729:L730)/SUM(D729:D730))"/>
    <hyperlink ref="AN270" r:id="rId971" display="=@if(sum(d729.d730)=0,&quot;NA&quot;,SUM(L729:L730)/SUM(D729:D730))"/>
    <hyperlink ref="AN271" r:id="rId972" display="=@if(sum(d729.d730)=0,&quot;NA&quot;,SUM(L729:L730)/SUM(D729:D730))"/>
    <hyperlink ref="AN272" r:id="rId973" display="=@if(sum(d729.d730)=0,&quot;NA&quot;,SUM(L729:L730)/SUM(D729:D730))"/>
    <hyperlink ref="AN273" r:id="rId974" display="=@if(sum(d729.d730)=0,&quot;NA&quot;,SUM(L729:L730)/SUM(D729:D730))"/>
    <hyperlink ref="V269" r:id="rId975" display="=@if(sum(d729.d730)=0,&quot;NA&quot;,SUM(L729:L730)/SUM(D729:D730))"/>
    <hyperlink ref="R275" r:id="rId976" display="=@if(sum(d729.d730)=0,&quot;NA&quot;,SUM(L729:L730)/SUM(D729:D730))"/>
    <hyperlink ref="T275" r:id="rId977" display="=@if(sum(d729.d730)=0,&quot;NA&quot;,SUM(L729:L730)/SUM(D729:D730))"/>
    <hyperlink ref="V275" r:id="rId978" display="=@if(sum(d729.d730)=0,&quot;NA&quot;,SUM(L729:L730)/SUM(D729:D730))"/>
    <hyperlink ref="Z275" r:id="rId979" display="=@if(sum(d729.d730)=0,&quot;NA&quot;,SUM(L729:L730)/SUM(D729:D730))"/>
    <hyperlink ref="AB275" r:id="rId980" display="=@if(sum(d729.d730)=0,&quot;NA&quot;,SUM(L729:L730)/SUM(D729:D730))"/>
    <hyperlink ref="AD275" r:id="rId981" display="=@if(sum(d729.d730)=0,&quot;NA&quot;,SUM(L729:L730)/SUM(D729:D730))"/>
    <hyperlink ref="AF275" r:id="rId982" display="=@if(sum(d729.d730)=0,&quot;NA&quot;,SUM(L729:L730)/SUM(D729:D730))"/>
    <hyperlink ref="AH275" r:id="rId983" display="=@if(sum(d729.d730)=0,&quot;NA&quot;,SUM(L729:L730)/SUM(D729:D730))"/>
    <hyperlink ref="AJ275" r:id="rId984" display="=@if(sum(d729.d730)=0,&quot;NA&quot;,SUM(L729:L730)/SUM(D729:D730))"/>
    <hyperlink ref="AL275" r:id="rId985" display="=@if(sum(d729.d730)=0,&quot;NA&quot;,SUM(L729:L730)/SUM(D729:D730))"/>
    <hyperlink ref="R276:R278" r:id="rId986" display="=@if(sum(d729.d730)=0,&quot;NA&quot;,SUM(L729:L730)/SUM(D729:D730))"/>
    <hyperlink ref="T276:T278" r:id="rId987" display="=@if(sum(d729.d730)=0,&quot;NA&quot;,SUM(L729:L730)/SUM(D729:D730))"/>
    <hyperlink ref="V276:V278" r:id="rId988" display="=@if(sum(d729.d730)=0,&quot;NA&quot;,SUM(L729:L730)/SUM(D729:D730))"/>
    <hyperlink ref="X275" r:id="rId989" display="=@if(sum(d729.d730)=0,&quot;NA&quot;,SUM(L729:L730)/SUM(D729:D730))"/>
    <hyperlink ref="X276:X278" r:id="rId990" display="=@if(sum(d729.d730)=0,&quot;NA&quot;,SUM(L729:L730)/SUM(D729:D730))"/>
    <hyperlink ref="Z276:Z278" r:id="rId991" display="=@if(sum(d729.d730)=0,&quot;NA&quot;,SUM(L729:L730)/SUM(D729:D730))"/>
    <hyperlink ref="AB276:AB278" r:id="rId992" display="=@if(sum(d729.d730)=0,&quot;NA&quot;,SUM(L729:L730)/SUM(D729:D730))"/>
    <hyperlink ref="AD276:AD278" r:id="rId993" display="=@if(sum(d729.d730)=0,&quot;NA&quot;,SUM(L729:L730)/SUM(D729:D730))"/>
    <hyperlink ref="AF276:AF278" r:id="rId994" display="=@if(sum(d729.d730)=0,&quot;NA&quot;,SUM(L729:L730)/SUM(D729:D730))"/>
    <hyperlink ref="AH276:AH278" r:id="rId995" display="=@if(sum(d729.d730)=0,&quot;NA&quot;,SUM(L729:L730)/SUM(D729:D730))"/>
    <hyperlink ref="AJ276:AJ278" r:id="rId996" display="=@if(sum(d729.d730)=0,&quot;NA&quot;,SUM(L729:L730)/SUM(D729:D730))"/>
    <hyperlink ref="AL276:AL278" r:id="rId997" display="=@if(sum(d729.d730)=0,&quot;NA&quot;,SUM(L729:L730)/SUM(D729:D730))"/>
    <hyperlink ref="AN276:AN278" r:id="rId998" display="=@if(sum(d729.d730)=0,&quot;NA&quot;,SUM(L729:L730)/SUM(D729:D730))"/>
    <hyperlink ref="V267" r:id="rId999" display="=@if(sum(d729.d730)=0,&quot;NA&quot;,SUM(L729:L730)/SUM(D729:D730))"/>
    <hyperlink ref="T266" r:id="rId1000" display="=@if(sum(d729.d730)=0,&quot;NA&quot;,SUM(L729:L730)/SUM(D729:D730))"/>
    <hyperlink ref="N292" r:id="rId1001" display="=@if(sum(d729.d730)=0,&quot;NA&quot;,SUM(L729:L730)/SUM(D729:D730))"/>
    <hyperlink ref="N293" r:id="rId1002" display="=@if(sum(d729.d730)=0,&quot;NA&quot;,SUM(L729:L730)/SUM(D729:D730))"/>
    <hyperlink ref="N294" r:id="rId1003" display="=@if(sum(d729.d730)=0,&quot;NA&quot;,SUM(L729:L730)/SUM(D729:D730))"/>
    <hyperlink ref="N295" r:id="rId1004" display="=@if(sum(d729.d730)=0,&quot;NA&quot;,SUM(L729:L730)/SUM(D729:D730))"/>
    <hyperlink ref="N296:N299" r:id="rId1005" display="=@if(sum(d729.d730)=0,&quot;NA&quot;,SUM(L729:L730)/SUM(D729:D730))"/>
    <hyperlink ref="P292" r:id="rId1006" display="=@if(sum(d729.d730)=0,&quot;NA&quot;,SUM(L729:L730)/SUM(D729:D730))"/>
    <hyperlink ref="P293" r:id="rId1007" display="=@if(sum(d729.d730)=0,&quot;NA&quot;,SUM(L729:L730)/SUM(D729:D730))"/>
    <hyperlink ref="P294" r:id="rId1008" display="=@if(sum(d729.d730)=0,&quot;NA&quot;,SUM(L729:L730)/SUM(D729:D730))"/>
    <hyperlink ref="P295" r:id="rId1009" display="=@if(sum(d729.d730)=0,&quot;NA&quot;,SUM(L729:L730)/SUM(D729:D730))"/>
    <hyperlink ref="P296:P299" r:id="rId1010" display="=@if(sum(d729.d730)=0,&quot;NA&quot;,SUM(L729:L730)/SUM(D729:D730))"/>
    <hyperlink ref="T288" r:id="rId1011" display="=@if(sum(d729.d730)=0,&quot;NA&quot;,SUM(L729:L730)/SUM(D729:D730))"/>
    <hyperlink ref="T289" r:id="rId1012" display="=@if(sum(d729.d730)=0,&quot;NA&quot;,SUM(L729:L730)/SUM(D729:D730))"/>
    <hyperlink ref="T290" r:id="rId1013" display="=@if(sum(d729.d730)=0,&quot;NA&quot;,SUM(L729:L730)/SUM(D729:D730))"/>
    <hyperlink ref="T291" r:id="rId1014" display="=@if(sum(d729.d730)=0,&quot;NA&quot;,SUM(L729:L730)/SUM(D729:D730))"/>
    <hyperlink ref="T292" r:id="rId1015" display="=@if(sum(d729.d730)=0,&quot;NA&quot;,SUM(L729:L730)/SUM(D729:D730))"/>
    <hyperlink ref="V289" r:id="rId1016" display="=@if(sum(d729.d730)=0,&quot;NA&quot;,SUM(L729:L730)/SUM(D729:D730))"/>
    <hyperlink ref="V291" r:id="rId1017" display="=@if(sum(d729.d730)=0,&quot;NA&quot;,SUM(L729:L730)/SUM(D729:D730))"/>
    <hyperlink ref="V292" r:id="rId1018" display="=@if(sum(d729.d730)=0,&quot;NA&quot;,SUM(L729:L730)/SUM(D729:D730))"/>
    <hyperlink ref="X289" r:id="rId1019" display="=@if(sum(d729.d730)=0,&quot;NA&quot;,SUM(L729:L730)/SUM(D729:D730))"/>
    <hyperlink ref="X290" r:id="rId1020" display="=@if(sum(d729.d730)=0,&quot;NA&quot;,SUM(L729:L730)/SUM(D729:D730))"/>
    <hyperlink ref="X291" r:id="rId1021" display="=@if(sum(d729.d730)=0,&quot;NA&quot;,SUM(L729:L730)/SUM(D729:D730))"/>
    <hyperlink ref="X292" r:id="rId1022" display="=@if(sum(d729.d730)=0,&quot;NA&quot;,SUM(L729:L730)/SUM(D729:D730))"/>
    <hyperlink ref="Z290" r:id="rId1023" display="=@if(sum(d729.d730)=0,&quot;NA&quot;,SUM(L729:L730)/SUM(D729:D730))"/>
    <hyperlink ref="Z291" r:id="rId1024" display="=@if(sum(d729.d730)=0,&quot;NA&quot;,SUM(L729:L730)/SUM(D729:D730))"/>
    <hyperlink ref="Z292" r:id="rId1025" display="=@if(sum(d729.d730)=0,&quot;NA&quot;,SUM(L729:L730)/SUM(D729:D730))"/>
    <hyperlink ref="AB291" r:id="rId1026" display="=@if(sum(d729.d730)=0,&quot;NA&quot;,SUM(L729:L730)/SUM(D729:D730))"/>
    <hyperlink ref="AB292" r:id="rId1027" display="=@if(sum(d729.d730)=0,&quot;NA&quot;,SUM(L729:L730)/SUM(D729:D730))"/>
    <hyperlink ref="AD292" r:id="rId1028" display="=@if(sum(d729.d730)=0,&quot;NA&quot;,SUM(L729:L730)/SUM(D729:D730))"/>
    <hyperlink ref="R293" r:id="rId1029" display="=@if(sum(d729.d730)=0,&quot;NA&quot;,SUM(L729:L730)/SUM(D729:D730))"/>
    <hyperlink ref="R294" r:id="rId1030" display="=@if(sum(d729.d730)=0,&quot;NA&quot;,SUM(L729:L730)/SUM(D729:D730))"/>
    <hyperlink ref="R295" r:id="rId1031" display="=@if(sum(d729.d730)=0,&quot;NA&quot;,SUM(L729:L730)/SUM(D729:D730))"/>
    <hyperlink ref="T293" r:id="rId1032" display="=@if(sum(d729.d730)=0,&quot;NA&quot;,SUM(L729:L730)/SUM(D729:D730))"/>
    <hyperlink ref="T294" r:id="rId1033" display="=@if(sum(d729.d730)=0,&quot;NA&quot;,SUM(L729:L730)/SUM(D729:D730))"/>
    <hyperlink ref="T295" r:id="rId1034" display="=@if(sum(d729.d730)=0,&quot;NA&quot;,SUM(L729:L730)/SUM(D729:D730))"/>
    <hyperlink ref="V293" r:id="rId1035" display="=@if(sum(d729.d730)=0,&quot;NA&quot;,SUM(L729:L730)/SUM(D729:D730))"/>
    <hyperlink ref="V294" r:id="rId1036" display="=@if(sum(d729.d730)=0,&quot;NA&quot;,SUM(L729:L730)/SUM(D729:D730))"/>
    <hyperlink ref="V295" r:id="rId1037" display="=@if(sum(d729.d730)=0,&quot;NA&quot;,SUM(L729:L730)/SUM(D729:D730))"/>
    <hyperlink ref="X293" r:id="rId1038" display="=@if(sum(d729.d730)=0,&quot;NA&quot;,SUM(L729:L730)/SUM(D729:D730))"/>
    <hyperlink ref="X294" r:id="rId1039" display="=@if(sum(d729.d730)=0,&quot;NA&quot;,SUM(L729:L730)/SUM(D729:D730))"/>
    <hyperlink ref="X295" r:id="rId1040" display="=@if(sum(d729.d730)=0,&quot;NA&quot;,SUM(L729:L730)/SUM(D729:D730))"/>
    <hyperlink ref="Z293" r:id="rId1041" display="=@if(sum(d729.d730)=0,&quot;NA&quot;,SUM(L729:L730)/SUM(D729:D730))"/>
    <hyperlink ref="Z294" r:id="rId1042" display="=@if(sum(d729.d730)=0,&quot;NA&quot;,SUM(L729:L730)/SUM(D729:D730))"/>
    <hyperlink ref="Z295" r:id="rId1043" display="=@if(sum(d729.d730)=0,&quot;NA&quot;,SUM(L729:L730)/SUM(D729:D730))"/>
    <hyperlink ref="AB293" r:id="rId1044" display="=@if(sum(d729.d730)=0,&quot;NA&quot;,SUM(L729:L730)/SUM(D729:D730))"/>
    <hyperlink ref="AB294" r:id="rId1045" display="=@if(sum(d729.d730)=0,&quot;NA&quot;,SUM(L729:L730)/SUM(D729:D730))"/>
    <hyperlink ref="AB295" r:id="rId1046" display="=@if(sum(d729.d730)=0,&quot;NA&quot;,SUM(L729:L730)/SUM(D729:D730))"/>
    <hyperlink ref="AD293" r:id="rId1047" display="=@if(sum(d729.d730)=0,&quot;NA&quot;,SUM(L729:L730)/SUM(D729:D730))"/>
    <hyperlink ref="AD294" r:id="rId1048" display="=@if(sum(d729.d730)=0,&quot;NA&quot;,SUM(L729:L730)/SUM(D729:D730))"/>
    <hyperlink ref="AD295" r:id="rId1049" display="=@if(sum(d729.d730)=0,&quot;NA&quot;,SUM(L729:L730)/SUM(D729:D730))"/>
    <hyperlink ref="AF293" r:id="rId1050" display="=@if(sum(d729.d730)=0,&quot;NA&quot;,SUM(L729:L730)/SUM(D729:D730))"/>
    <hyperlink ref="AF294" r:id="rId1051" display="=@if(sum(d729.d730)=0,&quot;NA&quot;,SUM(L729:L730)/SUM(D729:D730))"/>
    <hyperlink ref="AF295" r:id="rId1052" display="=@if(sum(d729.d730)=0,&quot;NA&quot;,SUM(L729:L730)/SUM(D729:D730))"/>
    <hyperlink ref="AH291" r:id="rId1053" display="=@if(sum(d729.d730)=0,&quot;NA&quot;,SUM(L729:L730)/SUM(D729:D730))"/>
    <hyperlink ref="AH294" r:id="rId1054" display="=@if(sum(d729.d730)=0,&quot;NA&quot;,SUM(L729:L730)/SUM(D729:D730))"/>
    <hyperlink ref="AH295" r:id="rId1055" display="=@if(sum(d729.d730)=0,&quot;NA&quot;,SUM(L729:L730)/SUM(D729:D730))"/>
    <hyperlink ref="AJ291" r:id="rId1056" display="=@if(sum(d729.d730)=0,&quot;NA&quot;,SUM(L729:L730)/SUM(D729:D730))"/>
    <hyperlink ref="AJ292" r:id="rId1057" display="=@if(sum(d729.d730)=0,&quot;NA&quot;,SUM(L729:L730)/SUM(D729:D730))"/>
    <hyperlink ref="AJ295" r:id="rId1058" display="=@if(sum(d729.d730)=0,&quot;NA&quot;,SUM(L729:L730)/SUM(D729:D730))"/>
    <hyperlink ref="AL291" r:id="rId1059" display="=@if(sum(d729.d730)=0,&quot;NA&quot;,SUM(L729:L730)/SUM(D729:D730))"/>
    <hyperlink ref="AL292" r:id="rId1060" display="=@if(sum(d729.d730)=0,&quot;NA&quot;,SUM(L729:L730)/SUM(D729:D730))"/>
    <hyperlink ref="AL293" r:id="rId1061" display="=@if(sum(d729.d730)=0,&quot;NA&quot;,SUM(L729:L730)/SUM(D729:D730))"/>
    <hyperlink ref="AN291" r:id="rId1062" display="=@if(sum(d729.d730)=0,&quot;NA&quot;,SUM(L729:L730)/SUM(D729:D730))"/>
    <hyperlink ref="AN292" r:id="rId1063" display="=@if(sum(d729.d730)=0,&quot;NA&quot;,SUM(L729:L730)/SUM(D729:D730))"/>
    <hyperlink ref="AN293" r:id="rId1064" display="=@if(sum(d729.d730)=0,&quot;NA&quot;,SUM(L729:L730)/SUM(D729:D730))"/>
    <hyperlink ref="AN294" r:id="rId1065" display="=@if(sum(d729.d730)=0,&quot;NA&quot;,SUM(L729:L730)/SUM(D729:D730))"/>
    <hyperlink ref="V290" r:id="rId1066" display="=@if(sum(d729.d730)=0,&quot;NA&quot;,SUM(L729:L730)/SUM(D729:D730))"/>
    <hyperlink ref="R296" r:id="rId1067" display="=@if(sum(d729.d730)=0,&quot;NA&quot;,SUM(L729:L730)/SUM(D729:D730))"/>
    <hyperlink ref="T296" r:id="rId1068" display="=@if(sum(d729.d730)=0,&quot;NA&quot;,SUM(L729:L730)/SUM(D729:D730))"/>
    <hyperlink ref="V296" r:id="rId1069" display="=@if(sum(d729.d730)=0,&quot;NA&quot;,SUM(L729:L730)/SUM(D729:D730))"/>
    <hyperlink ref="Z296" r:id="rId1070" display="=@if(sum(d729.d730)=0,&quot;NA&quot;,SUM(L729:L730)/SUM(D729:D730))"/>
    <hyperlink ref="AB296" r:id="rId1071" display="=@if(sum(d729.d730)=0,&quot;NA&quot;,SUM(L729:L730)/SUM(D729:D730))"/>
    <hyperlink ref="AD296" r:id="rId1072" display="=@if(sum(d729.d730)=0,&quot;NA&quot;,SUM(L729:L730)/SUM(D729:D730))"/>
    <hyperlink ref="AF296" r:id="rId1073" display="=@if(sum(d729.d730)=0,&quot;NA&quot;,SUM(L729:L730)/SUM(D729:D730))"/>
    <hyperlink ref="AH296" r:id="rId1074" display="=@if(sum(d729.d730)=0,&quot;NA&quot;,SUM(L729:L730)/SUM(D729:D730))"/>
    <hyperlink ref="AJ296" r:id="rId1075" display="=@if(sum(d729.d730)=0,&quot;NA&quot;,SUM(L729:L730)/SUM(D729:D730))"/>
    <hyperlink ref="AL296" r:id="rId1076" display="=@if(sum(d729.d730)=0,&quot;NA&quot;,SUM(L729:L730)/SUM(D729:D730))"/>
    <hyperlink ref="R297:R299" r:id="rId1077" display="=@if(sum(d729.d730)=0,&quot;NA&quot;,SUM(L729:L730)/SUM(D729:D730))"/>
    <hyperlink ref="T297:T299" r:id="rId1078" display="=@if(sum(d729.d730)=0,&quot;NA&quot;,SUM(L729:L730)/SUM(D729:D730))"/>
    <hyperlink ref="V297:V299" r:id="rId1079" display="=@if(sum(d729.d730)=0,&quot;NA&quot;,SUM(L729:L730)/SUM(D729:D730))"/>
    <hyperlink ref="X296" r:id="rId1080" display="=@if(sum(d729.d730)=0,&quot;NA&quot;,SUM(L729:L730)/SUM(D729:D730))"/>
    <hyperlink ref="X297:X299" r:id="rId1081" display="=@if(sum(d729.d730)=0,&quot;NA&quot;,SUM(L729:L730)/SUM(D729:D730))"/>
    <hyperlink ref="Z297:Z299" r:id="rId1082" display="=@if(sum(d729.d730)=0,&quot;NA&quot;,SUM(L729:L730)/SUM(D729:D730))"/>
    <hyperlink ref="AB297:AB299" r:id="rId1083" display="=@if(sum(d729.d730)=0,&quot;NA&quot;,SUM(L729:L730)/SUM(D729:D730))"/>
    <hyperlink ref="AD297:AD299" r:id="rId1084" display="=@if(sum(d729.d730)=0,&quot;NA&quot;,SUM(L729:L730)/SUM(D729:D730))"/>
    <hyperlink ref="AF297:AF299" r:id="rId1085" display="=@if(sum(d729.d730)=0,&quot;NA&quot;,SUM(L729:L730)/SUM(D729:D730))"/>
    <hyperlink ref="AH297:AH299" r:id="rId1086" display="=@if(sum(d729.d730)=0,&quot;NA&quot;,SUM(L729:L730)/SUM(D729:D730))"/>
    <hyperlink ref="AJ297:AJ299" r:id="rId1087" display="=@if(sum(d729.d730)=0,&quot;NA&quot;,SUM(L729:L730)/SUM(D729:D730))"/>
    <hyperlink ref="AL297:AL299" r:id="rId1088" display="=@if(sum(d729.d730)=0,&quot;NA&quot;,SUM(L729:L730)/SUM(D729:D730))"/>
    <hyperlink ref="AN297:AN299" r:id="rId1089" display="=@if(sum(d729.d730)=0,&quot;NA&quot;,SUM(L729:L730)/SUM(D729:D730))"/>
    <hyperlink ref="V288" r:id="rId1090" display="=@if(sum(d729.d730)=0,&quot;NA&quot;,SUM(L729:L730)/SUM(D729:D730))"/>
    <hyperlink ref="T287" r:id="rId1091" display="=@if(sum(d729.d730)=0,&quot;NA&quot;,SUM(L729:L730)/SUM(D729:D730))"/>
    <hyperlink ref="N334" r:id="rId1092" display="=@if(sum(d729.d730)=0,&quot;NA&quot;,SUM(L729:L730)/SUM(D729:D730))"/>
    <hyperlink ref="N335" r:id="rId1093" display="=@if(sum(d729.d730)=0,&quot;NA&quot;,SUM(L729:L730)/SUM(D729:D730))"/>
    <hyperlink ref="N336" r:id="rId1094" display="=@if(sum(d729.d730)=0,&quot;NA&quot;,SUM(L729:L730)/SUM(D729:D730))"/>
    <hyperlink ref="N337" r:id="rId1095" display="=@if(sum(d729.d730)=0,&quot;NA&quot;,SUM(L729:L730)/SUM(D729:D730))"/>
    <hyperlink ref="N338:N341" r:id="rId1096" display="=@if(sum(d729.d730)=0,&quot;NA&quot;,SUM(L729:L730)/SUM(D729:D730))"/>
    <hyperlink ref="P334" r:id="rId1097" display="=@if(sum(d729.d730)=0,&quot;NA&quot;,SUM(L729:L730)/SUM(D729:D730))"/>
    <hyperlink ref="P335" r:id="rId1098" display="=@if(sum(d729.d730)=0,&quot;NA&quot;,SUM(L729:L730)/SUM(D729:D730))"/>
    <hyperlink ref="P336" r:id="rId1099" display="=@if(sum(d729.d730)=0,&quot;NA&quot;,SUM(L729:L730)/SUM(D729:D730))"/>
    <hyperlink ref="P337" r:id="rId1100" display="=@if(sum(d729.d730)=0,&quot;NA&quot;,SUM(L729:L730)/SUM(D729:D730))"/>
    <hyperlink ref="P338:P341" r:id="rId1101" display="=@if(sum(d729.d730)=0,&quot;NA&quot;,SUM(L729:L730)/SUM(D729:D730))"/>
    <hyperlink ref="T330" r:id="rId1102" display="=@if(sum(d729.d730)=0,&quot;NA&quot;,SUM(L729:L730)/SUM(D729:D730))"/>
    <hyperlink ref="T331" r:id="rId1103" display="=@if(sum(d729.d730)=0,&quot;NA&quot;,SUM(L729:L730)/SUM(D729:D730))"/>
    <hyperlink ref="T332" r:id="rId1104" display="=@if(sum(d729.d730)=0,&quot;NA&quot;,SUM(L729:L730)/SUM(D729:D730))"/>
    <hyperlink ref="T333" r:id="rId1105" display="=@if(sum(d729.d730)=0,&quot;NA&quot;,SUM(L729:L730)/SUM(D729:D730))"/>
    <hyperlink ref="T334" r:id="rId1106" display="=@if(sum(d729.d730)=0,&quot;NA&quot;,SUM(L729:L730)/SUM(D729:D730))"/>
    <hyperlink ref="V331" r:id="rId1107" display="=@if(sum(d729.d730)=0,&quot;NA&quot;,SUM(L729:L730)/SUM(D729:D730))"/>
    <hyperlink ref="V333" r:id="rId1108" display="=@if(sum(d729.d730)=0,&quot;NA&quot;,SUM(L729:L730)/SUM(D729:D730))"/>
    <hyperlink ref="V334" r:id="rId1109" display="=@if(sum(d729.d730)=0,&quot;NA&quot;,SUM(L729:L730)/SUM(D729:D730))"/>
    <hyperlink ref="X331" r:id="rId1110" display="=@if(sum(d729.d730)=0,&quot;NA&quot;,SUM(L729:L730)/SUM(D729:D730))"/>
    <hyperlink ref="X332" r:id="rId1111" display="=@if(sum(d729.d730)=0,&quot;NA&quot;,SUM(L729:L730)/SUM(D729:D730))"/>
    <hyperlink ref="X333" r:id="rId1112" display="=@if(sum(d729.d730)=0,&quot;NA&quot;,SUM(L729:L730)/SUM(D729:D730))"/>
    <hyperlink ref="X334" r:id="rId1113" display="=@if(sum(d729.d730)=0,&quot;NA&quot;,SUM(L729:L730)/SUM(D729:D730))"/>
    <hyperlink ref="Z332" r:id="rId1114" display="=@if(sum(d729.d730)=0,&quot;NA&quot;,SUM(L729:L730)/SUM(D729:D730))"/>
    <hyperlink ref="Z333" r:id="rId1115" display="=@if(sum(d729.d730)=0,&quot;NA&quot;,SUM(L729:L730)/SUM(D729:D730))"/>
    <hyperlink ref="Z334" r:id="rId1116" display="=@if(sum(d729.d730)=0,&quot;NA&quot;,SUM(L729:L730)/SUM(D729:D730))"/>
    <hyperlink ref="AB333" r:id="rId1117" display="=@if(sum(d729.d730)=0,&quot;NA&quot;,SUM(L729:L730)/SUM(D729:D730))"/>
    <hyperlink ref="AB334" r:id="rId1118" display="=@if(sum(d729.d730)=0,&quot;NA&quot;,SUM(L729:L730)/SUM(D729:D730))"/>
    <hyperlink ref="AD334" r:id="rId1119" display="=@if(sum(d729.d730)=0,&quot;NA&quot;,SUM(L729:L730)/SUM(D729:D730))"/>
    <hyperlink ref="R335" r:id="rId1120" display="=@if(sum(d729.d730)=0,&quot;NA&quot;,SUM(L729:L730)/SUM(D729:D730))"/>
    <hyperlink ref="R336" r:id="rId1121" display="=@if(sum(d729.d730)=0,&quot;NA&quot;,SUM(L729:L730)/SUM(D729:D730))"/>
    <hyperlink ref="R337" r:id="rId1122" display="=@if(sum(d729.d730)=0,&quot;NA&quot;,SUM(L729:L730)/SUM(D729:D730))"/>
    <hyperlink ref="T335" r:id="rId1123" display="=@if(sum(d729.d730)=0,&quot;NA&quot;,SUM(L729:L730)/SUM(D729:D730))"/>
    <hyperlink ref="T336" r:id="rId1124" display="=@if(sum(d729.d730)=0,&quot;NA&quot;,SUM(L729:L730)/SUM(D729:D730))"/>
    <hyperlink ref="T337" r:id="rId1125" display="=@if(sum(d729.d730)=0,&quot;NA&quot;,SUM(L729:L730)/SUM(D729:D730))"/>
    <hyperlink ref="V335" r:id="rId1126" display="=@if(sum(d729.d730)=0,&quot;NA&quot;,SUM(L729:L730)/SUM(D729:D730))"/>
    <hyperlink ref="V336" r:id="rId1127" display="=@if(sum(d729.d730)=0,&quot;NA&quot;,SUM(L729:L730)/SUM(D729:D730))"/>
    <hyperlink ref="V337" r:id="rId1128" display="=@if(sum(d729.d730)=0,&quot;NA&quot;,SUM(L729:L730)/SUM(D729:D730))"/>
    <hyperlink ref="X335" r:id="rId1129" display="=@if(sum(d729.d730)=0,&quot;NA&quot;,SUM(L729:L730)/SUM(D729:D730))"/>
    <hyperlink ref="X336" r:id="rId1130" display="=@if(sum(d729.d730)=0,&quot;NA&quot;,SUM(L729:L730)/SUM(D729:D730))"/>
    <hyperlink ref="X337" r:id="rId1131" display="=@if(sum(d729.d730)=0,&quot;NA&quot;,SUM(L729:L730)/SUM(D729:D730))"/>
    <hyperlink ref="Z335" r:id="rId1132" display="=@if(sum(d729.d730)=0,&quot;NA&quot;,SUM(L729:L730)/SUM(D729:D730))"/>
    <hyperlink ref="Z336" r:id="rId1133" display="=@if(sum(d729.d730)=0,&quot;NA&quot;,SUM(L729:L730)/SUM(D729:D730))"/>
    <hyperlink ref="Z337" r:id="rId1134" display="=@if(sum(d729.d730)=0,&quot;NA&quot;,SUM(L729:L730)/SUM(D729:D730))"/>
    <hyperlink ref="AB335" r:id="rId1135" display="=@if(sum(d729.d730)=0,&quot;NA&quot;,SUM(L729:L730)/SUM(D729:D730))"/>
    <hyperlink ref="AB336" r:id="rId1136" display="=@if(sum(d729.d730)=0,&quot;NA&quot;,SUM(L729:L730)/SUM(D729:D730))"/>
    <hyperlink ref="AB337" r:id="rId1137" display="=@if(sum(d729.d730)=0,&quot;NA&quot;,SUM(L729:L730)/SUM(D729:D730))"/>
    <hyperlink ref="AD335" r:id="rId1138" display="=@if(sum(d729.d730)=0,&quot;NA&quot;,SUM(L729:L730)/SUM(D729:D730))"/>
    <hyperlink ref="AD336" r:id="rId1139" display="=@if(sum(d729.d730)=0,&quot;NA&quot;,SUM(L729:L730)/SUM(D729:D730))"/>
    <hyperlink ref="AD337" r:id="rId1140" display="=@if(sum(d729.d730)=0,&quot;NA&quot;,SUM(L729:L730)/SUM(D729:D730))"/>
    <hyperlink ref="AF335" r:id="rId1141" display="=@if(sum(d729.d730)=0,&quot;NA&quot;,SUM(L729:L730)/SUM(D729:D730))"/>
    <hyperlink ref="AF336" r:id="rId1142" display="=@if(sum(d729.d730)=0,&quot;NA&quot;,SUM(L729:L730)/SUM(D729:D730))"/>
    <hyperlink ref="AF337" r:id="rId1143" display="=@if(sum(d729.d730)=0,&quot;NA&quot;,SUM(L729:L730)/SUM(D729:D730))"/>
    <hyperlink ref="AH333" r:id="rId1144" display="=@if(sum(d729.d730)=0,&quot;NA&quot;,SUM(L729:L730)/SUM(D729:D730))"/>
    <hyperlink ref="AH336" r:id="rId1145" display="=@if(sum(d729.d730)=0,&quot;NA&quot;,SUM(L729:L730)/SUM(D729:D730))"/>
    <hyperlink ref="AH337" r:id="rId1146" display="=@if(sum(d729.d730)=0,&quot;NA&quot;,SUM(L729:L730)/SUM(D729:D730))"/>
    <hyperlink ref="AJ333" r:id="rId1147" display="=@if(sum(d729.d730)=0,&quot;NA&quot;,SUM(L729:L730)/SUM(D729:D730))"/>
    <hyperlink ref="AJ334" r:id="rId1148" display="=@if(sum(d729.d730)=0,&quot;NA&quot;,SUM(L729:L730)/SUM(D729:D730))"/>
    <hyperlink ref="AJ337" r:id="rId1149" display="=@if(sum(d729.d730)=0,&quot;NA&quot;,SUM(L729:L730)/SUM(D729:D730))"/>
    <hyperlink ref="AL333" r:id="rId1150" display="=@if(sum(d729.d730)=0,&quot;NA&quot;,SUM(L729:L730)/SUM(D729:D730))"/>
    <hyperlink ref="AL334" r:id="rId1151" display="=@if(sum(d729.d730)=0,&quot;NA&quot;,SUM(L729:L730)/SUM(D729:D730))"/>
    <hyperlink ref="AL335" r:id="rId1152" display="=@if(sum(d729.d730)=0,&quot;NA&quot;,SUM(L729:L730)/SUM(D729:D730))"/>
    <hyperlink ref="AN333" r:id="rId1153" display="=@if(sum(d729.d730)=0,&quot;NA&quot;,SUM(L729:L730)/SUM(D729:D730))"/>
    <hyperlink ref="AN334" r:id="rId1154" display="=@if(sum(d729.d730)=0,&quot;NA&quot;,SUM(L729:L730)/SUM(D729:D730))"/>
    <hyperlink ref="AN335" r:id="rId1155" display="=@if(sum(d729.d730)=0,&quot;NA&quot;,SUM(L729:L730)/SUM(D729:D730))"/>
    <hyperlink ref="AN336" r:id="rId1156" display="=@if(sum(d729.d730)=0,&quot;NA&quot;,SUM(L729:L730)/SUM(D729:D730))"/>
    <hyperlink ref="V332" r:id="rId1157" display="=@if(sum(d729.d730)=0,&quot;NA&quot;,SUM(L729:L730)/SUM(D729:D730))"/>
    <hyperlink ref="R338" r:id="rId1158" display="=@if(sum(d729.d730)=0,&quot;NA&quot;,SUM(L729:L730)/SUM(D729:D730))"/>
    <hyperlink ref="T338" r:id="rId1159" display="=@if(sum(d729.d730)=0,&quot;NA&quot;,SUM(L729:L730)/SUM(D729:D730))"/>
    <hyperlink ref="V338" r:id="rId1160" display="=@if(sum(d729.d730)=0,&quot;NA&quot;,SUM(L729:L730)/SUM(D729:D730))"/>
    <hyperlink ref="Z338" r:id="rId1161" display="=@if(sum(d729.d730)=0,&quot;NA&quot;,SUM(L729:L730)/SUM(D729:D730))"/>
    <hyperlink ref="AB338" r:id="rId1162" display="=@if(sum(d729.d730)=0,&quot;NA&quot;,SUM(L729:L730)/SUM(D729:D730))"/>
    <hyperlink ref="AD338" r:id="rId1163" display="=@if(sum(d729.d730)=0,&quot;NA&quot;,SUM(L729:L730)/SUM(D729:D730))"/>
    <hyperlink ref="AF338" r:id="rId1164" display="=@if(sum(d729.d730)=0,&quot;NA&quot;,SUM(L729:L730)/SUM(D729:D730))"/>
    <hyperlink ref="AH338" r:id="rId1165" display="=@if(sum(d729.d730)=0,&quot;NA&quot;,SUM(L729:L730)/SUM(D729:D730))"/>
    <hyperlink ref="AJ338" r:id="rId1166" display="=@if(sum(d729.d730)=0,&quot;NA&quot;,SUM(L729:L730)/SUM(D729:D730))"/>
    <hyperlink ref="AL338" r:id="rId1167" display="=@if(sum(d729.d730)=0,&quot;NA&quot;,SUM(L729:L730)/SUM(D729:D730))"/>
    <hyperlink ref="R339:R341" r:id="rId1168" display="=@if(sum(d729.d730)=0,&quot;NA&quot;,SUM(L729:L730)/SUM(D729:D730))"/>
    <hyperlink ref="T339:T341" r:id="rId1169" display="=@if(sum(d729.d730)=0,&quot;NA&quot;,SUM(L729:L730)/SUM(D729:D730))"/>
    <hyperlink ref="V339:V341" r:id="rId1170" display="=@if(sum(d729.d730)=0,&quot;NA&quot;,SUM(L729:L730)/SUM(D729:D730))"/>
    <hyperlink ref="X338" r:id="rId1171" display="=@if(sum(d729.d730)=0,&quot;NA&quot;,SUM(L729:L730)/SUM(D729:D730))"/>
    <hyperlink ref="X339:X341" r:id="rId1172" display="=@if(sum(d729.d730)=0,&quot;NA&quot;,SUM(L729:L730)/SUM(D729:D730))"/>
    <hyperlink ref="Z339:Z341" r:id="rId1173" display="=@if(sum(d729.d730)=0,&quot;NA&quot;,SUM(L729:L730)/SUM(D729:D730))"/>
    <hyperlink ref="AB339:AB341" r:id="rId1174" display="=@if(sum(d729.d730)=0,&quot;NA&quot;,SUM(L729:L730)/SUM(D729:D730))"/>
    <hyperlink ref="AD339:AD341" r:id="rId1175" display="=@if(sum(d729.d730)=0,&quot;NA&quot;,SUM(L729:L730)/SUM(D729:D730))"/>
    <hyperlink ref="AF339:AF341" r:id="rId1176" display="=@if(sum(d729.d730)=0,&quot;NA&quot;,SUM(L729:L730)/SUM(D729:D730))"/>
    <hyperlink ref="AH339:AH341" r:id="rId1177" display="=@if(sum(d729.d730)=0,&quot;NA&quot;,SUM(L729:L730)/SUM(D729:D730))"/>
    <hyperlink ref="AJ339:AJ341" r:id="rId1178" display="=@if(sum(d729.d730)=0,&quot;NA&quot;,SUM(L729:L730)/SUM(D729:D730))"/>
    <hyperlink ref="AL339:AL341" r:id="rId1179" display="=@if(sum(d729.d730)=0,&quot;NA&quot;,SUM(L729:L730)/SUM(D729:D730))"/>
    <hyperlink ref="AN339:AN341" r:id="rId1180" display="=@if(sum(d729.d730)=0,&quot;NA&quot;,SUM(L729:L730)/SUM(D729:D730))"/>
    <hyperlink ref="V330" r:id="rId1181" display="=@if(sum(d729.d730)=0,&quot;NA&quot;,SUM(L729:L730)/SUM(D729:D730))"/>
    <hyperlink ref="T329" r:id="rId1182" display="=@if(sum(d729.d730)=0,&quot;NA&quot;,SUM(L729:L730)/SUM(D729:D730))"/>
    <hyperlink ref="N355" r:id="rId1183" display="=@if(sum(d729.d730)=0,&quot;NA&quot;,SUM(L729:L730)/SUM(D729:D730))"/>
    <hyperlink ref="N356" r:id="rId1184" display="=@if(sum(d729.d730)=0,&quot;NA&quot;,SUM(L729:L730)/SUM(D729:D730))"/>
    <hyperlink ref="N357" r:id="rId1185" display="=@if(sum(d729.d730)=0,&quot;NA&quot;,SUM(L729:L730)/SUM(D729:D730))"/>
    <hyperlink ref="N358" r:id="rId1186" display="=@if(sum(d729.d730)=0,&quot;NA&quot;,SUM(L729:L730)/SUM(D729:D730))"/>
    <hyperlink ref="N359:N362" r:id="rId1187" display="=@if(sum(d729.d730)=0,&quot;NA&quot;,SUM(L729:L730)/SUM(D729:D730))"/>
    <hyperlink ref="P355" r:id="rId1188" display="=@if(sum(d729.d730)=0,&quot;NA&quot;,SUM(L729:L730)/SUM(D729:D730))"/>
    <hyperlink ref="P356" r:id="rId1189" display="=@if(sum(d729.d730)=0,&quot;NA&quot;,SUM(L729:L730)/SUM(D729:D730))"/>
    <hyperlink ref="P357" r:id="rId1190" display="=@if(sum(d729.d730)=0,&quot;NA&quot;,SUM(L729:L730)/SUM(D729:D730))"/>
    <hyperlink ref="P358" r:id="rId1191" display="=@if(sum(d729.d730)=0,&quot;NA&quot;,SUM(L729:L730)/SUM(D729:D730))"/>
    <hyperlink ref="P359:P362" r:id="rId1192" display="=@if(sum(d729.d730)=0,&quot;NA&quot;,SUM(L729:L730)/SUM(D729:D730))"/>
    <hyperlink ref="T351" r:id="rId1193" display="=@if(sum(d729.d730)=0,&quot;NA&quot;,SUM(L729:L730)/SUM(D729:D730))"/>
    <hyperlink ref="T352" r:id="rId1194" display="=@if(sum(d729.d730)=0,&quot;NA&quot;,SUM(L729:L730)/SUM(D729:D730))"/>
    <hyperlink ref="T353" r:id="rId1195" display="=@if(sum(d729.d730)=0,&quot;NA&quot;,SUM(L729:L730)/SUM(D729:D730))"/>
    <hyperlink ref="T354" r:id="rId1196" display="=@if(sum(d729.d730)=0,&quot;NA&quot;,SUM(L729:L730)/SUM(D729:D730))"/>
    <hyperlink ref="T355" r:id="rId1197" display="=@if(sum(d729.d730)=0,&quot;NA&quot;,SUM(L729:L730)/SUM(D729:D730))"/>
    <hyperlink ref="V352" r:id="rId1198" display="=@if(sum(d729.d730)=0,&quot;NA&quot;,SUM(L729:L730)/SUM(D729:D730))"/>
    <hyperlink ref="V354" r:id="rId1199" display="=@if(sum(d729.d730)=0,&quot;NA&quot;,SUM(L729:L730)/SUM(D729:D730))"/>
    <hyperlink ref="V355" r:id="rId1200" display="=@if(sum(d729.d730)=0,&quot;NA&quot;,SUM(L729:L730)/SUM(D729:D730))"/>
    <hyperlink ref="X352" r:id="rId1201" display="=@if(sum(d729.d730)=0,&quot;NA&quot;,SUM(L729:L730)/SUM(D729:D730))"/>
    <hyperlink ref="X353" r:id="rId1202" display="=@if(sum(d729.d730)=0,&quot;NA&quot;,SUM(L729:L730)/SUM(D729:D730))"/>
    <hyperlink ref="X354" r:id="rId1203" display="=@if(sum(d729.d730)=0,&quot;NA&quot;,SUM(L729:L730)/SUM(D729:D730))"/>
    <hyperlink ref="X355" r:id="rId1204" display="=@if(sum(d729.d730)=0,&quot;NA&quot;,SUM(L729:L730)/SUM(D729:D730))"/>
    <hyperlink ref="Z353" r:id="rId1205" display="=@if(sum(d729.d730)=0,&quot;NA&quot;,SUM(L729:L730)/SUM(D729:D730))"/>
    <hyperlink ref="Z354" r:id="rId1206" display="=@if(sum(d729.d730)=0,&quot;NA&quot;,SUM(L729:L730)/SUM(D729:D730))"/>
    <hyperlink ref="Z355" r:id="rId1207" display="=@if(sum(d729.d730)=0,&quot;NA&quot;,SUM(L729:L730)/SUM(D729:D730))"/>
    <hyperlink ref="AB354" r:id="rId1208" display="=@if(sum(d729.d730)=0,&quot;NA&quot;,SUM(L729:L730)/SUM(D729:D730))"/>
    <hyperlink ref="AB355" r:id="rId1209" display="=@if(sum(d729.d730)=0,&quot;NA&quot;,SUM(L729:L730)/SUM(D729:D730))"/>
    <hyperlink ref="AD355" r:id="rId1210" display="=@if(sum(d729.d730)=0,&quot;NA&quot;,SUM(L729:L730)/SUM(D729:D730))"/>
    <hyperlink ref="R356" r:id="rId1211" display="=@if(sum(d729.d730)=0,&quot;NA&quot;,SUM(L729:L730)/SUM(D729:D730))"/>
    <hyperlink ref="R357" r:id="rId1212" display="=@if(sum(d729.d730)=0,&quot;NA&quot;,SUM(L729:L730)/SUM(D729:D730))"/>
    <hyperlink ref="R358" r:id="rId1213" display="=@if(sum(d729.d730)=0,&quot;NA&quot;,SUM(L729:L730)/SUM(D729:D730))"/>
    <hyperlink ref="T356" r:id="rId1214" display="=@if(sum(d729.d730)=0,&quot;NA&quot;,SUM(L729:L730)/SUM(D729:D730))"/>
    <hyperlink ref="T357" r:id="rId1215" display="=@if(sum(d729.d730)=0,&quot;NA&quot;,SUM(L729:L730)/SUM(D729:D730))"/>
    <hyperlink ref="T358" r:id="rId1216" display="=@if(sum(d729.d730)=0,&quot;NA&quot;,SUM(L729:L730)/SUM(D729:D730))"/>
    <hyperlink ref="V356" r:id="rId1217" display="=@if(sum(d729.d730)=0,&quot;NA&quot;,SUM(L729:L730)/SUM(D729:D730))"/>
    <hyperlink ref="V357" r:id="rId1218" display="=@if(sum(d729.d730)=0,&quot;NA&quot;,SUM(L729:L730)/SUM(D729:D730))"/>
    <hyperlink ref="V358" r:id="rId1219" display="=@if(sum(d729.d730)=0,&quot;NA&quot;,SUM(L729:L730)/SUM(D729:D730))"/>
    <hyperlink ref="X356" r:id="rId1220" display="=@if(sum(d729.d730)=0,&quot;NA&quot;,SUM(L729:L730)/SUM(D729:D730))"/>
    <hyperlink ref="X357" r:id="rId1221" display="=@if(sum(d729.d730)=0,&quot;NA&quot;,SUM(L729:L730)/SUM(D729:D730))"/>
    <hyperlink ref="X358" r:id="rId1222" display="=@if(sum(d729.d730)=0,&quot;NA&quot;,SUM(L729:L730)/SUM(D729:D730))"/>
    <hyperlink ref="Z356" r:id="rId1223" display="=@if(sum(d729.d730)=0,&quot;NA&quot;,SUM(L729:L730)/SUM(D729:D730))"/>
    <hyperlink ref="Z357" r:id="rId1224" display="=@if(sum(d729.d730)=0,&quot;NA&quot;,SUM(L729:L730)/SUM(D729:D730))"/>
    <hyperlink ref="Z358" r:id="rId1225" display="=@if(sum(d729.d730)=0,&quot;NA&quot;,SUM(L729:L730)/SUM(D729:D730))"/>
    <hyperlink ref="AB356" r:id="rId1226" display="=@if(sum(d729.d730)=0,&quot;NA&quot;,SUM(L729:L730)/SUM(D729:D730))"/>
    <hyperlink ref="AB357" r:id="rId1227" display="=@if(sum(d729.d730)=0,&quot;NA&quot;,SUM(L729:L730)/SUM(D729:D730))"/>
    <hyperlink ref="AB358" r:id="rId1228" display="=@if(sum(d729.d730)=0,&quot;NA&quot;,SUM(L729:L730)/SUM(D729:D730))"/>
    <hyperlink ref="AD356" r:id="rId1229" display="=@if(sum(d729.d730)=0,&quot;NA&quot;,SUM(L729:L730)/SUM(D729:D730))"/>
    <hyperlink ref="AD357" r:id="rId1230" display="=@if(sum(d729.d730)=0,&quot;NA&quot;,SUM(L729:L730)/SUM(D729:D730))"/>
    <hyperlink ref="AD358" r:id="rId1231" display="=@if(sum(d729.d730)=0,&quot;NA&quot;,SUM(L729:L730)/SUM(D729:D730))"/>
    <hyperlink ref="AF356" r:id="rId1232" display="=@if(sum(d729.d730)=0,&quot;NA&quot;,SUM(L729:L730)/SUM(D729:D730))"/>
    <hyperlink ref="AF357" r:id="rId1233" display="=@if(sum(d729.d730)=0,&quot;NA&quot;,SUM(L729:L730)/SUM(D729:D730))"/>
    <hyperlink ref="AF358" r:id="rId1234" display="=@if(sum(d729.d730)=0,&quot;NA&quot;,SUM(L729:L730)/SUM(D729:D730))"/>
    <hyperlink ref="AH354" r:id="rId1235" display="=@if(sum(d729.d730)=0,&quot;NA&quot;,SUM(L729:L730)/SUM(D729:D730))"/>
    <hyperlink ref="AH357" r:id="rId1236" display="=@if(sum(d729.d730)=0,&quot;NA&quot;,SUM(L729:L730)/SUM(D729:D730))"/>
    <hyperlink ref="AH358" r:id="rId1237" display="=@if(sum(d729.d730)=0,&quot;NA&quot;,SUM(L729:L730)/SUM(D729:D730))"/>
    <hyperlink ref="AJ354" r:id="rId1238" display="=@if(sum(d729.d730)=0,&quot;NA&quot;,SUM(L729:L730)/SUM(D729:D730))"/>
    <hyperlink ref="AJ355" r:id="rId1239" display="=@if(sum(d729.d730)=0,&quot;NA&quot;,SUM(L729:L730)/SUM(D729:D730))"/>
    <hyperlink ref="AJ358" r:id="rId1240" display="=@if(sum(d729.d730)=0,&quot;NA&quot;,SUM(L729:L730)/SUM(D729:D730))"/>
    <hyperlink ref="AL354" r:id="rId1241" display="=@if(sum(d729.d730)=0,&quot;NA&quot;,SUM(L729:L730)/SUM(D729:D730))"/>
    <hyperlink ref="AL355" r:id="rId1242" display="=@if(sum(d729.d730)=0,&quot;NA&quot;,SUM(L729:L730)/SUM(D729:D730))"/>
    <hyperlink ref="AL356" r:id="rId1243" display="=@if(sum(d729.d730)=0,&quot;NA&quot;,SUM(L729:L730)/SUM(D729:D730))"/>
    <hyperlink ref="AN354" r:id="rId1244" display="=@if(sum(d729.d730)=0,&quot;NA&quot;,SUM(L729:L730)/SUM(D729:D730))"/>
    <hyperlink ref="AN355" r:id="rId1245" display="=@if(sum(d729.d730)=0,&quot;NA&quot;,SUM(L729:L730)/SUM(D729:D730))"/>
    <hyperlink ref="AN356" r:id="rId1246" display="=@if(sum(d729.d730)=0,&quot;NA&quot;,SUM(L729:L730)/SUM(D729:D730))"/>
    <hyperlink ref="AN357" r:id="rId1247" display="=@if(sum(d729.d730)=0,&quot;NA&quot;,SUM(L729:L730)/SUM(D729:D730))"/>
    <hyperlink ref="V353" r:id="rId1248" display="=@if(sum(d729.d730)=0,&quot;NA&quot;,SUM(L729:L730)/SUM(D729:D730))"/>
    <hyperlink ref="R359" r:id="rId1249" display="=@if(sum(d729.d730)=0,&quot;NA&quot;,SUM(L729:L730)/SUM(D729:D730))"/>
    <hyperlink ref="T359" r:id="rId1250" display="=@if(sum(d729.d730)=0,&quot;NA&quot;,SUM(L729:L730)/SUM(D729:D730))"/>
    <hyperlink ref="V359" r:id="rId1251" display="=@if(sum(d729.d730)=0,&quot;NA&quot;,SUM(L729:L730)/SUM(D729:D730))"/>
    <hyperlink ref="Z359" r:id="rId1252" display="=@if(sum(d729.d730)=0,&quot;NA&quot;,SUM(L729:L730)/SUM(D729:D730))"/>
    <hyperlink ref="AB359" r:id="rId1253" display="=@if(sum(d729.d730)=0,&quot;NA&quot;,SUM(L729:L730)/SUM(D729:D730))"/>
    <hyperlink ref="AD359" r:id="rId1254" display="=@if(sum(d729.d730)=0,&quot;NA&quot;,SUM(L729:L730)/SUM(D729:D730))"/>
    <hyperlink ref="AF359" r:id="rId1255" display="=@if(sum(d729.d730)=0,&quot;NA&quot;,SUM(L729:L730)/SUM(D729:D730))"/>
    <hyperlink ref="AH359" r:id="rId1256" display="=@if(sum(d729.d730)=0,&quot;NA&quot;,SUM(L729:L730)/SUM(D729:D730))"/>
    <hyperlink ref="AJ359" r:id="rId1257" display="=@if(sum(d729.d730)=0,&quot;NA&quot;,SUM(L729:L730)/SUM(D729:D730))"/>
    <hyperlink ref="AL359" r:id="rId1258" display="=@if(sum(d729.d730)=0,&quot;NA&quot;,SUM(L729:L730)/SUM(D729:D730))"/>
    <hyperlink ref="R360:R362" r:id="rId1259" display="=@if(sum(d729.d730)=0,&quot;NA&quot;,SUM(L729:L730)/SUM(D729:D730))"/>
    <hyperlink ref="T360:T362" r:id="rId1260" display="=@if(sum(d729.d730)=0,&quot;NA&quot;,SUM(L729:L730)/SUM(D729:D730))"/>
    <hyperlink ref="V360:V362" r:id="rId1261" display="=@if(sum(d729.d730)=0,&quot;NA&quot;,SUM(L729:L730)/SUM(D729:D730))"/>
    <hyperlink ref="X359" r:id="rId1262" display="=@if(sum(d729.d730)=0,&quot;NA&quot;,SUM(L729:L730)/SUM(D729:D730))"/>
    <hyperlink ref="X360:X362" r:id="rId1263" display="=@if(sum(d729.d730)=0,&quot;NA&quot;,SUM(L729:L730)/SUM(D729:D730))"/>
    <hyperlink ref="Z360:Z362" r:id="rId1264" display="=@if(sum(d729.d730)=0,&quot;NA&quot;,SUM(L729:L730)/SUM(D729:D730))"/>
    <hyperlink ref="AB360:AB362" r:id="rId1265" display="=@if(sum(d729.d730)=0,&quot;NA&quot;,SUM(L729:L730)/SUM(D729:D730))"/>
    <hyperlink ref="AD360:AD362" r:id="rId1266" display="=@if(sum(d729.d730)=0,&quot;NA&quot;,SUM(L729:L730)/SUM(D729:D730))"/>
    <hyperlink ref="AF360:AF362" r:id="rId1267" display="=@if(sum(d729.d730)=0,&quot;NA&quot;,SUM(L729:L730)/SUM(D729:D730))"/>
    <hyperlink ref="AH360:AH362" r:id="rId1268" display="=@if(sum(d729.d730)=0,&quot;NA&quot;,SUM(L729:L730)/SUM(D729:D730))"/>
    <hyperlink ref="AJ360:AJ362" r:id="rId1269" display="=@if(sum(d729.d730)=0,&quot;NA&quot;,SUM(L729:L730)/SUM(D729:D730))"/>
    <hyperlink ref="AL360:AL362" r:id="rId1270" display="=@if(sum(d729.d730)=0,&quot;NA&quot;,SUM(L729:L730)/SUM(D729:D730))"/>
    <hyperlink ref="AN360:AN362" r:id="rId1271" display="=@if(sum(d729.d730)=0,&quot;NA&quot;,SUM(L729:L730)/SUM(D729:D730))"/>
    <hyperlink ref="V351" r:id="rId1272" display="=@if(sum(d729.d730)=0,&quot;NA&quot;,SUM(L729:L730)/SUM(D729:D730))"/>
    <hyperlink ref="T350" r:id="rId1273" display="=@if(sum(d729.d730)=0,&quot;NA&quot;,SUM(L729:L730)/SUM(D729:D730))"/>
    <hyperlink ref="N397" r:id="rId1274" display="=@if(sum(d729.d730)=0,&quot;NA&quot;,SUM(L729:L730)/SUM(D729:D730))"/>
    <hyperlink ref="N398" r:id="rId1275" display="=@if(sum(d729.d730)=0,&quot;NA&quot;,SUM(L729:L730)/SUM(D729:D730))"/>
    <hyperlink ref="N399" r:id="rId1276" display="=@if(sum(d729.d730)=0,&quot;NA&quot;,SUM(L729:L730)/SUM(D729:D730))"/>
    <hyperlink ref="N400" r:id="rId1277" display="=@if(sum(d729.d730)=0,&quot;NA&quot;,SUM(L729:L730)/SUM(D729:D730))"/>
    <hyperlink ref="N401:N404" r:id="rId1278" display="=@if(sum(d729.d730)=0,&quot;NA&quot;,SUM(L729:L730)/SUM(D729:D730))"/>
    <hyperlink ref="P397" r:id="rId1279" display="=@if(sum(d729.d730)=0,&quot;NA&quot;,SUM(L729:L730)/SUM(D729:D730))"/>
    <hyperlink ref="P398" r:id="rId1280" display="=@if(sum(d729.d730)=0,&quot;NA&quot;,SUM(L729:L730)/SUM(D729:D730))"/>
    <hyperlink ref="P399" r:id="rId1281" display="=@if(sum(d729.d730)=0,&quot;NA&quot;,SUM(L729:L730)/SUM(D729:D730))"/>
    <hyperlink ref="P400" r:id="rId1282" display="=@if(sum(d729.d730)=0,&quot;NA&quot;,SUM(L729:L730)/SUM(D729:D730))"/>
    <hyperlink ref="P401:P404" r:id="rId1283" display="=@if(sum(d729.d730)=0,&quot;NA&quot;,SUM(L729:L730)/SUM(D729:D730))"/>
    <hyperlink ref="T393" r:id="rId1284" display="=@if(sum(d729.d730)=0,&quot;NA&quot;,SUM(L729:L730)/SUM(D729:D730))"/>
    <hyperlink ref="T394" r:id="rId1285" display="=@if(sum(d729.d730)=0,&quot;NA&quot;,SUM(L729:L730)/SUM(D729:D730))"/>
    <hyperlink ref="T395" r:id="rId1286" display="=@if(sum(d729.d730)=0,&quot;NA&quot;,SUM(L729:L730)/SUM(D729:D730))"/>
    <hyperlink ref="T396" r:id="rId1287" display="=@if(sum(d729.d730)=0,&quot;NA&quot;,SUM(L729:L730)/SUM(D729:D730))"/>
    <hyperlink ref="T397" r:id="rId1288" display="=@if(sum(d729.d730)=0,&quot;NA&quot;,SUM(L729:L730)/SUM(D729:D730))"/>
    <hyperlink ref="V394" r:id="rId1289" display="=@if(sum(d729.d730)=0,&quot;NA&quot;,SUM(L729:L730)/SUM(D729:D730))"/>
    <hyperlink ref="V396" r:id="rId1290" display="=@if(sum(d729.d730)=0,&quot;NA&quot;,SUM(L729:L730)/SUM(D729:D730))"/>
    <hyperlink ref="V397" r:id="rId1291" display="=@if(sum(d729.d730)=0,&quot;NA&quot;,SUM(L729:L730)/SUM(D729:D730))"/>
    <hyperlink ref="X394" r:id="rId1292" display="=@if(sum(d729.d730)=0,&quot;NA&quot;,SUM(L729:L730)/SUM(D729:D730))"/>
    <hyperlink ref="X395" r:id="rId1293" display="=@if(sum(d729.d730)=0,&quot;NA&quot;,SUM(L729:L730)/SUM(D729:D730))"/>
    <hyperlink ref="X396" r:id="rId1294" display="=@if(sum(d729.d730)=0,&quot;NA&quot;,SUM(L729:L730)/SUM(D729:D730))"/>
    <hyperlink ref="X397" r:id="rId1295" display="=@if(sum(d729.d730)=0,&quot;NA&quot;,SUM(L729:L730)/SUM(D729:D730))"/>
    <hyperlink ref="Z395" r:id="rId1296" display="=@if(sum(d729.d730)=0,&quot;NA&quot;,SUM(L729:L730)/SUM(D729:D730))"/>
    <hyperlink ref="Z396" r:id="rId1297" display="=@if(sum(d729.d730)=0,&quot;NA&quot;,SUM(L729:L730)/SUM(D729:D730))"/>
    <hyperlink ref="Z397" r:id="rId1298" display="=@if(sum(d729.d730)=0,&quot;NA&quot;,SUM(L729:L730)/SUM(D729:D730))"/>
    <hyperlink ref="AB396" r:id="rId1299" display="=@if(sum(d729.d730)=0,&quot;NA&quot;,SUM(L729:L730)/SUM(D729:D730))"/>
    <hyperlink ref="AB397" r:id="rId1300" display="=@if(sum(d729.d730)=0,&quot;NA&quot;,SUM(L729:L730)/SUM(D729:D730))"/>
    <hyperlink ref="AD397" r:id="rId1301" display="=@if(sum(d729.d730)=0,&quot;NA&quot;,SUM(L729:L730)/SUM(D729:D730))"/>
    <hyperlink ref="R398" r:id="rId1302" display="=@if(sum(d729.d730)=0,&quot;NA&quot;,SUM(L729:L730)/SUM(D729:D730))"/>
    <hyperlink ref="R399" r:id="rId1303" display="=@if(sum(d729.d730)=0,&quot;NA&quot;,SUM(L729:L730)/SUM(D729:D730))"/>
    <hyperlink ref="R400" r:id="rId1304" display="=@if(sum(d729.d730)=0,&quot;NA&quot;,SUM(L729:L730)/SUM(D729:D730))"/>
    <hyperlink ref="T398" r:id="rId1305" display="=@if(sum(d729.d730)=0,&quot;NA&quot;,SUM(L729:L730)/SUM(D729:D730))"/>
    <hyperlink ref="T399" r:id="rId1306" display="=@if(sum(d729.d730)=0,&quot;NA&quot;,SUM(L729:L730)/SUM(D729:D730))"/>
    <hyperlink ref="T400" r:id="rId1307" display="=@if(sum(d729.d730)=0,&quot;NA&quot;,SUM(L729:L730)/SUM(D729:D730))"/>
    <hyperlink ref="V398" r:id="rId1308" display="=@if(sum(d729.d730)=0,&quot;NA&quot;,SUM(L729:L730)/SUM(D729:D730))"/>
    <hyperlink ref="V399" r:id="rId1309" display="=@if(sum(d729.d730)=0,&quot;NA&quot;,SUM(L729:L730)/SUM(D729:D730))"/>
    <hyperlink ref="V400" r:id="rId1310" display="=@if(sum(d729.d730)=0,&quot;NA&quot;,SUM(L729:L730)/SUM(D729:D730))"/>
    <hyperlink ref="X398" r:id="rId1311" display="=@if(sum(d729.d730)=0,&quot;NA&quot;,SUM(L729:L730)/SUM(D729:D730))"/>
    <hyperlink ref="X399" r:id="rId1312" display="=@if(sum(d729.d730)=0,&quot;NA&quot;,SUM(L729:L730)/SUM(D729:D730))"/>
    <hyperlink ref="X400" r:id="rId1313" display="=@if(sum(d729.d730)=0,&quot;NA&quot;,SUM(L729:L730)/SUM(D729:D730))"/>
    <hyperlink ref="Z398" r:id="rId1314" display="=@if(sum(d729.d730)=0,&quot;NA&quot;,SUM(L729:L730)/SUM(D729:D730))"/>
    <hyperlink ref="Z399" r:id="rId1315" display="=@if(sum(d729.d730)=0,&quot;NA&quot;,SUM(L729:L730)/SUM(D729:D730))"/>
    <hyperlink ref="Z400" r:id="rId1316" display="=@if(sum(d729.d730)=0,&quot;NA&quot;,SUM(L729:L730)/SUM(D729:D730))"/>
    <hyperlink ref="AB398" r:id="rId1317" display="=@if(sum(d729.d730)=0,&quot;NA&quot;,SUM(L729:L730)/SUM(D729:D730))"/>
    <hyperlink ref="AB399" r:id="rId1318" display="=@if(sum(d729.d730)=0,&quot;NA&quot;,SUM(L729:L730)/SUM(D729:D730))"/>
    <hyperlink ref="AB400" r:id="rId1319" display="=@if(sum(d729.d730)=0,&quot;NA&quot;,SUM(L729:L730)/SUM(D729:D730))"/>
    <hyperlink ref="AD398" r:id="rId1320" display="=@if(sum(d729.d730)=0,&quot;NA&quot;,SUM(L729:L730)/SUM(D729:D730))"/>
    <hyperlink ref="AD399" r:id="rId1321" display="=@if(sum(d729.d730)=0,&quot;NA&quot;,SUM(L729:L730)/SUM(D729:D730))"/>
    <hyperlink ref="AD400" r:id="rId1322" display="=@if(sum(d729.d730)=0,&quot;NA&quot;,SUM(L729:L730)/SUM(D729:D730))"/>
    <hyperlink ref="AF398" r:id="rId1323" display="=@if(sum(d729.d730)=0,&quot;NA&quot;,SUM(L729:L730)/SUM(D729:D730))"/>
    <hyperlink ref="AF399" r:id="rId1324" display="=@if(sum(d729.d730)=0,&quot;NA&quot;,SUM(L729:L730)/SUM(D729:D730))"/>
    <hyperlink ref="AF400" r:id="rId1325" display="=@if(sum(d729.d730)=0,&quot;NA&quot;,SUM(L729:L730)/SUM(D729:D730))"/>
    <hyperlink ref="AH396" r:id="rId1326" display="=@if(sum(d729.d730)=0,&quot;NA&quot;,SUM(L729:L730)/SUM(D729:D730))"/>
    <hyperlink ref="AH399" r:id="rId1327" display="=@if(sum(d729.d730)=0,&quot;NA&quot;,SUM(L729:L730)/SUM(D729:D730))"/>
    <hyperlink ref="AH400" r:id="rId1328" display="=@if(sum(d729.d730)=0,&quot;NA&quot;,SUM(L729:L730)/SUM(D729:D730))"/>
    <hyperlink ref="AJ396" r:id="rId1329" display="=@if(sum(d729.d730)=0,&quot;NA&quot;,SUM(L729:L730)/SUM(D729:D730))"/>
    <hyperlink ref="AJ397" r:id="rId1330" display="=@if(sum(d729.d730)=0,&quot;NA&quot;,SUM(L729:L730)/SUM(D729:D730))"/>
    <hyperlink ref="AJ400" r:id="rId1331" display="=@if(sum(d729.d730)=0,&quot;NA&quot;,SUM(L729:L730)/SUM(D729:D730))"/>
    <hyperlink ref="AL396" r:id="rId1332" display="=@if(sum(d729.d730)=0,&quot;NA&quot;,SUM(L729:L730)/SUM(D729:D730))"/>
    <hyperlink ref="AL397" r:id="rId1333" display="=@if(sum(d729.d730)=0,&quot;NA&quot;,SUM(L729:L730)/SUM(D729:D730))"/>
    <hyperlink ref="AL398" r:id="rId1334" display="=@if(sum(d729.d730)=0,&quot;NA&quot;,SUM(L729:L730)/SUM(D729:D730))"/>
    <hyperlink ref="AN396" r:id="rId1335" display="=@if(sum(d729.d730)=0,&quot;NA&quot;,SUM(L729:L730)/SUM(D729:D730))"/>
    <hyperlink ref="AN397" r:id="rId1336" display="=@if(sum(d729.d730)=0,&quot;NA&quot;,SUM(L729:L730)/SUM(D729:D730))"/>
    <hyperlink ref="AN398" r:id="rId1337" display="=@if(sum(d729.d730)=0,&quot;NA&quot;,SUM(L729:L730)/SUM(D729:D730))"/>
    <hyperlink ref="AN399" r:id="rId1338" display="=@if(sum(d729.d730)=0,&quot;NA&quot;,SUM(L729:L730)/SUM(D729:D730))"/>
    <hyperlink ref="V395" r:id="rId1339" display="=@if(sum(d729.d730)=0,&quot;NA&quot;,SUM(L729:L730)/SUM(D729:D730))"/>
    <hyperlink ref="R401" r:id="rId1340" display="=@if(sum(d729.d730)=0,&quot;NA&quot;,SUM(L729:L730)/SUM(D729:D730))"/>
    <hyperlink ref="T401" r:id="rId1341" display="=@if(sum(d729.d730)=0,&quot;NA&quot;,SUM(L729:L730)/SUM(D729:D730))"/>
    <hyperlink ref="V401" r:id="rId1342" display="=@if(sum(d729.d730)=0,&quot;NA&quot;,SUM(L729:L730)/SUM(D729:D730))"/>
    <hyperlink ref="Z401" r:id="rId1343" display="=@if(sum(d729.d730)=0,&quot;NA&quot;,SUM(L729:L730)/SUM(D729:D730))"/>
    <hyperlink ref="AB401" r:id="rId1344" display="=@if(sum(d729.d730)=0,&quot;NA&quot;,SUM(L729:L730)/SUM(D729:D730))"/>
    <hyperlink ref="AD401" r:id="rId1345" display="=@if(sum(d729.d730)=0,&quot;NA&quot;,SUM(L729:L730)/SUM(D729:D730))"/>
    <hyperlink ref="AF401" r:id="rId1346" display="=@if(sum(d729.d730)=0,&quot;NA&quot;,SUM(L729:L730)/SUM(D729:D730))"/>
    <hyperlink ref="AH401" r:id="rId1347" display="=@if(sum(d729.d730)=0,&quot;NA&quot;,SUM(L729:L730)/SUM(D729:D730))"/>
    <hyperlink ref="AJ401" r:id="rId1348" display="=@if(sum(d729.d730)=0,&quot;NA&quot;,SUM(L729:L730)/SUM(D729:D730))"/>
    <hyperlink ref="AL401" r:id="rId1349" display="=@if(sum(d729.d730)=0,&quot;NA&quot;,SUM(L729:L730)/SUM(D729:D730))"/>
    <hyperlink ref="R402:R404" r:id="rId1350" display="=@if(sum(d729.d730)=0,&quot;NA&quot;,SUM(L729:L730)/SUM(D729:D730))"/>
    <hyperlink ref="T402:T404" r:id="rId1351" display="=@if(sum(d729.d730)=0,&quot;NA&quot;,SUM(L729:L730)/SUM(D729:D730))"/>
    <hyperlink ref="V402:V404" r:id="rId1352" display="=@if(sum(d729.d730)=0,&quot;NA&quot;,SUM(L729:L730)/SUM(D729:D730))"/>
    <hyperlink ref="X401" r:id="rId1353" display="=@if(sum(d729.d730)=0,&quot;NA&quot;,SUM(L729:L730)/SUM(D729:D730))"/>
    <hyperlink ref="X402:X404" r:id="rId1354" display="=@if(sum(d729.d730)=0,&quot;NA&quot;,SUM(L729:L730)/SUM(D729:D730))"/>
    <hyperlink ref="Z402:Z404" r:id="rId1355" display="=@if(sum(d729.d730)=0,&quot;NA&quot;,SUM(L729:L730)/SUM(D729:D730))"/>
    <hyperlink ref="AB402:AB404" r:id="rId1356" display="=@if(sum(d729.d730)=0,&quot;NA&quot;,SUM(L729:L730)/SUM(D729:D730))"/>
    <hyperlink ref="AD402:AD404" r:id="rId1357" display="=@if(sum(d729.d730)=0,&quot;NA&quot;,SUM(L729:L730)/SUM(D729:D730))"/>
    <hyperlink ref="AF402:AF404" r:id="rId1358" display="=@if(sum(d729.d730)=0,&quot;NA&quot;,SUM(L729:L730)/SUM(D729:D730))"/>
    <hyperlink ref="AH402:AH404" r:id="rId1359" display="=@if(sum(d729.d730)=0,&quot;NA&quot;,SUM(L729:L730)/SUM(D729:D730))"/>
    <hyperlink ref="AJ402:AJ404" r:id="rId1360" display="=@if(sum(d729.d730)=0,&quot;NA&quot;,SUM(L729:L730)/SUM(D729:D730))"/>
    <hyperlink ref="AL402:AL404" r:id="rId1361" display="=@if(sum(d729.d730)=0,&quot;NA&quot;,SUM(L729:L730)/SUM(D729:D730))"/>
    <hyperlink ref="AN402:AN404" r:id="rId1362" display="=@if(sum(d729.d730)=0,&quot;NA&quot;,SUM(L729:L730)/SUM(D729:D730))"/>
    <hyperlink ref="V393" r:id="rId1363" display="=@if(sum(d729.d730)=0,&quot;NA&quot;,SUM(L729:L730)/SUM(D729:D730))"/>
    <hyperlink ref="T392" r:id="rId1364" display="=@if(sum(d729.d730)=0,&quot;NA&quot;,SUM(L729:L730)/SUM(D729:D730))"/>
    <hyperlink ref="N418" r:id="rId1365" display="=@if(sum(d729.d730)=0,&quot;NA&quot;,SUM(L729:L730)/SUM(D729:D730))"/>
    <hyperlink ref="N419" r:id="rId1366" display="=@if(sum(d729.d730)=0,&quot;NA&quot;,SUM(L729:L730)/SUM(D729:D730))"/>
    <hyperlink ref="N420" r:id="rId1367" display="=@if(sum(d729.d730)=0,&quot;NA&quot;,SUM(L729:L730)/SUM(D729:D730))"/>
    <hyperlink ref="N421" r:id="rId1368" display="=@if(sum(d729.d730)=0,&quot;NA&quot;,SUM(L729:L730)/SUM(D729:D730))"/>
    <hyperlink ref="N422:N425" r:id="rId1369" display="=@if(sum(d729.d730)=0,&quot;NA&quot;,SUM(L729:L730)/SUM(D729:D730))"/>
    <hyperlink ref="P418" r:id="rId1370" display="=@if(sum(d729.d730)=0,&quot;NA&quot;,SUM(L729:L730)/SUM(D729:D730))"/>
    <hyperlink ref="P419" r:id="rId1371" display="=@if(sum(d729.d730)=0,&quot;NA&quot;,SUM(L729:L730)/SUM(D729:D730))"/>
    <hyperlink ref="P420" r:id="rId1372" display="=@if(sum(d729.d730)=0,&quot;NA&quot;,SUM(L729:L730)/SUM(D729:D730))"/>
    <hyperlink ref="P421" r:id="rId1373" display="=@if(sum(d729.d730)=0,&quot;NA&quot;,SUM(L729:L730)/SUM(D729:D730))"/>
    <hyperlink ref="P422:P425" r:id="rId1374" display="=@if(sum(d729.d730)=0,&quot;NA&quot;,SUM(L729:L730)/SUM(D729:D730))"/>
    <hyperlink ref="T414" r:id="rId1375" display="=@if(sum(d729.d730)=0,&quot;NA&quot;,SUM(L729:L730)/SUM(D729:D730))"/>
    <hyperlink ref="T415" r:id="rId1376" display="=@if(sum(d729.d730)=0,&quot;NA&quot;,SUM(L729:L730)/SUM(D729:D730))"/>
    <hyperlink ref="T416" r:id="rId1377" display="=@if(sum(d729.d730)=0,&quot;NA&quot;,SUM(L729:L730)/SUM(D729:D730))"/>
    <hyperlink ref="T417" r:id="rId1378" display="=@if(sum(d729.d730)=0,&quot;NA&quot;,SUM(L729:L730)/SUM(D729:D730))"/>
    <hyperlink ref="T418" r:id="rId1379" display="=@if(sum(d729.d730)=0,&quot;NA&quot;,SUM(L729:L730)/SUM(D729:D730))"/>
    <hyperlink ref="V415" r:id="rId1380" display="=@if(sum(d729.d730)=0,&quot;NA&quot;,SUM(L729:L730)/SUM(D729:D730))"/>
    <hyperlink ref="V417" r:id="rId1381" display="=@if(sum(d729.d730)=0,&quot;NA&quot;,SUM(L729:L730)/SUM(D729:D730))"/>
    <hyperlink ref="V418" r:id="rId1382" display="=@if(sum(d729.d730)=0,&quot;NA&quot;,SUM(L729:L730)/SUM(D729:D730))"/>
    <hyperlink ref="X415" r:id="rId1383" display="=@if(sum(d729.d730)=0,&quot;NA&quot;,SUM(L729:L730)/SUM(D729:D730))"/>
    <hyperlink ref="X416" r:id="rId1384" display="=@if(sum(d729.d730)=0,&quot;NA&quot;,SUM(L729:L730)/SUM(D729:D730))"/>
    <hyperlink ref="X417" r:id="rId1385" display="=@if(sum(d729.d730)=0,&quot;NA&quot;,SUM(L729:L730)/SUM(D729:D730))"/>
    <hyperlink ref="X418" r:id="rId1386" display="=@if(sum(d729.d730)=0,&quot;NA&quot;,SUM(L729:L730)/SUM(D729:D730))"/>
    <hyperlink ref="Z416" r:id="rId1387" display="=@if(sum(d729.d730)=0,&quot;NA&quot;,SUM(L729:L730)/SUM(D729:D730))"/>
    <hyperlink ref="Z417" r:id="rId1388" display="=@if(sum(d729.d730)=0,&quot;NA&quot;,SUM(L729:L730)/SUM(D729:D730))"/>
    <hyperlink ref="Z418" r:id="rId1389" display="=@if(sum(d729.d730)=0,&quot;NA&quot;,SUM(L729:L730)/SUM(D729:D730))"/>
    <hyperlink ref="AB417" r:id="rId1390" display="=@if(sum(d729.d730)=0,&quot;NA&quot;,SUM(L729:L730)/SUM(D729:D730))"/>
    <hyperlink ref="AB418" r:id="rId1391" display="=@if(sum(d729.d730)=0,&quot;NA&quot;,SUM(L729:L730)/SUM(D729:D730))"/>
    <hyperlink ref="AD418" r:id="rId1392" display="=@if(sum(d729.d730)=0,&quot;NA&quot;,SUM(L729:L730)/SUM(D729:D730))"/>
    <hyperlink ref="R419" r:id="rId1393" display="=@if(sum(d729.d730)=0,&quot;NA&quot;,SUM(L729:L730)/SUM(D729:D730))"/>
    <hyperlink ref="R420" r:id="rId1394" display="=@if(sum(d729.d730)=0,&quot;NA&quot;,SUM(L729:L730)/SUM(D729:D730))"/>
    <hyperlink ref="R421" r:id="rId1395" display="=@if(sum(d729.d730)=0,&quot;NA&quot;,SUM(L729:L730)/SUM(D729:D730))"/>
    <hyperlink ref="T419" r:id="rId1396" display="=@if(sum(d729.d730)=0,&quot;NA&quot;,SUM(L729:L730)/SUM(D729:D730))"/>
    <hyperlink ref="T420" r:id="rId1397" display="=@if(sum(d729.d730)=0,&quot;NA&quot;,SUM(L729:L730)/SUM(D729:D730))"/>
    <hyperlink ref="T421" r:id="rId1398" display="=@if(sum(d729.d730)=0,&quot;NA&quot;,SUM(L729:L730)/SUM(D729:D730))"/>
    <hyperlink ref="V419" r:id="rId1399" display="=@if(sum(d729.d730)=0,&quot;NA&quot;,SUM(L729:L730)/SUM(D729:D730))"/>
    <hyperlink ref="V420" r:id="rId1400" display="=@if(sum(d729.d730)=0,&quot;NA&quot;,SUM(L729:L730)/SUM(D729:D730))"/>
    <hyperlink ref="V421" r:id="rId1401" display="=@if(sum(d729.d730)=0,&quot;NA&quot;,SUM(L729:L730)/SUM(D729:D730))"/>
    <hyperlink ref="X419" r:id="rId1402" display="=@if(sum(d729.d730)=0,&quot;NA&quot;,SUM(L729:L730)/SUM(D729:D730))"/>
    <hyperlink ref="X420" r:id="rId1403" display="=@if(sum(d729.d730)=0,&quot;NA&quot;,SUM(L729:L730)/SUM(D729:D730))"/>
    <hyperlink ref="X421" r:id="rId1404" display="=@if(sum(d729.d730)=0,&quot;NA&quot;,SUM(L729:L730)/SUM(D729:D730))"/>
    <hyperlink ref="Z419" r:id="rId1405" display="=@if(sum(d729.d730)=0,&quot;NA&quot;,SUM(L729:L730)/SUM(D729:D730))"/>
    <hyperlink ref="Z420" r:id="rId1406" display="=@if(sum(d729.d730)=0,&quot;NA&quot;,SUM(L729:L730)/SUM(D729:D730))"/>
    <hyperlink ref="Z421" r:id="rId1407" display="=@if(sum(d729.d730)=0,&quot;NA&quot;,SUM(L729:L730)/SUM(D729:D730))"/>
    <hyperlink ref="AB419" r:id="rId1408" display="=@if(sum(d729.d730)=0,&quot;NA&quot;,SUM(L729:L730)/SUM(D729:D730))"/>
    <hyperlink ref="AB420" r:id="rId1409" display="=@if(sum(d729.d730)=0,&quot;NA&quot;,SUM(L729:L730)/SUM(D729:D730))"/>
    <hyperlink ref="AB421" r:id="rId1410" display="=@if(sum(d729.d730)=0,&quot;NA&quot;,SUM(L729:L730)/SUM(D729:D730))"/>
    <hyperlink ref="AD419" r:id="rId1411" display="=@if(sum(d729.d730)=0,&quot;NA&quot;,SUM(L729:L730)/SUM(D729:D730))"/>
    <hyperlink ref="AD420" r:id="rId1412" display="=@if(sum(d729.d730)=0,&quot;NA&quot;,SUM(L729:L730)/SUM(D729:D730))"/>
    <hyperlink ref="AD421" r:id="rId1413" display="=@if(sum(d729.d730)=0,&quot;NA&quot;,SUM(L729:L730)/SUM(D729:D730))"/>
    <hyperlink ref="AF419" r:id="rId1414" display="=@if(sum(d729.d730)=0,&quot;NA&quot;,SUM(L729:L730)/SUM(D729:D730))"/>
    <hyperlink ref="AF420" r:id="rId1415" display="=@if(sum(d729.d730)=0,&quot;NA&quot;,SUM(L729:L730)/SUM(D729:D730))"/>
    <hyperlink ref="AF421" r:id="rId1416" display="=@if(sum(d729.d730)=0,&quot;NA&quot;,SUM(L729:L730)/SUM(D729:D730))"/>
    <hyperlink ref="AH417" r:id="rId1417" display="=@if(sum(d729.d730)=0,&quot;NA&quot;,SUM(L729:L730)/SUM(D729:D730))"/>
    <hyperlink ref="AH420" r:id="rId1418" display="=@if(sum(d729.d730)=0,&quot;NA&quot;,SUM(L729:L730)/SUM(D729:D730))"/>
    <hyperlink ref="AH421" r:id="rId1419" display="=@if(sum(d729.d730)=0,&quot;NA&quot;,SUM(L729:L730)/SUM(D729:D730))"/>
    <hyperlink ref="AJ417" r:id="rId1420" display="=@if(sum(d729.d730)=0,&quot;NA&quot;,SUM(L729:L730)/SUM(D729:D730))"/>
    <hyperlink ref="AJ418" r:id="rId1421" display="=@if(sum(d729.d730)=0,&quot;NA&quot;,SUM(L729:L730)/SUM(D729:D730))"/>
    <hyperlink ref="AJ421" r:id="rId1422" display="=@if(sum(d729.d730)=0,&quot;NA&quot;,SUM(L729:L730)/SUM(D729:D730))"/>
    <hyperlink ref="AL417" r:id="rId1423" display="=@if(sum(d729.d730)=0,&quot;NA&quot;,SUM(L729:L730)/SUM(D729:D730))"/>
    <hyperlink ref="AL418" r:id="rId1424" display="=@if(sum(d729.d730)=0,&quot;NA&quot;,SUM(L729:L730)/SUM(D729:D730))"/>
    <hyperlink ref="AL419" r:id="rId1425" display="=@if(sum(d729.d730)=0,&quot;NA&quot;,SUM(L729:L730)/SUM(D729:D730))"/>
    <hyperlink ref="AN417" r:id="rId1426" display="=@if(sum(d729.d730)=0,&quot;NA&quot;,SUM(L729:L730)/SUM(D729:D730))"/>
    <hyperlink ref="AN418" r:id="rId1427" display="=@if(sum(d729.d730)=0,&quot;NA&quot;,SUM(L729:L730)/SUM(D729:D730))"/>
    <hyperlink ref="AN419" r:id="rId1428" display="=@if(sum(d729.d730)=0,&quot;NA&quot;,SUM(L729:L730)/SUM(D729:D730))"/>
    <hyperlink ref="AN420" r:id="rId1429" display="=@if(sum(d729.d730)=0,&quot;NA&quot;,SUM(L729:L730)/SUM(D729:D730))"/>
    <hyperlink ref="V416" r:id="rId1430" display="=@if(sum(d729.d730)=0,&quot;NA&quot;,SUM(L729:L730)/SUM(D729:D730))"/>
    <hyperlink ref="R422" r:id="rId1431" display="=@if(sum(d729.d730)=0,&quot;NA&quot;,SUM(L729:L730)/SUM(D729:D730))"/>
    <hyperlink ref="T422" r:id="rId1432" display="=@if(sum(d729.d730)=0,&quot;NA&quot;,SUM(L729:L730)/SUM(D729:D730))"/>
    <hyperlink ref="V422" r:id="rId1433" display="=@if(sum(d729.d730)=0,&quot;NA&quot;,SUM(L729:L730)/SUM(D729:D730))"/>
    <hyperlink ref="Z422" r:id="rId1434" display="=@if(sum(d729.d730)=0,&quot;NA&quot;,SUM(L729:L730)/SUM(D729:D730))"/>
    <hyperlink ref="AB422" r:id="rId1435" display="=@if(sum(d729.d730)=0,&quot;NA&quot;,SUM(L729:L730)/SUM(D729:D730))"/>
    <hyperlink ref="AD422" r:id="rId1436" display="=@if(sum(d729.d730)=0,&quot;NA&quot;,SUM(L729:L730)/SUM(D729:D730))"/>
    <hyperlink ref="AF422" r:id="rId1437" display="=@if(sum(d729.d730)=0,&quot;NA&quot;,SUM(L729:L730)/SUM(D729:D730))"/>
    <hyperlink ref="AH422" r:id="rId1438" display="=@if(sum(d729.d730)=0,&quot;NA&quot;,SUM(L729:L730)/SUM(D729:D730))"/>
    <hyperlink ref="AJ422" r:id="rId1439" display="=@if(sum(d729.d730)=0,&quot;NA&quot;,SUM(L729:L730)/SUM(D729:D730))"/>
    <hyperlink ref="AL422" r:id="rId1440" display="=@if(sum(d729.d730)=0,&quot;NA&quot;,SUM(L729:L730)/SUM(D729:D730))"/>
    <hyperlink ref="R423:R425" r:id="rId1441" display="=@if(sum(d729.d730)=0,&quot;NA&quot;,SUM(L729:L730)/SUM(D729:D730))"/>
    <hyperlink ref="T423:T425" r:id="rId1442" display="=@if(sum(d729.d730)=0,&quot;NA&quot;,SUM(L729:L730)/SUM(D729:D730))"/>
    <hyperlink ref="V423:V425" r:id="rId1443" display="=@if(sum(d729.d730)=0,&quot;NA&quot;,SUM(L729:L730)/SUM(D729:D730))"/>
    <hyperlink ref="X422" r:id="rId1444" display="=@if(sum(d729.d730)=0,&quot;NA&quot;,SUM(L729:L730)/SUM(D729:D730))"/>
    <hyperlink ref="X423:X425" r:id="rId1445" display="=@if(sum(d729.d730)=0,&quot;NA&quot;,SUM(L729:L730)/SUM(D729:D730))"/>
    <hyperlink ref="Z423:Z425" r:id="rId1446" display="=@if(sum(d729.d730)=0,&quot;NA&quot;,SUM(L729:L730)/SUM(D729:D730))"/>
    <hyperlink ref="AB423:AB425" r:id="rId1447" display="=@if(sum(d729.d730)=0,&quot;NA&quot;,SUM(L729:L730)/SUM(D729:D730))"/>
    <hyperlink ref="AD423:AD425" r:id="rId1448" display="=@if(sum(d729.d730)=0,&quot;NA&quot;,SUM(L729:L730)/SUM(D729:D730))"/>
    <hyperlink ref="AF423:AF425" r:id="rId1449" display="=@if(sum(d729.d730)=0,&quot;NA&quot;,SUM(L729:L730)/SUM(D729:D730))"/>
    <hyperlink ref="AH423:AH425" r:id="rId1450" display="=@if(sum(d729.d730)=0,&quot;NA&quot;,SUM(L729:L730)/SUM(D729:D730))"/>
    <hyperlink ref="AJ423:AJ425" r:id="rId1451" display="=@if(sum(d729.d730)=0,&quot;NA&quot;,SUM(L729:L730)/SUM(D729:D730))"/>
    <hyperlink ref="AL423:AL425" r:id="rId1452" display="=@if(sum(d729.d730)=0,&quot;NA&quot;,SUM(L729:L730)/SUM(D729:D730))"/>
    <hyperlink ref="AN423:AN425" r:id="rId1453" display="=@if(sum(d729.d730)=0,&quot;NA&quot;,SUM(L729:L730)/SUM(D729:D730))"/>
    <hyperlink ref="V414" r:id="rId1454" display="=@if(sum(d729.d730)=0,&quot;NA&quot;,SUM(L729:L730)/SUM(D729:D730))"/>
    <hyperlink ref="T413" r:id="rId1455" display="=@if(sum(d729.d730)=0,&quot;NA&quot;,SUM(L729:L730)/SUM(D729:D730))"/>
    <hyperlink ref="N460" r:id="rId1456" display="=@if(sum(d729.d730)=0,&quot;NA&quot;,SUM(L729:L730)/SUM(D729:D730))"/>
    <hyperlink ref="N461" r:id="rId1457" display="=@if(sum(d729.d730)=0,&quot;NA&quot;,SUM(L729:L730)/SUM(D729:D730))"/>
    <hyperlink ref="N462" r:id="rId1458" display="=@if(sum(d729.d730)=0,&quot;NA&quot;,SUM(L729:L730)/SUM(D729:D730))"/>
    <hyperlink ref="N463" r:id="rId1459" display="=@if(sum(d729.d730)=0,&quot;NA&quot;,SUM(L729:L730)/SUM(D729:D730))"/>
    <hyperlink ref="N464:N467" r:id="rId1460" display="=@if(sum(d729.d730)=0,&quot;NA&quot;,SUM(L729:L730)/SUM(D729:D730))"/>
    <hyperlink ref="P460" r:id="rId1461" display="=@if(sum(d729.d730)=0,&quot;NA&quot;,SUM(L729:L730)/SUM(D729:D730))"/>
    <hyperlink ref="P461" r:id="rId1462" display="=@if(sum(d729.d730)=0,&quot;NA&quot;,SUM(L729:L730)/SUM(D729:D730))"/>
    <hyperlink ref="P462" r:id="rId1463" display="=@if(sum(d729.d730)=0,&quot;NA&quot;,SUM(L729:L730)/SUM(D729:D730))"/>
    <hyperlink ref="P463" r:id="rId1464" display="=@if(sum(d729.d730)=0,&quot;NA&quot;,SUM(L729:L730)/SUM(D729:D730))"/>
    <hyperlink ref="P464:P467" r:id="rId1465" display="=@if(sum(d729.d730)=0,&quot;NA&quot;,SUM(L729:L730)/SUM(D729:D730))"/>
    <hyperlink ref="T456" r:id="rId1466" display="=@if(sum(d729.d730)=0,&quot;NA&quot;,SUM(L729:L730)/SUM(D729:D730))"/>
    <hyperlink ref="T457" r:id="rId1467" display="=@if(sum(d729.d730)=0,&quot;NA&quot;,SUM(L729:L730)/SUM(D729:D730))"/>
    <hyperlink ref="T458" r:id="rId1468" display="=@if(sum(d729.d730)=0,&quot;NA&quot;,SUM(L729:L730)/SUM(D729:D730))"/>
    <hyperlink ref="T459" r:id="rId1469" display="=@if(sum(d729.d730)=0,&quot;NA&quot;,SUM(L729:L730)/SUM(D729:D730))"/>
    <hyperlink ref="T460" r:id="rId1470" display="=@if(sum(d729.d730)=0,&quot;NA&quot;,SUM(L729:L730)/SUM(D729:D730))"/>
    <hyperlink ref="V457" r:id="rId1471" display="=@if(sum(d729.d730)=0,&quot;NA&quot;,SUM(L729:L730)/SUM(D729:D730))"/>
    <hyperlink ref="V459" r:id="rId1472" display="=@if(sum(d729.d730)=0,&quot;NA&quot;,SUM(L729:L730)/SUM(D729:D730))"/>
    <hyperlink ref="V460" r:id="rId1473" display="=@if(sum(d729.d730)=0,&quot;NA&quot;,SUM(L729:L730)/SUM(D729:D730))"/>
    <hyperlink ref="X457" r:id="rId1474" display="=@if(sum(d729.d730)=0,&quot;NA&quot;,SUM(L729:L730)/SUM(D729:D730))"/>
    <hyperlink ref="X458" r:id="rId1475" display="=@if(sum(d729.d730)=0,&quot;NA&quot;,SUM(L729:L730)/SUM(D729:D730))"/>
    <hyperlink ref="X459" r:id="rId1476" display="=@if(sum(d729.d730)=0,&quot;NA&quot;,SUM(L729:L730)/SUM(D729:D730))"/>
    <hyperlink ref="X460" r:id="rId1477" display="=@if(sum(d729.d730)=0,&quot;NA&quot;,SUM(L729:L730)/SUM(D729:D730))"/>
    <hyperlink ref="Z458" r:id="rId1478" display="=@if(sum(d729.d730)=0,&quot;NA&quot;,SUM(L729:L730)/SUM(D729:D730))"/>
    <hyperlink ref="Z459" r:id="rId1479" display="=@if(sum(d729.d730)=0,&quot;NA&quot;,SUM(L729:L730)/SUM(D729:D730))"/>
    <hyperlink ref="Z460" r:id="rId1480" display="=@if(sum(d729.d730)=0,&quot;NA&quot;,SUM(L729:L730)/SUM(D729:D730))"/>
    <hyperlink ref="AB459" r:id="rId1481" display="=@if(sum(d729.d730)=0,&quot;NA&quot;,SUM(L729:L730)/SUM(D729:D730))"/>
    <hyperlink ref="AB460" r:id="rId1482" display="=@if(sum(d729.d730)=0,&quot;NA&quot;,SUM(L729:L730)/SUM(D729:D730))"/>
    <hyperlink ref="AD460" r:id="rId1483" display="=@if(sum(d729.d730)=0,&quot;NA&quot;,SUM(L729:L730)/SUM(D729:D730))"/>
    <hyperlink ref="R461" r:id="rId1484" display="=@if(sum(d729.d730)=0,&quot;NA&quot;,SUM(L729:L730)/SUM(D729:D730))"/>
    <hyperlink ref="R462" r:id="rId1485" display="=@if(sum(d729.d730)=0,&quot;NA&quot;,SUM(L729:L730)/SUM(D729:D730))"/>
    <hyperlink ref="R463" r:id="rId1486" display="=@if(sum(d729.d730)=0,&quot;NA&quot;,SUM(L729:L730)/SUM(D729:D730))"/>
    <hyperlink ref="T461" r:id="rId1487" display="=@if(sum(d729.d730)=0,&quot;NA&quot;,SUM(L729:L730)/SUM(D729:D730))"/>
    <hyperlink ref="T462" r:id="rId1488" display="=@if(sum(d729.d730)=0,&quot;NA&quot;,SUM(L729:L730)/SUM(D729:D730))"/>
    <hyperlink ref="T463" r:id="rId1489" display="=@if(sum(d729.d730)=0,&quot;NA&quot;,SUM(L729:L730)/SUM(D729:D730))"/>
    <hyperlink ref="V461" r:id="rId1490" display="=@if(sum(d729.d730)=0,&quot;NA&quot;,SUM(L729:L730)/SUM(D729:D730))"/>
    <hyperlink ref="V462" r:id="rId1491" display="=@if(sum(d729.d730)=0,&quot;NA&quot;,SUM(L729:L730)/SUM(D729:D730))"/>
    <hyperlink ref="V463" r:id="rId1492" display="=@if(sum(d729.d730)=0,&quot;NA&quot;,SUM(L729:L730)/SUM(D729:D730))"/>
    <hyperlink ref="X461" r:id="rId1493" display="=@if(sum(d729.d730)=0,&quot;NA&quot;,SUM(L729:L730)/SUM(D729:D730))"/>
    <hyperlink ref="X462" r:id="rId1494" display="=@if(sum(d729.d730)=0,&quot;NA&quot;,SUM(L729:L730)/SUM(D729:D730))"/>
    <hyperlink ref="X463" r:id="rId1495" display="=@if(sum(d729.d730)=0,&quot;NA&quot;,SUM(L729:L730)/SUM(D729:D730))"/>
    <hyperlink ref="Z461" r:id="rId1496" display="=@if(sum(d729.d730)=0,&quot;NA&quot;,SUM(L729:L730)/SUM(D729:D730))"/>
    <hyperlink ref="Z462" r:id="rId1497" display="=@if(sum(d729.d730)=0,&quot;NA&quot;,SUM(L729:L730)/SUM(D729:D730))"/>
    <hyperlink ref="Z463" r:id="rId1498" display="=@if(sum(d729.d730)=0,&quot;NA&quot;,SUM(L729:L730)/SUM(D729:D730))"/>
    <hyperlink ref="AB461" r:id="rId1499" display="=@if(sum(d729.d730)=0,&quot;NA&quot;,SUM(L729:L730)/SUM(D729:D730))"/>
    <hyperlink ref="AB462" r:id="rId1500" display="=@if(sum(d729.d730)=0,&quot;NA&quot;,SUM(L729:L730)/SUM(D729:D730))"/>
    <hyperlink ref="AB463" r:id="rId1501" display="=@if(sum(d729.d730)=0,&quot;NA&quot;,SUM(L729:L730)/SUM(D729:D730))"/>
    <hyperlink ref="AD461" r:id="rId1502" display="=@if(sum(d729.d730)=0,&quot;NA&quot;,SUM(L729:L730)/SUM(D729:D730))"/>
    <hyperlink ref="AD462" r:id="rId1503" display="=@if(sum(d729.d730)=0,&quot;NA&quot;,SUM(L729:L730)/SUM(D729:D730))"/>
    <hyperlink ref="AD463" r:id="rId1504" display="=@if(sum(d729.d730)=0,&quot;NA&quot;,SUM(L729:L730)/SUM(D729:D730))"/>
    <hyperlink ref="AF461" r:id="rId1505" display="=@if(sum(d729.d730)=0,&quot;NA&quot;,SUM(L729:L730)/SUM(D729:D730))"/>
    <hyperlink ref="AF462" r:id="rId1506" display="=@if(sum(d729.d730)=0,&quot;NA&quot;,SUM(L729:L730)/SUM(D729:D730))"/>
    <hyperlink ref="AF463" r:id="rId1507" display="=@if(sum(d729.d730)=0,&quot;NA&quot;,SUM(L729:L730)/SUM(D729:D730))"/>
    <hyperlink ref="AH459" r:id="rId1508" display="=@if(sum(d729.d730)=0,&quot;NA&quot;,SUM(L729:L730)/SUM(D729:D730))"/>
    <hyperlink ref="AH462" r:id="rId1509" display="=@if(sum(d729.d730)=0,&quot;NA&quot;,SUM(L729:L730)/SUM(D729:D730))"/>
    <hyperlink ref="AH463" r:id="rId1510" display="=@if(sum(d729.d730)=0,&quot;NA&quot;,SUM(L729:L730)/SUM(D729:D730))"/>
    <hyperlink ref="AJ459" r:id="rId1511" display="=@if(sum(d729.d730)=0,&quot;NA&quot;,SUM(L729:L730)/SUM(D729:D730))"/>
    <hyperlink ref="AJ460" r:id="rId1512" display="=@if(sum(d729.d730)=0,&quot;NA&quot;,SUM(L729:L730)/SUM(D729:D730))"/>
    <hyperlink ref="AJ463" r:id="rId1513" display="=@if(sum(d729.d730)=0,&quot;NA&quot;,SUM(L729:L730)/SUM(D729:D730))"/>
    <hyperlink ref="AL459" r:id="rId1514" display="=@if(sum(d729.d730)=0,&quot;NA&quot;,SUM(L729:L730)/SUM(D729:D730))"/>
    <hyperlink ref="AL460" r:id="rId1515" display="=@if(sum(d729.d730)=0,&quot;NA&quot;,SUM(L729:L730)/SUM(D729:D730))"/>
    <hyperlink ref="AL461" r:id="rId1516" display="=@if(sum(d729.d730)=0,&quot;NA&quot;,SUM(L729:L730)/SUM(D729:D730))"/>
    <hyperlink ref="AN459" r:id="rId1517" display="=@if(sum(d729.d730)=0,&quot;NA&quot;,SUM(L729:L730)/SUM(D729:D730))"/>
    <hyperlink ref="AN460" r:id="rId1518" display="=@if(sum(d729.d730)=0,&quot;NA&quot;,SUM(L729:L730)/SUM(D729:D730))"/>
    <hyperlink ref="AN461" r:id="rId1519" display="=@if(sum(d729.d730)=0,&quot;NA&quot;,SUM(L729:L730)/SUM(D729:D730))"/>
    <hyperlink ref="AN462" r:id="rId1520" display="=@if(sum(d729.d730)=0,&quot;NA&quot;,SUM(L729:L730)/SUM(D729:D730))"/>
    <hyperlink ref="V458" r:id="rId1521" display="=@if(sum(d729.d730)=0,&quot;NA&quot;,SUM(L729:L730)/SUM(D729:D730))"/>
    <hyperlink ref="R464" r:id="rId1522" display="=@if(sum(d729.d730)=0,&quot;NA&quot;,SUM(L729:L730)/SUM(D729:D730))"/>
    <hyperlink ref="T464" r:id="rId1523" display="=@if(sum(d729.d730)=0,&quot;NA&quot;,SUM(L729:L730)/SUM(D729:D730))"/>
    <hyperlink ref="V464" r:id="rId1524" display="=@if(sum(d729.d730)=0,&quot;NA&quot;,SUM(L729:L730)/SUM(D729:D730))"/>
    <hyperlink ref="Z464" r:id="rId1525" display="=@if(sum(d729.d730)=0,&quot;NA&quot;,SUM(L729:L730)/SUM(D729:D730))"/>
    <hyperlink ref="AB464" r:id="rId1526" display="=@if(sum(d729.d730)=0,&quot;NA&quot;,SUM(L729:L730)/SUM(D729:D730))"/>
    <hyperlink ref="AD464" r:id="rId1527" display="=@if(sum(d729.d730)=0,&quot;NA&quot;,SUM(L729:L730)/SUM(D729:D730))"/>
    <hyperlink ref="AF464" r:id="rId1528" display="=@if(sum(d729.d730)=0,&quot;NA&quot;,SUM(L729:L730)/SUM(D729:D730))"/>
    <hyperlink ref="AH464" r:id="rId1529" display="=@if(sum(d729.d730)=0,&quot;NA&quot;,SUM(L729:L730)/SUM(D729:D730))"/>
    <hyperlink ref="AJ464" r:id="rId1530" display="=@if(sum(d729.d730)=0,&quot;NA&quot;,SUM(L729:L730)/SUM(D729:D730))"/>
    <hyperlink ref="AL464" r:id="rId1531" display="=@if(sum(d729.d730)=0,&quot;NA&quot;,SUM(L729:L730)/SUM(D729:D730))"/>
    <hyperlink ref="R465:R467" r:id="rId1532" display="=@if(sum(d729.d730)=0,&quot;NA&quot;,SUM(L729:L730)/SUM(D729:D730))"/>
    <hyperlink ref="T465:T467" r:id="rId1533" display="=@if(sum(d729.d730)=0,&quot;NA&quot;,SUM(L729:L730)/SUM(D729:D730))"/>
    <hyperlink ref="V465:V467" r:id="rId1534" display="=@if(sum(d729.d730)=0,&quot;NA&quot;,SUM(L729:L730)/SUM(D729:D730))"/>
    <hyperlink ref="X464" r:id="rId1535" display="=@if(sum(d729.d730)=0,&quot;NA&quot;,SUM(L729:L730)/SUM(D729:D730))"/>
    <hyperlink ref="X465:X467" r:id="rId1536" display="=@if(sum(d729.d730)=0,&quot;NA&quot;,SUM(L729:L730)/SUM(D729:D730))"/>
    <hyperlink ref="Z465:Z467" r:id="rId1537" display="=@if(sum(d729.d730)=0,&quot;NA&quot;,SUM(L729:L730)/SUM(D729:D730))"/>
    <hyperlink ref="AB465:AB467" r:id="rId1538" display="=@if(sum(d729.d730)=0,&quot;NA&quot;,SUM(L729:L730)/SUM(D729:D730))"/>
    <hyperlink ref="AD465:AD467" r:id="rId1539" display="=@if(sum(d729.d730)=0,&quot;NA&quot;,SUM(L729:L730)/SUM(D729:D730))"/>
    <hyperlink ref="AF465:AF467" r:id="rId1540" display="=@if(sum(d729.d730)=0,&quot;NA&quot;,SUM(L729:L730)/SUM(D729:D730))"/>
    <hyperlink ref="AH465:AH467" r:id="rId1541" display="=@if(sum(d729.d730)=0,&quot;NA&quot;,SUM(L729:L730)/SUM(D729:D730))"/>
    <hyperlink ref="AJ465:AJ467" r:id="rId1542" display="=@if(sum(d729.d730)=0,&quot;NA&quot;,SUM(L729:L730)/SUM(D729:D730))"/>
    <hyperlink ref="AL465:AL467" r:id="rId1543" display="=@if(sum(d729.d730)=0,&quot;NA&quot;,SUM(L729:L730)/SUM(D729:D730))"/>
    <hyperlink ref="AN465:AN467" r:id="rId1544" display="=@if(sum(d729.d730)=0,&quot;NA&quot;,SUM(L729:L730)/SUM(D729:D730))"/>
    <hyperlink ref="V456" r:id="rId1545" display="=@if(sum(d729.d730)=0,&quot;NA&quot;,SUM(L729:L730)/SUM(D729:D730))"/>
    <hyperlink ref="T455" r:id="rId1546" display="=@if(sum(d729.d730)=0,&quot;NA&quot;,SUM(L729:L730)/SUM(D729:D730))"/>
    <hyperlink ref="N481" r:id="rId1547" display="=@if(sum(d729.d730)=0,&quot;NA&quot;,SUM(L729:L730)/SUM(D729:D730))"/>
    <hyperlink ref="N482" r:id="rId1548" display="=@if(sum(d729.d730)=0,&quot;NA&quot;,SUM(L729:L730)/SUM(D729:D730))"/>
    <hyperlink ref="N483" r:id="rId1549" display="=@if(sum(d729.d730)=0,&quot;NA&quot;,SUM(L729:L730)/SUM(D729:D730))"/>
    <hyperlink ref="N484" r:id="rId1550" display="=@if(sum(d729.d730)=0,&quot;NA&quot;,SUM(L729:L730)/SUM(D729:D730))"/>
    <hyperlink ref="N485:N488" r:id="rId1551" display="=@if(sum(d729.d730)=0,&quot;NA&quot;,SUM(L729:L730)/SUM(D729:D730))"/>
    <hyperlink ref="P481" r:id="rId1552" display="=@if(sum(d729.d730)=0,&quot;NA&quot;,SUM(L729:L730)/SUM(D729:D730))"/>
    <hyperlink ref="P482" r:id="rId1553" display="=@if(sum(d729.d730)=0,&quot;NA&quot;,SUM(L729:L730)/SUM(D729:D730))"/>
    <hyperlink ref="P483" r:id="rId1554" display="=@if(sum(d729.d730)=0,&quot;NA&quot;,SUM(L729:L730)/SUM(D729:D730))"/>
    <hyperlink ref="P484" r:id="rId1555" display="=@if(sum(d729.d730)=0,&quot;NA&quot;,SUM(L729:L730)/SUM(D729:D730))"/>
    <hyperlink ref="P485:P488" r:id="rId1556" display="=@if(sum(d729.d730)=0,&quot;NA&quot;,SUM(L729:L730)/SUM(D729:D730))"/>
    <hyperlink ref="T477" r:id="rId1557" display="=@if(sum(d729.d730)=0,&quot;NA&quot;,SUM(L729:L730)/SUM(D729:D730))"/>
    <hyperlink ref="T478" r:id="rId1558" display="=@if(sum(d729.d730)=0,&quot;NA&quot;,SUM(L729:L730)/SUM(D729:D730))"/>
    <hyperlink ref="T479" r:id="rId1559" display="=@if(sum(d729.d730)=0,&quot;NA&quot;,SUM(L729:L730)/SUM(D729:D730))"/>
    <hyperlink ref="T480" r:id="rId1560" display="=@if(sum(d729.d730)=0,&quot;NA&quot;,SUM(L729:L730)/SUM(D729:D730))"/>
    <hyperlink ref="T481" r:id="rId1561" display="=@if(sum(d729.d730)=0,&quot;NA&quot;,SUM(L729:L730)/SUM(D729:D730))"/>
    <hyperlink ref="V478" r:id="rId1562" display="=@if(sum(d729.d730)=0,&quot;NA&quot;,SUM(L729:L730)/SUM(D729:D730))"/>
    <hyperlink ref="V480" r:id="rId1563" display="=@if(sum(d729.d730)=0,&quot;NA&quot;,SUM(L729:L730)/SUM(D729:D730))"/>
    <hyperlink ref="V481" r:id="rId1564" display="=@if(sum(d729.d730)=0,&quot;NA&quot;,SUM(L729:L730)/SUM(D729:D730))"/>
    <hyperlink ref="X478" r:id="rId1565" display="=@if(sum(d729.d730)=0,&quot;NA&quot;,SUM(L729:L730)/SUM(D729:D730))"/>
    <hyperlink ref="X479" r:id="rId1566" display="=@if(sum(d729.d730)=0,&quot;NA&quot;,SUM(L729:L730)/SUM(D729:D730))"/>
    <hyperlink ref="X480" r:id="rId1567" display="=@if(sum(d729.d730)=0,&quot;NA&quot;,SUM(L729:L730)/SUM(D729:D730))"/>
    <hyperlink ref="X481" r:id="rId1568" display="=@if(sum(d729.d730)=0,&quot;NA&quot;,SUM(L729:L730)/SUM(D729:D730))"/>
    <hyperlink ref="Z479" r:id="rId1569" display="=@if(sum(d729.d730)=0,&quot;NA&quot;,SUM(L729:L730)/SUM(D729:D730))"/>
    <hyperlink ref="Z480" r:id="rId1570" display="=@if(sum(d729.d730)=0,&quot;NA&quot;,SUM(L729:L730)/SUM(D729:D730))"/>
    <hyperlink ref="Z481" r:id="rId1571" display="=@if(sum(d729.d730)=0,&quot;NA&quot;,SUM(L729:L730)/SUM(D729:D730))"/>
    <hyperlink ref="AB480" r:id="rId1572" display="=@if(sum(d729.d730)=0,&quot;NA&quot;,SUM(L729:L730)/SUM(D729:D730))"/>
    <hyperlink ref="AB481" r:id="rId1573" display="=@if(sum(d729.d730)=0,&quot;NA&quot;,SUM(L729:L730)/SUM(D729:D730))"/>
    <hyperlink ref="AD481" r:id="rId1574" display="=@if(sum(d729.d730)=0,&quot;NA&quot;,SUM(L729:L730)/SUM(D729:D730))"/>
    <hyperlink ref="R482" r:id="rId1575" display="=@if(sum(d729.d730)=0,&quot;NA&quot;,SUM(L729:L730)/SUM(D729:D730))"/>
    <hyperlink ref="R483" r:id="rId1576" display="=@if(sum(d729.d730)=0,&quot;NA&quot;,SUM(L729:L730)/SUM(D729:D730))"/>
    <hyperlink ref="R484" r:id="rId1577" display="=@if(sum(d729.d730)=0,&quot;NA&quot;,SUM(L729:L730)/SUM(D729:D730))"/>
    <hyperlink ref="T482" r:id="rId1578" display="=@if(sum(d729.d730)=0,&quot;NA&quot;,SUM(L729:L730)/SUM(D729:D730))"/>
    <hyperlink ref="T483" r:id="rId1579" display="=@if(sum(d729.d730)=0,&quot;NA&quot;,SUM(L729:L730)/SUM(D729:D730))"/>
    <hyperlink ref="T484" r:id="rId1580" display="=@if(sum(d729.d730)=0,&quot;NA&quot;,SUM(L729:L730)/SUM(D729:D730))"/>
    <hyperlink ref="V482" r:id="rId1581" display="=@if(sum(d729.d730)=0,&quot;NA&quot;,SUM(L729:L730)/SUM(D729:D730))"/>
    <hyperlink ref="V483" r:id="rId1582" display="=@if(sum(d729.d730)=0,&quot;NA&quot;,SUM(L729:L730)/SUM(D729:D730))"/>
    <hyperlink ref="V484" r:id="rId1583" display="=@if(sum(d729.d730)=0,&quot;NA&quot;,SUM(L729:L730)/SUM(D729:D730))"/>
    <hyperlink ref="X482" r:id="rId1584" display="=@if(sum(d729.d730)=0,&quot;NA&quot;,SUM(L729:L730)/SUM(D729:D730))"/>
    <hyperlink ref="X483" r:id="rId1585" display="=@if(sum(d729.d730)=0,&quot;NA&quot;,SUM(L729:L730)/SUM(D729:D730))"/>
    <hyperlink ref="X484" r:id="rId1586" display="=@if(sum(d729.d730)=0,&quot;NA&quot;,SUM(L729:L730)/SUM(D729:D730))"/>
    <hyperlink ref="Z482" r:id="rId1587" display="=@if(sum(d729.d730)=0,&quot;NA&quot;,SUM(L729:L730)/SUM(D729:D730))"/>
    <hyperlink ref="Z483" r:id="rId1588" display="=@if(sum(d729.d730)=0,&quot;NA&quot;,SUM(L729:L730)/SUM(D729:D730))"/>
    <hyperlink ref="Z484" r:id="rId1589" display="=@if(sum(d729.d730)=0,&quot;NA&quot;,SUM(L729:L730)/SUM(D729:D730))"/>
    <hyperlink ref="AB482" r:id="rId1590" display="=@if(sum(d729.d730)=0,&quot;NA&quot;,SUM(L729:L730)/SUM(D729:D730))"/>
    <hyperlink ref="AB483" r:id="rId1591" display="=@if(sum(d729.d730)=0,&quot;NA&quot;,SUM(L729:L730)/SUM(D729:D730))"/>
    <hyperlink ref="AB484" r:id="rId1592" display="=@if(sum(d729.d730)=0,&quot;NA&quot;,SUM(L729:L730)/SUM(D729:D730))"/>
    <hyperlink ref="AD482" r:id="rId1593" display="=@if(sum(d729.d730)=0,&quot;NA&quot;,SUM(L729:L730)/SUM(D729:D730))"/>
    <hyperlink ref="AD483" r:id="rId1594" display="=@if(sum(d729.d730)=0,&quot;NA&quot;,SUM(L729:L730)/SUM(D729:D730))"/>
    <hyperlink ref="AD484" r:id="rId1595" display="=@if(sum(d729.d730)=0,&quot;NA&quot;,SUM(L729:L730)/SUM(D729:D730))"/>
    <hyperlink ref="AF482" r:id="rId1596" display="=@if(sum(d729.d730)=0,&quot;NA&quot;,SUM(L729:L730)/SUM(D729:D730))"/>
    <hyperlink ref="AF483" r:id="rId1597" display="=@if(sum(d729.d730)=0,&quot;NA&quot;,SUM(L729:L730)/SUM(D729:D730))"/>
    <hyperlink ref="AF484" r:id="rId1598" display="=@if(sum(d729.d730)=0,&quot;NA&quot;,SUM(L729:L730)/SUM(D729:D730))"/>
    <hyperlink ref="AH480" r:id="rId1599" display="=@if(sum(d729.d730)=0,&quot;NA&quot;,SUM(L729:L730)/SUM(D729:D730))"/>
    <hyperlink ref="AH483" r:id="rId1600" display="=@if(sum(d729.d730)=0,&quot;NA&quot;,SUM(L729:L730)/SUM(D729:D730))"/>
    <hyperlink ref="AH484" r:id="rId1601" display="=@if(sum(d729.d730)=0,&quot;NA&quot;,SUM(L729:L730)/SUM(D729:D730))"/>
    <hyperlink ref="AJ480" r:id="rId1602" display="=@if(sum(d729.d730)=0,&quot;NA&quot;,SUM(L729:L730)/SUM(D729:D730))"/>
    <hyperlink ref="AJ481" r:id="rId1603" display="=@if(sum(d729.d730)=0,&quot;NA&quot;,SUM(L729:L730)/SUM(D729:D730))"/>
    <hyperlink ref="AJ484" r:id="rId1604" display="=@if(sum(d729.d730)=0,&quot;NA&quot;,SUM(L729:L730)/SUM(D729:D730))"/>
    <hyperlink ref="AL480" r:id="rId1605" display="=@if(sum(d729.d730)=0,&quot;NA&quot;,SUM(L729:L730)/SUM(D729:D730))"/>
    <hyperlink ref="AL481" r:id="rId1606" display="=@if(sum(d729.d730)=0,&quot;NA&quot;,SUM(L729:L730)/SUM(D729:D730))"/>
    <hyperlink ref="AL482" r:id="rId1607" display="=@if(sum(d729.d730)=0,&quot;NA&quot;,SUM(L729:L730)/SUM(D729:D730))"/>
    <hyperlink ref="AN480" r:id="rId1608" display="=@if(sum(d729.d730)=0,&quot;NA&quot;,SUM(L729:L730)/SUM(D729:D730))"/>
    <hyperlink ref="AN481" r:id="rId1609" display="=@if(sum(d729.d730)=0,&quot;NA&quot;,SUM(L729:L730)/SUM(D729:D730))"/>
    <hyperlink ref="AN482" r:id="rId1610" display="=@if(sum(d729.d730)=0,&quot;NA&quot;,SUM(L729:L730)/SUM(D729:D730))"/>
    <hyperlink ref="AN483" r:id="rId1611" display="=@if(sum(d729.d730)=0,&quot;NA&quot;,SUM(L729:L730)/SUM(D729:D730))"/>
    <hyperlink ref="V479" r:id="rId1612" display="=@if(sum(d729.d730)=0,&quot;NA&quot;,SUM(L729:L730)/SUM(D729:D730))"/>
    <hyperlink ref="R485" r:id="rId1613" display="=@if(sum(d729.d730)=0,&quot;NA&quot;,SUM(L729:L730)/SUM(D729:D730))"/>
    <hyperlink ref="T485" r:id="rId1614" display="=@if(sum(d729.d730)=0,&quot;NA&quot;,SUM(L729:L730)/SUM(D729:D730))"/>
    <hyperlink ref="V485" r:id="rId1615" display="=@if(sum(d729.d730)=0,&quot;NA&quot;,SUM(L729:L730)/SUM(D729:D730))"/>
    <hyperlink ref="Z485" r:id="rId1616" display="=@if(sum(d729.d730)=0,&quot;NA&quot;,SUM(L729:L730)/SUM(D729:D730))"/>
    <hyperlink ref="AB485" r:id="rId1617" display="=@if(sum(d729.d730)=0,&quot;NA&quot;,SUM(L729:L730)/SUM(D729:D730))"/>
    <hyperlink ref="AD485" r:id="rId1618" display="=@if(sum(d729.d730)=0,&quot;NA&quot;,SUM(L729:L730)/SUM(D729:D730))"/>
    <hyperlink ref="AF485" r:id="rId1619" display="=@if(sum(d729.d730)=0,&quot;NA&quot;,SUM(L729:L730)/SUM(D729:D730))"/>
    <hyperlink ref="AH485" r:id="rId1620" display="=@if(sum(d729.d730)=0,&quot;NA&quot;,SUM(L729:L730)/SUM(D729:D730))"/>
    <hyperlink ref="AJ485" r:id="rId1621" display="=@if(sum(d729.d730)=0,&quot;NA&quot;,SUM(L729:L730)/SUM(D729:D730))"/>
    <hyperlink ref="AL485" r:id="rId1622" display="=@if(sum(d729.d730)=0,&quot;NA&quot;,SUM(L729:L730)/SUM(D729:D730))"/>
    <hyperlink ref="R486:R488" r:id="rId1623" display="=@if(sum(d729.d730)=0,&quot;NA&quot;,SUM(L729:L730)/SUM(D729:D730))"/>
    <hyperlink ref="T486:T488" r:id="rId1624" display="=@if(sum(d729.d730)=0,&quot;NA&quot;,SUM(L729:L730)/SUM(D729:D730))"/>
    <hyperlink ref="V486:V488" r:id="rId1625" display="=@if(sum(d729.d730)=0,&quot;NA&quot;,SUM(L729:L730)/SUM(D729:D730))"/>
    <hyperlink ref="X485" r:id="rId1626" display="=@if(sum(d729.d730)=0,&quot;NA&quot;,SUM(L729:L730)/SUM(D729:D730))"/>
    <hyperlink ref="X486:X488" r:id="rId1627" display="=@if(sum(d729.d730)=0,&quot;NA&quot;,SUM(L729:L730)/SUM(D729:D730))"/>
    <hyperlink ref="Z486:Z488" r:id="rId1628" display="=@if(sum(d729.d730)=0,&quot;NA&quot;,SUM(L729:L730)/SUM(D729:D730))"/>
    <hyperlink ref="AB486:AB488" r:id="rId1629" display="=@if(sum(d729.d730)=0,&quot;NA&quot;,SUM(L729:L730)/SUM(D729:D730))"/>
    <hyperlink ref="AD486:AD488" r:id="rId1630" display="=@if(sum(d729.d730)=0,&quot;NA&quot;,SUM(L729:L730)/SUM(D729:D730))"/>
    <hyperlink ref="AF486:AF488" r:id="rId1631" display="=@if(sum(d729.d730)=0,&quot;NA&quot;,SUM(L729:L730)/SUM(D729:D730))"/>
    <hyperlink ref="AH486:AH488" r:id="rId1632" display="=@if(sum(d729.d730)=0,&quot;NA&quot;,SUM(L729:L730)/SUM(D729:D730))"/>
    <hyperlink ref="AJ486:AJ488" r:id="rId1633" display="=@if(sum(d729.d730)=0,&quot;NA&quot;,SUM(L729:L730)/SUM(D729:D730))"/>
    <hyperlink ref="AL486:AL488" r:id="rId1634" display="=@if(sum(d729.d730)=0,&quot;NA&quot;,SUM(L729:L730)/SUM(D729:D730))"/>
    <hyperlink ref="AN486:AN488" r:id="rId1635" display="=@if(sum(d729.d730)=0,&quot;NA&quot;,SUM(L729:L730)/SUM(D729:D730))"/>
    <hyperlink ref="V477" r:id="rId1636" display="=@if(sum(d729.d730)=0,&quot;NA&quot;,SUM(L729:L730)/SUM(D729:D730))"/>
    <hyperlink ref="T476" r:id="rId1637" display="=@if(sum(d729.d730)=0,&quot;NA&quot;,SUM(L729:L730)/SUM(D729:D730))"/>
    <hyperlink ref="N502" r:id="rId1638" display="=@if(sum(d729.d730)=0,&quot;NA&quot;,SUM(L729:L730)/SUM(D729:D730))"/>
    <hyperlink ref="N503" r:id="rId1639" display="=@if(sum(d729.d730)=0,&quot;NA&quot;,SUM(L729:L730)/SUM(D729:D730))"/>
    <hyperlink ref="N504" r:id="rId1640" display="=@if(sum(d729.d730)=0,&quot;NA&quot;,SUM(L729:L730)/SUM(D729:D730))"/>
    <hyperlink ref="N505" r:id="rId1641" display="=@if(sum(d729.d730)=0,&quot;NA&quot;,SUM(L729:L730)/SUM(D729:D730))"/>
    <hyperlink ref="N506:N509" r:id="rId1642" display="=@if(sum(d729.d730)=0,&quot;NA&quot;,SUM(L729:L730)/SUM(D729:D730))"/>
    <hyperlink ref="P502" r:id="rId1643" display="=@if(sum(d729.d730)=0,&quot;NA&quot;,SUM(L729:L730)/SUM(D729:D730))"/>
    <hyperlink ref="P503" r:id="rId1644" display="=@if(sum(d729.d730)=0,&quot;NA&quot;,SUM(L729:L730)/SUM(D729:D730))"/>
    <hyperlink ref="P504" r:id="rId1645" display="=@if(sum(d729.d730)=0,&quot;NA&quot;,SUM(L729:L730)/SUM(D729:D730))"/>
    <hyperlink ref="P505" r:id="rId1646" display="=@if(sum(d729.d730)=0,&quot;NA&quot;,SUM(L729:L730)/SUM(D729:D730))"/>
    <hyperlink ref="P506:P509" r:id="rId1647" display="=@if(sum(d729.d730)=0,&quot;NA&quot;,SUM(L729:L730)/SUM(D729:D730))"/>
    <hyperlink ref="T498" r:id="rId1648" display="=@if(sum(d729.d730)=0,&quot;NA&quot;,SUM(L729:L730)/SUM(D729:D730))"/>
    <hyperlink ref="T499" r:id="rId1649" display="=@if(sum(d729.d730)=0,&quot;NA&quot;,SUM(L729:L730)/SUM(D729:D730))"/>
    <hyperlink ref="T500" r:id="rId1650" display="=@if(sum(d729.d730)=0,&quot;NA&quot;,SUM(L729:L730)/SUM(D729:D730))"/>
    <hyperlink ref="T501" r:id="rId1651" display="=@if(sum(d729.d730)=0,&quot;NA&quot;,SUM(L729:L730)/SUM(D729:D730))"/>
    <hyperlink ref="T502" r:id="rId1652" display="=@if(sum(d729.d730)=0,&quot;NA&quot;,SUM(L729:L730)/SUM(D729:D730))"/>
    <hyperlink ref="V499" r:id="rId1653" display="=@if(sum(d729.d730)=0,&quot;NA&quot;,SUM(L729:L730)/SUM(D729:D730))"/>
    <hyperlink ref="V501" r:id="rId1654" display="=@if(sum(d729.d730)=0,&quot;NA&quot;,SUM(L729:L730)/SUM(D729:D730))"/>
    <hyperlink ref="V502" r:id="rId1655" display="=@if(sum(d729.d730)=0,&quot;NA&quot;,SUM(L729:L730)/SUM(D729:D730))"/>
    <hyperlink ref="X499" r:id="rId1656" display="=@if(sum(d729.d730)=0,&quot;NA&quot;,SUM(L729:L730)/SUM(D729:D730))"/>
    <hyperlink ref="X500" r:id="rId1657" display="=@if(sum(d729.d730)=0,&quot;NA&quot;,SUM(L729:L730)/SUM(D729:D730))"/>
    <hyperlink ref="X501" r:id="rId1658" display="=@if(sum(d729.d730)=0,&quot;NA&quot;,SUM(L729:L730)/SUM(D729:D730))"/>
    <hyperlink ref="X502" r:id="rId1659" display="=@if(sum(d729.d730)=0,&quot;NA&quot;,SUM(L729:L730)/SUM(D729:D730))"/>
    <hyperlink ref="Z500" r:id="rId1660" display="=@if(sum(d729.d730)=0,&quot;NA&quot;,SUM(L729:L730)/SUM(D729:D730))"/>
    <hyperlink ref="Z501" r:id="rId1661" display="=@if(sum(d729.d730)=0,&quot;NA&quot;,SUM(L729:L730)/SUM(D729:D730))"/>
    <hyperlink ref="Z502" r:id="rId1662" display="=@if(sum(d729.d730)=0,&quot;NA&quot;,SUM(L729:L730)/SUM(D729:D730))"/>
    <hyperlink ref="AB501" r:id="rId1663" display="=@if(sum(d729.d730)=0,&quot;NA&quot;,SUM(L729:L730)/SUM(D729:D730))"/>
    <hyperlink ref="AB502" r:id="rId1664" display="=@if(sum(d729.d730)=0,&quot;NA&quot;,SUM(L729:L730)/SUM(D729:D730))"/>
    <hyperlink ref="AD502" r:id="rId1665" display="=@if(sum(d729.d730)=0,&quot;NA&quot;,SUM(L729:L730)/SUM(D729:D730))"/>
    <hyperlink ref="R503" r:id="rId1666" display="=@if(sum(d729.d730)=0,&quot;NA&quot;,SUM(L729:L730)/SUM(D729:D730))"/>
    <hyperlink ref="R504" r:id="rId1667" display="=@if(sum(d729.d730)=0,&quot;NA&quot;,SUM(L729:L730)/SUM(D729:D730))"/>
    <hyperlink ref="R505" r:id="rId1668" display="=@if(sum(d729.d730)=0,&quot;NA&quot;,SUM(L729:L730)/SUM(D729:D730))"/>
    <hyperlink ref="T503" r:id="rId1669" display="=@if(sum(d729.d730)=0,&quot;NA&quot;,SUM(L729:L730)/SUM(D729:D730))"/>
    <hyperlink ref="T504" r:id="rId1670" display="=@if(sum(d729.d730)=0,&quot;NA&quot;,SUM(L729:L730)/SUM(D729:D730))"/>
    <hyperlink ref="T505" r:id="rId1671" display="=@if(sum(d729.d730)=0,&quot;NA&quot;,SUM(L729:L730)/SUM(D729:D730))"/>
    <hyperlink ref="V503" r:id="rId1672" display="=@if(sum(d729.d730)=0,&quot;NA&quot;,SUM(L729:L730)/SUM(D729:D730))"/>
    <hyperlink ref="V504" r:id="rId1673" display="=@if(sum(d729.d730)=0,&quot;NA&quot;,SUM(L729:L730)/SUM(D729:D730))"/>
    <hyperlink ref="V505" r:id="rId1674" display="=@if(sum(d729.d730)=0,&quot;NA&quot;,SUM(L729:L730)/SUM(D729:D730))"/>
    <hyperlink ref="X503" r:id="rId1675" display="=@if(sum(d729.d730)=0,&quot;NA&quot;,SUM(L729:L730)/SUM(D729:D730))"/>
    <hyperlink ref="X504" r:id="rId1676" display="=@if(sum(d729.d730)=0,&quot;NA&quot;,SUM(L729:L730)/SUM(D729:D730))"/>
    <hyperlink ref="X505" r:id="rId1677" display="=@if(sum(d729.d730)=0,&quot;NA&quot;,SUM(L729:L730)/SUM(D729:D730))"/>
    <hyperlink ref="Z503" r:id="rId1678" display="=@if(sum(d729.d730)=0,&quot;NA&quot;,SUM(L729:L730)/SUM(D729:D730))"/>
    <hyperlink ref="Z504" r:id="rId1679" display="=@if(sum(d729.d730)=0,&quot;NA&quot;,SUM(L729:L730)/SUM(D729:D730))"/>
    <hyperlink ref="Z505" r:id="rId1680" display="=@if(sum(d729.d730)=0,&quot;NA&quot;,SUM(L729:L730)/SUM(D729:D730))"/>
    <hyperlink ref="AB503" r:id="rId1681" display="=@if(sum(d729.d730)=0,&quot;NA&quot;,SUM(L729:L730)/SUM(D729:D730))"/>
    <hyperlink ref="AB504" r:id="rId1682" display="=@if(sum(d729.d730)=0,&quot;NA&quot;,SUM(L729:L730)/SUM(D729:D730))"/>
    <hyperlink ref="AB505" r:id="rId1683" display="=@if(sum(d729.d730)=0,&quot;NA&quot;,SUM(L729:L730)/SUM(D729:D730))"/>
    <hyperlink ref="AD503" r:id="rId1684" display="=@if(sum(d729.d730)=0,&quot;NA&quot;,SUM(L729:L730)/SUM(D729:D730))"/>
    <hyperlink ref="AD504" r:id="rId1685" display="=@if(sum(d729.d730)=0,&quot;NA&quot;,SUM(L729:L730)/SUM(D729:D730))"/>
    <hyperlink ref="AD505" r:id="rId1686" display="=@if(sum(d729.d730)=0,&quot;NA&quot;,SUM(L729:L730)/SUM(D729:D730))"/>
    <hyperlink ref="AF503" r:id="rId1687" display="=@if(sum(d729.d730)=0,&quot;NA&quot;,SUM(L729:L730)/SUM(D729:D730))"/>
    <hyperlink ref="AF504" r:id="rId1688" display="=@if(sum(d729.d730)=0,&quot;NA&quot;,SUM(L729:L730)/SUM(D729:D730))"/>
    <hyperlink ref="AF505" r:id="rId1689" display="=@if(sum(d729.d730)=0,&quot;NA&quot;,SUM(L729:L730)/SUM(D729:D730))"/>
    <hyperlink ref="AH501" r:id="rId1690" display="=@if(sum(d729.d730)=0,&quot;NA&quot;,SUM(L729:L730)/SUM(D729:D730))"/>
    <hyperlink ref="AH504" r:id="rId1691" display="=@if(sum(d729.d730)=0,&quot;NA&quot;,SUM(L729:L730)/SUM(D729:D730))"/>
    <hyperlink ref="AH505" r:id="rId1692" display="=@if(sum(d729.d730)=0,&quot;NA&quot;,SUM(L729:L730)/SUM(D729:D730))"/>
    <hyperlink ref="AJ501" r:id="rId1693" display="=@if(sum(d729.d730)=0,&quot;NA&quot;,SUM(L729:L730)/SUM(D729:D730))"/>
    <hyperlink ref="AJ502" r:id="rId1694" display="=@if(sum(d729.d730)=0,&quot;NA&quot;,SUM(L729:L730)/SUM(D729:D730))"/>
    <hyperlink ref="AJ505" r:id="rId1695" display="=@if(sum(d729.d730)=0,&quot;NA&quot;,SUM(L729:L730)/SUM(D729:D730))"/>
    <hyperlink ref="AL501" r:id="rId1696" display="=@if(sum(d729.d730)=0,&quot;NA&quot;,SUM(L729:L730)/SUM(D729:D730))"/>
    <hyperlink ref="AL502" r:id="rId1697" display="=@if(sum(d729.d730)=0,&quot;NA&quot;,SUM(L729:L730)/SUM(D729:D730))"/>
    <hyperlink ref="AL503" r:id="rId1698" display="=@if(sum(d729.d730)=0,&quot;NA&quot;,SUM(L729:L730)/SUM(D729:D730))"/>
    <hyperlink ref="AN501" r:id="rId1699" display="=@if(sum(d729.d730)=0,&quot;NA&quot;,SUM(L729:L730)/SUM(D729:D730))"/>
    <hyperlink ref="AN502" r:id="rId1700" display="=@if(sum(d729.d730)=0,&quot;NA&quot;,SUM(L729:L730)/SUM(D729:D730))"/>
    <hyperlink ref="AN503" r:id="rId1701" display="=@if(sum(d729.d730)=0,&quot;NA&quot;,SUM(L729:L730)/SUM(D729:D730))"/>
    <hyperlink ref="AN504" r:id="rId1702" display="=@if(sum(d729.d730)=0,&quot;NA&quot;,SUM(L729:L730)/SUM(D729:D730))"/>
    <hyperlink ref="V500" r:id="rId1703" display="=@if(sum(d729.d730)=0,&quot;NA&quot;,SUM(L729:L730)/SUM(D729:D730))"/>
    <hyperlink ref="R506" r:id="rId1704" display="=@if(sum(d729.d730)=0,&quot;NA&quot;,SUM(L729:L730)/SUM(D729:D730))"/>
    <hyperlink ref="T506" r:id="rId1705" display="=@if(sum(d729.d730)=0,&quot;NA&quot;,SUM(L729:L730)/SUM(D729:D730))"/>
    <hyperlink ref="V506" r:id="rId1706" display="=@if(sum(d729.d730)=0,&quot;NA&quot;,SUM(L729:L730)/SUM(D729:D730))"/>
    <hyperlink ref="Z506" r:id="rId1707" display="=@if(sum(d729.d730)=0,&quot;NA&quot;,SUM(L729:L730)/SUM(D729:D730))"/>
    <hyperlink ref="AB506" r:id="rId1708" display="=@if(sum(d729.d730)=0,&quot;NA&quot;,SUM(L729:L730)/SUM(D729:D730))"/>
    <hyperlink ref="AD506" r:id="rId1709" display="=@if(sum(d729.d730)=0,&quot;NA&quot;,SUM(L729:L730)/SUM(D729:D730))"/>
    <hyperlink ref="AF506" r:id="rId1710" display="=@if(sum(d729.d730)=0,&quot;NA&quot;,SUM(L729:L730)/SUM(D729:D730))"/>
    <hyperlink ref="AH506" r:id="rId1711" display="=@if(sum(d729.d730)=0,&quot;NA&quot;,SUM(L729:L730)/SUM(D729:D730))"/>
    <hyperlink ref="AJ506" r:id="rId1712" display="=@if(sum(d729.d730)=0,&quot;NA&quot;,SUM(L729:L730)/SUM(D729:D730))"/>
    <hyperlink ref="AL506" r:id="rId1713" display="=@if(sum(d729.d730)=0,&quot;NA&quot;,SUM(L729:L730)/SUM(D729:D730))"/>
    <hyperlink ref="R507:R509" r:id="rId1714" display="=@if(sum(d729.d730)=0,&quot;NA&quot;,SUM(L729:L730)/SUM(D729:D730))"/>
    <hyperlink ref="T507:T509" r:id="rId1715" display="=@if(sum(d729.d730)=0,&quot;NA&quot;,SUM(L729:L730)/SUM(D729:D730))"/>
    <hyperlink ref="V507:V509" r:id="rId1716" display="=@if(sum(d729.d730)=0,&quot;NA&quot;,SUM(L729:L730)/SUM(D729:D730))"/>
    <hyperlink ref="X506" r:id="rId1717" display="=@if(sum(d729.d730)=0,&quot;NA&quot;,SUM(L729:L730)/SUM(D729:D730))"/>
    <hyperlink ref="X507:X509" r:id="rId1718" display="=@if(sum(d729.d730)=0,&quot;NA&quot;,SUM(L729:L730)/SUM(D729:D730))"/>
    <hyperlink ref="Z507:Z509" r:id="rId1719" display="=@if(sum(d729.d730)=0,&quot;NA&quot;,SUM(L729:L730)/SUM(D729:D730))"/>
    <hyperlink ref="AB507:AB509" r:id="rId1720" display="=@if(sum(d729.d730)=0,&quot;NA&quot;,SUM(L729:L730)/SUM(D729:D730))"/>
    <hyperlink ref="AD507:AD509" r:id="rId1721" display="=@if(sum(d729.d730)=0,&quot;NA&quot;,SUM(L729:L730)/SUM(D729:D730))"/>
    <hyperlink ref="AF507:AF509" r:id="rId1722" display="=@if(sum(d729.d730)=0,&quot;NA&quot;,SUM(L729:L730)/SUM(D729:D730))"/>
    <hyperlink ref="AH507:AH509" r:id="rId1723" display="=@if(sum(d729.d730)=0,&quot;NA&quot;,SUM(L729:L730)/SUM(D729:D730))"/>
    <hyperlink ref="AJ507:AJ509" r:id="rId1724" display="=@if(sum(d729.d730)=0,&quot;NA&quot;,SUM(L729:L730)/SUM(D729:D730))"/>
    <hyperlink ref="AL507:AL509" r:id="rId1725" display="=@if(sum(d729.d730)=0,&quot;NA&quot;,SUM(L729:L730)/SUM(D729:D730))"/>
    <hyperlink ref="AN507:AN509" r:id="rId1726" display="=@if(sum(d729.d730)=0,&quot;NA&quot;,SUM(L729:L730)/SUM(D729:D730))"/>
    <hyperlink ref="V498" r:id="rId1727" display="=@if(sum(d729.d730)=0,&quot;NA&quot;,SUM(L729:L730)/SUM(D729:D730))"/>
    <hyperlink ref="T497" r:id="rId1728" display="=@if(sum(d729.d730)=0,&quot;NA&quot;,SUM(L729:L730)/SUM(D729:D730))"/>
    <hyperlink ref="N544" r:id="rId1729" display="=@if(sum(d729.d730)=0,&quot;NA&quot;,SUM(L729:L730)/SUM(D729:D730))"/>
    <hyperlink ref="N545" r:id="rId1730" display="=@if(sum(d729.d730)=0,&quot;NA&quot;,SUM(L729:L730)/SUM(D729:D730))"/>
    <hyperlink ref="N546" r:id="rId1731" display="=@if(sum(d729.d730)=0,&quot;NA&quot;,SUM(L729:L730)/SUM(D729:D730))"/>
    <hyperlink ref="N547" r:id="rId1732" display="=@if(sum(d729.d730)=0,&quot;NA&quot;,SUM(L729:L730)/SUM(D729:D730))"/>
    <hyperlink ref="N548:N551" r:id="rId1733" display="=@if(sum(d729.d730)=0,&quot;NA&quot;,SUM(L729:L730)/SUM(D729:D730))"/>
    <hyperlink ref="P544" r:id="rId1734" display="=@if(sum(d729.d730)=0,&quot;NA&quot;,SUM(L729:L730)/SUM(D729:D730))"/>
    <hyperlink ref="P545" r:id="rId1735" display="=@if(sum(d729.d730)=0,&quot;NA&quot;,SUM(L729:L730)/SUM(D729:D730))"/>
    <hyperlink ref="P546" r:id="rId1736" display="=@if(sum(d729.d730)=0,&quot;NA&quot;,SUM(L729:L730)/SUM(D729:D730))"/>
    <hyperlink ref="P547" r:id="rId1737" display="=@if(sum(d729.d730)=0,&quot;NA&quot;,SUM(L729:L730)/SUM(D729:D730))"/>
    <hyperlink ref="P548:P551" r:id="rId1738" display="=@if(sum(d729.d730)=0,&quot;NA&quot;,SUM(L729:L730)/SUM(D729:D730))"/>
    <hyperlink ref="T540" r:id="rId1739" display="=@if(sum(d729.d730)=0,&quot;NA&quot;,SUM(L729:L730)/SUM(D729:D730))"/>
    <hyperlink ref="T541" r:id="rId1740" display="=@if(sum(d729.d730)=0,&quot;NA&quot;,SUM(L729:L730)/SUM(D729:D730))"/>
    <hyperlink ref="T542" r:id="rId1741" display="=@if(sum(d729.d730)=0,&quot;NA&quot;,SUM(L729:L730)/SUM(D729:D730))"/>
    <hyperlink ref="T543" r:id="rId1742" display="=@if(sum(d729.d730)=0,&quot;NA&quot;,SUM(L729:L730)/SUM(D729:D730))"/>
    <hyperlink ref="T544" r:id="rId1743" display="=@if(sum(d729.d730)=0,&quot;NA&quot;,SUM(L729:L730)/SUM(D729:D730))"/>
    <hyperlink ref="V541" r:id="rId1744" display="=@if(sum(d729.d730)=0,&quot;NA&quot;,SUM(L729:L730)/SUM(D729:D730))"/>
    <hyperlink ref="V543" r:id="rId1745" display="=@if(sum(d729.d730)=0,&quot;NA&quot;,SUM(L729:L730)/SUM(D729:D730))"/>
    <hyperlink ref="V544" r:id="rId1746" display="=@if(sum(d729.d730)=0,&quot;NA&quot;,SUM(L729:L730)/SUM(D729:D730))"/>
    <hyperlink ref="X541" r:id="rId1747" display="=@if(sum(d729.d730)=0,&quot;NA&quot;,SUM(L729:L730)/SUM(D729:D730))"/>
    <hyperlink ref="X542" r:id="rId1748" display="=@if(sum(d729.d730)=0,&quot;NA&quot;,SUM(L729:L730)/SUM(D729:D730))"/>
    <hyperlink ref="X543" r:id="rId1749" display="=@if(sum(d729.d730)=0,&quot;NA&quot;,SUM(L729:L730)/SUM(D729:D730))"/>
    <hyperlink ref="X544" r:id="rId1750" display="=@if(sum(d729.d730)=0,&quot;NA&quot;,SUM(L729:L730)/SUM(D729:D730))"/>
    <hyperlink ref="Z542" r:id="rId1751" display="=@if(sum(d729.d730)=0,&quot;NA&quot;,SUM(L729:L730)/SUM(D729:D730))"/>
    <hyperlink ref="Z543" r:id="rId1752" display="=@if(sum(d729.d730)=0,&quot;NA&quot;,SUM(L729:L730)/SUM(D729:D730))"/>
    <hyperlink ref="Z544" r:id="rId1753" display="=@if(sum(d729.d730)=0,&quot;NA&quot;,SUM(L729:L730)/SUM(D729:D730))"/>
    <hyperlink ref="AB543" r:id="rId1754" display="=@if(sum(d729.d730)=0,&quot;NA&quot;,SUM(L729:L730)/SUM(D729:D730))"/>
    <hyperlink ref="AB544" r:id="rId1755" display="=@if(sum(d729.d730)=0,&quot;NA&quot;,SUM(L729:L730)/SUM(D729:D730))"/>
    <hyperlink ref="AD544" r:id="rId1756" display="=@if(sum(d729.d730)=0,&quot;NA&quot;,SUM(L729:L730)/SUM(D729:D730))"/>
    <hyperlink ref="R545" r:id="rId1757" display="=@if(sum(d729.d730)=0,&quot;NA&quot;,SUM(L729:L730)/SUM(D729:D730))"/>
    <hyperlink ref="R546" r:id="rId1758" display="=@if(sum(d729.d730)=0,&quot;NA&quot;,SUM(L729:L730)/SUM(D729:D730))"/>
    <hyperlink ref="R547" r:id="rId1759" display="=@if(sum(d729.d730)=0,&quot;NA&quot;,SUM(L729:L730)/SUM(D729:D730))"/>
    <hyperlink ref="T545" r:id="rId1760" display="=@if(sum(d729.d730)=0,&quot;NA&quot;,SUM(L729:L730)/SUM(D729:D730))"/>
    <hyperlink ref="T546" r:id="rId1761" display="=@if(sum(d729.d730)=0,&quot;NA&quot;,SUM(L729:L730)/SUM(D729:D730))"/>
    <hyperlink ref="T547" r:id="rId1762" display="=@if(sum(d729.d730)=0,&quot;NA&quot;,SUM(L729:L730)/SUM(D729:D730))"/>
    <hyperlink ref="V545" r:id="rId1763" display="=@if(sum(d729.d730)=0,&quot;NA&quot;,SUM(L729:L730)/SUM(D729:D730))"/>
    <hyperlink ref="V546" r:id="rId1764" display="=@if(sum(d729.d730)=0,&quot;NA&quot;,SUM(L729:L730)/SUM(D729:D730))"/>
    <hyperlink ref="V547" r:id="rId1765" display="=@if(sum(d729.d730)=0,&quot;NA&quot;,SUM(L729:L730)/SUM(D729:D730))"/>
    <hyperlink ref="X545" r:id="rId1766" display="=@if(sum(d729.d730)=0,&quot;NA&quot;,SUM(L729:L730)/SUM(D729:D730))"/>
    <hyperlink ref="X546" r:id="rId1767" display="=@if(sum(d729.d730)=0,&quot;NA&quot;,SUM(L729:L730)/SUM(D729:D730))"/>
    <hyperlink ref="X547" r:id="rId1768" display="=@if(sum(d729.d730)=0,&quot;NA&quot;,SUM(L729:L730)/SUM(D729:D730))"/>
    <hyperlink ref="Z545" r:id="rId1769" display="=@if(sum(d729.d730)=0,&quot;NA&quot;,SUM(L729:L730)/SUM(D729:D730))"/>
    <hyperlink ref="Z546" r:id="rId1770" display="=@if(sum(d729.d730)=0,&quot;NA&quot;,SUM(L729:L730)/SUM(D729:D730))"/>
    <hyperlink ref="Z547" r:id="rId1771" display="=@if(sum(d729.d730)=0,&quot;NA&quot;,SUM(L729:L730)/SUM(D729:D730))"/>
    <hyperlink ref="AB545" r:id="rId1772" display="=@if(sum(d729.d730)=0,&quot;NA&quot;,SUM(L729:L730)/SUM(D729:D730))"/>
    <hyperlink ref="AB546" r:id="rId1773" display="=@if(sum(d729.d730)=0,&quot;NA&quot;,SUM(L729:L730)/SUM(D729:D730))"/>
    <hyperlink ref="AB547" r:id="rId1774" display="=@if(sum(d729.d730)=0,&quot;NA&quot;,SUM(L729:L730)/SUM(D729:D730))"/>
    <hyperlink ref="AD545" r:id="rId1775" display="=@if(sum(d729.d730)=0,&quot;NA&quot;,SUM(L729:L730)/SUM(D729:D730))"/>
    <hyperlink ref="AD546" r:id="rId1776" display="=@if(sum(d729.d730)=0,&quot;NA&quot;,SUM(L729:L730)/SUM(D729:D730))"/>
    <hyperlink ref="AD547" r:id="rId1777" display="=@if(sum(d729.d730)=0,&quot;NA&quot;,SUM(L729:L730)/SUM(D729:D730))"/>
    <hyperlink ref="AF545" r:id="rId1778" display="=@if(sum(d729.d730)=0,&quot;NA&quot;,SUM(L729:L730)/SUM(D729:D730))"/>
    <hyperlink ref="AF546" r:id="rId1779" display="=@if(sum(d729.d730)=0,&quot;NA&quot;,SUM(L729:L730)/SUM(D729:D730))"/>
    <hyperlink ref="AF547" r:id="rId1780" display="=@if(sum(d729.d730)=0,&quot;NA&quot;,SUM(L729:L730)/SUM(D729:D730))"/>
    <hyperlink ref="AH543" r:id="rId1781" display="=@if(sum(d729.d730)=0,&quot;NA&quot;,SUM(L729:L730)/SUM(D729:D730))"/>
    <hyperlink ref="AH546" r:id="rId1782" display="=@if(sum(d729.d730)=0,&quot;NA&quot;,SUM(L729:L730)/SUM(D729:D730))"/>
    <hyperlink ref="AH547" r:id="rId1783" display="=@if(sum(d729.d730)=0,&quot;NA&quot;,SUM(L729:L730)/SUM(D729:D730))"/>
    <hyperlink ref="AJ543" r:id="rId1784" display="=@if(sum(d729.d730)=0,&quot;NA&quot;,SUM(L729:L730)/SUM(D729:D730))"/>
    <hyperlink ref="AJ544" r:id="rId1785" display="=@if(sum(d729.d730)=0,&quot;NA&quot;,SUM(L729:L730)/SUM(D729:D730))"/>
    <hyperlink ref="AJ547" r:id="rId1786" display="=@if(sum(d729.d730)=0,&quot;NA&quot;,SUM(L729:L730)/SUM(D729:D730))"/>
    <hyperlink ref="AL543" r:id="rId1787" display="=@if(sum(d729.d730)=0,&quot;NA&quot;,SUM(L729:L730)/SUM(D729:D730))"/>
    <hyperlink ref="AL544" r:id="rId1788" display="=@if(sum(d729.d730)=0,&quot;NA&quot;,SUM(L729:L730)/SUM(D729:D730))"/>
    <hyperlink ref="AL545" r:id="rId1789" display="=@if(sum(d729.d730)=0,&quot;NA&quot;,SUM(L729:L730)/SUM(D729:D730))"/>
    <hyperlink ref="AN543" r:id="rId1790" display="=@if(sum(d729.d730)=0,&quot;NA&quot;,SUM(L729:L730)/SUM(D729:D730))"/>
    <hyperlink ref="AN544" r:id="rId1791" display="=@if(sum(d729.d730)=0,&quot;NA&quot;,SUM(L729:L730)/SUM(D729:D730))"/>
    <hyperlink ref="AN545" r:id="rId1792" display="=@if(sum(d729.d730)=0,&quot;NA&quot;,SUM(L729:L730)/SUM(D729:D730))"/>
    <hyperlink ref="AN546" r:id="rId1793" display="=@if(sum(d729.d730)=0,&quot;NA&quot;,SUM(L729:L730)/SUM(D729:D730))"/>
    <hyperlink ref="V542" r:id="rId1794" display="=@if(sum(d729.d730)=0,&quot;NA&quot;,SUM(L729:L730)/SUM(D729:D730))"/>
    <hyperlink ref="R548" r:id="rId1795" display="=@if(sum(d729.d730)=0,&quot;NA&quot;,SUM(L729:L730)/SUM(D729:D730))"/>
    <hyperlink ref="T548" r:id="rId1796" display="=@if(sum(d729.d730)=0,&quot;NA&quot;,SUM(L729:L730)/SUM(D729:D730))"/>
    <hyperlink ref="V548" r:id="rId1797" display="=@if(sum(d729.d730)=0,&quot;NA&quot;,SUM(L729:L730)/SUM(D729:D730))"/>
    <hyperlink ref="Z548" r:id="rId1798" display="=@if(sum(d729.d730)=0,&quot;NA&quot;,SUM(L729:L730)/SUM(D729:D730))"/>
    <hyperlink ref="AB548" r:id="rId1799" display="=@if(sum(d729.d730)=0,&quot;NA&quot;,SUM(L729:L730)/SUM(D729:D730))"/>
    <hyperlink ref="AD548" r:id="rId1800" display="=@if(sum(d729.d730)=0,&quot;NA&quot;,SUM(L729:L730)/SUM(D729:D730))"/>
    <hyperlink ref="AF548" r:id="rId1801" display="=@if(sum(d729.d730)=0,&quot;NA&quot;,SUM(L729:L730)/SUM(D729:D730))"/>
    <hyperlink ref="AH548" r:id="rId1802" display="=@if(sum(d729.d730)=0,&quot;NA&quot;,SUM(L729:L730)/SUM(D729:D730))"/>
    <hyperlink ref="AJ548" r:id="rId1803" display="=@if(sum(d729.d730)=0,&quot;NA&quot;,SUM(L729:L730)/SUM(D729:D730))"/>
    <hyperlink ref="AL548" r:id="rId1804" display="=@if(sum(d729.d730)=0,&quot;NA&quot;,SUM(L729:L730)/SUM(D729:D730))"/>
    <hyperlink ref="R549:R551" r:id="rId1805" display="=@if(sum(d729.d730)=0,&quot;NA&quot;,SUM(L729:L730)/SUM(D729:D730))"/>
    <hyperlink ref="T549:T551" r:id="rId1806" display="=@if(sum(d729.d730)=0,&quot;NA&quot;,SUM(L729:L730)/SUM(D729:D730))"/>
    <hyperlink ref="V549:V551" r:id="rId1807" display="=@if(sum(d729.d730)=0,&quot;NA&quot;,SUM(L729:L730)/SUM(D729:D730))"/>
    <hyperlink ref="X548" r:id="rId1808" display="=@if(sum(d729.d730)=0,&quot;NA&quot;,SUM(L729:L730)/SUM(D729:D730))"/>
    <hyperlink ref="X549:X551" r:id="rId1809" display="=@if(sum(d729.d730)=0,&quot;NA&quot;,SUM(L729:L730)/SUM(D729:D730))"/>
    <hyperlink ref="Z549:Z551" r:id="rId1810" display="=@if(sum(d729.d730)=0,&quot;NA&quot;,SUM(L729:L730)/SUM(D729:D730))"/>
    <hyperlink ref="AB549:AB551" r:id="rId1811" display="=@if(sum(d729.d730)=0,&quot;NA&quot;,SUM(L729:L730)/SUM(D729:D730))"/>
    <hyperlink ref="AD549:AD551" r:id="rId1812" display="=@if(sum(d729.d730)=0,&quot;NA&quot;,SUM(L729:L730)/SUM(D729:D730))"/>
    <hyperlink ref="AF549:AF551" r:id="rId1813" display="=@if(sum(d729.d730)=0,&quot;NA&quot;,SUM(L729:L730)/SUM(D729:D730))"/>
    <hyperlink ref="AH549:AH551" r:id="rId1814" display="=@if(sum(d729.d730)=0,&quot;NA&quot;,SUM(L729:L730)/SUM(D729:D730))"/>
    <hyperlink ref="AJ549:AJ551" r:id="rId1815" display="=@if(sum(d729.d730)=0,&quot;NA&quot;,SUM(L729:L730)/SUM(D729:D730))"/>
    <hyperlink ref="AL549:AL551" r:id="rId1816" display="=@if(sum(d729.d730)=0,&quot;NA&quot;,SUM(L729:L730)/SUM(D729:D730))"/>
    <hyperlink ref="AN549:AN551" r:id="rId1817" display="=@if(sum(d729.d730)=0,&quot;NA&quot;,SUM(L729:L730)/SUM(D729:D730))"/>
    <hyperlink ref="V540" r:id="rId1818" display="=@if(sum(d729.d730)=0,&quot;NA&quot;,SUM(L729:L730)/SUM(D729:D730))"/>
    <hyperlink ref="T539" r:id="rId1819" display="=@if(sum(d729.d730)=0,&quot;NA&quot;,SUM(L729:L730)/SUM(D729:D730))"/>
    <hyperlink ref="N565" r:id="rId1820" display="=@if(sum(d729.d730)=0,&quot;NA&quot;,SUM(L729:L730)/SUM(D729:D730))"/>
    <hyperlink ref="N566" r:id="rId1821" display="=@if(sum(d729.d730)=0,&quot;NA&quot;,SUM(L729:L730)/SUM(D729:D730))"/>
    <hyperlink ref="N567" r:id="rId1822" display="=@if(sum(d729.d730)=0,&quot;NA&quot;,SUM(L729:L730)/SUM(D729:D730))"/>
    <hyperlink ref="N568" r:id="rId1823" display="=@if(sum(d729.d730)=0,&quot;NA&quot;,SUM(L729:L730)/SUM(D729:D730))"/>
    <hyperlink ref="N569:N572" r:id="rId1824" display="=@if(sum(d729.d730)=0,&quot;NA&quot;,SUM(L729:L730)/SUM(D729:D730))"/>
    <hyperlink ref="P565" r:id="rId1825" display="=@if(sum(d729.d730)=0,&quot;NA&quot;,SUM(L729:L730)/SUM(D729:D730))"/>
    <hyperlink ref="P566" r:id="rId1826" display="=@if(sum(d729.d730)=0,&quot;NA&quot;,SUM(L729:L730)/SUM(D729:D730))"/>
    <hyperlink ref="P567" r:id="rId1827" display="=@if(sum(d729.d730)=0,&quot;NA&quot;,SUM(L729:L730)/SUM(D729:D730))"/>
    <hyperlink ref="P568" r:id="rId1828" display="=@if(sum(d729.d730)=0,&quot;NA&quot;,SUM(L729:L730)/SUM(D729:D730))"/>
    <hyperlink ref="P569:P572" r:id="rId1829" display="=@if(sum(d729.d730)=0,&quot;NA&quot;,SUM(L729:L730)/SUM(D729:D730))"/>
    <hyperlink ref="T561" r:id="rId1830" display="=@if(sum(d729.d730)=0,&quot;NA&quot;,SUM(L729:L730)/SUM(D729:D730))"/>
    <hyperlink ref="T562" r:id="rId1831" display="=@if(sum(d729.d730)=0,&quot;NA&quot;,SUM(L729:L730)/SUM(D729:D730))"/>
    <hyperlink ref="T563" r:id="rId1832" display="=@if(sum(d729.d730)=0,&quot;NA&quot;,SUM(L729:L730)/SUM(D729:D730))"/>
    <hyperlink ref="T564" r:id="rId1833" display="=@if(sum(d729.d730)=0,&quot;NA&quot;,SUM(L729:L730)/SUM(D729:D730))"/>
    <hyperlink ref="T565" r:id="rId1834" display="=@if(sum(d729.d730)=0,&quot;NA&quot;,SUM(L729:L730)/SUM(D729:D730))"/>
    <hyperlink ref="V562" r:id="rId1835" display="=@if(sum(d729.d730)=0,&quot;NA&quot;,SUM(L729:L730)/SUM(D729:D730))"/>
    <hyperlink ref="V564" r:id="rId1836" display="=@if(sum(d729.d730)=0,&quot;NA&quot;,SUM(L729:L730)/SUM(D729:D730))"/>
    <hyperlink ref="V565" r:id="rId1837" display="=@if(sum(d729.d730)=0,&quot;NA&quot;,SUM(L729:L730)/SUM(D729:D730))"/>
    <hyperlink ref="X562" r:id="rId1838" display="=@if(sum(d729.d730)=0,&quot;NA&quot;,SUM(L729:L730)/SUM(D729:D730))"/>
    <hyperlink ref="X563" r:id="rId1839" display="=@if(sum(d729.d730)=0,&quot;NA&quot;,SUM(L729:L730)/SUM(D729:D730))"/>
    <hyperlink ref="X564" r:id="rId1840" display="=@if(sum(d729.d730)=0,&quot;NA&quot;,SUM(L729:L730)/SUM(D729:D730))"/>
    <hyperlink ref="X565" r:id="rId1841" display="=@if(sum(d729.d730)=0,&quot;NA&quot;,SUM(L729:L730)/SUM(D729:D730))"/>
    <hyperlink ref="Z563" r:id="rId1842" display="=@if(sum(d729.d730)=0,&quot;NA&quot;,SUM(L729:L730)/SUM(D729:D730))"/>
    <hyperlink ref="Z564" r:id="rId1843" display="=@if(sum(d729.d730)=0,&quot;NA&quot;,SUM(L729:L730)/SUM(D729:D730))"/>
    <hyperlink ref="Z565" r:id="rId1844" display="=@if(sum(d729.d730)=0,&quot;NA&quot;,SUM(L729:L730)/SUM(D729:D730))"/>
    <hyperlink ref="AB564" r:id="rId1845" display="=@if(sum(d729.d730)=0,&quot;NA&quot;,SUM(L729:L730)/SUM(D729:D730))"/>
    <hyperlink ref="AB565" r:id="rId1846" display="=@if(sum(d729.d730)=0,&quot;NA&quot;,SUM(L729:L730)/SUM(D729:D730))"/>
    <hyperlink ref="AD565" r:id="rId1847" display="=@if(sum(d729.d730)=0,&quot;NA&quot;,SUM(L729:L730)/SUM(D729:D730))"/>
    <hyperlink ref="R566" r:id="rId1848" display="=@if(sum(d729.d730)=0,&quot;NA&quot;,SUM(L729:L730)/SUM(D729:D730))"/>
    <hyperlink ref="R567" r:id="rId1849" display="=@if(sum(d729.d730)=0,&quot;NA&quot;,SUM(L729:L730)/SUM(D729:D730))"/>
    <hyperlink ref="R568" r:id="rId1850" display="=@if(sum(d729.d730)=0,&quot;NA&quot;,SUM(L729:L730)/SUM(D729:D730))"/>
    <hyperlink ref="T566" r:id="rId1851" display="=@if(sum(d729.d730)=0,&quot;NA&quot;,SUM(L729:L730)/SUM(D729:D730))"/>
    <hyperlink ref="T567" r:id="rId1852" display="=@if(sum(d729.d730)=0,&quot;NA&quot;,SUM(L729:L730)/SUM(D729:D730))"/>
    <hyperlink ref="T568" r:id="rId1853" display="=@if(sum(d729.d730)=0,&quot;NA&quot;,SUM(L729:L730)/SUM(D729:D730))"/>
    <hyperlink ref="V566" r:id="rId1854" display="=@if(sum(d729.d730)=0,&quot;NA&quot;,SUM(L729:L730)/SUM(D729:D730))"/>
    <hyperlink ref="V567" r:id="rId1855" display="=@if(sum(d729.d730)=0,&quot;NA&quot;,SUM(L729:L730)/SUM(D729:D730))"/>
    <hyperlink ref="V568" r:id="rId1856" display="=@if(sum(d729.d730)=0,&quot;NA&quot;,SUM(L729:L730)/SUM(D729:D730))"/>
    <hyperlink ref="X566" r:id="rId1857" display="=@if(sum(d729.d730)=0,&quot;NA&quot;,SUM(L729:L730)/SUM(D729:D730))"/>
    <hyperlink ref="X567" r:id="rId1858" display="=@if(sum(d729.d730)=0,&quot;NA&quot;,SUM(L729:L730)/SUM(D729:D730))"/>
    <hyperlink ref="X568" r:id="rId1859" display="=@if(sum(d729.d730)=0,&quot;NA&quot;,SUM(L729:L730)/SUM(D729:D730))"/>
    <hyperlink ref="Z566" r:id="rId1860" display="=@if(sum(d729.d730)=0,&quot;NA&quot;,SUM(L729:L730)/SUM(D729:D730))"/>
    <hyperlink ref="Z567" r:id="rId1861" display="=@if(sum(d729.d730)=0,&quot;NA&quot;,SUM(L729:L730)/SUM(D729:D730))"/>
    <hyperlink ref="Z568" r:id="rId1862" display="=@if(sum(d729.d730)=0,&quot;NA&quot;,SUM(L729:L730)/SUM(D729:D730))"/>
    <hyperlink ref="AB566" r:id="rId1863" display="=@if(sum(d729.d730)=0,&quot;NA&quot;,SUM(L729:L730)/SUM(D729:D730))"/>
    <hyperlink ref="AB567" r:id="rId1864" display="=@if(sum(d729.d730)=0,&quot;NA&quot;,SUM(L729:L730)/SUM(D729:D730))"/>
    <hyperlink ref="AB568" r:id="rId1865" display="=@if(sum(d729.d730)=0,&quot;NA&quot;,SUM(L729:L730)/SUM(D729:D730))"/>
    <hyperlink ref="AD566" r:id="rId1866" display="=@if(sum(d729.d730)=0,&quot;NA&quot;,SUM(L729:L730)/SUM(D729:D730))"/>
    <hyperlink ref="AD567" r:id="rId1867" display="=@if(sum(d729.d730)=0,&quot;NA&quot;,SUM(L729:L730)/SUM(D729:D730))"/>
    <hyperlink ref="AD568" r:id="rId1868" display="=@if(sum(d729.d730)=0,&quot;NA&quot;,SUM(L729:L730)/SUM(D729:D730))"/>
    <hyperlink ref="AF566" r:id="rId1869" display="=@if(sum(d729.d730)=0,&quot;NA&quot;,SUM(L729:L730)/SUM(D729:D730))"/>
    <hyperlink ref="AF567" r:id="rId1870" display="=@if(sum(d729.d730)=0,&quot;NA&quot;,SUM(L729:L730)/SUM(D729:D730))"/>
    <hyperlink ref="AF568" r:id="rId1871" display="=@if(sum(d729.d730)=0,&quot;NA&quot;,SUM(L729:L730)/SUM(D729:D730))"/>
    <hyperlink ref="AH564" r:id="rId1872" display="=@if(sum(d729.d730)=0,&quot;NA&quot;,SUM(L729:L730)/SUM(D729:D730))"/>
    <hyperlink ref="AH567" r:id="rId1873" display="=@if(sum(d729.d730)=0,&quot;NA&quot;,SUM(L729:L730)/SUM(D729:D730))"/>
    <hyperlink ref="AH568" r:id="rId1874" display="=@if(sum(d729.d730)=0,&quot;NA&quot;,SUM(L729:L730)/SUM(D729:D730))"/>
    <hyperlink ref="AJ564" r:id="rId1875" display="=@if(sum(d729.d730)=0,&quot;NA&quot;,SUM(L729:L730)/SUM(D729:D730))"/>
    <hyperlink ref="AJ565" r:id="rId1876" display="=@if(sum(d729.d730)=0,&quot;NA&quot;,SUM(L729:L730)/SUM(D729:D730))"/>
    <hyperlink ref="AJ568" r:id="rId1877" display="=@if(sum(d729.d730)=0,&quot;NA&quot;,SUM(L729:L730)/SUM(D729:D730))"/>
    <hyperlink ref="AL564" r:id="rId1878" display="=@if(sum(d729.d730)=0,&quot;NA&quot;,SUM(L729:L730)/SUM(D729:D730))"/>
    <hyperlink ref="AL565" r:id="rId1879" display="=@if(sum(d729.d730)=0,&quot;NA&quot;,SUM(L729:L730)/SUM(D729:D730))"/>
    <hyperlink ref="AL566" r:id="rId1880" display="=@if(sum(d729.d730)=0,&quot;NA&quot;,SUM(L729:L730)/SUM(D729:D730))"/>
    <hyperlink ref="AN564" r:id="rId1881" display="=@if(sum(d729.d730)=0,&quot;NA&quot;,SUM(L729:L730)/SUM(D729:D730))"/>
    <hyperlink ref="AN565" r:id="rId1882" display="=@if(sum(d729.d730)=0,&quot;NA&quot;,SUM(L729:L730)/SUM(D729:D730))"/>
    <hyperlink ref="AN566" r:id="rId1883" display="=@if(sum(d729.d730)=0,&quot;NA&quot;,SUM(L729:L730)/SUM(D729:D730))"/>
    <hyperlink ref="AN567" r:id="rId1884" display="=@if(sum(d729.d730)=0,&quot;NA&quot;,SUM(L729:L730)/SUM(D729:D730))"/>
    <hyperlink ref="V563" r:id="rId1885" display="=@if(sum(d729.d730)=0,&quot;NA&quot;,SUM(L729:L730)/SUM(D729:D730))"/>
    <hyperlink ref="R569" r:id="rId1886" display="=@if(sum(d729.d730)=0,&quot;NA&quot;,SUM(L729:L730)/SUM(D729:D730))"/>
    <hyperlink ref="T569" r:id="rId1887" display="=@if(sum(d729.d730)=0,&quot;NA&quot;,SUM(L729:L730)/SUM(D729:D730))"/>
    <hyperlink ref="V569" r:id="rId1888" display="=@if(sum(d729.d730)=0,&quot;NA&quot;,SUM(L729:L730)/SUM(D729:D730))"/>
    <hyperlink ref="Z569" r:id="rId1889" display="=@if(sum(d729.d730)=0,&quot;NA&quot;,SUM(L729:L730)/SUM(D729:D730))"/>
    <hyperlink ref="AB569" r:id="rId1890" display="=@if(sum(d729.d730)=0,&quot;NA&quot;,SUM(L729:L730)/SUM(D729:D730))"/>
    <hyperlink ref="AD569" r:id="rId1891" display="=@if(sum(d729.d730)=0,&quot;NA&quot;,SUM(L729:L730)/SUM(D729:D730))"/>
    <hyperlink ref="AF569" r:id="rId1892" display="=@if(sum(d729.d730)=0,&quot;NA&quot;,SUM(L729:L730)/SUM(D729:D730))"/>
    <hyperlink ref="AH569" r:id="rId1893" display="=@if(sum(d729.d730)=0,&quot;NA&quot;,SUM(L729:L730)/SUM(D729:D730))"/>
    <hyperlink ref="AJ569" r:id="rId1894" display="=@if(sum(d729.d730)=0,&quot;NA&quot;,SUM(L729:L730)/SUM(D729:D730))"/>
    <hyperlink ref="AL569" r:id="rId1895" display="=@if(sum(d729.d730)=0,&quot;NA&quot;,SUM(L729:L730)/SUM(D729:D730))"/>
    <hyperlink ref="R570:R572" r:id="rId1896" display="=@if(sum(d729.d730)=0,&quot;NA&quot;,SUM(L729:L730)/SUM(D729:D730))"/>
    <hyperlink ref="T570:T572" r:id="rId1897" display="=@if(sum(d729.d730)=0,&quot;NA&quot;,SUM(L729:L730)/SUM(D729:D730))"/>
    <hyperlink ref="V570:V572" r:id="rId1898" display="=@if(sum(d729.d730)=0,&quot;NA&quot;,SUM(L729:L730)/SUM(D729:D730))"/>
    <hyperlink ref="X569" r:id="rId1899" display="=@if(sum(d729.d730)=0,&quot;NA&quot;,SUM(L729:L730)/SUM(D729:D730))"/>
    <hyperlink ref="X570:X572" r:id="rId1900" display="=@if(sum(d729.d730)=0,&quot;NA&quot;,SUM(L729:L730)/SUM(D729:D730))"/>
    <hyperlink ref="Z570:Z572" r:id="rId1901" display="=@if(sum(d729.d730)=0,&quot;NA&quot;,SUM(L729:L730)/SUM(D729:D730))"/>
    <hyperlink ref="AB570:AB572" r:id="rId1902" display="=@if(sum(d729.d730)=0,&quot;NA&quot;,SUM(L729:L730)/SUM(D729:D730))"/>
    <hyperlink ref="AD570:AD572" r:id="rId1903" display="=@if(sum(d729.d730)=0,&quot;NA&quot;,SUM(L729:L730)/SUM(D729:D730))"/>
    <hyperlink ref="AF570:AF572" r:id="rId1904" display="=@if(sum(d729.d730)=0,&quot;NA&quot;,SUM(L729:L730)/SUM(D729:D730))"/>
    <hyperlink ref="AH570:AH572" r:id="rId1905" display="=@if(sum(d729.d730)=0,&quot;NA&quot;,SUM(L729:L730)/SUM(D729:D730))"/>
    <hyperlink ref="AJ570:AJ572" r:id="rId1906" display="=@if(sum(d729.d730)=0,&quot;NA&quot;,SUM(L729:L730)/SUM(D729:D730))"/>
    <hyperlink ref="AL570:AL572" r:id="rId1907" display="=@if(sum(d729.d730)=0,&quot;NA&quot;,SUM(L729:L730)/SUM(D729:D730))"/>
    <hyperlink ref="AN570:AN572" r:id="rId1908" display="=@if(sum(d729.d730)=0,&quot;NA&quot;,SUM(L729:L730)/SUM(D729:D730))"/>
    <hyperlink ref="V561" r:id="rId1909" display="=@if(sum(d729.d730)=0,&quot;NA&quot;,SUM(L729:L730)/SUM(D729:D730))"/>
    <hyperlink ref="T560" r:id="rId1910" display="=@if(sum(d729.d730)=0,&quot;NA&quot;,SUM(L729:L730)/SUM(D729:D730))"/>
    <hyperlink ref="N586" r:id="rId1911" display="=@if(sum(d729.d730)=0,&quot;NA&quot;,SUM(L729:L730)/SUM(D729:D730))"/>
    <hyperlink ref="N587" r:id="rId1912" display="=@if(sum(d729.d730)=0,&quot;NA&quot;,SUM(L729:L730)/SUM(D729:D730))"/>
    <hyperlink ref="N588" r:id="rId1913" display="=@if(sum(d729.d730)=0,&quot;NA&quot;,SUM(L729:L730)/SUM(D729:D730))"/>
    <hyperlink ref="N589" r:id="rId1914" display="=@if(sum(d729.d730)=0,&quot;NA&quot;,SUM(L729:L730)/SUM(D729:D730))"/>
    <hyperlink ref="N590:N593" r:id="rId1915" display="=@if(sum(d729.d730)=0,&quot;NA&quot;,SUM(L729:L730)/SUM(D729:D730))"/>
    <hyperlink ref="P586" r:id="rId1916" display="=@if(sum(d729.d730)=0,&quot;NA&quot;,SUM(L729:L730)/SUM(D729:D730))"/>
    <hyperlink ref="P587" r:id="rId1917" display="=@if(sum(d729.d730)=0,&quot;NA&quot;,SUM(L729:L730)/SUM(D729:D730))"/>
    <hyperlink ref="P588" r:id="rId1918" display="=@if(sum(d729.d730)=0,&quot;NA&quot;,SUM(L729:L730)/SUM(D729:D730))"/>
    <hyperlink ref="P589" r:id="rId1919" display="=@if(sum(d729.d730)=0,&quot;NA&quot;,SUM(L729:L730)/SUM(D729:D730))"/>
    <hyperlink ref="P590:P593" r:id="rId1920" display="=@if(sum(d729.d730)=0,&quot;NA&quot;,SUM(L729:L730)/SUM(D729:D730))"/>
    <hyperlink ref="T582" r:id="rId1921" display="=@if(sum(d729.d730)=0,&quot;NA&quot;,SUM(L729:L730)/SUM(D729:D730))"/>
    <hyperlink ref="T583" r:id="rId1922" display="=@if(sum(d729.d730)=0,&quot;NA&quot;,SUM(L729:L730)/SUM(D729:D730))"/>
    <hyperlink ref="T584" r:id="rId1923" display="=@if(sum(d729.d730)=0,&quot;NA&quot;,SUM(L729:L730)/SUM(D729:D730))"/>
    <hyperlink ref="T585" r:id="rId1924" display="=@if(sum(d729.d730)=0,&quot;NA&quot;,SUM(L729:L730)/SUM(D729:D730))"/>
    <hyperlink ref="T586" r:id="rId1925" display="=@if(sum(d729.d730)=0,&quot;NA&quot;,SUM(L729:L730)/SUM(D729:D730))"/>
    <hyperlink ref="V583" r:id="rId1926" display="=@if(sum(d729.d730)=0,&quot;NA&quot;,SUM(L729:L730)/SUM(D729:D730))"/>
    <hyperlink ref="V585" r:id="rId1927" display="=@if(sum(d729.d730)=0,&quot;NA&quot;,SUM(L729:L730)/SUM(D729:D730))"/>
    <hyperlink ref="V586" r:id="rId1928" display="=@if(sum(d729.d730)=0,&quot;NA&quot;,SUM(L729:L730)/SUM(D729:D730))"/>
    <hyperlink ref="X583" r:id="rId1929" display="=@if(sum(d729.d730)=0,&quot;NA&quot;,SUM(L729:L730)/SUM(D729:D730))"/>
    <hyperlink ref="X584" r:id="rId1930" display="=@if(sum(d729.d730)=0,&quot;NA&quot;,SUM(L729:L730)/SUM(D729:D730))"/>
    <hyperlink ref="X585" r:id="rId1931" display="=@if(sum(d729.d730)=0,&quot;NA&quot;,SUM(L729:L730)/SUM(D729:D730))"/>
    <hyperlink ref="X586" r:id="rId1932" display="=@if(sum(d729.d730)=0,&quot;NA&quot;,SUM(L729:L730)/SUM(D729:D730))"/>
    <hyperlink ref="Z584" r:id="rId1933" display="=@if(sum(d729.d730)=0,&quot;NA&quot;,SUM(L729:L730)/SUM(D729:D730))"/>
    <hyperlink ref="Z585" r:id="rId1934" display="=@if(sum(d729.d730)=0,&quot;NA&quot;,SUM(L729:L730)/SUM(D729:D730))"/>
    <hyperlink ref="Z586" r:id="rId1935" display="=@if(sum(d729.d730)=0,&quot;NA&quot;,SUM(L729:L730)/SUM(D729:D730))"/>
    <hyperlink ref="AB585" r:id="rId1936" display="=@if(sum(d729.d730)=0,&quot;NA&quot;,SUM(L729:L730)/SUM(D729:D730))"/>
    <hyperlink ref="AB586" r:id="rId1937" display="=@if(sum(d729.d730)=0,&quot;NA&quot;,SUM(L729:L730)/SUM(D729:D730))"/>
    <hyperlink ref="AD586" r:id="rId1938" display="=@if(sum(d729.d730)=0,&quot;NA&quot;,SUM(L729:L730)/SUM(D729:D730))"/>
    <hyperlink ref="R587" r:id="rId1939" display="=@if(sum(d729.d730)=0,&quot;NA&quot;,SUM(L729:L730)/SUM(D729:D730))"/>
    <hyperlink ref="R588" r:id="rId1940" display="=@if(sum(d729.d730)=0,&quot;NA&quot;,SUM(L729:L730)/SUM(D729:D730))"/>
    <hyperlink ref="R589" r:id="rId1941" display="=@if(sum(d729.d730)=0,&quot;NA&quot;,SUM(L729:L730)/SUM(D729:D730))"/>
    <hyperlink ref="T587" r:id="rId1942" display="=@if(sum(d729.d730)=0,&quot;NA&quot;,SUM(L729:L730)/SUM(D729:D730))"/>
    <hyperlink ref="T588" r:id="rId1943" display="=@if(sum(d729.d730)=0,&quot;NA&quot;,SUM(L729:L730)/SUM(D729:D730))"/>
    <hyperlink ref="T589" r:id="rId1944" display="=@if(sum(d729.d730)=0,&quot;NA&quot;,SUM(L729:L730)/SUM(D729:D730))"/>
    <hyperlink ref="V587" r:id="rId1945" display="=@if(sum(d729.d730)=0,&quot;NA&quot;,SUM(L729:L730)/SUM(D729:D730))"/>
    <hyperlink ref="V588" r:id="rId1946" display="=@if(sum(d729.d730)=0,&quot;NA&quot;,SUM(L729:L730)/SUM(D729:D730))"/>
    <hyperlink ref="V589" r:id="rId1947" display="=@if(sum(d729.d730)=0,&quot;NA&quot;,SUM(L729:L730)/SUM(D729:D730))"/>
    <hyperlink ref="X587" r:id="rId1948" display="=@if(sum(d729.d730)=0,&quot;NA&quot;,SUM(L729:L730)/SUM(D729:D730))"/>
    <hyperlink ref="X588" r:id="rId1949" display="=@if(sum(d729.d730)=0,&quot;NA&quot;,SUM(L729:L730)/SUM(D729:D730))"/>
    <hyperlink ref="X589" r:id="rId1950" display="=@if(sum(d729.d730)=0,&quot;NA&quot;,SUM(L729:L730)/SUM(D729:D730))"/>
    <hyperlink ref="Z587" r:id="rId1951" display="=@if(sum(d729.d730)=0,&quot;NA&quot;,SUM(L729:L730)/SUM(D729:D730))"/>
    <hyperlink ref="Z588" r:id="rId1952" display="=@if(sum(d729.d730)=0,&quot;NA&quot;,SUM(L729:L730)/SUM(D729:D730))"/>
    <hyperlink ref="Z589" r:id="rId1953" display="=@if(sum(d729.d730)=0,&quot;NA&quot;,SUM(L729:L730)/SUM(D729:D730))"/>
    <hyperlink ref="AB587" r:id="rId1954" display="=@if(sum(d729.d730)=0,&quot;NA&quot;,SUM(L729:L730)/SUM(D729:D730))"/>
    <hyperlink ref="AB588" r:id="rId1955" display="=@if(sum(d729.d730)=0,&quot;NA&quot;,SUM(L729:L730)/SUM(D729:D730))"/>
    <hyperlink ref="AB589" r:id="rId1956" display="=@if(sum(d729.d730)=0,&quot;NA&quot;,SUM(L729:L730)/SUM(D729:D730))"/>
    <hyperlink ref="AD587" r:id="rId1957" display="=@if(sum(d729.d730)=0,&quot;NA&quot;,SUM(L729:L730)/SUM(D729:D730))"/>
    <hyperlink ref="AD588" r:id="rId1958" display="=@if(sum(d729.d730)=0,&quot;NA&quot;,SUM(L729:L730)/SUM(D729:D730))"/>
    <hyperlink ref="AD589" r:id="rId1959" display="=@if(sum(d729.d730)=0,&quot;NA&quot;,SUM(L729:L730)/SUM(D729:D730))"/>
    <hyperlink ref="AF587" r:id="rId1960" display="=@if(sum(d729.d730)=0,&quot;NA&quot;,SUM(L729:L730)/SUM(D729:D730))"/>
    <hyperlink ref="AF588" r:id="rId1961" display="=@if(sum(d729.d730)=0,&quot;NA&quot;,SUM(L729:L730)/SUM(D729:D730))"/>
    <hyperlink ref="AF589" r:id="rId1962" display="=@if(sum(d729.d730)=0,&quot;NA&quot;,SUM(L729:L730)/SUM(D729:D730))"/>
    <hyperlink ref="AH585" r:id="rId1963" display="=@if(sum(d729.d730)=0,&quot;NA&quot;,SUM(L729:L730)/SUM(D729:D730))"/>
    <hyperlink ref="AH588" r:id="rId1964" display="=@if(sum(d729.d730)=0,&quot;NA&quot;,SUM(L729:L730)/SUM(D729:D730))"/>
    <hyperlink ref="AH589" r:id="rId1965" display="=@if(sum(d729.d730)=0,&quot;NA&quot;,SUM(L729:L730)/SUM(D729:D730))"/>
    <hyperlink ref="AJ585" r:id="rId1966" display="=@if(sum(d729.d730)=0,&quot;NA&quot;,SUM(L729:L730)/SUM(D729:D730))"/>
    <hyperlink ref="AJ586" r:id="rId1967" display="=@if(sum(d729.d730)=0,&quot;NA&quot;,SUM(L729:L730)/SUM(D729:D730))"/>
    <hyperlink ref="AJ589" r:id="rId1968" display="=@if(sum(d729.d730)=0,&quot;NA&quot;,SUM(L729:L730)/SUM(D729:D730))"/>
    <hyperlink ref="AL585" r:id="rId1969" display="=@if(sum(d729.d730)=0,&quot;NA&quot;,SUM(L729:L730)/SUM(D729:D730))"/>
    <hyperlink ref="AL586" r:id="rId1970" display="=@if(sum(d729.d730)=0,&quot;NA&quot;,SUM(L729:L730)/SUM(D729:D730))"/>
    <hyperlink ref="AL587" r:id="rId1971" display="=@if(sum(d729.d730)=0,&quot;NA&quot;,SUM(L729:L730)/SUM(D729:D730))"/>
    <hyperlink ref="AN585" r:id="rId1972" display="=@if(sum(d729.d730)=0,&quot;NA&quot;,SUM(L729:L730)/SUM(D729:D730))"/>
    <hyperlink ref="AN586" r:id="rId1973" display="=@if(sum(d729.d730)=0,&quot;NA&quot;,SUM(L729:L730)/SUM(D729:D730))"/>
    <hyperlink ref="AN587" r:id="rId1974" display="=@if(sum(d729.d730)=0,&quot;NA&quot;,SUM(L729:L730)/SUM(D729:D730))"/>
    <hyperlink ref="AN588" r:id="rId1975" display="=@if(sum(d729.d730)=0,&quot;NA&quot;,SUM(L729:L730)/SUM(D729:D730))"/>
    <hyperlink ref="V584" r:id="rId1976" display="=@if(sum(d729.d730)=0,&quot;NA&quot;,SUM(L729:L730)/SUM(D729:D730))"/>
    <hyperlink ref="R590" r:id="rId1977" display="=@if(sum(d729.d730)=0,&quot;NA&quot;,SUM(L729:L730)/SUM(D729:D730))"/>
    <hyperlink ref="T590" r:id="rId1978" display="=@if(sum(d729.d730)=0,&quot;NA&quot;,SUM(L729:L730)/SUM(D729:D730))"/>
    <hyperlink ref="V590" r:id="rId1979" display="=@if(sum(d729.d730)=0,&quot;NA&quot;,SUM(L729:L730)/SUM(D729:D730))"/>
    <hyperlink ref="Z590" r:id="rId1980" display="=@if(sum(d729.d730)=0,&quot;NA&quot;,SUM(L729:L730)/SUM(D729:D730))"/>
    <hyperlink ref="AB590" r:id="rId1981" display="=@if(sum(d729.d730)=0,&quot;NA&quot;,SUM(L729:L730)/SUM(D729:D730))"/>
    <hyperlink ref="AD590" r:id="rId1982" display="=@if(sum(d729.d730)=0,&quot;NA&quot;,SUM(L729:L730)/SUM(D729:D730))"/>
    <hyperlink ref="AF590" r:id="rId1983" display="=@if(sum(d729.d730)=0,&quot;NA&quot;,SUM(L729:L730)/SUM(D729:D730))"/>
    <hyperlink ref="AH590" r:id="rId1984" display="=@if(sum(d729.d730)=0,&quot;NA&quot;,SUM(L729:L730)/SUM(D729:D730))"/>
    <hyperlink ref="AJ590" r:id="rId1985" display="=@if(sum(d729.d730)=0,&quot;NA&quot;,SUM(L729:L730)/SUM(D729:D730))"/>
    <hyperlink ref="AL590" r:id="rId1986" display="=@if(sum(d729.d730)=0,&quot;NA&quot;,SUM(L729:L730)/SUM(D729:D730))"/>
    <hyperlink ref="R591:R593" r:id="rId1987" display="=@if(sum(d729.d730)=0,&quot;NA&quot;,SUM(L729:L730)/SUM(D729:D730))"/>
    <hyperlink ref="T591:T593" r:id="rId1988" display="=@if(sum(d729.d730)=0,&quot;NA&quot;,SUM(L729:L730)/SUM(D729:D730))"/>
    <hyperlink ref="V591:V593" r:id="rId1989" display="=@if(sum(d729.d730)=0,&quot;NA&quot;,SUM(L729:L730)/SUM(D729:D730))"/>
    <hyperlink ref="X590" r:id="rId1990" display="=@if(sum(d729.d730)=0,&quot;NA&quot;,SUM(L729:L730)/SUM(D729:D730))"/>
    <hyperlink ref="X591:X593" r:id="rId1991" display="=@if(sum(d729.d730)=0,&quot;NA&quot;,SUM(L729:L730)/SUM(D729:D730))"/>
    <hyperlink ref="Z591:Z593" r:id="rId1992" display="=@if(sum(d729.d730)=0,&quot;NA&quot;,SUM(L729:L730)/SUM(D729:D730))"/>
    <hyperlink ref="AB591:AB593" r:id="rId1993" display="=@if(sum(d729.d730)=0,&quot;NA&quot;,SUM(L729:L730)/SUM(D729:D730))"/>
    <hyperlink ref="AD591:AD593" r:id="rId1994" display="=@if(sum(d729.d730)=0,&quot;NA&quot;,SUM(L729:L730)/SUM(D729:D730))"/>
    <hyperlink ref="AF591:AF593" r:id="rId1995" display="=@if(sum(d729.d730)=0,&quot;NA&quot;,SUM(L729:L730)/SUM(D729:D730))"/>
    <hyperlink ref="AH591:AH593" r:id="rId1996" display="=@if(sum(d729.d730)=0,&quot;NA&quot;,SUM(L729:L730)/SUM(D729:D730))"/>
    <hyperlink ref="AJ591:AJ593" r:id="rId1997" display="=@if(sum(d729.d730)=0,&quot;NA&quot;,SUM(L729:L730)/SUM(D729:D730))"/>
    <hyperlink ref="AL591:AL593" r:id="rId1998" display="=@if(sum(d729.d730)=0,&quot;NA&quot;,SUM(L729:L730)/SUM(D729:D730))"/>
    <hyperlink ref="AN591:AN593" r:id="rId1999" display="=@if(sum(d729.d730)=0,&quot;NA&quot;,SUM(L729:L730)/SUM(D729:D730))"/>
    <hyperlink ref="V582" r:id="rId2000" display="=@if(sum(d729.d730)=0,&quot;NA&quot;,SUM(L729:L730)/SUM(D729:D730))"/>
    <hyperlink ref="T581" r:id="rId2001" display="=@if(sum(d729.d730)=0,&quot;NA&quot;,SUM(L729:L730)/SUM(D729:D730))"/>
    <hyperlink ref="N649" r:id="rId2002" display="=@if(sum(d729.d730)=0,&quot;NA&quot;,SUM(L729:L730)/SUM(D729:D730))"/>
    <hyperlink ref="N650" r:id="rId2003" display="=@if(sum(d729.d730)=0,&quot;NA&quot;,SUM(L729:L730)/SUM(D729:D730))"/>
    <hyperlink ref="N651" r:id="rId2004" display="=@if(sum(d729.d730)=0,&quot;NA&quot;,SUM(L729:L730)/SUM(D729:D730))"/>
    <hyperlink ref="N652" r:id="rId2005" display="=@if(sum(d729.d730)=0,&quot;NA&quot;,SUM(L729:L730)/SUM(D729:D730))"/>
    <hyperlink ref="N653:N656" r:id="rId2006" display="=@if(sum(d729.d730)=0,&quot;NA&quot;,SUM(L729:L730)/SUM(D729:D730))"/>
    <hyperlink ref="P649" r:id="rId2007" display="=@if(sum(d729.d730)=0,&quot;NA&quot;,SUM(L729:L730)/SUM(D729:D730))"/>
    <hyperlink ref="P650" r:id="rId2008" display="=@if(sum(d729.d730)=0,&quot;NA&quot;,SUM(L729:L730)/SUM(D729:D730))"/>
    <hyperlink ref="P651" r:id="rId2009" display="=@if(sum(d729.d730)=0,&quot;NA&quot;,SUM(L729:L730)/SUM(D729:D730))"/>
    <hyperlink ref="P652" r:id="rId2010" display="=@if(sum(d729.d730)=0,&quot;NA&quot;,SUM(L729:L730)/SUM(D729:D730))"/>
    <hyperlink ref="P653:P656" r:id="rId2011" display="=@if(sum(d729.d730)=0,&quot;NA&quot;,SUM(L729:L730)/SUM(D729:D730))"/>
    <hyperlink ref="T645" r:id="rId2012" display="=@if(sum(d729.d730)=0,&quot;NA&quot;,SUM(L729:L730)/SUM(D729:D730))"/>
    <hyperlink ref="T646" r:id="rId2013" display="=@if(sum(d729.d730)=0,&quot;NA&quot;,SUM(L729:L730)/SUM(D729:D730))"/>
    <hyperlink ref="T647" r:id="rId2014" display="=@if(sum(d729.d730)=0,&quot;NA&quot;,SUM(L729:L730)/SUM(D729:D730))"/>
    <hyperlink ref="T648" r:id="rId2015" display="=@if(sum(d729.d730)=0,&quot;NA&quot;,SUM(L729:L730)/SUM(D729:D730))"/>
    <hyperlink ref="T649" r:id="rId2016" display="=@if(sum(d729.d730)=0,&quot;NA&quot;,SUM(L729:L730)/SUM(D729:D730))"/>
    <hyperlink ref="V646" r:id="rId2017" display="=@if(sum(d729.d730)=0,&quot;NA&quot;,SUM(L729:L730)/SUM(D729:D730))"/>
    <hyperlink ref="V648" r:id="rId2018" display="=@if(sum(d729.d730)=0,&quot;NA&quot;,SUM(L729:L730)/SUM(D729:D730))"/>
    <hyperlink ref="V649" r:id="rId2019" display="=@if(sum(d729.d730)=0,&quot;NA&quot;,SUM(L729:L730)/SUM(D729:D730))"/>
    <hyperlink ref="X646" r:id="rId2020" display="=@if(sum(d729.d730)=0,&quot;NA&quot;,SUM(L729:L730)/SUM(D729:D730))"/>
    <hyperlink ref="X647" r:id="rId2021" display="=@if(sum(d729.d730)=0,&quot;NA&quot;,SUM(L729:L730)/SUM(D729:D730))"/>
    <hyperlink ref="X648" r:id="rId2022" display="=@if(sum(d729.d730)=0,&quot;NA&quot;,SUM(L729:L730)/SUM(D729:D730))"/>
    <hyperlink ref="X649" r:id="rId2023" display="=@if(sum(d729.d730)=0,&quot;NA&quot;,SUM(L729:L730)/SUM(D729:D730))"/>
    <hyperlink ref="Z647" r:id="rId2024" display="=@if(sum(d729.d730)=0,&quot;NA&quot;,SUM(L729:L730)/SUM(D729:D730))"/>
    <hyperlink ref="Z648" r:id="rId2025" display="=@if(sum(d729.d730)=0,&quot;NA&quot;,SUM(L729:L730)/SUM(D729:D730))"/>
    <hyperlink ref="Z649" r:id="rId2026" display="=@if(sum(d729.d730)=0,&quot;NA&quot;,SUM(L729:L730)/SUM(D729:D730))"/>
    <hyperlink ref="AB648" r:id="rId2027" display="=@if(sum(d729.d730)=0,&quot;NA&quot;,SUM(L729:L730)/SUM(D729:D730))"/>
    <hyperlink ref="AB649" r:id="rId2028" display="=@if(sum(d729.d730)=0,&quot;NA&quot;,SUM(L729:L730)/SUM(D729:D730))"/>
    <hyperlink ref="AD649" r:id="rId2029" display="=@if(sum(d729.d730)=0,&quot;NA&quot;,SUM(L729:L730)/SUM(D729:D730))"/>
    <hyperlink ref="R650" r:id="rId2030" display="=@if(sum(d729.d730)=0,&quot;NA&quot;,SUM(L729:L730)/SUM(D729:D730))"/>
    <hyperlink ref="R651" r:id="rId2031" display="=@if(sum(d729.d730)=0,&quot;NA&quot;,SUM(L729:L730)/SUM(D729:D730))"/>
    <hyperlink ref="R652" r:id="rId2032" display="=@if(sum(d729.d730)=0,&quot;NA&quot;,SUM(L729:L730)/SUM(D729:D730))"/>
    <hyperlink ref="T650" r:id="rId2033" display="=@if(sum(d729.d730)=0,&quot;NA&quot;,SUM(L729:L730)/SUM(D729:D730))"/>
    <hyperlink ref="T651" r:id="rId2034" display="=@if(sum(d729.d730)=0,&quot;NA&quot;,SUM(L729:L730)/SUM(D729:D730))"/>
    <hyperlink ref="T652" r:id="rId2035" display="=@if(sum(d729.d730)=0,&quot;NA&quot;,SUM(L729:L730)/SUM(D729:D730))"/>
    <hyperlink ref="V650" r:id="rId2036" display="=@if(sum(d729.d730)=0,&quot;NA&quot;,SUM(L729:L730)/SUM(D729:D730))"/>
    <hyperlink ref="V651" r:id="rId2037" display="=@if(sum(d729.d730)=0,&quot;NA&quot;,SUM(L729:L730)/SUM(D729:D730))"/>
    <hyperlink ref="V652" r:id="rId2038" display="=@if(sum(d729.d730)=0,&quot;NA&quot;,SUM(L729:L730)/SUM(D729:D730))"/>
    <hyperlink ref="X650" r:id="rId2039" display="=@if(sum(d729.d730)=0,&quot;NA&quot;,SUM(L729:L730)/SUM(D729:D730))"/>
    <hyperlink ref="X651" r:id="rId2040" display="=@if(sum(d729.d730)=0,&quot;NA&quot;,SUM(L729:L730)/SUM(D729:D730))"/>
    <hyperlink ref="X652" r:id="rId2041" display="=@if(sum(d729.d730)=0,&quot;NA&quot;,SUM(L729:L730)/SUM(D729:D730))"/>
    <hyperlink ref="Z650" r:id="rId2042" display="=@if(sum(d729.d730)=0,&quot;NA&quot;,SUM(L729:L730)/SUM(D729:D730))"/>
    <hyperlink ref="Z651" r:id="rId2043" display="=@if(sum(d729.d730)=0,&quot;NA&quot;,SUM(L729:L730)/SUM(D729:D730))"/>
    <hyperlink ref="Z652" r:id="rId2044" display="=@if(sum(d729.d730)=0,&quot;NA&quot;,SUM(L729:L730)/SUM(D729:D730))"/>
    <hyperlink ref="AB650" r:id="rId2045" display="=@if(sum(d729.d730)=0,&quot;NA&quot;,SUM(L729:L730)/SUM(D729:D730))"/>
    <hyperlink ref="AB651" r:id="rId2046" display="=@if(sum(d729.d730)=0,&quot;NA&quot;,SUM(L729:L730)/SUM(D729:D730))"/>
    <hyperlink ref="AB652" r:id="rId2047" display="=@if(sum(d729.d730)=0,&quot;NA&quot;,SUM(L729:L730)/SUM(D729:D730))"/>
    <hyperlink ref="AD650" r:id="rId2048" display="=@if(sum(d729.d730)=0,&quot;NA&quot;,SUM(L729:L730)/SUM(D729:D730))"/>
    <hyperlink ref="AD651" r:id="rId2049" display="=@if(sum(d729.d730)=0,&quot;NA&quot;,SUM(L729:L730)/SUM(D729:D730))"/>
    <hyperlink ref="AD652" r:id="rId2050" display="=@if(sum(d729.d730)=0,&quot;NA&quot;,SUM(L729:L730)/SUM(D729:D730))"/>
    <hyperlink ref="AF650" r:id="rId2051" display="=@if(sum(d729.d730)=0,&quot;NA&quot;,SUM(L729:L730)/SUM(D729:D730))"/>
    <hyperlink ref="AF651" r:id="rId2052" display="=@if(sum(d729.d730)=0,&quot;NA&quot;,SUM(L729:L730)/SUM(D729:D730))"/>
    <hyperlink ref="AF652" r:id="rId2053" display="=@if(sum(d729.d730)=0,&quot;NA&quot;,SUM(L729:L730)/SUM(D729:D730))"/>
    <hyperlink ref="AH648" r:id="rId2054" display="=@if(sum(d729.d730)=0,&quot;NA&quot;,SUM(L729:L730)/SUM(D729:D730))"/>
    <hyperlink ref="AH651" r:id="rId2055" display="=@if(sum(d729.d730)=0,&quot;NA&quot;,SUM(L729:L730)/SUM(D729:D730))"/>
    <hyperlink ref="AH652" r:id="rId2056" display="=@if(sum(d729.d730)=0,&quot;NA&quot;,SUM(L729:L730)/SUM(D729:D730))"/>
    <hyperlink ref="AJ648" r:id="rId2057" display="=@if(sum(d729.d730)=0,&quot;NA&quot;,SUM(L729:L730)/SUM(D729:D730))"/>
    <hyperlink ref="AJ649" r:id="rId2058" display="=@if(sum(d729.d730)=0,&quot;NA&quot;,SUM(L729:L730)/SUM(D729:D730))"/>
    <hyperlink ref="AJ652" r:id="rId2059" display="=@if(sum(d729.d730)=0,&quot;NA&quot;,SUM(L729:L730)/SUM(D729:D730))"/>
    <hyperlink ref="AL648" r:id="rId2060" display="=@if(sum(d729.d730)=0,&quot;NA&quot;,SUM(L729:L730)/SUM(D729:D730))"/>
    <hyperlink ref="AL649" r:id="rId2061" display="=@if(sum(d729.d730)=0,&quot;NA&quot;,SUM(L729:L730)/SUM(D729:D730))"/>
    <hyperlink ref="AL650" r:id="rId2062" display="=@if(sum(d729.d730)=0,&quot;NA&quot;,SUM(L729:L730)/SUM(D729:D730))"/>
    <hyperlink ref="AN648" r:id="rId2063" display="=@if(sum(d729.d730)=0,&quot;NA&quot;,SUM(L729:L730)/SUM(D729:D730))"/>
    <hyperlink ref="AN649" r:id="rId2064" display="=@if(sum(d729.d730)=0,&quot;NA&quot;,SUM(L729:L730)/SUM(D729:D730))"/>
    <hyperlink ref="AN650" r:id="rId2065" display="=@if(sum(d729.d730)=0,&quot;NA&quot;,SUM(L729:L730)/SUM(D729:D730))"/>
    <hyperlink ref="AN651" r:id="rId2066" display="=@if(sum(d729.d730)=0,&quot;NA&quot;,SUM(L729:L730)/SUM(D729:D730))"/>
    <hyperlink ref="V647" r:id="rId2067" display="=@if(sum(d729.d730)=0,&quot;NA&quot;,SUM(L729:L730)/SUM(D729:D730))"/>
    <hyperlink ref="R653" r:id="rId2068" display="=@if(sum(d729.d730)=0,&quot;NA&quot;,SUM(L729:L730)/SUM(D729:D730))"/>
    <hyperlink ref="T653" r:id="rId2069" display="=@if(sum(d729.d730)=0,&quot;NA&quot;,SUM(L729:L730)/SUM(D729:D730))"/>
    <hyperlink ref="V653" r:id="rId2070" display="=@if(sum(d729.d730)=0,&quot;NA&quot;,SUM(L729:L730)/SUM(D729:D730))"/>
    <hyperlink ref="Z653" r:id="rId2071" display="=@if(sum(d729.d730)=0,&quot;NA&quot;,SUM(L729:L730)/SUM(D729:D730))"/>
    <hyperlink ref="AB653" r:id="rId2072" display="=@if(sum(d729.d730)=0,&quot;NA&quot;,SUM(L729:L730)/SUM(D729:D730))"/>
    <hyperlink ref="AD653" r:id="rId2073" display="=@if(sum(d729.d730)=0,&quot;NA&quot;,SUM(L729:L730)/SUM(D729:D730))"/>
    <hyperlink ref="AF653" r:id="rId2074" display="=@if(sum(d729.d730)=0,&quot;NA&quot;,SUM(L729:L730)/SUM(D729:D730))"/>
    <hyperlink ref="AH653" r:id="rId2075" display="=@if(sum(d729.d730)=0,&quot;NA&quot;,SUM(L729:L730)/SUM(D729:D730))"/>
    <hyperlink ref="AJ653" r:id="rId2076" display="=@if(sum(d729.d730)=0,&quot;NA&quot;,SUM(L729:L730)/SUM(D729:D730))"/>
    <hyperlink ref="AL653" r:id="rId2077" display="=@if(sum(d729.d730)=0,&quot;NA&quot;,SUM(L729:L730)/SUM(D729:D730))"/>
    <hyperlink ref="R654:R656" r:id="rId2078" display="=@if(sum(d729.d730)=0,&quot;NA&quot;,SUM(L729:L730)/SUM(D729:D730))"/>
    <hyperlink ref="T654:T656" r:id="rId2079" display="=@if(sum(d729.d730)=0,&quot;NA&quot;,SUM(L729:L730)/SUM(D729:D730))"/>
    <hyperlink ref="V654:V656" r:id="rId2080" display="=@if(sum(d729.d730)=0,&quot;NA&quot;,SUM(L729:L730)/SUM(D729:D730))"/>
    <hyperlink ref="X653" r:id="rId2081" display="=@if(sum(d729.d730)=0,&quot;NA&quot;,SUM(L729:L730)/SUM(D729:D730))"/>
    <hyperlink ref="X654:X656" r:id="rId2082" display="=@if(sum(d729.d730)=0,&quot;NA&quot;,SUM(L729:L730)/SUM(D729:D730))"/>
    <hyperlink ref="Z654:Z656" r:id="rId2083" display="=@if(sum(d729.d730)=0,&quot;NA&quot;,SUM(L729:L730)/SUM(D729:D730))"/>
    <hyperlink ref="AB654:AB656" r:id="rId2084" display="=@if(sum(d729.d730)=0,&quot;NA&quot;,SUM(L729:L730)/SUM(D729:D730))"/>
    <hyperlink ref="AD654:AD656" r:id="rId2085" display="=@if(sum(d729.d730)=0,&quot;NA&quot;,SUM(L729:L730)/SUM(D729:D730))"/>
    <hyperlink ref="AF654:AF656" r:id="rId2086" display="=@if(sum(d729.d730)=0,&quot;NA&quot;,SUM(L729:L730)/SUM(D729:D730))"/>
    <hyperlink ref="AH654:AH656" r:id="rId2087" display="=@if(sum(d729.d730)=0,&quot;NA&quot;,SUM(L729:L730)/SUM(D729:D730))"/>
    <hyperlink ref="AJ654:AJ656" r:id="rId2088" display="=@if(sum(d729.d730)=0,&quot;NA&quot;,SUM(L729:L730)/SUM(D729:D730))"/>
    <hyperlink ref="AL654:AL656" r:id="rId2089" display="=@if(sum(d729.d730)=0,&quot;NA&quot;,SUM(L729:L730)/SUM(D729:D730))"/>
    <hyperlink ref="AN654:AN656" r:id="rId2090" display="=@if(sum(d729.d730)=0,&quot;NA&quot;,SUM(L729:L730)/SUM(D729:D730))"/>
    <hyperlink ref="V645" r:id="rId2091" display="=@if(sum(d729.d730)=0,&quot;NA&quot;,SUM(L729:L730)/SUM(D729:D730))"/>
    <hyperlink ref="T644" r:id="rId2092" display="=@if(sum(d729.d730)=0,&quot;NA&quot;,SUM(L729:L730)/SUM(D729:D730))"/>
    <hyperlink ref="N670" r:id="rId2093" display="=@if(sum(d729.d730)=0,&quot;NA&quot;,SUM(L729:L730)/SUM(D729:D730))"/>
    <hyperlink ref="N671" r:id="rId2094" display="=@if(sum(d729.d730)=0,&quot;NA&quot;,SUM(L729:L730)/SUM(D729:D730))"/>
    <hyperlink ref="N672" r:id="rId2095" display="=@if(sum(d729.d730)=0,&quot;NA&quot;,SUM(L729:L730)/SUM(D729:D730))"/>
    <hyperlink ref="N673" r:id="rId2096" display="=@if(sum(d729.d730)=0,&quot;NA&quot;,SUM(L729:L730)/SUM(D729:D730))"/>
    <hyperlink ref="N674:N677" r:id="rId2097" display="=@if(sum(d729.d730)=0,&quot;NA&quot;,SUM(L729:L730)/SUM(D729:D730))"/>
    <hyperlink ref="P670" r:id="rId2098" display="=@if(sum(d729.d730)=0,&quot;NA&quot;,SUM(L729:L730)/SUM(D729:D730))"/>
    <hyperlink ref="P671" r:id="rId2099" display="=@if(sum(d729.d730)=0,&quot;NA&quot;,SUM(L729:L730)/SUM(D729:D730))"/>
    <hyperlink ref="P672" r:id="rId2100" display="=@if(sum(d729.d730)=0,&quot;NA&quot;,SUM(L729:L730)/SUM(D729:D730))"/>
    <hyperlink ref="P673" r:id="rId2101" display="=@if(sum(d729.d730)=0,&quot;NA&quot;,SUM(L729:L730)/SUM(D729:D730))"/>
    <hyperlink ref="P674:P677" r:id="rId2102" display="=@if(sum(d729.d730)=0,&quot;NA&quot;,SUM(L729:L730)/SUM(D729:D730))"/>
    <hyperlink ref="T666" r:id="rId2103" display="=@if(sum(d729.d730)=0,&quot;NA&quot;,SUM(L729:L730)/SUM(D729:D730))"/>
    <hyperlink ref="T667" r:id="rId2104" display="=@if(sum(d729.d730)=0,&quot;NA&quot;,SUM(L729:L730)/SUM(D729:D730))"/>
    <hyperlink ref="T668" r:id="rId2105" display="=@if(sum(d729.d730)=0,&quot;NA&quot;,SUM(L729:L730)/SUM(D729:D730))"/>
    <hyperlink ref="T669" r:id="rId2106" display="=@if(sum(d729.d730)=0,&quot;NA&quot;,SUM(L729:L730)/SUM(D729:D730))"/>
    <hyperlink ref="T670" r:id="rId2107" display="=@if(sum(d729.d730)=0,&quot;NA&quot;,SUM(L729:L730)/SUM(D729:D730))"/>
    <hyperlink ref="V667" r:id="rId2108" display="=@if(sum(d729.d730)=0,&quot;NA&quot;,SUM(L729:L730)/SUM(D729:D730))"/>
    <hyperlink ref="V669" r:id="rId2109" display="=@if(sum(d729.d730)=0,&quot;NA&quot;,SUM(L729:L730)/SUM(D729:D730))"/>
    <hyperlink ref="V670" r:id="rId2110" display="=@if(sum(d729.d730)=0,&quot;NA&quot;,SUM(L729:L730)/SUM(D729:D730))"/>
    <hyperlink ref="X667" r:id="rId2111" display="=@if(sum(d729.d730)=0,&quot;NA&quot;,SUM(L729:L730)/SUM(D729:D730))"/>
    <hyperlink ref="X668" r:id="rId2112" display="=@if(sum(d729.d730)=0,&quot;NA&quot;,SUM(L729:L730)/SUM(D729:D730))"/>
    <hyperlink ref="X669" r:id="rId2113" display="=@if(sum(d729.d730)=0,&quot;NA&quot;,SUM(L729:L730)/SUM(D729:D730))"/>
    <hyperlink ref="X670" r:id="rId2114" display="=@if(sum(d729.d730)=0,&quot;NA&quot;,SUM(L729:L730)/SUM(D729:D730))"/>
    <hyperlink ref="Z668" r:id="rId2115" display="=@if(sum(d729.d730)=0,&quot;NA&quot;,SUM(L729:L730)/SUM(D729:D730))"/>
    <hyperlink ref="Z669" r:id="rId2116" display="=@if(sum(d729.d730)=0,&quot;NA&quot;,SUM(L729:L730)/SUM(D729:D730))"/>
    <hyperlink ref="Z670" r:id="rId2117" display="=@if(sum(d729.d730)=0,&quot;NA&quot;,SUM(L729:L730)/SUM(D729:D730))"/>
    <hyperlink ref="AB669" r:id="rId2118" display="=@if(sum(d729.d730)=0,&quot;NA&quot;,SUM(L729:L730)/SUM(D729:D730))"/>
    <hyperlink ref="AB670" r:id="rId2119" display="=@if(sum(d729.d730)=0,&quot;NA&quot;,SUM(L729:L730)/SUM(D729:D730))"/>
    <hyperlink ref="AD670" r:id="rId2120" display="=@if(sum(d729.d730)=0,&quot;NA&quot;,SUM(L729:L730)/SUM(D729:D730))"/>
    <hyperlink ref="R671" r:id="rId2121" display="=@if(sum(d729.d730)=0,&quot;NA&quot;,SUM(L729:L730)/SUM(D729:D730))"/>
    <hyperlink ref="R672" r:id="rId2122" display="=@if(sum(d729.d730)=0,&quot;NA&quot;,SUM(L729:L730)/SUM(D729:D730))"/>
    <hyperlink ref="R673" r:id="rId2123" display="=@if(sum(d729.d730)=0,&quot;NA&quot;,SUM(L729:L730)/SUM(D729:D730))"/>
    <hyperlink ref="T671" r:id="rId2124" display="=@if(sum(d729.d730)=0,&quot;NA&quot;,SUM(L729:L730)/SUM(D729:D730))"/>
    <hyperlink ref="T672" r:id="rId2125" display="=@if(sum(d729.d730)=0,&quot;NA&quot;,SUM(L729:L730)/SUM(D729:D730))"/>
    <hyperlink ref="T673" r:id="rId2126" display="=@if(sum(d729.d730)=0,&quot;NA&quot;,SUM(L729:L730)/SUM(D729:D730))"/>
    <hyperlink ref="V671" r:id="rId2127" display="=@if(sum(d729.d730)=0,&quot;NA&quot;,SUM(L729:L730)/SUM(D729:D730))"/>
    <hyperlink ref="V672" r:id="rId2128" display="=@if(sum(d729.d730)=0,&quot;NA&quot;,SUM(L729:L730)/SUM(D729:D730))"/>
    <hyperlink ref="V673" r:id="rId2129" display="=@if(sum(d729.d730)=0,&quot;NA&quot;,SUM(L729:L730)/SUM(D729:D730))"/>
    <hyperlink ref="X671" r:id="rId2130" display="=@if(sum(d729.d730)=0,&quot;NA&quot;,SUM(L729:L730)/SUM(D729:D730))"/>
    <hyperlink ref="X672" r:id="rId2131" display="=@if(sum(d729.d730)=0,&quot;NA&quot;,SUM(L729:L730)/SUM(D729:D730))"/>
    <hyperlink ref="X673" r:id="rId2132" display="=@if(sum(d729.d730)=0,&quot;NA&quot;,SUM(L729:L730)/SUM(D729:D730))"/>
    <hyperlink ref="Z671" r:id="rId2133" display="=@if(sum(d729.d730)=0,&quot;NA&quot;,SUM(L729:L730)/SUM(D729:D730))"/>
    <hyperlink ref="Z672" r:id="rId2134" display="=@if(sum(d729.d730)=0,&quot;NA&quot;,SUM(L729:L730)/SUM(D729:D730))"/>
    <hyperlink ref="Z673" r:id="rId2135" display="=@if(sum(d729.d730)=0,&quot;NA&quot;,SUM(L729:L730)/SUM(D729:D730))"/>
    <hyperlink ref="AB671" r:id="rId2136" display="=@if(sum(d729.d730)=0,&quot;NA&quot;,SUM(L729:L730)/SUM(D729:D730))"/>
    <hyperlink ref="AB672" r:id="rId2137" display="=@if(sum(d729.d730)=0,&quot;NA&quot;,SUM(L729:L730)/SUM(D729:D730))"/>
    <hyperlink ref="AB673" r:id="rId2138" display="=@if(sum(d729.d730)=0,&quot;NA&quot;,SUM(L729:L730)/SUM(D729:D730))"/>
    <hyperlink ref="AD671" r:id="rId2139" display="=@if(sum(d729.d730)=0,&quot;NA&quot;,SUM(L729:L730)/SUM(D729:D730))"/>
    <hyperlink ref="AD672" r:id="rId2140" display="=@if(sum(d729.d730)=0,&quot;NA&quot;,SUM(L729:L730)/SUM(D729:D730))"/>
    <hyperlink ref="AD673" r:id="rId2141" display="=@if(sum(d729.d730)=0,&quot;NA&quot;,SUM(L729:L730)/SUM(D729:D730))"/>
    <hyperlink ref="AF671" r:id="rId2142" display="=@if(sum(d729.d730)=0,&quot;NA&quot;,SUM(L729:L730)/SUM(D729:D730))"/>
    <hyperlink ref="AF672" r:id="rId2143" display="=@if(sum(d729.d730)=0,&quot;NA&quot;,SUM(L729:L730)/SUM(D729:D730))"/>
    <hyperlink ref="AF673" r:id="rId2144" display="=@if(sum(d729.d730)=0,&quot;NA&quot;,SUM(L729:L730)/SUM(D729:D730))"/>
    <hyperlink ref="AH669" r:id="rId2145" display="=@if(sum(d729.d730)=0,&quot;NA&quot;,SUM(L729:L730)/SUM(D729:D730))"/>
    <hyperlink ref="AH672" r:id="rId2146" display="=@if(sum(d729.d730)=0,&quot;NA&quot;,SUM(L729:L730)/SUM(D729:D730))"/>
    <hyperlink ref="AH673" r:id="rId2147" display="=@if(sum(d729.d730)=0,&quot;NA&quot;,SUM(L729:L730)/SUM(D729:D730))"/>
    <hyperlink ref="AJ669" r:id="rId2148" display="=@if(sum(d729.d730)=0,&quot;NA&quot;,SUM(L729:L730)/SUM(D729:D730))"/>
    <hyperlink ref="AJ670" r:id="rId2149" display="=@if(sum(d729.d730)=0,&quot;NA&quot;,SUM(L729:L730)/SUM(D729:D730))"/>
    <hyperlink ref="AJ673" r:id="rId2150" display="=@if(sum(d729.d730)=0,&quot;NA&quot;,SUM(L729:L730)/SUM(D729:D730))"/>
    <hyperlink ref="AL669" r:id="rId2151" display="=@if(sum(d729.d730)=0,&quot;NA&quot;,SUM(L729:L730)/SUM(D729:D730))"/>
    <hyperlink ref="AL670" r:id="rId2152" display="=@if(sum(d729.d730)=0,&quot;NA&quot;,SUM(L729:L730)/SUM(D729:D730))"/>
    <hyperlink ref="AL671" r:id="rId2153" display="=@if(sum(d729.d730)=0,&quot;NA&quot;,SUM(L729:L730)/SUM(D729:D730))"/>
    <hyperlink ref="AN669" r:id="rId2154" display="=@if(sum(d729.d730)=0,&quot;NA&quot;,SUM(L729:L730)/SUM(D729:D730))"/>
    <hyperlink ref="AN670" r:id="rId2155" display="=@if(sum(d729.d730)=0,&quot;NA&quot;,SUM(L729:L730)/SUM(D729:D730))"/>
    <hyperlink ref="AN671" r:id="rId2156" display="=@if(sum(d729.d730)=0,&quot;NA&quot;,SUM(L729:L730)/SUM(D729:D730))"/>
    <hyperlink ref="AN672" r:id="rId2157" display="=@if(sum(d729.d730)=0,&quot;NA&quot;,SUM(L729:L730)/SUM(D729:D730))"/>
    <hyperlink ref="V668" r:id="rId2158" display="=@if(sum(d729.d730)=0,&quot;NA&quot;,SUM(L729:L730)/SUM(D729:D730))"/>
    <hyperlink ref="R674" r:id="rId2159" display="=@if(sum(d729.d730)=0,&quot;NA&quot;,SUM(L729:L730)/SUM(D729:D730))"/>
    <hyperlink ref="T674" r:id="rId2160" display="=@if(sum(d729.d730)=0,&quot;NA&quot;,SUM(L729:L730)/SUM(D729:D730))"/>
    <hyperlink ref="V674" r:id="rId2161" display="=@if(sum(d729.d730)=0,&quot;NA&quot;,SUM(L729:L730)/SUM(D729:D730))"/>
    <hyperlink ref="Z674" r:id="rId2162" display="=@if(sum(d729.d730)=0,&quot;NA&quot;,SUM(L729:L730)/SUM(D729:D730))"/>
    <hyperlink ref="AB674" r:id="rId2163" display="=@if(sum(d729.d730)=0,&quot;NA&quot;,SUM(L729:L730)/SUM(D729:D730))"/>
    <hyperlink ref="AD674" r:id="rId2164" display="=@if(sum(d729.d730)=0,&quot;NA&quot;,SUM(L729:L730)/SUM(D729:D730))"/>
    <hyperlink ref="AF674" r:id="rId2165" display="=@if(sum(d729.d730)=0,&quot;NA&quot;,SUM(L729:L730)/SUM(D729:D730))"/>
    <hyperlink ref="AH674" r:id="rId2166" display="=@if(sum(d729.d730)=0,&quot;NA&quot;,SUM(L729:L730)/SUM(D729:D730))"/>
    <hyperlink ref="AJ674" r:id="rId2167" display="=@if(sum(d729.d730)=0,&quot;NA&quot;,SUM(L729:L730)/SUM(D729:D730))"/>
    <hyperlink ref="AL674" r:id="rId2168" display="=@if(sum(d729.d730)=0,&quot;NA&quot;,SUM(L729:L730)/SUM(D729:D730))"/>
    <hyperlink ref="R675:R677" r:id="rId2169" display="=@if(sum(d729.d730)=0,&quot;NA&quot;,SUM(L729:L730)/SUM(D729:D730))"/>
    <hyperlink ref="T675:T677" r:id="rId2170" display="=@if(sum(d729.d730)=0,&quot;NA&quot;,SUM(L729:L730)/SUM(D729:D730))"/>
    <hyperlink ref="V675:V677" r:id="rId2171" display="=@if(sum(d729.d730)=0,&quot;NA&quot;,SUM(L729:L730)/SUM(D729:D730))"/>
    <hyperlink ref="X674" r:id="rId2172" display="=@if(sum(d729.d730)=0,&quot;NA&quot;,SUM(L729:L730)/SUM(D729:D730))"/>
    <hyperlink ref="X675:X677" r:id="rId2173" display="=@if(sum(d729.d730)=0,&quot;NA&quot;,SUM(L729:L730)/SUM(D729:D730))"/>
    <hyperlink ref="Z675:Z677" r:id="rId2174" display="=@if(sum(d729.d730)=0,&quot;NA&quot;,SUM(L729:L730)/SUM(D729:D730))"/>
    <hyperlink ref="AB675:AB677" r:id="rId2175" display="=@if(sum(d729.d730)=0,&quot;NA&quot;,SUM(L729:L730)/SUM(D729:D730))"/>
    <hyperlink ref="AD675:AD677" r:id="rId2176" display="=@if(sum(d729.d730)=0,&quot;NA&quot;,SUM(L729:L730)/SUM(D729:D730))"/>
    <hyperlink ref="AF675:AF677" r:id="rId2177" display="=@if(sum(d729.d730)=0,&quot;NA&quot;,SUM(L729:L730)/SUM(D729:D730))"/>
    <hyperlink ref="AH675:AH677" r:id="rId2178" display="=@if(sum(d729.d730)=0,&quot;NA&quot;,SUM(L729:L730)/SUM(D729:D730))"/>
    <hyperlink ref="AJ675:AJ677" r:id="rId2179" display="=@if(sum(d729.d730)=0,&quot;NA&quot;,SUM(L729:L730)/SUM(D729:D730))"/>
    <hyperlink ref="AL675:AL677" r:id="rId2180" display="=@if(sum(d729.d730)=0,&quot;NA&quot;,SUM(L729:L730)/SUM(D729:D730))"/>
    <hyperlink ref="AN675:AN677" r:id="rId2181" display="=@if(sum(d729.d730)=0,&quot;NA&quot;,SUM(L729:L730)/SUM(D729:D730))"/>
    <hyperlink ref="V666" r:id="rId2182" display="=@if(sum(d729.d730)=0,&quot;NA&quot;,SUM(L729:L730)/SUM(D729:D730))"/>
    <hyperlink ref="T665" r:id="rId2183" display="=@if(sum(d729.d730)=0,&quot;NA&quot;,SUM(L729:L730)/SUM(D729:D730))"/>
    <hyperlink ref="N691" r:id="rId2184" display="=@if(sum(d729.d730)=0,&quot;NA&quot;,SUM(L729:L730)/SUM(D729:D730))"/>
    <hyperlink ref="N692" r:id="rId2185" display="=@if(sum(d729.d730)=0,&quot;NA&quot;,SUM(L729:L730)/SUM(D729:D730))"/>
    <hyperlink ref="N693" r:id="rId2186" display="=@if(sum(d729.d730)=0,&quot;NA&quot;,SUM(L729:L730)/SUM(D729:D730))"/>
    <hyperlink ref="N694" r:id="rId2187" display="=@if(sum(d729.d730)=0,&quot;NA&quot;,SUM(L729:L730)/SUM(D729:D730))"/>
    <hyperlink ref="N695:N698" r:id="rId2188" display="=@if(sum(d729.d730)=0,&quot;NA&quot;,SUM(L729:L730)/SUM(D729:D730))"/>
    <hyperlink ref="P691" r:id="rId2189" display="=@if(sum(d729.d730)=0,&quot;NA&quot;,SUM(L729:L730)/SUM(D729:D730))"/>
    <hyperlink ref="P692" r:id="rId2190" display="=@if(sum(d729.d730)=0,&quot;NA&quot;,SUM(L729:L730)/SUM(D729:D730))"/>
    <hyperlink ref="P693" r:id="rId2191" display="=@if(sum(d729.d730)=0,&quot;NA&quot;,SUM(L729:L730)/SUM(D729:D730))"/>
    <hyperlink ref="P694" r:id="rId2192" display="=@if(sum(d729.d730)=0,&quot;NA&quot;,SUM(L729:L730)/SUM(D729:D730))"/>
    <hyperlink ref="P695:P698" r:id="rId2193" display="=@if(sum(d729.d730)=0,&quot;NA&quot;,SUM(L729:L730)/SUM(D729:D730))"/>
    <hyperlink ref="T687" r:id="rId2194" display="=@if(sum(d729.d730)=0,&quot;NA&quot;,SUM(L729:L730)/SUM(D729:D730))"/>
    <hyperlink ref="T688" r:id="rId2195" display="=@if(sum(d729.d730)=0,&quot;NA&quot;,SUM(L729:L730)/SUM(D729:D730))"/>
    <hyperlink ref="T689" r:id="rId2196" display="=@if(sum(d729.d730)=0,&quot;NA&quot;,SUM(L729:L730)/SUM(D729:D730))"/>
    <hyperlink ref="T690" r:id="rId2197" display="=@if(sum(d729.d730)=0,&quot;NA&quot;,SUM(L729:L730)/SUM(D729:D730))"/>
    <hyperlink ref="T691" r:id="rId2198" display="=@if(sum(d729.d730)=0,&quot;NA&quot;,SUM(L729:L730)/SUM(D729:D730))"/>
    <hyperlink ref="V688" r:id="rId2199" display="=@if(sum(d729.d730)=0,&quot;NA&quot;,SUM(L729:L730)/SUM(D729:D730))"/>
    <hyperlink ref="V690" r:id="rId2200" display="=@if(sum(d729.d730)=0,&quot;NA&quot;,SUM(L729:L730)/SUM(D729:D730))"/>
    <hyperlink ref="V691" r:id="rId2201" display="=@if(sum(d729.d730)=0,&quot;NA&quot;,SUM(L729:L730)/SUM(D729:D730))"/>
    <hyperlink ref="X688" r:id="rId2202" display="=@if(sum(d729.d730)=0,&quot;NA&quot;,SUM(L729:L730)/SUM(D729:D730))"/>
    <hyperlink ref="X689" r:id="rId2203" display="=@if(sum(d729.d730)=0,&quot;NA&quot;,SUM(L729:L730)/SUM(D729:D730))"/>
    <hyperlink ref="X690" r:id="rId2204" display="=@if(sum(d729.d730)=0,&quot;NA&quot;,SUM(L729:L730)/SUM(D729:D730))"/>
    <hyperlink ref="X691" r:id="rId2205" display="=@if(sum(d729.d730)=0,&quot;NA&quot;,SUM(L729:L730)/SUM(D729:D730))"/>
    <hyperlink ref="Z689" r:id="rId2206" display="=@if(sum(d729.d730)=0,&quot;NA&quot;,SUM(L729:L730)/SUM(D729:D730))"/>
    <hyperlink ref="Z690" r:id="rId2207" display="=@if(sum(d729.d730)=0,&quot;NA&quot;,SUM(L729:L730)/SUM(D729:D730))"/>
    <hyperlink ref="Z691" r:id="rId2208" display="=@if(sum(d729.d730)=0,&quot;NA&quot;,SUM(L729:L730)/SUM(D729:D730))"/>
    <hyperlink ref="AB690" r:id="rId2209" display="=@if(sum(d729.d730)=0,&quot;NA&quot;,SUM(L729:L730)/SUM(D729:D730))"/>
    <hyperlink ref="AB691" r:id="rId2210" display="=@if(sum(d729.d730)=0,&quot;NA&quot;,SUM(L729:L730)/SUM(D729:D730))"/>
    <hyperlink ref="AD691" r:id="rId2211" display="=@if(sum(d729.d730)=0,&quot;NA&quot;,SUM(L729:L730)/SUM(D729:D730))"/>
    <hyperlink ref="R692" r:id="rId2212" display="=@if(sum(d729.d730)=0,&quot;NA&quot;,SUM(L729:L730)/SUM(D729:D730))"/>
    <hyperlink ref="R693" r:id="rId2213" display="=@if(sum(d729.d730)=0,&quot;NA&quot;,SUM(L729:L730)/SUM(D729:D730))"/>
    <hyperlink ref="R694" r:id="rId2214" display="=@if(sum(d729.d730)=0,&quot;NA&quot;,SUM(L729:L730)/SUM(D729:D730))"/>
    <hyperlink ref="T692" r:id="rId2215" display="=@if(sum(d729.d730)=0,&quot;NA&quot;,SUM(L729:L730)/SUM(D729:D730))"/>
    <hyperlink ref="T693" r:id="rId2216" display="=@if(sum(d729.d730)=0,&quot;NA&quot;,SUM(L729:L730)/SUM(D729:D730))"/>
    <hyperlink ref="T694" r:id="rId2217" display="=@if(sum(d729.d730)=0,&quot;NA&quot;,SUM(L729:L730)/SUM(D729:D730))"/>
    <hyperlink ref="V692" r:id="rId2218" display="=@if(sum(d729.d730)=0,&quot;NA&quot;,SUM(L729:L730)/SUM(D729:D730))"/>
    <hyperlink ref="V693" r:id="rId2219" display="=@if(sum(d729.d730)=0,&quot;NA&quot;,SUM(L729:L730)/SUM(D729:D730))"/>
    <hyperlink ref="V694" r:id="rId2220" display="=@if(sum(d729.d730)=0,&quot;NA&quot;,SUM(L729:L730)/SUM(D729:D730))"/>
    <hyperlink ref="X692" r:id="rId2221" display="=@if(sum(d729.d730)=0,&quot;NA&quot;,SUM(L729:L730)/SUM(D729:D730))"/>
    <hyperlink ref="X693" r:id="rId2222" display="=@if(sum(d729.d730)=0,&quot;NA&quot;,SUM(L729:L730)/SUM(D729:D730))"/>
    <hyperlink ref="X694" r:id="rId2223" display="=@if(sum(d729.d730)=0,&quot;NA&quot;,SUM(L729:L730)/SUM(D729:D730))"/>
    <hyperlink ref="Z692" r:id="rId2224" display="=@if(sum(d729.d730)=0,&quot;NA&quot;,SUM(L729:L730)/SUM(D729:D730))"/>
    <hyperlink ref="Z693" r:id="rId2225" display="=@if(sum(d729.d730)=0,&quot;NA&quot;,SUM(L729:L730)/SUM(D729:D730))"/>
    <hyperlink ref="Z694" r:id="rId2226" display="=@if(sum(d729.d730)=0,&quot;NA&quot;,SUM(L729:L730)/SUM(D729:D730))"/>
    <hyperlink ref="AB692" r:id="rId2227" display="=@if(sum(d729.d730)=0,&quot;NA&quot;,SUM(L729:L730)/SUM(D729:D730))"/>
    <hyperlink ref="AB693" r:id="rId2228" display="=@if(sum(d729.d730)=0,&quot;NA&quot;,SUM(L729:L730)/SUM(D729:D730))"/>
    <hyperlink ref="AB694" r:id="rId2229" display="=@if(sum(d729.d730)=0,&quot;NA&quot;,SUM(L729:L730)/SUM(D729:D730))"/>
    <hyperlink ref="AD692" r:id="rId2230" display="=@if(sum(d729.d730)=0,&quot;NA&quot;,SUM(L729:L730)/SUM(D729:D730))"/>
    <hyperlink ref="AD693" r:id="rId2231" display="=@if(sum(d729.d730)=0,&quot;NA&quot;,SUM(L729:L730)/SUM(D729:D730))"/>
    <hyperlink ref="AD694" r:id="rId2232" display="=@if(sum(d729.d730)=0,&quot;NA&quot;,SUM(L729:L730)/SUM(D729:D730))"/>
    <hyperlink ref="AF692" r:id="rId2233" display="=@if(sum(d729.d730)=0,&quot;NA&quot;,SUM(L729:L730)/SUM(D729:D730))"/>
    <hyperlink ref="AF693" r:id="rId2234" display="=@if(sum(d729.d730)=0,&quot;NA&quot;,SUM(L729:L730)/SUM(D729:D730))"/>
    <hyperlink ref="AF694" r:id="rId2235" display="=@if(sum(d729.d730)=0,&quot;NA&quot;,SUM(L729:L730)/SUM(D729:D730))"/>
    <hyperlink ref="AH690" r:id="rId2236" display="=@if(sum(d729.d730)=0,&quot;NA&quot;,SUM(L729:L730)/SUM(D729:D730))"/>
    <hyperlink ref="AH693" r:id="rId2237" display="=@if(sum(d729.d730)=0,&quot;NA&quot;,SUM(L729:L730)/SUM(D729:D730))"/>
    <hyperlink ref="AH694" r:id="rId2238" display="=@if(sum(d729.d730)=0,&quot;NA&quot;,SUM(L729:L730)/SUM(D729:D730))"/>
    <hyperlink ref="AJ690" r:id="rId2239" display="=@if(sum(d729.d730)=0,&quot;NA&quot;,SUM(L729:L730)/SUM(D729:D730))"/>
    <hyperlink ref="AJ691" r:id="rId2240" display="=@if(sum(d729.d730)=0,&quot;NA&quot;,SUM(L729:L730)/SUM(D729:D730))"/>
    <hyperlink ref="AJ694" r:id="rId2241" display="=@if(sum(d729.d730)=0,&quot;NA&quot;,SUM(L729:L730)/SUM(D729:D730))"/>
    <hyperlink ref="AL690" r:id="rId2242" display="=@if(sum(d729.d730)=0,&quot;NA&quot;,SUM(L729:L730)/SUM(D729:D730))"/>
    <hyperlink ref="AL691" r:id="rId2243" display="=@if(sum(d729.d730)=0,&quot;NA&quot;,SUM(L729:L730)/SUM(D729:D730))"/>
    <hyperlink ref="AL692" r:id="rId2244" display="=@if(sum(d729.d730)=0,&quot;NA&quot;,SUM(L729:L730)/SUM(D729:D730))"/>
    <hyperlink ref="AN690" r:id="rId2245" display="=@if(sum(d729.d730)=0,&quot;NA&quot;,SUM(L729:L730)/SUM(D729:D730))"/>
    <hyperlink ref="AN691" r:id="rId2246" display="=@if(sum(d729.d730)=0,&quot;NA&quot;,SUM(L729:L730)/SUM(D729:D730))"/>
    <hyperlink ref="AN692" r:id="rId2247" display="=@if(sum(d729.d730)=0,&quot;NA&quot;,SUM(L729:L730)/SUM(D729:D730))"/>
    <hyperlink ref="AN693" r:id="rId2248" display="=@if(sum(d729.d730)=0,&quot;NA&quot;,SUM(L729:L730)/SUM(D729:D730))"/>
    <hyperlink ref="V689" r:id="rId2249" display="=@if(sum(d729.d730)=0,&quot;NA&quot;,SUM(L729:L730)/SUM(D729:D730))"/>
    <hyperlink ref="R695" r:id="rId2250" display="=@if(sum(d729.d730)=0,&quot;NA&quot;,SUM(L729:L730)/SUM(D729:D730))"/>
    <hyperlink ref="T695" r:id="rId2251" display="=@if(sum(d729.d730)=0,&quot;NA&quot;,SUM(L729:L730)/SUM(D729:D730))"/>
    <hyperlink ref="V695" r:id="rId2252" display="=@if(sum(d729.d730)=0,&quot;NA&quot;,SUM(L729:L730)/SUM(D729:D730))"/>
    <hyperlink ref="Z695" r:id="rId2253" display="=@if(sum(d729.d730)=0,&quot;NA&quot;,SUM(L729:L730)/SUM(D729:D730))"/>
    <hyperlink ref="AB695" r:id="rId2254" display="=@if(sum(d729.d730)=0,&quot;NA&quot;,SUM(L729:L730)/SUM(D729:D730))"/>
    <hyperlink ref="AD695" r:id="rId2255" display="=@if(sum(d729.d730)=0,&quot;NA&quot;,SUM(L729:L730)/SUM(D729:D730))"/>
    <hyperlink ref="AF695" r:id="rId2256" display="=@if(sum(d729.d730)=0,&quot;NA&quot;,SUM(L729:L730)/SUM(D729:D730))"/>
    <hyperlink ref="AH695" r:id="rId2257" display="=@if(sum(d729.d730)=0,&quot;NA&quot;,SUM(L729:L730)/SUM(D729:D730))"/>
    <hyperlink ref="AJ695" r:id="rId2258" display="=@if(sum(d729.d730)=0,&quot;NA&quot;,SUM(L729:L730)/SUM(D729:D730))"/>
    <hyperlink ref="AL695" r:id="rId2259" display="=@if(sum(d729.d730)=0,&quot;NA&quot;,SUM(L729:L730)/SUM(D729:D730))"/>
    <hyperlink ref="R696:R698" r:id="rId2260" display="=@if(sum(d729.d730)=0,&quot;NA&quot;,SUM(L729:L730)/SUM(D729:D730))"/>
    <hyperlink ref="T696:T698" r:id="rId2261" display="=@if(sum(d729.d730)=0,&quot;NA&quot;,SUM(L729:L730)/SUM(D729:D730))"/>
    <hyperlink ref="V696:V698" r:id="rId2262" display="=@if(sum(d729.d730)=0,&quot;NA&quot;,SUM(L729:L730)/SUM(D729:D730))"/>
    <hyperlink ref="X695" r:id="rId2263" display="=@if(sum(d729.d730)=0,&quot;NA&quot;,SUM(L729:L730)/SUM(D729:D730))"/>
    <hyperlink ref="X696:X698" r:id="rId2264" display="=@if(sum(d729.d730)=0,&quot;NA&quot;,SUM(L729:L730)/SUM(D729:D730))"/>
    <hyperlink ref="Z696:Z698" r:id="rId2265" display="=@if(sum(d729.d730)=0,&quot;NA&quot;,SUM(L729:L730)/SUM(D729:D730))"/>
    <hyperlink ref="AB696:AB698" r:id="rId2266" display="=@if(sum(d729.d730)=0,&quot;NA&quot;,SUM(L729:L730)/SUM(D729:D730))"/>
    <hyperlink ref="AD696:AD698" r:id="rId2267" display="=@if(sum(d729.d730)=0,&quot;NA&quot;,SUM(L729:L730)/SUM(D729:D730))"/>
    <hyperlink ref="AF696:AF698" r:id="rId2268" display="=@if(sum(d729.d730)=0,&quot;NA&quot;,SUM(L729:L730)/SUM(D729:D730))"/>
    <hyperlink ref="AH696:AH698" r:id="rId2269" display="=@if(sum(d729.d730)=0,&quot;NA&quot;,SUM(L729:L730)/SUM(D729:D730))"/>
    <hyperlink ref="AJ696:AJ698" r:id="rId2270" display="=@if(sum(d729.d730)=0,&quot;NA&quot;,SUM(L729:L730)/SUM(D729:D730))"/>
    <hyperlink ref="AL696:AL698" r:id="rId2271" display="=@if(sum(d729.d730)=0,&quot;NA&quot;,SUM(L729:L730)/SUM(D729:D730))"/>
    <hyperlink ref="AN696:AN698" r:id="rId2272" display="=@if(sum(d729.d730)=0,&quot;NA&quot;,SUM(L729:L730)/SUM(D729:D730))"/>
    <hyperlink ref="V687" r:id="rId2273" display="=@if(sum(d729.d730)=0,&quot;NA&quot;,SUM(L729:L730)/SUM(D729:D730))"/>
    <hyperlink ref="T686" r:id="rId2274" display="=@if(sum(d729.d730)=0,&quot;NA&quot;,SUM(L729:L730)/SUM(D729:D730))"/>
    <hyperlink ref="N754" r:id="rId2275" display="=@if(sum(d729.d730)=0,&quot;NA&quot;,SUM(L729:L730)/SUM(D729:D730))"/>
    <hyperlink ref="N755" r:id="rId2276" display="=@if(sum(d729.d730)=0,&quot;NA&quot;,SUM(L729:L730)/SUM(D729:D730))"/>
    <hyperlink ref="N756" r:id="rId2277" display="=@if(sum(d729.d730)=0,&quot;NA&quot;,SUM(L729:L730)/SUM(D729:D730))"/>
    <hyperlink ref="N757" r:id="rId2278" display="=@if(sum(d729.d730)=0,&quot;NA&quot;,SUM(L729:L730)/SUM(D729:D730))"/>
    <hyperlink ref="N758:N761" r:id="rId2279" display="=@if(sum(d729.d730)=0,&quot;NA&quot;,SUM(L729:L730)/SUM(D729:D730))"/>
    <hyperlink ref="P754" r:id="rId2280" display="=@if(sum(d729.d730)=0,&quot;NA&quot;,SUM(L729:L730)/SUM(D729:D730))"/>
    <hyperlink ref="P755" r:id="rId2281" display="=@if(sum(d729.d730)=0,&quot;NA&quot;,SUM(L729:L730)/SUM(D729:D730))"/>
    <hyperlink ref="P756" r:id="rId2282" display="=@if(sum(d729.d730)=0,&quot;NA&quot;,SUM(L729:L730)/SUM(D729:D730))"/>
    <hyperlink ref="P757" r:id="rId2283" display="=@if(sum(d729.d730)=0,&quot;NA&quot;,SUM(L729:L730)/SUM(D729:D730))"/>
    <hyperlink ref="P758:P761" r:id="rId2284" display="=@if(sum(d729.d730)=0,&quot;NA&quot;,SUM(L729:L730)/SUM(D729:D730))"/>
    <hyperlink ref="T750" r:id="rId2285" display="=@if(sum(d729.d730)=0,&quot;NA&quot;,SUM(L729:L730)/SUM(D729:D730))"/>
    <hyperlink ref="T751" r:id="rId2286" display="=@if(sum(d729.d730)=0,&quot;NA&quot;,SUM(L729:L730)/SUM(D729:D730))"/>
    <hyperlink ref="T752" r:id="rId2287" display="=@if(sum(d729.d730)=0,&quot;NA&quot;,SUM(L729:L730)/SUM(D729:D730))"/>
    <hyperlink ref="T753" r:id="rId2288" display="=@if(sum(d729.d730)=0,&quot;NA&quot;,SUM(L729:L730)/SUM(D729:D730))"/>
    <hyperlink ref="T754" r:id="rId2289" display="=@if(sum(d729.d730)=0,&quot;NA&quot;,SUM(L729:L730)/SUM(D729:D730))"/>
    <hyperlink ref="V751" r:id="rId2290" display="=@if(sum(d729.d730)=0,&quot;NA&quot;,SUM(L729:L730)/SUM(D729:D730))"/>
    <hyperlink ref="V753" r:id="rId2291" display="=@if(sum(d729.d730)=0,&quot;NA&quot;,SUM(L729:L730)/SUM(D729:D730))"/>
    <hyperlink ref="V754" r:id="rId2292" display="=@if(sum(d729.d730)=0,&quot;NA&quot;,SUM(L729:L730)/SUM(D729:D730))"/>
    <hyperlink ref="X751" r:id="rId2293" display="=@if(sum(d729.d730)=0,&quot;NA&quot;,SUM(L729:L730)/SUM(D729:D730))"/>
    <hyperlink ref="X752" r:id="rId2294" display="=@if(sum(d729.d730)=0,&quot;NA&quot;,SUM(L729:L730)/SUM(D729:D730))"/>
    <hyperlink ref="X753" r:id="rId2295" display="=@if(sum(d729.d730)=0,&quot;NA&quot;,SUM(L729:L730)/SUM(D729:D730))"/>
    <hyperlink ref="X754" r:id="rId2296" display="=@if(sum(d729.d730)=0,&quot;NA&quot;,SUM(L729:L730)/SUM(D729:D730))"/>
    <hyperlink ref="Z752" r:id="rId2297" display="=@if(sum(d729.d730)=0,&quot;NA&quot;,SUM(L729:L730)/SUM(D729:D730))"/>
    <hyperlink ref="Z753" r:id="rId2298" display="=@if(sum(d729.d730)=0,&quot;NA&quot;,SUM(L729:L730)/SUM(D729:D730))"/>
    <hyperlink ref="Z754" r:id="rId2299" display="=@if(sum(d729.d730)=0,&quot;NA&quot;,SUM(L729:L730)/SUM(D729:D730))"/>
    <hyperlink ref="AB753" r:id="rId2300" display="=@if(sum(d729.d730)=0,&quot;NA&quot;,SUM(L729:L730)/SUM(D729:D730))"/>
    <hyperlink ref="AB754" r:id="rId2301" display="=@if(sum(d729.d730)=0,&quot;NA&quot;,SUM(L729:L730)/SUM(D729:D730))"/>
    <hyperlink ref="AD754" r:id="rId2302" display="=@if(sum(d729.d730)=0,&quot;NA&quot;,SUM(L729:L730)/SUM(D729:D730))"/>
    <hyperlink ref="R755" r:id="rId2303" display="=@if(sum(d729.d730)=0,&quot;NA&quot;,SUM(L729:L730)/SUM(D729:D730))"/>
    <hyperlink ref="R756" r:id="rId2304" display="=@if(sum(d729.d730)=0,&quot;NA&quot;,SUM(L729:L730)/SUM(D729:D730))"/>
    <hyperlink ref="R757" r:id="rId2305" display="=@if(sum(d729.d730)=0,&quot;NA&quot;,SUM(L729:L730)/SUM(D729:D730))"/>
    <hyperlink ref="T755" r:id="rId2306" display="=@if(sum(d729.d730)=0,&quot;NA&quot;,SUM(L729:L730)/SUM(D729:D730))"/>
    <hyperlink ref="T756" r:id="rId2307" display="=@if(sum(d729.d730)=0,&quot;NA&quot;,SUM(L729:L730)/SUM(D729:D730))"/>
    <hyperlink ref="T757" r:id="rId2308" display="=@if(sum(d729.d730)=0,&quot;NA&quot;,SUM(L729:L730)/SUM(D729:D730))"/>
    <hyperlink ref="V755" r:id="rId2309" display="=@if(sum(d729.d730)=0,&quot;NA&quot;,SUM(L729:L730)/SUM(D729:D730))"/>
    <hyperlink ref="V756" r:id="rId2310" display="=@if(sum(d729.d730)=0,&quot;NA&quot;,SUM(L729:L730)/SUM(D729:D730))"/>
    <hyperlink ref="V757" r:id="rId2311" display="=@if(sum(d729.d730)=0,&quot;NA&quot;,SUM(L729:L730)/SUM(D729:D730))"/>
    <hyperlink ref="X755" r:id="rId2312" display="=@if(sum(d729.d730)=0,&quot;NA&quot;,SUM(L729:L730)/SUM(D729:D730))"/>
    <hyperlink ref="X756" r:id="rId2313" display="=@if(sum(d729.d730)=0,&quot;NA&quot;,SUM(L729:L730)/SUM(D729:D730))"/>
    <hyperlink ref="X757" r:id="rId2314" display="=@if(sum(d729.d730)=0,&quot;NA&quot;,SUM(L729:L730)/SUM(D729:D730))"/>
    <hyperlink ref="Z755" r:id="rId2315" display="=@if(sum(d729.d730)=0,&quot;NA&quot;,SUM(L729:L730)/SUM(D729:D730))"/>
    <hyperlink ref="Z756" r:id="rId2316" display="=@if(sum(d729.d730)=0,&quot;NA&quot;,SUM(L729:L730)/SUM(D729:D730))"/>
    <hyperlink ref="Z757" r:id="rId2317" display="=@if(sum(d729.d730)=0,&quot;NA&quot;,SUM(L729:L730)/SUM(D729:D730))"/>
    <hyperlink ref="AB755" r:id="rId2318" display="=@if(sum(d729.d730)=0,&quot;NA&quot;,SUM(L729:L730)/SUM(D729:D730))"/>
    <hyperlink ref="AB756" r:id="rId2319" display="=@if(sum(d729.d730)=0,&quot;NA&quot;,SUM(L729:L730)/SUM(D729:D730))"/>
    <hyperlink ref="AB757" r:id="rId2320" display="=@if(sum(d729.d730)=0,&quot;NA&quot;,SUM(L729:L730)/SUM(D729:D730))"/>
    <hyperlink ref="AD755" r:id="rId2321" display="=@if(sum(d729.d730)=0,&quot;NA&quot;,SUM(L729:L730)/SUM(D729:D730))"/>
    <hyperlink ref="AD756" r:id="rId2322" display="=@if(sum(d729.d730)=0,&quot;NA&quot;,SUM(L729:L730)/SUM(D729:D730))"/>
    <hyperlink ref="AD757" r:id="rId2323" display="=@if(sum(d729.d730)=0,&quot;NA&quot;,SUM(L729:L730)/SUM(D729:D730))"/>
    <hyperlink ref="AF755" r:id="rId2324" display="=@if(sum(d729.d730)=0,&quot;NA&quot;,SUM(L729:L730)/SUM(D729:D730))"/>
    <hyperlink ref="AF756" r:id="rId2325" display="=@if(sum(d729.d730)=0,&quot;NA&quot;,SUM(L729:L730)/SUM(D729:D730))"/>
    <hyperlink ref="AF757" r:id="rId2326" display="=@if(sum(d729.d730)=0,&quot;NA&quot;,SUM(L729:L730)/SUM(D729:D730))"/>
    <hyperlink ref="AH753" r:id="rId2327" display="=@if(sum(d729.d730)=0,&quot;NA&quot;,SUM(L729:L730)/SUM(D729:D730))"/>
    <hyperlink ref="AH756" r:id="rId2328" display="=@if(sum(d729.d730)=0,&quot;NA&quot;,SUM(L729:L730)/SUM(D729:D730))"/>
    <hyperlink ref="AH757" r:id="rId2329" display="=@if(sum(d729.d730)=0,&quot;NA&quot;,SUM(L729:L730)/SUM(D729:D730))"/>
    <hyperlink ref="AJ753" r:id="rId2330" display="=@if(sum(d729.d730)=0,&quot;NA&quot;,SUM(L729:L730)/SUM(D729:D730))"/>
    <hyperlink ref="AJ754" r:id="rId2331" display="=@if(sum(d729.d730)=0,&quot;NA&quot;,SUM(L729:L730)/SUM(D729:D730))"/>
    <hyperlink ref="AJ757" r:id="rId2332" display="=@if(sum(d729.d730)=0,&quot;NA&quot;,SUM(L729:L730)/SUM(D729:D730))"/>
    <hyperlink ref="AL753" r:id="rId2333" display="=@if(sum(d729.d730)=0,&quot;NA&quot;,SUM(L729:L730)/SUM(D729:D730))"/>
    <hyperlink ref="AL754" r:id="rId2334" display="=@if(sum(d729.d730)=0,&quot;NA&quot;,SUM(L729:L730)/SUM(D729:D730))"/>
    <hyperlink ref="AL755" r:id="rId2335" display="=@if(sum(d729.d730)=0,&quot;NA&quot;,SUM(L729:L730)/SUM(D729:D730))"/>
    <hyperlink ref="AN753" r:id="rId2336" display="=@if(sum(d729.d730)=0,&quot;NA&quot;,SUM(L729:L730)/SUM(D729:D730))"/>
    <hyperlink ref="AN754" r:id="rId2337" display="=@if(sum(d729.d730)=0,&quot;NA&quot;,SUM(L729:L730)/SUM(D729:D730))"/>
    <hyperlink ref="AN755" r:id="rId2338" display="=@if(sum(d729.d730)=0,&quot;NA&quot;,SUM(L729:L730)/SUM(D729:D730))"/>
    <hyperlink ref="AN756" r:id="rId2339" display="=@if(sum(d729.d730)=0,&quot;NA&quot;,SUM(L729:L730)/SUM(D729:D730))"/>
    <hyperlink ref="V752" r:id="rId2340" display="=@if(sum(d729.d730)=0,&quot;NA&quot;,SUM(L729:L730)/SUM(D729:D730))"/>
    <hyperlink ref="R758" r:id="rId2341" display="=@if(sum(d729.d730)=0,&quot;NA&quot;,SUM(L729:L730)/SUM(D729:D730))"/>
    <hyperlink ref="T758" r:id="rId2342" display="=@if(sum(d729.d730)=0,&quot;NA&quot;,SUM(L729:L730)/SUM(D729:D730))"/>
    <hyperlink ref="V758" r:id="rId2343" display="=@if(sum(d729.d730)=0,&quot;NA&quot;,SUM(L729:L730)/SUM(D729:D730))"/>
    <hyperlink ref="Z758" r:id="rId2344" display="=@if(sum(d729.d730)=0,&quot;NA&quot;,SUM(L729:L730)/SUM(D729:D730))"/>
    <hyperlink ref="AB758" r:id="rId2345" display="=@if(sum(d729.d730)=0,&quot;NA&quot;,SUM(L729:L730)/SUM(D729:D730))"/>
    <hyperlink ref="AD758" r:id="rId2346" display="=@if(sum(d729.d730)=0,&quot;NA&quot;,SUM(L729:L730)/SUM(D729:D730))"/>
    <hyperlink ref="AF758" r:id="rId2347" display="=@if(sum(d729.d730)=0,&quot;NA&quot;,SUM(L729:L730)/SUM(D729:D730))"/>
    <hyperlink ref="AH758" r:id="rId2348" display="=@if(sum(d729.d730)=0,&quot;NA&quot;,SUM(L729:L730)/SUM(D729:D730))"/>
    <hyperlink ref="AJ758" r:id="rId2349" display="=@if(sum(d729.d730)=0,&quot;NA&quot;,SUM(L729:L730)/SUM(D729:D730))"/>
    <hyperlink ref="AL758" r:id="rId2350" display="=@if(sum(d729.d730)=0,&quot;NA&quot;,SUM(L729:L730)/SUM(D729:D730))"/>
    <hyperlink ref="R759:R761" r:id="rId2351" display="=@if(sum(d729.d730)=0,&quot;NA&quot;,SUM(L729:L730)/SUM(D729:D730))"/>
    <hyperlink ref="T759:T761" r:id="rId2352" display="=@if(sum(d729.d730)=0,&quot;NA&quot;,SUM(L729:L730)/SUM(D729:D730))"/>
    <hyperlink ref="V759:V761" r:id="rId2353" display="=@if(sum(d729.d730)=0,&quot;NA&quot;,SUM(L729:L730)/SUM(D729:D730))"/>
    <hyperlink ref="X758" r:id="rId2354" display="=@if(sum(d729.d730)=0,&quot;NA&quot;,SUM(L729:L730)/SUM(D729:D730))"/>
    <hyperlink ref="X759:X761" r:id="rId2355" display="=@if(sum(d729.d730)=0,&quot;NA&quot;,SUM(L729:L730)/SUM(D729:D730))"/>
    <hyperlink ref="Z759:Z761" r:id="rId2356" display="=@if(sum(d729.d730)=0,&quot;NA&quot;,SUM(L729:L730)/SUM(D729:D730))"/>
    <hyperlink ref="AB759:AB761" r:id="rId2357" display="=@if(sum(d729.d730)=0,&quot;NA&quot;,SUM(L729:L730)/SUM(D729:D730))"/>
    <hyperlink ref="AD759:AD761" r:id="rId2358" display="=@if(sum(d729.d730)=0,&quot;NA&quot;,SUM(L729:L730)/SUM(D729:D730))"/>
    <hyperlink ref="AF759:AF761" r:id="rId2359" display="=@if(sum(d729.d730)=0,&quot;NA&quot;,SUM(L729:L730)/SUM(D729:D730))"/>
    <hyperlink ref="AH759:AH761" r:id="rId2360" display="=@if(sum(d729.d730)=0,&quot;NA&quot;,SUM(L729:L730)/SUM(D729:D730))"/>
    <hyperlink ref="AJ759:AJ761" r:id="rId2361" display="=@if(sum(d729.d730)=0,&quot;NA&quot;,SUM(L729:L730)/SUM(D729:D730))"/>
    <hyperlink ref="AL759:AL761" r:id="rId2362" display="=@if(sum(d729.d730)=0,&quot;NA&quot;,SUM(L729:L730)/SUM(D729:D730))"/>
    <hyperlink ref="AN759:AN761" r:id="rId2363" display="=@if(sum(d729.d730)=0,&quot;NA&quot;,SUM(L729:L730)/SUM(D729:D730))"/>
    <hyperlink ref="V750" r:id="rId2364" display="=@if(sum(d729.d730)=0,&quot;NA&quot;,SUM(L729:L730)/SUM(D729:D730))"/>
    <hyperlink ref="T749" r:id="rId2365" display="=@if(sum(d729.d730)=0,&quot;NA&quot;,SUM(L729:L730)/SUM(D729:D730))"/>
    <hyperlink ref="N775" r:id="rId2366" display="=@if(sum(d729.d730)=0,&quot;NA&quot;,SUM(L729:L730)/SUM(D729:D730))"/>
    <hyperlink ref="N776" r:id="rId2367" display="=@if(sum(d729.d730)=0,&quot;NA&quot;,SUM(L729:L730)/SUM(D729:D730))"/>
    <hyperlink ref="N777" r:id="rId2368" display="=@if(sum(d729.d730)=0,&quot;NA&quot;,SUM(L729:L730)/SUM(D729:D730))"/>
    <hyperlink ref="N778" r:id="rId2369" display="=@if(sum(d729.d730)=0,&quot;NA&quot;,SUM(L729:L730)/SUM(D729:D730))"/>
    <hyperlink ref="N779:N782" r:id="rId2370" display="=@if(sum(d729.d730)=0,&quot;NA&quot;,SUM(L729:L730)/SUM(D729:D730))"/>
    <hyperlink ref="P775" r:id="rId2371" display="=@if(sum(d729.d730)=0,&quot;NA&quot;,SUM(L729:L730)/SUM(D729:D730))"/>
    <hyperlink ref="P776" r:id="rId2372" display="=@if(sum(d729.d730)=0,&quot;NA&quot;,SUM(L729:L730)/SUM(D729:D730))"/>
    <hyperlink ref="P777" r:id="rId2373" display="=@if(sum(d729.d730)=0,&quot;NA&quot;,SUM(L729:L730)/SUM(D729:D730))"/>
    <hyperlink ref="P778" r:id="rId2374" display="=@if(sum(d729.d730)=0,&quot;NA&quot;,SUM(L729:L730)/SUM(D729:D730))"/>
    <hyperlink ref="P779:P782" r:id="rId2375" display="=@if(sum(d729.d730)=0,&quot;NA&quot;,SUM(L729:L730)/SUM(D729:D730))"/>
    <hyperlink ref="T771" r:id="rId2376" display="=@if(sum(d729.d730)=0,&quot;NA&quot;,SUM(L729:L730)/SUM(D729:D730))"/>
    <hyperlink ref="T772" r:id="rId2377" display="=@if(sum(d729.d730)=0,&quot;NA&quot;,SUM(L729:L730)/SUM(D729:D730))"/>
    <hyperlink ref="T773" r:id="rId2378" display="=@if(sum(d729.d730)=0,&quot;NA&quot;,SUM(L729:L730)/SUM(D729:D730))"/>
    <hyperlink ref="T774" r:id="rId2379" display="=@if(sum(d729.d730)=0,&quot;NA&quot;,SUM(L729:L730)/SUM(D729:D730))"/>
    <hyperlink ref="T775" r:id="rId2380" display="=@if(sum(d729.d730)=0,&quot;NA&quot;,SUM(L729:L730)/SUM(D729:D730))"/>
    <hyperlink ref="V772" r:id="rId2381" display="=@if(sum(d729.d730)=0,&quot;NA&quot;,SUM(L729:L730)/SUM(D729:D730))"/>
    <hyperlink ref="V774" r:id="rId2382" display="=@if(sum(d729.d730)=0,&quot;NA&quot;,SUM(L729:L730)/SUM(D729:D730))"/>
    <hyperlink ref="V775" r:id="rId2383" display="=@if(sum(d729.d730)=0,&quot;NA&quot;,SUM(L729:L730)/SUM(D729:D730))"/>
    <hyperlink ref="X772" r:id="rId2384" display="=@if(sum(d729.d730)=0,&quot;NA&quot;,SUM(L729:L730)/SUM(D729:D730))"/>
    <hyperlink ref="X773" r:id="rId2385" display="=@if(sum(d729.d730)=0,&quot;NA&quot;,SUM(L729:L730)/SUM(D729:D730))"/>
    <hyperlink ref="X774" r:id="rId2386" display="=@if(sum(d729.d730)=0,&quot;NA&quot;,SUM(L729:L730)/SUM(D729:D730))"/>
    <hyperlink ref="X775" r:id="rId2387" display="=@if(sum(d729.d730)=0,&quot;NA&quot;,SUM(L729:L730)/SUM(D729:D730))"/>
    <hyperlink ref="Z773" r:id="rId2388" display="=@if(sum(d729.d730)=0,&quot;NA&quot;,SUM(L729:L730)/SUM(D729:D730))"/>
    <hyperlink ref="Z774" r:id="rId2389" display="=@if(sum(d729.d730)=0,&quot;NA&quot;,SUM(L729:L730)/SUM(D729:D730))"/>
    <hyperlink ref="Z775" r:id="rId2390" display="=@if(sum(d729.d730)=0,&quot;NA&quot;,SUM(L729:L730)/SUM(D729:D730))"/>
    <hyperlink ref="AB774" r:id="rId2391" display="=@if(sum(d729.d730)=0,&quot;NA&quot;,SUM(L729:L730)/SUM(D729:D730))"/>
    <hyperlink ref="AB775" r:id="rId2392" display="=@if(sum(d729.d730)=0,&quot;NA&quot;,SUM(L729:L730)/SUM(D729:D730))"/>
    <hyperlink ref="AD775" r:id="rId2393" display="=@if(sum(d729.d730)=0,&quot;NA&quot;,SUM(L729:L730)/SUM(D729:D730))"/>
    <hyperlink ref="R776" r:id="rId2394" display="=@if(sum(d729.d730)=0,&quot;NA&quot;,SUM(L729:L730)/SUM(D729:D730))"/>
    <hyperlink ref="R777" r:id="rId2395" display="=@if(sum(d729.d730)=0,&quot;NA&quot;,SUM(L729:L730)/SUM(D729:D730))"/>
    <hyperlink ref="R778" r:id="rId2396" display="=@if(sum(d729.d730)=0,&quot;NA&quot;,SUM(L729:L730)/SUM(D729:D730))"/>
    <hyperlink ref="T776" r:id="rId2397" display="=@if(sum(d729.d730)=0,&quot;NA&quot;,SUM(L729:L730)/SUM(D729:D730))"/>
    <hyperlink ref="T777" r:id="rId2398" display="=@if(sum(d729.d730)=0,&quot;NA&quot;,SUM(L729:L730)/SUM(D729:D730))"/>
    <hyperlink ref="T778" r:id="rId2399" display="=@if(sum(d729.d730)=0,&quot;NA&quot;,SUM(L729:L730)/SUM(D729:D730))"/>
    <hyperlink ref="V776" r:id="rId2400" display="=@if(sum(d729.d730)=0,&quot;NA&quot;,SUM(L729:L730)/SUM(D729:D730))"/>
    <hyperlink ref="V777" r:id="rId2401" display="=@if(sum(d729.d730)=0,&quot;NA&quot;,SUM(L729:L730)/SUM(D729:D730))"/>
    <hyperlink ref="V778" r:id="rId2402" display="=@if(sum(d729.d730)=0,&quot;NA&quot;,SUM(L729:L730)/SUM(D729:D730))"/>
    <hyperlink ref="X776" r:id="rId2403" display="=@if(sum(d729.d730)=0,&quot;NA&quot;,SUM(L729:L730)/SUM(D729:D730))"/>
    <hyperlink ref="X777" r:id="rId2404" display="=@if(sum(d729.d730)=0,&quot;NA&quot;,SUM(L729:L730)/SUM(D729:D730))"/>
    <hyperlink ref="X778" r:id="rId2405" display="=@if(sum(d729.d730)=0,&quot;NA&quot;,SUM(L729:L730)/SUM(D729:D730))"/>
    <hyperlink ref="Z776" r:id="rId2406" display="=@if(sum(d729.d730)=0,&quot;NA&quot;,SUM(L729:L730)/SUM(D729:D730))"/>
    <hyperlink ref="Z777" r:id="rId2407" display="=@if(sum(d729.d730)=0,&quot;NA&quot;,SUM(L729:L730)/SUM(D729:D730))"/>
    <hyperlink ref="Z778" r:id="rId2408" display="=@if(sum(d729.d730)=0,&quot;NA&quot;,SUM(L729:L730)/SUM(D729:D730))"/>
    <hyperlink ref="AB776" r:id="rId2409" display="=@if(sum(d729.d730)=0,&quot;NA&quot;,SUM(L729:L730)/SUM(D729:D730))"/>
    <hyperlink ref="AB777" r:id="rId2410" display="=@if(sum(d729.d730)=0,&quot;NA&quot;,SUM(L729:L730)/SUM(D729:D730))"/>
    <hyperlink ref="AB778" r:id="rId2411" display="=@if(sum(d729.d730)=0,&quot;NA&quot;,SUM(L729:L730)/SUM(D729:D730))"/>
    <hyperlink ref="AD776" r:id="rId2412" display="=@if(sum(d729.d730)=0,&quot;NA&quot;,SUM(L729:L730)/SUM(D729:D730))"/>
    <hyperlink ref="AD777" r:id="rId2413" display="=@if(sum(d729.d730)=0,&quot;NA&quot;,SUM(L729:L730)/SUM(D729:D730))"/>
    <hyperlink ref="AD778" r:id="rId2414" display="=@if(sum(d729.d730)=0,&quot;NA&quot;,SUM(L729:L730)/SUM(D729:D730))"/>
    <hyperlink ref="AF776" r:id="rId2415" display="=@if(sum(d729.d730)=0,&quot;NA&quot;,SUM(L729:L730)/SUM(D729:D730))"/>
    <hyperlink ref="AF777" r:id="rId2416" display="=@if(sum(d729.d730)=0,&quot;NA&quot;,SUM(L729:L730)/SUM(D729:D730))"/>
    <hyperlink ref="AF778" r:id="rId2417" display="=@if(sum(d729.d730)=0,&quot;NA&quot;,SUM(L729:L730)/SUM(D729:D730))"/>
    <hyperlink ref="AH774" r:id="rId2418" display="=@if(sum(d729.d730)=0,&quot;NA&quot;,SUM(L729:L730)/SUM(D729:D730))"/>
    <hyperlink ref="AH777" r:id="rId2419" display="=@if(sum(d729.d730)=0,&quot;NA&quot;,SUM(L729:L730)/SUM(D729:D730))"/>
    <hyperlink ref="AH778" r:id="rId2420" display="=@if(sum(d729.d730)=0,&quot;NA&quot;,SUM(L729:L730)/SUM(D729:D730))"/>
    <hyperlink ref="AJ774" r:id="rId2421" display="=@if(sum(d729.d730)=0,&quot;NA&quot;,SUM(L729:L730)/SUM(D729:D730))"/>
    <hyperlink ref="AJ775" r:id="rId2422" display="=@if(sum(d729.d730)=0,&quot;NA&quot;,SUM(L729:L730)/SUM(D729:D730))"/>
    <hyperlink ref="AJ778" r:id="rId2423" display="=@if(sum(d729.d730)=0,&quot;NA&quot;,SUM(L729:L730)/SUM(D729:D730))"/>
    <hyperlink ref="AL774" r:id="rId2424" display="=@if(sum(d729.d730)=0,&quot;NA&quot;,SUM(L729:L730)/SUM(D729:D730))"/>
    <hyperlink ref="AL775" r:id="rId2425" display="=@if(sum(d729.d730)=0,&quot;NA&quot;,SUM(L729:L730)/SUM(D729:D730))"/>
    <hyperlink ref="AL776" r:id="rId2426" display="=@if(sum(d729.d730)=0,&quot;NA&quot;,SUM(L729:L730)/SUM(D729:D730))"/>
    <hyperlink ref="AN774" r:id="rId2427" display="=@if(sum(d729.d730)=0,&quot;NA&quot;,SUM(L729:L730)/SUM(D729:D730))"/>
    <hyperlink ref="AN775" r:id="rId2428" display="=@if(sum(d729.d730)=0,&quot;NA&quot;,SUM(L729:L730)/SUM(D729:D730))"/>
    <hyperlink ref="AN776" r:id="rId2429" display="=@if(sum(d729.d730)=0,&quot;NA&quot;,SUM(L729:L730)/SUM(D729:D730))"/>
    <hyperlink ref="AN777" r:id="rId2430" display="=@if(sum(d729.d730)=0,&quot;NA&quot;,SUM(L729:L730)/SUM(D729:D730))"/>
    <hyperlink ref="V773" r:id="rId2431" display="=@if(sum(d729.d730)=0,&quot;NA&quot;,SUM(L729:L730)/SUM(D729:D730))"/>
    <hyperlink ref="R779" r:id="rId2432" display="=@if(sum(d729.d730)=0,&quot;NA&quot;,SUM(L729:L730)/SUM(D729:D730))"/>
    <hyperlink ref="T779" r:id="rId2433" display="=@if(sum(d729.d730)=0,&quot;NA&quot;,SUM(L729:L730)/SUM(D729:D730))"/>
    <hyperlink ref="V779" r:id="rId2434" display="=@if(sum(d729.d730)=0,&quot;NA&quot;,SUM(L729:L730)/SUM(D729:D730))"/>
    <hyperlink ref="Z779" r:id="rId2435" display="=@if(sum(d729.d730)=0,&quot;NA&quot;,SUM(L729:L730)/SUM(D729:D730))"/>
    <hyperlink ref="AB779" r:id="rId2436" display="=@if(sum(d729.d730)=0,&quot;NA&quot;,SUM(L729:L730)/SUM(D729:D730))"/>
    <hyperlink ref="AD779" r:id="rId2437" display="=@if(sum(d729.d730)=0,&quot;NA&quot;,SUM(L729:L730)/SUM(D729:D730))"/>
    <hyperlink ref="AF779" r:id="rId2438" display="=@if(sum(d729.d730)=0,&quot;NA&quot;,SUM(L729:L730)/SUM(D729:D730))"/>
    <hyperlink ref="AH779" r:id="rId2439" display="=@if(sum(d729.d730)=0,&quot;NA&quot;,SUM(L729:L730)/SUM(D729:D730))"/>
    <hyperlink ref="AJ779" r:id="rId2440" display="=@if(sum(d729.d730)=0,&quot;NA&quot;,SUM(L729:L730)/SUM(D729:D730))"/>
    <hyperlink ref="AL779" r:id="rId2441" display="=@if(sum(d729.d730)=0,&quot;NA&quot;,SUM(L729:L730)/SUM(D729:D730))"/>
    <hyperlink ref="R780:R782" r:id="rId2442" display="=@if(sum(d729.d730)=0,&quot;NA&quot;,SUM(L729:L730)/SUM(D729:D730))"/>
    <hyperlink ref="T780:T782" r:id="rId2443" display="=@if(sum(d729.d730)=0,&quot;NA&quot;,SUM(L729:L730)/SUM(D729:D730))"/>
    <hyperlink ref="V780:V782" r:id="rId2444" display="=@if(sum(d729.d730)=0,&quot;NA&quot;,SUM(L729:L730)/SUM(D729:D730))"/>
    <hyperlink ref="X779" r:id="rId2445" display="=@if(sum(d729.d730)=0,&quot;NA&quot;,SUM(L729:L730)/SUM(D729:D730))"/>
    <hyperlink ref="X780:X782" r:id="rId2446" display="=@if(sum(d729.d730)=0,&quot;NA&quot;,SUM(L729:L730)/SUM(D729:D730))"/>
    <hyperlink ref="Z780:Z782" r:id="rId2447" display="=@if(sum(d729.d730)=0,&quot;NA&quot;,SUM(L729:L730)/SUM(D729:D730))"/>
    <hyperlink ref="AB780:AB782" r:id="rId2448" display="=@if(sum(d729.d730)=0,&quot;NA&quot;,SUM(L729:L730)/SUM(D729:D730))"/>
    <hyperlink ref="AD780:AD782" r:id="rId2449" display="=@if(sum(d729.d730)=0,&quot;NA&quot;,SUM(L729:L730)/SUM(D729:D730))"/>
    <hyperlink ref="AF780:AF782" r:id="rId2450" display="=@if(sum(d729.d730)=0,&quot;NA&quot;,SUM(L729:L730)/SUM(D729:D730))"/>
    <hyperlink ref="AH780:AH782" r:id="rId2451" display="=@if(sum(d729.d730)=0,&quot;NA&quot;,SUM(L729:L730)/SUM(D729:D730))"/>
    <hyperlink ref="AJ780:AJ782" r:id="rId2452" display="=@if(sum(d729.d730)=0,&quot;NA&quot;,SUM(L729:L730)/SUM(D729:D730))"/>
    <hyperlink ref="AL780:AL782" r:id="rId2453" display="=@if(sum(d729.d730)=0,&quot;NA&quot;,SUM(L729:L730)/SUM(D729:D730))"/>
    <hyperlink ref="AN780:AN782" r:id="rId2454" display="=@if(sum(d729.d730)=0,&quot;NA&quot;,SUM(L729:L730)/SUM(D729:D730))"/>
    <hyperlink ref="V771" r:id="rId2455" display="=@if(sum(d729.d730)=0,&quot;NA&quot;,SUM(L729:L730)/SUM(D729:D730))"/>
    <hyperlink ref="T770" r:id="rId2456" display="=@if(sum(d729.d730)=0,&quot;NA&quot;,SUM(L729:L730)/SUM(D729:D730))"/>
    <hyperlink ref="N796" r:id="rId2457" display="=@if(sum(d729.d730)=0,&quot;NA&quot;,SUM(L729:L730)/SUM(D729:D730))"/>
    <hyperlink ref="N797" r:id="rId2458" display="=@if(sum(d729.d730)=0,&quot;NA&quot;,SUM(L729:L730)/SUM(D729:D730))"/>
    <hyperlink ref="N798" r:id="rId2459" display="=@if(sum(d729.d730)=0,&quot;NA&quot;,SUM(L729:L730)/SUM(D729:D730))"/>
    <hyperlink ref="N799" r:id="rId2460" display="=@if(sum(d729.d730)=0,&quot;NA&quot;,SUM(L729:L730)/SUM(D729:D730))"/>
    <hyperlink ref="N800:N803" r:id="rId2461" display="=@if(sum(d729.d730)=0,&quot;NA&quot;,SUM(L729:L730)/SUM(D729:D730))"/>
    <hyperlink ref="P796" r:id="rId2462" display="=@if(sum(d729.d730)=0,&quot;NA&quot;,SUM(L729:L730)/SUM(D729:D730))"/>
    <hyperlink ref="P797" r:id="rId2463" display="=@if(sum(d729.d730)=0,&quot;NA&quot;,SUM(L729:L730)/SUM(D729:D730))"/>
    <hyperlink ref="P798" r:id="rId2464" display="=@if(sum(d729.d730)=0,&quot;NA&quot;,SUM(L729:L730)/SUM(D729:D730))"/>
    <hyperlink ref="P799" r:id="rId2465" display="=@if(sum(d729.d730)=0,&quot;NA&quot;,SUM(L729:L730)/SUM(D729:D730))"/>
    <hyperlink ref="P800:P803" r:id="rId2466" display="=@if(sum(d729.d730)=0,&quot;NA&quot;,SUM(L729:L730)/SUM(D729:D730))"/>
    <hyperlink ref="T792" r:id="rId2467" display="=@if(sum(d729.d730)=0,&quot;NA&quot;,SUM(L729:L730)/SUM(D729:D730))"/>
    <hyperlink ref="T793" r:id="rId2468" display="=@if(sum(d729.d730)=0,&quot;NA&quot;,SUM(L729:L730)/SUM(D729:D730))"/>
    <hyperlink ref="T794" r:id="rId2469" display="=@if(sum(d729.d730)=0,&quot;NA&quot;,SUM(L729:L730)/SUM(D729:D730))"/>
    <hyperlink ref="T795" r:id="rId2470" display="=@if(sum(d729.d730)=0,&quot;NA&quot;,SUM(L729:L730)/SUM(D729:D730))"/>
    <hyperlink ref="T796" r:id="rId2471" display="=@if(sum(d729.d730)=0,&quot;NA&quot;,SUM(L729:L730)/SUM(D729:D730))"/>
    <hyperlink ref="V793" r:id="rId2472" display="=@if(sum(d729.d730)=0,&quot;NA&quot;,SUM(L729:L730)/SUM(D729:D730))"/>
    <hyperlink ref="V795" r:id="rId2473" display="=@if(sum(d729.d730)=0,&quot;NA&quot;,SUM(L729:L730)/SUM(D729:D730))"/>
    <hyperlink ref="V796" r:id="rId2474" display="=@if(sum(d729.d730)=0,&quot;NA&quot;,SUM(L729:L730)/SUM(D729:D730))"/>
    <hyperlink ref="X793" r:id="rId2475" display="=@if(sum(d729.d730)=0,&quot;NA&quot;,SUM(L729:L730)/SUM(D729:D730))"/>
    <hyperlink ref="X794" r:id="rId2476" display="=@if(sum(d729.d730)=0,&quot;NA&quot;,SUM(L729:L730)/SUM(D729:D730))"/>
    <hyperlink ref="X795" r:id="rId2477" display="=@if(sum(d729.d730)=0,&quot;NA&quot;,SUM(L729:L730)/SUM(D729:D730))"/>
    <hyperlink ref="X796" r:id="rId2478" display="=@if(sum(d729.d730)=0,&quot;NA&quot;,SUM(L729:L730)/SUM(D729:D730))"/>
    <hyperlink ref="Z794" r:id="rId2479" display="=@if(sum(d729.d730)=0,&quot;NA&quot;,SUM(L729:L730)/SUM(D729:D730))"/>
    <hyperlink ref="Z795" r:id="rId2480" display="=@if(sum(d729.d730)=0,&quot;NA&quot;,SUM(L729:L730)/SUM(D729:D730))"/>
    <hyperlink ref="Z796" r:id="rId2481" display="=@if(sum(d729.d730)=0,&quot;NA&quot;,SUM(L729:L730)/SUM(D729:D730))"/>
    <hyperlink ref="AB795" r:id="rId2482" display="=@if(sum(d729.d730)=0,&quot;NA&quot;,SUM(L729:L730)/SUM(D729:D730))"/>
    <hyperlink ref="AB796" r:id="rId2483" display="=@if(sum(d729.d730)=0,&quot;NA&quot;,SUM(L729:L730)/SUM(D729:D730))"/>
    <hyperlink ref="AD796" r:id="rId2484" display="=@if(sum(d729.d730)=0,&quot;NA&quot;,SUM(L729:L730)/SUM(D729:D730))"/>
    <hyperlink ref="R797" r:id="rId2485" display="=@if(sum(d729.d730)=0,&quot;NA&quot;,SUM(L729:L730)/SUM(D729:D730))"/>
    <hyperlink ref="R798" r:id="rId2486" display="=@if(sum(d729.d730)=0,&quot;NA&quot;,SUM(L729:L730)/SUM(D729:D730))"/>
    <hyperlink ref="R799" r:id="rId2487" display="=@if(sum(d729.d730)=0,&quot;NA&quot;,SUM(L729:L730)/SUM(D729:D730))"/>
    <hyperlink ref="T797" r:id="rId2488" display="=@if(sum(d729.d730)=0,&quot;NA&quot;,SUM(L729:L730)/SUM(D729:D730))"/>
    <hyperlink ref="T798" r:id="rId2489" display="=@if(sum(d729.d730)=0,&quot;NA&quot;,SUM(L729:L730)/SUM(D729:D730))"/>
    <hyperlink ref="T799" r:id="rId2490" display="=@if(sum(d729.d730)=0,&quot;NA&quot;,SUM(L729:L730)/SUM(D729:D730))"/>
    <hyperlink ref="V797" r:id="rId2491" display="=@if(sum(d729.d730)=0,&quot;NA&quot;,SUM(L729:L730)/SUM(D729:D730))"/>
    <hyperlink ref="V798" r:id="rId2492" display="=@if(sum(d729.d730)=0,&quot;NA&quot;,SUM(L729:L730)/SUM(D729:D730))"/>
    <hyperlink ref="V799" r:id="rId2493" display="=@if(sum(d729.d730)=0,&quot;NA&quot;,SUM(L729:L730)/SUM(D729:D730))"/>
    <hyperlink ref="X797" r:id="rId2494" display="=@if(sum(d729.d730)=0,&quot;NA&quot;,SUM(L729:L730)/SUM(D729:D730))"/>
    <hyperlink ref="X798" r:id="rId2495" display="=@if(sum(d729.d730)=0,&quot;NA&quot;,SUM(L729:L730)/SUM(D729:D730))"/>
    <hyperlink ref="X799" r:id="rId2496" display="=@if(sum(d729.d730)=0,&quot;NA&quot;,SUM(L729:L730)/SUM(D729:D730))"/>
    <hyperlink ref="Z797" r:id="rId2497" display="=@if(sum(d729.d730)=0,&quot;NA&quot;,SUM(L729:L730)/SUM(D729:D730))"/>
    <hyperlink ref="Z798" r:id="rId2498" display="=@if(sum(d729.d730)=0,&quot;NA&quot;,SUM(L729:L730)/SUM(D729:D730))"/>
    <hyperlink ref="Z799" r:id="rId2499" display="=@if(sum(d729.d730)=0,&quot;NA&quot;,SUM(L729:L730)/SUM(D729:D730))"/>
    <hyperlink ref="AB797" r:id="rId2500" display="=@if(sum(d729.d730)=0,&quot;NA&quot;,SUM(L729:L730)/SUM(D729:D730))"/>
    <hyperlink ref="AB798" r:id="rId2501" display="=@if(sum(d729.d730)=0,&quot;NA&quot;,SUM(L729:L730)/SUM(D729:D730))"/>
    <hyperlink ref="AB799" r:id="rId2502" display="=@if(sum(d729.d730)=0,&quot;NA&quot;,SUM(L729:L730)/SUM(D729:D730))"/>
    <hyperlink ref="AD797" r:id="rId2503" display="=@if(sum(d729.d730)=0,&quot;NA&quot;,SUM(L729:L730)/SUM(D729:D730))"/>
    <hyperlink ref="AD798" r:id="rId2504" display="=@if(sum(d729.d730)=0,&quot;NA&quot;,SUM(L729:L730)/SUM(D729:D730))"/>
    <hyperlink ref="AD799" r:id="rId2505" display="=@if(sum(d729.d730)=0,&quot;NA&quot;,SUM(L729:L730)/SUM(D729:D730))"/>
    <hyperlink ref="AF797" r:id="rId2506" display="=@if(sum(d729.d730)=0,&quot;NA&quot;,SUM(L729:L730)/SUM(D729:D730))"/>
    <hyperlink ref="AF798" r:id="rId2507" display="=@if(sum(d729.d730)=0,&quot;NA&quot;,SUM(L729:L730)/SUM(D729:D730))"/>
    <hyperlink ref="AF799" r:id="rId2508" display="=@if(sum(d729.d730)=0,&quot;NA&quot;,SUM(L729:L730)/SUM(D729:D730))"/>
    <hyperlink ref="AH795" r:id="rId2509" display="=@if(sum(d729.d730)=0,&quot;NA&quot;,SUM(L729:L730)/SUM(D729:D730))"/>
    <hyperlink ref="AH798" r:id="rId2510" display="=@if(sum(d729.d730)=0,&quot;NA&quot;,SUM(L729:L730)/SUM(D729:D730))"/>
    <hyperlink ref="AH799" r:id="rId2511" display="=@if(sum(d729.d730)=0,&quot;NA&quot;,SUM(L729:L730)/SUM(D729:D730))"/>
    <hyperlink ref="AJ795" r:id="rId2512" display="=@if(sum(d729.d730)=0,&quot;NA&quot;,SUM(L729:L730)/SUM(D729:D730))"/>
    <hyperlink ref="AJ796" r:id="rId2513" display="=@if(sum(d729.d730)=0,&quot;NA&quot;,SUM(L729:L730)/SUM(D729:D730))"/>
    <hyperlink ref="AJ799" r:id="rId2514" display="=@if(sum(d729.d730)=0,&quot;NA&quot;,SUM(L729:L730)/SUM(D729:D730))"/>
    <hyperlink ref="AL795" r:id="rId2515" display="=@if(sum(d729.d730)=0,&quot;NA&quot;,SUM(L729:L730)/SUM(D729:D730))"/>
    <hyperlink ref="AL796" r:id="rId2516" display="=@if(sum(d729.d730)=0,&quot;NA&quot;,SUM(L729:L730)/SUM(D729:D730))"/>
    <hyperlink ref="AL797" r:id="rId2517" display="=@if(sum(d729.d730)=0,&quot;NA&quot;,SUM(L729:L730)/SUM(D729:D730))"/>
    <hyperlink ref="AN795" r:id="rId2518" display="=@if(sum(d729.d730)=0,&quot;NA&quot;,SUM(L729:L730)/SUM(D729:D730))"/>
    <hyperlink ref="AN796" r:id="rId2519" display="=@if(sum(d729.d730)=0,&quot;NA&quot;,SUM(L729:L730)/SUM(D729:D730))"/>
    <hyperlink ref="AN797" r:id="rId2520" display="=@if(sum(d729.d730)=0,&quot;NA&quot;,SUM(L729:L730)/SUM(D729:D730))"/>
    <hyperlink ref="AN798" r:id="rId2521" display="=@if(sum(d729.d730)=0,&quot;NA&quot;,SUM(L729:L730)/SUM(D729:D730))"/>
    <hyperlink ref="V794" r:id="rId2522" display="=@if(sum(d729.d730)=0,&quot;NA&quot;,SUM(L729:L730)/SUM(D729:D730))"/>
    <hyperlink ref="R800" r:id="rId2523" display="=@if(sum(d729.d730)=0,&quot;NA&quot;,SUM(L729:L730)/SUM(D729:D730))"/>
    <hyperlink ref="T800" r:id="rId2524" display="=@if(sum(d729.d730)=0,&quot;NA&quot;,SUM(L729:L730)/SUM(D729:D730))"/>
    <hyperlink ref="V800" r:id="rId2525" display="=@if(sum(d729.d730)=0,&quot;NA&quot;,SUM(L729:L730)/SUM(D729:D730))"/>
    <hyperlink ref="Z800" r:id="rId2526" display="=@if(sum(d729.d730)=0,&quot;NA&quot;,SUM(L729:L730)/SUM(D729:D730))"/>
    <hyperlink ref="AB800" r:id="rId2527" display="=@if(sum(d729.d730)=0,&quot;NA&quot;,SUM(L729:L730)/SUM(D729:D730))"/>
    <hyperlink ref="AD800" r:id="rId2528" display="=@if(sum(d729.d730)=0,&quot;NA&quot;,SUM(L729:L730)/SUM(D729:D730))"/>
    <hyperlink ref="AF800" r:id="rId2529" display="=@if(sum(d729.d730)=0,&quot;NA&quot;,SUM(L729:L730)/SUM(D729:D730))"/>
    <hyperlink ref="AH800" r:id="rId2530" display="=@if(sum(d729.d730)=0,&quot;NA&quot;,SUM(L729:L730)/SUM(D729:D730))"/>
    <hyperlink ref="AJ800" r:id="rId2531" display="=@if(sum(d729.d730)=0,&quot;NA&quot;,SUM(L729:L730)/SUM(D729:D730))"/>
    <hyperlink ref="AL800" r:id="rId2532" display="=@if(sum(d729.d730)=0,&quot;NA&quot;,SUM(L729:L730)/SUM(D729:D730))"/>
    <hyperlink ref="R801:R803" r:id="rId2533" display="=@if(sum(d729.d730)=0,&quot;NA&quot;,SUM(L729:L730)/SUM(D729:D730))"/>
    <hyperlink ref="T801:T803" r:id="rId2534" display="=@if(sum(d729.d730)=0,&quot;NA&quot;,SUM(L729:L730)/SUM(D729:D730))"/>
    <hyperlink ref="V801:V803" r:id="rId2535" display="=@if(sum(d729.d730)=0,&quot;NA&quot;,SUM(L729:L730)/SUM(D729:D730))"/>
    <hyperlink ref="X800" r:id="rId2536" display="=@if(sum(d729.d730)=0,&quot;NA&quot;,SUM(L729:L730)/SUM(D729:D730))"/>
    <hyperlink ref="X801:X803" r:id="rId2537" display="=@if(sum(d729.d730)=0,&quot;NA&quot;,SUM(L729:L730)/SUM(D729:D730))"/>
    <hyperlink ref="Z801:Z803" r:id="rId2538" display="=@if(sum(d729.d730)=0,&quot;NA&quot;,SUM(L729:L730)/SUM(D729:D730))"/>
    <hyperlink ref="AB801:AB803" r:id="rId2539" display="=@if(sum(d729.d730)=0,&quot;NA&quot;,SUM(L729:L730)/SUM(D729:D730))"/>
    <hyperlink ref="AD801:AD803" r:id="rId2540" display="=@if(sum(d729.d730)=0,&quot;NA&quot;,SUM(L729:L730)/SUM(D729:D730))"/>
    <hyperlink ref="AF801:AF803" r:id="rId2541" display="=@if(sum(d729.d730)=0,&quot;NA&quot;,SUM(L729:L730)/SUM(D729:D730))"/>
    <hyperlink ref="AH801:AH803" r:id="rId2542" display="=@if(sum(d729.d730)=0,&quot;NA&quot;,SUM(L729:L730)/SUM(D729:D730))"/>
    <hyperlink ref="AJ801:AJ803" r:id="rId2543" display="=@if(sum(d729.d730)=0,&quot;NA&quot;,SUM(L729:L730)/SUM(D729:D730))"/>
    <hyperlink ref="AL801:AL803" r:id="rId2544" display="=@if(sum(d729.d730)=0,&quot;NA&quot;,SUM(L729:L730)/SUM(D729:D730))"/>
    <hyperlink ref="AN801:AN803" r:id="rId2545" display="=@if(sum(d729.d730)=0,&quot;NA&quot;,SUM(L729:L730)/SUM(D729:D730))"/>
    <hyperlink ref="V792" r:id="rId2546" display="=@if(sum(d729.d730)=0,&quot;NA&quot;,SUM(L729:L730)/SUM(D729:D730))"/>
    <hyperlink ref="T791" r:id="rId2547" display="=@if(sum(d729.d730)=0,&quot;NA&quot;,SUM(L729:L730)/SUM(D729:D730))"/>
    <hyperlink ref="N817" r:id="rId2548" display="=@if(sum(d729.d730)=0,&quot;NA&quot;,SUM(L729:L730)/SUM(D729:D730))"/>
    <hyperlink ref="N818" r:id="rId2549" display="=@if(sum(d729.d730)=0,&quot;NA&quot;,SUM(L729:L730)/SUM(D729:D730))"/>
    <hyperlink ref="N819" r:id="rId2550" display="=@if(sum(d729.d730)=0,&quot;NA&quot;,SUM(L729:L730)/SUM(D729:D730))"/>
    <hyperlink ref="N820" r:id="rId2551" display="=@if(sum(d729.d730)=0,&quot;NA&quot;,SUM(L729:L730)/SUM(D729:D730))"/>
    <hyperlink ref="N821:N824" r:id="rId2552" display="=@if(sum(d729.d730)=0,&quot;NA&quot;,SUM(L729:L730)/SUM(D729:D730))"/>
    <hyperlink ref="P817" r:id="rId2553" display="=@if(sum(d729.d730)=0,&quot;NA&quot;,SUM(L729:L730)/SUM(D729:D730))"/>
    <hyperlink ref="P818" r:id="rId2554" display="=@if(sum(d729.d730)=0,&quot;NA&quot;,SUM(L729:L730)/SUM(D729:D730))"/>
    <hyperlink ref="P819" r:id="rId2555" display="=@if(sum(d729.d730)=0,&quot;NA&quot;,SUM(L729:L730)/SUM(D729:D730))"/>
    <hyperlink ref="P820" r:id="rId2556" display="=@if(sum(d729.d730)=0,&quot;NA&quot;,SUM(L729:L730)/SUM(D729:D730))"/>
    <hyperlink ref="P821:P824" r:id="rId2557" display="=@if(sum(d729.d730)=0,&quot;NA&quot;,SUM(L729:L730)/SUM(D729:D730))"/>
    <hyperlink ref="T813" r:id="rId2558" display="=@if(sum(d729.d730)=0,&quot;NA&quot;,SUM(L729:L730)/SUM(D729:D730))"/>
    <hyperlink ref="T814" r:id="rId2559" display="=@if(sum(d729.d730)=0,&quot;NA&quot;,SUM(L729:L730)/SUM(D729:D730))"/>
    <hyperlink ref="T815" r:id="rId2560" display="=@if(sum(d729.d730)=0,&quot;NA&quot;,SUM(L729:L730)/SUM(D729:D730))"/>
    <hyperlink ref="T816" r:id="rId2561" display="=@if(sum(d729.d730)=0,&quot;NA&quot;,SUM(L729:L730)/SUM(D729:D730))"/>
    <hyperlink ref="T817" r:id="rId2562" display="=@if(sum(d729.d730)=0,&quot;NA&quot;,SUM(L729:L730)/SUM(D729:D730))"/>
    <hyperlink ref="V814" r:id="rId2563" display="=@if(sum(d729.d730)=0,&quot;NA&quot;,SUM(L729:L730)/SUM(D729:D730))"/>
    <hyperlink ref="V816" r:id="rId2564" display="=@if(sum(d729.d730)=0,&quot;NA&quot;,SUM(L729:L730)/SUM(D729:D730))"/>
    <hyperlink ref="V817" r:id="rId2565" display="=@if(sum(d729.d730)=0,&quot;NA&quot;,SUM(L729:L730)/SUM(D729:D730))"/>
    <hyperlink ref="X814" r:id="rId2566" display="=@if(sum(d729.d730)=0,&quot;NA&quot;,SUM(L729:L730)/SUM(D729:D730))"/>
    <hyperlink ref="X815" r:id="rId2567" display="=@if(sum(d729.d730)=0,&quot;NA&quot;,SUM(L729:L730)/SUM(D729:D730))"/>
    <hyperlink ref="X816" r:id="rId2568" display="=@if(sum(d729.d730)=0,&quot;NA&quot;,SUM(L729:L730)/SUM(D729:D730))"/>
    <hyperlink ref="X817" r:id="rId2569" display="=@if(sum(d729.d730)=0,&quot;NA&quot;,SUM(L729:L730)/SUM(D729:D730))"/>
    <hyperlink ref="Z815" r:id="rId2570" display="=@if(sum(d729.d730)=0,&quot;NA&quot;,SUM(L729:L730)/SUM(D729:D730))"/>
    <hyperlink ref="Z816" r:id="rId2571" display="=@if(sum(d729.d730)=0,&quot;NA&quot;,SUM(L729:L730)/SUM(D729:D730))"/>
    <hyperlink ref="Z817" r:id="rId2572" display="=@if(sum(d729.d730)=0,&quot;NA&quot;,SUM(L729:L730)/SUM(D729:D730))"/>
    <hyperlink ref="AB816" r:id="rId2573" display="=@if(sum(d729.d730)=0,&quot;NA&quot;,SUM(L729:L730)/SUM(D729:D730))"/>
    <hyperlink ref="AB817" r:id="rId2574" display="=@if(sum(d729.d730)=0,&quot;NA&quot;,SUM(L729:L730)/SUM(D729:D730))"/>
    <hyperlink ref="AD817" r:id="rId2575" display="=@if(sum(d729.d730)=0,&quot;NA&quot;,SUM(L729:L730)/SUM(D729:D730))"/>
    <hyperlink ref="R818" r:id="rId2576" display="=@if(sum(d729.d730)=0,&quot;NA&quot;,SUM(L729:L730)/SUM(D729:D730))"/>
    <hyperlink ref="R819" r:id="rId2577" display="=@if(sum(d729.d730)=0,&quot;NA&quot;,SUM(L729:L730)/SUM(D729:D730))"/>
    <hyperlink ref="R820" r:id="rId2578" display="=@if(sum(d729.d730)=0,&quot;NA&quot;,SUM(L729:L730)/SUM(D729:D730))"/>
    <hyperlink ref="T818" r:id="rId2579" display="=@if(sum(d729.d730)=0,&quot;NA&quot;,SUM(L729:L730)/SUM(D729:D730))"/>
    <hyperlink ref="T819" r:id="rId2580" display="=@if(sum(d729.d730)=0,&quot;NA&quot;,SUM(L729:L730)/SUM(D729:D730))"/>
    <hyperlink ref="T820" r:id="rId2581" display="=@if(sum(d729.d730)=0,&quot;NA&quot;,SUM(L729:L730)/SUM(D729:D730))"/>
    <hyperlink ref="V818" r:id="rId2582" display="=@if(sum(d729.d730)=0,&quot;NA&quot;,SUM(L729:L730)/SUM(D729:D730))"/>
    <hyperlink ref="V819" r:id="rId2583" display="=@if(sum(d729.d730)=0,&quot;NA&quot;,SUM(L729:L730)/SUM(D729:D730))"/>
    <hyperlink ref="V820" r:id="rId2584" display="=@if(sum(d729.d730)=0,&quot;NA&quot;,SUM(L729:L730)/SUM(D729:D730))"/>
    <hyperlink ref="X818" r:id="rId2585" display="=@if(sum(d729.d730)=0,&quot;NA&quot;,SUM(L729:L730)/SUM(D729:D730))"/>
    <hyperlink ref="X819" r:id="rId2586" display="=@if(sum(d729.d730)=0,&quot;NA&quot;,SUM(L729:L730)/SUM(D729:D730))"/>
    <hyperlink ref="X820" r:id="rId2587" display="=@if(sum(d729.d730)=0,&quot;NA&quot;,SUM(L729:L730)/SUM(D729:D730))"/>
    <hyperlink ref="Z818" r:id="rId2588" display="=@if(sum(d729.d730)=0,&quot;NA&quot;,SUM(L729:L730)/SUM(D729:D730))"/>
    <hyperlink ref="Z819" r:id="rId2589" display="=@if(sum(d729.d730)=0,&quot;NA&quot;,SUM(L729:L730)/SUM(D729:D730))"/>
    <hyperlink ref="Z820" r:id="rId2590" display="=@if(sum(d729.d730)=0,&quot;NA&quot;,SUM(L729:L730)/SUM(D729:D730))"/>
    <hyperlink ref="AB818" r:id="rId2591" display="=@if(sum(d729.d730)=0,&quot;NA&quot;,SUM(L729:L730)/SUM(D729:D730))"/>
    <hyperlink ref="AB819" r:id="rId2592" display="=@if(sum(d729.d730)=0,&quot;NA&quot;,SUM(L729:L730)/SUM(D729:D730))"/>
    <hyperlink ref="AB820" r:id="rId2593" display="=@if(sum(d729.d730)=0,&quot;NA&quot;,SUM(L729:L730)/SUM(D729:D730))"/>
    <hyperlink ref="AD818" r:id="rId2594" display="=@if(sum(d729.d730)=0,&quot;NA&quot;,SUM(L729:L730)/SUM(D729:D730))"/>
    <hyperlink ref="AD819" r:id="rId2595" display="=@if(sum(d729.d730)=0,&quot;NA&quot;,SUM(L729:L730)/SUM(D729:D730))"/>
    <hyperlink ref="AD820" r:id="rId2596" display="=@if(sum(d729.d730)=0,&quot;NA&quot;,SUM(L729:L730)/SUM(D729:D730))"/>
    <hyperlink ref="AF818" r:id="rId2597" display="=@if(sum(d729.d730)=0,&quot;NA&quot;,SUM(L729:L730)/SUM(D729:D730))"/>
    <hyperlink ref="AF819" r:id="rId2598" display="=@if(sum(d729.d730)=0,&quot;NA&quot;,SUM(L729:L730)/SUM(D729:D730))"/>
    <hyperlink ref="AF820" r:id="rId2599" display="=@if(sum(d729.d730)=0,&quot;NA&quot;,SUM(L729:L730)/SUM(D729:D730))"/>
    <hyperlink ref="AH816" r:id="rId2600" display="=@if(sum(d729.d730)=0,&quot;NA&quot;,SUM(L729:L730)/SUM(D729:D730))"/>
    <hyperlink ref="AH819" r:id="rId2601" display="=@if(sum(d729.d730)=0,&quot;NA&quot;,SUM(L729:L730)/SUM(D729:D730))"/>
    <hyperlink ref="AH820" r:id="rId2602" display="=@if(sum(d729.d730)=0,&quot;NA&quot;,SUM(L729:L730)/SUM(D729:D730))"/>
    <hyperlink ref="AJ816" r:id="rId2603" display="=@if(sum(d729.d730)=0,&quot;NA&quot;,SUM(L729:L730)/SUM(D729:D730))"/>
    <hyperlink ref="AJ817" r:id="rId2604" display="=@if(sum(d729.d730)=0,&quot;NA&quot;,SUM(L729:L730)/SUM(D729:D730))"/>
    <hyperlink ref="AJ820" r:id="rId2605" display="=@if(sum(d729.d730)=0,&quot;NA&quot;,SUM(L729:L730)/SUM(D729:D730))"/>
    <hyperlink ref="AL816" r:id="rId2606" display="=@if(sum(d729.d730)=0,&quot;NA&quot;,SUM(L729:L730)/SUM(D729:D730))"/>
    <hyperlink ref="AL817" r:id="rId2607" display="=@if(sum(d729.d730)=0,&quot;NA&quot;,SUM(L729:L730)/SUM(D729:D730))"/>
    <hyperlink ref="AL818" r:id="rId2608" display="=@if(sum(d729.d730)=0,&quot;NA&quot;,SUM(L729:L730)/SUM(D729:D730))"/>
    <hyperlink ref="AN816" r:id="rId2609" display="=@if(sum(d729.d730)=0,&quot;NA&quot;,SUM(L729:L730)/SUM(D729:D730))"/>
    <hyperlink ref="AN817" r:id="rId2610" display="=@if(sum(d729.d730)=0,&quot;NA&quot;,SUM(L729:L730)/SUM(D729:D730))"/>
    <hyperlink ref="AN818" r:id="rId2611" display="=@if(sum(d729.d730)=0,&quot;NA&quot;,SUM(L729:L730)/SUM(D729:D730))"/>
    <hyperlink ref="AN819" r:id="rId2612" display="=@if(sum(d729.d730)=0,&quot;NA&quot;,SUM(L729:L730)/SUM(D729:D730))"/>
    <hyperlink ref="V815" r:id="rId2613" display="=@if(sum(d729.d730)=0,&quot;NA&quot;,SUM(L729:L730)/SUM(D729:D730))"/>
    <hyperlink ref="R821" r:id="rId2614" display="=@if(sum(d729.d730)=0,&quot;NA&quot;,SUM(L729:L730)/SUM(D729:D730))"/>
    <hyperlink ref="T821" r:id="rId2615" display="=@if(sum(d729.d730)=0,&quot;NA&quot;,SUM(L729:L730)/SUM(D729:D730))"/>
    <hyperlink ref="V821" r:id="rId2616" display="=@if(sum(d729.d730)=0,&quot;NA&quot;,SUM(L729:L730)/SUM(D729:D730))"/>
    <hyperlink ref="Z821" r:id="rId2617" display="=@if(sum(d729.d730)=0,&quot;NA&quot;,SUM(L729:L730)/SUM(D729:D730))"/>
    <hyperlink ref="AB821" r:id="rId2618" display="=@if(sum(d729.d730)=0,&quot;NA&quot;,SUM(L729:L730)/SUM(D729:D730))"/>
    <hyperlink ref="AD821" r:id="rId2619" display="=@if(sum(d729.d730)=0,&quot;NA&quot;,SUM(L729:L730)/SUM(D729:D730))"/>
    <hyperlink ref="AF821" r:id="rId2620" display="=@if(sum(d729.d730)=0,&quot;NA&quot;,SUM(L729:L730)/SUM(D729:D730))"/>
    <hyperlink ref="AH821" r:id="rId2621" display="=@if(sum(d729.d730)=0,&quot;NA&quot;,SUM(L729:L730)/SUM(D729:D730))"/>
    <hyperlink ref="AJ821" r:id="rId2622" display="=@if(sum(d729.d730)=0,&quot;NA&quot;,SUM(L729:L730)/SUM(D729:D730))"/>
    <hyperlink ref="AL821" r:id="rId2623" display="=@if(sum(d729.d730)=0,&quot;NA&quot;,SUM(L729:L730)/SUM(D729:D730))"/>
    <hyperlink ref="R822:R824" r:id="rId2624" display="=@if(sum(d729.d730)=0,&quot;NA&quot;,SUM(L729:L730)/SUM(D729:D730))"/>
    <hyperlink ref="T822:T824" r:id="rId2625" display="=@if(sum(d729.d730)=0,&quot;NA&quot;,SUM(L729:L730)/SUM(D729:D730))"/>
    <hyperlink ref="V822:V824" r:id="rId2626" display="=@if(sum(d729.d730)=0,&quot;NA&quot;,SUM(L729:L730)/SUM(D729:D730))"/>
    <hyperlink ref="X821" r:id="rId2627" display="=@if(sum(d729.d730)=0,&quot;NA&quot;,SUM(L729:L730)/SUM(D729:D730))"/>
    <hyperlink ref="X822:X824" r:id="rId2628" display="=@if(sum(d729.d730)=0,&quot;NA&quot;,SUM(L729:L730)/SUM(D729:D730))"/>
    <hyperlink ref="Z822:Z824" r:id="rId2629" display="=@if(sum(d729.d730)=0,&quot;NA&quot;,SUM(L729:L730)/SUM(D729:D730))"/>
    <hyperlink ref="AB822:AB824" r:id="rId2630" display="=@if(sum(d729.d730)=0,&quot;NA&quot;,SUM(L729:L730)/SUM(D729:D730))"/>
    <hyperlink ref="AD822:AD824" r:id="rId2631" display="=@if(sum(d729.d730)=0,&quot;NA&quot;,SUM(L729:L730)/SUM(D729:D730))"/>
    <hyperlink ref="AF822:AF824" r:id="rId2632" display="=@if(sum(d729.d730)=0,&quot;NA&quot;,SUM(L729:L730)/SUM(D729:D730))"/>
    <hyperlink ref="AH822:AH824" r:id="rId2633" display="=@if(sum(d729.d730)=0,&quot;NA&quot;,SUM(L729:L730)/SUM(D729:D730))"/>
    <hyperlink ref="AJ822:AJ824" r:id="rId2634" display="=@if(sum(d729.d730)=0,&quot;NA&quot;,SUM(L729:L730)/SUM(D729:D730))"/>
    <hyperlink ref="AL822:AL824" r:id="rId2635" display="=@if(sum(d729.d730)=0,&quot;NA&quot;,SUM(L729:L730)/SUM(D729:D730))"/>
    <hyperlink ref="AN822:AN824" r:id="rId2636" display="=@if(sum(d729.d730)=0,&quot;NA&quot;,SUM(L729:L730)/SUM(D729:D730))"/>
    <hyperlink ref="V813" r:id="rId2637" display="=@if(sum(d729.d730)=0,&quot;NA&quot;,SUM(L729:L730)/SUM(D729:D730))"/>
    <hyperlink ref="T812" r:id="rId2638" display="=@if(sum(d729.d730)=0,&quot;NA&quot;,SUM(L729:L730)/SUM(D729:D730))"/>
    <hyperlink ref="N838" r:id="rId2639" display="=@if(sum(d729.d730)=0,&quot;NA&quot;,SUM(L729:L730)/SUM(D729:D730))"/>
    <hyperlink ref="N839" r:id="rId2640" display="=@if(sum(d729.d730)=0,&quot;NA&quot;,SUM(L729:L730)/SUM(D729:D730))"/>
    <hyperlink ref="N840" r:id="rId2641" display="=@if(sum(d729.d730)=0,&quot;NA&quot;,SUM(L729:L730)/SUM(D729:D730))"/>
    <hyperlink ref="N841" r:id="rId2642" display="=@if(sum(d729.d730)=0,&quot;NA&quot;,SUM(L729:L730)/SUM(D729:D730))"/>
    <hyperlink ref="N842:N845" r:id="rId2643" display="=@if(sum(d729.d730)=0,&quot;NA&quot;,SUM(L729:L730)/SUM(D729:D730))"/>
    <hyperlink ref="P838" r:id="rId2644" display="=@if(sum(d729.d730)=0,&quot;NA&quot;,SUM(L729:L730)/SUM(D729:D730))"/>
    <hyperlink ref="P839" r:id="rId2645" display="=@if(sum(d729.d730)=0,&quot;NA&quot;,SUM(L729:L730)/SUM(D729:D730))"/>
    <hyperlink ref="P840" r:id="rId2646" display="=@if(sum(d729.d730)=0,&quot;NA&quot;,SUM(L729:L730)/SUM(D729:D730))"/>
    <hyperlink ref="P841" r:id="rId2647" display="=@if(sum(d729.d730)=0,&quot;NA&quot;,SUM(L729:L730)/SUM(D729:D730))"/>
    <hyperlink ref="P842:P845" r:id="rId2648" display="=@if(sum(d729.d730)=0,&quot;NA&quot;,SUM(L729:L730)/SUM(D729:D730))"/>
    <hyperlink ref="T834" r:id="rId2649" display="=@if(sum(d729.d730)=0,&quot;NA&quot;,SUM(L729:L730)/SUM(D729:D730))"/>
    <hyperlink ref="T835" r:id="rId2650" display="=@if(sum(d729.d730)=0,&quot;NA&quot;,SUM(L729:L730)/SUM(D729:D730))"/>
    <hyperlink ref="T836" r:id="rId2651" display="=@if(sum(d729.d730)=0,&quot;NA&quot;,SUM(L729:L730)/SUM(D729:D730))"/>
    <hyperlink ref="T837" r:id="rId2652" display="=@if(sum(d729.d730)=0,&quot;NA&quot;,SUM(L729:L730)/SUM(D729:D730))"/>
    <hyperlink ref="T838" r:id="rId2653" display="=@if(sum(d729.d730)=0,&quot;NA&quot;,SUM(L729:L730)/SUM(D729:D730))"/>
    <hyperlink ref="V835" r:id="rId2654" display="=@if(sum(d729.d730)=0,&quot;NA&quot;,SUM(L729:L730)/SUM(D729:D730))"/>
    <hyperlink ref="V837" r:id="rId2655" display="=@if(sum(d729.d730)=0,&quot;NA&quot;,SUM(L729:L730)/SUM(D729:D730))"/>
    <hyperlink ref="V838" r:id="rId2656" display="=@if(sum(d729.d730)=0,&quot;NA&quot;,SUM(L729:L730)/SUM(D729:D730))"/>
    <hyperlink ref="X835" r:id="rId2657" display="=@if(sum(d729.d730)=0,&quot;NA&quot;,SUM(L729:L730)/SUM(D729:D730))"/>
    <hyperlink ref="X836" r:id="rId2658" display="=@if(sum(d729.d730)=0,&quot;NA&quot;,SUM(L729:L730)/SUM(D729:D730))"/>
    <hyperlink ref="X837" r:id="rId2659" display="=@if(sum(d729.d730)=0,&quot;NA&quot;,SUM(L729:L730)/SUM(D729:D730))"/>
    <hyperlink ref="X838" r:id="rId2660" display="=@if(sum(d729.d730)=0,&quot;NA&quot;,SUM(L729:L730)/SUM(D729:D730))"/>
    <hyperlink ref="Z836" r:id="rId2661" display="=@if(sum(d729.d730)=0,&quot;NA&quot;,SUM(L729:L730)/SUM(D729:D730))"/>
    <hyperlink ref="Z837" r:id="rId2662" display="=@if(sum(d729.d730)=0,&quot;NA&quot;,SUM(L729:L730)/SUM(D729:D730))"/>
    <hyperlink ref="Z838" r:id="rId2663" display="=@if(sum(d729.d730)=0,&quot;NA&quot;,SUM(L729:L730)/SUM(D729:D730))"/>
    <hyperlink ref="AB837" r:id="rId2664" display="=@if(sum(d729.d730)=0,&quot;NA&quot;,SUM(L729:L730)/SUM(D729:D730))"/>
    <hyperlink ref="AB838" r:id="rId2665" display="=@if(sum(d729.d730)=0,&quot;NA&quot;,SUM(L729:L730)/SUM(D729:D730))"/>
    <hyperlink ref="AD838" r:id="rId2666" display="=@if(sum(d729.d730)=0,&quot;NA&quot;,SUM(L729:L730)/SUM(D729:D730))"/>
    <hyperlink ref="R839" r:id="rId2667" display="=@if(sum(d729.d730)=0,&quot;NA&quot;,SUM(L729:L730)/SUM(D729:D730))"/>
    <hyperlink ref="R840" r:id="rId2668" display="=@if(sum(d729.d730)=0,&quot;NA&quot;,SUM(L729:L730)/SUM(D729:D730))"/>
    <hyperlink ref="R841" r:id="rId2669" display="=@if(sum(d729.d730)=0,&quot;NA&quot;,SUM(L729:L730)/SUM(D729:D730))"/>
    <hyperlink ref="T839" r:id="rId2670" display="=@if(sum(d729.d730)=0,&quot;NA&quot;,SUM(L729:L730)/SUM(D729:D730))"/>
    <hyperlink ref="T840" r:id="rId2671" display="=@if(sum(d729.d730)=0,&quot;NA&quot;,SUM(L729:L730)/SUM(D729:D730))"/>
    <hyperlink ref="T841" r:id="rId2672" display="=@if(sum(d729.d730)=0,&quot;NA&quot;,SUM(L729:L730)/SUM(D729:D730))"/>
    <hyperlink ref="V839" r:id="rId2673" display="=@if(sum(d729.d730)=0,&quot;NA&quot;,SUM(L729:L730)/SUM(D729:D730))"/>
    <hyperlink ref="V840" r:id="rId2674" display="=@if(sum(d729.d730)=0,&quot;NA&quot;,SUM(L729:L730)/SUM(D729:D730))"/>
    <hyperlink ref="V841" r:id="rId2675" display="=@if(sum(d729.d730)=0,&quot;NA&quot;,SUM(L729:L730)/SUM(D729:D730))"/>
    <hyperlink ref="X839" r:id="rId2676" display="=@if(sum(d729.d730)=0,&quot;NA&quot;,SUM(L729:L730)/SUM(D729:D730))"/>
    <hyperlink ref="X840" r:id="rId2677" display="=@if(sum(d729.d730)=0,&quot;NA&quot;,SUM(L729:L730)/SUM(D729:D730))"/>
    <hyperlink ref="X841" r:id="rId2678" display="=@if(sum(d729.d730)=0,&quot;NA&quot;,SUM(L729:L730)/SUM(D729:D730))"/>
    <hyperlink ref="Z839" r:id="rId2679" display="=@if(sum(d729.d730)=0,&quot;NA&quot;,SUM(L729:L730)/SUM(D729:D730))"/>
    <hyperlink ref="Z840" r:id="rId2680" display="=@if(sum(d729.d730)=0,&quot;NA&quot;,SUM(L729:L730)/SUM(D729:D730))"/>
    <hyperlink ref="Z841" r:id="rId2681" display="=@if(sum(d729.d730)=0,&quot;NA&quot;,SUM(L729:L730)/SUM(D729:D730))"/>
    <hyperlink ref="AB839" r:id="rId2682" display="=@if(sum(d729.d730)=0,&quot;NA&quot;,SUM(L729:L730)/SUM(D729:D730))"/>
    <hyperlink ref="AB840" r:id="rId2683" display="=@if(sum(d729.d730)=0,&quot;NA&quot;,SUM(L729:L730)/SUM(D729:D730))"/>
    <hyperlink ref="AB841" r:id="rId2684" display="=@if(sum(d729.d730)=0,&quot;NA&quot;,SUM(L729:L730)/SUM(D729:D730))"/>
    <hyperlink ref="AD839" r:id="rId2685" display="=@if(sum(d729.d730)=0,&quot;NA&quot;,SUM(L729:L730)/SUM(D729:D730))"/>
    <hyperlink ref="AD840" r:id="rId2686" display="=@if(sum(d729.d730)=0,&quot;NA&quot;,SUM(L729:L730)/SUM(D729:D730))"/>
    <hyperlink ref="AD841" r:id="rId2687" display="=@if(sum(d729.d730)=0,&quot;NA&quot;,SUM(L729:L730)/SUM(D729:D730))"/>
    <hyperlink ref="AF839" r:id="rId2688" display="=@if(sum(d729.d730)=0,&quot;NA&quot;,SUM(L729:L730)/SUM(D729:D730))"/>
    <hyperlink ref="AF840" r:id="rId2689" display="=@if(sum(d729.d730)=0,&quot;NA&quot;,SUM(L729:L730)/SUM(D729:D730))"/>
    <hyperlink ref="AF841" r:id="rId2690" display="=@if(sum(d729.d730)=0,&quot;NA&quot;,SUM(L729:L730)/SUM(D729:D730))"/>
    <hyperlink ref="AH837" r:id="rId2691" display="=@if(sum(d729.d730)=0,&quot;NA&quot;,SUM(L729:L730)/SUM(D729:D730))"/>
    <hyperlink ref="AH840" r:id="rId2692" display="=@if(sum(d729.d730)=0,&quot;NA&quot;,SUM(L729:L730)/SUM(D729:D730))"/>
    <hyperlink ref="AH841" r:id="rId2693" display="=@if(sum(d729.d730)=0,&quot;NA&quot;,SUM(L729:L730)/SUM(D729:D730))"/>
    <hyperlink ref="AJ837" r:id="rId2694" display="=@if(sum(d729.d730)=0,&quot;NA&quot;,SUM(L729:L730)/SUM(D729:D730))"/>
    <hyperlink ref="AJ838" r:id="rId2695" display="=@if(sum(d729.d730)=0,&quot;NA&quot;,SUM(L729:L730)/SUM(D729:D730))"/>
    <hyperlink ref="AJ841" r:id="rId2696" display="=@if(sum(d729.d730)=0,&quot;NA&quot;,SUM(L729:L730)/SUM(D729:D730))"/>
    <hyperlink ref="AL837" r:id="rId2697" display="=@if(sum(d729.d730)=0,&quot;NA&quot;,SUM(L729:L730)/SUM(D729:D730))"/>
    <hyperlink ref="AL838" r:id="rId2698" display="=@if(sum(d729.d730)=0,&quot;NA&quot;,SUM(L729:L730)/SUM(D729:D730))"/>
    <hyperlink ref="AL839" r:id="rId2699" display="=@if(sum(d729.d730)=0,&quot;NA&quot;,SUM(L729:L730)/SUM(D729:D730))"/>
    <hyperlink ref="AN837" r:id="rId2700" display="=@if(sum(d729.d730)=0,&quot;NA&quot;,SUM(L729:L730)/SUM(D729:D730))"/>
    <hyperlink ref="AN838" r:id="rId2701" display="=@if(sum(d729.d730)=0,&quot;NA&quot;,SUM(L729:L730)/SUM(D729:D730))"/>
    <hyperlink ref="AN839" r:id="rId2702" display="=@if(sum(d729.d730)=0,&quot;NA&quot;,SUM(L729:L730)/SUM(D729:D730))"/>
    <hyperlink ref="AN840" r:id="rId2703" display="=@if(sum(d729.d730)=0,&quot;NA&quot;,SUM(L729:L730)/SUM(D729:D730))"/>
    <hyperlink ref="V836" r:id="rId2704" display="=@if(sum(d729.d730)=0,&quot;NA&quot;,SUM(L729:L730)/SUM(D729:D730))"/>
    <hyperlink ref="R842" r:id="rId2705" display="=@if(sum(d729.d730)=0,&quot;NA&quot;,SUM(L729:L730)/SUM(D729:D730))"/>
    <hyperlink ref="T842" r:id="rId2706" display="=@if(sum(d729.d730)=0,&quot;NA&quot;,SUM(L729:L730)/SUM(D729:D730))"/>
    <hyperlink ref="V842" r:id="rId2707" display="=@if(sum(d729.d730)=0,&quot;NA&quot;,SUM(L729:L730)/SUM(D729:D730))"/>
    <hyperlink ref="Z842" r:id="rId2708" display="=@if(sum(d729.d730)=0,&quot;NA&quot;,SUM(L729:L730)/SUM(D729:D730))"/>
    <hyperlink ref="AB842" r:id="rId2709" display="=@if(sum(d729.d730)=0,&quot;NA&quot;,SUM(L729:L730)/SUM(D729:D730))"/>
    <hyperlink ref="AD842" r:id="rId2710" display="=@if(sum(d729.d730)=0,&quot;NA&quot;,SUM(L729:L730)/SUM(D729:D730))"/>
    <hyperlink ref="AF842" r:id="rId2711" display="=@if(sum(d729.d730)=0,&quot;NA&quot;,SUM(L729:L730)/SUM(D729:D730))"/>
    <hyperlink ref="AH842" r:id="rId2712" display="=@if(sum(d729.d730)=0,&quot;NA&quot;,SUM(L729:L730)/SUM(D729:D730))"/>
    <hyperlink ref="AJ842" r:id="rId2713" display="=@if(sum(d729.d730)=0,&quot;NA&quot;,SUM(L729:L730)/SUM(D729:D730))"/>
    <hyperlink ref="AL842" r:id="rId2714" display="=@if(sum(d729.d730)=0,&quot;NA&quot;,SUM(L729:L730)/SUM(D729:D730))"/>
    <hyperlink ref="R843:R845" r:id="rId2715" display="=@if(sum(d729.d730)=0,&quot;NA&quot;,SUM(L729:L730)/SUM(D729:D730))"/>
    <hyperlink ref="T843:T845" r:id="rId2716" display="=@if(sum(d729.d730)=0,&quot;NA&quot;,SUM(L729:L730)/SUM(D729:D730))"/>
    <hyperlink ref="V843:V845" r:id="rId2717" display="=@if(sum(d729.d730)=0,&quot;NA&quot;,SUM(L729:L730)/SUM(D729:D730))"/>
    <hyperlink ref="X842" r:id="rId2718" display="=@if(sum(d729.d730)=0,&quot;NA&quot;,SUM(L729:L730)/SUM(D729:D730))"/>
    <hyperlink ref="X843:X845" r:id="rId2719" display="=@if(sum(d729.d730)=0,&quot;NA&quot;,SUM(L729:L730)/SUM(D729:D730))"/>
    <hyperlink ref="Z843:Z845" r:id="rId2720" display="=@if(sum(d729.d730)=0,&quot;NA&quot;,SUM(L729:L730)/SUM(D729:D730))"/>
    <hyperlink ref="AB843:AB845" r:id="rId2721" display="=@if(sum(d729.d730)=0,&quot;NA&quot;,SUM(L729:L730)/SUM(D729:D730))"/>
    <hyperlink ref="AD843:AD845" r:id="rId2722" display="=@if(sum(d729.d730)=0,&quot;NA&quot;,SUM(L729:L730)/SUM(D729:D730))"/>
    <hyperlink ref="AF843:AF845" r:id="rId2723" display="=@if(sum(d729.d730)=0,&quot;NA&quot;,SUM(L729:L730)/SUM(D729:D730))"/>
    <hyperlink ref="AH843:AH845" r:id="rId2724" display="=@if(sum(d729.d730)=0,&quot;NA&quot;,SUM(L729:L730)/SUM(D729:D730))"/>
    <hyperlink ref="AJ843:AJ845" r:id="rId2725" display="=@if(sum(d729.d730)=0,&quot;NA&quot;,SUM(L729:L730)/SUM(D729:D730))"/>
    <hyperlink ref="AL843:AL845" r:id="rId2726" display="=@if(sum(d729.d730)=0,&quot;NA&quot;,SUM(L729:L730)/SUM(D729:D730))"/>
    <hyperlink ref="AN843:AN845" r:id="rId2727" display="=@if(sum(d729.d730)=0,&quot;NA&quot;,SUM(L729:L730)/SUM(D729:D730))"/>
    <hyperlink ref="V834" r:id="rId2728" display="=@if(sum(d729.d730)=0,&quot;NA&quot;,SUM(L729:L730)/SUM(D729:D730))"/>
    <hyperlink ref="T833" r:id="rId2729" display="=@if(sum(d729.d730)=0,&quot;NA&quot;,SUM(L729:L730)/SUM(D729:D730))"/>
    <hyperlink ref="N859" r:id="rId2730" display="=@if(sum(d729.d730)=0,&quot;NA&quot;,SUM(L729:L730)/SUM(D729:D730))"/>
    <hyperlink ref="N860" r:id="rId2731" display="=@if(sum(d729.d730)=0,&quot;NA&quot;,SUM(L729:L730)/SUM(D729:D730))"/>
    <hyperlink ref="N861" r:id="rId2732" display="=@if(sum(d729.d730)=0,&quot;NA&quot;,SUM(L729:L730)/SUM(D729:D730))"/>
    <hyperlink ref="N862" r:id="rId2733" display="=@if(sum(d729.d730)=0,&quot;NA&quot;,SUM(L729:L730)/SUM(D729:D730))"/>
    <hyperlink ref="N863:N866" r:id="rId2734" display="=@if(sum(d729.d730)=0,&quot;NA&quot;,SUM(L729:L730)/SUM(D729:D730))"/>
    <hyperlink ref="P859" r:id="rId2735" display="=@if(sum(d729.d730)=0,&quot;NA&quot;,SUM(L729:L730)/SUM(D729:D730))"/>
    <hyperlink ref="P860" r:id="rId2736" display="=@if(sum(d729.d730)=0,&quot;NA&quot;,SUM(L729:L730)/SUM(D729:D730))"/>
    <hyperlink ref="P861" r:id="rId2737" display="=@if(sum(d729.d730)=0,&quot;NA&quot;,SUM(L729:L730)/SUM(D729:D730))"/>
    <hyperlink ref="P862" r:id="rId2738" display="=@if(sum(d729.d730)=0,&quot;NA&quot;,SUM(L729:L730)/SUM(D729:D730))"/>
    <hyperlink ref="P863:P866" r:id="rId2739" display="=@if(sum(d729.d730)=0,&quot;NA&quot;,SUM(L729:L730)/SUM(D729:D730))"/>
    <hyperlink ref="T855" r:id="rId2740" display="=@if(sum(d729.d730)=0,&quot;NA&quot;,SUM(L729:L730)/SUM(D729:D730))"/>
    <hyperlink ref="T856" r:id="rId2741" display="=@if(sum(d729.d730)=0,&quot;NA&quot;,SUM(L729:L730)/SUM(D729:D730))"/>
    <hyperlink ref="T857" r:id="rId2742" display="=@if(sum(d729.d730)=0,&quot;NA&quot;,SUM(L729:L730)/SUM(D729:D730))"/>
    <hyperlink ref="T858" r:id="rId2743" display="=@if(sum(d729.d730)=0,&quot;NA&quot;,SUM(L729:L730)/SUM(D729:D730))"/>
    <hyperlink ref="T859" r:id="rId2744" display="=@if(sum(d729.d730)=0,&quot;NA&quot;,SUM(L729:L730)/SUM(D729:D730))"/>
    <hyperlink ref="V856" r:id="rId2745" display="=@if(sum(d729.d730)=0,&quot;NA&quot;,SUM(L729:L730)/SUM(D729:D730))"/>
    <hyperlink ref="V858" r:id="rId2746" display="=@if(sum(d729.d730)=0,&quot;NA&quot;,SUM(L729:L730)/SUM(D729:D730))"/>
    <hyperlink ref="V859" r:id="rId2747" display="=@if(sum(d729.d730)=0,&quot;NA&quot;,SUM(L729:L730)/SUM(D729:D730))"/>
    <hyperlink ref="X856" r:id="rId2748" display="=@if(sum(d729.d730)=0,&quot;NA&quot;,SUM(L729:L730)/SUM(D729:D730))"/>
    <hyperlink ref="X857" r:id="rId2749" display="=@if(sum(d729.d730)=0,&quot;NA&quot;,SUM(L729:L730)/SUM(D729:D730))"/>
    <hyperlink ref="X858" r:id="rId2750" display="=@if(sum(d729.d730)=0,&quot;NA&quot;,SUM(L729:L730)/SUM(D729:D730))"/>
    <hyperlink ref="X859" r:id="rId2751" display="=@if(sum(d729.d730)=0,&quot;NA&quot;,SUM(L729:L730)/SUM(D729:D730))"/>
    <hyperlink ref="Z857" r:id="rId2752" display="=@if(sum(d729.d730)=0,&quot;NA&quot;,SUM(L729:L730)/SUM(D729:D730))"/>
    <hyperlink ref="Z858" r:id="rId2753" display="=@if(sum(d729.d730)=0,&quot;NA&quot;,SUM(L729:L730)/SUM(D729:D730))"/>
    <hyperlink ref="Z859" r:id="rId2754" display="=@if(sum(d729.d730)=0,&quot;NA&quot;,SUM(L729:L730)/SUM(D729:D730))"/>
    <hyperlink ref="AB858" r:id="rId2755" display="=@if(sum(d729.d730)=0,&quot;NA&quot;,SUM(L729:L730)/SUM(D729:D730))"/>
    <hyperlink ref="AB859" r:id="rId2756" display="=@if(sum(d729.d730)=0,&quot;NA&quot;,SUM(L729:L730)/SUM(D729:D730))"/>
    <hyperlink ref="AD859" r:id="rId2757" display="=@if(sum(d729.d730)=0,&quot;NA&quot;,SUM(L729:L730)/SUM(D729:D730))"/>
    <hyperlink ref="R860" r:id="rId2758" display="=@if(sum(d729.d730)=0,&quot;NA&quot;,SUM(L729:L730)/SUM(D729:D730))"/>
    <hyperlink ref="R861" r:id="rId2759" display="=@if(sum(d729.d730)=0,&quot;NA&quot;,SUM(L729:L730)/SUM(D729:D730))"/>
    <hyperlink ref="R862" r:id="rId2760" display="=@if(sum(d729.d730)=0,&quot;NA&quot;,SUM(L729:L730)/SUM(D729:D730))"/>
    <hyperlink ref="T860" r:id="rId2761" display="=@if(sum(d729.d730)=0,&quot;NA&quot;,SUM(L729:L730)/SUM(D729:D730))"/>
    <hyperlink ref="T861" r:id="rId2762" display="=@if(sum(d729.d730)=0,&quot;NA&quot;,SUM(L729:L730)/SUM(D729:D730))"/>
    <hyperlink ref="T862" r:id="rId2763" display="=@if(sum(d729.d730)=0,&quot;NA&quot;,SUM(L729:L730)/SUM(D729:D730))"/>
    <hyperlink ref="V860" r:id="rId2764" display="=@if(sum(d729.d730)=0,&quot;NA&quot;,SUM(L729:L730)/SUM(D729:D730))"/>
    <hyperlink ref="V861" r:id="rId2765" display="=@if(sum(d729.d730)=0,&quot;NA&quot;,SUM(L729:L730)/SUM(D729:D730))"/>
    <hyperlink ref="V862" r:id="rId2766" display="=@if(sum(d729.d730)=0,&quot;NA&quot;,SUM(L729:L730)/SUM(D729:D730))"/>
    <hyperlink ref="X860" r:id="rId2767" display="=@if(sum(d729.d730)=0,&quot;NA&quot;,SUM(L729:L730)/SUM(D729:D730))"/>
    <hyperlink ref="X861" r:id="rId2768" display="=@if(sum(d729.d730)=0,&quot;NA&quot;,SUM(L729:L730)/SUM(D729:D730))"/>
    <hyperlink ref="X862" r:id="rId2769" display="=@if(sum(d729.d730)=0,&quot;NA&quot;,SUM(L729:L730)/SUM(D729:D730))"/>
    <hyperlink ref="Z860" r:id="rId2770" display="=@if(sum(d729.d730)=0,&quot;NA&quot;,SUM(L729:L730)/SUM(D729:D730))"/>
    <hyperlink ref="Z861" r:id="rId2771" display="=@if(sum(d729.d730)=0,&quot;NA&quot;,SUM(L729:L730)/SUM(D729:D730))"/>
    <hyperlink ref="Z862" r:id="rId2772" display="=@if(sum(d729.d730)=0,&quot;NA&quot;,SUM(L729:L730)/SUM(D729:D730))"/>
    <hyperlink ref="AB860" r:id="rId2773" display="=@if(sum(d729.d730)=0,&quot;NA&quot;,SUM(L729:L730)/SUM(D729:D730))"/>
    <hyperlink ref="AB861" r:id="rId2774" display="=@if(sum(d729.d730)=0,&quot;NA&quot;,SUM(L729:L730)/SUM(D729:D730))"/>
    <hyperlink ref="AB862" r:id="rId2775" display="=@if(sum(d729.d730)=0,&quot;NA&quot;,SUM(L729:L730)/SUM(D729:D730))"/>
    <hyperlink ref="AD860" r:id="rId2776" display="=@if(sum(d729.d730)=0,&quot;NA&quot;,SUM(L729:L730)/SUM(D729:D730))"/>
    <hyperlink ref="AD861" r:id="rId2777" display="=@if(sum(d729.d730)=0,&quot;NA&quot;,SUM(L729:L730)/SUM(D729:D730))"/>
    <hyperlink ref="AD862" r:id="rId2778" display="=@if(sum(d729.d730)=0,&quot;NA&quot;,SUM(L729:L730)/SUM(D729:D730))"/>
    <hyperlink ref="AF860" r:id="rId2779" display="=@if(sum(d729.d730)=0,&quot;NA&quot;,SUM(L729:L730)/SUM(D729:D730))"/>
    <hyperlink ref="AF861" r:id="rId2780" display="=@if(sum(d729.d730)=0,&quot;NA&quot;,SUM(L729:L730)/SUM(D729:D730))"/>
    <hyperlink ref="AF862" r:id="rId2781" display="=@if(sum(d729.d730)=0,&quot;NA&quot;,SUM(L729:L730)/SUM(D729:D730))"/>
    <hyperlink ref="AH858" r:id="rId2782" display="=@if(sum(d729.d730)=0,&quot;NA&quot;,SUM(L729:L730)/SUM(D729:D730))"/>
    <hyperlink ref="AH861" r:id="rId2783" display="=@if(sum(d729.d730)=0,&quot;NA&quot;,SUM(L729:L730)/SUM(D729:D730))"/>
    <hyperlink ref="AH862" r:id="rId2784" display="=@if(sum(d729.d730)=0,&quot;NA&quot;,SUM(L729:L730)/SUM(D729:D730))"/>
    <hyperlink ref="AJ858" r:id="rId2785" display="=@if(sum(d729.d730)=0,&quot;NA&quot;,SUM(L729:L730)/SUM(D729:D730))"/>
    <hyperlink ref="AJ859" r:id="rId2786" display="=@if(sum(d729.d730)=0,&quot;NA&quot;,SUM(L729:L730)/SUM(D729:D730))"/>
    <hyperlink ref="AJ862" r:id="rId2787" display="=@if(sum(d729.d730)=0,&quot;NA&quot;,SUM(L729:L730)/SUM(D729:D730))"/>
    <hyperlink ref="AL858" r:id="rId2788" display="=@if(sum(d729.d730)=0,&quot;NA&quot;,SUM(L729:L730)/SUM(D729:D730))"/>
    <hyperlink ref="AL859" r:id="rId2789" display="=@if(sum(d729.d730)=0,&quot;NA&quot;,SUM(L729:L730)/SUM(D729:D730))"/>
    <hyperlink ref="AL860" r:id="rId2790" display="=@if(sum(d729.d730)=0,&quot;NA&quot;,SUM(L729:L730)/SUM(D729:D730))"/>
    <hyperlink ref="AN858" r:id="rId2791" display="=@if(sum(d729.d730)=0,&quot;NA&quot;,SUM(L729:L730)/SUM(D729:D730))"/>
    <hyperlink ref="AN859" r:id="rId2792" display="=@if(sum(d729.d730)=0,&quot;NA&quot;,SUM(L729:L730)/SUM(D729:D730))"/>
    <hyperlink ref="AN860" r:id="rId2793" display="=@if(sum(d729.d730)=0,&quot;NA&quot;,SUM(L729:L730)/SUM(D729:D730))"/>
    <hyperlink ref="AN861" r:id="rId2794" display="=@if(sum(d729.d730)=0,&quot;NA&quot;,SUM(L729:L730)/SUM(D729:D730))"/>
    <hyperlink ref="V857" r:id="rId2795" display="=@if(sum(d729.d730)=0,&quot;NA&quot;,SUM(L729:L730)/SUM(D729:D730))"/>
    <hyperlink ref="R863" r:id="rId2796" display="=@if(sum(d729.d730)=0,&quot;NA&quot;,SUM(L729:L730)/SUM(D729:D730))"/>
    <hyperlink ref="T863" r:id="rId2797" display="=@if(sum(d729.d730)=0,&quot;NA&quot;,SUM(L729:L730)/SUM(D729:D730))"/>
    <hyperlink ref="V863" r:id="rId2798" display="=@if(sum(d729.d730)=0,&quot;NA&quot;,SUM(L729:L730)/SUM(D729:D730))"/>
    <hyperlink ref="Z863" r:id="rId2799" display="=@if(sum(d729.d730)=0,&quot;NA&quot;,SUM(L729:L730)/SUM(D729:D730))"/>
    <hyperlink ref="AB863" r:id="rId2800" display="=@if(sum(d729.d730)=0,&quot;NA&quot;,SUM(L729:L730)/SUM(D729:D730))"/>
    <hyperlink ref="AD863" r:id="rId2801" display="=@if(sum(d729.d730)=0,&quot;NA&quot;,SUM(L729:L730)/SUM(D729:D730))"/>
    <hyperlink ref="AF863" r:id="rId2802" display="=@if(sum(d729.d730)=0,&quot;NA&quot;,SUM(L729:L730)/SUM(D729:D730))"/>
    <hyperlink ref="AH863" r:id="rId2803" display="=@if(sum(d729.d730)=0,&quot;NA&quot;,SUM(L729:L730)/SUM(D729:D730))"/>
    <hyperlink ref="AJ863" r:id="rId2804" display="=@if(sum(d729.d730)=0,&quot;NA&quot;,SUM(L729:L730)/SUM(D729:D730))"/>
    <hyperlink ref="AL863" r:id="rId2805" display="=@if(sum(d729.d730)=0,&quot;NA&quot;,SUM(L729:L730)/SUM(D729:D730))"/>
    <hyperlink ref="R864:R866" r:id="rId2806" display="=@if(sum(d729.d730)=0,&quot;NA&quot;,SUM(L729:L730)/SUM(D729:D730))"/>
    <hyperlink ref="T864:T866" r:id="rId2807" display="=@if(sum(d729.d730)=0,&quot;NA&quot;,SUM(L729:L730)/SUM(D729:D730))"/>
    <hyperlink ref="V864:V866" r:id="rId2808" display="=@if(sum(d729.d730)=0,&quot;NA&quot;,SUM(L729:L730)/SUM(D729:D730))"/>
    <hyperlink ref="X863" r:id="rId2809" display="=@if(sum(d729.d730)=0,&quot;NA&quot;,SUM(L729:L730)/SUM(D729:D730))"/>
    <hyperlink ref="X864:X866" r:id="rId2810" display="=@if(sum(d729.d730)=0,&quot;NA&quot;,SUM(L729:L730)/SUM(D729:D730))"/>
    <hyperlink ref="Z864:Z866" r:id="rId2811" display="=@if(sum(d729.d730)=0,&quot;NA&quot;,SUM(L729:L730)/SUM(D729:D730))"/>
    <hyperlink ref="AB864:AB866" r:id="rId2812" display="=@if(sum(d729.d730)=0,&quot;NA&quot;,SUM(L729:L730)/SUM(D729:D730))"/>
    <hyperlink ref="AD864:AD866" r:id="rId2813" display="=@if(sum(d729.d730)=0,&quot;NA&quot;,SUM(L729:L730)/SUM(D729:D730))"/>
    <hyperlink ref="AF864:AF866" r:id="rId2814" display="=@if(sum(d729.d730)=0,&quot;NA&quot;,SUM(L729:L730)/SUM(D729:D730))"/>
    <hyperlink ref="AH864:AH866" r:id="rId2815" display="=@if(sum(d729.d730)=0,&quot;NA&quot;,SUM(L729:L730)/SUM(D729:D730))"/>
    <hyperlink ref="AJ864:AJ866" r:id="rId2816" display="=@if(sum(d729.d730)=0,&quot;NA&quot;,SUM(L729:L730)/SUM(D729:D730))"/>
    <hyperlink ref="AL864:AL866" r:id="rId2817" display="=@if(sum(d729.d730)=0,&quot;NA&quot;,SUM(L729:L730)/SUM(D729:D730))"/>
    <hyperlink ref="AN864:AN866" r:id="rId2818" display="=@if(sum(d729.d730)=0,&quot;NA&quot;,SUM(L729:L730)/SUM(D729:D730))"/>
    <hyperlink ref="V855" r:id="rId2819" display="=@if(sum(d729.d730)=0,&quot;NA&quot;,SUM(L729:L730)/SUM(D729:D730))"/>
    <hyperlink ref="T854" r:id="rId2820" display="=@if(sum(d729.d730)=0,&quot;NA&quot;,SUM(L729:L730)/SUM(D729:D730))"/>
    <hyperlink ref="N901" r:id="rId2821" display="=@if(sum(d729.d730)=0,&quot;NA&quot;,SUM(L729:L730)/SUM(D729:D730))"/>
    <hyperlink ref="N902" r:id="rId2822" display="=@if(sum(d729.d730)=0,&quot;NA&quot;,SUM(L729:L730)/SUM(D729:D730))"/>
    <hyperlink ref="N903" r:id="rId2823" display="=@if(sum(d729.d730)=0,&quot;NA&quot;,SUM(L729:L730)/SUM(D729:D730))"/>
    <hyperlink ref="N904" r:id="rId2824" display="=@if(sum(d729.d730)=0,&quot;NA&quot;,SUM(L729:L730)/SUM(D729:D730))"/>
    <hyperlink ref="N905:N908" r:id="rId2825" display="=@if(sum(d729.d730)=0,&quot;NA&quot;,SUM(L729:L730)/SUM(D729:D730))"/>
    <hyperlink ref="P901" r:id="rId2826" display="=@if(sum(d729.d730)=0,&quot;NA&quot;,SUM(L729:L730)/SUM(D729:D730))"/>
    <hyperlink ref="P902" r:id="rId2827" display="=@if(sum(d729.d730)=0,&quot;NA&quot;,SUM(L729:L730)/SUM(D729:D730))"/>
    <hyperlink ref="P903" r:id="rId2828" display="=@if(sum(d729.d730)=0,&quot;NA&quot;,SUM(L729:L730)/SUM(D729:D730))"/>
    <hyperlink ref="P904" r:id="rId2829" display="=@if(sum(d729.d730)=0,&quot;NA&quot;,SUM(L729:L730)/SUM(D729:D730))"/>
    <hyperlink ref="P905:P908" r:id="rId2830" display="=@if(sum(d729.d730)=0,&quot;NA&quot;,SUM(L729:L730)/SUM(D729:D730))"/>
    <hyperlink ref="T897" r:id="rId2831" display="=@if(sum(d729.d730)=0,&quot;NA&quot;,SUM(L729:L730)/SUM(D729:D730))"/>
    <hyperlink ref="T898" r:id="rId2832" display="=@if(sum(d729.d730)=0,&quot;NA&quot;,SUM(L729:L730)/SUM(D729:D730))"/>
    <hyperlink ref="T899" r:id="rId2833" display="=@if(sum(d729.d730)=0,&quot;NA&quot;,SUM(L729:L730)/SUM(D729:D730))"/>
    <hyperlink ref="T900" r:id="rId2834" display="=@if(sum(d729.d730)=0,&quot;NA&quot;,SUM(L729:L730)/SUM(D729:D730))"/>
    <hyperlink ref="T901" r:id="rId2835" display="=@if(sum(d729.d730)=0,&quot;NA&quot;,SUM(L729:L730)/SUM(D729:D730))"/>
    <hyperlink ref="V898" r:id="rId2836" display="=@if(sum(d729.d730)=0,&quot;NA&quot;,SUM(L729:L730)/SUM(D729:D730))"/>
    <hyperlink ref="V900" r:id="rId2837" display="=@if(sum(d729.d730)=0,&quot;NA&quot;,SUM(L729:L730)/SUM(D729:D730))"/>
    <hyperlink ref="V901" r:id="rId2838" display="=@if(sum(d729.d730)=0,&quot;NA&quot;,SUM(L729:L730)/SUM(D729:D730))"/>
    <hyperlink ref="X898" r:id="rId2839" display="=@if(sum(d729.d730)=0,&quot;NA&quot;,SUM(L729:L730)/SUM(D729:D730))"/>
    <hyperlink ref="X899" r:id="rId2840" display="=@if(sum(d729.d730)=0,&quot;NA&quot;,SUM(L729:L730)/SUM(D729:D730))"/>
    <hyperlink ref="X900" r:id="rId2841" display="=@if(sum(d729.d730)=0,&quot;NA&quot;,SUM(L729:L730)/SUM(D729:D730))"/>
    <hyperlink ref="X901" r:id="rId2842" display="=@if(sum(d729.d730)=0,&quot;NA&quot;,SUM(L729:L730)/SUM(D729:D730))"/>
    <hyperlink ref="Z899" r:id="rId2843" display="=@if(sum(d729.d730)=0,&quot;NA&quot;,SUM(L729:L730)/SUM(D729:D730))"/>
    <hyperlink ref="Z900" r:id="rId2844" display="=@if(sum(d729.d730)=0,&quot;NA&quot;,SUM(L729:L730)/SUM(D729:D730))"/>
    <hyperlink ref="Z901" r:id="rId2845" display="=@if(sum(d729.d730)=0,&quot;NA&quot;,SUM(L729:L730)/SUM(D729:D730))"/>
    <hyperlink ref="AB900" r:id="rId2846" display="=@if(sum(d729.d730)=0,&quot;NA&quot;,SUM(L729:L730)/SUM(D729:D730))"/>
    <hyperlink ref="AB901" r:id="rId2847" display="=@if(sum(d729.d730)=0,&quot;NA&quot;,SUM(L729:L730)/SUM(D729:D730))"/>
    <hyperlink ref="AD901" r:id="rId2848" display="=@if(sum(d729.d730)=0,&quot;NA&quot;,SUM(L729:L730)/SUM(D729:D730))"/>
    <hyperlink ref="R902" r:id="rId2849" display="=@if(sum(d729.d730)=0,&quot;NA&quot;,SUM(L729:L730)/SUM(D729:D730))"/>
    <hyperlink ref="R903" r:id="rId2850" display="=@if(sum(d729.d730)=0,&quot;NA&quot;,SUM(L729:L730)/SUM(D729:D730))"/>
    <hyperlink ref="R904" r:id="rId2851" display="=@if(sum(d729.d730)=0,&quot;NA&quot;,SUM(L729:L730)/SUM(D729:D730))"/>
    <hyperlink ref="T902" r:id="rId2852" display="=@if(sum(d729.d730)=0,&quot;NA&quot;,SUM(L729:L730)/SUM(D729:D730))"/>
    <hyperlink ref="T903" r:id="rId2853" display="=@if(sum(d729.d730)=0,&quot;NA&quot;,SUM(L729:L730)/SUM(D729:D730))"/>
    <hyperlink ref="T904" r:id="rId2854" display="=@if(sum(d729.d730)=0,&quot;NA&quot;,SUM(L729:L730)/SUM(D729:D730))"/>
    <hyperlink ref="V902" r:id="rId2855" display="=@if(sum(d729.d730)=0,&quot;NA&quot;,SUM(L729:L730)/SUM(D729:D730))"/>
    <hyperlink ref="V903" r:id="rId2856" display="=@if(sum(d729.d730)=0,&quot;NA&quot;,SUM(L729:L730)/SUM(D729:D730))"/>
    <hyperlink ref="V904" r:id="rId2857" display="=@if(sum(d729.d730)=0,&quot;NA&quot;,SUM(L729:L730)/SUM(D729:D730))"/>
    <hyperlink ref="X902" r:id="rId2858" display="=@if(sum(d729.d730)=0,&quot;NA&quot;,SUM(L729:L730)/SUM(D729:D730))"/>
    <hyperlink ref="X903" r:id="rId2859" display="=@if(sum(d729.d730)=0,&quot;NA&quot;,SUM(L729:L730)/SUM(D729:D730))"/>
    <hyperlink ref="X904" r:id="rId2860" display="=@if(sum(d729.d730)=0,&quot;NA&quot;,SUM(L729:L730)/SUM(D729:D730))"/>
    <hyperlink ref="Z902" r:id="rId2861" display="=@if(sum(d729.d730)=0,&quot;NA&quot;,SUM(L729:L730)/SUM(D729:D730))"/>
    <hyperlink ref="Z903" r:id="rId2862" display="=@if(sum(d729.d730)=0,&quot;NA&quot;,SUM(L729:L730)/SUM(D729:D730))"/>
    <hyperlink ref="Z904" r:id="rId2863" display="=@if(sum(d729.d730)=0,&quot;NA&quot;,SUM(L729:L730)/SUM(D729:D730))"/>
    <hyperlink ref="AB902" r:id="rId2864" display="=@if(sum(d729.d730)=0,&quot;NA&quot;,SUM(L729:L730)/SUM(D729:D730))"/>
    <hyperlink ref="AB903" r:id="rId2865" display="=@if(sum(d729.d730)=0,&quot;NA&quot;,SUM(L729:L730)/SUM(D729:D730))"/>
    <hyperlink ref="AB904" r:id="rId2866" display="=@if(sum(d729.d730)=0,&quot;NA&quot;,SUM(L729:L730)/SUM(D729:D730))"/>
    <hyperlink ref="AD902" r:id="rId2867" display="=@if(sum(d729.d730)=0,&quot;NA&quot;,SUM(L729:L730)/SUM(D729:D730))"/>
    <hyperlink ref="AD903" r:id="rId2868" display="=@if(sum(d729.d730)=0,&quot;NA&quot;,SUM(L729:L730)/SUM(D729:D730))"/>
    <hyperlink ref="AD904" r:id="rId2869" display="=@if(sum(d729.d730)=0,&quot;NA&quot;,SUM(L729:L730)/SUM(D729:D730))"/>
    <hyperlink ref="AF902" r:id="rId2870" display="=@if(sum(d729.d730)=0,&quot;NA&quot;,SUM(L729:L730)/SUM(D729:D730))"/>
    <hyperlink ref="AF903" r:id="rId2871" display="=@if(sum(d729.d730)=0,&quot;NA&quot;,SUM(L729:L730)/SUM(D729:D730))"/>
    <hyperlink ref="AF904" r:id="rId2872" display="=@if(sum(d729.d730)=0,&quot;NA&quot;,SUM(L729:L730)/SUM(D729:D730))"/>
    <hyperlink ref="AH900" r:id="rId2873" display="=@if(sum(d729.d730)=0,&quot;NA&quot;,SUM(L729:L730)/SUM(D729:D730))"/>
    <hyperlink ref="AH903" r:id="rId2874" display="=@if(sum(d729.d730)=0,&quot;NA&quot;,SUM(L729:L730)/SUM(D729:D730))"/>
    <hyperlink ref="AH904" r:id="rId2875" display="=@if(sum(d729.d730)=0,&quot;NA&quot;,SUM(L729:L730)/SUM(D729:D730))"/>
    <hyperlink ref="AJ900" r:id="rId2876" display="=@if(sum(d729.d730)=0,&quot;NA&quot;,SUM(L729:L730)/SUM(D729:D730))"/>
    <hyperlink ref="AJ901" r:id="rId2877" display="=@if(sum(d729.d730)=0,&quot;NA&quot;,SUM(L729:L730)/SUM(D729:D730))"/>
    <hyperlink ref="AJ904" r:id="rId2878" display="=@if(sum(d729.d730)=0,&quot;NA&quot;,SUM(L729:L730)/SUM(D729:D730))"/>
    <hyperlink ref="AL900" r:id="rId2879" display="=@if(sum(d729.d730)=0,&quot;NA&quot;,SUM(L729:L730)/SUM(D729:D730))"/>
    <hyperlink ref="AL901" r:id="rId2880" display="=@if(sum(d729.d730)=0,&quot;NA&quot;,SUM(L729:L730)/SUM(D729:D730))"/>
    <hyperlink ref="AL902" r:id="rId2881" display="=@if(sum(d729.d730)=0,&quot;NA&quot;,SUM(L729:L730)/SUM(D729:D730))"/>
    <hyperlink ref="AN900" r:id="rId2882" display="=@if(sum(d729.d730)=0,&quot;NA&quot;,SUM(L729:L730)/SUM(D729:D730))"/>
    <hyperlink ref="AN901" r:id="rId2883" display="=@if(sum(d729.d730)=0,&quot;NA&quot;,SUM(L729:L730)/SUM(D729:D730))"/>
    <hyperlink ref="AN902" r:id="rId2884" display="=@if(sum(d729.d730)=0,&quot;NA&quot;,SUM(L729:L730)/SUM(D729:D730))"/>
    <hyperlink ref="AN903" r:id="rId2885" display="=@if(sum(d729.d730)=0,&quot;NA&quot;,SUM(L729:L730)/SUM(D729:D730))"/>
    <hyperlink ref="V899" r:id="rId2886" display="=@if(sum(d729.d730)=0,&quot;NA&quot;,SUM(L729:L730)/SUM(D729:D730))"/>
    <hyperlink ref="R905" r:id="rId2887" display="=@if(sum(d729.d730)=0,&quot;NA&quot;,SUM(L729:L730)/SUM(D729:D730))"/>
    <hyperlink ref="T905" r:id="rId2888" display="=@if(sum(d729.d730)=0,&quot;NA&quot;,SUM(L729:L730)/SUM(D729:D730))"/>
    <hyperlink ref="V905" r:id="rId2889" display="=@if(sum(d729.d730)=0,&quot;NA&quot;,SUM(L729:L730)/SUM(D729:D730))"/>
    <hyperlink ref="Z905" r:id="rId2890" display="=@if(sum(d729.d730)=0,&quot;NA&quot;,SUM(L729:L730)/SUM(D729:D730))"/>
    <hyperlink ref="AB905" r:id="rId2891" display="=@if(sum(d729.d730)=0,&quot;NA&quot;,SUM(L729:L730)/SUM(D729:D730))"/>
    <hyperlink ref="AD905" r:id="rId2892" display="=@if(sum(d729.d730)=0,&quot;NA&quot;,SUM(L729:L730)/SUM(D729:D730))"/>
    <hyperlink ref="AF905" r:id="rId2893" display="=@if(sum(d729.d730)=0,&quot;NA&quot;,SUM(L729:L730)/SUM(D729:D730))"/>
    <hyperlink ref="AH905" r:id="rId2894" display="=@if(sum(d729.d730)=0,&quot;NA&quot;,SUM(L729:L730)/SUM(D729:D730))"/>
    <hyperlink ref="AJ905" r:id="rId2895" display="=@if(sum(d729.d730)=0,&quot;NA&quot;,SUM(L729:L730)/SUM(D729:D730))"/>
    <hyperlink ref="AL905" r:id="rId2896" display="=@if(sum(d729.d730)=0,&quot;NA&quot;,SUM(L729:L730)/SUM(D729:D730))"/>
    <hyperlink ref="R906:R908" r:id="rId2897" display="=@if(sum(d729.d730)=0,&quot;NA&quot;,SUM(L729:L730)/SUM(D729:D730))"/>
    <hyperlink ref="T906:T908" r:id="rId2898" display="=@if(sum(d729.d730)=0,&quot;NA&quot;,SUM(L729:L730)/SUM(D729:D730))"/>
    <hyperlink ref="V906:V908" r:id="rId2899" display="=@if(sum(d729.d730)=0,&quot;NA&quot;,SUM(L729:L730)/SUM(D729:D730))"/>
    <hyperlink ref="X905" r:id="rId2900" display="=@if(sum(d729.d730)=0,&quot;NA&quot;,SUM(L729:L730)/SUM(D729:D730))"/>
    <hyperlink ref="X906:X908" r:id="rId2901" display="=@if(sum(d729.d730)=0,&quot;NA&quot;,SUM(L729:L730)/SUM(D729:D730))"/>
    <hyperlink ref="Z906:Z908" r:id="rId2902" display="=@if(sum(d729.d730)=0,&quot;NA&quot;,SUM(L729:L730)/SUM(D729:D730))"/>
    <hyperlink ref="AB906:AB908" r:id="rId2903" display="=@if(sum(d729.d730)=0,&quot;NA&quot;,SUM(L729:L730)/SUM(D729:D730))"/>
    <hyperlink ref="AD906:AD908" r:id="rId2904" display="=@if(sum(d729.d730)=0,&quot;NA&quot;,SUM(L729:L730)/SUM(D729:D730))"/>
    <hyperlink ref="AF906:AF908" r:id="rId2905" display="=@if(sum(d729.d730)=0,&quot;NA&quot;,SUM(L729:L730)/SUM(D729:D730))"/>
    <hyperlink ref="AH906:AH908" r:id="rId2906" display="=@if(sum(d729.d730)=0,&quot;NA&quot;,SUM(L729:L730)/SUM(D729:D730))"/>
    <hyperlink ref="AJ906:AJ908" r:id="rId2907" display="=@if(sum(d729.d730)=0,&quot;NA&quot;,SUM(L729:L730)/SUM(D729:D730))"/>
    <hyperlink ref="AL906:AL908" r:id="rId2908" display="=@if(sum(d729.d730)=0,&quot;NA&quot;,SUM(L729:L730)/SUM(D729:D730))"/>
    <hyperlink ref="AN906:AN908" r:id="rId2909" display="=@if(sum(d729.d730)=0,&quot;NA&quot;,SUM(L729:L730)/SUM(D729:D730))"/>
    <hyperlink ref="V897" r:id="rId2910" display="=@if(sum(d729.d730)=0,&quot;NA&quot;,SUM(L729:L730)/SUM(D729:D730))"/>
    <hyperlink ref="T896" r:id="rId2911" display="=@if(sum(d729.d730)=0,&quot;NA&quot;,SUM(L729:L730)/SUM(D729:D730))"/>
    <hyperlink ref="N922" r:id="rId2912" display="=@if(sum(d729.d730)=0,&quot;NA&quot;,SUM(L729:L730)/SUM(D729:D730))"/>
    <hyperlink ref="N923" r:id="rId2913" display="=@if(sum(d729.d730)=0,&quot;NA&quot;,SUM(L729:L730)/SUM(D729:D730))"/>
    <hyperlink ref="N924" r:id="rId2914" display="=@if(sum(d729.d730)=0,&quot;NA&quot;,SUM(L729:L730)/SUM(D729:D730))"/>
    <hyperlink ref="N925" r:id="rId2915" display="=@if(sum(d729.d730)=0,&quot;NA&quot;,SUM(L729:L730)/SUM(D729:D730))"/>
    <hyperlink ref="N926:N929" r:id="rId2916" display="=@if(sum(d729.d730)=0,&quot;NA&quot;,SUM(L729:L730)/SUM(D729:D730))"/>
    <hyperlink ref="P922" r:id="rId2917" display="=@if(sum(d729.d730)=0,&quot;NA&quot;,SUM(L729:L730)/SUM(D729:D730))"/>
    <hyperlink ref="P923" r:id="rId2918" display="=@if(sum(d729.d730)=0,&quot;NA&quot;,SUM(L729:L730)/SUM(D729:D730))"/>
    <hyperlink ref="P924" r:id="rId2919" display="=@if(sum(d729.d730)=0,&quot;NA&quot;,SUM(L729:L730)/SUM(D729:D730))"/>
    <hyperlink ref="P925" r:id="rId2920" display="=@if(sum(d729.d730)=0,&quot;NA&quot;,SUM(L729:L730)/SUM(D729:D730))"/>
    <hyperlink ref="P926:P929" r:id="rId2921" display="=@if(sum(d729.d730)=0,&quot;NA&quot;,SUM(L729:L730)/SUM(D729:D730))"/>
    <hyperlink ref="T918" r:id="rId2922" display="=@if(sum(d729.d730)=0,&quot;NA&quot;,SUM(L729:L730)/SUM(D729:D730))"/>
    <hyperlink ref="T919" r:id="rId2923" display="=@if(sum(d729.d730)=0,&quot;NA&quot;,SUM(L729:L730)/SUM(D729:D730))"/>
    <hyperlink ref="T920" r:id="rId2924" display="=@if(sum(d729.d730)=0,&quot;NA&quot;,SUM(L729:L730)/SUM(D729:D730))"/>
    <hyperlink ref="T921" r:id="rId2925" display="=@if(sum(d729.d730)=0,&quot;NA&quot;,SUM(L729:L730)/SUM(D729:D730))"/>
    <hyperlink ref="T922" r:id="rId2926" display="=@if(sum(d729.d730)=0,&quot;NA&quot;,SUM(L729:L730)/SUM(D729:D730))"/>
    <hyperlink ref="V919" r:id="rId2927" display="=@if(sum(d729.d730)=0,&quot;NA&quot;,SUM(L729:L730)/SUM(D729:D730))"/>
    <hyperlink ref="V921" r:id="rId2928" display="=@if(sum(d729.d730)=0,&quot;NA&quot;,SUM(L729:L730)/SUM(D729:D730))"/>
    <hyperlink ref="V922" r:id="rId2929" display="=@if(sum(d729.d730)=0,&quot;NA&quot;,SUM(L729:L730)/SUM(D729:D730))"/>
    <hyperlink ref="X919" r:id="rId2930" display="=@if(sum(d729.d730)=0,&quot;NA&quot;,SUM(L729:L730)/SUM(D729:D730))"/>
    <hyperlink ref="X920" r:id="rId2931" display="=@if(sum(d729.d730)=0,&quot;NA&quot;,SUM(L729:L730)/SUM(D729:D730))"/>
    <hyperlink ref="X921" r:id="rId2932" display="=@if(sum(d729.d730)=0,&quot;NA&quot;,SUM(L729:L730)/SUM(D729:D730))"/>
    <hyperlink ref="X922" r:id="rId2933" display="=@if(sum(d729.d730)=0,&quot;NA&quot;,SUM(L729:L730)/SUM(D729:D730))"/>
    <hyperlink ref="Z920" r:id="rId2934" display="=@if(sum(d729.d730)=0,&quot;NA&quot;,SUM(L729:L730)/SUM(D729:D730))"/>
    <hyperlink ref="Z921" r:id="rId2935" display="=@if(sum(d729.d730)=0,&quot;NA&quot;,SUM(L729:L730)/SUM(D729:D730))"/>
    <hyperlink ref="Z922" r:id="rId2936" display="=@if(sum(d729.d730)=0,&quot;NA&quot;,SUM(L729:L730)/SUM(D729:D730))"/>
    <hyperlink ref="AB921" r:id="rId2937" display="=@if(sum(d729.d730)=0,&quot;NA&quot;,SUM(L729:L730)/SUM(D729:D730))"/>
    <hyperlink ref="AB922" r:id="rId2938" display="=@if(sum(d729.d730)=0,&quot;NA&quot;,SUM(L729:L730)/SUM(D729:D730))"/>
    <hyperlink ref="AD922" r:id="rId2939" display="=@if(sum(d729.d730)=0,&quot;NA&quot;,SUM(L729:L730)/SUM(D729:D730))"/>
    <hyperlink ref="R923" r:id="rId2940" display="=@if(sum(d729.d730)=0,&quot;NA&quot;,SUM(L729:L730)/SUM(D729:D730))"/>
    <hyperlink ref="R924" r:id="rId2941" display="=@if(sum(d729.d730)=0,&quot;NA&quot;,SUM(L729:L730)/SUM(D729:D730))"/>
    <hyperlink ref="R925" r:id="rId2942" display="=@if(sum(d729.d730)=0,&quot;NA&quot;,SUM(L729:L730)/SUM(D729:D730))"/>
    <hyperlink ref="T923" r:id="rId2943" display="=@if(sum(d729.d730)=0,&quot;NA&quot;,SUM(L729:L730)/SUM(D729:D730))"/>
    <hyperlink ref="T924" r:id="rId2944" display="=@if(sum(d729.d730)=0,&quot;NA&quot;,SUM(L729:L730)/SUM(D729:D730))"/>
    <hyperlink ref="T925" r:id="rId2945" display="=@if(sum(d729.d730)=0,&quot;NA&quot;,SUM(L729:L730)/SUM(D729:D730))"/>
    <hyperlink ref="V923" r:id="rId2946" display="=@if(sum(d729.d730)=0,&quot;NA&quot;,SUM(L729:L730)/SUM(D729:D730))"/>
    <hyperlink ref="V924" r:id="rId2947" display="=@if(sum(d729.d730)=0,&quot;NA&quot;,SUM(L729:L730)/SUM(D729:D730))"/>
    <hyperlink ref="V925" r:id="rId2948" display="=@if(sum(d729.d730)=0,&quot;NA&quot;,SUM(L729:L730)/SUM(D729:D730))"/>
    <hyperlink ref="X923" r:id="rId2949" display="=@if(sum(d729.d730)=0,&quot;NA&quot;,SUM(L729:L730)/SUM(D729:D730))"/>
    <hyperlink ref="X924" r:id="rId2950" display="=@if(sum(d729.d730)=0,&quot;NA&quot;,SUM(L729:L730)/SUM(D729:D730))"/>
    <hyperlink ref="X925" r:id="rId2951" display="=@if(sum(d729.d730)=0,&quot;NA&quot;,SUM(L729:L730)/SUM(D729:D730))"/>
    <hyperlink ref="Z923" r:id="rId2952" display="=@if(sum(d729.d730)=0,&quot;NA&quot;,SUM(L729:L730)/SUM(D729:D730))"/>
    <hyperlink ref="Z924" r:id="rId2953" display="=@if(sum(d729.d730)=0,&quot;NA&quot;,SUM(L729:L730)/SUM(D729:D730))"/>
    <hyperlink ref="Z925" r:id="rId2954" display="=@if(sum(d729.d730)=0,&quot;NA&quot;,SUM(L729:L730)/SUM(D729:D730))"/>
    <hyperlink ref="AB923" r:id="rId2955" display="=@if(sum(d729.d730)=0,&quot;NA&quot;,SUM(L729:L730)/SUM(D729:D730))"/>
    <hyperlink ref="AB924" r:id="rId2956" display="=@if(sum(d729.d730)=0,&quot;NA&quot;,SUM(L729:L730)/SUM(D729:D730))"/>
    <hyperlink ref="AB925" r:id="rId2957" display="=@if(sum(d729.d730)=0,&quot;NA&quot;,SUM(L729:L730)/SUM(D729:D730))"/>
    <hyperlink ref="AD923" r:id="rId2958" display="=@if(sum(d729.d730)=0,&quot;NA&quot;,SUM(L729:L730)/SUM(D729:D730))"/>
    <hyperlink ref="AD924" r:id="rId2959" display="=@if(sum(d729.d730)=0,&quot;NA&quot;,SUM(L729:L730)/SUM(D729:D730))"/>
    <hyperlink ref="AD925" r:id="rId2960" display="=@if(sum(d729.d730)=0,&quot;NA&quot;,SUM(L729:L730)/SUM(D729:D730))"/>
    <hyperlink ref="AF923" r:id="rId2961" display="=@if(sum(d729.d730)=0,&quot;NA&quot;,SUM(L729:L730)/SUM(D729:D730))"/>
    <hyperlink ref="AF924" r:id="rId2962" display="=@if(sum(d729.d730)=0,&quot;NA&quot;,SUM(L729:L730)/SUM(D729:D730))"/>
    <hyperlink ref="AF925" r:id="rId2963" display="=@if(sum(d729.d730)=0,&quot;NA&quot;,SUM(L729:L730)/SUM(D729:D730))"/>
    <hyperlink ref="AH921" r:id="rId2964" display="=@if(sum(d729.d730)=0,&quot;NA&quot;,SUM(L729:L730)/SUM(D729:D730))"/>
    <hyperlink ref="AH924" r:id="rId2965" display="=@if(sum(d729.d730)=0,&quot;NA&quot;,SUM(L729:L730)/SUM(D729:D730))"/>
    <hyperlink ref="AH925" r:id="rId2966" display="=@if(sum(d729.d730)=0,&quot;NA&quot;,SUM(L729:L730)/SUM(D729:D730))"/>
    <hyperlink ref="AJ921" r:id="rId2967" display="=@if(sum(d729.d730)=0,&quot;NA&quot;,SUM(L729:L730)/SUM(D729:D730))"/>
    <hyperlink ref="AJ922" r:id="rId2968" display="=@if(sum(d729.d730)=0,&quot;NA&quot;,SUM(L729:L730)/SUM(D729:D730))"/>
    <hyperlink ref="AJ925" r:id="rId2969" display="=@if(sum(d729.d730)=0,&quot;NA&quot;,SUM(L729:L730)/SUM(D729:D730))"/>
    <hyperlink ref="AL921" r:id="rId2970" display="=@if(sum(d729.d730)=0,&quot;NA&quot;,SUM(L729:L730)/SUM(D729:D730))"/>
    <hyperlink ref="AL922" r:id="rId2971" display="=@if(sum(d729.d730)=0,&quot;NA&quot;,SUM(L729:L730)/SUM(D729:D730))"/>
    <hyperlink ref="AL923" r:id="rId2972" display="=@if(sum(d729.d730)=0,&quot;NA&quot;,SUM(L729:L730)/SUM(D729:D730))"/>
    <hyperlink ref="AN921" r:id="rId2973" display="=@if(sum(d729.d730)=0,&quot;NA&quot;,SUM(L729:L730)/SUM(D729:D730))"/>
    <hyperlink ref="AN922" r:id="rId2974" display="=@if(sum(d729.d730)=0,&quot;NA&quot;,SUM(L729:L730)/SUM(D729:D730))"/>
    <hyperlink ref="AN923" r:id="rId2975" display="=@if(sum(d729.d730)=0,&quot;NA&quot;,SUM(L729:L730)/SUM(D729:D730))"/>
    <hyperlink ref="AN924" r:id="rId2976" display="=@if(sum(d729.d730)=0,&quot;NA&quot;,SUM(L729:L730)/SUM(D729:D730))"/>
    <hyperlink ref="V920" r:id="rId2977" display="=@if(sum(d729.d730)=0,&quot;NA&quot;,SUM(L729:L730)/SUM(D729:D730))"/>
    <hyperlink ref="R926" r:id="rId2978" display="=@if(sum(d729.d730)=0,&quot;NA&quot;,SUM(L729:L730)/SUM(D729:D730))"/>
    <hyperlink ref="T926" r:id="rId2979" display="=@if(sum(d729.d730)=0,&quot;NA&quot;,SUM(L729:L730)/SUM(D729:D730))"/>
    <hyperlink ref="V926" r:id="rId2980" display="=@if(sum(d729.d730)=0,&quot;NA&quot;,SUM(L729:L730)/SUM(D729:D730))"/>
    <hyperlink ref="Z926" r:id="rId2981" display="=@if(sum(d729.d730)=0,&quot;NA&quot;,SUM(L729:L730)/SUM(D729:D730))"/>
    <hyperlink ref="AB926" r:id="rId2982" display="=@if(sum(d729.d730)=0,&quot;NA&quot;,SUM(L729:L730)/SUM(D729:D730))"/>
    <hyperlink ref="AD926" r:id="rId2983" display="=@if(sum(d729.d730)=0,&quot;NA&quot;,SUM(L729:L730)/SUM(D729:D730))"/>
    <hyperlink ref="AF926" r:id="rId2984" display="=@if(sum(d729.d730)=0,&quot;NA&quot;,SUM(L729:L730)/SUM(D729:D730))"/>
    <hyperlink ref="AH926" r:id="rId2985" display="=@if(sum(d729.d730)=0,&quot;NA&quot;,SUM(L729:L730)/SUM(D729:D730))"/>
    <hyperlink ref="AJ926" r:id="rId2986" display="=@if(sum(d729.d730)=0,&quot;NA&quot;,SUM(L729:L730)/SUM(D729:D730))"/>
    <hyperlink ref="AL926" r:id="rId2987" display="=@if(sum(d729.d730)=0,&quot;NA&quot;,SUM(L729:L730)/SUM(D729:D730))"/>
    <hyperlink ref="R927:R929" r:id="rId2988" display="=@if(sum(d729.d730)=0,&quot;NA&quot;,SUM(L729:L730)/SUM(D729:D730))"/>
    <hyperlink ref="T927:T929" r:id="rId2989" display="=@if(sum(d729.d730)=0,&quot;NA&quot;,SUM(L729:L730)/SUM(D729:D730))"/>
    <hyperlink ref="V927:V929" r:id="rId2990" display="=@if(sum(d729.d730)=0,&quot;NA&quot;,SUM(L729:L730)/SUM(D729:D730))"/>
    <hyperlink ref="X926" r:id="rId2991" display="=@if(sum(d729.d730)=0,&quot;NA&quot;,SUM(L729:L730)/SUM(D729:D730))"/>
    <hyperlink ref="X927:X929" r:id="rId2992" display="=@if(sum(d729.d730)=0,&quot;NA&quot;,SUM(L729:L730)/SUM(D729:D730))"/>
    <hyperlink ref="Z927:Z929" r:id="rId2993" display="=@if(sum(d729.d730)=0,&quot;NA&quot;,SUM(L729:L730)/SUM(D729:D730))"/>
    <hyperlink ref="AB927:AB929" r:id="rId2994" display="=@if(sum(d729.d730)=0,&quot;NA&quot;,SUM(L729:L730)/SUM(D729:D730))"/>
    <hyperlink ref="AD927:AD929" r:id="rId2995" display="=@if(sum(d729.d730)=0,&quot;NA&quot;,SUM(L729:L730)/SUM(D729:D730))"/>
    <hyperlink ref="AF927:AF929" r:id="rId2996" display="=@if(sum(d729.d730)=0,&quot;NA&quot;,SUM(L729:L730)/SUM(D729:D730))"/>
    <hyperlink ref="AH927:AH929" r:id="rId2997" display="=@if(sum(d729.d730)=0,&quot;NA&quot;,SUM(L729:L730)/SUM(D729:D730))"/>
    <hyperlink ref="AJ927:AJ929" r:id="rId2998" display="=@if(sum(d729.d730)=0,&quot;NA&quot;,SUM(L729:L730)/SUM(D729:D730))"/>
    <hyperlink ref="AL927:AL929" r:id="rId2999" display="=@if(sum(d729.d730)=0,&quot;NA&quot;,SUM(L729:L730)/SUM(D729:D730))"/>
    <hyperlink ref="AN927:AN929" r:id="rId3000" display="=@if(sum(d729.d730)=0,&quot;NA&quot;,SUM(L729:L730)/SUM(D729:D730))"/>
    <hyperlink ref="V918" r:id="rId3001" display="=@if(sum(d729.d730)=0,&quot;NA&quot;,SUM(L729:L730)/SUM(D729:D730))"/>
    <hyperlink ref="T917" r:id="rId3002" display="=@if(sum(d729.d730)=0,&quot;NA&quot;,SUM(L729:L730)/SUM(D729:D730))"/>
    <hyperlink ref="N943" r:id="rId3003" display="=@if(sum(d729.d730)=0,&quot;NA&quot;,SUM(L729:L730)/SUM(D729:D730))"/>
    <hyperlink ref="N944" r:id="rId3004" display="=@if(sum(d729.d730)=0,&quot;NA&quot;,SUM(L729:L730)/SUM(D729:D730))"/>
    <hyperlink ref="N945" r:id="rId3005" display="=@if(sum(d729.d730)=0,&quot;NA&quot;,SUM(L729:L730)/SUM(D729:D730))"/>
    <hyperlink ref="N946" r:id="rId3006" display="=@if(sum(d729.d730)=0,&quot;NA&quot;,SUM(L729:L730)/SUM(D729:D730))"/>
    <hyperlink ref="N947:N950" r:id="rId3007" display="=@if(sum(d729.d730)=0,&quot;NA&quot;,SUM(L729:L730)/SUM(D729:D730))"/>
    <hyperlink ref="P943" r:id="rId3008" display="=@if(sum(d729.d730)=0,&quot;NA&quot;,SUM(L729:L730)/SUM(D729:D730))"/>
    <hyperlink ref="P944" r:id="rId3009" display="=@if(sum(d729.d730)=0,&quot;NA&quot;,SUM(L729:L730)/SUM(D729:D730))"/>
    <hyperlink ref="P945" r:id="rId3010" display="=@if(sum(d729.d730)=0,&quot;NA&quot;,SUM(L729:L730)/SUM(D729:D730))"/>
    <hyperlink ref="P946" r:id="rId3011" display="=@if(sum(d729.d730)=0,&quot;NA&quot;,SUM(L729:L730)/SUM(D729:D730))"/>
    <hyperlink ref="P947:P950" r:id="rId3012" display="=@if(sum(d729.d730)=0,&quot;NA&quot;,SUM(L729:L730)/SUM(D729:D730))"/>
    <hyperlink ref="T939" r:id="rId3013" display="=@if(sum(d729.d730)=0,&quot;NA&quot;,SUM(L729:L730)/SUM(D729:D730))"/>
    <hyperlink ref="T940" r:id="rId3014" display="=@if(sum(d729.d730)=0,&quot;NA&quot;,SUM(L729:L730)/SUM(D729:D730))"/>
    <hyperlink ref="T941" r:id="rId3015" display="=@if(sum(d729.d730)=0,&quot;NA&quot;,SUM(L729:L730)/SUM(D729:D730))"/>
    <hyperlink ref="T942" r:id="rId3016" display="=@if(sum(d729.d730)=0,&quot;NA&quot;,SUM(L729:L730)/SUM(D729:D730))"/>
    <hyperlink ref="T943" r:id="rId3017" display="=@if(sum(d729.d730)=0,&quot;NA&quot;,SUM(L729:L730)/SUM(D729:D730))"/>
    <hyperlink ref="V940" r:id="rId3018" display="=@if(sum(d729.d730)=0,&quot;NA&quot;,SUM(L729:L730)/SUM(D729:D730))"/>
    <hyperlink ref="V942" r:id="rId3019" display="=@if(sum(d729.d730)=0,&quot;NA&quot;,SUM(L729:L730)/SUM(D729:D730))"/>
    <hyperlink ref="V943" r:id="rId3020" display="=@if(sum(d729.d730)=0,&quot;NA&quot;,SUM(L729:L730)/SUM(D729:D730))"/>
    <hyperlink ref="X940" r:id="rId3021" display="=@if(sum(d729.d730)=0,&quot;NA&quot;,SUM(L729:L730)/SUM(D729:D730))"/>
    <hyperlink ref="X941" r:id="rId3022" display="=@if(sum(d729.d730)=0,&quot;NA&quot;,SUM(L729:L730)/SUM(D729:D730))"/>
    <hyperlink ref="X942" r:id="rId3023" display="=@if(sum(d729.d730)=0,&quot;NA&quot;,SUM(L729:L730)/SUM(D729:D730))"/>
    <hyperlink ref="X943" r:id="rId3024" display="=@if(sum(d729.d730)=0,&quot;NA&quot;,SUM(L729:L730)/SUM(D729:D730))"/>
    <hyperlink ref="Z941" r:id="rId3025" display="=@if(sum(d729.d730)=0,&quot;NA&quot;,SUM(L729:L730)/SUM(D729:D730))"/>
    <hyperlink ref="Z942" r:id="rId3026" display="=@if(sum(d729.d730)=0,&quot;NA&quot;,SUM(L729:L730)/SUM(D729:D730))"/>
    <hyperlink ref="Z943" r:id="rId3027" display="=@if(sum(d729.d730)=0,&quot;NA&quot;,SUM(L729:L730)/SUM(D729:D730))"/>
    <hyperlink ref="AB942" r:id="rId3028" display="=@if(sum(d729.d730)=0,&quot;NA&quot;,SUM(L729:L730)/SUM(D729:D730))"/>
    <hyperlink ref="AB943" r:id="rId3029" display="=@if(sum(d729.d730)=0,&quot;NA&quot;,SUM(L729:L730)/SUM(D729:D730))"/>
    <hyperlink ref="AD943" r:id="rId3030" display="=@if(sum(d729.d730)=0,&quot;NA&quot;,SUM(L729:L730)/SUM(D729:D730))"/>
    <hyperlink ref="R944" r:id="rId3031" display="=@if(sum(d729.d730)=0,&quot;NA&quot;,SUM(L729:L730)/SUM(D729:D730))"/>
    <hyperlink ref="R945" r:id="rId3032" display="=@if(sum(d729.d730)=0,&quot;NA&quot;,SUM(L729:L730)/SUM(D729:D730))"/>
    <hyperlink ref="R946" r:id="rId3033" display="=@if(sum(d729.d730)=0,&quot;NA&quot;,SUM(L729:L730)/SUM(D729:D730))"/>
    <hyperlink ref="T944" r:id="rId3034" display="=@if(sum(d729.d730)=0,&quot;NA&quot;,SUM(L729:L730)/SUM(D729:D730))"/>
    <hyperlink ref="T945" r:id="rId3035" display="=@if(sum(d729.d730)=0,&quot;NA&quot;,SUM(L729:L730)/SUM(D729:D730))"/>
    <hyperlink ref="T946" r:id="rId3036" display="=@if(sum(d729.d730)=0,&quot;NA&quot;,SUM(L729:L730)/SUM(D729:D730))"/>
    <hyperlink ref="V944" r:id="rId3037" display="=@if(sum(d729.d730)=0,&quot;NA&quot;,SUM(L729:L730)/SUM(D729:D730))"/>
    <hyperlink ref="V945" r:id="rId3038" display="=@if(sum(d729.d730)=0,&quot;NA&quot;,SUM(L729:L730)/SUM(D729:D730))"/>
    <hyperlink ref="V946" r:id="rId3039" display="=@if(sum(d729.d730)=0,&quot;NA&quot;,SUM(L729:L730)/SUM(D729:D730))"/>
    <hyperlink ref="X944" r:id="rId3040" display="=@if(sum(d729.d730)=0,&quot;NA&quot;,SUM(L729:L730)/SUM(D729:D730))"/>
    <hyperlink ref="X945" r:id="rId3041" display="=@if(sum(d729.d730)=0,&quot;NA&quot;,SUM(L729:L730)/SUM(D729:D730))"/>
    <hyperlink ref="X946" r:id="rId3042" display="=@if(sum(d729.d730)=0,&quot;NA&quot;,SUM(L729:L730)/SUM(D729:D730))"/>
    <hyperlink ref="Z944" r:id="rId3043" display="=@if(sum(d729.d730)=0,&quot;NA&quot;,SUM(L729:L730)/SUM(D729:D730))"/>
    <hyperlink ref="Z945" r:id="rId3044" display="=@if(sum(d729.d730)=0,&quot;NA&quot;,SUM(L729:L730)/SUM(D729:D730))"/>
    <hyperlink ref="Z946" r:id="rId3045" display="=@if(sum(d729.d730)=0,&quot;NA&quot;,SUM(L729:L730)/SUM(D729:D730))"/>
    <hyperlink ref="AB944" r:id="rId3046" display="=@if(sum(d729.d730)=0,&quot;NA&quot;,SUM(L729:L730)/SUM(D729:D730))"/>
    <hyperlink ref="AB945" r:id="rId3047" display="=@if(sum(d729.d730)=0,&quot;NA&quot;,SUM(L729:L730)/SUM(D729:D730))"/>
    <hyperlink ref="AB946" r:id="rId3048" display="=@if(sum(d729.d730)=0,&quot;NA&quot;,SUM(L729:L730)/SUM(D729:D730))"/>
    <hyperlink ref="AD944" r:id="rId3049" display="=@if(sum(d729.d730)=0,&quot;NA&quot;,SUM(L729:L730)/SUM(D729:D730))"/>
    <hyperlink ref="AD945" r:id="rId3050" display="=@if(sum(d729.d730)=0,&quot;NA&quot;,SUM(L729:L730)/SUM(D729:D730))"/>
    <hyperlink ref="AD946" r:id="rId3051" display="=@if(sum(d729.d730)=0,&quot;NA&quot;,SUM(L729:L730)/SUM(D729:D730))"/>
    <hyperlink ref="AF944" r:id="rId3052" display="=@if(sum(d729.d730)=0,&quot;NA&quot;,SUM(L729:L730)/SUM(D729:D730))"/>
    <hyperlink ref="AF945" r:id="rId3053" display="=@if(sum(d729.d730)=0,&quot;NA&quot;,SUM(L729:L730)/SUM(D729:D730))"/>
    <hyperlink ref="AF946" r:id="rId3054" display="=@if(sum(d729.d730)=0,&quot;NA&quot;,SUM(L729:L730)/SUM(D729:D730))"/>
    <hyperlink ref="AH942" r:id="rId3055" display="=@if(sum(d729.d730)=0,&quot;NA&quot;,SUM(L729:L730)/SUM(D729:D730))"/>
    <hyperlink ref="AH945" r:id="rId3056" display="=@if(sum(d729.d730)=0,&quot;NA&quot;,SUM(L729:L730)/SUM(D729:D730))"/>
    <hyperlink ref="AH946" r:id="rId3057" display="=@if(sum(d729.d730)=0,&quot;NA&quot;,SUM(L729:L730)/SUM(D729:D730))"/>
    <hyperlink ref="AJ942" r:id="rId3058" display="=@if(sum(d729.d730)=0,&quot;NA&quot;,SUM(L729:L730)/SUM(D729:D730))"/>
    <hyperlink ref="AJ943" r:id="rId3059" display="=@if(sum(d729.d730)=0,&quot;NA&quot;,SUM(L729:L730)/SUM(D729:D730))"/>
    <hyperlink ref="AJ946" r:id="rId3060" display="=@if(sum(d729.d730)=0,&quot;NA&quot;,SUM(L729:L730)/SUM(D729:D730))"/>
    <hyperlink ref="AL942" r:id="rId3061" display="=@if(sum(d729.d730)=0,&quot;NA&quot;,SUM(L729:L730)/SUM(D729:D730))"/>
    <hyperlink ref="AL943" r:id="rId3062" display="=@if(sum(d729.d730)=0,&quot;NA&quot;,SUM(L729:L730)/SUM(D729:D730))"/>
    <hyperlink ref="AL944" r:id="rId3063" display="=@if(sum(d729.d730)=0,&quot;NA&quot;,SUM(L729:L730)/SUM(D729:D730))"/>
    <hyperlink ref="AN942" r:id="rId3064" display="=@if(sum(d729.d730)=0,&quot;NA&quot;,SUM(L729:L730)/SUM(D729:D730))"/>
    <hyperlink ref="AN943" r:id="rId3065" display="=@if(sum(d729.d730)=0,&quot;NA&quot;,SUM(L729:L730)/SUM(D729:D730))"/>
    <hyperlink ref="AN944" r:id="rId3066" display="=@if(sum(d729.d730)=0,&quot;NA&quot;,SUM(L729:L730)/SUM(D729:D730))"/>
    <hyperlink ref="AN945" r:id="rId3067" display="=@if(sum(d729.d730)=0,&quot;NA&quot;,SUM(L729:L730)/SUM(D729:D730))"/>
    <hyperlink ref="V941" r:id="rId3068" display="=@if(sum(d729.d730)=0,&quot;NA&quot;,SUM(L729:L730)/SUM(D729:D730))"/>
    <hyperlink ref="R947" r:id="rId3069" display="=@if(sum(d729.d730)=0,&quot;NA&quot;,SUM(L729:L730)/SUM(D729:D730))"/>
    <hyperlink ref="T947" r:id="rId3070" display="=@if(sum(d729.d730)=0,&quot;NA&quot;,SUM(L729:L730)/SUM(D729:D730))"/>
    <hyperlink ref="V947" r:id="rId3071" display="=@if(sum(d729.d730)=0,&quot;NA&quot;,SUM(L729:L730)/SUM(D729:D730))"/>
    <hyperlink ref="Z947" r:id="rId3072" display="=@if(sum(d729.d730)=0,&quot;NA&quot;,SUM(L729:L730)/SUM(D729:D730))"/>
    <hyperlink ref="AB947" r:id="rId3073" display="=@if(sum(d729.d730)=0,&quot;NA&quot;,SUM(L729:L730)/SUM(D729:D730))"/>
    <hyperlink ref="AD947" r:id="rId3074" display="=@if(sum(d729.d730)=0,&quot;NA&quot;,SUM(L729:L730)/SUM(D729:D730))"/>
    <hyperlink ref="AF947" r:id="rId3075" display="=@if(sum(d729.d730)=0,&quot;NA&quot;,SUM(L729:L730)/SUM(D729:D730))"/>
    <hyperlink ref="AH947" r:id="rId3076" display="=@if(sum(d729.d730)=0,&quot;NA&quot;,SUM(L729:L730)/SUM(D729:D730))"/>
    <hyperlink ref="AJ947" r:id="rId3077" display="=@if(sum(d729.d730)=0,&quot;NA&quot;,SUM(L729:L730)/SUM(D729:D730))"/>
    <hyperlink ref="AL947" r:id="rId3078" display="=@if(sum(d729.d730)=0,&quot;NA&quot;,SUM(L729:L730)/SUM(D729:D730))"/>
    <hyperlink ref="R948:R950" r:id="rId3079" display="=@if(sum(d729.d730)=0,&quot;NA&quot;,SUM(L729:L730)/SUM(D729:D730))"/>
    <hyperlink ref="T948:T950" r:id="rId3080" display="=@if(sum(d729.d730)=0,&quot;NA&quot;,SUM(L729:L730)/SUM(D729:D730))"/>
    <hyperlink ref="V948:V950" r:id="rId3081" display="=@if(sum(d729.d730)=0,&quot;NA&quot;,SUM(L729:L730)/SUM(D729:D730))"/>
    <hyperlink ref="X947" r:id="rId3082" display="=@if(sum(d729.d730)=0,&quot;NA&quot;,SUM(L729:L730)/SUM(D729:D730))"/>
    <hyperlink ref="X948:X950" r:id="rId3083" display="=@if(sum(d729.d730)=0,&quot;NA&quot;,SUM(L729:L730)/SUM(D729:D730))"/>
    <hyperlink ref="Z948:Z950" r:id="rId3084" display="=@if(sum(d729.d730)=0,&quot;NA&quot;,SUM(L729:L730)/SUM(D729:D730))"/>
    <hyperlink ref="AB948:AB950" r:id="rId3085" display="=@if(sum(d729.d730)=0,&quot;NA&quot;,SUM(L729:L730)/SUM(D729:D730))"/>
    <hyperlink ref="AD948:AD950" r:id="rId3086" display="=@if(sum(d729.d730)=0,&quot;NA&quot;,SUM(L729:L730)/SUM(D729:D730))"/>
    <hyperlink ref="AF948:AF950" r:id="rId3087" display="=@if(sum(d729.d730)=0,&quot;NA&quot;,SUM(L729:L730)/SUM(D729:D730))"/>
    <hyperlink ref="AH948:AH950" r:id="rId3088" display="=@if(sum(d729.d730)=0,&quot;NA&quot;,SUM(L729:L730)/SUM(D729:D730))"/>
    <hyperlink ref="AJ948:AJ950" r:id="rId3089" display="=@if(sum(d729.d730)=0,&quot;NA&quot;,SUM(L729:L730)/SUM(D729:D730))"/>
    <hyperlink ref="AL948:AL950" r:id="rId3090" display="=@if(sum(d729.d730)=0,&quot;NA&quot;,SUM(L729:L730)/SUM(D729:D730))"/>
    <hyperlink ref="AN948:AN950" r:id="rId3091" display="=@if(sum(d729.d730)=0,&quot;NA&quot;,SUM(L729:L730)/SUM(D729:D730))"/>
    <hyperlink ref="V939" r:id="rId3092" display="=@if(sum(d729.d730)=0,&quot;NA&quot;,SUM(L729:L730)/SUM(D729:D730))"/>
    <hyperlink ref="T938" r:id="rId3093" display="=@if(sum(d729.d730)=0,&quot;NA&quot;,SUM(L729:L730)/SUM(D729:D730))"/>
    <hyperlink ref="N964" r:id="rId3094" display="=@if(sum(d729.d730)=0,&quot;NA&quot;,SUM(L729:L730)/SUM(D729:D730))"/>
    <hyperlink ref="N965" r:id="rId3095" display="=@if(sum(d729.d730)=0,&quot;NA&quot;,SUM(L729:L730)/SUM(D729:D730))"/>
    <hyperlink ref="N966" r:id="rId3096" display="=@if(sum(d729.d730)=0,&quot;NA&quot;,SUM(L729:L730)/SUM(D729:D730))"/>
    <hyperlink ref="N967" r:id="rId3097" display="=@if(sum(d729.d730)=0,&quot;NA&quot;,SUM(L729:L730)/SUM(D729:D730))"/>
    <hyperlink ref="N968:N971" r:id="rId3098" display="=@if(sum(d729.d730)=0,&quot;NA&quot;,SUM(L729:L730)/SUM(D729:D730))"/>
    <hyperlink ref="P964" r:id="rId3099" display="=@if(sum(d729.d730)=0,&quot;NA&quot;,SUM(L729:L730)/SUM(D729:D730))"/>
    <hyperlink ref="P965" r:id="rId3100" display="=@if(sum(d729.d730)=0,&quot;NA&quot;,SUM(L729:L730)/SUM(D729:D730))"/>
    <hyperlink ref="P966" r:id="rId3101" display="=@if(sum(d729.d730)=0,&quot;NA&quot;,SUM(L729:L730)/SUM(D729:D730))"/>
    <hyperlink ref="P967" r:id="rId3102" display="=@if(sum(d729.d730)=0,&quot;NA&quot;,SUM(L729:L730)/SUM(D729:D730))"/>
    <hyperlink ref="P968:P971" r:id="rId3103" display="=@if(sum(d729.d730)=0,&quot;NA&quot;,SUM(L729:L730)/SUM(D729:D730))"/>
    <hyperlink ref="T960" r:id="rId3104" display="=@if(sum(d729.d730)=0,&quot;NA&quot;,SUM(L729:L730)/SUM(D729:D730))"/>
    <hyperlink ref="T961" r:id="rId3105" display="=@if(sum(d729.d730)=0,&quot;NA&quot;,SUM(L729:L730)/SUM(D729:D730))"/>
    <hyperlink ref="T962" r:id="rId3106" display="=@if(sum(d729.d730)=0,&quot;NA&quot;,SUM(L729:L730)/SUM(D729:D730))"/>
    <hyperlink ref="T963" r:id="rId3107" display="=@if(sum(d729.d730)=0,&quot;NA&quot;,SUM(L729:L730)/SUM(D729:D730))"/>
    <hyperlink ref="T964" r:id="rId3108" display="=@if(sum(d729.d730)=0,&quot;NA&quot;,SUM(L729:L730)/SUM(D729:D730))"/>
    <hyperlink ref="V961" r:id="rId3109" display="=@if(sum(d729.d730)=0,&quot;NA&quot;,SUM(L729:L730)/SUM(D729:D730))"/>
    <hyperlink ref="V963" r:id="rId3110" display="=@if(sum(d729.d730)=0,&quot;NA&quot;,SUM(L729:L730)/SUM(D729:D730))"/>
    <hyperlink ref="V964" r:id="rId3111" display="=@if(sum(d729.d730)=0,&quot;NA&quot;,SUM(L729:L730)/SUM(D729:D730))"/>
    <hyperlink ref="X961" r:id="rId3112" display="=@if(sum(d729.d730)=0,&quot;NA&quot;,SUM(L729:L730)/SUM(D729:D730))"/>
    <hyperlink ref="X962" r:id="rId3113" display="=@if(sum(d729.d730)=0,&quot;NA&quot;,SUM(L729:L730)/SUM(D729:D730))"/>
    <hyperlink ref="X963" r:id="rId3114" display="=@if(sum(d729.d730)=0,&quot;NA&quot;,SUM(L729:L730)/SUM(D729:D730))"/>
    <hyperlink ref="X964" r:id="rId3115" display="=@if(sum(d729.d730)=0,&quot;NA&quot;,SUM(L729:L730)/SUM(D729:D730))"/>
    <hyperlink ref="Z962" r:id="rId3116" display="=@if(sum(d729.d730)=0,&quot;NA&quot;,SUM(L729:L730)/SUM(D729:D730))"/>
    <hyperlink ref="Z963" r:id="rId3117" display="=@if(sum(d729.d730)=0,&quot;NA&quot;,SUM(L729:L730)/SUM(D729:D730))"/>
    <hyperlink ref="Z964" r:id="rId3118" display="=@if(sum(d729.d730)=0,&quot;NA&quot;,SUM(L729:L730)/SUM(D729:D730))"/>
    <hyperlink ref="AB963" r:id="rId3119" display="=@if(sum(d729.d730)=0,&quot;NA&quot;,SUM(L729:L730)/SUM(D729:D730))"/>
    <hyperlink ref="AB964" r:id="rId3120" display="=@if(sum(d729.d730)=0,&quot;NA&quot;,SUM(L729:L730)/SUM(D729:D730))"/>
    <hyperlink ref="AD964" r:id="rId3121" display="=@if(sum(d729.d730)=0,&quot;NA&quot;,SUM(L729:L730)/SUM(D729:D730))"/>
    <hyperlink ref="R965" r:id="rId3122" display="=@if(sum(d729.d730)=0,&quot;NA&quot;,SUM(L729:L730)/SUM(D729:D730))"/>
    <hyperlink ref="R966" r:id="rId3123" display="=@if(sum(d729.d730)=0,&quot;NA&quot;,SUM(L729:L730)/SUM(D729:D730))"/>
    <hyperlink ref="R967" r:id="rId3124" display="=@if(sum(d729.d730)=0,&quot;NA&quot;,SUM(L729:L730)/SUM(D729:D730))"/>
    <hyperlink ref="T965" r:id="rId3125" display="=@if(sum(d729.d730)=0,&quot;NA&quot;,SUM(L729:L730)/SUM(D729:D730))"/>
    <hyperlink ref="T966" r:id="rId3126" display="=@if(sum(d729.d730)=0,&quot;NA&quot;,SUM(L729:L730)/SUM(D729:D730))"/>
    <hyperlink ref="T967" r:id="rId3127" display="=@if(sum(d729.d730)=0,&quot;NA&quot;,SUM(L729:L730)/SUM(D729:D730))"/>
    <hyperlink ref="V965" r:id="rId3128" display="=@if(sum(d729.d730)=0,&quot;NA&quot;,SUM(L729:L730)/SUM(D729:D730))"/>
    <hyperlink ref="V966" r:id="rId3129" display="=@if(sum(d729.d730)=0,&quot;NA&quot;,SUM(L729:L730)/SUM(D729:D730))"/>
    <hyperlink ref="V967" r:id="rId3130" display="=@if(sum(d729.d730)=0,&quot;NA&quot;,SUM(L729:L730)/SUM(D729:D730))"/>
    <hyperlink ref="X965" r:id="rId3131" display="=@if(sum(d729.d730)=0,&quot;NA&quot;,SUM(L729:L730)/SUM(D729:D730))"/>
    <hyperlink ref="X966" r:id="rId3132" display="=@if(sum(d729.d730)=0,&quot;NA&quot;,SUM(L729:L730)/SUM(D729:D730))"/>
    <hyperlink ref="X967" r:id="rId3133" display="=@if(sum(d729.d730)=0,&quot;NA&quot;,SUM(L729:L730)/SUM(D729:D730))"/>
    <hyperlink ref="Z965" r:id="rId3134" display="=@if(sum(d729.d730)=0,&quot;NA&quot;,SUM(L729:L730)/SUM(D729:D730))"/>
    <hyperlink ref="Z966" r:id="rId3135" display="=@if(sum(d729.d730)=0,&quot;NA&quot;,SUM(L729:L730)/SUM(D729:D730))"/>
    <hyperlink ref="Z967" r:id="rId3136" display="=@if(sum(d729.d730)=0,&quot;NA&quot;,SUM(L729:L730)/SUM(D729:D730))"/>
    <hyperlink ref="AB965" r:id="rId3137" display="=@if(sum(d729.d730)=0,&quot;NA&quot;,SUM(L729:L730)/SUM(D729:D730))"/>
    <hyperlink ref="AB966" r:id="rId3138" display="=@if(sum(d729.d730)=0,&quot;NA&quot;,SUM(L729:L730)/SUM(D729:D730))"/>
    <hyperlink ref="AB967" r:id="rId3139" display="=@if(sum(d729.d730)=0,&quot;NA&quot;,SUM(L729:L730)/SUM(D729:D730))"/>
    <hyperlink ref="AD965" r:id="rId3140" display="=@if(sum(d729.d730)=0,&quot;NA&quot;,SUM(L729:L730)/SUM(D729:D730))"/>
    <hyperlink ref="AD966" r:id="rId3141" display="=@if(sum(d729.d730)=0,&quot;NA&quot;,SUM(L729:L730)/SUM(D729:D730))"/>
    <hyperlink ref="AD967" r:id="rId3142" display="=@if(sum(d729.d730)=0,&quot;NA&quot;,SUM(L729:L730)/SUM(D729:D730))"/>
    <hyperlink ref="AF965" r:id="rId3143" display="=@if(sum(d729.d730)=0,&quot;NA&quot;,SUM(L729:L730)/SUM(D729:D730))"/>
    <hyperlink ref="AF966" r:id="rId3144" display="=@if(sum(d729.d730)=0,&quot;NA&quot;,SUM(L729:L730)/SUM(D729:D730))"/>
    <hyperlink ref="AF967" r:id="rId3145" display="=@if(sum(d729.d730)=0,&quot;NA&quot;,SUM(L729:L730)/SUM(D729:D730))"/>
    <hyperlink ref="AH963" r:id="rId3146" display="=@if(sum(d729.d730)=0,&quot;NA&quot;,SUM(L729:L730)/SUM(D729:D730))"/>
    <hyperlink ref="AH966" r:id="rId3147" display="=@if(sum(d729.d730)=0,&quot;NA&quot;,SUM(L729:L730)/SUM(D729:D730))"/>
    <hyperlink ref="AH967" r:id="rId3148" display="=@if(sum(d729.d730)=0,&quot;NA&quot;,SUM(L729:L730)/SUM(D729:D730))"/>
    <hyperlink ref="AJ963" r:id="rId3149" display="=@if(sum(d729.d730)=0,&quot;NA&quot;,SUM(L729:L730)/SUM(D729:D730))"/>
    <hyperlink ref="AJ964" r:id="rId3150" display="=@if(sum(d729.d730)=0,&quot;NA&quot;,SUM(L729:L730)/SUM(D729:D730))"/>
    <hyperlink ref="AJ967" r:id="rId3151" display="=@if(sum(d729.d730)=0,&quot;NA&quot;,SUM(L729:L730)/SUM(D729:D730))"/>
    <hyperlink ref="AL963" r:id="rId3152" display="=@if(sum(d729.d730)=0,&quot;NA&quot;,SUM(L729:L730)/SUM(D729:D730))"/>
    <hyperlink ref="AL964" r:id="rId3153" display="=@if(sum(d729.d730)=0,&quot;NA&quot;,SUM(L729:L730)/SUM(D729:D730))"/>
    <hyperlink ref="AL965" r:id="rId3154" display="=@if(sum(d729.d730)=0,&quot;NA&quot;,SUM(L729:L730)/SUM(D729:D730))"/>
    <hyperlink ref="AN963" r:id="rId3155" display="=@if(sum(d729.d730)=0,&quot;NA&quot;,SUM(L729:L730)/SUM(D729:D730))"/>
    <hyperlink ref="AN964" r:id="rId3156" display="=@if(sum(d729.d730)=0,&quot;NA&quot;,SUM(L729:L730)/SUM(D729:D730))"/>
    <hyperlink ref="AN965" r:id="rId3157" display="=@if(sum(d729.d730)=0,&quot;NA&quot;,SUM(L729:L730)/SUM(D729:D730))"/>
    <hyperlink ref="AN966" r:id="rId3158" display="=@if(sum(d729.d730)=0,&quot;NA&quot;,SUM(L729:L730)/SUM(D729:D730))"/>
    <hyperlink ref="V962" r:id="rId3159" display="=@if(sum(d729.d730)=0,&quot;NA&quot;,SUM(L729:L730)/SUM(D729:D730))"/>
    <hyperlink ref="R968" r:id="rId3160" display="=@if(sum(d729.d730)=0,&quot;NA&quot;,SUM(L729:L730)/SUM(D729:D730))"/>
    <hyperlink ref="T968" r:id="rId3161" display="=@if(sum(d729.d730)=0,&quot;NA&quot;,SUM(L729:L730)/SUM(D729:D730))"/>
    <hyperlink ref="V968" r:id="rId3162" display="=@if(sum(d729.d730)=0,&quot;NA&quot;,SUM(L729:L730)/SUM(D729:D730))"/>
    <hyperlink ref="Z968" r:id="rId3163" display="=@if(sum(d729.d730)=0,&quot;NA&quot;,SUM(L729:L730)/SUM(D729:D730))"/>
    <hyperlink ref="AB968" r:id="rId3164" display="=@if(sum(d729.d730)=0,&quot;NA&quot;,SUM(L729:L730)/SUM(D729:D730))"/>
    <hyperlink ref="AD968" r:id="rId3165" display="=@if(sum(d729.d730)=0,&quot;NA&quot;,SUM(L729:L730)/SUM(D729:D730))"/>
    <hyperlink ref="AF968" r:id="rId3166" display="=@if(sum(d729.d730)=0,&quot;NA&quot;,SUM(L729:L730)/SUM(D729:D730))"/>
    <hyperlink ref="AH968" r:id="rId3167" display="=@if(sum(d729.d730)=0,&quot;NA&quot;,SUM(L729:L730)/SUM(D729:D730))"/>
    <hyperlink ref="AJ968" r:id="rId3168" display="=@if(sum(d729.d730)=0,&quot;NA&quot;,SUM(L729:L730)/SUM(D729:D730))"/>
    <hyperlink ref="AL968" r:id="rId3169" display="=@if(sum(d729.d730)=0,&quot;NA&quot;,SUM(L729:L730)/SUM(D729:D730))"/>
    <hyperlink ref="R969:R971" r:id="rId3170" display="=@if(sum(d729.d730)=0,&quot;NA&quot;,SUM(L729:L730)/SUM(D729:D730))"/>
    <hyperlink ref="T969:T971" r:id="rId3171" display="=@if(sum(d729.d730)=0,&quot;NA&quot;,SUM(L729:L730)/SUM(D729:D730))"/>
    <hyperlink ref="V969:V971" r:id="rId3172" display="=@if(sum(d729.d730)=0,&quot;NA&quot;,SUM(L729:L730)/SUM(D729:D730))"/>
    <hyperlink ref="X968" r:id="rId3173" display="=@if(sum(d729.d730)=0,&quot;NA&quot;,SUM(L729:L730)/SUM(D729:D730))"/>
    <hyperlink ref="X969:X971" r:id="rId3174" display="=@if(sum(d729.d730)=0,&quot;NA&quot;,SUM(L729:L730)/SUM(D729:D730))"/>
    <hyperlink ref="Z969:Z971" r:id="rId3175" display="=@if(sum(d729.d730)=0,&quot;NA&quot;,SUM(L729:L730)/SUM(D729:D730))"/>
    <hyperlink ref="AB969:AB971" r:id="rId3176" display="=@if(sum(d729.d730)=0,&quot;NA&quot;,SUM(L729:L730)/SUM(D729:D730))"/>
    <hyperlink ref="AD969:AD971" r:id="rId3177" display="=@if(sum(d729.d730)=0,&quot;NA&quot;,SUM(L729:L730)/SUM(D729:D730))"/>
    <hyperlink ref="AF969:AF971" r:id="rId3178" display="=@if(sum(d729.d730)=0,&quot;NA&quot;,SUM(L729:L730)/SUM(D729:D730))"/>
    <hyperlink ref="AH969:AH971" r:id="rId3179" display="=@if(sum(d729.d730)=0,&quot;NA&quot;,SUM(L729:L730)/SUM(D729:D730))"/>
    <hyperlink ref="AJ969:AJ971" r:id="rId3180" display="=@if(sum(d729.d730)=0,&quot;NA&quot;,SUM(L729:L730)/SUM(D729:D730))"/>
    <hyperlink ref="AL969:AL971" r:id="rId3181" display="=@if(sum(d729.d730)=0,&quot;NA&quot;,SUM(L729:L730)/SUM(D729:D730))"/>
    <hyperlink ref="AN969:AN971" r:id="rId3182" display="=@if(sum(d729.d730)=0,&quot;NA&quot;,SUM(L729:L730)/SUM(D729:D730))"/>
    <hyperlink ref="V960" r:id="rId3183" display="=@if(sum(d729.d730)=0,&quot;NA&quot;,SUM(L729:L730)/SUM(D729:D730))"/>
    <hyperlink ref="T959" r:id="rId3184" display="=@if(sum(d729.d730)=0,&quot;NA&quot;,SUM(L729:L730)/SUM(D729:D730))"/>
    <hyperlink ref="N985" r:id="rId3185" display="=@if(sum(d729.d730)=0,&quot;NA&quot;,SUM(L729:L730)/SUM(D729:D730))"/>
    <hyperlink ref="N986" r:id="rId3186" display="=@if(sum(d729.d730)=0,&quot;NA&quot;,SUM(L729:L730)/SUM(D729:D730))"/>
    <hyperlink ref="N987" r:id="rId3187" display="=@if(sum(d729.d730)=0,&quot;NA&quot;,SUM(L729:L730)/SUM(D729:D730))"/>
    <hyperlink ref="N988" r:id="rId3188" display="=@if(sum(d729.d730)=0,&quot;NA&quot;,SUM(L729:L730)/SUM(D729:D730))"/>
    <hyperlink ref="N989:N992" r:id="rId3189" display="=@if(sum(d729.d730)=0,&quot;NA&quot;,SUM(L729:L730)/SUM(D729:D730))"/>
    <hyperlink ref="P985" r:id="rId3190" display="=@if(sum(d729.d730)=0,&quot;NA&quot;,SUM(L729:L730)/SUM(D729:D730))"/>
    <hyperlink ref="P986" r:id="rId3191" display="=@if(sum(d729.d730)=0,&quot;NA&quot;,SUM(L729:L730)/SUM(D729:D730))"/>
    <hyperlink ref="P987" r:id="rId3192" display="=@if(sum(d729.d730)=0,&quot;NA&quot;,SUM(L729:L730)/SUM(D729:D730))"/>
    <hyperlink ref="P988" r:id="rId3193" display="=@if(sum(d729.d730)=0,&quot;NA&quot;,SUM(L729:L730)/SUM(D729:D730))"/>
    <hyperlink ref="P989:P992" r:id="rId3194" display="=@if(sum(d729.d730)=0,&quot;NA&quot;,SUM(L729:L730)/SUM(D729:D730))"/>
    <hyperlink ref="T981" r:id="rId3195" display="=@if(sum(d729.d730)=0,&quot;NA&quot;,SUM(L729:L730)/SUM(D729:D730))"/>
    <hyperlink ref="T982" r:id="rId3196" display="=@if(sum(d729.d730)=0,&quot;NA&quot;,SUM(L729:L730)/SUM(D729:D730))"/>
    <hyperlink ref="T983" r:id="rId3197" display="=@if(sum(d729.d730)=0,&quot;NA&quot;,SUM(L729:L730)/SUM(D729:D730))"/>
    <hyperlink ref="T984" r:id="rId3198" display="=@if(sum(d729.d730)=0,&quot;NA&quot;,SUM(L729:L730)/SUM(D729:D730))"/>
    <hyperlink ref="T985" r:id="rId3199" display="=@if(sum(d729.d730)=0,&quot;NA&quot;,SUM(L729:L730)/SUM(D729:D730))"/>
    <hyperlink ref="V982" r:id="rId3200" display="=@if(sum(d729.d730)=0,&quot;NA&quot;,SUM(L729:L730)/SUM(D729:D730))"/>
    <hyperlink ref="V984" r:id="rId3201" display="=@if(sum(d729.d730)=0,&quot;NA&quot;,SUM(L729:L730)/SUM(D729:D730))"/>
    <hyperlink ref="V985" r:id="rId3202" display="=@if(sum(d729.d730)=0,&quot;NA&quot;,SUM(L729:L730)/SUM(D729:D730))"/>
    <hyperlink ref="X982" r:id="rId3203" display="=@if(sum(d729.d730)=0,&quot;NA&quot;,SUM(L729:L730)/SUM(D729:D730))"/>
    <hyperlink ref="X983" r:id="rId3204" display="=@if(sum(d729.d730)=0,&quot;NA&quot;,SUM(L729:L730)/SUM(D729:D730))"/>
    <hyperlink ref="X984" r:id="rId3205" display="=@if(sum(d729.d730)=0,&quot;NA&quot;,SUM(L729:L730)/SUM(D729:D730))"/>
    <hyperlink ref="X985" r:id="rId3206" display="=@if(sum(d729.d730)=0,&quot;NA&quot;,SUM(L729:L730)/SUM(D729:D730))"/>
    <hyperlink ref="Z983" r:id="rId3207" display="=@if(sum(d729.d730)=0,&quot;NA&quot;,SUM(L729:L730)/SUM(D729:D730))"/>
    <hyperlink ref="Z984" r:id="rId3208" display="=@if(sum(d729.d730)=0,&quot;NA&quot;,SUM(L729:L730)/SUM(D729:D730))"/>
    <hyperlink ref="Z985" r:id="rId3209" display="=@if(sum(d729.d730)=0,&quot;NA&quot;,SUM(L729:L730)/SUM(D729:D730))"/>
    <hyperlink ref="AB984" r:id="rId3210" display="=@if(sum(d729.d730)=0,&quot;NA&quot;,SUM(L729:L730)/SUM(D729:D730))"/>
    <hyperlink ref="AB985" r:id="rId3211" display="=@if(sum(d729.d730)=0,&quot;NA&quot;,SUM(L729:L730)/SUM(D729:D730))"/>
    <hyperlink ref="AD985" r:id="rId3212" display="=@if(sum(d729.d730)=0,&quot;NA&quot;,SUM(L729:L730)/SUM(D729:D730))"/>
    <hyperlink ref="R986" r:id="rId3213" display="=@if(sum(d729.d730)=0,&quot;NA&quot;,SUM(L729:L730)/SUM(D729:D730))"/>
    <hyperlink ref="R987" r:id="rId3214" display="=@if(sum(d729.d730)=0,&quot;NA&quot;,SUM(L729:L730)/SUM(D729:D730))"/>
    <hyperlink ref="R988" r:id="rId3215" display="=@if(sum(d729.d730)=0,&quot;NA&quot;,SUM(L729:L730)/SUM(D729:D730))"/>
    <hyperlink ref="T986" r:id="rId3216" display="=@if(sum(d729.d730)=0,&quot;NA&quot;,SUM(L729:L730)/SUM(D729:D730))"/>
    <hyperlink ref="T987" r:id="rId3217" display="=@if(sum(d729.d730)=0,&quot;NA&quot;,SUM(L729:L730)/SUM(D729:D730))"/>
    <hyperlink ref="T988" r:id="rId3218" display="=@if(sum(d729.d730)=0,&quot;NA&quot;,SUM(L729:L730)/SUM(D729:D730))"/>
    <hyperlink ref="V986" r:id="rId3219" display="=@if(sum(d729.d730)=0,&quot;NA&quot;,SUM(L729:L730)/SUM(D729:D730))"/>
    <hyperlink ref="V987" r:id="rId3220" display="=@if(sum(d729.d730)=0,&quot;NA&quot;,SUM(L729:L730)/SUM(D729:D730))"/>
    <hyperlink ref="V988" r:id="rId3221" display="=@if(sum(d729.d730)=0,&quot;NA&quot;,SUM(L729:L730)/SUM(D729:D730))"/>
    <hyperlink ref="X986" r:id="rId3222" display="=@if(sum(d729.d730)=0,&quot;NA&quot;,SUM(L729:L730)/SUM(D729:D730))"/>
    <hyperlink ref="X987" r:id="rId3223" display="=@if(sum(d729.d730)=0,&quot;NA&quot;,SUM(L729:L730)/SUM(D729:D730))"/>
    <hyperlink ref="X988" r:id="rId3224" display="=@if(sum(d729.d730)=0,&quot;NA&quot;,SUM(L729:L730)/SUM(D729:D730))"/>
    <hyperlink ref="Z986" r:id="rId3225" display="=@if(sum(d729.d730)=0,&quot;NA&quot;,SUM(L729:L730)/SUM(D729:D730))"/>
    <hyperlink ref="Z987" r:id="rId3226" display="=@if(sum(d729.d730)=0,&quot;NA&quot;,SUM(L729:L730)/SUM(D729:D730))"/>
    <hyperlink ref="Z988" r:id="rId3227" display="=@if(sum(d729.d730)=0,&quot;NA&quot;,SUM(L729:L730)/SUM(D729:D730))"/>
    <hyperlink ref="AB986" r:id="rId3228" display="=@if(sum(d729.d730)=0,&quot;NA&quot;,SUM(L729:L730)/SUM(D729:D730))"/>
    <hyperlink ref="AB987" r:id="rId3229" display="=@if(sum(d729.d730)=0,&quot;NA&quot;,SUM(L729:L730)/SUM(D729:D730))"/>
    <hyperlink ref="AB988" r:id="rId3230" display="=@if(sum(d729.d730)=0,&quot;NA&quot;,SUM(L729:L730)/SUM(D729:D730))"/>
    <hyperlink ref="AD986" r:id="rId3231" display="=@if(sum(d729.d730)=0,&quot;NA&quot;,SUM(L729:L730)/SUM(D729:D730))"/>
    <hyperlink ref="AD987" r:id="rId3232" display="=@if(sum(d729.d730)=0,&quot;NA&quot;,SUM(L729:L730)/SUM(D729:D730))"/>
    <hyperlink ref="AD988" r:id="rId3233" display="=@if(sum(d729.d730)=0,&quot;NA&quot;,SUM(L729:L730)/SUM(D729:D730))"/>
    <hyperlink ref="AF986" r:id="rId3234" display="=@if(sum(d729.d730)=0,&quot;NA&quot;,SUM(L729:L730)/SUM(D729:D730))"/>
    <hyperlink ref="AF987" r:id="rId3235" display="=@if(sum(d729.d730)=0,&quot;NA&quot;,SUM(L729:L730)/SUM(D729:D730))"/>
    <hyperlink ref="AF988" r:id="rId3236" display="=@if(sum(d729.d730)=0,&quot;NA&quot;,SUM(L729:L730)/SUM(D729:D730))"/>
    <hyperlink ref="AH984" r:id="rId3237" display="=@if(sum(d729.d730)=0,&quot;NA&quot;,SUM(L729:L730)/SUM(D729:D730))"/>
    <hyperlink ref="AH987" r:id="rId3238" display="=@if(sum(d729.d730)=0,&quot;NA&quot;,SUM(L729:L730)/SUM(D729:D730))"/>
    <hyperlink ref="AH988" r:id="rId3239" display="=@if(sum(d729.d730)=0,&quot;NA&quot;,SUM(L729:L730)/SUM(D729:D730))"/>
    <hyperlink ref="AJ984" r:id="rId3240" display="=@if(sum(d729.d730)=0,&quot;NA&quot;,SUM(L729:L730)/SUM(D729:D730))"/>
    <hyperlink ref="AJ985" r:id="rId3241" display="=@if(sum(d729.d730)=0,&quot;NA&quot;,SUM(L729:L730)/SUM(D729:D730))"/>
    <hyperlink ref="AJ988" r:id="rId3242" display="=@if(sum(d729.d730)=0,&quot;NA&quot;,SUM(L729:L730)/SUM(D729:D730))"/>
    <hyperlink ref="AL984" r:id="rId3243" display="=@if(sum(d729.d730)=0,&quot;NA&quot;,SUM(L729:L730)/SUM(D729:D730))"/>
    <hyperlink ref="AL985" r:id="rId3244" display="=@if(sum(d729.d730)=0,&quot;NA&quot;,SUM(L729:L730)/SUM(D729:D730))"/>
    <hyperlink ref="AL986" r:id="rId3245" display="=@if(sum(d729.d730)=0,&quot;NA&quot;,SUM(L729:L730)/SUM(D729:D730))"/>
    <hyperlink ref="AN984" r:id="rId3246" display="=@if(sum(d729.d730)=0,&quot;NA&quot;,SUM(L729:L730)/SUM(D729:D730))"/>
    <hyperlink ref="AN985" r:id="rId3247" display="=@if(sum(d729.d730)=0,&quot;NA&quot;,SUM(L729:L730)/SUM(D729:D730))"/>
    <hyperlink ref="AN986" r:id="rId3248" display="=@if(sum(d729.d730)=0,&quot;NA&quot;,SUM(L729:L730)/SUM(D729:D730))"/>
    <hyperlink ref="AN987" r:id="rId3249" display="=@if(sum(d729.d730)=0,&quot;NA&quot;,SUM(L729:L730)/SUM(D729:D730))"/>
    <hyperlink ref="V983" r:id="rId3250" display="=@if(sum(d729.d730)=0,&quot;NA&quot;,SUM(L729:L730)/SUM(D729:D730))"/>
    <hyperlink ref="R989" r:id="rId3251" display="=@if(sum(d729.d730)=0,&quot;NA&quot;,SUM(L729:L730)/SUM(D729:D730))"/>
    <hyperlink ref="T989" r:id="rId3252" display="=@if(sum(d729.d730)=0,&quot;NA&quot;,SUM(L729:L730)/SUM(D729:D730))"/>
    <hyperlink ref="V989" r:id="rId3253" display="=@if(sum(d729.d730)=0,&quot;NA&quot;,SUM(L729:L730)/SUM(D729:D730))"/>
    <hyperlink ref="Z989" r:id="rId3254" display="=@if(sum(d729.d730)=0,&quot;NA&quot;,SUM(L729:L730)/SUM(D729:D730))"/>
    <hyperlink ref="AB989" r:id="rId3255" display="=@if(sum(d729.d730)=0,&quot;NA&quot;,SUM(L729:L730)/SUM(D729:D730))"/>
    <hyperlink ref="AD989" r:id="rId3256" display="=@if(sum(d729.d730)=0,&quot;NA&quot;,SUM(L729:L730)/SUM(D729:D730))"/>
    <hyperlink ref="AF989" r:id="rId3257" display="=@if(sum(d729.d730)=0,&quot;NA&quot;,SUM(L729:L730)/SUM(D729:D730))"/>
    <hyperlink ref="AH989" r:id="rId3258" display="=@if(sum(d729.d730)=0,&quot;NA&quot;,SUM(L729:L730)/SUM(D729:D730))"/>
    <hyperlink ref="AJ989" r:id="rId3259" display="=@if(sum(d729.d730)=0,&quot;NA&quot;,SUM(L729:L730)/SUM(D729:D730))"/>
    <hyperlink ref="AL989" r:id="rId3260" display="=@if(sum(d729.d730)=0,&quot;NA&quot;,SUM(L729:L730)/SUM(D729:D730))"/>
    <hyperlink ref="R990:R992" r:id="rId3261" display="=@if(sum(d729.d730)=0,&quot;NA&quot;,SUM(L729:L730)/SUM(D729:D730))"/>
    <hyperlink ref="T990:T992" r:id="rId3262" display="=@if(sum(d729.d730)=0,&quot;NA&quot;,SUM(L729:L730)/SUM(D729:D730))"/>
    <hyperlink ref="V990:V992" r:id="rId3263" display="=@if(sum(d729.d730)=0,&quot;NA&quot;,SUM(L729:L730)/SUM(D729:D730))"/>
    <hyperlink ref="X989" r:id="rId3264" display="=@if(sum(d729.d730)=0,&quot;NA&quot;,SUM(L729:L730)/SUM(D729:D730))"/>
    <hyperlink ref="X990:X992" r:id="rId3265" display="=@if(sum(d729.d730)=0,&quot;NA&quot;,SUM(L729:L730)/SUM(D729:D730))"/>
    <hyperlink ref="Z990:Z992" r:id="rId3266" display="=@if(sum(d729.d730)=0,&quot;NA&quot;,SUM(L729:L730)/SUM(D729:D730))"/>
    <hyperlink ref="AB990:AB992" r:id="rId3267" display="=@if(sum(d729.d730)=0,&quot;NA&quot;,SUM(L729:L730)/SUM(D729:D730))"/>
    <hyperlink ref="AD990:AD992" r:id="rId3268" display="=@if(sum(d729.d730)=0,&quot;NA&quot;,SUM(L729:L730)/SUM(D729:D730))"/>
    <hyperlink ref="AF990:AF992" r:id="rId3269" display="=@if(sum(d729.d730)=0,&quot;NA&quot;,SUM(L729:L730)/SUM(D729:D730))"/>
    <hyperlink ref="AH990:AH992" r:id="rId3270" display="=@if(sum(d729.d730)=0,&quot;NA&quot;,SUM(L729:L730)/SUM(D729:D730))"/>
    <hyperlink ref="AJ990:AJ992" r:id="rId3271" display="=@if(sum(d729.d730)=0,&quot;NA&quot;,SUM(L729:L730)/SUM(D729:D730))"/>
    <hyperlink ref="AL990:AL992" r:id="rId3272" display="=@if(sum(d729.d730)=0,&quot;NA&quot;,SUM(L729:L730)/SUM(D729:D730))"/>
    <hyperlink ref="AN990:AN992" r:id="rId3273" display="=@if(sum(d729.d730)=0,&quot;NA&quot;,SUM(L729:L730)/SUM(D729:D730))"/>
    <hyperlink ref="V981" r:id="rId3274" display="=@if(sum(d729.d730)=0,&quot;NA&quot;,SUM(L729:L730)/SUM(D729:D730))"/>
    <hyperlink ref="T980" r:id="rId3275" display="=@if(sum(d729.d730)=0,&quot;NA&quot;,SUM(L729:L730)/SUM(D729:D730))"/>
    <hyperlink ref="N1027" r:id="rId3276" display="=@if(sum(d729.d730)=0,&quot;NA&quot;,SUM(L729:L730)/SUM(D729:D730))"/>
    <hyperlink ref="N1028" r:id="rId3277" display="=@if(sum(d729.d730)=0,&quot;NA&quot;,SUM(L729:L730)/SUM(D729:D730))"/>
    <hyperlink ref="N1029" r:id="rId3278" display="=@if(sum(d729.d730)=0,&quot;NA&quot;,SUM(L729:L730)/SUM(D729:D730))"/>
    <hyperlink ref="N1030" r:id="rId3279" display="=@if(sum(d729.d730)=0,&quot;NA&quot;,SUM(L729:L730)/SUM(D729:D730))"/>
    <hyperlink ref="N1031:N1034" r:id="rId3280" display="=@if(sum(d729.d730)=0,&quot;NA&quot;,SUM(L729:L730)/SUM(D729:D730))"/>
    <hyperlink ref="P1027" r:id="rId3281" display="=@if(sum(d729.d730)=0,&quot;NA&quot;,SUM(L729:L730)/SUM(D729:D730))"/>
    <hyperlink ref="P1028" r:id="rId3282" display="=@if(sum(d729.d730)=0,&quot;NA&quot;,SUM(L729:L730)/SUM(D729:D730))"/>
    <hyperlink ref="P1029" r:id="rId3283" display="=@if(sum(d729.d730)=0,&quot;NA&quot;,SUM(L729:L730)/SUM(D729:D730))"/>
    <hyperlink ref="P1030" r:id="rId3284" display="=@if(sum(d729.d730)=0,&quot;NA&quot;,SUM(L729:L730)/SUM(D729:D730))"/>
    <hyperlink ref="P1031:P1034" r:id="rId3285" display="=@if(sum(d729.d730)=0,&quot;NA&quot;,SUM(L729:L730)/SUM(D729:D730))"/>
    <hyperlink ref="T1023" r:id="rId3286" display="=@if(sum(d729.d730)=0,&quot;NA&quot;,SUM(L729:L730)/SUM(D729:D730))"/>
    <hyperlink ref="T1024" r:id="rId3287" display="=@if(sum(d729.d730)=0,&quot;NA&quot;,SUM(L729:L730)/SUM(D729:D730))"/>
    <hyperlink ref="T1025" r:id="rId3288" display="=@if(sum(d729.d730)=0,&quot;NA&quot;,SUM(L729:L730)/SUM(D729:D730))"/>
    <hyperlink ref="T1026" r:id="rId3289" display="=@if(sum(d729.d730)=0,&quot;NA&quot;,SUM(L729:L730)/SUM(D729:D730))"/>
    <hyperlink ref="T1027" r:id="rId3290" display="=@if(sum(d729.d730)=0,&quot;NA&quot;,SUM(L729:L730)/SUM(D729:D730))"/>
    <hyperlink ref="V1024" r:id="rId3291" display="=@if(sum(d729.d730)=0,&quot;NA&quot;,SUM(L729:L730)/SUM(D729:D730))"/>
    <hyperlink ref="V1026" r:id="rId3292" display="=@if(sum(d729.d730)=0,&quot;NA&quot;,SUM(L729:L730)/SUM(D729:D730))"/>
    <hyperlink ref="V1027" r:id="rId3293" display="=@if(sum(d729.d730)=0,&quot;NA&quot;,SUM(L729:L730)/SUM(D729:D730))"/>
    <hyperlink ref="X1024" r:id="rId3294" display="=@if(sum(d729.d730)=0,&quot;NA&quot;,SUM(L729:L730)/SUM(D729:D730))"/>
    <hyperlink ref="X1025" r:id="rId3295" display="=@if(sum(d729.d730)=0,&quot;NA&quot;,SUM(L729:L730)/SUM(D729:D730))"/>
    <hyperlink ref="X1026" r:id="rId3296" display="=@if(sum(d729.d730)=0,&quot;NA&quot;,SUM(L729:L730)/SUM(D729:D730))"/>
    <hyperlink ref="X1027" r:id="rId3297" display="=@if(sum(d729.d730)=0,&quot;NA&quot;,SUM(L729:L730)/SUM(D729:D730))"/>
    <hyperlink ref="Z1025" r:id="rId3298" display="=@if(sum(d729.d730)=0,&quot;NA&quot;,SUM(L729:L730)/SUM(D729:D730))"/>
    <hyperlink ref="Z1026" r:id="rId3299" display="=@if(sum(d729.d730)=0,&quot;NA&quot;,SUM(L729:L730)/SUM(D729:D730))"/>
    <hyperlink ref="Z1027" r:id="rId3300" display="=@if(sum(d729.d730)=0,&quot;NA&quot;,SUM(L729:L730)/SUM(D729:D730))"/>
    <hyperlink ref="AB1026" r:id="rId3301" display="=@if(sum(d729.d730)=0,&quot;NA&quot;,SUM(L729:L730)/SUM(D729:D730))"/>
    <hyperlink ref="AB1027" r:id="rId3302" display="=@if(sum(d729.d730)=0,&quot;NA&quot;,SUM(L729:L730)/SUM(D729:D730))"/>
    <hyperlink ref="AD1027" r:id="rId3303" display="=@if(sum(d729.d730)=0,&quot;NA&quot;,SUM(L729:L730)/SUM(D729:D730))"/>
    <hyperlink ref="R1028" r:id="rId3304" display="=@if(sum(d729.d730)=0,&quot;NA&quot;,SUM(L729:L730)/SUM(D729:D730))"/>
    <hyperlink ref="R1029" r:id="rId3305" display="=@if(sum(d729.d730)=0,&quot;NA&quot;,SUM(L729:L730)/SUM(D729:D730))"/>
    <hyperlink ref="R1030" r:id="rId3306" display="=@if(sum(d729.d730)=0,&quot;NA&quot;,SUM(L729:L730)/SUM(D729:D730))"/>
    <hyperlink ref="T1028" r:id="rId3307" display="=@if(sum(d729.d730)=0,&quot;NA&quot;,SUM(L729:L730)/SUM(D729:D730))"/>
    <hyperlink ref="T1029" r:id="rId3308" display="=@if(sum(d729.d730)=0,&quot;NA&quot;,SUM(L729:L730)/SUM(D729:D730))"/>
    <hyperlink ref="T1030" r:id="rId3309" display="=@if(sum(d729.d730)=0,&quot;NA&quot;,SUM(L729:L730)/SUM(D729:D730))"/>
    <hyperlink ref="V1028" r:id="rId3310" display="=@if(sum(d729.d730)=0,&quot;NA&quot;,SUM(L729:L730)/SUM(D729:D730))"/>
    <hyperlink ref="V1029" r:id="rId3311" display="=@if(sum(d729.d730)=0,&quot;NA&quot;,SUM(L729:L730)/SUM(D729:D730))"/>
    <hyperlink ref="V1030" r:id="rId3312" display="=@if(sum(d729.d730)=0,&quot;NA&quot;,SUM(L729:L730)/SUM(D729:D730))"/>
    <hyperlink ref="X1028" r:id="rId3313" display="=@if(sum(d729.d730)=0,&quot;NA&quot;,SUM(L729:L730)/SUM(D729:D730))"/>
    <hyperlink ref="X1029" r:id="rId3314" display="=@if(sum(d729.d730)=0,&quot;NA&quot;,SUM(L729:L730)/SUM(D729:D730))"/>
    <hyperlink ref="X1030" r:id="rId3315" display="=@if(sum(d729.d730)=0,&quot;NA&quot;,SUM(L729:L730)/SUM(D729:D730))"/>
    <hyperlink ref="Z1028" r:id="rId3316" display="=@if(sum(d729.d730)=0,&quot;NA&quot;,SUM(L729:L730)/SUM(D729:D730))"/>
    <hyperlink ref="Z1029" r:id="rId3317" display="=@if(sum(d729.d730)=0,&quot;NA&quot;,SUM(L729:L730)/SUM(D729:D730))"/>
    <hyperlink ref="Z1030" r:id="rId3318" display="=@if(sum(d729.d730)=0,&quot;NA&quot;,SUM(L729:L730)/SUM(D729:D730))"/>
    <hyperlink ref="AB1028" r:id="rId3319" display="=@if(sum(d729.d730)=0,&quot;NA&quot;,SUM(L729:L730)/SUM(D729:D730))"/>
    <hyperlink ref="AB1029" r:id="rId3320" display="=@if(sum(d729.d730)=0,&quot;NA&quot;,SUM(L729:L730)/SUM(D729:D730))"/>
    <hyperlink ref="AB1030" r:id="rId3321" display="=@if(sum(d729.d730)=0,&quot;NA&quot;,SUM(L729:L730)/SUM(D729:D730))"/>
    <hyperlink ref="AD1028" r:id="rId3322" display="=@if(sum(d729.d730)=0,&quot;NA&quot;,SUM(L729:L730)/SUM(D729:D730))"/>
    <hyperlink ref="AD1029" r:id="rId3323" display="=@if(sum(d729.d730)=0,&quot;NA&quot;,SUM(L729:L730)/SUM(D729:D730))"/>
    <hyperlink ref="AD1030" r:id="rId3324" display="=@if(sum(d729.d730)=0,&quot;NA&quot;,SUM(L729:L730)/SUM(D729:D730))"/>
    <hyperlink ref="AF1028" r:id="rId3325" display="=@if(sum(d729.d730)=0,&quot;NA&quot;,SUM(L729:L730)/SUM(D729:D730))"/>
    <hyperlink ref="AF1029" r:id="rId3326" display="=@if(sum(d729.d730)=0,&quot;NA&quot;,SUM(L729:L730)/SUM(D729:D730))"/>
    <hyperlink ref="AF1030" r:id="rId3327" display="=@if(sum(d729.d730)=0,&quot;NA&quot;,SUM(L729:L730)/SUM(D729:D730))"/>
    <hyperlink ref="AH1026" r:id="rId3328" display="=@if(sum(d729.d730)=0,&quot;NA&quot;,SUM(L729:L730)/SUM(D729:D730))"/>
    <hyperlink ref="AH1029" r:id="rId3329" display="=@if(sum(d729.d730)=0,&quot;NA&quot;,SUM(L729:L730)/SUM(D729:D730))"/>
    <hyperlink ref="AH1030" r:id="rId3330" display="=@if(sum(d729.d730)=0,&quot;NA&quot;,SUM(L729:L730)/SUM(D729:D730))"/>
    <hyperlink ref="AJ1026" r:id="rId3331" display="=@if(sum(d729.d730)=0,&quot;NA&quot;,SUM(L729:L730)/SUM(D729:D730))"/>
    <hyperlink ref="AJ1027" r:id="rId3332" display="=@if(sum(d729.d730)=0,&quot;NA&quot;,SUM(L729:L730)/SUM(D729:D730))"/>
    <hyperlink ref="AJ1030" r:id="rId3333" display="=@if(sum(d729.d730)=0,&quot;NA&quot;,SUM(L729:L730)/SUM(D729:D730))"/>
    <hyperlink ref="AL1026" r:id="rId3334" display="=@if(sum(d729.d730)=0,&quot;NA&quot;,SUM(L729:L730)/SUM(D729:D730))"/>
    <hyperlink ref="AL1027" r:id="rId3335" display="=@if(sum(d729.d730)=0,&quot;NA&quot;,SUM(L729:L730)/SUM(D729:D730))"/>
    <hyperlink ref="AL1028" r:id="rId3336" display="=@if(sum(d729.d730)=0,&quot;NA&quot;,SUM(L729:L730)/SUM(D729:D730))"/>
    <hyperlink ref="AN1026" r:id="rId3337" display="=@if(sum(d729.d730)=0,&quot;NA&quot;,SUM(L729:L730)/SUM(D729:D730))"/>
    <hyperlink ref="AN1027" r:id="rId3338" display="=@if(sum(d729.d730)=0,&quot;NA&quot;,SUM(L729:L730)/SUM(D729:D730))"/>
    <hyperlink ref="AN1028" r:id="rId3339" display="=@if(sum(d729.d730)=0,&quot;NA&quot;,SUM(L729:L730)/SUM(D729:D730))"/>
    <hyperlink ref="AN1029" r:id="rId3340" display="=@if(sum(d729.d730)=0,&quot;NA&quot;,SUM(L729:L730)/SUM(D729:D730))"/>
    <hyperlink ref="V1025" r:id="rId3341" display="=@if(sum(d729.d730)=0,&quot;NA&quot;,SUM(L729:L730)/SUM(D729:D730))"/>
    <hyperlink ref="R1031" r:id="rId3342" display="=@if(sum(d729.d730)=0,&quot;NA&quot;,SUM(L729:L730)/SUM(D729:D730))"/>
    <hyperlink ref="T1031" r:id="rId3343" display="=@if(sum(d729.d730)=0,&quot;NA&quot;,SUM(L729:L730)/SUM(D729:D730))"/>
    <hyperlink ref="V1031" r:id="rId3344" display="=@if(sum(d729.d730)=0,&quot;NA&quot;,SUM(L729:L730)/SUM(D729:D730))"/>
    <hyperlink ref="Z1031" r:id="rId3345" display="=@if(sum(d729.d730)=0,&quot;NA&quot;,SUM(L729:L730)/SUM(D729:D730))"/>
    <hyperlink ref="AB1031" r:id="rId3346" display="=@if(sum(d729.d730)=0,&quot;NA&quot;,SUM(L729:L730)/SUM(D729:D730))"/>
    <hyperlink ref="AD1031" r:id="rId3347" display="=@if(sum(d729.d730)=0,&quot;NA&quot;,SUM(L729:L730)/SUM(D729:D730))"/>
    <hyperlink ref="AF1031" r:id="rId3348" display="=@if(sum(d729.d730)=0,&quot;NA&quot;,SUM(L729:L730)/SUM(D729:D730))"/>
    <hyperlink ref="AH1031" r:id="rId3349" display="=@if(sum(d729.d730)=0,&quot;NA&quot;,SUM(L729:L730)/SUM(D729:D730))"/>
    <hyperlink ref="AJ1031" r:id="rId3350" display="=@if(sum(d729.d730)=0,&quot;NA&quot;,SUM(L729:L730)/SUM(D729:D730))"/>
    <hyperlink ref="AL1031" r:id="rId3351" display="=@if(sum(d729.d730)=0,&quot;NA&quot;,SUM(L729:L730)/SUM(D729:D730))"/>
    <hyperlink ref="R1032:R1034" r:id="rId3352" display="=@if(sum(d729.d730)=0,&quot;NA&quot;,SUM(L729:L730)/SUM(D729:D730))"/>
    <hyperlink ref="T1032:T1034" r:id="rId3353" display="=@if(sum(d729.d730)=0,&quot;NA&quot;,SUM(L729:L730)/SUM(D729:D730))"/>
    <hyperlink ref="V1032:V1034" r:id="rId3354" display="=@if(sum(d729.d730)=0,&quot;NA&quot;,SUM(L729:L730)/SUM(D729:D730))"/>
    <hyperlink ref="X1031" r:id="rId3355" display="=@if(sum(d729.d730)=0,&quot;NA&quot;,SUM(L729:L730)/SUM(D729:D730))"/>
    <hyperlink ref="X1032:X1034" r:id="rId3356" display="=@if(sum(d729.d730)=0,&quot;NA&quot;,SUM(L729:L730)/SUM(D729:D730))"/>
    <hyperlink ref="Z1032:Z1034" r:id="rId3357" display="=@if(sum(d729.d730)=0,&quot;NA&quot;,SUM(L729:L730)/SUM(D729:D730))"/>
    <hyperlink ref="AB1032:AB1034" r:id="rId3358" display="=@if(sum(d729.d730)=0,&quot;NA&quot;,SUM(L729:L730)/SUM(D729:D730))"/>
    <hyperlink ref="AD1032:AD1034" r:id="rId3359" display="=@if(sum(d729.d730)=0,&quot;NA&quot;,SUM(L729:L730)/SUM(D729:D730))"/>
    <hyperlink ref="AF1032:AF1034" r:id="rId3360" display="=@if(sum(d729.d730)=0,&quot;NA&quot;,SUM(L729:L730)/SUM(D729:D730))"/>
    <hyperlink ref="AH1032:AH1034" r:id="rId3361" display="=@if(sum(d729.d730)=0,&quot;NA&quot;,SUM(L729:L730)/SUM(D729:D730))"/>
    <hyperlink ref="AJ1032:AJ1034" r:id="rId3362" display="=@if(sum(d729.d730)=0,&quot;NA&quot;,SUM(L729:L730)/SUM(D729:D730))"/>
    <hyperlink ref="AL1032:AL1034" r:id="rId3363" display="=@if(sum(d729.d730)=0,&quot;NA&quot;,SUM(L729:L730)/SUM(D729:D730))"/>
    <hyperlink ref="AN1032:AN1034" r:id="rId3364" display="=@if(sum(d729.d730)=0,&quot;NA&quot;,SUM(L729:L730)/SUM(D729:D730))"/>
    <hyperlink ref="V1023" r:id="rId3365" display="=@if(sum(d729.d730)=0,&quot;NA&quot;,SUM(L729:L730)/SUM(D729:D730))"/>
    <hyperlink ref="T1022" r:id="rId3366" display="=@if(sum(d729.d730)=0,&quot;NA&quot;,SUM(L729:L730)/SUM(D729:D730))"/>
    <hyperlink ref="N1048" r:id="rId3367" display="=@if(sum(d729.d730)=0,&quot;NA&quot;,SUM(L729:L730)/SUM(D729:D730))"/>
    <hyperlink ref="N1049" r:id="rId3368" display="=@if(sum(d729.d730)=0,&quot;NA&quot;,SUM(L729:L730)/SUM(D729:D730))"/>
    <hyperlink ref="N1050" r:id="rId3369" display="=@if(sum(d729.d730)=0,&quot;NA&quot;,SUM(L729:L730)/SUM(D729:D730))"/>
    <hyperlink ref="N1051" r:id="rId3370" display="=@if(sum(d729.d730)=0,&quot;NA&quot;,SUM(L729:L730)/SUM(D729:D730))"/>
    <hyperlink ref="N1052:N1055" r:id="rId3371" display="=@if(sum(d729.d730)=0,&quot;NA&quot;,SUM(L729:L730)/SUM(D729:D730))"/>
    <hyperlink ref="P1048" r:id="rId3372" display="=@if(sum(d729.d730)=0,&quot;NA&quot;,SUM(L729:L730)/SUM(D729:D730))"/>
    <hyperlink ref="P1049" r:id="rId3373" display="=@if(sum(d729.d730)=0,&quot;NA&quot;,SUM(L729:L730)/SUM(D729:D730))"/>
    <hyperlink ref="P1050" r:id="rId3374" display="=@if(sum(d729.d730)=0,&quot;NA&quot;,SUM(L729:L730)/SUM(D729:D730))"/>
    <hyperlink ref="P1051" r:id="rId3375" display="=@if(sum(d729.d730)=0,&quot;NA&quot;,SUM(L729:L730)/SUM(D729:D730))"/>
    <hyperlink ref="P1052:P1055" r:id="rId3376" display="=@if(sum(d729.d730)=0,&quot;NA&quot;,SUM(L729:L730)/SUM(D729:D730))"/>
    <hyperlink ref="T1044" r:id="rId3377" display="=@if(sum(d729.d730)=0,&quot;NA&quot;,SUM(L729:L730)/SUM(D729:D730))"/>
    <hyperlink ref="T1045" r:id="rId3378" display="=@if(sum(d729.d730)=0,&quot;NA&quot;,SUM(L729:L730)/SUM(D729:D730))"/>
    <hyperlink ref="T1046" r:id="rId3379" display="=@if(sum(d729.d730)=0,&quot;NA&quot;,SUM(L729:L730)/SUM(D729:D730))"/>
    <hyperlink ref="T1047" r:id="rId3380" display="=@if(sum(d729.d730)=0,&quot;NA&quot;,SUM(L729:L730)/SUM(D729:D730))"/>
    <hyperlink ref="T1048" r:id="rId3381" display="=@if(sum(d729.d730)=0,&quot;NA&quot;,SUM(L729:L730)/SUM(D729:D730))"/>
    <hyperlink ref="V1045" r:id="rId3382" display="=@if(sum(d729.d730)=0,&quot;NA&quot;,SUM(L729:L730)/SUM(D729:D730))"/>
    <hyperlink ref="V1047" r:id="rId3383" display="=@if(sum(d729.d730)=0,&quot;NA&quot;,SUM(L729:L730)/SUM(D729:D730))"/>
    <hyperlink ref="V1048" r:id="rId3384" display="=@if(sum(d729.d730)=0,&quot;NA&quot;,SUM(L729:L730)/SUM(D729:D730))"/>
    <hyperlink ref="X1045" r:id="rId3385" display="=@if(sum(d729.d730)=0,&quot;NA&quot;,SUM(L729:L730)/SUM(D729:D730))"/>
    <hyperlink ref="X1046" r:id="rId3386" display="=@if(sum(d729.d730)=0,&quot;NA&quot;,SUM(L729:L730)/SUM(D729:D730))"/>
    <hyperlink ref="X1047" r:id="rId3387" display="=@if(sum(d729.d730)=0,&quot;NA&quot;,SUM(L729:L730)/SUM(D729:D730))"/>
    <hyperlink ref="X1048" r:id="rId3388" display="=@if(sum(d729.d730)=0,&quot;NA&quot;,SUM(L729:L730)/SUM(D729:D730))"/>
    <hyperlink ref="Z1046" r:id="rId3389" display="=@if(sum(d729.d730)=0,&quot;NA&quot;,SUM(L729:L730)/SUM(D729:D730))"/>
    <hyperlink ref="Z1047" r:id="rId3390" display="=@if(sum(d729.d730)=0,&quot;NA&quot;,SUM(L729:L730)/SUM(D729:D730))"/>
    <hyperlink ref="Z1048" r:id="rId3391" display="=@if(sum(d729.d730)=0,&quot;NA&quot;,SUM(L729:L730)/SUM(D729:D730))"/>
    <hyperlink ref="AB1047" r:id="rId3392" display="=@if(sum(d729.d730)=0,&quot;NA&quot;,SUM(L729:L730)/SUM(D729:D730))"/>
    <hyperlink ref="AB1048" r:id="rId3393" display="=@if(sum(d729.d730)=0,&quot;NA&quot;,SUM(L729:L730)/SUM(D729:D730))"/>
    <hyperlink ref="AD1048" r:id="rId3394" display="=@if(sum(d729.d730)=0,&quot;NA&quot;,SUM(L729:L730)/SUM(D729:D730))"/>
    <hyperlink ref="R1049" r:id="rId3395" display="=@if(sum(d729.d730)=0,&quot;NA&quot;,SUM(L729:L730)/SUM(D729:D730))"/>
    <hyperlink ref="R1050" r:id="rId3396" display="=@if(sum(d729.d730)=0,&quot;NA&quot;,SUM(L729:L730)/SUM(D729:D730))"/>
    <hyperlink ref="R1051" r:id="rId3397" display="=@if(sum(d729.d730)=0,&quot;NA&quot;,SUM(L729:L730)/SUM(D729:D730))"/>
    <hyperlink ref="T1049" r:id="rId3398" display="=@if(sum(d729.d730)=0,&quot;NA&quot;,SUM(L729:L730)/SUM(D729:D730))"/>
    <hyperlink ref="T1050" r:id="rId3399" display="=@if(sum(d729.d730)=0,&quot;NA&quot;,SUM(L729:L730)/SUM(D729:D730))"/>
    <hyperlink ref="T1051" r:id="rId3400" display="=@if(sum(d729.d730)=0,&quot;NA&quot;,SUM(L729:L730)/SUM(D729:D730))"/>
    <hyperlink ref="V1049" r:id="rId3401" display="=@if(sum(d729.d730)=0,&quot;NA&quot;,SUM(L729:L730)/SUM(D729:D730))"/>
    <hyperlink ref="V1050" r:id="rId3402" display="=@if(sum(d729.d730)=0,&quot;NA&quot;,SUM(L729:L730)/SUM(D729:D730))"/>
    <hyperlink ref="V1051" r:id="rId3403" display="=@if(sum(d729.d730)=0,&quot;NA&quot;,SUM(L729:L730)/SUM(D729:D730))"/>
    <hyperlink ref="X1049" r:id="rId3404" display="=@if(sum(d729.d730)=0,&quot;NA&quot;,SUM(L729:L730)/SUM(D729:D730))"/>
    <hyperlink ref="X1050" r:id="rId3405" display="=@if(sum(d729.d730)=0,&quot;NA&quot;,SUM(L729:L730)/SUM(D729:D730))"/>
    <hyperlink ref="X1051" r:id="rId3406" display="=@if(sum(d729.d730)=0,&quot;NA&quot;,SUM(L729:L730)/SUM(D729:D730))"/>
    <hyperlink ref="Z1049" r:id="rId3407" display="=@if(sum(d729.d730)=0,&quot;NA&quot;,SUM(L729:L730)/SUM(D729:D730))"/>
    <hyperlink ref="Z1050" r:id="rId3408" display="=@if(sum(d729.d730)=0,&quot;NA&quot;,SUM(L729:L730)/SUM(D729:D730))"/>
    <hyperlink ref="Z1051" r:id="rId3409" display="=@if(sum(d729.d730)=0,&quot;NA&quot;,SUM(L729:L730)/SUM(D729:D730))"/>
    <hyperlink ref="AB1049" r:id="rId3410" display="=@if(sum(d729.d730)=0,&quot;NA&quot;,SUM(L729:L730)/SUM(D729:D730))"/>
    <hyperlink ref="AB1050" r:id="rId3411" display="=@if(sum(d729.d730)=0,&quot;NA&quot;,SUM(L729:L730)/SUM(D729:D730))"/>
    <hyperlink ref="AB1051" r:id="rId3412" display="=@if(sum(d729.d730)=0,&quot;NA&quot;,SUM(L729:L730)/SUM(D729:D730))"/>
    <hyperlink ref="AD1049" r:id="rId3413" display="=@if(sum(d729.d730)=0,&quot;NA&quot;,SUM(L729:L730)/SUM(D729:D730))"/>
    <hyperlink ref="AD1050" r:id="rId3414" display="=@if(sum(d729.d730)=0,&quot;NA&quot;,SUM(L729:L730)/SUM(D729:D730))"/>
    <hyperlink ref="AD1051" r:id="rId3415" display="=@if(sum(d729.d730)=0,&quot;NA&quot;,SUM(L729:L730)/SUM(D729:D730))"/>
    <hyperlink ref="AF1049" r:id="rId3416" display="=@if(sum(d729.d730)=0,&quot;NA&quot;,SUM(L729:L730)/SUM(D729:D730))"/>
    <hyperlink ref="AF1050" r:id="rId3417" display="=@if(sum(d729.d730)=0,&quot;NA&quot;,SUM(L729:L730)/SUM(D729:D730))"/>
    <hyperlink ref="AF1051" r:id="rId3418" display="=@if(sum(d729.d730)=0,&quot;NA&quot;,SUM(L729:L730)/SUM(D729:D730))"/>
    <hyperlink ref="AH1047" r:id="rId3419" display="=@if(sum(d729.d730)=0,&quot;NA&quot;,SUM(L729:L730)/SUM(D729:D730))"/>
    <hyperlink ref="AH1050" r:id="rId3420" display="=@if(sum(d729.d730)=0,&quot;NA&quot;,SUM(L729:L730)/SUM(D729:D730))"/>
    <hyperlink ref="AH1051" r:id="rId3421" display="=@if(sum(d729.d730)=0,&quot;NA&quot;,SUM(L729:L730)/SUM(D729:D730))"/>
    <hyperlink ref="AJ1047" r:id="rId3422" display="=@if(sum(d729.d730)=0,&quot;NA&quot;,SUM(L729:L730)/SUM(D729:D730))"/>
    <hyperlink ref="AJ1048" r:id="rId3423" display="=@if(sum(d729.d730)=0,&quot;NA&quot;,SUM(L729:L730)/SUM(D729:D730))"/>
    <hyperlink ref="AJ1051" r:id="rId3424" display="=@if(sum(d729.d730)=0,&quot;NA&quot;,SUM(L729:L730)/SUM(D729:D730))"/>
    <hyperlink ref="AL1047" r:id="rId3425" display="=@if(sum(d729.d730)=0,&quot;NA&quot;,SUM(L729:L730)/SUM(D729:D730))"/>
    <hyperlink ref="AL1048" r:id="rId3426" display="=@if(sum(d729.d730)=0,&quot;NA&quot;,SUM(L729:L730)/SUM(D729:D730))"/>
    <hyperlink ref="AL1049" r:id="rId3427" display="=@if(sum(d729.d730)=0,&quot;NA&quot;,SUM(L729:L730)/SUM(D729:D730))"/>
    <hyperlink ref="AN1047" r:id="rId3428" display="=@if(sum(d729.d730)=0,&quot;NA&quot;,SUM(L729:L730)/SUM(D729:D730))"/>
    <hyperlink ref="AN1048" r:id="rId3429" display="=@if(sum(d729.d730)=0,&quot;NA&quot;,SUM(L729:L730)/SUM(D729:D730))"/>
    <hyperlink ref="AN1049" r:id="rId3430" display="=@if(sum(d729.d730)=0,&quot;NA&quot;,SUM(L729:L730)/SUM(D729:D730))"/>
    <hyperlink ref="AN1050" r:id="rId3431" display="=@if(sum(d729.d730)=0,&quot;NA&quot;,SUM(L729:L730)/SUM(D729:D730))"/>
    <hyperlink ref="V1046" r:id="rId3432" display="=@if(sum(d729.d730)=0,&quot;NA&quot;,SUM(L729:L730)/SUM(D729:D730))"/>
    <hyperlink ref="R1052" r:id="rId3433" display="=@if(sum(d729.d730)=0,&quot;NA&quot;,SUM(L729:L730)/SUM(D729:D730))"/>
    <hyperlink ref="T1052" r:id="rId3434" display="=@if(sum(d729.d730)=0,&quot;NA&quot;,SUM(L729:L730)/SUM(D729:D730))"/>
    <hyperlink ref="V1052" r:id="rId3435" display="=@if(sum(d729.d730)=0,&quot;NA&quot;,SUM(L729:L730)/SUM(D729:D730))"/>
    <hyperlink ref="Z1052" r:id="rId3436" display="=@if(sum(d729.d730)=0,&quot;NA&quot;,SUM(L729:L730)/SUM(D729:D730))"/>
    <hyperlink ref="AB1052" r:id="rId3437" display="=@if(sum(d729.d730)=0,&quot;NA&quot;,SUM(L729:L730)/SUM(D729:D730))"/>
    <hyperlink ref="AD1052" r:id="rId3438" display="=@if(sum(d729.d730)=0,&quot;NA&quot;,SUM(L729:L730)/SUM(D729:D730))"/>
    <hyperlink ref="AF1052" r:id="rId3439" display="=@if(sum(d729.d730)=0,&quot;NA&quot;,SUM(L729:L730)/SUM(D729:D730))"/>
    <hyperlink ref="AH1052" r:id="rId3440" display="=@if(sum(d729.d730)=0,&quot;NA&quot;,SUM(L729:L730)/SUM(D729:D730))"/>
    <hyperlink ref="AJ1052" r:id="rId3441" display="=@if(sum(d729.d730)=0,&quot;NA&quot;,SUM(L729:L730)/SUM(D729:D730))"/>
    <hyperlink ref="AL1052" r:id="rId3442" display="=@if(sum(d729.d730)=0,&quot;NA&quot;,SUM(L729:L730)/SUM(D729:D730))"/>
    <hyperlink ref="R1053:R1055" r:id="rId3443" display="=@if(sum(d729.d730)=0,&quot;NA&quot;,SUM(L729:L730)/SUM(D729:D730))"/>
    <hyperlink ref="T1053:T1055" r:id="rId3444" display="=@if(sum(d729.d730)=0,&quot;NA&quot;,SUM(L729:L730)/SUM(D729:D730))"/>
    <hyperlink ref="V1053:V1055" r:id="rId3445" display="=@if(sum(d729.d730)=0,&quot;NA&quot;,SUM(L729:L730)/SUM(D729:D730))"/>
    <hyperlink ref="X1052" r:id="rId3446" display="=@if(sum(d729.d730)=0,&quot;NA&quot;,SUM(L729:L730)/SUM(D729:D730))"/>
    <hyperlink ref="X1053:X1055" r:id="rId3447" display="=@if(sum(d729.d730)=0,&quot;NA&quot;,SUM(L729:L730)/SUM(D729:D730))"/>
    <hyperlink ref="Z1053:Z1055" r:id="rId3448" display="=@if(sum(d729.d730)=0,&quot;NA&quot;,SUM(L729:L730)/SUM(D729:D730))"/>
    <hyperlink ref="AB1053:AB1055" r:id="rId3449" display="=@if(sum(d729.d730)=0,&quot;NA&quot;,SUM(L729:L730)/SUM(D729:D730))"/>
    <hyperlink ref="AD1053:AD1055" r:id="rId3450" display="=@if(sum(d729.d730)=0,&quot;NA&quot;,SUM(L729:L730)/SUM(D729:D730))"/>
    <hyperlink ref="AF1053:AF1055" r:id="rId3451" display="=@if(sum(d729.d730)=0,&quot;NA&quot;,SUM(L729:L730)/SUM(D729:D730))"/>
    <hyperlink ref="AH1053:AH1055" r:id="rId3452" display="=@if(sum(d729.d730)=0,&quot;NA&quot;,SUM(L729:L730)/SUM(D729:D730))"/>
    <hyperlink ref="AJ1053:AJ1055" r:id="rId3453" display="=@if(sum(d729.d730)=0,&quot;NA&quot;,SUM(L729:L730)/SUM(D729:D730))"/>
    <hyperlink ref="AL1053:AL1055" r:id="rId3454" display="=@if(sum(d729.d730)=0,&quot;NA&quot;,SUM(L729:L730)/SUM(D729:D730))"/>
    <hyperlink ref="AN1053:AN1055" r:id="rId3455" display="=@if(sum(d729.d730)=0,&quot;NA&quot;,SUM(L729:L730)/SUM(D729:D730))"/>
    <hyperlink ref="V1044" r:id="rId3456" display="=@if(sum(d729.d730)=0,&quot;NA&quot;,SUM(L729:L730)/SUM(D729:D730))"/>
    <hyperlink ref="T1043" r:id="rId3457" display="=@if(sum(d729.d730)=0,&quot;NA&quot;,SUM(L729:L730)/SUM(D729:D730))"/>
    <hyperlink ref="N1069" r:id="rId3458" display="=@if(sum(d729.d730)=0,&quot;NA&quot;,SUM(L729:L730)/SUM(D729:D730))"/>
    <hyperlink ref="N1070" r:id="rId3459" display="=@if(sum(d729.d730)=0,&quot;NA&quot;,SUM(L729:L730)/SUM(D729:D730))"/>
    <hyperlink ref="N1071" r:id="rId3460" display="=@if(sum(d729.d730)=0,&quot;NA&quot;,SUM(L729:L730)/SUM(D729:D730))"/>
    <hyperlink ref="N1072" r:id="rId3461" display="=@if(sum(d729.d730)=0,&quot;NA&quot;,SUM(L729:L730)/SUM(D729:D730))"/>
    <hyperlink ref="N1073:N1076" r:id="rId3462" display="=@if(sum(d729.d730)=0,&quot;NA&quot;,SUM(L729:L730)/SUM(D729:D730))"/>
    <hyperlink ref="P1069" r:id="rId3463" display="=@if(sum(d729.d730)=0,&quot;NA&quot;,SUM(L729:L730)/SUM(D729:D730))"/>
    <hyperlink ref="P1070" r:id="rId3464" display="=@if(sum(d729.d730)=0,&quot;NA&quot;,SUM(L729:L730)/SUM(D729:D730))"/>
    <hyperlink ref="P1071" r:id="rId3465" display="=@if(sum(d729.d730)=0,&quot;NA&quot;,SUM(L729:L730)/SUM(D729:D730))"/>
    <hyperlink ref="P1072" r:id="rId3466" display="=@if(sum(d729.d730)=0,&quot;NA&quot;,SUM(L729:L730)/SUM(D729:D730))"/>
    <hyperlink ref="P1073:P1076" r:id="rId3467" display="=@if(sum(d729.d730)=0,&quot;NA&quot;,SUM(L729:L730)/SUM(D729:D730))"/>
    <hyperlink ref="T1065" r:id="rId3468" display="=@if(sum(d729.d730)=0,&quot;NA&quot;,SUM(L729:L730)/SUM(D729:D730))"/>
    <hyperlink ref="T1066" r:id="rId3469" display="=@if(sum(d729.d730)=0,&quot;NA&quot;,SUM(L729:L730)/SUM(D729:D730))"/>
    <hyperlink ref="T1067" r:id="rId3470" display="=@if(sum(d729.d730)=0,&quot;NA&quot;,SUM(L729:L730)/SUM(D729:D730))"/>
    <hyperlink ref="T1068" r:id="rId3471" display="=@if(sum(d729.d730)=0,&quot;NA&quot;,SUM(L729:L730)/SUM(D729:D730))"/>
    <hyperlink ref="T1069" r:id="rId3472" display="=@if(sum(d729.d730)=0,&quot;NA&quot;,SUM(L729:L730)/SUM(D729:D730))"/>
    <hyperlink ref="V1066" r:id="rId3473" display="=@if(sum(d729.d730)=0,&quot;NA&quot;,SUM(L729:L730)/SUM(D729:D730))"/>
    <hyperlink ref="V1068" r:id="rId3474" display="=@if(sum(d729.d730)=0,&quot;NA&quot;,SUM(L729:L730)/SUM(D729:D730))"/>
    <hyperlink ref="V1069" r:id="rId3475" display="=@if(sum(d729.d730)=0,&quot;NA&quot;,SUM(L729:L730)/SUM(D729:D730))"/>
    <hyperlink ref="X1066" r:id="rId3476" display="=@if(sum(d729.d730)=0,&quot;NA&quot;,SUM(L729:L730)/SUM(D729:D730))"/>
    <hyperlink ref="X1067" r:id="rId3477" display="=@if(sum(d729.d730)=0,&quot;NA&quot;,SUM(L729:L730)/SUM(D729:D730))"/>
    <hyperlink ref="X1068" r:id="rId3478" display="=@if(sum(d729.d730)=0,&quot;NA&quot;,SUM(L729:L730)/SUM(D729:D730))"/>
    <hyperlink ref="X1069" r:id="rId3479" display="=@if(sum(d729.d730)=0,&quot;NA&quot;,SUM(L729:L730)/SUM(D729:D730))"/>
    <hyperlink ref="Z1067" r:id="rId3480" display="=@if(sum(d729.d730)=0,&quot;NA&quot;,SUM(L729:L730)/SUM(D729:D730))"/>
    <hyperlink ref="Z1068" r:id="rId3481" display="=@if(sum(d729.d730)=0,&quot;NA&quot;,SUM(L729:L730)/SUM(D729:D730))"/>
    <hyperlink ref="Z1069" r:id="rId3482" display="=@if(sum(d729.d730)=0,&quot;NA&quot;,SUM(L729:L730)/SUM(D729:D730))"/>
    <hyperlink ref="AB1068" r:id="rId3483" display="=@if(sum(d729.d730)=0,&quot;NA&quot;,SUM(L729:L730)/SUM(D729:D730))"/>
    <hyperlink ref="AB1069" r:id="rId3484" display="=@if(sum(d729.d730)=0,&quot;NA&quot;,SUM(L729:L730)/SUM(D729:D730))"/>
    <hyperlink ref="AD1069" r:id="rId3485" display="=@if(sum(d729.d730)=0,&quot;NA&quot;,SUM(L729:L730)/SUM(D729:D730))"/>
    <hyperlink ref="R1070" r:id="rId3486" display="=@if(sum(d729.d730)=0,&quot;NA&quot;,SUM(L729:L730)/SUM(D729:D730))"/>
    <hyperlink ref="R1071" r:id="rId3487" display="=@if(sum(d729.d730)=0,&quot;NA&quot;,SUM(L729:L730)/SUM(D729:D730))"/>
    <hyperlink ref="R1072" r:id="rId3488" display="=@if(sum(d729.d730)=0,&quot;NA&quot;,SUM(L729:L730)/SUM(D729:D730))"/>
    <hyperlink ref="T1070" r:id="rId3489" display="=@if(sum(d729.d730)=0,&quot;NA&quot;,SUM(L729:L730)/SUM(D729:D730))"/>
    <hyperlink ref="T1071" r:id="rId3490" display="=@if(sum(d729.d730)=0,&quot;NA&quot;,SUM(L729:L730)/SUM(D729:D730))"/>
    <hyperlink ref="T1072" r:id="rId3491" display="=@if(sum(d729.d730)=0,&quot;NA&quot;,SUM(L729:L730)/SUM(D729:D730))"/>
    <hyperlink ref="V1070" r:id="rId3492" display="=@if(sum(d729.d730)=0,&quot;NA&quot;,SUM(L729:L730)/SUM(D729:D730))"/>
    <hyperlink ref="V1071" r:id="rId3493" display="=@if(sum(d729.d730)=0,&quot;NA&quot;,SUM(L729:L730)/SUM(D729:D730))"/>
    <hyperlink ref="V1072" r:id="rId3494" display="=@if(sum(d729.d730)=0,&quot;NA&quot;,SUM(L729:L730)/SUM(D729:D730))"/>
    <hyperlink ref="X1070" r:id="rId3495" display="=@if(sum(d729.d730)=0,&quot;NA&quot;,SUM(L729:L730)/SUM(D729:D730))"/>
    <hyperlink ref="X1071" r:id="rId3496" display="=@if(sum(d729.d730)=0,&quot;NA&quot;,SUM(L729:L730)/SUM(D729:D730))"/>
    <hyperlink ref="X1072" r:id="rId3497" display="=@if(sum(d729.d730)=0,&quot;NA&quot;,SUM(L729:L730)/SUM(D729:D730))"/>
    <hyperlink ref="Z1070" r:id="rId3498" display="=@if(sum(d729.d730)=0,&quot;NA&quot;,SUM(L729:L730)/SUM(D729:D730))"/>
    <hyperlink ref="Z1071" r:id="rId3499" display="=@if(sum(d729.d730)=0,&quot;NA&quot;,SUM(L729:L730)/SUM(D729:D730))"/>
    <hyperlink ref="Z1072" r:id="rId3500" display="=@if(sum(d729.d730)=0,&quot;NA&quot;,SUM(L729:L730)/SUM(D729:D730))"/>
    <hyperlink ref="AB1070" r:id="rId3501" display="=@if(sum(d729.d730)=0,&quot;NA&quot;,SUM(L729:L730)/SUM(D729:D730))"/>
    <hyperlink ref="AB1071" r:id="rId3502" display="=@if(sum(d729.d730)=0,&quot;NA&quot;,SUM(L729:L730)/SUM(D729:D730))"/>
    <hyperlink ref="AB1072" r:id="rId3503" display="=@if(sum(d729.d730)=0,&quot;NA&quot;,SUM(L729:L730)/SUM(D729:D730))"/>
    <hyperlink ref="AD1070" r:id="rId3504" display="=@if(sum(d729.d730)=0,&quot;NA&quot;,SUM(L729:L730)/SUM(D729:D730))"/>
    <hyperlink ref="AD1071" r:id="rId3505" display="=@if(sum(d729.d730)=0,&quot;NA&quot;,SUM(L729:L730)/SUM(D729:D730))"/>
    <hyperlink ref="AD1072" r:id="rId3506" display="=@if(sum(d729.d730)=0,&quot;NA&quot;,SUM(L729:L730)/SUM(D729:D730))"/>
    <hyperlink ref="AF1070" r:id="rId3507" display="=@if(sum(d729.d730)=0,&quot;NA&quot;,SUM(L729:L730)/SUM(D729:D730))"/>
    <hyperlink ref="AF1071" r:id="rId3508" display="=@if(sum(d729.d730)=0,&quot;NA&quot;,SUM(L729:L730)/SUM(D729:D730))"/>
    <hyperlink ref="AF1072" r:id="rId3509" display="=@if(sum(d729.d730)=0,&quot;NA&quot;,SUM(L729:L730)/SUM(D729:D730))"/>
    <hyperlink ref="AH1068" r:id="rId3510" display="=@if(sum(d729.d730)=0,&quot;NA&quot;,SUM(L729:L730)/SUM(D729:D730))"/>
    <hyperlink ref="AH1071" r:id="rId3511" display="=@if(sum(d729.d730)=0,&quot;NA&quot;,SUM(L729:L730)/SUM(D729:D730))"/>
    <hyperlink ref="AH1072" r:id="rId3512" display="=@if(sum(d729.d730)=0,&quot;NA&quot;,SUM(L729:L730)/SUM(D729:D730))"/>
    <hyperlink ref="AJ1068" r:id="rId3513" display="=@if(sum(d729.d730)=0,&quot;NA&quot;,SUM(L729:L730)/SUM(D729:D730))"/>
    <hyperlink ref="AJ1069" r:id="rId3514" display="=@if(sum(d729.d730)=0,&quot;NA&quot;,SUM(L729:L730)/SUM(D729:D730))"/>
    <hyperlink ref="AJ1072" r:id="rId3515" display="=@if(sum(d729.d730)=0,&quot;NA&quot;,SUM(L729:L730)/SUM(D729:D730))"/>
    <hyperlink ref="AL1068" r:id="rId3516" display="=@if(sum(d729.d730)=0,&quot;NA&quot;,SUM(L729:L730)/SUM(D729:D730))"/>
    <hyperlink ref="AL1069" r:id="rId3517" display="=@if(sum(d729.d730)=0,&quot;NA&quot;,SUM(L729:L730)/SUM(D729:D730))"/>
    <hyperlink ref="AL1070" r:id="rId3518" display="=@if(sum(d729.d730)=0,&quot;NA&quot;,SUM(L729:L730)/SUM(D729:D730))"/>
    <hyperlink ref="AN1068" r:id="rId3519" display="=@if(sum(d729.d730)=0,&quot;NA&quot;,SUM(L729:L730)/SUM(D729:D730))"/>
    <hyperlink ref="AN1069" r:id="rId3520" display="=@if(sum(d729.d730)=0,&quot;NA&quot;,SUM(L729:L730)/SUM(D729:D730))"/>
    <hyperlink ref="AN1070" r:id="rId3521" display="=@if(sum(d729.d730)=0,&quot;NA&quot;,SUM(L729:L730)/SUM(D729:D730))"/>
    <hyperlink ref="AN1071" r:id="rId3522" display="=@if(sum(d729.d730)=0,&quot;NA&quot;,SUM(L729:L730)/SUM(D729:D730))"/>
    <hyperlink ref="V1067" r:id="rId3523" display="=@if(sum(d729.d730)=0,&quot;NA&quot;,SUM(L729:L730)/SUM(D729:D730))"/>
    <hyperlink ref="R1073" r:id="rId3524" display="=@if(sum(d729.d730)=0,&quot;NA&quot;,SUM(L729:L730)/SUM(D729:D730))"/>
    <hyperlink ref="T1073" r:id="rId3525" display="=@if(sum(d729.d730)=0,&quot;NA&quot;,SUM(L729:L730)/SUM(D729:D730))"/>
    <hyperlink ref="V1073" r:id="rId3526" display="=@if(sum(d729.d730)=0,&quot;NA&quot;,SUM(L729:L730)/SUM(D729:D730))"/>
    <hyperlink ref="Z1073" r:id="rId3527" display="=@if(sum(d729.d730)=0,&quot;NA&quot;,SUM(L729:L730)/SUM(D729:D730))"/>
    <hyperlink ref="AB1073" r:id="rId3528" display="=@if(sum(d729.d730)=0,&quot;NA&quot;,SUM(L729:L730)/SUM(D729:D730))"/>
    <hyperlink ref="AD1073" r:id="rId3529" display="=@if(sum(d729.d730)=0,&quot;NA&quot;,SUM(L729:L730)/SUM(D729:D730))"/>
    <hyperlink ref="AF1073" r:id="rId3530" display="=@if(sum(d729.d730)=0,&quot;NA&quot;,SUM(L729:L730)/SUM(D729:D730))"/>
    <hyperlink ref="AH1073" r:id="rId3531" display="=@if(sum(d729.d730)=0,&quot;NA&quot;,SUM(L729:L730)/SUM(D729:D730))"/>
    <hyperlink ref="AJ1073" r:id="rId3532" display="=@if(sum(d729.d730)=0,&quot;NA&quot;,SUM(L729:L730)/SUM(D729:D730))"/>
    <hyperlink ref="AL1073" r:id="rId3533" display="=@if(sum(d729.d730)=0,&quot;NA&quot;,SUM(L729:L730)/SUM(D729:D730))"/>
    <hyperlink ref="R1074:R1076" r:id="rId3534" display="=@if(sum(d729.d730)=0,&quot;NA&quot;,SUM(L729:L730)/SUM(D729:D730))"/>
    <hyperlink ref="T1074:T1076" r:id="rId3535" display="=@if(sum(d729.d730)=0,&quot;NA&quot;,SUM(L729:L730)/SUM(D729:D730))"/>
    <hyperlink ref="V1074:V1076" r:id="rId3536" display="=@if(sum(d729.d730)=0,&quot;NA&quot;,SUM(L729:L730)/SUM(D729:D730))"/>
    <hyperlink ref="X1073" r:id="rId3537" display="=@if(sum(d729.d730)=0,&quot;NA&quot;,SUM(L729:L730)/SUM(D729:D730))"/>
    <hyperlink ref="X1074:X1076" r:id="rId3538" display="=@if(sum(d729.d730)=0,&quot;NA&quot;,SUM(L729:L730)/SUM(D729:D730))"/>
    <hyperlink ref="Z1074:Z1076" r:id="rId3539" display="=@if(sum(d729.d730)=0,&quot;NA&quot;,SUM(L729:L730)/SUM(D729:D730))"/>
    <hyperlink ref="AB1074:AB1076" r:id="rId3540" display="=@if(sum(d729.d730)=0,&quot;NA&quot;,SUM(L729:L730)/SUM(D729:D730))"/>
    <hyperlink ref="AD1074:AD1076" r:id="rId3541" display="=@if(sum(d729.d730)=0,&quot;NA&quot;,SUM(L729:L730)/SUM(D729:D730))"/>
    <hyperlink ref="AF1074:AF1076" r:id="rId3542" display="=@if(sum(d729.d730)=0,&quot;NA&quot;,SUM(L729:L730)/SUM(D729:D730))"/>
    <hyperlink ref="AH1074:AH1076" r:id="rId3543" display="=@if(sum(d729.d730)=0,&quot;NA&quot;,SUM(L729:L730)/SUM(D729:D730))"/>
    <hyperlink ref="AJ1074:AJ1076" r:id="rId3544" display="=@if(sum(d729.d730)=0,&quot;NA&quot;,SUM(L729:L730)/SUM(D729:D730))"/>
    <hyperlink ref="AL1074:AL1076" r:id="rId3545" display="=@if(sum(d729.d730)=0,&quot;NA&quot;,SUM(L729:L730)/SUM(D729:D730))"/>
    <hyperlink ref="AN1074:AN1076" r:id="rId3546" display="=@if(sum(d729.d730)=0,&quot;NA&quot;,SUM(L729:L730)/SUM(D729:D730))"/>
    <hyperlink ref="V1065" r:id="rId3547" display="=@if(sum(d729.d730)=0,&quot;NA&quot;,SUM(L729:L730)/SUM(D729:D730))"/>
    <hyperlink ref="T1064" r:id="rId3548" display="=@if(sum(d729.d730)=0,&quot;NA&quot;,SUM(L729:L730)/SUM(D729:D730))"/>
    <hyperlink ref="N1090" r:id="rId3549" display="=@if(sum(d729.d730)=0,&quot;NA&quot;,SUM(L729:L730)/SUM(D729:D730))"/>
    <hyperlink ref="N1091" r:id="rId3550" display="=@if(sum(d729.d730)=0,&quot;NA&quot;,SUM(L729:L730)/SUM(D729:D730))"/>
    <hyperlink ref="N1092" r:id="rId3551" display="=@if(sum(d729.d730)=0,&quot;NA&quot;,SUM(L729:L730)/SUM(D729:D730))"/>
    <hyperlink ref="N1093" r:id="rId3552" display="=@if(sum(d729.d730)=0,&quot;NA&quot;,SUM(L729:L730)/SUM(D729:D730))"/>
    <hyperlink ref="N1094:N1097" r:id="rId3553" display="=@if(sum(d729.d730)=0,&quot;NA&quot;,SUM(L729:L730)/SUM(D729:D730))"/>
    <hyperlink ref="P1090" r:id="rId3554" display="=@if(sum(d729.d730)=0,&quot;NA&quot;,SUM(L729:L730)/SUM(D729:D730))"/>
    <hyperlink ref="P1091" r:id="rId3555" display="=@if(sum(d729.d730)=0,&quot;NA&quot;,SUM(L729:L730)/SUM(D729:D730))"/>
    <hyperlink ref="P1092" r:id="rId3556" display="=@if(sum(d729.d730)=0,&quot;NA&quot;,SUM(L729:L730)/SUM(D729:D730))"/>
    <hyperlink ref="P1093" r:id="rId3557" display="=@if(sum(d729.d730)=0,&quot;NA&quot;,SUM(L729:L730)/SUM(D729:D730))"/>
    <hyperlink ref="P1094:P1097" r:id="rId3558" display="=@if(sum(d729.d730)=0,&quot;NA&quot;,SUM(L729:L730)/SUM(D729:D730))"/>
    <hyperlink ref="T1086" r:id="rId3559" display="=@if(sum(d729.d730)=0,&quot;NA&quot;,SUM(L729:L730)/SUM(D729:D730))"/>
    <hyperlink ref="T1087" r:id="rId3560" display="=@if(sum(d729.d730)=0,&quot;NA&quot;,SUM(L729:L730)/SUM(D729:D730))"/>
    <hyperlink ref="T1088" r:id="rId3561" display="=@if(sum(d729.d730)=0,&quot;NA&quot;,SUM(L729:L730)/SUM(D729:D730))"/>
    <hyperlink ref="T1089" r:id="rId3562" display="=@if(sum(d729.d730)=0,&quot;NA&quot;,SUM(L729:L730)/SUM(D729:D730))"/>
    <hyperlink ref="T1090" r:id="rId3563" display="=@if(sum(d729.d730)=0,&quot;NA&quot;,SUM(L729:L730)/SUM(D729:D730))"/>
    <hyperlink ref="V1087" r:id="rId3564" display="=@if(sum(d729.d730)=0,&quot;NA&quot;,SUM(L729:L730)/SUM(D729:D730))"/>
    <hyperlink ref="V1089" r:id="rId3565" display="=@if(sum(d729.d730)=0,&quot;NA&quot;,SUM(L729:L730)/SUM(D729:D730))"/>
    <hyperlink ref="V1090" r:id="rId3566" display="=@if(sum(d729.d730)=0,&quot;NA&quot;,SUM(L729:L730)/SUM(D729:D730))"/>
    <hyperlink ref="X1087" r:id="rId3567" display="=@if(sum(d729.d730)=0,&quot;NA&quot;,SUM(L729:L730)/SUM(D729:D730))"/>
    <hyperlink ref="X1088" r:id="rId3568" display="=@if(sum(d729.d730)=0,&quot;NA&quot;,SUM(L729:L730)/SUM(D729:D730))"/>
    <hyperlink ref="X1089" r:id="rId3569" display="=@if(sum(d729.d730)=0,&quot;NA&quot;,SUM(L729:L730)/SUM(D729:D730))"/>
    <hyperlink ref="X1090" r:id="rId3570" display="=@if(sum(d729.d730)=0,&quot;NA&quot;,SUM(L729:L730)/SUM(D729:D730))"/>
    <hyperlink ref="Z1088" r:id="rId3571" display="=@if(sum(d729.d730)=0,&quot;NA&quot;,SUM(L729:L730)/SUM(D729:D730))"/>
    <hyperlink ref="Z1089" r:id="rId3572" display="=@if(sum(d729.d730)=0,&quot;NA&quot;,SUM(L729:L730)/SUM(D729:D730))"/>
    <hyperlink ref="Z1090" r:id="rId3573" display="=@if(sum(d729.d730)=0,&quot;NA&quot;,SUM(L729:L730)/SUM(D729:D730))"/>
    <hyperlink ref="AB1089" r:id="rId3574" display="=@if(sum(d729.d730)=0,&quot;NA&quot;,SUM(L729:L730)/SUM(D729:D730))"/>
    <hyperlink ref="AB1090" r:id="rId3575" display="=@if(sum(d729.d730)=0,&quot;NA&quot;,SUM(L729:L730)/SUM(D729:D730))"/>
    <hyperlink ref="AD1090" r:id="rId3576" display="=@if(sum(d729.d730)=0,&quot;NA&quot;,SUM(L729:L730)/SUM(D729:D730))"/>
    <hyperlink ref="R1091" r:id="rId3577" display="=@if(sum(d729.d730)=0,&quot;NA&quot;,SUM(L729:L730)/SUM(D729:D730))"/>
    <hyperlink ref="R1092" r:id="rId3578" display="=@if(sum(d729.d730)=0,&quot;NA&quot;,SUM(L729:L730)/SUM(D729:D730))"/>
    <hyperlink ref="R1093" r:id="rId3579" display="=@if(sum(d729.d730)=0,&quot;NA&quot;,SUM(L729:L730)/SUM(D729:D730))"/>
    <hyperlink ref="T1091" r:id="rId3580" display="=@if(sum(d729.d730)=0,&quot;NA&quot;,SUM(L729:L730)/SUM(D729:D730))"/>
    <hyperlink ref="T1092" r:id="rId3581" display="=@if(sum(d729.d730)=0,&quot;NA&quot;,SUM(L729:L730)/SUM(D729:D730))"/>
    <hyperlink ref="T1093" r:id="rId3582" display="=@if(sum(d729.d730)=0,&quot;NA&quot;,SUM(L729:L730)/SUM(D729:D730))"/>
    <hyperlink ref="V1091" r:id="rId3583" display="=@if(sum(d729.d730)=0,&quot;NA&quot;,SUM(L729:L730)/SUM(D729:D730))"/>
    <hyperlink ref="V1092" r:id="rId3584" display="=@if(sum(d729.d730)=0,&quot;NA&quot;,SUM(L729:L730)/SUM(D729:D730))"/>
    <hyperlink ref="V1093" r:id="rId3585" display="=@if(sum(d729.d730)=0,&quot;NA&quot;,SUM(L729:L730)/SUM(D729:D730))"/>
    <hyperlink ref="X1091" r:id="rId3586" display="=@if(sum(d729.d730)=0,&quot;NA&quot;,SUM(L729:L730)/SUM(D729:D730))"/>
    <hyperlink ref="X1092" r:id="rId3587" display="=@if(sum(d729.d730)=0,&quot;NA&quot;,SUM(L729:L730)/SUM(D729:D730))"/>
    <hyperlink ref="X1093" r:id="rId3588" display="=@if(sum(d729.d730)=0,&quot;NA&quot;,SUM(L729:L730)/SUM(D729:D730))"/>
    <hyperlink ref="Z1091" r:id="rId3589" display="=@if(sum(d729.d730)=0,&quot;NA&quot;,SUM(L729:L730)/SUM(D729:D730))"/>
    <hyperlink ref="Z1092" r:id="rId3590" display="=@if(sum(d729.d730)=0,&quot;NA&quot;,SUM(L729:L730)/SUM(D729:D730))"/>
    <hyperlink ref="Z1093" r:id="rId3591" display="=@if(sum(d729.d730)=0,&quot;NA&quot;,SUM(L729:L730)/SUM(D729:D730))"/>
    <hyperlink ref="AB1091" r:id="rId3592" display="=@if(sum(d729.d730)=0,&quot;NA&quot;,SUM(L729:L730)/SUM(D729:D730))"/>
    <hyperlink ref="AB1092" r:id="rId3593" display="=@if(sum(d729.d730)=0,&quot;NA&quot;,SUM(L729:L730)/SUM(D729:D730))"/>
    <hyperlink ref="AB1093" r:id="rId3594" display="=@if(sum(d729.d730)=0,&quot;NA&quot;,SUM(L729:L730)/SUM(D729:D730))"/>
    <hyperlink ref="AD1091" r:id="rId3595" display="=@if(sum(d729.d730)=0,&quot;NA&quot;,SUM(L729:L730)/SUM(D729:D730))"/>
    <hyperlink ref="AD1092" r:id="rId3596" display="=@if(sum(d729.d730)=0,&quot;NA&quot;,SUM(L729:L730)/SUM(D729:D730))"/>
    <hyperlink ref="AD1093" r:id="rId3597" display="=@if(sum(d729.d730)=0,&quot;NA&quot;,SUM(L729:L730)/SUM(D729:D730))"/>
    <hyperlink ref="AF1091" r:id="rId3598" display="=@if(sum(d729.d730)=0,&quot;NA&quot;,SUM(L729:L730)/SUM(D729:D730))"/>
    <hyperlink ref="AF1092" r:id="rId3599" display="=@if(sum(d729.d730)=0,&quot;NA&quot;,SUM(L729:L730)/SUM(D729:D730))"/>
    <hyperlink ref="AF1093" r:id="rId3600" display="=@if(sum(d729.d730)=0,&quot;NA&quot;,SUM(L729:L730)/SUM(D729:D730))"/>
    <hyperlink ref="AH1089" r:id="rId3601" display="=@if(sum(d729.d730)=0,&quot;NA&quot;,SUM(L729:L730)/SUM(D729:D730))"/>
    <hyperlink ref="AH1092" r:id="rId3602" display="=@if(sum(d729.d730)=0,&quot;NA&quot;,SUM(L729:L730)/SUM(D729:D730))"/>
    <hyperlink ref="AH1093" r:id="rId3603" display="=@if(sum(d729.d730)=0,&quot;NA&quot;,SUM(L729:L730)/SUM(D729:D730))"/>
    <hyperlink ref="AJ1089" r:id="rId3604" display="=@if(sum(d729.d730)=0,&quot;NA&quot;,SUM(L729:L730)/SUM(D729:D730))"/>
    <hyperlink ref="AJ1090" r:id="rId3605" display="=@if(sum(d729.d730)=0,&quot;NA&quot;,SUM(L729:L730)/SUM(D729:D730))"/>
    <hyperlink ref="AJ1093" r:id="rId3606" display="=@if(sum(d729.d730)=0,&quot;NA&quot;,SUM(L729:L730)/SUM(D729:D730))"/>
    <hyperlink ref="AL1089" r:id="rId3607" display="=@if(sum(d729.d730)=0,&quot;NA&quot;,SUM(L729:L730)/SUM(D729:D730))"/>
    <hyperlink ref="AL1090" r:id="rId3608" display="=@if(sum(d729.d730)=0,&quot;NA&quot;,SUM(L729:L730)/SUM(D729:D730))"/>
    <hyperlink ref="AL1091" r:id="rId3609" display="=@if(sum(d729.d730)=0,&quot;NA&quot;,SUM(L729:L730)/SUM(D729:D730))"/>
    <hyperlink ref="AN1089" r:id="rId3610" display="=@if(sum(d729.d730)=0,&quot;NA&quot;,SUM(L729:L730)/SUM(D729:D730))"/>
    <hyperlink ref="AN1090" r:id="rId3611" display="=@if(sum(d729.d730)=0,&quot;NA&quot;,SUM(L729:L730)/SUM(D729:D730))"/>
    <hyperlink ref="AN1091" r:id="rId3612" display="=@if(sum(d729.d730)=0,&quot;NA&quot;,SUM(L729:L730)/SUM(D729:D730))"/>
    <hyperlink ref="AN1092" r:id="rId3613" display="=@if(sum(d729.d730)=0,&quot;NA&quot;,SUM(L729:L730)/SUM(D729:D730))"/>
    <hyperlink ref="V1088" r:id="rId3614" display="=@if(sum(d729.d730)=0,&quot;NA&quot;,SUM(L729:L730)/SUM(D729:D730))"/>
    <hyperlink ref="R1094" r:id="rId3615" display="=@if(sum(d729.d730)=0,&quot;NA&quot;,SUM(L729:L730)/SUM(D729:D730))"/>
    <hyperlink ref="T1094" r:id="rId3616" display="=@if(sum(d729.d730)=0,&quot;NA&quot;,SUM(L729:L730)/SUM(D729:D730))"/>
    <hyperlink ref="V1094" r:id="rId3617" display="=@if(sum(d729.d730)=0,&quot;NA&quot;,SUM(L729:L730)/SUM(D729:D730))"/>
    <hyperlink ref="Z1094" r:id="rId3618" display="=@if(sum(d729.d730)=0,&quot;NA&quot;,SUM(L729:L730)/SUM(D729:D730))"/>
    <hyperlink ref="AB1094" r:id="rId3619" display="=@if(sum(d729.d730)=0,&quot;NA&quot;,SUM(L729:L730)/SUM(D729:D730))"/>
    <hyperlink ref="AD1094" r:id="rId3620" display="=@if(sum(d729.d730)=0,&quot;NA&quot;,SUM(L729:L730)/SUM(D729:D730))"/>
    <hyperlink ref="AF1094" r:id="rId3621" display="=@if(sum(d729.d730)=0,&quot;NA&quot;,SUM(L729:L730)/SUM(D729:D730))"/>
    <hyperlink ref="AH1094" r:id="rId3622" display="=@if(sum(d729.d730)=0,&quot;NA&quot;,SUM(L729:L730)/SUM(D729:D730))"/>
    <hyperlink ref="AJ1094" r:id="rId3623" display="=@if(sum(d729.d730)=0,&quot;NA&quot;,SUM(L729:L730)/SUM(D729:D730))"/>
    <hyperlink ref="AL1094" r:id="rId3624" display="=@if(sum(d729.d730)=0,&quot;NA&quot;,SUM(L729:L730)/SUM(D729:D730))"/>
    <hyperlink ref="R1095:R1097" r:id="rId3625" display="=@if(sum(d729.d730)=0,&quot;NA&quot;,SUM(L729:L730)/SUM(D729:D730))"/>
    <hyperlink ref="T1095:T1097" r:id="rId3626" display="=@if(sum(d729.d730)=0,&quot;NA&quot;,SUM(L729:L730)/SUM(D729:D730))"/>
    <hyperlink ref="V1095:V1097" r:id="rId3627" display="=@if(sum(d729.d730)=0,&quot;NA&quot;,SUM(L729:L730)/SUM(D729:D730))"/>
    <hyperlink ref="X1094" r:id="rId3628" display="=@if(sum(d729.d730)=0,&quot;NA&quot;,SUM(L729:L730)/SUM(D729:D730))"/>
    <hyperlink ref="X1095:X1097" r:id="rId3629" display="=@if(sum(d729.d730)=0,&quot;NA&quot;,SUM(L729:L730)/SUM(D729:D730))"/>
    <hyperlink ref="Z1095:Z1097" r:id="rId3630" display="=@if(sum(d729.d730)=0,&quot;NA&quot;,SUM(L729:L730)/SUM(D729:D730))"/>
    <hyperlink ref="AB1095:AB1097" r:id="rId3631" display="=@if(sum(d729.d730)=0,&quot;NA&quot;,SUM(L729:L730)/SUM(D729:D730))"/>
    <hyperlink ref="AD1095:AD1097" r:id="rId3632" display="=@if(sum(d729.d730)=0,&quot;NA&quot;,SUM(L729:L730)/SUM(D729:D730))"/>
    <hyperlink ref="AF1095:AF1097" r:id="rId3633" display="=@if(sum(d729.d730)=0,&quot;NA&quot;,SUM(L729:L730)/SUM(D729:D730))"/>
    <hyperlink ref="AH1095:AH1097" r:id="rId3634" display="=@if(sum(d729.d730)=0,&quot;NA&quot;,SUM(L729:L730)/SUM(D729:D730))"/>
    <hyperlink ref="AJ1095:AJ1097" r:id="rId3635" display="=@if(sum(d729.d730)=0,&quot;NA&quot;,SUM(L729:L730)/SUM(D729:D730))"/>
    <hyperlink ref="AL1095:AL1097" r:id="rId3636" display="=@if(sum(d729.d730)=0,&quot;NA&quot;,SUM(L729:L730)/SUM(D729:D730))"/>
    <hyperlink ref="AN1095:AN1097" r:id="rId3637" display="=@if(sum(d729.d730)=0,&quot;NA&quot;,SUM(L729:L730)/SUM(D729:D730))"/>
    <hyperlink ref="V1086" r:id="rId3638" display="=@if(sum(d729.d730)=0,&quot;NA&quot;,SUM(L729:L730)/SUM(D729:D730))"/>
    <hyperlink ref="T1085" r:id="rId3639" display="=@if(sum(d729.d730)=0,&quot;NA&quot;,SUM(L729:L730)/SUM(D729:D730))"/>
    <hyperlink ref="N1111" r:id="rId3640" display="=@if(sum(d729.d730)=0,&quot;NA&quot;,SUM(L729:L730)/SUM(D729:D730))"/>
    <hyperlink ref="N1112" r:id="rId3641" display="=@if(sum(d729.d730)=0,&quot;NA&quot;,SUM(L729:L730)/SUM(D729:D730))"/>
    <hyperlink ref="N1113" r:id="rId3642" display="=@if(sum(d729.d730)=0,&quot;NA&quot;,SUM(L729:L730)/SUM(D729:D730))"/>
    <hyperlink ref="N1114" r:id="rId3643" display="=@if(sum(d729.d730)=0,&quot;NA&quot;,SUM(L729:L730)/SUM(D729:D730))"/>
    <hyperlink ref="N1115:N1118" r:id="rId3644" display="=@if(sum(d729.d730)=0,&quot;NA&quot;,SUM(L729:L730)/SUM(D729:D730))"/>
    <hyperlink ref="P1111" r:id="rId3645" display="=@if(sum(d729.d730)=0,&quot;NA&quot;,SUM(L729:L730)/SUM(D729:D730))"/>
    <hyperlink ref="P1112" r:id="rId3646" display="=@if(sum(d729.d730)=0,&quot;NA&quot;,SUM(L729:L730)/SUM(D729:D730))"/>
    <hyperlink ref="P1113" r:id="rId3647" display="=@if(sum(d729.d730)=0,&quot;NA&quot;,SUM(L729:L730)/SUM(D729:D730))"/>
    <hyperlink ref="P1114" r:id="rId3648" display="=@if(sum(d729.d730)=0,&quot;NA&quot;,SUM(L729:L730)/SUM(D729:D730))"/>
    <hyperlink ref="P1115:P1118" r:id="rId3649" display="=@if(sum(d729.d730)=0,&quot;NA&quot;,SUM(L729:L730)/SUM(D729:D730))"/>
    <hyperlink ref="T1107" r:id="rId3650" display="=@if(sum(d729.d730)=0,&quot;NA&quot;,SUM(L729:L730)/SUM(D729:D730))"/>
    <hyperlink ref="T1108" r:id="rId3651" display="=@if(sum(d729.d730)=0,&quot;NA&quot;,SUM(L729:L730)/SUM(D729:D730))"/>
    <hyperlink ref="T1109" r:id="rId3652" display="=@if(sum(d729.d730)=0,&quot;NA&quot;,SUM(L729:L730)/SUM(D729:D730))"/>
    <hyperlink ref="T1110" r:id="rId3653" display="=@if(sum(d729.d730)=0,&quot;NA&quot;,SUM(L729:L730)/SUM(D729:D730))"/>
    <hyperlink ref="T1111" r:id="rId3654" display="=@if(sum(d729.d730)=0,&quot;NA&quot;,SUM(L729:L730)/SUM(D729:D730))"/>
    <hyperlink ref="V1108" r:id="rId3655" display="=@if(sum(d729.d730)=0,&quot;NA&quot;,SUM(L729:L730)/SUM(D729:D730))"/>
    <hyperlink ref="V1110" r:id="rId3656" display="=@if(sum(d729.d730)=0,&quot;NA&quot;,SUM(L729:L730)/SUM(D729:D730))"/>
    <hyperlink ref="V1111" r:id="rId3657" display="=@if(sum(d729.d730)=0,&quot;NA&quot;,SUM(L729:L730)/SUM(D729:D730))"/>
    <hyperlink ref="X1108" r:id="rId3658" display="=@if(sum(d729.d730)=0,&quot;NA&quot;,SUM(L729:L730)/SUM(D729:D730))"/>
    <hyperlink ref="X1109" r:id="rId3659" display="=@if(sum(d729.d730)=0,&quot;NA&quot;,SUM(L729:L730)/SUM(D729:D730))"/>
    <hyperlink ref="X1110" r:id="rId3660" display="=@if(sum(d729.d730)=0,&quot;NA&quot;,SUM(L729:L730)/SUM(D729:D730))"/>
    <hyperlink ref="X1111" r:id="rId3661" display="=@if(sum(d729.d730)=0,&quot;NA&quot;,SUM(L729:L730)/SUM(D729:D730))"/>
    <hyperlink ref="Z1109" r:id="rId3662" display="=@if(sum(d729.d730)=0,&quot;NA&quot;,SUM(L729:L730)/SUM(D729:D730))"/>
    <hyperlink ref="Z1110" r:id="rId3663" display="=@if(sum(d729.d730)=0,&quot;NA&quot;,SUM(L729:L730)/SUM(D729:D730))"/>
    <hyperlink ref="Z1111" r:id="rId3664" display="=@if(sum(d729.d730)=0,&quot;NA&quot;,SUM(L729:L730)/SUM(D729:D730))"/>
    <hyperlink ref="AB1110" r:id="rId3665" display="=@if(sum(d729.d730)=0,&quot;NA&quot;,SUM(L729:L730)/SUM(D729:D730))"/>
    <hyperlink ref="AB1111" r:id="rId3666" display="=@if(sum(d729.d730)=0,&quot;NA&quot;,SUM(L729:L730)/SUM(D729:D730))"/>
    <hyperlink ref="AD1111" r:id="rId3667" display="=@if(sum(d729.d730)=0,&quot;NA&quot;,SUM(L729:L730)/SUM(D729:D730))"/>
    <hyperlink ref="R1112" r:id="rId3668" display="=@if(sum(d729.d730)=0,&quot;NA&quot;,SUM(L729:L730)/SUM(D729:D730))"/>
    <hyperlink ref="R1113" r:id="rId3669" display="=@if(sum(d729.d730)=0,&quot;NA&quot;,SUM(L729:L730)/SUM(D729:D730))"/>
    <hyperlink ref="R1114" r:id="rId3670" display="=@if(sum(d729.d730)=0,&quot;NA&quot;,SUM(L729:L730)/SUM(D729:D730))"/>
    <hyperlink ref="T1112" r:id="rId3671" display="=@if(sum(d729.d730)=0,&quot;NA&quot;,SUM(L729:L730)/SUM(D729:D730))"/>
    <hyperlink ref="T1113" r:id="rId3672" display="=@if(sum(d729.d730)=0,&quot;NA&quot;,SUM(L729:L730)/SUM(D729:D730))"/>
    <hyperlink ref="T1114" r:id="rId3673" display="=@if(sum(d729.d730)=0,&quot;NA&quot;,SUM(L729:L730)/SUM(D729:D730))"/>
    <hyperlink ref="V1112" r:id="rId3674" display="=@if(sum(d729.d730)=0,&quot;NA&quot;,SUM(L729:L730)/SUM(D729:D730))"/>
    <hyperlink ref="V1113" r:id="rId3675" display="=@if(sum(d729.d730)=0,&quot;NA&quot;,SUM(L729:L730)/SUM(D729:D730))"/>
    <hyperlink ref="V1114" r:id="rId3676" display="=@if(sum(d729.d730)=0,&quot;NA&quot;,SUM(L729:L730)/SUM(D729:D730))"/>
    <hyperlink ref="X1112" r:id="rId3677" display="=@if(sum(d729.d730)=0,&quot;NA&quot;,SUM(L729:L730)/SUM(D729:D730))"/>
    <hyperlink ref="X1113" r:id="rId3678" display="=@if(sum(d729.d730)=0,&quot;NA&quot;,SUM(L729:L730)/SUM(D729:D730))"/>
    <hyperlink ref="X1114" r:id="rId3679" display="=@if(sum(d729.d730)=0,&quot;NA&quot;,SUM(L729:L730)/SUM(D729:D730))"/>
    <hyperlink ref="Z1112" r:id="rId3680" display="=@if(sum(d729.d730)=0,&quot;NA&quot;,SUM(L729:L730)/SUM(D729:D730))"/>
    <hyperlink ref="Z1113" r:id="rId3681" display="=@if(sum(d729.d730)=0,&quot;NA&quot;,SUM(L729:L730)/SUM(D729:D730))"/>
    <hyperlink ref="Z1114" r:id="rId3682" display="=@if(sum(d729.d730)=0,&quot;NA&quot;,SUM(L729:L730)/SUM(D729:D730))"/>
    <hyperlink ref="AB1112" r:id="rId3683" display="=@if(sum(d729.d730)=0,&quot;NA&quot;,SUM(L729:L730)/SUM(D729:D730))"/>
    <hyperlink ref="AB1113" r:id="rId3684" display="=@if(sum(d729.d730)=0,&quot;NA&quot;,SUM(L729:L730)/SUM(D729:D730))"/>
    <hyperlink ref="AB1114" r:id="rId3685" display="=@if(sum(d729.d730)=0,&quot;NA&quot;,SUM(L729:L730)/SUM(D729:D730))"/>
    <hyperlink ref="AD1112" r:id="rId3686" display="=@if(sum(d729.d730)=0,&quot;NA&quot;,SUM(L729:L730)/SUM(D729:D730))"/>
    <hyperlink ref="AD1113" r:id="rId3687" display="=@if(sum(d729.d730)=0,&quot;NA&quot;,SUM(L729:L730)/SUM(D729:D730))"/>
    <hyperlink ref="AD1114" r:id="rId3688" display="=@if(sum(d729.d730)=0,&quot;NA&quot;,SUM(L729:L730)/SUM(D729:D730))"/>
    <hyperlink ref="AF1112" r:id="rId3689" display="=@if(sum(d729.d730)=0,&quot;NA&quot;,SUM(L729:L730)/SUM(D729:D730))"/>
    <hyperlink ref="AF1113" r:id="rId3690" display="=@if(sum(d729.d730)=0,&quot;NA&quot;,SUM(L729:L730)/SUM(D729:D730))"/>
    <hyperlink ref="AF1114" r:id="rId3691" display="=@if(sum(d729.d730)=0,&quot;NA&quot;,SUM(L729:L730)/SUM(D729:D730))"/>
    <hyperlink ref="AH1110" r:id="rId3692" display="=@if(sum(d729.d730)=0,&quot;NA&quot;,SUM(L729:L730)/SUM(D729:D730))"/>
    <hyperlink ref="AH1113" r:id="rId3693" display="=@if(sum(d729.d730)=0,&quot;NA&quot;,SUM(L729:L730)/SUM(D729:D730))"/>
    <hyperlink ref="AH1114" r:id="rId3694" display="=@if(sum(d729.d730)=0,&quot;NA&quot;,SUM(L729:L730)/SUM(D729:D730))"/>
    <hyperlink ref="AJ1110" r:id="rId3695" display="=@if(sum(d729.d730)=0,&quot;NA&quot;,SUM(L729:L730)/SUM(D729:D730))"/>
    <hyperlink ref="AJ1111" r:id="rId3696" display="=@if(sum(d729.d730)=0,&quot;NA&quot;,SUM(L729:L730)/SUM(D729:D730))"/>
    <hyperlink ref="AJ1114" r:id="rId3697" display="=@if(sum(d729.d730)=0,&quot;NA&quot;,SUM(L729:L730)/SUM(D729:D730))"/>
    <hyperlink ref="AL1110" r:id="rId3698" display="=@if(sum(d729.d730)=0,&quot;NA&quot;,SUM(L729:L730)/SUM(D729:D730))"/>
    <hyperlink ref="AL1111" r:id="rId3699" display="=@if(sum(d729.d730)=0,&quot;NA&quot;,SUM(L729:L730)/SUM(D729:D730))"/>
    <hyperlink ref="AL1112" r:id="rId3700" display="=@if(sum(d729.d730)=0,&quot;NA&quot;,SUM(L729:L730)/SUM(D729:D730))"/>
    <hyperlink ref="AN1110" r:id="rId3701" display="=@if(sum(d729.d730)=0,&quot;NA&quot;,SUM(L729:L730)/SUM(D729:D730))"/>
    <hyperlink ref="AN1111" r:id="rId3702" display="=@if(sum(d729.d730)=0,&quot;NA&quot;,SUM(L729:L730)/SUM(D729:D730))"/>
    <hyperlink ref="AN1112" r:id="rId3703" display="=@if(sum(d729.d730)=0,&quot;NA&quot;,SUM(L729:L730)/SUM(D729:D730))"/>
    <hyperlink ref="AN1113" r:id="rId3704" display="=@if(sum(d729.d730)=0,&quot;NA&quot;,SUM(L729:L730)/SUM(D729:D730))"/>
    <hyperlink ref="V1109" r:id="rId3705" display="=@if(sum(d729.d730)=0,&quot;NA&quot;,SUM(L729:L730)/SUM(D729:D730))"/>
    <hyperlink ref="R1115" r:id="rId3706" display="=@if(sum(d729.d730)=0,&quot;NA&quot;,SUM(L729:L730)/SUM(D729:D730))"/>
    <hyperlink ref="T1115" r:id="rId3707" display="=@if(sum(d729.d730)=0,&quot;NA&quot;,SUM(L729:L730)/SUM(D729:D730))"/>
    <hyperlink ref="V1115" r:id="rId3708" display="=@if(sum(d729.d730)=0,&quot;NA&quot;,SUM(L729:L730)/SUM(D729:D730))"/>
    <hyperlink ref="Z1115" r:id="rId3709" display="=@if(sum(d729.d730)=0,&quot;NA&quot;,SUM(L729:L730)/SUM(D729:D730))"/>
    <hyperlink ref="AB1115" r:id="rId3710" display="=@if(sum(d729.d730)=0,&quot;NA&quot;,SUM(L729:L730)/SUM(D729:D730))"/>
    <hyperlink ref="AD1115" r:id="rId3711" display="=@if(sum(d729.d730)=0,&quot;NA&quot;,SUM(L729:L730)/SUM(D729:D730))"/>
    <hyperlink ref="AF1115" r:id="rId3712" display="=@if(sum(d729.d730)=0,&quot;NA&quot;,SUM(L729:L730)/SUM(D729:D730))"/>
    <hyperlink ref="AH1115" r:id="rId3713" display="=@if(sum(d729.d730)=0,&quot;NA&quot;,SUM(L729:L730)/SUM(D729:D730))"/>
    <hyperlink ref="AJ1115" r:id="rId3714" display="=@if(sum(d729.d730)=0,&quot;NA&quot;,SUM(L729:L730)/SUM(D729:D730))"/>
    <hyperlink ref="AL1115" r:id="rId3715" display="=@if(sum(d729.d730)=0,&quot;NA&quot;,SUM(L729:L730)/SUM(D729:D730))"/>
    <hyperlink ref="R1116:R1118" r:id="rId3716" display="=@if(sum(d729.d730)=0,&quot;NA&quot;,SUM(L729:L730)/SUM(D729:D730))"/>
    <hyperlink ref="T1116:T1118" r:id="rId3717" display="=@if(sum(d729.d730)=0,&quot;NA&quot;,SUM(L729:L730)/SUM(D729:D730))"/>
    <hyperlink ref="V1116:V1118" r:id="rId3718" display="=@if(sum(d729.d730)=0,&quot;NA&quot;,SUM(L729:L730)/SUM(D729:D730))"/>
    <hyperlink ref="X1115" r:id="rId3719" display="=@if(sum(d729.d730)=0,&quot;NA&quot;,SUM(L729:L730)/SUM(D729:D730))"/>
    <hyperlink ref="X1116:X1118" r:id="rId3720" display="=@if(sum(d729.d730)=0,&quot;NA&quot;,SUM(L729:L730)/SUM(D729:D730))"/>
    <hyperlink ref="Z1116:Z1118" r:id="rId3721" display="=@if(sum(d729.d730)=0,&quot;NA&quot;,SUM(L729:L730)/SUM(D729:D730))"/>
    <hyperlink ref="AB1116:AB1118" r:id="rId3722" display="=@if(sum(d729.d730)=0,&quot;NA&quot;,SUM(L729:L730)/SUM(D729:D730))"/>
    <hyperlink ref="AD1116:AD1118" r:id="rId3723" display="=@if(sum(d729.d730)=0,&quot;NA&quot;,SUM(L729:L730)/SUM(D729:D730))"/>
    <hyperlink ref="AF1116:AF1118" r:id="rId3724" display="=@if(sum(d729.d730)=0,&quot;NA&quot;,SUM(L729:L730)/SUM(D729:D730))"/>
    <hyperlink ref="AH1116:AH1118" r:id="rId3725" display="=@if(sum(d729.d730)=0,&quot;NA&quot;,SUM(L729:L730)/SUM(D729:D730))"/>
    <hyperlink ref="AJ1116:AJ1118" r:id="rId3726" display="=@if(sum(d729.d730)=0,&quot;NA&quot;,SUM(L729:L730)/SUM(D729:D730))"/>
    <hyperlink ref="AL1116:AL1118" r:id="rId3727" display="=@if(sum(d729.d730)=0,&quot;NA&quot;,SUM(L729:L730)/SUM(D729:D730))"/>
    <hyperlink ref="AN1116:AN1118" r:id="rId3728" display="=@if(sum(d729.d730)=0,&quot;NA&quot;,SUM(L729:L730)/SUM(D729:D730))"/>
    <hyperlink ref="V1107" r:id="rId3729" display="=@if(sum(d729.d730)=0,&quot;NA&quot;,SUM(L729:L730)/SUM(D729:D730))"/>
    <hyperlink ref="T1106" r:id="rId3730" display="=@if(sum(d729.d730)=0,&quot;NA&quot;,SUM(L729:L730)/SUM(D729:D730))"/>
    <hyperlink ref="N1132" r:id="rId3731" display="=@if(sum(d729.d730)=0,&quot;NA&quot;,SUM(L729:L730)/SUM(D729:D730))"/>
    <hyperlink ref="N1133" r:id="rId3732" display="=@if(sum(d729.d730)=0,&quot;NA&quot;,SUM(L729:L730)/SUM(D729:D730))"/>
    <hyperlink ref="N1134" r:id="rId3733" display="=@if(sum(d729.d730)=0,&quot;NA&quot;,SUM(L729:L730)/SUM(D729:D730))"/>
    <hyperlink ref="N1135" r:id="rId3734" display="=@if(sum(d729.d730)=0,&quot;NA&quot;,SUM(L729:L730)/SUM(D729:D730))"/>
    <hyperlink ref="N1136:N1139" r:id="rId3735" display="=@if(sum(d729.d730)=0,&quot;NA&quot;,SUM(L729:L730)/SUM(D729:D730))"/>
    <hyperlink ref="P1132" r:id="rId3736" display="=@if(sum(d729.d730)=0,&quot;NA&quot;,SUM(L729:L730)/SUM(D729:D730))"/>
    <hyperlink ref="P1133" r:id="rId3737" display="=@if(sum(d729.d730)=0,&quot;NA&quot;,SUM(L729:L730)/SUM(D729:D730))"/>
    <hyperlink ref="P1134" r:id="rId3738" display="=@if(sum(d729.d730)=0,&quot;NA&quot;,SUM(L729:L730)/SUM(D729:D730))"/>
    <hyperlink ref="P1135" r:id="rId3739" display="=@if(sum(d729.d730)=0,&quot;NA&quot;,SUM(L729:L730)/SUM(D729:D730))"/>
    <hyperlink ref="P1136:P1139" r:id="rId3740" display="=@if(sum(d729.d730)=0,&quot;NA&quot;,SUM(L729:L730)/SUM(D729:D730))"/>
    <hyperlink ref="T1128" r:id="rId3741" display="=@if(sum(d729.d730)=0,&quot;NA&quot;,SUM(L729:L730)/SUM(D729:D730))"/>
    <hyperlink ref="T1129" r:id="rId3742" display="=@if(sum(d729.d730)=0,&quot;NA&quot;,SUM(L729:L730)/SUM(D729:D730))"/>
    <hyperlink ref="T1130" r:id="rId3743" display="=@if(sum(d729.d730)=0,&quot;NA&quot;,SUM(L729:L730)/SUM(D729:D730))"/>
    <hyperlink ref="T1131" r:id="rId3744" display="=@if(sum(d729.d730)=0,&quot;NA&quot;,SUM(L729:L730)/SUM(D729:D730))"/>
    <hyperlink ref="T1132" r:id="rId3745" display="=@if(sum(d729.d730)=0,&quot;NA&quot;,SUM(L729:L730)/SUM(D729:D730))"/>
    <hyperlink ref="V1129" r:id="rId3746" display="=@if(sum(d729.d730)=0,&quot;NA&quot;,SUM(L729:L730)/SUM(D729:D730))"/>
    <hyperlink ref="V1131" r:id="rId3747" display="=@if(sum(d729.d730)=0,&quot;NA&quot;,SUM(L729:L730)/SUM(D729:D730))"/>
    <hyperlink ref="V1132" r:id="rId3748" display="=@if(sum(d729.d730)=0,&quot;NA&quot;,SUM(L729:L730)/SUM(D729:D730))"/>
    <hyperlink ref="X1129" r:id="rId3749" display="=@if(sum(d729.d730)=0,&quot;NA&quot;,SUM(L729:L730)/SUM(D729:D730))"/>
    <hyperlink ref="X1130" r:id="rId3750" display="=@if(sum(d729.d730)=0,&quot;NA&quot;,SUM(L729:L730)/SUM(D729:D730))"/>
    <hyperlink ref="X1131" r:id="rId3751" display="=@if(sum(d729.d730)=0,&quot;NA&quot;,SUM(L729:L730)/SUM(D729:D730))"/>
    <hyperlink ref="X1132" r:id="rId3752" display="=@if(sum(d729.d730)=0,&quot;NA&quot;,SUM(L729:L730)/SUM(D729:D730))"/>
    <hyperlink ref="Z1130" r:id="rId3753" display="=@if(sum(d729.d730)=0,&quot;NA&quot;,SUM(L729:L730)/SUM(D729:D730))"/>
    <hyperlink ref="Z1131" r:id="rId3754" display="=@if(sum(d729.d730)=0,&quot;NA&quot;,SUM(L729:L730)/SUM(D729:D730))"/>
    <hyperlink ref="Z1132" r:id="rId3755" display="=@if(sum(d729.d730)=0,&quot;NA&quot;,SUM(L729:L730)/SUM(D729:D730))"/>
    <hyperlink ref="AB1131" r:id="rId3756" display="=@if(sum(d729.d730)=0,&quot;NA&quot;,SUM(L729:L730)/SUM(D729:D730))"/>
    <hyperlink ref="AB1132" r:id="rId3757" display="=@if(sum(d729.d730)=0,&quot;NA&quot;,SUM(L729:L730)/SUM(D729:D730))"/>
    <hyperlink ref="AD1132" r:id="rId3758" display="=@if(sum(d729.d730)=0,&quot;NA&quot;,SUM(L729:L730)/SUM(D729:D730))"/>
    <hyperlink ref="R1133" r:id="rId3759" display="=@if(sum(d729.d730)=0,&quot;NA&quot;,SUM(L729:L730)/SUM(D729:D730))"/>
    <hyperlink ref="R1134" r:id="rId3760" display="=@if(sum(d729.d730)=0,&quot;NA&quot;,SUM(L729:L730)/SUM(D729:D730))"/>
    <hyperlink ref="R1135" r:id="rId3761" display="=@if(sum(d729.d730)=0,&quot;NA&quot;,SUM(L729:L730)/SUM(D729:D730))"/>
    <hyperlink ref="T1133" r:id="rId3762" display="=@if(sum(d729.d730)=0,&quot;NA&quot;,SUM(L729:L730)/SUM(D729:D730))"/>
    <hyperlink ref="T1134" r:id="rId3763" display="=@if(sum(d729.d730)=0,&quot;NA&quot;,SUM(L729:L730)/SUM(D729:D730))"/>
    <hyperlink ref="T1135" r:id="rId3764" display="=@if(sum(d729.d730)=0,&quot;NA&quot;,SUM(L729:L730)/SUM(D729:D730))"/>
    <hyperlink ref="V1133" r:id="rId3765" display="=@if(sum(d729.d730)=0,&quot;NA&quot;,SUM(L729:L730)/SUM(D729:D730))"/>
    <hyperlink ref="V1134" r:id="rId3766" display="=@if(sum(d729.d730)=0,&quot;NA&quot;,SUM(L729:L730)/SUM(D729:D730))"/>
    <hyperlink ref="V1135" r:id="rId3767" display="=@if(sum(d729.d730)=0,&quot;NA&quot;,SUM(L729:L730)/SUM(D729:D730))"/>
    <hyperlink ref="X1133" r:id="rId3768" display="=@if(sum(d729.d730)=0,&quot;NA&quot;,SUM(L729:L730)/SUM(D729:D730))"/>
    <hyperlink ref="X1134" r:id="rId3769" display="=@if(sum(d729.d730)=0,&quot;NA&quot;,SUM(L729:L730)/SUM(D729:D730))"/>
    <hyperlink ref="X1135" r:id="rId3770" display="=@if(sum(d729.d730)=0,&quot;NA&quot;,SUM(L729:L730)/SUM(D729:D730))"/>
    <hyperlink ref="Z1133" r:id="rId3771" display="=@if(sum(d729.d730)=0,&quot;NA&quot;,SUM(L729:L730)/SUM(D729:D730))"/>
    <hyperlink ref="Z1134" r:id="rId3772" display="=@if(sum(d729.d730)=0,&quot;NA&quot;,SUM(L729:L730)/SUM(D729:D730))"/>
    <hyperlink ref="Z1135" r:id="rId3773" display="=@if(sum(d729.d730)=0,&quot;NA&quot;,SUM(L729:L730)/SUM(D729:D730))"/>
    <hyperlink ref="AB1133" r:id="rId3774" display="=@if(sum(d729.d730)=0,&quot;NA&quot;,SUM(L729:L730)/SUM(D729:D730))"/>
    <hyperlink ref="AB1134" r:id="rId3775" display="=@if(sum(d729.d730)=0,&quot;NA&quot;,SUM(L729:L730)/SUM(D729:D730))"/>
    <hyperlink ref="AB1135" r:id="rId3776" display="=@if(sum(d729.d730)=0,&quot;NA&quot;,SUM(L729:L730)/SUM(D729:D730))"/>
    <hyperlink ref="AD1133" r:id="rId3777" display="=@if(sum(d729.d730)=0,&quot;NA&quot;,SUM(L729:L730)/SUM(D729:D730))"/>
    <hyperlink ref="AD1134" r:id="rId3778" display="=@if(sum(d729.d730)=0,&quot;NA&quot;,SUM(L729:L730)/SUM(D729:D730))"/>
    <hyperlink ref="AD1135" r:id="rId3779" display="=@if(sum(d729.d730)=0,&quot;NA&quot;,SUM(L729:L730)/SUM(D729:D730))"/>
    <hyperlink ref="AF1133" r:id="rId3780" display="=@if(sum(d729.d730)=0,&quot;NA&quot;,SUM(L729:L730)/SUM(D729:D730))"/>
    <hyperlink ref="AF1134" r:id="rId3781" display="=@if(sum(d729.d730)=0,&quot;NA&quot;,SUM(L729:L730)/SUM(D729:D730))"/>
    <hyperlink ref="AF1135" r:id="rId3782" display="=@if(sum(d729.d730)=0,&quot;NA&quot;,SUM(L729:L730)/SUM(D729:D730))"/>
    <hyperlink ref="AH1131" r:id="rId3783" display="=@if(sum(d729.d730)=0,&quot;NA&quot;,SUM(L729:L730)/SUM(D729:D730))"/>
    <hyperlink ref="AH1134" r:id="rId3784" display="=@if(sum(d729.d730)=0,&quot;NA&quot;,SUM(L729:L730)/SUM(D729:D730))"/>
    <hyperlink ref="AH1135" r:id="rId3785" display="=@if(sum(d729.d730)=0,&quot;NA&quot;,SUM(L729:L730)/SUM(D729:D730))"/>
    <hyperlink ref="AJ1131" r:id="rId3786" display="=@if(sum(d729.d730)=0,&quot;NA&quot;,SUM(L729:L730)/SUM(D729:D730))"/>
    <hyperlink ref="AJ1132" r:id="rId3787" display="=@if(sum(d729.d730)=0,&quot;NA&quot;,SUM(L729:L730)/SUM(D729:D730))"/>
    <hyperlink ref="AJ1135" r:id="rId3788" display="=@if(sum(d729.d730)=0,&quot;NA&quot;,SUM(L729:L730)/SUM(D729:D730))"/>
    <hyperlink ref="AL1131" r:id="rId3789" display="=@if(sum(d729.d730)=0,&quot;NA&quot;,SUM(L729:L730)/SUM(D729:D730))"/>
    <hyperlink ref="AL1132" r:id="rId3790" display="=@if(sum(d729.d730)=0,&quot;NA&quot;,SUM(L729:L730)/SUM(D729:D730))"/>
    <hyperlink ref="AL1133" r:id="rId3791" display="=@if(sum(d729.d730)=0,&quot;NA&quot;,SUM(L729:L730)/SUM(D729:D730))"/>
    <hyperlink ref="AN1131" r:id="rId3792" display="=@if(sum(d729.d730)=0,&quot;NA&quot;,SUM(L729:L730)/SUM(D729:D730))"/>
    <hyperlink ref="AN1132" r:id="rId3793" display="=@if(sum(d729.d730)=0,&quot;NA&quot;,SUM(L729:L730)/SUM(D729:D730))"/>
    <hyperlink ref="AN1133" r:id="rId3794" display="=@if(sum(d729.d730)=0,&quot;NA&quot;,SUM(L729:L730)/SUM(D729:D730))"/>
    <hyperlink ref="AN1134" r:id="rId3795" display="=@if(sum(d729.d730)=0,&quot;NA&quot;,SUM(L729:L730)/SUM(D729:D730))"/>
    <hyperlink ref="V1130" r:id="rId3796" display="=@if(sum(d729.d730)=0,&quot;NA&quot;,SUM(L729:L730)/SUM(D729:D730))"/>
    <hyperlink ref="R1136" r:id="rId3797" display="=@if(sum(d729.d730)=0,&quot;NA&quot;,SUM(L729:L730)/SUM(D729:D730))"/>
    <hyperlink ref="T1136" r:id="rId3798" display="=@if(sum(d729.d730)=0,&quot;NA&quot;,SUM(L729:L730)/SUM(D729:D730))"/>
    <hyperlink ref="V1136" r:id="rId3799" display="=@if(sum(d729.d730)=0,&quot;NA&quot;,SUM(L729:L730)/SUM(D729:D730))"/>
    <hyperlink ref="Z1136" r:id="rId3800" display="=@if(sum(d729.d730)=0,&quot;NA&quot;,SUM(L729:L730)/SUM(D729:D730))"/>
    <hyperlink ref="AB1136" r:id="rId3801" display="=@if(sum(d729.d730)=0,&quot;NA&quot;,SUM(L729:L730)/SUM(D729:D730))"/>
    <hyperlink ref="AD1136" r:id="rId3802" display="=@if(sum(d729.d730)=0,&quot;NA&quot;,SUM(L729:L730)/SUM(D729:D730))"/>
    <hyperlink ref="AF1136" r:id="rId3803" display="=@if(sum(d729.d730)=0,&quot;NA&quot;,SUM(L729:L730)/SUM(D729:D730))"/>
    <hyperlink ref="AH1136" r:id="rId3804" display="=@if(sum(d729.d730)=0,&quot;NA&quot;,SUM(L729:L730)/SUM(D729:D730))"/>
    <hyperlink ref="AJ1136" r:id="rId3805" display="=@if(sum(d729.d730)=0,&quot;NA&quot;,SUM(L729:L730)/SUM(D729:D730))"/>
    <hyperlink ref="AL1136" r:id="rId3806" display="=@if(sum(d729.d730)=0,&quot;NA&quot;,SUM(L729:L730)/SUM(D729:D730))"/>
    <hyperlink ref="R1137:R1139" r:id="rId3807" display="=@if(sum(d729.d730)=0,&quot;NA&quot;,SUM(L729:L730)/SUM(D729:D730))"/>
    <hyperlink ref="T1137:T1139" r:id="rId3808" display="=@if(sum(d729.d730)=0,&quot;NA&quot;,SUM(L729:L730)/SUM(D729:D730))"/>
    <hyperlink ref="V1137:V1139" r:id="rId3809" display="=@if(sum(d729.d730)=0,&quot;NA&quot;,SUM(L729:L730)/SUM(D729:D730))"/>
    <hyperlink ref="X1136" r:id="rId3810" display="=@if(sum(d729.d730)=0,&quot;NA&quot;,SUM(L729:L730)/SUM(D729:D730))"/>
    <hyperlink ref="X1137:X1139" r:id="rId3811" display="=@if(sum(d729.d730)=0,&quot;NA&quot;,SUM(L729:L730)/SUM(D729:D730))"/>
    <hyperlink ref="Z1137:Z1139" r:id="rId3812" display="=@if(sum(d729.d730)=0,&quot;NA&quot;,SUM(L729:L730)/SUM(D729:D730))"/>
    <hyperlink ref="AB1137:AB1139" r:id="rId3813" display="=@if(sum(d729.d730)=0,&quot;NA&quot;,SUM(L729:L730)/SUM(D729:D730))"/>
    <hyperlink ref="AD1137:AD1139" r:id="rId3814" display="=@if(sum(d729.d730)=0,&quot;NA&quot;,SUM(L729:L730)/SUM(D729:D730))"/>
    <hyperlink ref="AF1137:AF1139" r:id="rId3815" display="=@if(sum(d729.d730)=0,&quot;NA&quot;,SUM(L729:L730)/SUM(D729:D730))"/>
    <hyperlink ref="AH1137:AH1139" r:id="rId3816" display="=@if(sum(d729.d730)=0,&quot;NA&quot;,SUM(L729:L730)/SUM(D729:D730))"/>
    <hyperlink ref="AJ1137:AJ1139" r:id="rId3817" display="=@if(sum(d729.d730)=0,&quot;NA&quot;,SUM(L729:L730)/SUM(D729:D730))"/>
    <hyperlink ref="AL1137:AL1139" r:id="rId3818" display="=@if(sum(d729.d730)=0,&quot;NA&quot;,SUM(L729:L730)/SUM(D729:D730))"/>
    <hyperlink ref="AN1137:AN1139" r:id="rId3819" display="=@if(sum(d729.d730)=0,&quot;NA&quot;,SUM(L729:L730)/SUM(D729:D730))"/>
    <hyperlink ref="V1128" r:id="rId3820" display="=@if(sum(d729.d730)=0,&quot;NA&quot;,SUM(L729:L730)/SUM(D729:D730))"/>
    <hyperlink ref="T1127" r:id="rId3821" display="=@if(sum(d729.d730)=0,&quot;NA&quot;,SUM(L729:L730)/SUM(D729:D730))"/>
    <hyperlink ref="N1153" r:id="rId3822" display="=@if(sum(d729.d730)=0,&quot;NA&quot;,SUM(L729:L730)/SUM(D729:D730))"/>
    <hyperlink ref="N1154" r:id="rId3823" display="=@if(sum(d729.d730)=0,&quot;NA&quot;,SUM(L729:L730)/SUM(D729:D730))"/>
    <hyperlink ref="N1155" r:id="rId3824" display="=@if(sum(d729.d730)=0,&quot;NA&quot;,SUM(L729:L730)/SUM(D729:D730))"/>
    <hyperlink ref="N1156" r:id="rId3825" display="=@if(sum(d729.d730)=0,&quot;NA&quot;,SUM(L729:L730)/SUM(D729:D730))"/>
    <hyperlink ref="N1157:N1160" r:id="rId3826" display="=@if(sum(d729.d730)=0,&quot;NA&quot;,SUM(L729:L730)/SUM(D729:D730))"/>
    <hyperlink ref="P1153" r:id="rId3827" display="=@if(sum(d729.d730)=0,&quot;NA&quot;,SUM(L729:L730)/SUM(D729:D730))"/>
    <hyperlink ref="P1154" r:id="rId3828" display="=@if(sum(d729.d730)=0,&quot;NA&quot;,SUM(L729:L730)/SUM(D729:D730))"/>
    <hyperlink ref="P1155" r:id="rId3829" display="=@if(sum(d729.d730)=0,&quot;NA&quot;,SUM(L729:L730)/SUM(D729:D730))"/>
    <hyperlink ref="P1156" r:id="rId3830" display="=@if(sum(d729.d730)=0,&quot;NA&quot;,SUM(L729:L730)/SUM(D729:D730))"/>
    <hyperlink ref="P1157:P1160" r:id="rId3831" display="=@if(sum(d729.d730)=0,&quot;NA&quot;,SUM(L729:L730)/SUM(D729:D730))"/>
    <hyperlink ref="T1149" r:id="rId3832" display="=@if(sum(d729.d730)=0,&quot;NA&quot;,SUM(L729:L730)/SUM(D729:D730))"/>
    <hyperlink ref="T1150" r:id="rId3833" display="=@if(sum(d729.d730)=0,&quot;NA&quot;,SUM(L729:L730)/SUM(D729:D730))"/>
    <hyperlink ref="T1151" r:id="rId3834" display="=@if(sum(d729.d730)=0,&quot;NA&quot;,SUM(L729:L730)/SUM(D729:D730))"/>
    <hyperlink ref="T1152" r:id="rId3835" display="=@if(sum(d729.d730)=0,&quot;NA&quot;,SUM(L729:L730)/SUM(D729:D730))"/>
    <hyperlink ref="T1153" r:id="rId3836" display="=@if(sum(d729.d730)=0,&quot;NA&quot;,SUM(L729:L730)/SUM(D729:D730))"/>
    <hyperlink ref="V1150" r:id="rId3837" display="=@if(sum(d729.d730)=0,&quot;NA&quot;,SUM(L729:L730)/SUM(D729:D730))"/>
    <hyperlink ref="V1152" r:id="rId3838" display="=@if(sum(d729.d730)=0,&quot;NA&quot;,SUM(L729:L730)/SUM(D729:D730))"/>
    <hyperlink ref="V1153" r:id="rId3839" display="=@if(sum(d729.d730)=0,&quot;NA&quot;,SUM(L729:L730)/SUM(D729:D730))"/>
    <hyperlink ref="X1150" r:id="rId3840" display="=@if(sum(d729.d730)=0,&quot;NA&quot;,SUM(L729:L730)/SUM(D729:D730))"/>
    <hyperlink ref="X1151" r:id="rId3841" display="=@if(sum(d729.d730)=0,&quot;NA&quot;,SUM(L729:L730)/SUM(D729:D730))"/>
    <hyperlink ref="X1152" r:id="rId3842" display="=@if(sum(d729.d730)=0,&quot;NA&quot;,SUM(L729:L730)/SUM(D729:D730))"/>
    <hyperlink ref="X1153" r:id="rId3843" display="=@if(sum(d729.d730)=0,&quot;NA&quot;,SUM(L729:L730)/SUM(D729:D730))"/>
    <hyperlink ref="Z1151" r:id="rId3844" display="=@if(sum(d729.d730)=0,&quot;NA&quot;,SUM(L729:L730)/SUM(D729:D730))"/>
    <hyperlink ref="Z1152" r:id="rId3845" display="=@if(sum(d729.d730)=0,&quot;NA&quot;,SUM(L729:L730)/SUM(D729:D730))"/>
    <hyperlink ref="Z1153" r:id="rId3846" display="=@if(sum(d729.d730)=0,&quot;NA&quot;,SUM(L729:L730)/SUM(D729:D730))"/>
    <hyperlink ref="AB1152" r:id="rId3847" display="=@if(sum(d729.d730)=0,&quot;NA&quot;,SUM(L729:L730)/SUM(D729:D730))"/>
    <hyperlink ref="AB1153" r:id="rId3848" display="=@if(sum(d729.d730)=0,&quot;NA&quot;,SUM(L729:L730)/SUM(D729:D730))"/>
    <hyperlink ref="AD1153" r:id="rId3849" display="=@if(sum(d729.d730)=0,&quot;NA&quot;,SUM(L729:L730)/SUM(D729:D730))"/>
    <hyperlink ref="R1154" r:id="rId3850" display="=@if(sum(d729.d730)=0,&quot;NA&quot;,SUM(L729:L730)/SUM(D729:D730))"/>
    <hyperlink ref="R1155" r:id="rId3851" display="=@if(sum(d729.d730)=0,&quot;NA&quot;,SUM(L729:L730)/SUM(D729:D730))"/>
    <hyperlink ref="R1156" r:id="rId3852" display="=@if(sum(d729.d730)=0,&quot;NA&quot;,SUM(L729:L730)/SUM(D729:D730))"/>
    <hyperlink ref="T1154" r:id="rId3853" display="=@if(sum(d729.d730)=0,&quot;NA&quot;,SUM(L729:L730)/SUM(D729:D730))"/>
    <hyperlink ref="T1155" r:id="rId3854" display="=@if(sum(d729.d730)=0,&quot;NA&quot;,SUM(L729:L730)/SUM(D729:D730))"/>
    <hyperlink ref="T1156" r:id="rId3855" display="=@if(sum(d729.d730)=0,&quot;NA&quot;,SUM(L729:L730)/SUM(D729:D730))"/>
    <hyperlink ref="V1154" r:id="rId3856" display="=@if(sum(d729.d730)=0,&quot;NA&quot;,SUM(L729:L730)/SUM(D729:D730))"/>
    <hyperlink ref="V1155" r:id="rId3857" display="=@if(sum(d729.d730)=0,&quot;NA&quot;,SUM(L729:L730)/SUM(D729:D730))"/>
    <hyperlink ref="V1156" r:id="rId3858" display="=@if(sum(d729.d730)=0,&quot;NA&quot;,SUM(L729:L730)/SUM(D729:D730))"/>
    <hyperlink ref="X1154" r:id="rId3859" display="=@if(sum(d729.d730)=0,&quot;NA&quot;,SUM(L729:L730)/SUM(D729:D730))"/>
    <hyperlink ref="X1155" r:id="rId3860" display="=@if(sum(d729.d730)=0,&quot;NA&quot;,SUM(L729:L730)/SUM(D729:D730))"/>
    <hyperlink ref="X1156" r:id="rId3861" display="=@if(sum(d729.d730)=0,&quot;NA&quot;,SUM(L729:L730)/SUM(D729:D730))"/>
    <hyperlink ref="Z1154" r:id="rId3862" display="=@if(sum(d729.d730)=0,&quot;NA&quot;,SUM(L729:L730)/SUM(D729:D730))"/>
    <hyperlink ref="Z1155" r:id="rId3863" display="=@if(sum(d729.d730)=0,&quot;NA&quot;,SUM(L729:L730)/SUM(D729:D730))"/>
    <hyperlink ref="Z1156" r:id="rId3864" display="=@if(sum(d729.d730)=0,&quot;NA&quot;,SUM(L729:L730)/SUM(D729:D730))"/>
    <hyperlink ref="AB1154" r:id="rId3865" display="=@if(sum(d729.d730)=0,&quot;NA&quot;,SUM(L729:L730)/SUM(D729:D730))"/>
    <hyperlink ref="AB1155" r:id="rId3866" display="=@if(sum(d729.d730)=0,&quot;NA&quot;,SUM(L729:L730)/SUM(D729:D730))"/>
    <hyperlink ref="AB1156" r:id="rId3867" display="=@if(sum(d729.d730)=0,&quot;NA&quot;,SUM(L729:L730)/SUM(D729:D730))"/>
    <hyperlink ref="AD1154" r:id="rId3868" display="=@if(sum(d729.d730)=0,&quot;NA&quot;,SUM(L729:L730)/SUM(D729:D730))"/>
    <hyperlink ref="AD1155" r:id="rId3869" display="=@if(sum(d729.d730)=0,&quot;NA&quot;,SUM(L729:L730)/SUM(D729:D730))"/>
    <hyperlink ref="AD1156" r:id="rId3870" display="=@if(sum(d729.d730)=0,&quot;NA&quot;,SUM(L729:L730)/SUM(D729:D730))"/>
    <hyperlink ref="AF1154" r:id="rId3871" display="=@if(sum(d729.d730)=0,&quot;NA&quot;,SUM(L729:L730)/SUM(D729:D730))"/>
    <hyperlink ref="AF1155" r:id="rId3872" display="=@if(sum(d729.d730)=0,&quot;NA&quot;,SUM(L729:L730)/SUM(D729:D730))"/>
    <hyperlink ref="AF1156" r:id="rId3873" display="=@if(sum(d729.d730)=0,&quot;NA&quot;,SUM(L729:L730)/SUM(D729:D730))"/>
    <hyperlink ref="AH1152" r:id="rId3874" display="=@if(sum(d729.d730)=0,&quot;NA&quot;,SUM(L729:L730)/SUM(D729:D730))"/>
    <hyperlink ref="AH1155" r:id="rId3875" display="=@if(sum(d729.d730)=0,&quot;NA&quot;,SUM(L729:L730)/SUM(D729:D730))"/>
    <hyperlink ref="AH1156" r:id="rId3876" display="=@if(sum(d729.d730)=0,&quot;NA&quot;,SUM(L729:L730)/SUM(D729:D730))"/>
    <hyperlink ref="AJ1152" r:id="rId3877" display="=@if(sum(d729.d730)=0,&quot;NA&quot;,SUM(L729:L730)/SUM(D729:D730))"/>
    <hyperlink ref="AJ1153" r:id="rId3878" display="=@if(sum(d729.d730)=0,&quot;NA&quot;,SUM(L729:L730)/SUM(D729:D730))"/>
    <hyperlink ref="AJ1156" r:id="rId3879" display="=@if(sum(d729.d730)=0,&quot;NA&quot;,SUM(L729:L730)/SUM(D729:D730))"/>
    <hyperlink ref="AL1152" r:id="rId3880" display="=@if(sum(d729.d730)=0,&quot;NA&quot;,SUM(L729:L730)/SUM(D729:D730))"/>
    <hyperlink ref="AL1153" r:id="rId3881" display="=@if(sum(d729.d730)=0,&quot;NA&quot;,SUM(L729:L730)/SUM(D729:D730))"/>
    <hyperlink ref="AL1154" r:id="rId3882" display="=@if(sum(d729.d730)=0,&quot;NA&quot;,SUM(L729:L730)/SUM(D729:D730))"/>
    <hyperlink ref="AN1152" r:id="rId3883" display="=@if(sum(d729.d730)=0,&quot;NA&quot;,SUM(L729:L730)/SUM(D729:D730))"/>
    <hyperlink ref="AN1153" r:id="rId3884" display="=@if(sum(d729.d730)=0,&quot;NA&quot;,SUM(L729:L730)/SUM(D729:D730))"/>
    <hyperlink ref="AN1154" r:id="rId3885" display="=@if(sum(d729.d730)=0,&quot;NA&quot;,SUM(L729:L730)/SUM(D729:D730))"/>
    <hyperlink ref="AN1155" r:id="rId3886" display="=@if(sum(d729.d730)=0,&quot;NA&quot;,SUM(L729:L730)/SUM(D729:D730))"/>
    <hyperlink ref="V1151" r:id="rId3887" display="=@if(sum(d729.d730)=0,&quot;NA&quot;,SUM(L729:L730)/SUM(D729:D730))"/>
    <hyperlink ref="R1157" r:id="rId3888" display="=@if(sum(d729.d730)=0,&quot;NA&quot;,SUM(L729:L730)/SUM(D729:D730))"/>
    <hyperlink ref="T1157" r:id="rId3889" display="=@if(sum(d729.d730)=0,&quot;NA&quot;,SUM(L729:L730)/SUM(D729:D730))"/>
    <hyperlink ref="V1157" r:id="rId3890" display="=@if(sum(d729.d730)=0,&quot;NA&quot;,SUM(L729:L730)/SUM(D729:D730))"/>
    <hyperlink ref="Z1157" r:id="rId3891" display="=@if(sum(d729.d730)=0,&quot;NA&quot;,SUM(L729:L730)/SUM(D729:D730))"/>
    <hyperlink ref="AB1157" r:id="rId3892" display="=@if(sum(d729.d730)=0,&quot;NA&quot;,SUM(L729:L730)/SUM(D729:D730))"/>
    <hyperlink ref="AD1157" r:id="rId3893" display="=@if(sum(d729.d730)=0,&quot;NA&quot;,SUM(L729:L730)/SUM(D729:D730))"/>
    <hyperlink ref="AF1157" r:id="rId3894" display="=@if(sum(d729.d730)=0,&quot;NA&quot;,SUM(L729:L730)/SUM(D729:D730))"/>
    <hyperlink ref="AH1157" r:id="rId3895" display="=@if(sum(d729.d730)=0,&quot;NA&quot;,SUM(L729:L730)/SUM(D729:D730))"/>
    <hyperlink ref="AJ1157" r:id="rId3896" display="=@if(sum(d729.d730)=0,&quot;NA&quot;,SUM(L729:L730)/SUM(D729:D730))"/>
    <hyperlink ref="AL1157" r:id="rId3897" display="=@if(sum(d729.d730)=0,&quot;NA&quot;,SUM(L729:L730)/SUM(D729:D730))"/>
    <hyperlink ref="R1158:R1160" r:id="rId3898" display="=@if(sum(d729.d730)=0,&quot;NA&quot;,SUM(L729:L730)/SUM(D729:D730))"/>
    <hyperlink ref="T1158:T1160" r:id="rId3899" display="=@if(sum(d729.d730)=0,&quot;NA&quot;,SUM(L729:L730)/SUM(D729:D730))"/>
    <hyperlink ref="V1158:V1160" r:id="rId3900" display="=@if(sum(d729.d730)=0,&quot;NA&quot;,SUM(L729:L730)/SUM(D729:D730))"/>
    <hyperlink ref="X1157" r:id="rId3901" display="=@if(sum(d729.d730)=0,&quot;NA&quot;,SUM(L729:L730)/SUM(D729:D730))"/>
    <hyperlink ref="X1158:X1160" r:id="rId3902" display="=@if(sum(d729.d730)=0,&quot;NA&quot;,SUM(L729:L730)/SUM(D729:D730))"/>
    <hyperlink ref="Z1158:Z1160" r:id="rId3903" display="=@if(sum(d729.d730)=0,&quot;NA&quot;,SUM(L729:L730)/SUM(D729:D730))"/>
    <hyperlink ref="AB1158:AB1160" r:id="rId3904" display="=@if(sum(d729.d730)=0,&quot;NA&quot;,SUM(L729:L730)/SUM(D729:D730))"/>
    <hyperlink ref="AD1158:AD1160" r:id="rId3905" display="=@if(sum(d729.d730)=0,&quot;NA&quot;,SUM(L729:L730)/SUM(D729:D730))"/>
    <hyperlink ref="AF1158:AF1160" r:id="rId3906" display="=@if(sum(d729.d730)=0,&quot;NA&quot;,SUM(L729:L730)/SUM(D729:D730))"/>
    <hyperlink ref="AH1158:AH1160" r:id="rId3907" display="=@if(sum(d729.d730)=0,&quot;NA&quot;,SUM(L729:L730)/SUM(D729:D730))"/>
    <hyperlink ref="AJ1158:AJ1160" r:id="rId3908" display="=@if(sum(d729.d730)=0,&quot;NA&quot;,SUM(L729:L730)/SUM(D729:D730))"/>
    <hyperlink ref="AL1158:AL1160" r:id="rId3909" display="=@if(sum(d729.d730)=0,&quot;NA&quot;,SUM(L729:L730)/SUM(D729:D730))"/>
    <hyperlink ref="AN1158:AN1160" r:id="rId3910" display="=@if(sum(d729.d730)=0,&quot;NA&quot;,SUM(L729:L730)/SUM(D729:D730))"/>
    <hyperlink ref="V1149" r:id="rId3911" display="=@if(sum(d729.d730)=0,&quot;NA&quot;,SUM(L729:L730)/SUM(D729:D730))"/>
    <hyperlink ref="T1148" r:id="rId3912" display="=@if(sum(d729.d730)=0,&quot;NA&quot;,SUM(L729:L730)/SUM(D729:D730))"/>
    <hyperlink ref="N1174" r:id="rId3913" display="=@if(sum(d729.d730)=0,&quot;NA&quot;,SUM(L729:L730)/SUM(D729:D730))"/>
    <hyperlink ref="N1175" r:id="rId3914" display="=@if(sum(d729.d730)=0,&quot;NA&quot;,SUM(L729:L730)/SUM(D729:D730))"/>
    <hyperlink ref="N1176" r:id="rId3915" display="=@if(sum(d729.d730)=0,&quot;NA&quot;,SUM(L729:L730)/SUM(D729:D730))"/>
    <hyperlink ref="N1177" r:id="rId3916" display="=@if(sum(d729.d730)=0,&quot;NA&quot;,SUM(L729:L730)/SUM(D729:D730))"/>
    <hyperlink ref="N1178:N1181" r:id="rId3917" display="=@if(sum(d729.d730)=0,&quot;NA&quot;,SUM(L729:L730)/SUM(D729:D730))"/>
    <hyperlink ref="P1174" r:id="rId3918" display="=@if(sum(d729.d730)=0,&quot;NA&quot;,SUM(L729:L730)/SUM(D729:D730))"/>
    <hyperlink ref="P1175" r:id="rId3919" display="=@if(sum(d729.d730)=0,&quot;NA&quot;,SUM(L729:L730)/SUM(D729:D730))"/>
    <hyperlink ref="P1176" r:id="rId3920" display="=@if(sum(d729.d730)=0,&quot;NA&quot;,SUM(L729:L730)/SUM(D729:D730))"/>
    <hyperlink ref="P1177" r:id="rId3921" display="=@if(sum(d729.d730)=0,&quot;NA&quot;,SUM(L729:L730)/SUM(D729:D730))"/>
    <hyperlink ref="P1178:P1181" r:id="rId3922" display="=@if(sum(d729.d730)=0,&quot;NA&quot;,SUM(L729:L730)/SUM(D729:D730))"/>
    <hyperlink ref="T1170" r:id="rId3923" display="=@if(sum(d729.d730)=0,&quot;NA&quot;,SUM(L729:L730)/SUM(D729:D730))"/>
    <hyperlink ref="T1171" r:id="rId3924" display="=@if(sum(d729.d730)=0,&quot;NA&quot;,SUM(L729:L730)/SUM(D729:D730))"/>
    <hyperlink ref="T1172" r:id="rId3925" display="=@if(sum(d729.d730)=0,&quot;NA&quot;,SUM(L729:L730)/SUM(D729:D730))"/>
    <hyperlink ref="T1173" r:id="rId3926" display="=@if(sum(d729.d730)=0,&quot;NA&quot;,SUM(L729:L730)/SUM(D729:D730))"/>
    <hyperlink ref="T1174" r:id="rId3927" display="=@if(sum(d729.d730)=0,&quot;NA&quot;,SUM(L729:L730)/SUM(D729:D730))"/>
    <hyperlink ref="V1171" r:id="rId3928" display="=@if(sum(d729.d730)=0,&quot;NA&quot;,SUM(L729:L730)/SUM(D729:D730))"/>
    <hyperlink ref="V1173" r:id="rId3929" display="=@if(sum(d729.d730)=0,&quot;NA&quot;,SUM(L729:L730)/SUM(D729:D730))"/>
    <hyperlink ref="V1174" r:id="rId3930" display="=@if(sum(d729.d730)=0,&quot;NA&quot;,SUM(L729:L730)/SUM(D729:D730))"/>
    <hyperlink ref="X1171" r:id="rId3931" display="=@if(sum(d729.d730)=0,&quot;NA&quot;,SUM(L729:L730)/SUM(D729:D730))"/>
    <hyperlink ref="X1172" r:id="rId3932" display="=@if(sum(d729.d730)=0,&quot;NA&quot;,SUM(L729:L730)/SUM(D729:D730))"/>
    <hyperlink ref="X1173" r:id="rId3933" display="=@if(sum(d729.d730)=0,&quot;NA&quot;,SUM(L729:L730)/SUM(D729:D730))"/>
    <hyperlink ref="X1174" r:id="rId3934" display="=@if(sum(d729.d730)=0,&quot;NA&quot;,SUM(L729:L730)/SUM(D729:D730))"/>
    <hyperlink ref="Z1172" r:id="rId3935" display="=@if(sum(d729.d730)=0,&quot;NA&quot;,SUM(L729:L730)/SUM(D729:D730))"/>
    <hyperlink ref="Z1173" r:id="rId3936" display="=@if(sum(d729.d730)=0,&quot;NA&quot;,SUM(L729:L730)/SUM(D729:D730))"/>
    <hyperlink ref="Z1174" r:id="rId3937" display="=@if(sum(d729.d730)=0,&quot;NA&quot;,SUM(L729:L730)/SUM(D729:D730))"/>
    <hyperlink ref="AB1173" r:id="rId3938" display="=@if(sum(d729.d730)=0,&quot;NA&quot;,SUM(L729:L730)/SUM(D729:D730))"/>
    <hyperlink ref="AB1174" r:id="rId3939" display="=@if(sum(d729.d730)=0,&quot;NA&quot;,SUM(L729:L730)/SUM(D729:D730))"/>
    <hyperlink ref="AD1174" r:id="rId3940" display="=@if(sum(d729.d730)=0,&quot;NA&quot;,SUM(L729:L730)/SUM(D729:D730))"/>
    <hyperlink ref="R1175" r:id="rId3941" display="=@if(sum(d729.d730)=0,&quot;NA&quot;,SUM(L729:L730)/SUM(D729:D730))"/>
    <hyperlink ref="R1176" r:id="rId3942" display="=@if(sum(d729.d730)=0,&quot;NA&quot;,SUM(L729:L730)/SUM(D729:D730))"/>
    <hyperlink ref="R1177" r:id="rId3943" display="=@if(sum(d729.d730)=0,&quot;NA&quot;,SUM(L729:L730)/SUM(D729:D730))"/>
    <hyperlink ref="T1175" r:id="rId3944" display="=@if(sum(d729.d730)=0,&quot;NA&quot;,SUM(L729:L730)/SUM(D729:D730))"/>
    <hyperlink ref="T1176" r:id="rId3945" display="=@if(sum(d729.d730)=0,&quot;NA&quot;,SUM(L729:L730)/SUM(D729:D730))"/>
    <hyperlink ref="T1177" r:id="rId3946" display="=@if(sum(d729.d730)=0,&quot;NA&quot;,SUM(L729:L730)/SUM(D729:D730))"/>
    <hyperlink ref="V1175" r:id="rId3947" display="=@if(sum(d729.d730)=0,&quot;NA&quot;,SUM(L729:L730)/SUM(D729:D730))"/>
    <hyperlink ref="V1176" r:id="rId3948" display="=@if(sum(d729.d730)=0,&quot;NA&quot;,SUM(L729:L730)/SUM(D729:D730))"/>
    <hyperlink ref="V1177" r:id="rId3949" display="=@if(sum(d729.d730)=0,&quot;NA&quot;,SUM(L729:L730)/SUM(D729:D730))"/>
    <hyperlink ref="X1175" r:id="rId3950" display="=@if(sum(d729.d730)=0,&quot;NA&quot;,SUM(L729:L730)/SUM(D729:D730))"/>
    <hyperlink ref="X1176" r:id="rId3951" display="=@if(sum(d729.d730)=0,&quot;NA&quot;,SUM(L729:L730)/SUM(D729:D730))"/>
    <hyperlink ref="X1177" r:id="rId3952" display="=@if(sum(d729.d730)=0,&quot;NA&quot;,SUM(L729:L730)/SUM(D729:D730))"/>
    <hyperlink ref="Z1175" r:id="rId3953" display="=@if(sum(d729.d730)=0,&quot;NA&quot;,SUM(L729:L730)/SUM(D729:D730))"/>
    <hyperlink ref="Z1176" r:id="rId3954" display="=@if(sum(d729.d730)=0,&quot;NA&quot;,SUM(L729:L730)/SUM(D729:D730))"/>
    <hyperlink ref="Z1177" r:id="rId3955" display="=@if(sum(d729.d730)=0,&quot;NA&quot;,SUM(L729:L730)/SUM(D729:D730))"/>
    <hyperlink ref="AB1175" r:id="rId3956" display="=@if(sum(d729.d730)=0,&quot;NA&quot;,SUM(L729:L730)/SUM(D729:D730))"/>
    <hyperlink ref="AB1176" r:id="rId3957" display="=@if(sum(d729.d730)=0,&quot;NA&quot;,SUM(L729:L730)/SUM(D729:D730))"/>
    <hyperlink ref="AB1177" r:id="rId3958" display="=@if(sum(d729.d730)=0,&quot;NA&quot;,SUM(L729:L730)/SUM(D729:D730))"/>
    <hyperlink ref="AD1175" r:id="rId3959" display="=@if(sum(d729.d730)=0,&quot;NA&quot;,SUM(L729:L730)/SUM(D729:D730))"/>
    <hyperlink ref="AD1176" r:id="rId3960" display="=@if(sum(d729.d730)=0,&quot;NA&quot;,SUM(L729:L730)/SUM(D729:D730))"/>
    <hyperlink ref="AD1177" r:id="rId3961" display="=@if(sum(d729.d730)=0,&quot;NA&quot;,SUM(L729:L730)/SUM(D729:D730))"/>
    <hyperlink ref="AF1175" r:id="rId3962" display="=@if(sum(d729.d730)=0,&quot;NA&quot;,SUM(L729:L730)/SUM(D729:D730))"/>
    <hyperlink ref="AF1176" r:id="rId3963" display="=@if(sum(d729.d730)=0,&quot;NA&quot;,SUM(L729:L730)/SUM(D729:D730))"/>
    <hyperlink ref="AF1177" r:id="rId3964" display="=@if(sum(d729.d730)=0,&quot;NA&quot;,SUM(L729:L730)/SUM(D729:D730))"/>
    <hyperlink ref="AH1173" r:id="rId3965" display="=@if(sum(d729.d730)=0,&quot;NA&quot;,SUM(L729:L730)/SUM(D729:D730))"/>
    <hyperlink ref="AH1176" r:id="rId3966" display="=@if(sum(d729.d730)=0,&quot;NA&quot;,SUM(L729:L730)/SUM(D729:D730))"/>
    <hyperlink ref="AH1177" r:id="rId3967" display="=@if(sum(d729.d730)=0,&quot;NA&quot;,SUM(L729:L730)/SUM(D729:D730))"/>
    <hyperlink ref="AJ1173" r:id="rId3968" display="=@if(sum(d729.d730)=0,&quot;NA&quot;,SUM(L729:L730)/SUM(D729:D730))"/>
    <hyperlink ref="AJ1174" r:id="rId3969" display="=@if(sum(d729.d730)=0,&quot;NA&quot;,SUM(L729:L730)/SUM(D729:D730))"/>
    <hyperlink ref="AJ1177" r:id="rId3970" display="=@if(sum(d729.d730)=0,&quot;NA&quot;,SUM(L729:L730)/SUM(D729:D730))"/>
    <hyperlink ref="AL1173" r:id="rId3971" display="=@if(sum(d729.d730)=0,&quot;NA&quot;,SUM(L729:L730)/SUM(D729:D730))"/>
    <hyperlink ref="AL1174" r:id="rId3972" display="=@if(sum(d729.d730)=0,&quot;NA&quot;,SUM(L729:L730)/SUM(D729:D730))"/>
    <hyperlink ref="AL1175" r:id="rId3973" display="=@if(sum(d729.d730)=0,&quot;NA&quot;,SUM(L729:L730)/SUM(D729:D730))"/>
    <hyperlink ref="AN1173" r:id="rId3974" display="=@if(sum(d729.d730)=0,&quot;NA&quot;,SUM(L729:L730)/SUM(D729:D730))"/>
    <hyperlink ref="AN1174" r:id="rId3975" display="=@if(sum(d729.d730)=0,&quot;NA&quot;,SUM(L729:L730)/SUM(D729:D730))"/>
    <hyperlink ref="AN1175" r:id="rId3976" display="=@if(sum(d729.d730)=0,&quot;NA&quot;,SUM(L729:L730)/SUM(D729:D730))"/>
    <hyperlink ref="AN1176" r:id="rId3977" display="=@if(sum(d729.d730)=0,&quot;NA&quot;,SUM(L729:L730)/SUM(D729:D730))"/>
    <hyperlink ref="V1172" r:id="rId3978" display="=@if(sum(d729.d730)=0,&quot;NA&quot;,SUM(L729:L730)/SUM(D729:D730))"/>
    <hyperlink ref="R1178" r:id="rId3979" display="=@if(sum(d729.d730)=0,&quot;NA&quot;,SUM(L729:L730)/SUM(D729:D730))"/>
    <hyperlink ref="T1178" r:id="rId3980" display="=@if(sum(d729.d730)=0,&quot;NA&quot;,SUM(L729:L730)/SUM(D729:D730))"/>
    <hyperlink ref="V1178" r:id="rId3981" display="=@if(sum(d729.d730)=0,&quot;NA&quot;,SUM(L729:L730)/SUM(D729:D730))"/>
    <hyperlink ref="Z1178" r:id="rId3982" display="=@if(sum(d729.d730)=0,&quot;NA&quot;,SUM(L729:L730)/SUM(D729:D730))"/>
    <hyperlink ref="AB1178" r:id="rId3983" display="=@if(sum(d729.d730)=0,&quot;NA&quot;,SUM(L729:L730)/SUM(D729:D730))"/>
    <hyperlink ref="AD1178" r:id="rId3984" display="=@if(sum(d729.d730)=0,&quot;NA&quot;,SUM(L729:L730)/SUM(D729:D730))"/>
    <hyperlink ref="AF1178" r:id="rId3985" display="=@if(sum(d729.d730)=0,&quot;NA&quot;,SUM(L729:L730)/SUM(D729:D730))"/>
    <hyperlink ref="AH1178" r:id="rId3986" display="=@if(sum(d729.d730)=0,&quot;NA&quot;,SUM(L729:L730)/SUM(D729:D730))"/>
    <hyperlink ref="AJ1178" r:id="rId3987" display="=@if(sum(d729.d730)=0,&quot;NA&quot;,SUM(L729:L730)/SUM(D729:D730))"/>
    <hyperlink ref="AL1178" r:id="rId3988" display="=@if(sum(d729.d730)=0,&quot;NA&quot;,SUM(L729:L730)/SUM(D729:D730))"/>
    <hyperlink ref="R1179:R1181" r:id="rId3989" display="=@if(sum(d729.d730)=0,&quot;NA&quot;,SUM(L729:L730)/SUM(D729:D730))"/>
    <hyperlink ref="T1179:T1181" r:id="rId3990" display="=@if(sum(d729.d730)=0,&quot;NA&quot;,SUM(L729:L730)/SUM(D729:D730))"/>
    <hyperlink ref="V1179:V1181" r:id="rId3991" display="=@if(sum(d729.d730)=0,&quot;NA&quot;,SUM(L729:L730)/SUM(D729:D730))"/>
    <hyperlink ref="X1178" r:id="rId3992" display="=@if(sum(d729.d730)=0,&quot;NA&quot;,SUM(L729:L730)/SUM(D729:D730))"/>
    <hyperlink ref="X1179:X1181" r:id="rId3993" display="=@if(sum(d729.d730)=0,&quot;NA&quot;,SUM(L729:L730)/SUM(D729:D730))"/>
    <hyperlink ref="Z1179:Z1181" r:id="rId3994" display="=@if(sum(d729.d730)=0,&quot;NA&quot;,SUM(L729:L730)/SUM(D729:D730))"/>
    <hyperlink ref="AB1179:AB1181" r:id="rId3995" display="=@if(sum(d729.d730)=0,&quot;NA&quot;,SUM(L729:L730)/SUM(D729:D730))"/>
    <hyperlink ref="AD1179:AD1181" r:id="rId3996" display="=@if(sum(d729.d730)=0,&quot;NA&quot;,SUM(L729:L730)/SUM(D729:D730))"/>
    <hyperlink ref="AF1179:AF1181" r:id="rId3997" display="=@if(sum(d729.d730)=0,&quot;NA&quot;,SUM(L729:L730)/SUM(D729:D730))"/>
    <hyperlink ref="AH1179:AH1181" r:id="rId3998" display="=@if(sum(d729.d730)=0,&quot;NA&quot;,SUM(L729:L730)/SUM(D729:D730))"/>
    <hyperlink ref="AJ1179:AJ1181" r:id="rId3999" display="=@if(sum(d729.d730)=0,&quot;NA&quot;,SUM(L729:L730)/SUM(D729:D730))"/>
    <hyperlink ref="AL1179:AL1181" r:id="rId4000" display="=@if(sum(d729.d730)=0,&quot;NA&quot;,SUM(L729:L730)/SUM(D729:D730))"/>
    <hyperlink ref="AN1179:AN1181" r:id="rId4001" display="=@if(sum(d729.d730)=0,&quot;NA&quot;,SUM(L729:L730)/SUM(D729:D730))"/>
    <hyperlink ref="V1170" r:id="rId4002" display="=@if(sum(d729.d730)=0,&quot;NA&quot;,SUM(L729:L730)/SUM(D729:D730))"/>
    <hyperlink ref="T1169" r:id="rId4003" display="=@if(sum(d729.d730)=0,&quot;NA&quot;,SUM(L729:L730)/SUM(D729:D730))"/>
    <hyperlink ref="N1195" r:id="rId4004" display="=@if(sum(d729.d730)=0,&quot;NA&quot;,SUM(L729:L730)/SUM(D729:D730))"/>
    <hyperlink ref="N1196" r:id="rId4005" display="=@if(sum(d729.d730)=0,&quot;NA&quot;,SUM(L729:L730)/SUM(D729:D730))"/>
    <hyperlink ref="N1197" r:id="rId4006" display="=@if(sum(d729.d730)=0,&quot;NA&quot;,SUM(L729:L730)/SUM(D729:D730))"/>
    <hyperlink ref="N1198" r:id="rId4007" display="=@if(sum(d729.d730)=0,&quot;NA&quot;,SUM(L729:L730)/SUM(D729:D730))"/>
    <hyperlink ref="N1199:N1202" r:id="rId4008" display="=@if(sum(d729.d730)=0,&quot;NA&quot;,SUM(L729:L730)/SUM(D729:D730))"/>
    <hyperlink ref="P1195" r:id="rId4009" display="=@if(sum(d729.d730)=0,&quot;NA&quot;,SUM(L729:L730)/SUM(D729:D730))"/>
    <hyperlink ref="P1196" r:id="rId4010" display="=@if(sum(d729.d730)=0,&quot;NA&quot;,SUM(L729:L730)/SUM(D729:D730))"/>
    <hyperlink ref="P1197" r:id="rId4011" display="=@if(sum(d729.d730)=0,&quot;NA&quot;,SUM(L729:L730)/SUM(D729:D730))"/>
    <hyperlink ref="P1198" r:id="rId4012" display="=@if(sum(d729.d730)=0,&quot;NA&quot;,SUM(L729:L730)/SUM(D729:D730))"/>
    <hyperlink ref="P1199:P1202" r:id="rId4013" display="=@if(sum(d729.d730)=0,&quot;NA&quot;,SUM(L729:L730)/SUM(D729:D730))"/>
    <hyperlink ref="T1191" r:id="rId4014" display="=@if(sum(d729.d730)=0,&quot;NA&quot;,SUM(L729:L730)/SUM(D729:D730))"/>
    <hyperlink ref="T1192" r:id="rId4015" display="=@if(sum(d729.d730)=0,&quot;NA&quot;,SUM(L729:L730)/SUM(D729:D730))"/>
    <hyperlink ref="T1193" r:id="rId4016" display="=@if(sum(d729.d730)=0,&quot;NA&quot;,SUM(L729:L730)/SUM(D729:D730))"/>
    <hyperlink ref="T1194" r:id="rId4017" display="=@if(sum(d729.d730)=0,&quot;NA&quot;,SUM(L729:L730)/SUM(D729:D730))"/>
    <hyperlink ref="T1195" r:id="rId4018" display="=@if(sum(d729.d730)=0,&quot;NA&quot;,SUM(L729:L730)/SUM(D729:D730))"/>
    <hyperlink ref="V1192" r:id="rId4019" display="=@if(sum(d729.d730)=0,&quot;NA&quot;,SUM(L729:L730)/SUM(D729:D730))"/>
    <hyperlink ref="V1194" r:id="rId4020" display="=@if(sum(d729.d730)=0,&quot;NA&quot;,SUM(L729:L730)/SUM(D729:D730))"/>
    <hyperlink ref="V1195" r:id="rId4021" display="=@if(sum(d729.d730)=0,&quot;NA&quot;,SUM(L729:L730)/SUM(D729:D730))"/>
    <hyperlink ref="X1192" r:id="rId4022" display="=@if(sum(d729.d730)=0,&quot;NA&quot;,SUM(L729:L730)/SUM(D729:D730))"/>
    <hyperlink ref="X1193" r:id="rId4023" display="=@if(sum(d729.d730)=0,&quot;NA&quot;,SUM(L729:L730)/SUM(D729:D730))"/>
    <hyperlink ref="X1194" r:id="rId4024" display="=@if(sum(d729.d730)=0,&quot;NA&quot;,SUM(L729:L730)/SUM(D729:D730))"/>
    <hyperlink ref="X1195" r:id="rId4025" display="=@if(sum(d729.d730)=0,&quot;NA&quot;,SUM(L729:L730)/SUM(D729:D730))"/>
    <hyperlink ref="Z1193" r:id="rId4026" display="=@if(sum(d729.d730)=0,&quot;NA&quot;,SUM(L729:L730)/SUM(D729:D730))"/>
    <hyperlink ref="Z1194" r:id="rId4027" display="=@if(sum(d729.d730)=0,&quot;NA&quot;,SUM(L729:L730)/SUM(D729:D730))"/>
    <hyperlink ref="Z1195" r:id="rId4028" display="=@if(sum(d729.d730)=0,&quot;NA&quot;,SUM(L729:L730)/SUM(D729:D730))"/>
    <hyperlink ref="AB1194" r:id="rId4029" display="=@if(sum(d729.d730)=0,&quot;NA&quot;,SUM(L729:L730)/SUM(D729:D730))"/>
    <hyperlink ref="AB1195" r:id="rId4030" display="=@if(sum(d729.d730)=0,&quot;NA&quot;,SUM(L729:L730)/SUM(D729:D730))"/>
    <hyperlink ref="AD1195" r:id="rId4031" display="=@if(sum(d729.d730)=0,&quot;NA&quot;,SUM(L729:L730)/SUM(D729:D730))"/>
    <hyperlink ref="R1196" r:id="rId4032" display="=@if(sum(d729.d730)=0,&quot;NA&quot;,SUM(L729:L730)/SUM(D729:D730))"/>
    <hyperlink ref="R1197" r:id="rId4033" display="=@if(sum(d729.d730)=0,&quot;NA&quot;,SUM(L729:L730)/SUM(D729:D730))"/>
    <hyperlink ref="R1198" r:id="rId4034" display="=@if(sum(d729.d730)=0,&quot;NA&quot;,SUM(L729:L730)/SUM(D729:D730))"/>
    <hyperlink ref="T1196" r:id="rId4035" display="=@if(sum(d729.d730)=0,&quot;NA&quot;,SUM(L729:L730)/SUM(D729:D730))"/>
    <hyperlink ref="T1197" r:id="rId4036" display="=@if(sum(d729.d730)=0,&quot;NA&quot;,SUM(L729:L730)/SUM(D729:D730))"/>
    <hyperlink ref="T1198" r:id="rId4037" display="=@if(sum(d729.d730)=0,&quot;NA&quot;,SUM(L729:L730)/SUM(D729:D730))"/>
    <hyperlink ref="V1196" r:id="rId4038" display="=@if(sum(d729.d730)=0,&quot;NA&quot;,SUM(L729:L730)/SUM(D729:D730))"/>
    <hyperlink ref="V1197" r:id="rId4039" display="=@if(sum(d729.d730)=0,&quot;NA&quot;,SUM(L729:L730)/SUM(D729:D730))"/>
    <hyperlink ref="V1198" r:id="rId4040" display="=@if(sum(d729.d730)=0,&quot;NA&quot;,SUM(L729:L730)/SUM(D729:D730))"/>
    <hyperlink ref="X1196" r:id="rId4041" display="=@if(sum(d729.d730)=0,&quot;NA&quot;,SUM(L729:L730)/SUM(D729:D730))"/>
    <hyperlink ref="X1197" r:id="rId4042" display="=@if(sum(d729.d730)=0,&quot;NA&quot;,SUM(L729:L730)/SUM(D729:D730))"/>
    <hyperlink ref="X1198" r:id="rId4043" display="=@if(sum(d729.d730)=0,&quot;NA&quot;,SUM(L729:L730)/SUM(D729:D730))"/>
    <hyperlink ref="Z1196" r:id="rId4044" display="=@if(sum(d729.d730)=0,&quot;NA&quot;,SUM(L729:L730)/SUM(D729:D730))"/>
    <hyperlink ref="Z1197" r:id="rId4045" display="=@if(sum(d729.d730)=0,&quot;NA&quot;,SUM(L729:L730)/SUM(D729:D730))"/>
    <hyperlink ref="Z1198" r:id="rId4046" display="=@if(sum(d729.d730)=0,&quot;NA&quot;,SUM(L729:L730)/SUM(D729:D730))"/>
    <hyperlink ref="AB1196" r:id="rId4047" display="=@if(sum(d729.d730)=0,&quot;NA&quot;,SUM(L729:L730)/SUM(D729:D730))"/>
    <hyperlink ref="AB1197" r:id="rId4048" display="=@if(sum(d729.d730)=0,&quot;NA&quot;,SUM(L729:L730)/SUM(D729:D730))"/>
    <hyperlink ref="AB1198" r:id="rId4049" display="=@if(sum(d729.d730)=0,&quot;NA&quot;,SUM(L729:L730)/SUM(D729:D730))"/>
    <hyperlink ref="AD1196" r:id="rId4050" display="=@if(sum(d729.d730)=0,&quot;NA&quot;,SUM(L729:L730)/SUM(D729:D730))"/>
    <hyperlink ref="AD1197" r:id="rId4051" display="=@if(sum(d729.d730)=0,&quot;NA&quot;,SUM(L729:L730)/SUM(D729:D730))"/>
    <hyperlink ref="AD1198" r:id="rId4052" display="=@if(sum(d729.d730)=0,&quot;NA&quot;,SUM(L729:L730)/SUM(D729:D730))"/>
    <hyperlink ref="AF1196" r:id="rId4053" display="=@if(sum(d729.d730)=0,&quot;NA&quot;,SUM(L729:L730)/SUM(D729:D730))"/>
    <hyperlink ref="AF1197" r:id="rId4054" display="=@if(sum(d729.d730)=0,&quot;NA&quot;,SUM(L729:L730)/SUM(D729:D730))"/>
    <hyperlink ref="AF1198" r:id="rId4055" display="=@if(sum(d729.d730)=0,&quot;NA&quot;,SUM(L729:L730)/SUM(D729:D730))"/>
    <hyperlink ref="AH1194" r:id="rId4056" display="=@if(sum(d729.d730)=0,&quot;NA&quot;,SUM(L729:L730)/SUM(D729:D730))"/>
    <hyperlink ref="AH1197" r:id="rId4057" display="=@if(sum(d729.d730)=0,&quot;NA&quot;,SUM(L729:L730)/SUM(D729:D730))"/>
    <hyperlink ref="AH1198" r:id="rId4058" display="=@if(sum(d729.d730)=0,&quot;NA&quot;,SUM(L729:L730)/SUM(D729:D730))"/>
    <hyperlink ref="AJ1194" r:id="rId4059" display="=@if(sum(d729.d730)=0,&quot;NA&quot;,SUM(L729:L730)/SUM(D729:D730))"/>
    <hyperlink ref="AJ1195" r:id="rId4060" display="=@if(sum(d729.d730)=0,&quot;NA&quot;,SUM(L729:L730)/SUM(D729:D730))"/>
    <hyperlink ref="AJ1198" r:id="rId4061" display="=@if(sum(d729.d730)=0,&quot;NA&quot;,SUM(L729:L730)/SUM(D729:D730))"/>
    <hyperlink ref="AL1194" r:id="rId4062" display="=@if(sum(d729.d730)=0,&quot;NA&quot;,SUM(L729:L730)/SUM(D729:D730))"/>
    <hyperlink ref="AL1195" r:id="rId4063" display="=@if(sum(d729.d730)=0,&quot;NA&quot;,SUM(L729:L730)/SUM(D729:D730))"/>
    <hyperlink ref="AL1196" r:id="rId4064" display="=@if(sum(d729.d730)=0,&quot;NA&quot;,SUM(L729:L730)/SUM(D729:D730))"/>
    <hyperlink ref="AN1194" r:id="rId4065" display="=@if(sum(d729.d730)=0,&quot;NA&quot;,SUM(L729:L730)/SUM(D729:D730))"/>
    <hyperlink ref="AN1195" r:id="rId4066" display="=@if(sum(d729.d730)=0,&quot;NA&quot;,SUM(L729:L730)/SUM(D729:D730))"/>
    <hyperlink ref="AN1196" r:id="rId4067" display="=@if(sum(d729.d730)=0,&quot;NA&quot;,SUM(L729:L730)/SUM(D729:D730))"/>
    <hyperlink ref="AN1197" r:id="rId4068" display="=@if(sum(d729.d730)=0,&quot;NA&quot;,SUM(L729:L730)/SUM(D729:D730))"/>
    <hyperlink ref="V1193" r:id="rId4069" display="=@if(sum(d729.d730)=0,&quot;NA&quot;,SUM(L729:L730)/SUM(D729:D730))"/>
    <hyperlink ref="R1199" r:id="rId4070" display="=@if(sum(d729.d730)=0,&quot;NA&quot;,SUM(L729:L730)/SUM(D729:D730))"/>
    <hyperlink ref="T1199" r:id="rId4071" display="=@if(sum(d729.d730)=0,&quot;NA&quot;,SUM(L729:L730)/SUM(D729:D730))"/>
    <hyperlink ref="V1199" r:id="rId4072" display="=@if(sum(d729.d730)=0,&quot;NA&quot;,SUM(L729:L730)/SUM(D729:D730))"/>
    <hyperlink ref="Z1199" r:id="rId4073" display="=@if(sum(d729.d730)=0,&quot;NA&quot;,SUM(L729:L730)/SUM(D729:D730))"/>
    <hyperlink ref="AB1199" r:id="rId4074" display="=@if(sum(d729.d730)=0,&quot;NA&quot;,SUM(L729:L730)/SUM(D729:D730))"/>
    <hyperlink ref="AD1199" r:id="rId4075" display="=@if(sum(d729.d730)=0,&quot;NA&quot;,SUM(L729:L730)/SUM(D729:D730))"/>
    <hyperlink ref="AF1199" r:id="rId4076" display="=@if(sum(d729.d730)=0,&quot;NA&quot;,SUM(L729:L730)/SUM(D729:D730))"/>
    <hyperlink ref="AH1199" r:id="rId4077" display="=@if(sum(d729.d730)=0,&quot;NA&quot;,SUM(L729:L730)/SUM(D729:D730))"/>
    <hyperlink ref="AJ1199" r:id="rId4078" display="=@if(sum(d729.d730)=0,&quot;NA&quot;,SUM(L729:L730)/SUM(D729:D730))"/>
    <hyperlink ref="AL1199" r:id="rId4079" display="=@if(sum(d729.d730)=0,&quot;NA&quot;,SUM(L729:L730)/SUM(D729:D730))"/>
    <hyperlink ref="R1200:R1202" r:id="rId4080" display="=@if(sum(d729.d730)=0,&quot;NA&quot;,SUM(L729:L730)/SUM(D729:D730))"/>
    <hyperlink ref="T1200:T1202" r:id="rId4081" display="=@if(sum(d729.d730)=0,&quot;NA&quot;,SUM(L729:L730)/SUM(D729:D730))"/>
    <hyperlink ref="V1200:V1202" r:id="rId4082" display="=@if(sum(d729.d730)=0,&quot;NA&quot;,SUM(L729:L730)/SUM(D729:D730))"/>
    <hyperlink ref="X1199" r:id="rId4083" display="=@if(sum(d729.d730)=0,&quot;NA&quot;,SUM(L729:L730)/SUM(D729:D730))"/>
    <hyperlink ref="X1200:X1202" r:id="rId4084" display="=@if(sum(d729.d730)=0,&quot;NA&quot;,SUM(L729:L730)/SUM(D729:D730))"/>
    <hyperlink ref="Z1200:Z1202" r:id="rId4085" display="=@if(sum(d729.d730)=0,&quot;NA&quot;,SUM(L729:L730)/SUM(D729:D730))"/>
    <hyperlink ref="AB1200:AB1202" r:id="rId4086" display="=@if(sum(d729.d730)=0,&quot;NA&quot;,SUM(L729:L730)/SUM(D729:D730))"/>
    <hyperlink ref="AD1200:AD1202" r:id="rId4087" display="=@if(sum(d729.d730)=0,&quot;NA&quot;,SUM(L729:L730)/SUM(D729:D730))"/>
    <hyperlink ref="AF1200:AF1202" r:id="rId4088" display="=@if(sum(d729.d730)=0,&quot;NA&quot;,SUM(L729:L730)/SUM(D729:D730))"/>
    <hyperlink ref="AH1200:AH1202" r:id="rId4089" display="=@if(sum(d729.d730)=0,&quot;NA&quot;,SUM(L729:L730)/SUM(D729:D730))"/>
    <hyperlink ref="AJ1200:AJ1202" r:id="rId4090" display="=@if(sum(d729.d730)=0,&quot;NA&quot;,SUM(L729:L730)/SUM(D729:D730))"/>
    <hyperlink ref="AL1200:AL1202" r:id="rId4091" display="=@if(sum(d729.d730)=0,&quot;NA&quot;,SUM(L729:L730)/SUM(D729:D730))"/>
    <hyperlink ref="AN1200:AN1202" r:id="rId4092" display="=@if(sum(d729.d730)=0,&quot;NA&quot;,SUM(L729:L730)/SUM(D729:D730))"/>
    <hyperlink ref="V1191" r:id="rId4093" display="=@if(sum(d729.d730)=0,&quot;NA&quot;,SUM(L729:L730)/SUM(D729:D730))"/>
    <hyperlink ref="T1190" r:id="rId4094" display="=@if(sum(d729.d730)=0,&quot;NA&quot;,SUM(L729:L730)/SUM(D729:D730))"/>
    <hyperlink ref="N1216" r:id="rId4095" display="=@if(sum(d729.d730)=0,&quot;NA&quot;,SUM(L729:L730)/SUM(D729:D730))"/>
    <hyperlink ref="N1217" r:id="rId4096" display="=@if(sum(d729.d730)=0,&quot;NA&quot;,SUM(L729:L730)/SUM(D729:D730))"/>
    <hyperlink ref="N1218" r:id="rId4097" display="=@if(sum(d729.d730)=0,&quot;NA&quot;,SUM(L729:L730)/SUM(D729:D730))"/>
    <hyperlink ref="N1219" r:id="rId4098" display="=@if(sum(d729.d730)=0,&quot;NA&quot;,SUM(L729:L730)/SUM(D729:D730))"/>
    <hyperlink ref="N1220:N1223" r:id="rId4099" display="=@if(sum(d729.d730)=0,&quot;NA&quot;,SUM(L729:L730)/SUM(D729:D730))"/>
    <hyperlink ref="P1216" r:id="rId4100" display="=@if(sum(d729.d730)=0,&quot;NA&quot;,SUM(L729:L730)/SUM(D729:D730))"/>
    <hyperlink ref="P1217" r:id="rId4101" display="=@if(sum(d729.d730)=0,&quot;NA&quot;,SUM(L729:L730)/SUM(D729:D730))"/>
    <hyperlink ref="P1218" r:id="rId4102" display="=@if(sum(d729.d730)=0,&quot;NA&quot;,SUM(L729:L730)/SUM(D729:D730))"/>
    <hyperlink ref="P1219" r:id="rId4103" display="=@if(sum(d729.d730)=0,&quot;NA&quot;,SUM(L729:L730)/SUM(D729:D730))"/>
    <hyperlink ref="P1220:P1223" r:id="rId4104" display="=@if(sum(d729.d730)=0,&quot;NA&quot;,SUM(L729:L730)/SUM(D729:D730))"/>
    <hyperlink ref="T1212" r:id="rId4105" display="=@if(sum(d729.d730)=0,&quot;NA&quot;,SUM(L729:L730)/SUM(D729:D730))"/>
    <hyperlink ref="T1213" r:id="rId4106" display="=@if(sum(d729.d730)=0,&quot;NA&quot;,SUM(L729:L730)/SUM(D729:D730))"/>
    <hyperlink ref="T1214" r:id="rId4107" display="=@if(sum(d729.d730)=0,&quot;NA&quot;,SUM(L729:L730)/SUM(D729:D730))"/>
    <hyperlink ref="T1215" r:id="rId4108" display="=@if(sum(d729.d730)=0,&quot;NA&quot;,SUM(L729:L730)/SUM(D729:D730))"/>
    <hyperlink ref="T1216" r:id="rId4109" display="=@if(sum(d729.d730)=0,&quot;NA&quot;,SUM(L729:L730)/SUM(D729:D730))"/>
    <hyperlink ref="V1213" r:id="rId4110" display="=@if(sum(d729.d730)=0,&quot;NA&quot;,SUM(L729:L730)/SUM(D729:D730))"/>
    <hyperlink ref="V1215" r:id="rId4111" display="=@if(sum(d729.d730)=0,&quot;NA&quot;,SUM(L729:L730)/SUM(D729:D730))"/>
    <hyperlink ref="V1216" r:id="rId4112" display="=@if(sum(d729.d730)=0,&quot;NA&quot;,SUM(L729:L730)/SUM(D729:D730))"/>
    <hyperlink ref="X1213" r:id="rId4113" display="=@if(sum(d729.d730)=0,&quot;NA&quot;,SUM(L729:L730)/SUM(D729:D730))"/>
    <hyperlink ref="X1214" r:id="rId4114" display="=@if(sum(d729.d730)=0,&quot;NA&quot;,SUM(L729:L730)/SUM(D729:D730))"/>
    <hyperlink ref="X1215" r:id="rId4115" display="=@if(sum(d729.d730)=0,&quot;NA&quot;,SUM(L729:L730)/SUM(D729:D730))"/>
    <hyperlink ref="X1216" r:id="rId4116" display="=@if(sum(d729.d730)=0,&quot;NA&quot;,SUM(L729:L730)/SUM(D729:D730))"/>
    <hyperlink ref="Z1214" r:id="rId4117" display="=@if(sum(d729.d730)=0,&quot;NA&quot;,SUM(L729:L730)/SUM(D729:D730))"/>
    <hyperlink ref="Z1215" r:id="rId4118" display="=@if(sum(d729.d730)=0,&quot;NA&quot;,SUM(L729:L730)/SUM(D729:D730))"/>
    <hyperlink ref="Z1216" r:id="rId4119" display="=@if(sum(d729.d730)=0,&quot;NA&quot;,SUM(L729:L730)/SUM(D729:D730))"/>
    <hyperlink ref="AB1215" r:id="rId4120" display="=@if(sum(d729.d730)=0,&quot;NA&quot;,SUM(L729:L730)/SUM(D729:D730))"/>
    <hyperlink ref="AB1216" r:id="rId4121" display="=@if(sum(d729.d730)=0,&quot;NA&quot;,SUM(L729:L730)/SUM(D729:D730))"/>
    <hyperlink ref="AD1216" r:id="rId4122" display="=@if(sum(d729.d730)=0,&quot;NA&quot;,SUM(L729:L730)/SUM(D729:D730))"/>
    <hyperlink ref="R1217" r:id="rId4123" display="=@if(sum(d729.d730)=0,&quot;NA&quot;,SUM(L729:L730)/SUM(D729:D730))"/>
    <hyperlink ref="R1218" r:id="rId4124" display="=@if(sum(d729.d730)=0,&quot;NA&quot;,SUM(L729:L730)/SUM(D729:D730))"/>
    <hyperlink ref="R1219" r:id="rId4125" display="=@if(sum(d729.d730)=0,&quot;NA&quot;,SUM(L729:L730)/SUM(D729:D730))"/>
    <hyperlink ref="T1217" r:id="rId4126" display="=@if(sum(d729.d730)=0,&quot;NA&quot;,SUM(L729:L730)/SUM(D729:D730))"/>
    <hyperlink ref="T1218" r:id="rId4127" display="=@if(sum(d729.d730)=0,&quot;NA&quot;,SUM(L729:L730)/SUM(D729:D730))"/>
    <hyperlink ref="T1219" r:id="rId4128" display="=@if(sum(d729.d730)=0,&quot;NA&quot;,SUM(L729:L730)/SUM(D729:D730))"/>
    <hyperlink ref="V1217" r:id="rId4129" display="=@if(sum(d729.d730)=0,&quot;NA&quot;,SUM(L729:L730)/SUM(D729:D730))"/>
    <hyperlink ref="V1218" r:id="rId4130" display="=@if(sum(d729.d730)=0,&quot;NA&quot;,SUM(L729:L730)/SUM(D729:D730))"/>
    <hyperlink ref="V1219" r:id="rId4131" display="=@if(sum(d729.d730)=0,&quot;NA&quot;,SUM(L729:L730)/SUM(D729:D730))"/>
    <hyperlink ref="X1217" r:id="rId4132" display="=@if(sum(d729.d730)=0,&quot;NA&quot;,SUM(L729:L730)/SUM(D729:D730))"/>
    <hyperlink ref="X1218" r:id="rId4133" display="=@if(sum(d729.d730)=0,&quot;NA&quot;,SUM(L729:L730)/SUM(D729:D730))"/>
    <hyperlink ref="X1219" r:id="rId4134" display="=@if(sum(d729.d730)=0,&quot;NA&quot;,SUM(L729:L730)/SUM(D729:D730))"/>
    <hyperlink ref="Z1217" r:id="rId4135" display="=@if(sum(d729.d730)=0,&quot;NA&quot;,SUM(L729:L730)/SUM(D729:D730))"/>
    <hyperlink ref="Z1218" r:id="rId4136" display="=@if(sum(d729.d730)=0,&quot;NA&quot;,SUM(L729:L730)/SUM(D729:D730))"/>
    <hyperlink ref="Z1219" r:id="rId4137" display="=@if(sum(d729.d730)=0,&quot;NA&quot;,SUM(L729:L730)/SUM(D729:D730))"/>
    <hyperlink ref="AB1217" r:id="rId4138" display="=@if(sum(d729.d730)=0,&quot;NA&quot;,SUM(L729:L730)/SUM(D729:D730))"/>
    <hyperlink ref="AB1218" r:id="rId4139" display="=@if(sum(d729.d730)=0,&quot;NA&quot;,SUM(L729:L730)/SUM(D729:D730))"/>
    <hyperlink ref="AB1219" r:id="rId4140" display="=@if(sum(d729.d730)=0,&quot;NA&quot;,SUM(L729:L730)/SUM(D729:D730))"/>
    <hyperlink ref="AD1217" r:id="rId4141" display="=@if(sum(d729.d730)=0,&quot;NA&quot;,SUM(L729:L730)/SUM(D729:D730))"/>
    <hyperlink ref="AD1218" r:id="rId4142" display="=@if(sum(d729.d730)=0,&quot;NA&quot;,SUM(L729:L730)/SUM(D729:D730))"/>
    <hyperlink ref="AD1219" r:id="rId4143" display="=@if(sum(d729.d730)=0,&quot;NA&quot;,SUM(L729:L730)/SUM(D729:D730))"/>
    <hyperlink ref="AF1217" r:id="rId4144" display="=@if(sum(d729.d730)=0,&quot;NA&quot;,SUM(L729:L730)/SUM(D729:D730))"/>
    <hyperlink ref="AF1218" r:id="rId4145" display="=@if(sum(d729.d730)=0,&quot;NA&quot;,SUM(L729:L730)/SUM(D729:D730))"/>
    <hyperlink ref="AF1219" r:id="rId4146" display="=@if(sum(d729.d730)=0,&quot;NA&quot;,SUM(L729:L730)/SUM(D729:D730))"/>
    <hyperlink ref="AH1215" r:id="rId4147" display="=@if(sum(d729.d730)=0,&quot;NA&quot;,SUM(L729:L730)/SUM(D729:D730))"/>
    <hyperlink ref="AH1218" r:id="rId4148" display="=@if(sum(d729.d730)=0,&quot;NA&quot;,SUM(L729:L730)/SUM(D729:D730))"/>
    <hyperlink ref="AH1219" r:id="rId4149" display="=@if(sum(d729.d730)=0,&quot;NA&quot;,SUM(L729:L730)/SUM(D729:D730))"/>
    <hyperlink ref="AJ1215" r:id="rId4150" display="=@if(sum(d729.d730)=0,&quot;NA&quot;,SUM(L729:L730)/SUM(D729:D730))"/>
    <hyperlink ref="AJ1216" r:id="rId4151" display="=@if(sum(d729.d730)=0,&quot;NA&quot;,SUM(L729:L730)/SUM(D729:D730))"/>
    <hyperlink ref="AJ1219" r:id="rId4152" display="=@if(sum(d729.d730)=0,&quot;NA&quot;,SUM(L729:L730)/SUM(D729:D730))"/>
    <hyperlink ref="AL1215" r:id="rId4153" display="=@if(sum(d729.d730)=0,&quot;NA&quot;,SUM(L729:L730)/SUM(D729:D730))"/>
    <hyperlink ref="AL1216" r:id="rId4154" display="=@if(sum(d729.d730)=0,&quot;NA&quot;,SUM(L729:L730)/SUM(D729:D730))"/>
    <hyperlink ref="AL1217" r:id="rId4155" display="=@if(sum(d729.d730)=0,&quot;NA&quot;,SUM(L729:L730)/SUM(D729:D730))"/>
    <hyperlink ref="AN1215" r:id="rId4156" display="=@if(sum(d729.d730)=0,&quot;NA&quot;,SUM(L729:L730)/SUM(D729:D730))"/>
    <hyperlink ref="AN1216" r:id="rId4157" display="=@if(sum(d729.d730)=0,&quot;NA&quot;,SUM(L729:L730)/SUM(D729:D730))"/>
    <hyperlink ref="AN1217" r:id="rId4158" display="=@if(sum(d729.d730)=0,&quot;NA&quot;,SUM(L729:L730)/SUM(D729:D730))"/>
    <hyperlink ref="AN1218" r:id="rId4159" display="=@if(sum(d729.d730)=0,&quot;NA&quot;,SUM(L729:L730)/SUM(D729:D730))"/>
    <hyperlink ref="V1214" r:id="rId4160" display="=@if(sum(d729.d730)=0,&quot;NA&quot;,SUM(L729:L730)/SUM(D729:D730))"/>
    <hyperlink ref="R1220" r:id="rId4161" display="=@if(sum(d729.d730)=0,&quot;NA&quot;,SUM(L729:L730)/SUM(D729:D730))"/>
    <hyperlink ref="T1220" r:id="rId4162" display="=@if(sum(d729.d730)=0,&quot;NA&quot;,SUM(L729:L730)/SUM(D729:D730))"/>
    <hyperlink ref="V1220" r:id="rId4163" display="=@if(sum(d729.d730)=0,&quot;NA&quot;,SUM(L729:L730)/SUM(D729:D730))"/>
    <hyperlink ref="Z1220" r:id="rId4164" display="=@if(sum(d729.d730)=0,&quot;NA&quot;,SUM(L729:L730)/SUM(D729:D730))"/>
    <hyperlink ref="AB1220" r:id="rId4165" display="=@if(sum(d729.d730)=0,&quot;NA&quot;,SUM(L729:L730)/SUM(D729:D730))"/>
    <hyperlink ref="AD1220" r:id="rId4166" display="=@if(sum(d729.d730)=0,&quot;NA&quot;,SUM(L729:L730)/SUM(D729:D730))"/>
    <hyperlink ref="AF1220" r:id="rId4167" display="=@if(sum(d729.d730)=0,&quot;NA&quot;,SUM(L729:L730)/SUM(D729:D730))"/>
    <hyperlink ref="AH1220" r:id="rId4168" display="=@if(sum(d729.d730)=0,&quot;NA&quot;,SUM(L729:L730)/SUM(D729:D730))"/>
    <hyperlink ref="AJ1220" r:id="rId4169" display="=@if(sum(d729.d730)=0,&quot;NA&quot;,SUM(L729:L730)/SUM(D729:D730))"/>
    <hyperlink ref="AL1220" r:id="rId4170" display="=@if(sum(d729.d730)=0,&quot;NA&quot;,SUM(L729:L730)/SUM(D729:D730))"/>
    <hyperlink ref="R1221:R1223" r:id="rId4171" display="=@if(sum(d729.d730)=0,&quot;NA&quot;,SUM(L729:L730)/SUM(D729:D730))"/>
    <hyperlink ref="T1221:T1223" r:id="rId4172" display="=@if(sum(d729.d730)=0,&quot;NA&quot;,SUM(L729:L730)/SUM(D729:D730))"/>
    <hyperlink ref="V1221:V1223" r:id="rId4173" display="=@if(sum(d729.d730)=0,&quot;NA&quot;,SUM(L729:L730)/SUM(D729:D730))"/>
    <hyperlink ref="X1220" r:id="rId4174" display="=@if(sum(d729.d730)=0,&quot;NA&quot;,SUM(L729:L730)/SUM(D729:D730))"/>
    <hyperlink ref="X1221:X1223" r:id="rId4175" display="=@if(sum(d729.d730)=0,&quot;NA&quot;,SUM(L729:L730)/SUM(D729:D730))"/>
    <hyperlink ref="Z1221:Z1223" r:id="rId4176" display="=@if(sum(d729.d730)=0,&quot;NA&quot;,SUM(L729:L730)/SUM(D729:D730))"/>
    <hyperlink ref="AB1221:AB1223" r:id="rId4177" display="=@if(sum(d729.d730)=0,&quot;NA&quot;,SUM(L729:L730)/SUM(D729:D730))"/>
    <hyperlink ref="AD1221:AD1223" r:id="rId4178" display="=@if(sum(d729.d730)=0,&quot;NA&quot;,SUM(L729:L730)/SUM(D729:D730))"/>
    <hyperlink ref="AF1221:AF1223" r:id="rId4179" display="=@if(sum(d729.d730)=0,&quot;NA&quot;,SUM(L729:L730)/SUM(D729:D730))"/>
    <hyperlink ref="AH1221:AH1223" r:id="rId4180" display="=@if(sum(d729.d730)=0,&quot;NA&quot;,SUM(L729:L730)/SUM(D729:D730))"/>
    <hyperlink ref="AJ1221:AJ1223" r:id="rId4181" display="=@if(sum(d729.d730)=0,&quot;NA&quot;,SUM(L729:L730)/SUM(D729:D730))"/>
    <hyperlink ref="AL1221:AL1223" r:id="rId4182" display="=@if(sum(d729.d730)=0,&quot;NA&quot;,SUM(L729:L730)/SUM(D729:D730))"/>
    <hyperlink ref="AN1221:AN1223" r:id="rId4183" display="=@if(sum(d729.d730)=0,&quot;NA&quot;,SUM(L729:L730)/SUM(D729:D730))"/>
    <hyperlink ref="V1212" r:id="rId4184" display="=@if(sum(d729.d730)=0,&quot;NA&quot;,SUM(L729:L730)/SUM(D729:D730))"/>
    <hyperlink ref="T1211" r:id="rId4185" display="=@if(sum(d729.d730)=0,&quot;NA&quot;,SUM(L729:L730)/SUM(D729:D730))"/>
    <hyperlink ref="N1237" r:id="rId4186" display="=@if(sum(d729.d730)=0,&quot;NA&quot;,SUM(L729:L730)/SUM(D729:D730))"/>
    <hyperlink ref="N1238" r:id="rId4187" display="=@if(sum(d729.d730)=0,&quot;NA&quot;,SUM(L729:L730)/SUM(D729:D730))"/>
    <hyperlink ref="N1239" r:id="rId4188" display="=@if(sum(d729.d730)=0,&quot;NA&quot;,SUM(L729:L730)/SUM(D729:D730))"/>
    <hyperlink ref="N1240" r:id="rId4189" display="=@if(sum(d729.d730)=0,&quot;NA&quot;,SUM(L729:L730)/SUM(D729:D730))"/>
    <hyperlink ref="N1241:N1244" r:id="rId4190" display="=@if(sum(d729.d730)=0,&quot;NA&quot;,SUM(L729:L730)/SUM(D729:D730))"/>
    <hyperlink ref="P1237" r:id="rId4191" display="=@if(sum(d729.d730)=0,&quot;NA&quot;,SUM(L729:L730)/SUM(D729:D730))"/>
    <hyperlink ref="P1238" r:id="rId4192" display="=@if(sum(d729.d730)=0,&quot;NA&quot;,SUM(L729:L730)/SUM(D729:D730))"/>
    <hyperlink ref="P1239" r:id="rId4193" display="=@if(sum(d729.d730)=0,&quot;NA&quot;,SUM(L729:L730)/SUM(D729:D730))"/>
    <hyperlink ref="P1240" r:id="rId4194" display="=@if(sum(d729.d730)=0,&quot;NA&quot;,SUM(L729:L730)/SUM(D729:D730))"/>
    <hyperlink ref="P1241:P1244" r:id="rId4195" display="=@if(sum(d729.d730)=0,&quot;NA&quot;,SUM(L729:L730)/SUM(D729:D730))"/>
    <hyperlink ref="T1233" r:id="rId4196" display="=@if(sum(d729.d730)=0,&quot;NA&quot;,SUM(L729:L730)/SUM(D729:D730))"/>
    <hyperlink ref="T1234" r:id="rId4197" display="=@if(sum(d729.d730)=0,&quot;NA&quot;,SUM(L729:L730)/SUM(D729:D730))"/>
    <hyperlink ref="T1235" r:id="rId4198" display="=@if(sum(d729.d730)=0,&quot;NA&quot;,SUM(L729:L730)/SUM(D729:D730))"/>
    <hyperlink ref="T1236" r:id="rId4199" display="=@if(sum(d729.d730)=0,&quot;NA&quot;,SUM(L729:L730)/SUM(D729:D730))"/>
    <hyperlink ref="T1237" r:id="rId4200" display="=@if(sum(d729.d730)=0,&quot;NA&quot;,SUM(L729:L730)/SUM(D729:D730))"/>
    <hyperlink ref="V1234" r:id="rId4201" display="=@if(sum(d729.d730)=0,&quot;NA&quot;,SUM(L729:L730)/SUM(D729:D730))"/>
    <hyperlink ref="V1236" r:id="rId4202" display="=@if(sum(d729.d730)=0,&quot;NA&quot;,SUM(L729:L730)/SUM(D729:D730))"/>
    <hyperlink ref="V1237" r:id="rId4203" display="=@if(sum(d729.d730)=0,&quot;NA&quot;,SUM(L729:L730)/SUM(D729:D730))"/>
    <hyperlink ref="X1234" r:id="rId4204" display="=@if(sum(d729.d730)=0,&quot;NA&quot;,SUM(L729:L730)/SUM(D729:D730))"/>
    <hyperlink ref="X1235" r:id="rId4205" display="=@if(sum(d729.d730)=0,&quot;NA&quot;,SUM(L729:L730)/SUM(D729:D730))"/>
    <hyperlink ref="X1236" r:id="rId4206" display="=@if(sum(d729.d730)=0,&quot;NA&quot;,SUM(L729:L730)/SUM(D729:D730))"/>
    <hyperlink ref="X1237" r:id="rId4207" display="=@if(sum(d729.d730)=0,&quot;NA&quot;,SUM(L729:L730)/SUM(D729:D730))"/>
    <hyperlink ref="Z1235" r:id="rId4208" display="=@if(sum(d729.d730)=0,&quot;NA&quot;,SUM(L729:L730)/SUM(D729:D730))"/>
    <hyperlink ref="Z1236" r:id="rId4209" display="=@if(sum(d729.d730)=0,&quot;NA&quot;,SUM(L729:L730)/SUM(D729:D730))"/>
    <hyperlink ref="Z1237" r:id="rId4210" display="=@if(sum(d729.d730)=0,&quot;NA&quot;,SUM(L729:L730)/SUM(D729:D730))"/>
    <hyperlink ref="AB1236" r:id="rId4211" display="=@if(sum(d729.d730)=0,&quot;NA&quot;,SUM(L729:L730)/SUM(D729:D730))"/>
    <hyperlink ref="AB1237" r:id="rId4212" display="=@if(sum(d729.d730)=0,&quot;NA&quot;,SUM(L729:L730)/SUM(D729:D730))"/>
    <hyperlink ref="AD1237" r:id="rId4213" display="=@if(sum(d729.d730)=0,&quot;NA&quot;,SUM(L729:L730)/SUM(D729:D730))"/>
    <hyperlink ref="R1238" r:id="rId4214" display="=@if(sum(d729.d730)=0,&quot;NA&quot;,SUM(L729:L730)/SUM(D729:D730))"/>
    <hyperlink ref="R1239" r:id="rId4215" display="=@if(sum(d729.d730)=0,&quot;NA&quot;,SUM(L729:L730)/SUM(D729:D730))"/>
    <hyperlink ref="R1240" r:id="rId4216" display="=@if(sum(d729.d730)=0,&quot;NA&quot;,SUM(L729:L730)/SUM(D729:D730))"/>
    <hyperlink ref="T1238" r:id="rId4217" display="=@if(sum(d729.d730)=0,&quot;NA&quot;,SUM(L729:L730)/SUM(D729:D730))"/>
    <hyperlink ref="T1239" r:id="rId4218" display="=@if(sum(d729.d730)=0,&quot;NA&quot;,SUM(L729:L730)/SUM(D729:D730))"/>
    <hyperlink ref="T1240" r:id="rId4219" display="=@if(sum(d729.d730)=0,&quot;NA&quot;,SUM(L729:L730)/SUM(D729:D730))"/>
    <hyperlink ref="V1238" r:id="rId4220" display="=@if(sum(d729.d730)=0,&quot;NA&quot;,SUM(L729:L730)/SUM(D729:D730))"/>
    <hyperlink ref="V1239" r:id="rId4221" display="=@if(sum(d729.d730)=0,&quot;NA&quot;,SUM(L729:L730)/SUM(D729:D730))"/>
    <hyperlink ref="V1240" r:id="rId4222" display="=@if(sum(d729.d730)=0,&quot;NA&quot;,SUM(L729:L730)/SUM(D729:D730))"/>
    <hyperlink ref="X1238" r:id="rId4223" display="=@if(sum(d729.d730)=0,&quot;NA&quot;,SUM(L729:L730)/SUM(D729:D730))"/>
    <hyperlink ref="X1239" r:id="rId4224" display="=@if(sum(d729.d730)=0,&quot;NA&quot;,SUM(L729:L730)/SUM(D729:D730))"/>
    <hyperlink ref="X1240" r:id="rId4225" display="=@if(sum(d729.d730)=0,&quot;NA&quot;,SUM(L729:L730)/SUM(D729:D730))"/>
    <hyperlink ref="Z1238" r:id="rId4226" display="=@if(sum(d729.d730)=0,&quot;NA&quot;,SUM(L729:L730)/SUM(D729:D730))"/>
    <hyperlink ref="Z1239" r:id="rId4227" display="=@if(sum(d729.d730)=0,&quot;NA&quot;,SUM(L729:L730)/SUM(D729:D730))"/>
    <hyperlink ref="Z1240" r:id="rId4228" display="=@if(sum(d729.d730)=0,&quot;NA&quot;,SUM(L729:L730)/SUM(D729:D730))"/>
    <hyperlink ref="AB1238" r:id="rId4229" display="=@if(sum(d729.d730)=0,&quot;NA&quot;,SUM(L729:L730)/SUM(D729:D730))"/>
    <hyperlink ref="AB1239" r:id="rId4230" display="=@if(sum(d729.d730)=0,&quot;NA&quot;,SUM(L729:L730)/SUM(D729:D730))"/>
    <hyperlink ref="AB1240" r:id="rId4231" display="=@if(sum(d729.d730)=0,&quot;NA&quot;,SUM(L729:L730)/SUM(D729:D730))"/>
    <hyperlink ref="AD1238" r:id="rId4232" display="=@if(sum(d729.d730)=0,&quot;NA&quot;,SUM(L729:L730)/SUM(D729:D730))"/>
    <hyperlink ref="AD1239" r:id="rId4233" display="=@if(sum(d729.d730)=0,&quot;NA&quot;,SUM(L729:L730)/SUM(D729:D730))"/>
    <hyperlink ref="AD1240" r:id="rId4234" display="=@if(sum(d729.d730)=0,&quot;NA&quot;,SUM(L729:L730)/SUM(D729:D730))"/>
    <hyperlink ref="AF1238" r:id="rId4235" display="=@if(sum(d729.d730)=0,&quot;NA&quot;,SUM(L729:L730)/SUM(D729:D730))"/>
    <hyperlink ref="AF1239" r:id="rId4236" display="=@if(sum(d729.d730)=0,&quot;NA&quot;,SUM(L729:L730)/SUM(D729:D730))"/>
    <hyperlink ref="AF1240" r:id="rId4237" display="=@if(sum(d729.d730)=0,&quot;NA&quot;,SUM(L729:L730)/SUM(D729:D730))"/>
    <hyperlink ref="AH1236" r:id="rId4238" display="=@if(sum(d729.d730)=0,&quot;NA&quot;,SUM(L729:L730)/SUM(D729:D730))"/>
    <hyperlink ref="AH1239" r:id="rId4239" display="=@if(sum(d729.d730)=0,&quot;NA&quot;,SUM(L729:L730)/SUM(D729:D730))"/>
    <hyperlink ref="AH1240" r:id="rId4240" display="=@if(sum(d729.d730)=0,&quot;NA&quot;,SUM(L729:L730)/SUM(D729:D730))"/>
    <hyperlink ref="AJ1236" r:id="rId4241" display="=@if(sum(d729.d730)=0,&quot;NA&quot;,SUM(L729:L730)/SUM(D729:D730))"/>
    <hyperlink ref="AJ1237" r:id="rId4242" display="=@if(sum(d729.d730)=0,&quot;NA&quot;,SUM(L729:L730)/SUM(D729:D730))"/>
    <hyperlink ref="AJ1240" r:id="rId4243" display="=@if(sum(d729.d730)=0,&quot;NA&quot;,SUM(L729:L730)/SUM(D729:D730))"/>
    <hyperlink ref="AL1236" r:id="rId4244" display="=@if(sum(d729.d730)=0,&quot;NA&quot;,SUM(L729:L730)/SUM(D729:D730))"/>
    <hyperlink ref="AL1237" r:id="rId4245" display="=@if(sum(d729.d730)=0,&quot;NA&quot;,SUM(L729:L730)/SUM(D729:D730))"/>
    <hyperlink ref="AL1238" r:id="rId4246" display="=@if(sum(d729.d730)=0,&quot;NA&quot;,SUM(L729:L730)/SUM(D729:D730))"/>
    <hyperlink ref="AN1236" r:id="rId4247" display="=@if(sum(d729.d730)=0,&quot;NA&quot;,SUM(L729:L730)/SUM(D729:D730))"/>
    <hyperlink ref="AN1237" r:id="rId4248" display="=@if(sum(d729.d730)=0,&quot;NA&quot;,SUM(L729:L730)/SUM(D729:D730))"/>
    <hyperlink ref="AN1238" r:id="rId4249" display="=@if(sum(d729.d730)=0,&quot;NA&quot;,SUM(L729:L730)/SUM(D729:D730))"/>
    <hyperlink ref="AN1239" r:id="rId4250" display="=@if(sum(d729.d730)=0,&quot;NA&quot;,SUM(L729:L730)/SUM(D729:D730))"/>
    <hyperlink ref="V1235" r:id="rId4251" display="=@if(sum(d729.d730)=0,&quot;NA&quot;,SUM(L729:L730)/SUM(D729:D730))"/>
    <hyperlink ref="R1241" r:id="rId4252" display="=@if(sum(d729.d730)=0,&quot;NA&quot;,SUM(L729:L730)/SUM(D729:D730))"/>
    <hyperlink ref="T1241" r:id="rId4253" display="=@if(sum(d729.d730)=0,&quot;NA&quot;,SUM(L729:L730)/SUM(D729:D730))"/>
    <hyperlink ref="V1241" r:id="rId4254" display="=@if(sum(d729.d730)=0,&quot;NA&quot;,SUM(L729:L730)/SUM(D729:D730))"/>
    <hyperlink ref="Z1241" r:id="rId4255" display="=@if(sum(d729.d730)=0,&quot;NA&quot;,SUM(L729:L730)/SUM(D729:D730))"/>
    <hyperlink ref="AB1241" r:id="rId4256" display="=@if(sum(d729.d730)=0,&quot;NA&quot;,SUM(L729:L730)/SUM(D729:D730))"/>
    <hyperlink ref="AD1241" r:id="rId4257" display="=@if(sum(d729.d730)=0,&quot;NA&quot;,SUM(L729:L730)/SUM(D729:D730))"/>
    <hyperlink ref="AF1241" r:id="rId4258" display="=@if(sum(d729.d730)=0,&quot;NA&quot;,SUM(L729:L730)/SUM(D729:D730))"/>
    <hyperlink ref="AH1241" r:id="rId4259" display="=@if(sum(d729.d730)=0,&quot;NA&quot;,SUM(L729:L730)/SUM(D729:D730))"/>
    <hyperlink ref="AJ1241" r:id="rId4260" display="=@if(sum(d729.d730)=0,&quot;NA&quot;,SUM(L729:L730)/SUM(D729:D730))"/>
    <hyperlink ref="AL1241" r:id="rId4261" display="=@if(sum(d729.d730)=0,&quot;NA&quot;,SUM(L729:L730)/SUM(D729:D730))"/>
    <hyperlink ref="R1242:R1244" r:id="rId4262" display="=@if(sum(d729.d730)=0,&quot;NA&quot;,SUM(L729:L730)/SUM(D729:D730))"/>
    <hyperlink ref="T1242:T1244" r:id="rId4263" display="=@if(sum(d729.d730)=0,&quot;NA&quot;,SUM(L729:L730)/SUM(D729:D730))"/>
    <hyperlink ref="V1242:V1244" r:id="rId4264" display="=@if(sum(d729.d730)=0,&quot;NA&quot;,SUM(L729:L730)/SUM(D729:D730))"/>
    <hyperlink ref="X1241" r:id="rId4265" display="=@if(sum(d729.d730)=0,&quot;NA&quot;,SUM(L729:L730)/SUM(D729:D730))"/>
    <hyperlink ref="X1242:X1244" r:id="rId4266" display="=@if(sum(d729.d730)=0,&quot;NA&quot;,SUM(L729:L730)/SUM(D729:D730))"/>
    <hyperlink ref="Z1242:Z1244" r:id="rId4267" display="=@if(sum(d729.d730)=0,&quot;NA&quot;,SUM(L729:L730)/SUM(D729:D730))"/>
    <hyperlink ref="AB1242:AB1244" r:id="rId4268" display="=@if(sum(d729.d730)=0,&quot;NA&quot;,SUM(L729:L730)/SUM(D729:D730))"/>
    <hyperlink ref="AD1242:AD1244" r:id="rId4269" display="=@if(sum(d729.d730)=0,&quot;NA&quot;,SUM(L729:L730)/SUM(D729:D730))"/>
    <hyperlink ref="AF1242:AF1244" r:id="rId4270" display="=@if(sum(d729.d730)=0,&quot;NA&quot;,SUM(L729:L730)/SUM(D729:D730))"/>
    <hyperlink ref="AH1242:AH1244" r:id="rId4271" display="=@if(sum(d729.d730)=0,&quot;NA&quot;,SUM(L729:L730)/SUM(D729:D730))"/>
    <hyperlink ref="AJ1242:AJ1244" r:id="rId4272" display="=@if(sum(d729.d730)=0,&quot;NA&quot;,SUM(L729:L730)/SUM(D729:D730))"/>
    <hyperlink ref="AL1242:AL1244" r:id="rId4273" display="=@if(sum(d729.d730)=0,&quot;NA&quot;,SUM(L729:L730)/SUM(D729:D730))"/>
    <hyperlink ref="AN1242:AN1244" r:id="rId4274" display="=@if(sum(d729.d730)=0,&quot;NA&quot;,SUM(L729:L730)/SUM(D729:D730))"/>
    <hyperlink ref="V1233" r:id="rId4275" display="=@if(sum(d729.d730)=0,&quot;NA&quot;,SUM(L729:L730)/SUM(D729:D730))"/>
    <hyperlink ref="T1232" r:id="rId4276" display="=@if(sum(d729.d730)=0,&quot;NA&quot;,SUM(L729:L730)/SUM(D729:D730))"/>
    <hyperlink ref="N1279" r:id="rId4277" display="=@if(sum(d729.d730)=0,&quot;NA&quot;,SUM(L729:L730)/SUM(D729:D730))"/>
    <hyperlink ref="N1280" r:id="rId4278" display="=@if(sum(d729.d730)=0,&quot;NA&quot;,SUM(L729:L730)/SUM(D729:D730))"/>
    <hyperlink ref="N1281" r:id="rId4279" display="=@if(sum(d729.d730)=0,&quot;NA&quot;,SUM(L729:L730)/SUM(D729:D730))"/>
    <hyperlink ref="N1282" r:id="rId4280" display="=@if(sum(d729.d730)=0,&quot;NA&quot;,SUM(L729:L730)/SUM(D729:D730))"/>
    <hyperlink ref="N1283:N1286" r:id="rId4281" display="=@if(sum(d729.d730)=0,&quot;NA&quot;,SUM(L729:L730)/SUM(D729:D730))"/>
    <hyperlink ref="P1279" r:id="rId4282" display="=@if(sum(d729.d730)=0,&quot;NA&quot;,SUM(L729:L730)/SUM(D729:D730))"/>
    <hyperlink ref="P1280" r:id="rId4283" display="=@if(sum(d729.d730)=0,&quot;NA&quot;,SUM(L729:L730)/SUM(D729:D730))"/>
    <hyperlink ref="P1281" r:id="rId4284" display="=@if(sum(d729.d730)=0,&quot;NA&quot;,SUM(L729:L730)/SUM(D729:D730))"/>
    <hyperlink ref="P1282" r:id="rId4285" display="=@if(sum(d729.d730)=0,&quot;NA&quot;,SUM(L729:L730)/SUM(D729:D730))"/>
    <hyperlink ref="P1283:P1286" r:id="rId4286" display="=@if(sum(d729.d730)=0,&quot;NA&quot;,SUM(L729:L730)/SUM(D729:D730))"/>
    <hyperlink ref="T1275" r:id="rId4287" display="=@if(sum(d729.d730)=0,&quot;NA&quot;,SUM(L729:L730)/SUM(D729:D730))"/>
    <hyperlink ref="T1276" r:id="rId4288" display="=@if(sum(d729.d730)=0,&quot;NA&quot;,SUM(L729:L730)/SUM(D729:D730))"/>
    <hyperlink ref="T1277" r:id="rId4289" display="=@if(sum(d729.d730)=0,&quot;NA&quot;,SUM(L729:L730)/SUM(D729:D730))"/>
    <hyperlink ref="T1278" r:id="rId4290" display="=@if(sum(d729.d730)=0,&quot;NA&quot;,SUM(L729:L730)/SUM(D729:D730))"/>
    <hyperlink ref="T1279" r:id="rId4291" display="=@if(sum(d729.d730)=0,&quot;NA&quot;,SUM(L729:L730)/SUM(D729:D730))"/>
    <hyperlink ref="V1276" r:id="rId4292" display="=@if(sum(d729.d730)=0,&quot;NA&quot;,SUM(L729:L730)/SUM(D729:D730))"/>
    <hyperlink ref="V1278" r:id="rId4293" display="=@if(sum(d729.d730)=0,&quot;NA&quot;,SUM(L729:L730)/SUM(D729:D730))"/>
    <hyperlink ref="V1279" r:id="rId4294" display="=@if(sum(d729.d730)=0,&quot;NA&quot;,SUM(L729:L730)/SUM(D729:D730))"/>
    <hyperlink ref="X1276" r:id="rId4295" display="=@if(sum(d729.d730)=0,&quot;NA&quot;,SUM(L729:L730)/SUM(D729:D730))"/>
    <hyperlink ref="X1277" r:id="rId4296" display="=@if(sum(d729.d730)=0,&quot;NA&quot;,SUM(L729:L730)/SUM(D729:D730))"/>
    <hyperlink ref="X1278" r:id="rId4297" display="=@if(sum(d729.d730)=0,&quot;NA&quot;,SUM(L729:L730)/SUM(D729:D730))"/>
    <hyperlink ref="X1279" r:id="rId4298" display="=@if(sum(d729.d730)=0,&quot;NA&quot;,SUM(L729:L730)/SUM(D729:D730))"/>
    <hyperlink ref="Z1277" r:id="rId4299" display="=@if(sum(d729.d730)=0,&quot;NA&quot;,SUM(L729:L730)/SUM(D729:D730))"/>
    <hyperlink ref="Z1278" r:id="rId4300" display="=@if(sum(d729.d730)=0,&quot;NA&quot;,SUM(L729:L730)/SUM(D729:D730))"/>
    <hyperlink ref="Z1279" r:id="rId4301" display="=@if(sum(d729.d730)=0,&quot;NA&quot;,SUM(L729:L730)/SUM(D729:D730))"/>
    <hyperlink ref="AB1278" r:id="rId4302" display="=@if(sum(d729.d730)=0,&quot;NA&quot;,SUM(L729:L730)/SUM(D729:D730))"/>
    <hyperlink ref="AB1279" r:id="rId4303" display="=@if(sum(d729.d730)=0,&quot;NA&quot;,SUM(L729:L730)/SUM(D729:D730))"/>
    <hyperlink ref="AD1279" r:id="rId4304" display="=@if(sum(d729.d730)=0,&quot;NA&quot;,SUM(L729:L730)/SUM(D729:D730))"/>
    <hyperlink ref="R1280" r:id="rId4305" display="=@if(sum(d729.d730)=0,&quot;NA&quot;,SUM(L729:L730)/SUM(D729:D730))"/>
    <hyperlink ref="R1281" r:id="rId4306" display="=@if(sum(d729.d730)=0,&quot;NA&quot;,SUM(L729:L730)/SUM(D729:D730))"/>
    <hyperlink ref="R1282" r:id="rId4307" display="=@if(sum(d729.d730)=0,&quot;NA&quot;,SUM(L729:L730)/SUM(D729:D730))"/>
    <hyperlink ref="T1280" r:id="rId4308" display="=@if(sum(d729.d730)=0,&quot;NA&quot;,SUM(L729:L730)/SUM(D729:D730))"/>
    <hyperlink ref="T1281" r:id="rId4309" display="=@if(sum(d729.d730)=0,&quot;NA&quot;,SUM(L729:L730)/SUM(D729:D730))"/>
    <hyperlink ref="T1282" r:id="rId4310" display="=@if(sum(d729.d730)=0,&quot;NA&quot;,SUM(L729:L730)/SUM(D729:D730))"/>
    <hyperlink ref="V1280" r:id="rId4311" display="=@if(sum(d729.d730)=0,&quot;NA&quot;,SUM(L729:L730)/SUM(D729:D730))"/>
    <hyperlink ref="V1281" r:id="rId4312" display="=@if(sum(d729.d730)=0,&quot;NA&quot;,SUM(L729:L730)/SUM(D729:D730))"/>
    <hyperlink ref="V1282" r:id="rId4313" display="=@if(sum(d729.d730)=0,&quot;NA&quot;,SUM(L729:L730)/SUM(D729:D730))"/>
    <hyperlink ref="X1280" r:id="rId4314" display="=@if(sum(d729.d730)=0,&quot;NA&quot;,SUM(L729:L730)/SUM(D729:D730))"/>
    <hyperlink ref="X1281" r:id="rId4315" display="=@if(sum(d729.d730)=0,&quot;NA&quot;,SUM(L729:L730)/SUM(D729:D730))"/>
    <hyperlink ref="X1282" r:id="rId4316" display="=@if(sum(d729.d730)=0,&quot;NA&quot;,SUM(L729:L730)/SUM(D729:D730))"/>
    <hyperlink ref="Z1280" r:id="rId4317" display="=@if(sum(d729.d730)=0,&quot;NA&quot;,SUM(L729:L730)/SUM(D729:D730))"/>
    <hyperlink ref="Z1281" r:id="rId4318" display="=@if(sum(d729.d730)=0,&quot;NA&quot;,SUM(L729:L730)/SUM(D729:D730))"/>
    <hyperlink ref="Z1282" r:id="rId4319" display="=@if(sum(d729.d730)=0,&quot;NA&quot;,SUM(L729:L730)/SUM(D729:D730))"/>
    <hyperlink ref="AB1280" r:id="rId4320" display="=@if(sum(d729.d730)=0,&quot;NA&quot;,SUM(L729:L730)/SUM(D729:D730))"/>
    <hyperlink ref="AB1281" r:id="rId4321" display="=@if(sum(d729.d730)=0,&quot;NA&quot;,SUM(L729:L730)/SUM(D729:D730))"/>
    <hyperlink ref="AB1282" r:id="rId4322" display="=@if(sum(d729.d730)=0,&quot;NA&quot;,SUM(L729:L730)/SUM(D729:D730))"/>
    <hyperlink ref="AD1280" r:id="rId4323" display="=@if(sum(d729.d730)=0,&quot;NA&quot;,SUM(L729:L730)/SUM(D729:D730))"/>
    <hyperlink ref="AD1281" r:id="rId4324" display="=@if(sum(d729.d730)=0,&quot;NA&quot;,SUM(L729:L730)/SUM(D729:D730))"/>
    <hyperlink ref="AD1282" r:id="rId4325" display="=@if(sum(d729.d730)=0,&quot;NA&quot;,SUM(L729:L730)/SUM(D729:D730))"/>
    <hyperlink ref="AF1280" r:id="rId4326" display="=@if(sum(d729.d730)=0,&quot;NA&quot;,SUM(L729:L730)/SUM(D729:D730))"/>
    <hyperlink ref="AF1281" r:id="rId4327" display="=@if(sum(d729.d730)=0,&quot;NA&quot;,SUM(L729:L730)/SUM(D729:D730))"/>
    <hyperlink ref="AF1282" r:id="rId4328" display="=@if(sum(d729.d730)=0,&quot;NA&quot;,SUM(L729:L730)/SUM(D729:D730))"/>
    <hyperlink ref="AH1278" r:id="rId4329" display="=@if(sum(d729.d730)=0,&quot;NA&quot;,SUM(L729:L730)/SUM(D729:D730))"/>
    <hyperlink ref="AH1281" r:id="rId4330" display="=@if(sum(d729.d730)=0,&quot;NA&quot;,SUM(L729:L730)/SUM(D729:D730))"/>
    <hyperlink ref="AH1282" r:id="rId4331" display="=@if(sum(d729.d730)=0,&quot;NA&quot;,SUM(L729:L730)/SUM(D729:D730))"/>
    <hyperlink ref="AJ1278" r:id="rId4332" display="=@if(sum(d729.d730)=0,&quot;NA&quot;,SUM(L729:L730)/SUM(D729:D730))"/>
    <hyperlink ref="AJ1279" r:id="rId4333" display="=@if(sum(d729.d730)=0,&quot;NA&quot;,SUM(L729:L730)/SUM(D729:D730))"/>
    <hyperlink ref="AJ1282" r:id="rId4334" display="=@if(sum(d729.d730)=0,&quot;NA&quot;,SUM(L729:L730)/SUM(D729:D730))"/>
    <hyperlink ref="AL1278" r:id="rId4335" display="=@if(sum(d729.d730)=0,&quot;NA&quot;,SUM(L729:L730)/SUM(D729:D730))"/>
    <hyperlink ref="AL1279" r:id="rId4336" display="=@if(sum(d729.d730)=0,&quot;NA&quot;,SUM(L729:L730)/SUM(D729:D730))"/>
    <hyperlink ref="AL1280" r:id="rId4337" display="=@if(sum(d729.d730)=0,&quot;NA&quot;,SUM(L729:L730)/SUM(D729:D730))"/>
    <hyperlink ref="AN1278" r:id="rId4338" display="=@if(sum(d729.d730)=0,&quot;NA&quot;,SUM(L729:L730)/SUM(D729:D730))"/>
    <hyperlink ref="AN1279" r:id="rId4339" display="=@if(sum(d729.d730)=0,&quot;NA&quot;,SUM(L729:L730)/SUM(D729:D730))"/>
    <hyperlink ref="AN1280" r:id="rId4340" display="=@if(sum(d729.d730)=0,&quot;NA&quot;,SUM(L729:L730)/SUM(D729:D730))"/>
    <hyperlink ref="AN1281" r:id="rId4341" display="=@if(sum(d729.d730)=0,&quot;NA&quot;,SUM(L729:L730)/SUM(D729:D730))"/>
    <hyperlink ref="V1277" r:id="rId4342" display="=@if(sum(d729.d730)=0,&quot;NA&quot;,SUM(L729:L730)/SUM(D729:D730))"/>
    <hyperlink ref="R1283" r:id="rId4343" display="=@if(sum(d729.d730)=0,&quot;NA&quot;,SUM(L729:L730)/SUM(D729:D730))"/>
    <hyperlink ref="T1283" r:id="rId4344" display="=@if(sum(d729.d730)=0,&quot;NA&quot;,SUM(L729:L730)/SUM(D729:D730))"/>
    <hyperlink ref="V1283" r:id="rId4345" display="=@if(sum(d729.d730)=0,&quot;NA&quot;,SUM(L729:L730)/SUM(D729:D730))"/>
    <hyperlink ref="Z1283" r:id="rId4346" display="=@if(sum(d729.d730)=0,&quot;NA&quot;,SUM(L729:L730)/SUM(D729:D730))"/>
    <hyperlink ref="AB1283" r:id="rId4347" display="=@if(sum(d729.d730)=0,&quot;NA&quot;,SUM(L729:L730)/SUM(D729:D730))"/>
    <hyperlink ref="AD1283" r:id="rId4348" display="=@if(sum(d729.d730)=0,&quot;NA&quot;,SUM(L729:L730)/SUM(D729:D730))"/>
    <hyperlink ref="AF1283" r:id="rId4349" display="=@if(sum(d729.d730)=0,&quot;NA&quot;,SUM(L729:L730)/SUM(D729:D730))"/>
    <hyperlink ref="AH1283" r:id="rId4350" display="=@if(sum(d729.d730)=0,&quot;NA&quot;,SUM(L729:L730)/SUM(D729:D730))"/>
    <hyperlink ref="AJ1283" r:id="rId4351" display="=@if(sum(d729.d730)=0,&quot;NA&quot;,SUM(L729:L730)/SUM(D729:D730))"/>
    <hyperlink ref="AL1283" r:id="rId4352" display="=@if(sum(d729.d730)=0,&quot;NA&quot;,SUM(L729:L730)/SUM(D729:D730))"/>
    <hyperlink ref="R1284:R1286" r:id="rId4353" display="=@if(sum(d729.d730)=0,&quot;NA&quot;,SUM(L729:L730)/SUM(D729:D730))"/>
    <hyperlink ref="T1284:T1286" r:id="rId4354" display="=@if(sum(d729.d730)=0,&quot;NA&quot;,SUM(L729:L730)/SUM(D729:D730))"/>
    <hyperlink ref="V1284:V1286" r:id="rId4355" display="=@if(sum(d729.d730)=0,&quot;NA&quot;,SUM(L729:L730)/SUM(D729:D730))"/>
    <hyperlink ref="X1283" r:id="rId4356" display="=@if(sum(d729.d730)=0,&quot;NA&quot;,SUM(L729:L730)/SUM(D729:D730))"/>
    <hyperlink ref="X1284:X1286" r:id="rId4357" display="=@if(sum(d729.d730)=0,&quot;NA&quot;,SUM(L729:L730)/SUM(D729:D730))"/>
    <hyperlink ref="Z1284:Z1286" r:id="rId4358" display="=@if(sum(d729.d730)=0,&quot;NA&quot;,SUM(L729:L730)/SUM(D729:D730))"/>
    <hyperlink ref="AB1284:AB1286" r:id="rId4359" display="=@if(sum(d729.d730)=0,&quot;NA&quot;,SUM(L729:L730)/SUM(D729:D730))"/>
    <hyperlink ref="AD1284:AD1286" r:id="rId4360" display="=@if(sum(d729.d730)=0,&quot;NA&quot;,SUM(L729:L730)/SUM(D729:D730))"/>
    <hyperlink ref="AF1284:AF1286" r:id="rId4361" display="=@if(sum(d729.d730)=0,&quot;NA&quot;,SUM(L729:L730)/SUM(D729:D730))"/>
    <hyperlink ref="AH1284:AH1286" r:id="rId4362" display="=@if(sum(d729.d730)=0,&quot;NA&quot;,SUM(L729:L730)/SUM(D729:D730))"/>
    <hyperlink ref="AJ1284:AJ1286" r:id="rId4363" display="=@if(sum(d729.d730)=0,&quot;NA&quot;,SUM(L729:L730)/SUM(D729:D730))"/>
    <hyperlink ref="AL1284:AL1286" r:id="rId4364" display="=@if(sum(d729.d730)=0,&quot;NA&quot;,SUM(L729:L730)/SUM(D729:D730))"/>
    <hyperlink ref="AN1284:AN1286" r:id="rId4365" display="=@if(sum(d729.d730)=0,&quot;NA&quot;,SUM(L729:L730)/SUM(D729:D730))"/>
    <hyperlink ref="V1275" r:id="rId4366" display="=@if(sum(d729.d730)=0,&quot;NA&quot;,SUM(L729:L730)/SUM(D729:D730))"/>
    <hyperlink ref="T1274" r:id="rId4367" display="=@if(sum(d729.d730)=0,&quot;NA&quot;,SUM(L729:L730)/SUM(D729:D730))"/>
    <hyperlink ref="N1300" r:id="rId4368" display="=@if(sum(d729.d730)=0,&quot;NA&quot;,SUM(L729:L730)/SUM(D729:D730))"/>
    <hyperlink ref="N1301" r:id="rId4369" display="=@if(sum(d729.d730)=0,&quot;NA&quot;,SUM(L729:L730)/SUM(D729:D730))"/>
    <hyperlink ref="N1302" r:id="rId4370" display="=@if(sum(d729.d730)=0,&quot;NA&quot;,SUM(L729:L730)/SUM(D729:D730))"/>
    <hyperlink ref="N1303" r:id="rId4371" display="=@if(sum(d729.d730)=0,&quot;NA&quot;,SUM(L729:L730)/SUM(D729:D730))"/>
    <hyperlink ref="N1304:N1307" r:id="rId4372" display="=@if(sum(d729.d730)=0,&quot;NA&quot;,SUM(L729:L730)/SUM(D729:D730))"/>
    <hyperlink ref="P1300" r:id="rId4373" display="=@if(sum(d729.d730)=0,&quot;NA&quot;,SUM(L729:L730)/SUM(D729:D730))"/>
    <hyperlink ref="P1301" r:id="rId4374" display="=@if(sum(d729.d730)=0,&quot;NA&quot;,SUM(L729:L730)/SUM(D729:D730))"/>
    <hyperlink ref="P1302" r:id="rId4375" display="=@if(sum(d729.d730)=0,&quot;NA&quot;,SUM(L729:L730)/SUM(D729:D730))"/>
    <hyperlink ref="P1303" r:id="rId4376" display="=@if(sum(d729.d730)=0,&quot;NA&quot;,SUM(L729:L730)/SUM(D729:D730))"/>
    <hyperlink ref="P1304:P1307" r:id="rId4377" display="=@if(sum(d729.d730)=0,&quot;NA&quot;,SUM(L729:L730)/SUM(D729:D730))"/>
    <hyperlink ref="T1296" r:id="rId4378" display="=@if(sum(d729.d730)=0,&quot;NA&quot;,SUM(L729:L730)/SUM(D729:D730))"/>
    <hyperlink ref="T1297" r:id="rId4379" display="=@if(sum(d729.d730)=0,&quot;NA&quot;,SUM(L729:L730)/SUM(D729:D730))"/>
    <hyperlink ref="T1298" r:id="rId4380" display="=@if(sum(d729.d730)=0,&quot;NA&quot;,SUM(L729:L730)/SUM(D729:D730))"/>
    <hyperlink ref="T1299" r:id="rId4381" display="=@if(sum(d729.d730)=0,&quot;NA&quot;,SUM(L729:L730)/SUM(D729:D730))"/>
    <hyperlink ref="T1300" r:id="rId4382" display="=@if(sum(d729.d730)=0,&quot;NA&quot;,SUM(L729:L730)/SUM(D729:D730))"/>
    <hyperlink ref="V1297" r:id="rId4383" display="=@if(sum(d729.d730)=0,&quot;NA&quot;,SUM(L729:L730)/SUM(D729:D730))"/>
    <hyperlink ref="V1299" r:id="rId4384" display="=@if(sum(d729.d730)=0,&quot;NA&quot;,SUM(L729:L730)/SUM(D729:D730))"/>
    <hyperlink ref="V1300" r:id="rId4385" display="=@if(sum(d729.d730)=0,&quot;NA&quot;,SUM(L729:L730)/SUM(D729:D730))"/>
    <hyperlink ref="X1297" r:id="rId4386" display="=@if(sum(d729.d730)=0,&quot;NA&quot;,SUM(L729:L730)/SUM(D729:D730))"/>
    <hyperlink ref="X1298" r:id="rId4387" display="=@if(sum(d729.d730)=0,&quot;NA&quot;,SUM(L729:L730)/SUM(D729:D730))"/>
    <hyperlink ref="X1299" r:id="rId4388" display="=@if(sum(d729.d730)=0,&quot;NA&quot;,SUM(L729:L730)/SUM(D729:D730))"/>
    <hyperlink ref="X1300" r:id="rId4389" display="=@if(sum(d729.d730)=0,&quot;NA&quot;,SUM(L729:L730)/SUM(D729:D730))"/>
    <hyperlink ref="Z1298" r:id="rId4390" display="=@if(sum(d729.d730)=0,&quot;NA&quot;,SUM(L729:L730)/SUM(D729:D730))"/>
    <hyperlink ref="Z1299" r:id="rId4391" display="=@if(sum(d729.d730)=0,&quot;NA&quot;,SUM(L729:L730)/SUM(D729:D730))"/>
    <hyperlink ref="Z1300" r:id="rId4392" display="=@if(sum(d729.d730)=0,&quot;NA&quot;,SUM(L729:L730)/SUM(D729:D730))"/>
    <hyperlink ref="AB1299" r:id="rId4393" display="=@if(sum(d729.d730)=0,&quot;NA&quot;,SUM(L729:L730)/SUM(D729:D730))"/>
    <hyperlink ref="AB1300" r:id="rId4394" display="=@if(sum(d729.d730)=0,&quot;NA&quot;,SUM(L729:L730)/SUM(D729:D730))"/>
    <hyperlink ref="AD1300" r:id="rId4395" display="=@if(sum(d729.d730)=0,&quot;NA&quot;,SUM(L729:L730)/SUM(D729:D730))"/>
    <hyperlink ref="R1301" r:id="rId4396" display="=@if(sum(d729.d730)=0,&quot;NA&quot;,SUM(L729:L730)/SUM(D729:D730))"/>
    <hyperlink ref="R1302" r:id="rId4397" display="=@if(sum(d729.d730)=0,&quot;NA&quot;,SUM(L729:L730)/SUM(D729:D730))"/>
    <hyperlink ref="R1303" r:id="rId4398" display="=@if(sum(d729.d730)=0,&quot;NA&quot;,SUM(L729:L730)/SUM(D729:D730))"/>
    <hyperlink ref="T1301" r:id="rId4399" display="=@if(sum(d729.d730)=0,&quot;NA&quot;,SUM(L729:L730)/SUM(D729:D730))"/>
    <hyperlink ref="T1302" r:id="rId4400" display="=@if(sum(d729.d730)=0,&quot;NA&quot;,SUM(L729:L730)/SUM(D729:D730))"/>
    <hyperlink ref="T1303" r:id="rId4401" display="=@if(sum(d729.d730)=0,&quot;NA&quot;,SUM(L729:L730)/SUM(D729:D730))"/>
    <hyperlink ref="V1301" r:id="rId4402" display="=@if(sum(d729.d730)=0,&quot;NA&quot;,SUM(L729:L730)/SUM(D729:D730))"/>
    <hyperlink ref="V1302" r:id="rId4403" display="=@if(sum(d729.d730)=0,&quot;NA&quot;,SUM(L729:L730)/SUM(D729:D730))"/>
    <hyperlink ref="V1303" r:id="rId4404" display="=@if(sum(d729.d730)=0,&quot;NA&quot;,SUM(L729:L730)/SUM(D729:D730))"/>
    <hyperlink ref="X1301" r:id="rId4405" display="=@if(sum(d729.d730)=0,&quot;NA&quot;,SUM(L729:L730)/SUM(D729:D730))"/>
    <hyperlink ref="X1302" r:id="rId4406" display="=@if(sum(d729.d730)=0,&quot;NA&quot;,SUM(L729:L730)/SUM(D729:D730))"/>
    <hyperlink ref="X1303" r:id="rId4407" display="=@if(sum(d729.d730)=0,&quot;NA&quot;,SUM(L729:L730)/SUM(D729:D730))"/>
    <hyperlink ref="Z1301" r:id="rId4408" display="=@if(sum(d729.d730)=0,&quot;NA&quot;,SUM(L729:L730)/SUM(D729:D730))"/>
    <hyperlink ref="Z1302" r:id="rId4409" display="=@if(sum(d729.d730)=0,&quot;NA&quot;,SUM(L729:L730)/SUM(D729:D730))"/>
    <hyperlink ref="Z1303" r:id="rId4410" display="=@if(sum(d729.d730)=0,&quot;NA&quot;,SUM(L729:L730)/SUM(D729:D730))"/>
    <hyperlink ref="AB1301" r:id="rId4411" display="=@if(sum(d729.d730)=0,&quot;NA&quot;,SUM(L729:L730)/SUM(D729:D730))"/>
    <hyperlink ref="AB1302" r:id="rId4412" display="=@if(sum(d729.d730)=0,&quot;NA&quot;,SUM(L729:L730)/SUM(D729:D730))"/>
    <hyperlink ref="AB1303" r:id="rId4413" display="=@if(sum(d729.d730)=0,&quot;NA&quot;,SUM(L729:L730)/SUM(D729:D730))"/>
    <hyperlink ref="AD1301" r:id="rId4414" display="=@if(sum(d729.d730)=0,&quot;NA&quot;,SUM(L729:L730)/SUM(D729:D730))"/>
    <hyperlink ref="AD1302" r:id="rId4415" display="=@if(sum(d729.d730)=0,&quot;NA&quot;,SUM(L729:L730)/SUM(D729:D730))"/>
    <hyperlink ref="AD1303" r:id="rId4416" display="=@if(sum(d729.d730)=0,&quot;NA&quot;,SUM(L729:L730)/SUM(D729:D730))"/>
    <hyperlink ref="AF1301" r:id="rId4417" display="=@if(sum(d729.d730)=0,&quot;NA&quot;,SUM(L729:L730)/SUM(D729:D730))"/>
    <hyperlink ref="AF1302" r:id="rId4418" display="=@if(sum(d729.d730)=0,&quot;NA&quot;,SUM(L729:L730)/SUM(D729:D730))"/>
    <hyperlink ref="AF1303" r:id="rId4419" display="=@if(sum(d729.d730)=0,&quot;NA&quot;,SUM(L729:L730)/SUM(D729:D730))"/>
    <hyperlink ref="AH1299" r:id="rId4420" display="=@if(sum(d729.d730)=0,&quot;NA&quot;,SUM(L729:L730)/SUM(D729:D730))"/>
    <hyperlink ref="AH1302" r:id="rId4421" display="=@if(sum(d729.d730)=0,&quot;NA&quot;,SUM(L729:L730)/SUM(D729:D730))"/>
    <hyperlink ref="AH1303" r:id="rId4422" display="=@if(sum(d729.d730)=0,&quot;NA&quot;,SUM(L729:L730)/SUM(D729:D730))"/>
    <hyperlink ref="AJ1299" r:id="rId4423" display="=@if(sum(d729.d730)=0,&quot;NA&quot;,SUM(L729:L730)/SUM(D729:D730))"/>
    <hyperlink ref="AJ1300" r:id="rId4424" display="=@if(sum(d729.d730)=0,&quot;NA&quot;,SUM(L729:L730)/SUM(D729:D730))"/>
    <hyperlink ref="AJ1303" r:id="rId4425" display="=@if(sum(d729.d730)=0,&quot;NA&quot;,SUM(L729:L730)/SUM(D729:D730))"/>
    <hyperlink ref="AL1299" r:id="rId4426" display="=@if(sum(d729.d730)=0,&quot;NA&quot;,SUM(L729:L730)/SUM(D729:D730))"/>
    <hyperlink ref="AL1300" r:id="rId4427" display="=@if(sum(d729.d730)=0,&quot;NA&quot;,SUM(L729:L730)/SUM(D729:D730))"/>
    <hyperlink ref="AL1301" r:id="rId4428" display="=@if(sum(d729.d730)=0,&quot;NA&quot;,SUM(L729:L730)/SUM(D729:D730))"/>
    <hyperlink ref="AN1299" r:id="rId4429" display="=@if(sum(d729.d730)=0,&quot;NA&quot;,SUM(L729:L730)/SUM(D729:D730))"/>
    <hyperlink ref="AN1300" r:id="rId4430" display="=@if(sum(d729.d730)=0,&quot;NA&quot;,SUM(L729:L730)/SUM(D729:D730))"/>
    <hyperlink ref="AN1301" r:id="rId4431" display="=@if(sum(d729.d730)=0,&quot;NA&quot;,SUM(L729:L730)/SUM(D729:D730))"/>
    <hyperlink ref="AN1302" r:id="rId4432" display="=@if(sum(d729.d730)=0,&quot;NA&quot;,SUM(L729:L730)/SUM(D729:D730))"/>
    <hyperlink ref="V1298" r:id="rId4433" display="=@if(sum(d729.d730)=0,&quot;NA&quot;,SUM(L729:L730)/SUM(D729:D730))"/>
    <hyperlink ref="R1304" r:id="rId4434" display="=@if(sum(d729.d730)=0,&quot;NA&quot;,SUM(L729:L730)/SUM(D729:D730))"/>
    <hyperlink ref="T1304" r:id="rId4435" display="=@if(sum(d729.d730)=0,&quot;NA&quot;,SUM(L729:L730)/SUM(D729:D730))"/>
    <hyperlink ref="V1304" r:id="rId4436" display="=@if(sum(d729.d730)=0,&quot;NA&quot;,SUM(L729:L730)/SUM(D729:D730))"/>
    <hyperlink ref="Z1304" r:id="rId4437" display="=@if(sum(d729.d730)=0,&quot;NA&quot;,SUM(L729:L730)/SUM(D729:D730))"/>
    <hyperlink ref="AB1304" r:id="rId4438" display="=@if(sum(d729.d730)=0,&quot;NA&quot;,SUM(L729:L730)/SUM(D729:D730))"/>
    <hyperlink ref="AD1304" r:id="rId4439" display="=@if(sum(d729.d730)=0,&quot;NA&quot;,SUM(L729:L730)/SUM(D729:D730))"/>
    <hyperlink ref="AF1304" r:id="rId4440" display="=@if(sum(d729.d730)=0,&quot;NA&quot;,SUM(L729:L730)/SUM(D729:D730))"/>
    <hyperlink ref="AH1304" r:id="rId4441" display="=@if(sum(d729.d730)=0,&quot;NA&quot;,SUM(L729:L730)/SUM(D729:D730))"/>
    <hyperlink ref="AJ1304" r:id="rId4442" display="=@if(sum(d729.d730)=0,&quot;NA&quot;,SUM(L729:L730)/SUM(D729:D730))"/>
    <hyperlink ref="AL1304" r:id="rId4443" display="=@if(sum(d729.d730)=0,&quot;NA&quot;,SUM(L729:L730)/SUM(D729:D730))"/>
    <hyperlink ref="R1305:R1307" r:id="rId4444" display="=@if(sum(d729.d730)=0,&quot;NA&quot;,SUM(L729:L730)/SUM(D729:D730))"/>
    <hyperlink ref="T1305:T1307" r:id="rId4445" display="=@if(sum(d729.d730)=0,&quot;NA&quot;,SUM(L729:L730)/SUM(D729:D730))"/>
    <hyperlink ref="V1305:V1307" r:id="rId4446" display="=@if(sum(d729.d730)=0,&quot;NA&quot;,SUM(L729:L730)/SUM(D729:D730))"/>
    <hyperlink ref="X1304" r:id="rId4447" display="=@if(sum(d729.d730)=0,&quot;NA&quot;,SUM(L729:L730)/SUM(D729:D730))"/>
    <hyperlink ref="X1305:X1307" r:id="rId4448" display="=@if(sum(d729.d730)=0,&quot;NA&quot;,SUM(L729:L730)/SUM(D729:D730))"/>
    <hyperlink ref="Z1305:Z1307" r:id="rId4449" display="=@if(sum(d729.d730)=0,&quot;NA&quot;,SUM(L729:L730)/SUM(D729:D730))"/>
    <hyperlink ref="AB1305:AB1307" r:id="rId4450" display="=@if(sum(d729.d730)=0,&quot;NA&quot;,SUM(L729:L730)/SUM(D729:D730))"/>
    <hyperlink ref="AD1305:AD1307" r:id="rId4451" display="=@if(sum(d729.d730)=0,&quot;NA&quot;,SUM(L729:L730)/SUM(D729:D730))"/>
    <hyperlink ref="AF1305:AF1307" r:id="rId4452" display="=@if(sum(d729.d730)=0,&quot;NA&quot;,SUM(L729:L730)/SUM(D729:D730))"/>
    <hyperlink ref="AH1305:AH1307" r:id="rId4453" display="=@if(sum(d729.d730)=0,&quot;NA&quot;,SUM(L729:L730)/SUM(D729:D730))"/>
    <hyperlink ref="AJ1305:AJ1307" r:id="rId4454" display="=@if(sum(d729.d730)=0,&quot;NA&quot;,SUM(L729:L730)/SUM(D729:D730))"/>
    <hyperlink ref="AL1305:AL1307" r:id="rId4455" display="=@if(sum(d729.d730)=0,&quot;NA&quot;,SUM(L729:L730)/SUM(D729:D730))"/>
    <hyperlink ref="AN1305:AN1307" r:id="rId4456" display="=@if(sum(d729.d730)=0,&quot;NA&quot;,SUM(L729:L730)/SUM(D729:D730))"/>
    <hyperlink ref="V1296" r:id="rId4457" display="=@if(sum(d729.d730)=0,&quot;NA&quot;,SUM(L729:L730)/SUM(D729:D730))"/>
    <hyperlink ref="T1295" r:id="rId4458" display="=@if(sum(d729.d730)=0,&quot;NA&quot;,SUM(L729:L730)/SUM(D729:D730))"/>
    <hyperlink ref="N1321" r:id="rId4459" display="=@if(sum(d729.d730)=0,&quot;NA&quot;,SUM(L729:L730)/SUM(D729:D730))"/>
    <hyperlink ref="N1322" r:id="rId4460" display="=@if(sum(d729.d730)=0,&quot;NA&quot;,SUM(L729:L730)/SUM(D729:D730))"/>
    <hyperlink ref="N1323" r:id="rId4461" display="=@if(sum(d729.d730)=0,&quot;NA&quot;,SUM(L729:L730)/SUM(D729:D730))"/>
    <hyperlink ref="N1325:N1328" r:id="rId4462" display="=@if(sum(d729.d730)=0,&quot;NA&quot;,SUM(L729:L730)/SUM(D729:D730))"/>
    <hyperlink ref="P1321" r:id="rId4463" display="=@if(sum(d729.d730)=0,&quot;NA&quot;,SUM(L729:L730)/SUM(D729:D730))"/>
    <hyperlink ref="P1322" r:id="rId4464" display="=@if(sum(d729.d730)=0,&quot;NA&quot;,SUM(L729:L730)/SUM(D729:D730))"/>
    <hyperlink ref="P1323" r:id="rId4465" display="=@if(sum(d729.d730)=0,&quot;NA&quot;,SUM(L729:L730)/SUM(D729:D730))"/>
    <hyperlink ref="P1325:P1328" r:id="rId4466" display="=@if(sum(d729.d730)=0,&quot;NA&quot;,SUM(L729:L730)/SUM(D729:D730))"/>
    <hyperlink ref="T1317" r:id="rId4467" display="=@if(sum(d729.d730)=0,&quot;NA&quot;,SUM(L729:L730)/SUM(D729:D730))"/>
    <hyperlink ref="T1318" r:id="rId4468" display="=@if(sum(d729.d730)=0,&quot;NA&quot;,SUM(L729:L730)/SUM(D729:D730))"/>
    <hyperlink ref="T1319" r:id="rId4469" display="=@if(sum(d729.d730)=0,&quot;NA&quot;,SUM(L729:L730)/SUM(D729:D730))"/>
    <hyperlink ref="T1320" r:id="rId4470" display="=@if(sum(d729.d730)=0,&quot;NA&quot;,SUM(L729:L730)/SUM(D729:D730))"/>
    <hyperlink ref="T1321" r:id="rId4471" display="=@if(sum(d729.d730)=0,&quot;NA&quot;,SUM(L729:L730)/SUM(D729:D730))"/>
    <hyperlink ref="V1318" r:id="rId4472" display="=@if(sum(d729.d730)=0,&quot;NA&quot;,SUM(L729:L730)/SUM(D729:D730))"/>
    <hyperlink ref="V1320" r:id="rId4473" display="=@if(sum(d729.d730)=0,&quot;NA&quot;,SUM(L729:L730)/SUM(D729:D730))"/>
    <hyperlink ref="V1321" r:id="rId4474" display="=@if(sum(d729.d730)=0,&quot;NA&quot;,SUM(L729:L730)/SUM(D729:D730))"/>
    <hyperlink ref="X1318" r:id="rId4475" display="=@if(sum(d729.d730)=0,&quot;NA&quot;,SUM(L729:L730)/SUM(D729:D730))"/>
    <hyperlink ref="X1319" r:id="rId4476" display="=@if(sum(d729.d730)=0,&quot;NA&quot;,SUM(L729:L730)/SUM(D729:D730))"/>
    <hyperlink ref="X1320" r:id="rId4477" display="=@if(sum(d729.d730)=0,&quot;NA&quot;,SUM(L729:L730)/SUM(D729:D730))"/>
    <hyperlink ref="X1321" r:id="rId4478" display="=@if(sum(d729.d730)=0,&quot;NA&quot;,SUM(L729:L730)/SUM(D729:D730))"/>
    <hyperlink ref="Z1319" r:id="rId4479" display="=@if(sum(d729.d730)=0,&quot;NA&quot;,SUM(L729:L730)/SUM(D729:D730))"/>
    <hyperlink ref="Z1320" r:id="rId4480" display="=@if(sum(d729.d730)=0,&quot;NA&quot;,SUM(L729:L730)/SUM(D729:D730))"/>
    <hyperlink ref="Z1321" r:id="rId4481" display="=@if(sum(d729.d730)=0,&quot;NA&quot;,SUM(L729:L730)/SUM(D729:D730))"/>
    <hyperlink ref="AB1320" r:id="rId4482" display="=@if(sum(d729.d730)=0,&quot;NA&quot;,SUM(L729:L730)/SUM(D729:D730))"/>
    <hyperlink ref="AB1321" r:id="rId4483" display="=@if(sum(d729.d730)=0,&quot;NA&quot;,SUM(L729:L730)/SUM(D729:D730))"/>
    <hyperlink ref="AD1321" r:id="rId4484" display="=@if(sum(d729.d730)=0,&quot;NA&quot;,SUM(L729:L730)/SUM(D729:D730))"/>
    <hyperlink ref="R1322" r:id="rId4485" display="=@if(sum(d729.d730)=0,&quot;NA&quot;,SUM(L729:L730)/SUM(D729:D730))"/>
    <hyperlink ref="R1323" r:id="rId4486" display="=@if(sum(d729.d730)=0,&quot;NA&quot;,SUM(L729:L730)/SUM(D729:D730))"/>
    <hyperlink ref="R1324" r:id="rId4487" display="=@if(sum(d729.d730)=0,&quot;NA&quot;,SUM(L729:L730)/SUM(D729:D730))"/>
    <hyperlink ref="T1322" r:id="rId4488" display="=@if(sum(d729.d730)=0,&quot;NA&quot;,SUM(L729:L730)/SUM(D729:D730))"/>
    <hyperlink ref="T1323" r:id="rId4489" display="=@if(sum(d729.d730)=0,&quot;NA&quot;,SUM(L729:L730)/SUM(D729:D730))"/>
    <hyperlink ref="T1324" r:id="rId4490" display="=@if(sum(d729.d730)=0,&quot;NA&quot;,SUM(L729:L730)/SUM(D729:D730))"/>
    <hyperlink ref="V1322" r:id="rId4491" display="=@if(sum(d729.d730)=0,&quot;NA&quot;,SUM(L729:L730)/SUM(D729:D730))"/>
    <hyperlink ref="V1323" r:id="rId4492" display="=@if(sum(d729.d730)=0,&quot;NA&quot;,SUM(L729:L730)/SUM(D729:D730))"/>
    <hyperlink ref="V1324" r:id="rId4493" display="=@if(sum(d729.d730)=0,&quot;NA&quot;,SUM(L729:L730)/SUM(D729:D730))"/>
    <hyperlink ref="X1322" r:id="rId4494" display="=@if(sum(d729.d730)=0,&quot;NA&quot;,SUM(L729:L730)/SUM(D729:D730))"/>
    <hyperlink ref="X1323" r:id="rId4495" display="=@if(sum(d729.d730)=0,&quot;NA&quot;,SUM(L729:L730)/SUM(D729:D730))"/>
    <hyperlink ref="X1324" r:id="rId4496" display="=@if(sum(d729.d730)=0,&quot;NA&quot;,SUM(L729:L730)/SUM(D729:D730))"/>
    <hyperlink ref="Z1322" r:id="rId4497" display="=@if(sum(d729.d730)=0,&quot;NA&quot;,SUM(L729:L730)/SUM(D729:D730))"/>
    <hyperlink ref="Z1323" r:id="rId4498" display="=@if(sum(d729.d730)=0,&quot;NA&quot;,SUM(L729:L730)/SUM(D729:D730))"/>
    <hyperlink ref="Z1324" r:id="rId4499" display="=@if(sum(d729.d730)=0,&quot;NA&quot;,SUM(L729:L730)/SUM(D729:D730))"/>
    <hyperlink ref="AB1322" r:id="rId4500" display="=@if(sum(d729.d730)=0,&quot;NA&quot;,SUM(L729:L730)/SUM(D729:D730))"/>
    <hyperlink ref="AB1323" r:id="rId4501" display="=@if(sum(d729.d730)=0,&quot;NA&quot;,SUM(L729:L730)/SUM(D729:D730))"/>
    <hyperlink ref="AB1324" r:id="rId4502" display="=@if(sum(d729.d730)=0,&quot;NA&quot;,SUM(L729:L730)/SUM(D729:D730))"/>
    <hyperlink ref="AD1322" r:id="rId4503" display="=@if(sum(d729.d730)=0,&quot;NA&quot;,SUM(L729:L730)/SUM(D729:D730))"/>
    <hyperlink ref="AD1323" r:id="rId4504" display="=@if(sum(d729.d730)=0,&quot;NA&quot;,SUM(L729:L730)/SUM(D729:D730))"/>
    <hyperlink ref="AD1324" r:id="rId4505" display="=@if(sum(d729.d730)=0,&quot;NA&quot;,SUM(L729:L730)/SUM(D729:D730))"/>
    <hyperlink ref="AF1322" r:id="rId4506" display="=@if(sum(d729.d730)=0,&quot;NA&quot;,SUM(L729:L730)/SUM(D729:D730))"/>
    <hyperlink ref="AF1323" r:id="rId4507" display="=@if(sum(d729.d730)=0,&quot;NA&quot;,SUM(L729:L730)/SUM(D729:D730))"/>
    <hyperlink ref="AF1324" r:id="rId4508" display="=@if(sum(d729.d730)=0,&quot;NA&quot;,SUM(L729:L730)/SUM(D729:D730))"/>
    <hyperlink ref="AH1320" r:id="rId4509" display="=@if(sum(d729.d730)=0,&quot;NA&quot;,SUM(L729:L730)/SUM(D729:D730))"/>
    <hyperlink ref="AH1323" r:id="rId4510" display="=@if(sum(d729.d730)=0,&quot;NA&quot;,SUM(L729:L730)/SUM(D729:D730))"/>
    <hyperlink ref="AH1324" r:id="rId4511" display="=@if(sum(d729.d730)=0,&quot;NA&quot;,SUM(L729:L730)/SUM(D729:D730))"/>
    <hyperlink ref="AJ1320" r:id="rId4512" display="=@if(sum(d729.d730)=0,&quot;NA&quot;,SUM(L729:L730)/SUM(D729:D730))"/>
    <hyperlink ref="AJ1321" r:id="rId4513" display="=@if(sum(d729.d730)=0,&quot;NA&quot;,SUM(L729:L730)/SUM(D729:D730))"/>
    <hyperlink ref="AJ1324" r:id="rId4514" display="=@if(sum(d729.d730)=0,&quot;NA&quot;,SUM(L729:L730)/SUM(D729:D730))"/>
    <hyperlink ref="AL1320" r:id="rId4515" display="=@if(sum(d729.d730)=0,&quot;NA&quot;,SUM(L729:L730)/SUM(D729:D730))"/>
    <hyperlink ref="AL1321" r:id="rId4516" display="=@if(sum(d729.d730)=0,&quot;NA&quot;,SUM(L729:L730)/SUM(D729:D730))"/>
    <hyperlink ref="AL1322" r:id="rId4517" display="=@if(sum(d729.d730)=0,&quot;NA&quot;,SUM(L729:L730)/SUM(D729:D730))"/>
    <hyperlink ref="AN1320" r:id="rId4518" display="=@if(sum(d729.d730)=0,&quot;NA&quot;,SUM(L729:L730)/SUM(D729:D730))"/>
    <hyperlink ref="AN1321" r:id="rId4519" display="=@if(sum(d729.d730)=0,&quot;NA&quot;,SUM(L729:L730)/SUM(D729:D730))"/>
    <hyperlink ref="AN1322" r:id="rId4520" display="=@if(sum(d729.d730)=0,&quot;NA&quot;,SUM(L729:L730)/SUM(D729:D730))"/>
    <hyperlink ref="AN1323" r:id="rId4521" display="=@if(sum(d729.d730)=0,&quot;NA&quot;,SUM(L729:L730)/SUM(D729:D730))"/>
    <hyperlink ref="V1319" r:id="rId4522" display="=@if(sum(d729.d730)=0,&quot;NA&quot;,SUM(L729:L730)/SUM(D729:D730))"/>
    <hyperlink ref="R1325" r:id="rId4523" display="=@if(sum(d729.d730)=0,&quot;NA&quot;,SUM(L729:L730)/SUM(D729:D730))"/>
    <hyperlink ref="T1325" r:id="rId4524" display="=@if(sum(d729.d730)=0,&quot;NA&quot;,SUM(L729:L730)/SUM(D729:D730))"/>
    <hyperlink ref="V1325" r:id="rId4525" display="=@if(sum(d729.d730)=0,&quot;NA&quot;,SUM(L729:L730)/SUM(D729:D730))"/>
    <hyperlink ref="Z1325" r:id="rId4526" display="=@if(sum(d729.d730)=0,&quot;NA&quot;,SUM(L729:L730)/SUM(D729:D730))"/>
    <hyperlink ref="AB1325" r:id="rId4527" display="=@if(sum(d729.d730)=0,&quot;NA&quot;,SUM(L729:L730)/SUM(D729:D730))"/>
    <hyperlink ref="AD1325" r:id="rId4528" display="=@if(sum(d729.d730)=0,&quot;NA&quot;,SUM(L729:L730)/SUM(D729:D730))"/>
    <hyperlink ref="AF1325" r:id="rId4529" display="=@if(sum(d729.d730)=0,&quot;NA&quot;,SUM(L729:L730)/SUM(D729:D730))"/>
    <hyperlink ref="AH1325" r:id="rId4530" display="=@if(sum(d729.d730)=0,&quot;NA&quot;,SUM(L729:L730)/SUM(D729:D730))"/>
    <hyperlink ref="AJ1325" r:id="rId4531" display="=@if(sum(d729.d730)=0,&quot;NA&quot;,SUM(L729:L730)/SUM(D729:D730))"/>
    <hyperlink ref="AL1325" r:id="rId4532" display="=@if(sum(d729.d730)=0,&quot;NA&quot;,SUM(L729:L730)/SUM(D729:D730))"/>
    <hyperlink ref="R1326:R1328" r:id="rId4533" display="=@if(sum(d729.d730)=0,&quot;NA&quot;,SUM(L729:L730)/SUM(D729:D730))"/>
    <hyperlink ref="T1326:T1328" r:id="rId4534" display="=@if(sum(d729.d730)=0,&quot;NA&quot;,SUM(L729:L730)/SUM(D729:D730))"/>
    <hyperlink ref="V1326:V1328" r:id="rId4535" display="=@if(sum(d729.d730)=0,&quot;NA&quot;,SUM(L729:L730)/SUM(D729:D730))"/>
    <hyperlink ref="X1325" r:id="rId4536" display="=@if(sum(d729.d730)=0,&quot;NA&quot;,SUM(L729:L730)/SUM(D729:D730))"/>
    <hyperlink ref="X1326:X1328" r:id="rId4537" display="=@if(sum(d729.d730)=0,&quot;NA&quot;,SUM(L729:L730)/SUM(D729:D730))"/>
    <hyperlink ref="Z1326:Z1328" r:id="rId4538" display="=@if(sum(d729.d730)=0,&quot;NA&quot;,SUM(L729:L730)/SUM(D729:D730))"/>
    <hyperlink ref="AB1326:AB1328" r:id="rId4539" display="=@if(sum(d729.d730)=0,&quot;NA&quot;,SUM(L729:L730)/SUM(D729:D730))"/>
    <hyperlink ref="AD1326:AD1328" r:id="rId4540" display="=@if(sum(d729.d730)=0,&quot;NA&quot;,SUM(L729:L730)/SUM(D729:D730))"/>
    <hyperlink ref="AF1326:AF1328" r:id="rId4541" display="=@if(sum(d729.d730)=0,&quot;NA&quot;,SUM(L729:L730)/SUM(D729:D730))"/>
    <hyperlink ref="AH1326:AH1328" r:id="rId4542" display="=@if(sum(d729.d730)=0,&quot;NA&quot;,SUM(L729:L730)/SUM(D729:D730))"/>
    <hyperlink ref="AJ1326:AJ1328" r:id="rId4543" display="=@if(sum(d729.d730)=0,&quot;NA&quot;,SUM(L729:L730)/SUM(D729:D730))"/>
    <hyperlink ref="AL1326:AL1328" r:id="rId4544" display="=@if(sum(d729.d730)=0,&quot;NA&quot;,SUM(L729:L730)/SUM(D729:D730))"/>
    <hyperlink ref="AN1326:AN1328" r:id="rId4545" display="=@if(sum(d729.d730)=0,&quot;NA&quot;,SUM(L729:L730)/SUM(D729:D730))"/>
    <hyperlink ref="V1317" r:id="rId4546" display="=@if(sum(d729.d730)=0,&quot;NA&quot;,SUM(L729:L730)/SUM(D729:D730))"/>
    <hyperlink ref="T1316" r:id="rId4547" display="=@if(sum(d729.d730)=0,&quot;NA&quot;,SUM(L729:L730)/SUM(D729:D730))"/>
    <hyperlink ref="N1342" r:id="rId4548" display="=@if(sum(d729.d730)=0,&quot;NA&quot;,SUM(L729:L730)/SUM(D729:D730))"/>
    <hyperlink ref="N1343" r:id="rId4549" display="=@if(sum(d729.d730)=0,&quot;NA&quot;,SUM(L729:L730)/SUM(D729:D730))"/>
    <hyperlink ref="N1344" r:id="rId4550" display="=@if(sum(d729.d730)=0,&quot;NA&quot;,SUM(L729:L730)/SUM(D729:D730))"/>
    <hyperlink ref="N1345" r:id="rId4551" display="=@if(sum(d729.d730)=0,&quot;NA&quot;,SUM(L729:L730)/SUM(D729:D730))"/>
    <hyperlink ref="N1346:N1349" r:id="rId4552" display="=@if(sum(d729.d730)=0,&quot;NA&quot;,SUM(L729:L730)/SUM(D729:D730))"/>
    <hyperlink ref="P1342" r:id="rId4553" display="=@if(sum(d729.d730)=0,&quot;NA&quot;,SUM(L729:L730)/SUM(D729:D730))"/>
    <hyperlink ref="P1343" r:id="rId4554" display="=@if(sum(d729.d730)=0,&quot;NA&quot;,SUM(L729:L730)/SUM(D729:D730))"/>
    <hyperlink ref="P1344" r:id="rId4555" display="=@if(sum(d729.d730)=0,&quot;NA&quot;,SUM(L729:L730)/SUM(D729:D730))"/>
    <hyperlink ref="P1345" r:id="rId4556" display="=@if(sum(d729.d730)=0,&quot;NA&quot;,SUM(L729:L730)/SUM(D729:D730))"/>
    <hyperlink ref="P1346:P1349" r:id="rId4557" display="=@if(sum(d729.d730)=0,&quot;NA&quot;,SUM(L729:L730)/SUM(D729:D730))"/>
    <hyperlink ref="T1338" r:id="rId4558" display="=@if(sum(d729.d730)=0,&quot;NA&quot;,SUM(L729:L730)/SUM(D729:D730))"/>
    <hyperlink ref="T1339" r:id="rId4559" display="=@if(sum(d729.d730)=0,&quot;NA&quot;,SUM(L729:L730)/SUM(D729:D730))"/>
    <hyperlink ref="T1340" r:id="rId4560" display="=@if(sum(d729.d730)=0,&quot;NA&quot;,SUM(L729:L730)/SUM(D729:D730))"/>
    <hyperlink ref="T1341" r:id="rId4561" display="=@if(sum(d729.d730)=0,&quot;NA&quot;,SUM(L729:L730)/SUM(D729:D730))"/>
    <hyperlink ref="T1342" r:id="rId4562" display="=@if(sum(d729.d730)=0,&quot;NA&quot;,SUM(L729:L730)/SUM(D729:D730))"/>
    <hyperlink ref="V1339" r:id="rId4563" display="=@if(sum(d729.d730)=0,&quot;NA&quot;,SUM(L729:L730)/SUM(D729:D730))"/>
    <hyperlink ref="V1341" r:id="rId4564" display="=@if(sum(d729.d730)=0,&quot;NA&quot;,SUM(L729:L730)/SUM(D729:D730))"/>
    <hyperlink ref="V1342" r:id="rId4565" display="=@if(sum(d729.d730)=0,&quot;NA&quot;,SUM(L729:L730)/SUM(D729:D730))"/>
    <hyperlink ref="X1339" r:id="rId4566" display="=@if(sum(d729.d730)=0,&quot;NA&quot;,SUM(L729:L730)/SUM(D729:D730))"/>
    <hyperlink ref="X1340" r:id="rId4567" display="=@if(sum(d729.d730)=0,&quot;NA&quot;,SUM(L729:L730)/SUM(D729:D730))"/>
    <hyperlink ref="X1341" r:id="rId4568" display="=@if(sum(d729.d730)=0,&quot;NA&quot;,SUM(L729:L730)/SUM(D729:D730))"/>
    <hyperlink ref="X1342" r:id="rId4569" display="=@if(sum(d729.d730)=0,&quot;NA&quot;,SUM(L729:L730)/SUM(D729:D730))"/>
    <hyperlink ref="Z1340" r:id="rId4570" display="=@if(sum(d729.d730)=0,&quot;NA&quot;,SUM(L729:L730)/SUM(D729:D730))"/>
    <hyperlink ref="Z1341" r:id="rId4571" display="=@if(sum(d729.d730)=0,&quot;NA&quot;,SUM(L729:L730)/SUM(D729:D730))"/>
    <hyperlink ref="Z1342" r:id="rId4572" display="=@if(sum(d729.d730)=0,&quot;NA&quot;,SUM(L729:L730)/SUM(D729:D730))"/>
    <hyperlink ref="AB1341" r:id="rId4573" display="=@if(sum(d729.d730)=0,&quot;NA&quot;,SUM(L729:L730)/SUM(D729:D730))"/>
    <hyperlink ref="AB1342" r:id="rId4574" display="=@if(sum(d729.d730)=0,&quot;NA&quot;,SUM(L729:L730)/SUM(D729:D730))"/>
    <hyperlink ref="AD1342" r:id="rId4575" display="=@if(sum(d729.d730)=0,&quot;NA&quot;,SUM(L729:L730)/SUM(D729:D730))"/>
    <hyperlink ref="R1343" r:id="rId4576" display="=@if(sum(d729.d730)=0,&quot;NA&quot;,SUM(L729:L730)/SUM(D729:D730))"/>
    <hyperlink ref="R1344" r:id="rId4577" display="=@if(sum(d729.d730)=0,&quot;NA&quot;,SUM(L729:L730)/SUM(D729:D730))"/>
    <hyperlink ref="R1345" r:id="rId4578" display="=@if(sum(d729.d730)=0,&quot;NA&quot;,SUM(L729:L730)/SUM(D729:D730))"/>
    <hyperlink ref="T1343" r:id="rId4579" display="=@if(sum(d729.d730)=0,&quot;NA&quot;,SUM(L729:L730)/SUM(D729:D730))"/>
    <hyperlink ref="T1344" r:id="rId4580" display="=@if(sum(d729.d730)=0,&quot;NA&quot;,SUM(L729:L730)/SUM(D729:D730))"/>
    <hyperlink ref="T1345" r:id="rId4581" display="=@if(sum(d729.d730)=0,&quot;NA&quot;,SUM(L729:L730)/SUM(D729:D730))"/>
    <hyperlink ref="V1343" r:id="rId4582" display="=@if(sum(d729.d730)=0,&quot;NA&quot;,SUM(L729:L730)/SUM(D729:D730))"/>
    <hyperlink ref="V1344" r:id="rId4583" display="=@if(sum(d729.d730)=0,&quot;NA&quot;,SUM(L729:L730)/SUM(D729:D730))"/>
    <hyperlink ref="V1345" r:id="rId4584" display="=@if(sum(d729.d730)=0,&quot;NA&quot;,SUM(L729:L730)/SUM(D729:D730))"/>
    <hyperlink ref="X1343" r:id="rId4585" display="=@if(sum(d729.d730)=0,&quot;NA&quot;,SUM(L729:L730)/SUM(D729:D730))"/>
    <hyperlink ref="X1344" r:id="rId4586" display="=@if(sum(d729.d730)=0,&quot;NA&quot;,SUM(L729:L730)/SUM(D729:D730))"/>
    <hyperlink ref="X1345" r:id="rId4587" display="=@if(sum(d729.d730)=0,&quot;NA&quot;,SUM(L729:L730)/SUM(D729:D730))"/>
    <hyperlink ref="Z1343" r:id="rId4588" display="=@if(sum(d729.d730)=0,&quot;NA&quot;,SUM(L729:L730)/SUM(D729:D730))"/>
    <hyperlink ref="Z1344" r:id="rId4589" display="=@if(sum(d729.d730)=0,&quot;NA&quot;,SUM(L729:L730)/SUM(D729:D730))"/>
    <hyperlink ref="Z1345" r:id="rId4590" display="=@if(sum(d729.d730)=0,&quot;NA&quot;,SUM(L729:L730)/SUM(D729:D730))"/>
    <hyperlink ref="AB1343" r:id="rId4591" display="=@if(sum(d729.d730)=0,&quot;NA&quot;,SUM(L729:L730)/SUM(D729:D730))"/>
    <hyperlink ref="AB1344" r:id="rId4592" display="=@if(sum(d729.d730)=0,&quot;NA&quot;,SUM(L729:L730)/SUM(D729:D730))"/>
    <hyperlink ref="AB1345" r:id="rId4593" display="=@if(sum(d729.d730)=0,&quot;NA&quot;,SUM(L729:L730)/SUM(D729:D730))"/>
    <hyperlink ref="AD1343" r:id="rId4594" display="=@if(sum(d729.d730)=0,&quot;NA&quot;,SUM(L729:L730)/SUM(D729:D730))"/>
    <hyperlink ref="AD1344" r:id="rId4595" display="=@if(sum(d729.d730)=0,&quot;NA&quot;,SUM(L729:L730)/SUM(D729:D730))"/>
    <hyperlink ref="AD1345" r:id="rId4596" display="=@if(sum(d729.d730)=0,&quot;NA&quot;,SUM(L729:L730)/SUM(D729:D730))"/>
    <hyperlink ref="AF1343" r:id="rId4597" display="=@if(sum(d729.d730)=0,&quot;NA&quot;,SUM(L729:L730)/SUM(D729:D730))"/>
    <hyperlink ref="AF1344" r:id="rId4598" display="=@if(sum(d729.d730)=0,&quot;NA&quot;,SUM(L729:L730)/SUM(D729:D730))"/>
    <hyperlink ref="AF1345" r:id="rId4599" display="=@if(sum(d729.d730)=0,&quot;NA&quot;,SUM(L729:L730)/SUM(D729:D730))"/>
    <hyperlink ref="AH1341" r:id="rId4600" display="=@if(sum(d729.d730)=0,&quot;NA&quot;,SUM(L729:L730)/SUM(D729:D730))"/>
    <hyperlink ref="AH1344" r:id="rId4601" display="=@if(sum(d729.d730)=0,&quot;NA&quot;,SUM(L729:L730)/SUM(D729:D730))"/>
    <hyperlink ref="AH1345" r:id="rId4602" display="=@if(sum(d729.d730)=0,&quot;NA&quot;,SUM(L729:L730)/SUM(D729:D730))"/>
    <hyperlink ref="AJ1341" r:id="rId4603" display="=@if(sum(d729.d730)=0,&quot;NA&quot;,SUM(L729:L730)/SUM(D729:D730))"/>
    <hyperlink ref="AJ1342" r:id="rId4604" display="=@if(sum(d729.d730)=0,&quot;NA&quot;,SUM(L729:L730)/SUM(D729:D730))"/>
    <hyperlink ref="AJ1345" r:id="rId4605" display="=@if(sum(d729.d730)=0,&quot;NA&quot;,SUM(L729:L730)/SUM(D729:D730))"/>
    <hyperlink ref="AL1341" r:id="rId4606" display="=@if(sum(d729.d730)=0,&quot;NA&quot;,SUM(L729:L730)/SUM(D729:D730))"/>
    <hyperlink ref="AL1342" r:id="rId4607" display="=@if(sum(d729.d730)=0,&quot;NA&quot;,SUM(L729:L730)/SUM(D729:D730))"/>
    <hyperlink ref="AL1343" r:id="rId4608" display="=@if(sum(d729.d730)=0,&quot;NA&quot;,SUM(L729:L730)/SUM(D729:D730))"/>
    <hyperlink ref="AN1341" r:id="rId4609" display="=@if(sum(d729.d730)=0,&quot;NA&quot;,SUM(L729:L730)/SUM(D729:D730))"/>
    <hyperlink ref="AN1342" r:id="rId4610" display="=@if(sum(d729.d730)=0,&quot;NA&quot;,SUM(L729:L730)/SUM(D729:D730))"/>
    <hyperlink ref="AN1343" r:id="rId4611" display="=@if(sum(d729.d730)=0,&quot;NA&quot;,SUM(L729:L730)/SUM(D729:D730))"/>
    <hyperlink ref="AN1344" r:id="rId4612" display="=@if(sum(d729.d730)=0,&quot;NA&quot;,SUM(L729:L730)/SUM(D729:D730))"/>
    <hyperlink ref="V1340" r:id="rId4613" display="=@if(sum(d729.d730)=0,&quot;NA&quot;,SUM(L729:L730)/SUM(D729:D730))"/>
    <hyperlink ref="R1346" r:id="rId4614" display="=@if(sum(d729.d730)=0,&quot;NA&quot;,SUM(L729:L730)/SUM(D729:D730))"/>
    <hyperlink ref="T1346" r:id="rId4615" display="=@if(sum(d729.d730)=0,&quot;NA&quot;,SUM(L729:L730)/SUM(D729:D730))"/>
    <hyperlink ref="V1346" r:id="rId4616" display="=@if(sum(d729.d730)=0,&quot;NA&quot;,SUM(L729:L730)/SUM(D729:D730))"/>
    <hyperlink ref="Z1346" r:id="rId4617" display="=@if(sum(d729.d730)=0,&quot;NA&quot;,SUM(L729:L730)/SUM(D729:D730))"/>
    <hyperlink ref="AB1346" r:id="rId4618" display="=@if(sum(d729.d730)=0,&quot;NA&quot;,SUM(L729:L730)/SUM(D729:D730))"/>
    <hyperlink ref="AD1346" r:id="rId4619" display="=@if(sum(d729.d730)=0,&quot;NA&quot;,SUM(L729:L730)/SUM(D729:D730))"/>
    <hyperlink ref="AF1346" r:id="rId4620" display="=@if(sum(d729.d730)=0,&quot;NA&quot;,SUM(L729:L730)/SUM(D729:D730))"/>
    <hyperlink ref="AH1346" r:id="rId4621" display="=@if(sum(d729.d730)=0,&quot;NA&quot;,SUM(L729:L730)/SUM(D729:D730))"/>
    <hyperlink ref="AJ1346" r:id="rId4622" display="=@if(sum(d729.d730)=0,&quot;NA&quot;,SUM(L729:L730)/SUM(D729:D730))"/>
    <hyperlink ref="AL1346" r:id="rId4623" display="=@if(sum(d729.d730)=0,&quot;NA&quot;,SUM(L729:L730)/SUM(D729:D730))"/>
    <hyperlink ref="R1347:R1349" r:id="rId4624" display="=@if(sum(d729.d730)=0,&quot;NA&quot;,SUM(L729:L730)/SUM(D729:D730))"/>
    <hyperlink ref="T1347:T1349" r:id="rId4625" display="=@if(sum(d729.d730)=0,&quot;NA&quot;,SUM(L729:L730)/SUM(D729:D730))"/>
    <hyperlink ref="V1347:V1349" r:id="rId4626" display="=@if(sum(d729.d730)=0,&quot;NA&quot;,SUM(L729:L730)/SUM(D729:D730))"/>
    <hyperlink ref="X1346" r:id="rId4627" display="=@if(sum(d729.d730)=0,&quot;NA&quot;,SUM(L729:L730)/SUM(D729:D730))"/>
    <hyperlink ref="X1347:X1349" r:id="rId4628" display="=@if(sum(d729.d730)=0,&quot;NA&quot;,SUM(L729:L730)/SUM(D729:D730))"/>
    <hyperlink ref="Z1347:Z1349" r:id="rId4629" display="=@if(sum(d729.d730)=0,&quot;NA&quot;,SUM(L729:L730)/SUM(D729:D730))"/>
    <hyperlink ref="AB1347:AB1349" r:id="rId4630" display="=@if(sum(d729.d730)=0,&quot;NA&quot;,SUM(L729:L730)/SUM(D729:D730))"/>
    <hyperlink ref="AD1347:AD1349" r:id="rId4631" display="=@if(sum(d729.d730)=0,&quot;NA&quot;,SUM(L729:L730)/SUM(D729:D730))"/>
    <hyperlink ref="AF1347:AF1349" r:id="rId4632" display="=@if(sum(d729.d730)=0,&quot;NA&quot;,SUM(L729:L730)/SUM(D729:D730))"/>
    <hyperlink ref="AH1347:AH1349" r:id="rId4633" display="=@if(sum(d729.d730)=0,&quot;NA&quot;,SUM(L729:L730)/SUM(D729:D730))"/>
    <hyperlink ref="AJ1347:AJ1349" r:id="rId4634" display="=@if(sum(d729.d730)=0,&quot;NA&quot;,SUM(L729:L730)/SUM(D729:D730))"/>
    <hyperlink ref="AL1347:AL1349" r:id="rId4635" display="=@if(sum(d729.d730)=0,&quot;NA&quot;,SUM(L729:L730)/SUM(D729:D730))"/>
    <hyperlink ref="AN1347:AN1349" r:id="rId4636" display="=@if(sum(d729.d730)=0,&quot;NA&quot;,SUM(L729:L730)/SUM(D729:D730))"/>
    <hyperlink ref="V1338" r:id="rId4637" display="=@if(sum(d729.d730)=0,&quot;NA&quot;,SUM(L729:L730)/SUM(D729:D730))"/>
    <hyperlink ref="T1337" r:id="rId4638" display="=@if(sum(d729.d730)=0,&quot;NA&quot;,SUM(L729:L730)/SUM(D729:D730))"/>
    <hyperlink ref="N1384" r:id="rId4639" display="=@if(sum(d729.d730)=0,&quot;NA&quot;,SUM(L729:L730)/SUM(D729:D730))"/>
    <hyperlink ref="N1385" r:id="rId4640" display="=@if(sum(d729.d730)=0,&quot;NA&quot;,SUM(L729:L730)/SUM(D729:D730))"/>
    <hyperlink ref="N1386" r:id="rId4641" display="=@if(sum(d729.d730)=0,&quot;NA&quot;,SUM(L729:L730)/SUM(D729:D730))"/>
    <hyperlink ref="N1387" r:id="rId4642" display="=@if(sum(d729.d730)=0,&quot;NA&quot;,SUM(L729:L730)/SUM(D729:D730))"/>
    <hyperlink ref="N1388:N1391" r:id="rId4643" display="=@if(sum(d729.d730)=0,&quot;NA&quot;,SUM(L729:L730)/SUM(D729:D730))"/>
    <hyperlink ref="P1384" r:id="rId4644" display="=@if(sum(d729.d730)=0,&quot;NA&quot;,SUM(L729:L730)/SUM(D729:D730))"/>
    <hyperlink ref="P1385" r:id="rId4645" display="=@if(sum(d729.d730)=0,&quot;NA&quot;,SUM(L729:L730)/SUM(D729:D730))"/>
    <hyperlink ref="P1386" r:id="rId4646" display="=@if(sum(d729.d730)=0,&quot;NA&quot;,SUM(L729:L730)/SUM(D729:D730))"/>
    <hyperlink ref="P1387" r:id="rId4647" display="=@if(sum(d729.d730)=0,&quot;NA&quot;,SUM(L729:L730)/SUM(D729:D730))"/>
    <hyperlink ref="P1388:P1391" r:id="rId4648" display="=@if(sum(d729.d730)=0,&quot;NA&quot;,SUM(L729:L730)/SUM(D729:D730))"/>
    <hyperlink ref="T1380" r:id="rId4649" display="=@if(sum(d729.d730)=0,&quot;NA&quot;,SUM(L729:L730)/SUM(D729:D730))"/>
    <hyperlink ref="T1381" r:id="rId4650" display="=@if(sum(d729.d730)=0,&quot;NA&quot;,SUM(L729:L730)/SUM(D729:D730))"/>
    <hyperlink ref="T1382" r:id="rId4651" display="=@if(sum(d729.d730)=0,&quot;NA&quot;,SUM(L729:L730)/SUM(D729:D730))"/>
    <hyperlink ref="T1383" r:id="rId4652" display="=@if(sum(d729.d730)=0,&quot;NA&quot;,SUM(L729:L730)/SUM(D729:D730))"/>
    <hyperlink ref="T1384" r:id="rId4653" display="=@if(sum(d729.d730)=0,&quot;NA&quot;,SUM(L729:L730)/SUM(D729:D730))"/>
    <hyperlink ref="V1381" r:id="rId4654" display="=@if(sum(d729.d730)=0,&quot;NA&quot;,SUM(L729:L730)/SUM(D729:D730))"/>
    <hyperlink ref="V1383" r:id="rId4655" display="=@if(sum(d729.d730)=0,&quot;NA&quot;,SUM(L729:L730)/SUM(D729:D730))"/>
    <hyperlink ref="V1384" r:id="rId4656" display="=@if(sum(d729.d730)=0,&quot;NA&quot;,SUM(L729:L730)/SUM(D729:D730))"/>
    <hyperlink ref="X1381" r:id="rId4657" display="=@if(sum(d729.d730)=0,&quot;NA&quot;,SUM(L729:L730)/SUM(D729:D730))"/>
    <hyperlink ref="X1382" r:id="rId4658" display="=@if(sum(d729.d730)=0,&quot;NA&quot;,SUM(L729:L730)/SUM(D729:D730))"/>
    <hyperlink ref="X1383" r:id="rId4659" display="=@if(sum(d729.d730)=0,&quot;NA&quot;,SUM(L729:L730)/SUM(D729:D730))"/>
    <hyperlink ref="X1384" r:id="rId4660" display="=@if(sum(d729.d730)=0,&quot;NA&quot;,SUM(L729:L730)/SUM(D729:D730))"/>
    <hyperlink ref="Z1382" r:id="rId4661" display="=@if(sum(d729.d730)=0,&quot;NA&quot;,SUM(L729:L730)/SUM(D729:D730))"/>
    <hyperlink ref="Z1383" r:id="rId4662" display="=@if(sum(d729.d730)=0,&quot;NA&quot;,SUM(L729:L730)/SUM(D729:D730))"/>
    <hyperlink ref="Z1384" r:id="rId4663" display="=@if(sum(d729.d730)=0,&quot;NA&quot;,SUM(L729:L730)/SUM(D729:D730))"/>
    <hyperlink ref="AB1383" r:id="rId4664" display="=@if(sum(d729.d730)=0,&quot;NA&quot;,SUM(L729:L730)/SUM(D729:D730))"/>
    <hyperlink ref="AB1384" r:id="rId4665" display="=@if(sum(d729.d730)=0,&quot;NA&quot;,SUM(L729:L730)/SUM(D729:D730))"/>
    <hyperlink ref="AD1384" r:id="rId4666" display="=@if(sum(d729.d730)=0,&quot;NA&quot;,SUM(L729:L730)/SUM(D729:D730))"/>
    <hyperlink ref="R1385" r:id="rId4667" display="=@if(sum(d729.d730)=0,&quot;NA&quot;,SUM(L729:L730)/SUM(D729:D730))"/>
    <hyperlink ref="R1386" r:id="rId4668" display="=@if(sum(d729.d730)=0,&quot;NA&quot;,SUM(L729:L730)/SUM(D729:D730))"/>
    <hyperlink ref="R1387" r:id="rId4669" display="=@if(sum(d729.d730)=0,&quot;NA&quot;,SUM(L729:L730)/SUM(D729:D730))"/>
    <hyperlink ref="T1385" r:id="rId4670" display="=@if(sum(d729.d730)=0,&quot;NA&quot;,SUM(L729:L730)/SUM(D729:D730))"/>
    <hyperlink ref="T1386" r:id="rId4671" display="=@if(sum(d729.d730)=0,&quot;NA&quot;,SUM(L729:L730)/SUM(D729:D730))"/>
    <hyperlink ref="T1387" r:id="rId4672" display="=@if(sum(d729.d730)=0,&quot;NA&quot;,SUM(L729:L730)/SUM(D729:D730))"/>
    <hyperlink ref="V1385" r:id="rId4673" display="=@if(sum(d729.d730)=0,&quot;NA&quot;,SUM(L729:L730)/SUM(D729:D730))"/>
    <hyperlink ref="V1386" r:id="rId4674" display="=@if(sum(d729.d730)=0,&quot;NA&quot;,SUM(L729:L730)/SUM(D729:D730))"/>
    <hyperlink ref="V1387" r:id="rId4675" display="=@if(sum(d729.d730)=0,&quot;NA&quot;,SUM(L729:L730)/SUM(D729:D730))"/>
    <hyperlink ref="X1385" r:id="rId4676" display="=@if(sum(d729.d730)=0,&quot;NA&quot;,SUM(L729:L730)/SUM(D729:D730))"/>
    <hyperlink ref="X1386" r:id="rId4677" display="=@if(sum(d729.d730)=0,&quot;NA&quot;,SUM(L729:L730)/SUM(D729:D730))"/>
    <hyperlink ref="X1387" r:id="rId4678" display="=@if(sum(d729.d730)=0,&quot;NA&quot;,SUM(L729:L730)/SUM(D729:D730))"/>
    <hyperlink ref="Z1385" r:id="rId4679" display="=@if(sum(d729.d730)=0,&quot;NA&quot;,SUM(L729:L730)/SUM(D729:D730))"/>
    <hyperlink ref="Z1386" r:id="rId4680" display="=@if(sum(d729.d730)=0,&quot;NA&quot;,SUM(L729:L730)/SUM(D729:D730))"/>
    <hyperlink ref="Z1387" r:id="rId4681" display="=@if(sum(d729.d730)=0,&quot;NA&quot;,SUM(L729:L730)/SUM(D729:D730))"/>
    <hyperlink ref="AB1385" r:id="rId4682" display="=@if(sum(d729.d730)=0,&quot;NA&quot;,SUM(L729:L730)/SUM(D729:D730))"/>
    <hyperlink ref="AB1386" r:id="rId4683" display="=@if(sum(d729.d730)=0,&quot;NA&quot;,SUM(L729:L730)/SUM(D729:D730))"/>
    <hyperlink ref="AB1387" r:id="rId4684" display="=@if(sum(d729.d730)=0,&quot;NA&quot;,SUM(L729:L730)/SUM(D729:D730))"/>
    <hyperlink ref="AD1385" r:id="rId4685" display="=@if(sum(d729.d730)=0,&quot;NA&quot;,SUM(L729:L730)/SUM(D729:D730))"/>
    <hyperlink ref="AD1386" r:id="rId4686" display="=@if(sum(d729.d730)=0,&quot;NA&quot;,SUM(L729:L730)/SUM(D729:D730))"/>
    <hyperlink ref="AD1387" r:id="rId4687" display="=@if(sum(d729.d730)=0,&quot;NA&quot;,SUM(L729:L730)/SUM(D729:D730))"/>
    <hyperlink ref="AF1385" r:id="rId4688" display="=@if(sum(d729.d730)=0,&quot;NA&quot;,SUM(L729:L730)/SUM(D729:D730))"/>
    <hyperlink ref="AF1386" r:id="rId4689" display="=@if(sum(d729.d730)=0,&quot;NA&quot;,SUM(L729:L730)/SUM(D729:D730))"/>
    <hyperlink ref="AF1387" r:id="rId4690" display="=@if(sum(d729.d730)=0,&quot;NA&quot;,SUM(L729:L730)/SUM(D729:D730))"/>
    <hyperlink ref="AH1383" r:id="rId4691" display="=@if(sum(d729.d730)=0,&quot;NA&quot;,SUM(L729:L730)/SUM(D729:D730))"/>
    <hyperlink ref="AH1386" r:id="rId4692" display="=@if(sum(d729.d730)=0,&quot;NA&quot;,SUM(L729:L730)/SUM(D729:D730))"/>
    <hyperlink ref="AH1387" r:id="rId4693" display="=@if(sum(d729.d730)=0,&quot;NA&quot;,SUM(L729:L730)/SUM(D729:D730))"/>
    <hyperlink ref="AJ1383" r:id="rId4694" display="=@if(sum(d729.d730)=0,&quot;NA&quot;,SUM(L729:L730)/SUM(D729:D730))"/>
    <hyperlink ref="AJ1384" r:id="rId4695" display="=@if(sum(d729.d730)=0,&quot;NA&quot;,SUM(L729:L730)/SUM(D729:D730))"/>
    <hyperlink ref="AJ1387" r:id="rId4696" display="=@if(sum(d729.d730)=0,&quot;NA&quot;,SUM(L729:L730)/SUM(D729:D730))"/>
    <hyperlink ref="AL1383" r:id="rId4697" display="=@if(sum(d729.d730)=0,&quot;NA&quot;,SUM(L729:L730)/SUM(D729:D730))"/>
    <hyperlink ref="AL1384" r:id="rId4698" display="=@if(sum(d729.d730)=0,&quot;NA&quot;,SUM(L729:L730)/SUM(D729:D730))"/>
    <hyperlink ref="AL1385" r:id="rId4699" display="=@if(sum(d729.d730)=0,&quot;NA&quot;,SUM(L729:L730)/SUM(D729:D730))"/>
    <hyperlink ref="AN1383" r:id="rId4700" display="=@if(sum(d729.d730)=0,&quot;NA&quot;,SUM(L729:L730)/SUM(D729:D730))"/>
    <hyperlink ref="AN1384" r:id="rId4701" display="=@if(sum(d729.d730)=0,&quot;NA&quot;,SUM(L729:L730)/SUM(D729:D730))"/>
    <hyperlink ref="AN1385" r:id="rId4702" display="=@if(sum(d729.d730)=0,&quot;NA&quot;,SUM(L729:L730)/SUM(D729:D730))"/>
    <hyperlink ref="AN1386" r:id="rId4703" display="=@if(sum(d729.d730)=0,&quot;NA&quot;,SUM(L729:L730)/SUM(D729:D730))"/>
    <hyperlink ref="V1382" r:id="rId4704" display="=@if(sum(d729.d730)=0,&quot;NA&quot;,SUM(L729:L730)/SUM(D729:D730))"/>
    <hyperlink ref="R1388" r:id="rId4705" display="=@if(sum(d729.d730)=0,&quot;NA&quot;,SUM(L729:L730)/SUM(D729:D730))"/>
    <hyperlink ref="T1388" r:id="rId4706" display="=@if(sum(d729.d730)=0,&quot;NA&quot;,SUM(L729:L730)/SUM(D729:D730))"/>
    <hyperlink ref="V1388" r:id="rId4707" display="=@if(sum(d729.d730)=0,&quot;NA&quot;,SUM(L729:L730)/SUM(D729:D730))"/>
    <hyperlink ref="Z1388" r:id="rId4708" display="=@if(sum(d729.d730)=0,&quot;NA&quot;,SUM(L729:L730)/SUM(D729:D730))"/>
    <hyperlink ref="AB1388" r:id="rId4709" display="=@if(sum(d729.d730)=0,&quot;NA&quot;,SUM(L729:L730)/SUM(D729:D730))"/>
    <hyperlink ref="AD1388" r:id="rId4710" display="=@if(sum(d729.d730)=0,&quot;NA&quot;,SUM(L729:L730)/SUM(D729:D730))"/>
    <hyperlink ref="AF1388" r:id="rId4711" display="=@if(sum(d729.d730)=0,&quot;NA&quot;,SUM(L729:L730)/SUM(D729:D730))"/>
    <hyperlink ref="AH1388" r:id="rId4712" display="=@if(sum(d729.d730)=0,&quot;NA&quot;,SUM(L729:L730)/SUM(D729:D730))"/>
    <hyperlink ref="AJ1388" r:id="rId4713" display="=@if(sum(d729.d730)=0,&quot;NA&quot;,SUM(L729:L730)/SUM(D729:D730))"/>
    <hyperlink ref="AL1388" r:id="rId4714" display="=@if(sum(d729.d730)=0,&quot;NA&quot;,SUM(L729:L730)/SUM(D729:D730))"/>
    <hyperlink ref="R1389:R1391" r:id="rId4715" display="=@if(sum(d729.d730)=0,&quot;NA&quot;,SUM(L729:L730)/SUM(D729:D730))"/>
    <hyperlink ref="T1389:T1391" r:id="rId4716" display="=@if(sum(d729.d730)=0,&quot;NA&quot;,SUM(L729:L730)/SUM(D729:D730))"/>
    <hyperlink ref="V1389:V1391" r:id="rId4717" display="=@if(sum(d729.d730)=0,&quot;NA&quot;,SUM(L729:L730)/SUM(D729:D730))"/>
    <hyperlink ref="X1388" r:id="rId4718" display="=@if(sum(d729.d730)=0,&quot;NA&quot;,SUM(L729:L730)/SUM(D729:D730))"/>
    <hyperlink ref="X1389:X1391" r:id="rId4719" display="=@if(sum(d729.d730)=0,&quot;NA&quot;,SUM(L729:L730)/SUM(D729:D730))"/>
    <hyperlink ref="Z1389:Z1391" r:id="rId4720" display="=@if(sum(d729.d730)=0,&quot;NA&quot;,SUM(L729:L730)/SUM(D729:D730))"/>
    <hyperlink ref="AB1389:AB1391" r:id="rId4721" display="=@if(sum(d729.d730)=0,&quot;NA&quot;,SUM(L729:L730)/SUM(D729:D730))"/>
    <hyperlink ref="AD1389:AD1391" r:id="rId4722" display="=@if(sum(d729.d730)=0,&quot;NA&quot;,SUM(L729:L730)/SUM(D729:D730))"/>
    <hyperlink ref="AF1389:AF1391" r:id="rId4723" display="=@if(sum(d729.d730)=0,&quot;NA&quot;,SUM(L729:L730)/SUM(D729:D730))"/>
    <hyperlink ref="AH1389:AH1391" r:id="rId4724" display="=@if(sum(d729.d730)=0,&quot;NA&quot;,SUM(L729:L730)/SUM(D729:D730))"/>
    <hyperlink ref="AJ1389:AJ1391" r:id="rId4725" display="=@if(sum(d729.d730)=0,&quot;NA&quot;,SUM(L729:L730)/SUM(D729:D730))"/>
    <hyperlink ref="AL1389:AL1391" r:id="rId4726" display="=@if(sum(d729.d730)=0,&quot;NA&quot;,SUM(L729:L730)/SUM(D729:D730))"/>
    <hyperlink ref="AN1389:AN1391" r:id="rId4727" display="=@if(sum(d729.d730)=0,&quot;NA&quot;,SUM(L729:L730)/SUM(D729:D730))"/>
    <hyperlink ref="V1380" r:id="rId4728" display="=@if(sum(d729.d730)=0,&quot;NA&quot;,SUM(L729:L730)/SUM(D729:D730))"/>
    <hyperlink ref="T1379" r:id="rId4729" display="=@if(sum(d729.d730)=0,&quot;NA&quot;,SUM(L729:L730)/SUM(D729:D730))"/>
    <hyperlink ref="N1405" r:id="rId4730" display="=@if(sum(d729.d730)=0,&quot;NA&quot;,SUM(L729:L730)/SUM(D729:D730))"/>
    <hyperlink ref="N1406" r:id="rId4731" display="=@if(sum(d729.d730)=0,&quot;NA&quot;,SUM(L729:L730)/SUM(D729:D730))"/>
    <hyperlink ref="N1407" r:id="rId4732" display="=@if(sum(d729.d730)=0,&quot;NA&quot;,SUM(L729:L730)/SUM(D729:D730))"/>
    <hyperlink ref="N1408" r:id="rId4733" display="=@if(sum(d729.d730)=0,&quot;NA&quot;,SUM(L729:L730)/SUM(D729:D730))"/>
    <hyperlink ref="N1409:N1412" r:id="rId4734" display="=@if(sum(d729.d730)=0,&quot;NA&quot;,SUM(L729:L730)/SUM(D729:D730))"/>
    <hyperlink ref="P1405" r:id="rId4735" display="=@if(sum(d729.d730)=0,&quot;NA&quot;,SUM(L729:L730)/SUM(D729:D730))"/>
    <hyperlink ref="P1406" r:id="rId4736" display="=@if(sum(d729.d730)=0,&quot;NA&quot;,SUM(L729:L730)/SUM(D729:D730))"/>
    <hyperlink ref="P1407" r:id="rId4737" display="=@if(sum(d729.d730)=0,&quot;NA&quot;,SUM(L729:L730)/SUM(D729:D730))"/>
    <hyperlink ref="P1408" r:id="rId4738" display="=@if(sum(d729.d730)=0,&quot;NA&quot;,SUM(L729:L730)/SUM(D729:D730))"/>
    <hyperlink ref="P1409:P1412" r:id="rId4739" display="=@if(sum(d729.d730)=0,&quot;NA&quot;,SUM(L729:L730)/SUM(D729:D730))"/>
    <hyperlink ref="T1401" r:id="rId4740" display="=@if(sum(d729.d730)=0,&quot;NA&quot;,SUM(L729:L730)/SUM(D729:D730))"/>
    <hyperlink ref="T1402" r:id="rId4741" display="=@if(sum(d729.d730)=0,&quot;NA&quot;,SUM(L729:L730)/SUM(D729:D730))"/>
    <hyperlink ref="T1403" r:id="rId4742" display="=@if(sum(d729.d730)=0,&quot;NA&quot;,SUM(L729:L730)/SUM(D729:D730))"/>
    <hyperlink ref="T1404" r:id="rId4743" display="=@if(sum(d729.d730)=0,&quot;NA&quot;,SUM(L729:L730)/SUM(D729:D730))"/>
    <hyperlink ref="T1405" r:id="rId4744" display="=@if(sum(d729.d730)=0,&quot;NA&quot;,SUM(L729:L730)/SUM(D729:D730))"/>
    <hyperlink ref="V1402" r:id="rId4745" display="=@if(sum(d729.d730)=0,&quot;NA&quot;,SUM(L729:L730)/SUM(D729:D730))"/>
    <hyperlink ref="V1404" r:id="rId4746" display="=@if(sum(d729.d730)=0,&quot;NA&quot;,SUM(L729:L730)/SUM(D729:D730))"/>
    <hyperlink ref="V1405" r:id="rId4747" display="=@if(sum(d729.d730)=0,&quot;NA&quot;,SUM(L729:L730)/SUM(D729:D730))"/>
    <hyperlink ref="X1402" r:id="rId4748" display="=@if(sum(d729.d730)=0,&quot;NA&quot;,SUM(L729:L730)/SUM(D729:D730))"/>
    <hyperlink ref="X1403" r:id="rId4749" display="=@if(sum(d729.d730)=0,&quot;NA&quot;,SUM(L729:L730)/SUM(D729:D730))"/>
    <hyperlink ref="X1404" r:id="rId4750" display="=@if(sum(d729.d730)=0,&quot;NA&quot;,SUM(L729:L730)/SUM(D729:D730))"/>
    <hyperlink ref="X1405" r:id="rId4751" display="=@if(sum(d729.d730)=0,&quot;NA&quot;,SUM(L729:L730)/SUM(D729:D730))"/>
    <hyperlink ref="Z1403" r:id="rId4752" display="=@if(sum(d729.d730)=0,&quot;NA&quot;,SUM(L729:L730)/SUM(D729:D730))"/>
    <hyperlink ref="Z1404" r:id="rId4753" display="=@if(sum(d729.d730)=0,&quot;NA&quot;,SUM(L729:L730)/SUM(D729:D730))"/>
    <hyperlink ref="Z1405" r:id="rId4754" display="=@if(sum(d729.d730)=0,&quot;NA&quot;,SUM(L729:L730)/SUM(D729:D730))"/>
    <hyperlink ref="AB1404" r:id="rId4755" display="=@if(sum(d729.d730)=0,&quot;NA&quot;,SUM(L729:L730)/SUM(D729:D730))"/>
    <hyperlink ref="AB1405" r:id="rId4756" display="=@if(sum(d729.d730)=0,&quot;NA&quot;,SUM(L729:L730)/SUM(D729:D730))"/>
    <hyperlink ref="AD1405" r:id="rId4757" display="=@if(sum(d729.d730)=0,&quot;NA&quot;,SUM(L729:L730)/SUM(D729:D730))"/>
    <hyperlink ref="R1406" r:id="rId4758" display="=@if(sum(d729.d730)=0,&quot;NA&quot;,SUM(L729:L730)/SUM(D729:D730))"/>
    <hyperlink ref="R1407" r:id="rId4759" display="=@if(sum(d729.d730)=0,&quot;NA&quot;,SUM(L729:L730)/SUM(D729:D730))"/>
    <hyperlink ref="R1408" r:id="rId4760" display="=@if(sum(d729.d730)=0,&quot;NA&quot;,SUM(L729:L730)/SUM(D729:D730))"/>
    <hyperlink ref="T1406" r:id="rId4761" display="=@if(sum(d729.d730)=0,&quot;NA&quot;,SUM(L729:L730)/SUM(D729:D730))"/>
    <hyperlink ref="T1407" r:id="rId4762" display="=@if(sum(d729.d730)=0,&quot;NA&quot;,SUM(L729:L730)/SUM(D729:D730))"/>
    <hyperlink ref="T1408" r:id="rId4763" display="=@if(sum(d729.d730)=0,&quot;NA&quot;,SUM(L729:L730)/SUM(D729:D730))"/>
    <hyperlink ref="V1406" r:id="rId4764" display="=@if(sum(d729.d730)=0,&quot;NA&quot;,SUM(L729:L730)/SUM(D729:D730))"/>
    <hyperlink ref="V1407" r:id="rId4765" display="=@if(sum(d729.d730)=0,&quot;NA&quot;,SUM(L729:L730)/SUM(D729:D730))"/>
    <hyperlink ref="V1408" r:id="rId4766" display="=@if(sum(d729.d730)=0,&quot;NA&quot;,SUM(L729:L730)/SUM(D729:D730))"/>
    <hyperlink ref="X1406" r:id="rId4767" display="=@if(sum(d729.d730)=0,&quot;NA&quot;,SUM(L729:L730)/SUM(D729:D730))"/>
    <hyperlink ref="X1407" r:id="rId4768" display="=@if(sum(d729.d730)=0,&quot;NA&quot;,SUM(L729:L730)/SUM(D729:D730))"/>
    <hyperlink ref="X1408" r:id="rId4769" display="=@if(sum(d729.d730)=0,&quot;NA&quot;,SUM(L729:L730)/SUM(D729:D730))"/>
    <hyperlink ref="Z1406" r:id="rId4770" display="=@if(sum(d729.d730)=0,&quot;NA&quot;,SUM(L729:L730)/SUM(D729:D730))"/>
    <hyperlink ref="Z1407" r:id="rId4771" display="=@if(sum(d729.d730)=0,&quot;NA&quot;,SUM(L729:L730)/SUM(D729:D730))"/>
    <hyperlink ref="Z1408" r:id="rId4772" display="=@if(sum(d729.d730)=0,&quot;NA&quot;,SUM(L729:L730)/SUM(D729:D730))"/>
    <hyperlink ref="AB1406" r:id="rId4773" display="=@if(sum(d729.d730)=0,&quot;NA&quot;,SUM(L729:L730)/SUM(D729:D730))"/>
    <hyperlink ref="AB1407" r:id="rId4774" display="=@if(sum(d729.d730)=0,&quot;NA&quot;,SUM(L729:L730)/SUM(D729:D730))"/>
    <hyperlink ref="AB1408" r:id="rId4775" display="=@if(sum(d729.d730)=0,&quot;NA&quot;,SUM(L729:L730)/SUM(D729:D730))"/>
    <hyperlink ref="AD1406" r:id="rId4776" display="=@if(sum(d729.d730)=0,&quot;NA&quot;,SUM(L729:L730)/SUM(D729:D730))"/>
    <hyperlink ref="AD1407" r:id="rId4777" display="=@if(sum(d729.d730)=0,&quot;NA&quot;,SUM(L729:L730)/SUM(D729:D730))"/>
    <hyperlink ref="AD1408" r:id="rId4778" display="=@if(sum(d729.d730)=0,&quot;NA&quot;,SUM(L729:L730)/SUM(D729:D730))"/>
    <hyperlink ref="AF1406" r:id="rId4779" display="=@if(sum(d729.d730)=0,&quot;NA&quot;,SUM(L729:L730)/SUM(D729:D730))"/>
    <hyperlink ref="AF1407" r:id="rId4780" display="=@if(sum(d729.d730)=0,&quot;NA&quot;,SUM(L729:L730)/SUM(D729:D730))"/>
    <hyperlink ref="AF1408" r:id="rId4781" display="=@if(sum(d729.d730)=0,&quot;NA&quot;,SUM(L729:L730)/SUM(D729:D730))"/>
    <hyperlink ref="AH1404" r:id="rId4782" display="=@if(sum(d729.d730)=0,&quot;NA&quot;,SUM(L729:L730)/SUM(D729:D730))"/>
    <hyperlink ref="AH1407" r:id="rId4783" display="=@if(sum(d729.d730)=0,&quot;NA&quot;,SUM(L729:L730)/SUM(D729:D730))"/>
    <hyperlink ref="AH1408" r:id="rId4784" display="=@if(sum(d729.d730)=0,&quot;NA&quot;,SUM(L729:L730)/SUM(D729:D730))"/>
    <hyperlink ref="AJ1404" r:id="rId4785" display="=@if(sum(d729.d730)=0,&quot;NA&quot;,SUM(L729:L730)/SUM(D729:D730))"/>
    <hyperlink ref="AJ1405" r:id="rId4786" display="=@if(sum(d729.d730)=0,&quot;NA&quot;,SUM(L729:L730)/SUM(D729:D730))"/>
    <hyperlink ref="AJ1408" r:id="rId4787" display="=@if(sum(d729.d730)=0,&quot;NA&quot;,SUM(L729:L730)/SUM(D729:D730))"/>
    <hyperlink ref="AL1404" r:id="rId4788" display="=@if(sum(d729.d730)=0,&quot;NA&quot;,SUM(L729:L730)/SUM(D729:D730))"/>
    <hyperlink ref="AL1405" r:id="rId4789" display="=@if(sum(d729.d730)=0,&quot;NA&quot;,SUM(L729:L730)/SUM(D729:D730))"/>
    <hyperlink ref="AL1406" r:id="rId4790" display="=@if(sum(d729.d730)=0,&quot;NA&quot;,SUM(L729:L730)/SUM(D729:D730))"/>
    <hyperlink ref="AN1404" r:id="rId4791" display="=@if(sum(d729.d730)=0,&quot;NA&quot;,SUM(L729:L730)/SUM(D729:D730))"/>
    <hyperlink ref="AN1405" r:id="rId4792" display="=@if(sum(d729.d730)=0,&quot;NA&quot;,SUM(L729:L730)/SUM(D729:D730))"/>
    <hyperlink ref="AN1406" r:id="rId4793" display="=@if(sum(d729.d730)=0,&quot;NA&quot;,SUM(L729:L730)/SUM(D729:D730))"/>
    <hyperlink ref="AN1407" r:id="rId4794" display="=@if(sum(d729.d730)=0,&quot;NA&quot;,SUM(L729:L730)/SUM(D729:D730))"/>
    <hyperlink ref="V1403" r:id="rId4795" display="=@if(sum(d729.d730)=0,&quot;NA&quot;,SUM(L729:L730)/SUM(D729:D730))"/>
    <hyperlink ref="R1409" r:id="rId4796" display="=@if(sum(d729.d730)=0,&quot;NA&quot;,SUM(L729:L730)/SUM(D729:D730))"/>
    <hyperlink ref="T1409" r:id="rId4797" display="=@if(sum(d729.d730)=0,&quot;NA&quot;,SUM(L729:L730)/SUM(D729:D730))"/>
    <hyperlink ref="V1409" r:id="rId4798" display="=@if(sum(d729.d730)=0,&quot;NA&quot;,SUM(L729:L730)/SUM(D729:D730))"/>
    <hyperlink ref="Z1409" r:id="rId4799" display="=@if(sum(d729.d730)=0,&quot;NA&quot;,SUM(L729:L730)/SUM(D729:D730))"/>
    <hyperlink ref="AB1409" r:id="rId4800" display="=@if(sum(d729.d730)=0,&quot;NA&quot;,SUM(L729:L730)/SUM(D729:D730))"/>
    <hyperlink ref="AD1409" r:id="rId4801" display="=@if(sum(d729.d730)=0,&quot;NA&quot;,SUM(L729:L730)/SUM(D729:D730))"/>
    <hyperlink ref="AF1409" r:id="rId4802" display="=@if(sum(d729.d730)=0,&quot;NA&quot;,SUM(L729:L730)/SUM(D729:D730))"/>
    <hyperlink ref="AH1409" r:id="rId4803" display="=@if(sum(d729.d730)=0,&quot;NA&quot;,SUM(L729:L730)/SUM(D729:D730))"/>
    <hyperlink ref="AJ1409" r:id="rId4804" display="=@if(sum(d729.d730)=0,&quot;NA&quot;,SUM(L729:L730)/SUM(D729:D730))"/>
    <hyperlink ref="AL1409" r:id="rId4805" display="=@if(sum(d729.d730)=0,&quot;NA&quot;,SUM(L729:L730)/SUM(D729:D730))"/>
    <hyperlink ref="R1410:R1412" r:id="rId4806" display="=@if(sum(d729.d730)=0,&quot;NA&quot;,SUM(L729:L730)/SUM(D729:D730))"/>
    <hyperlink ref="T1410:T1412" r:id="rId4807" display="=@if(sum(d729.d730)=0,&quot;NA&quot;,SUM(L729:L730)/SUM(D729:D730))"/>
    <hyperlink ref="V1410:V1412" r:id="rId4808" display="=@if(sum(d729.d730)=0,&quot;NA&quot;,SUM(L729:L730)/SUM(D729:D730))"/>
    <hyperlink ref="X1409" r:id="rId4809" display="=@if(sum(d729.d730)=0,&quot;NA&quot;,SUM(L729:L730)/SUM(D729:D730))"/>
    <hyperlink ref="X1410:X1412" r:id="rId4810" display="=@if(sum(d729.d730)=0,&quot;NA&quot;,SUM(L729:L730)/SUM(D729:D730))"/>
    <hyperlink ref="Z1410:Z1412" r:id="rId4811" display="=@if(sum(d729.d730)=0,&quot;NA&quot;,SUM(L729:L730)/SUM(D729:D730))"/>
    <hyperlink ref="AB1410:AB1412" r:id="rId4812" display="=@if(sum(d729.d730)=0,&quot;NA&quot;,SUM(L729:L730)/SUM(D729:D730))"/>
    <hyperlink ref="AD1410:AD1412" r:id="rId4813" display="=@if(sum(d729.d730)=0,&quot;NA&quot;,SUM(L729:L730)/SUM(D729:D730))"/>
    <hyperlink ref="AF1410:AF1412" r:id="rId4814" display="=@if(sum(d729.d730)=0,&quot;NA&quot;,SUM(L729:L730)/SUM(D729:D730))"/>
    <hyperlink ref="AH1410:AH1412" r:id="rId4815" display="=@if(sum(d729.d730)=0,&quot;NA&quot;,SUM(L729:L730)/SUM(D729:D730))"/>
    <hyperlink ref="AJ1410:AJ1412" r:id="rId4816" display="=@if(sum(d729.d730)=0,&quot;NA&quot;,SUM(L729:L730)/SUM(D729:D730))"/>
    <hyperlink ref="AL1410:AL1412" r:id="rId4817" display="=@if(sum(d729.d730)=0,&quot;NA&quot;,SUM(L729:L730)/SUM(D729:D730))"/>
    <hyperlink ref="AN1410:AN1412" r:id="rId4818" display="=@if(sum(d729.d730)=0,&quot;NA&quot;,SUM(L729:L730)/SUM(D729:D730))"/>
    <hyperlink ref="V1401" r:id="rId4819" display="=@if(sum(d729.d730)=0,&quot;NA&quot;,SUM(L729:L730)/SUM(D729:D730))"/>
    <hyperlink ref="T1400" r:id="rId4820" display="=@if(sum(d729.d730)=0,&quot;NA&quot;,SUM(L729:L730)/SUM(D729:D730))"/>
    <hyperlink ref="N1426" r:id="rId4821" display="=@if(sum(d729.d730)=0,&quot;NA&quot;,SUM(L729:L730)/SUM(D729:D730))"/>
    <hyperlink ref="N1427" r:id="rId4822" display="=@if(sum(d729.d730)=0,&quot;NA&quot;,SUM(L729:L730)/SUM(D729:D730))"/>
    <hyperlink ref="N1428" r:id="rId4823" display="=@if(sum(d729.d730)=0,&quot;NA&quot;,SUM(L729:L730)/SUM(D729:D730))"/>
    <hyperlink ref="N1429" r:id="rId4824" display="=@if(sum(d729.d730)=0,&quot;NA&quot;,SUM(L729:L730)/SUM(D729:D730))"/>
    <hyperlink ref="N1430:N1433" r:id="rId4825" display="=@if(sum(d729.d730)=0,&quot;NA&quot;,SUM(L729:L730)/SUM(D729:D730))"/>
    <hyperlink ref="P1426" r:id="rId4826" display="=@if(sum(d729.d730)=0,&quot;NA&quot;,SUM(L729:L730)/SUM(D729:D730))"/>
    <hyperlink ref="P1427" r:id="rId4827" display="=@if(sum(d729.d730)=0,&quot;NA&quot;,SUM(L729:L730)/SUM(D729:D730))"/>
    <hyperlink ref="P1428" r:id="rId4828" display="=@if(sum(d729.d730)=0,&quot;NA&quot;,SUM(L729:L730)/SUM(D729:D730))"/>
    <hyperlink ref="P1429" r:id="rId4829" display="=@if(sum(d729.d730)=0,&quot;NA&quot;,SUM(L729:L730)/SUM(D729:D730))"/>
    <hyperlink ref="P1430:P1433" r:id="rId4830" display="=@if(sum(d729.d730)=0,&quot;NA&quot;,SUM(L729:L730)/SUM(D729:D730))"/>
    <hyperlink ref="T1422" r:id="rId4831" display="=@if(sum(d729.d730)=0,&quot;NA&quot;,SUM(L729:L730)/SUM(D729:D730))"/>
    <hyperlink ref="T1423" r:id="rId4832" display="=@if(sum(d729.d730)=0,&quot;NA&quot;,SUM(L729:L730)/SUM(D729:D730))"/>
    <hyperlink ref="T1424" r:id="rId4833" display="=@if(sum(d729.d730)=0,&quot;NA&quot;,SUM(L729:L730)/SUM(D729:D730))"/>
    <hyperlink ref="T1425" r:id="rId4834" display="=@if(sum(d729.d730)=0,&quot;NA&quot;,SUM(L729:L730)/SUM(D729:D730))"/>
    <hyperlink ref="T1426" r:id="rId4835" display="=@if(sum(d729.d730)=0,&quot;NA&quot;,SUM(L729:L730)/SUM(D729:D730))"/>
    <hyperlink ref="V1423" r:id="rId4836" display="=@if(sum(d729.d730)=0,&quot;NA&quot;,SUM(L729:L730)/SUM(D729:D730))"/>
    <hyperlink ref="V1425" r:id="rId4837" display="=@if(sum(d729.d730)=0,&quot;NA&quot;,SUM(L729:L730)/SUM(D729:D730))"/>
    <hyperlink ref="V1426" r:id="rId4838" display="=@if(sum(d729.d730)=0,&quot;NA&quot;,SUM(L729:L730)/SUM(D729:D730))"/>
    <hyperlink ref="X1423" r:id="rId4839" display="=@if(sum(d729.d730)=0,&quot;NA&quot;,SUM(L729:L730)/SUM(D729:D730))"/>
    <hyperlink ref="X1424" r:id="rId4840" display="=@if(sum(d729.d730)=0,&quot;NA&quot;,SUM(L729:L730)/SUM(D729:D730))"/>
    <hyperlink ref="X1425" r:id="rId4841" display="=@if(sum(d729.d730)=0,&quot;NA&quot;,SUM(L729:L730)/SUM(D729:D730))"/>
    <hyperlink ref="X1426" r:id="rId4842" display="=@if(sum(d729.d730)=0,&quot;NA&quot;,SUM(L729:L730)/SUM(D729:D730))"/>
    <hyperlink ref="Z1424" r:id="rId4843" display="=@if(sum(d729.d730)=0,&quot;NA&quot;,SUM(L729:L730)/SUM(D729:D730))"/>
    <hyperlink ref="Z1425" r:id="rId4844" display="=@if(sum(d729.d730)=0,&quot;NA&quot;,SUM(L729:L730)/SUM(D729:D730))"/>
    <hyperlink ref="Z1426" r:id="rId4845" display="=@if(sum(d729.d730)=0,&quot;NA&quot;,SUM(L729:L730)/SUM(D729:D730))"/>
    <hyperlink ref="AB1425" r:id="rId4846" display="=@if(sum(d729.d730)=0,&quot;NA&quot;,SUM(L729:L730)/SUM(D729:D730))"/>
    <hyperlink ref="AB1426" r:id="rId4847" display="=@if(sum(d729.d730)=0,&quot;NA&quot;,SUM(L729:L730)/SUM(D729:D730))"/>
    <hyperlink ref="AD1426" r:id="rId4848" display="=@if(sum(d729.d730)=0,&quot;NA&quot;,SUM(L729:L730)/SUM(D729:D730))"/>
    <hyperlink ref="R1427" r:id="rId4849" display="=@if(sum(d729.d730)=0,&quot;NA&quot;,SUM(L729:L730)/SUM(D729:D730))"/>
    <hyperlink ref="R1428" r:id="rId4850" display="=@if(sum(d729.d730)=0,&quot;NA&quot;,SUM(L729:L730)/SUM(D729:D730))"/>
    <hyperlink ref="R1429" r:id="rId4851" display="=@if(sum(d729.d730)=0,&quot;NA&quot;,SUM(L729:L730)/SUM(D729:D730))"/>
    <hyperlink ref="T1427" r:id="rId4852" display="=@if(sum(d729.d730)=0,&quot;NA&quot;,SUM(L729:L730)/SUM(D729:D730))"/>
    <hyperlink ref="T1428" r:id="rId4853" display="=@if(sum(d729.d730)=0,&quot;NA&quot;,SUM(L729:L730)/SUM(D729:D730))"/>
    <hyperlink ref="T1429" r:id="rId4854" display="=@if(sum(d729.d730)=0,&quot;NA&quot;,SUM(L729:L730)/SUM(D729:D730))"/>
    <hyperlink ref="V1427" r:id="rId4855" display="=@if(sum(d729.d730)=0,&quot;NA&quot;,SUM(L729:L730)/SUM(D729:D730))"/>
    <hyperlink ref="V1428" r:id="rId4856" display="=@if(sum(d729.d730)=0,&quot;NA&quot;,SUM(L729:L730)/SUM(D729:D730))"/>
    <hyperlink ref="V1429" r:id="rId4857" display="=@if(sum(d729.d730)=0,&quot;NA&quot;,SUM(L729:L730)/SUM(D729:D730))"/>
    <hyperlink ref="X1427" r:id="rId4858" display="=@if(sum(d729.d730)=0,&quot;NA&quot;,SUM(L729:L730)/SUM(D729:D730))"/>
    <hyperlink ref="X1428" r:id="rId4859" display="=@if(sum(d729.d730)=0,&quot;NA&quot;,SUM(L729:L730)/SUM(D729:D730))"/>
    <hyperlink ref="X1429" r:id="rId4860" display="=@if(sum(d729.d730)=0,&quot;NA&quot;,SUM(L729:L730)/SUM(D729:D730))"/>
    <hyperlink ref="Z1427" r:id="rId4861" display="=@if(sum(d729.d730)=0,&quot;NA&quot;,SUM(L729:L730)/SUM(D729:D730))"/>
    <hyperlink ref="Z1428" r:id="rId4862" display="=@if(sum(d729.d730)=0,&quot;NA&quot;,SUM(L729:L730)/SUM(D729:D730))"/>
    <hyperlink ref="Z1429" r:id="rId4863" display="=@if(sum(d729.d730)=0,&quot;NA&quot;,SUM(L729:L730)/SUM(D729:D730))"/>
    <hyperlink ref="AB1427" r:id="rId4864" display="=@if(sum(d729.d730)=0,&quot;NA&quot;,SUM(L729:L730)/SUM(D729:D730))"/>
    <hyperlink ref="AB1428" r:id="rId4865" display="=@if(sum(d729.d730)=0,&quot;NA&quot;,SUM(L729:L730)/SUM(D729:D730))"/>
    <hyperlink ref="AB1429" r:id="rId4866" display="=@if(sum(d729.d730)=0,&quot;NA&quot;,SUM(L729:L730)/SUM(D729:D730))"/>
    <hyperlink ref="AD1427" r:id="rId4867" display="=@if(sum(d729.d730)=0,&quot;NA&quot;,SUM(L729:L730)/SUM(D729:D730))"/>
    <hyperlink ref="AD1428" r:id="rId4868" display="=@if(sum(d729.d730)=0,&quot;NA&quot;,SUM(L729:L730)/SUM(D729:D730))"/>
    <hyperlink ref="AD1429" r:id="rId4869" display="=@if(sum(d729.d730)=0,&quot;NA&quot;,SUM(L729:L730)/SUM(D729:D730))"/>
    <hyperlink ref="AF1427" r:id="rId4870" display="=@if(sum(d729.d730)=0,&quot;NA&quot;,SUM(L729:L730)/SUM(D729:D730))"/>
    <hyperlink ref="AF1428" r:id="rId4871" display="=@if(sum(d729.d730)=0,&quot;NA&quot;,SUM(L729:L730)/SUM(D729:D730))"/>
    <hyperlink ref="AF1429" r:id="rId4872" display="=@if(sum(d729.d730)=0,&quot;NA&quot;,SUM(L729:L730)/SUM(D729:D730))"/>
    <hyperlink ref="AH1425" r:id="rId4873" display="=@if(sum(d729.d730)=0,&quot;NA&quot;,SUM(L729:L730)/SUM(D729:D730))"/>
    <hyperlink ref="AH1428" r:id="rId4874" display="=@if(sum(d729.d730)=0,&quot;NA&quot;,SUM(L729:L730)/SUM(D729:D730))"/>
    <hyperlink ref="AH1429" r:id="rId4875" display="=@if(sum(d729.d730)=0,&quot;NA&quot;,SUM(L729:L730)/SUM(D729:D730))"/>
    <hyperlink ref="AJ1425" r:id="rId4876" display="=@if(sum(d729.d730)=0,&quot;NA&quot;,SUM(L729:L730)/SUM(D729:D730))"/>
    <hyperlink ref="AJ1426" r:id="rId4877" display="=@if(sum(d729.d730)=0,&quot;NA&quot;,SUM(L729:L730)/SUM(D729:D730))"/>
    <hyperlink ref="AJ1429" r:id="rId4878" display="=@if(sum(d729.d730)=0,&quot;NA&quot;,SUM(L729:L730)/SUM(D729:D730))"/>
    <hyperlink ref="AL1425" r:id="rId4879" display="=@if(sum(d729.d730)=0,&quot;NA&quot;,SUM(L729:L730)/SUM(D729:D730))"/>
    <hyperlink ref="AL1426" r:id="rId4880" display="=@if(sum(d729.d730)=0,&quot;NA&quot;,SUM(L729:L730)/SUM(D729:D730))"/>
    <hyperlink ref="AL1427" r:id="rId4881" display="=@if(sum(d729.d730)=0,&quot;NA&quot;,SUM(L729:L730)/SUM(D729:D730))"/>
    <hyperlink ref="AN1425" r:id="rId4882" display="=@if(sum(d729.d730)=0,&quot;NA&quot;,SUM(L729:L730)/SUM(D729:D730))"/>
    <hyperlink ref="AN1426" r:id="rId4883" display="=@if(sum(d729.d730)=0,&quot;NA&quot;,SUM(L729:L730)/SUM(D729:D730))"/>
    <hyperlink ref="AN1427" r:id="rId4884" display="=@if(sum(d729.d730)=0,&quot;NA&quot;,SUM(L729:L730)/SUM(D729:D730))"/>
    <hyperlink ref="AN1428" r:id="rId4885" display="=@if(sum(d729.d730)=0,&quot;NA&quot;,SUM(L729:L730)/SUM(D729:D730))"/>
    <hyperlink ref="V1424" r:id="rId4886" display="=@if(sum(d729.d730)=0,&quot;NA&quot;,SUM(L729:L730)/SUM(D729:D730))"/>
    <hyperlink ref="R1430" r:id="rId4887" display="=@if(sum(d729.d730)=0,&quot;NA&quot;,SUM(L729:L730)/SUM(D729:D730))"/>
    <hyperlink ref="T1430" r:id="rId4888" display="=@if(sum(d729.d730)=0,&quot;NA&quot;,SUM(L729:L730)/SUM(D729:D730))"/>
    <hyperlink ref="V1430" r:id="rId4889" display="=@if(sum(d729.d730)=0,&quot;NA&quot;,SUM(L729:L730)/SUM(D729:D730))"/>
    <hyperlink ref="Z1430" r:id="rId4890" display="=@if(sum(d729.d730)=0,&quot;NA&quot;,SUM(L729:L730)/SUM(D729:D730))"/>
    <hyperlink ref="AB1430" r:id="rId4891" display="=@if(sum(d729.d730)=0,&quot;NA&quot;,SUM(L729:L730)/SUM(D729:D730))"/>
    <hyperlink ref="AD1430" r:id="rId4892" display="=@if(sum(d729.d730)=0,&quot;NA&quot;,SUM(L729:L730)/SUM(D729:D730))"/>
    <hyperlink ref="AF1430" r:id="rId4893" display="=@if(sum(d729.d730)=0,&quot;NA&quot;,SUM(L729:L730)/SUM(D729:D730))"/>
    <hyperlink ref="AH1430" r:id="rId4894" display="=@if(sum(d729.d730)=0,&quot;NA&quot;,SUM(L729:L730)/SUM(D729:D730))"/>
    <hyperlink ref="AJ1430" r:id="rId4895" display="=@if(sum(d729.d730)=0,&quot;NA&quot;,SUM(L729:L730)/SUM(D729:D730))"/>
    <hyperlink ref="AL1430" r:id="rId4896" display="=@if(sum(d729.d730)=0,&quot;NA&quot;,SUM(L729:L730)/SUM(D729:D730))"/>
    <hyperlink ref="R1431:R1433" r:id="rId4897" display="=@if(sum(d729.d730)=0,&quot;NA&quot;,SUM(L729:L730)/SUM(D729:D730))"/>
    <hyperlink ref="T1431:T1433" r:id="rId4898" display="=@if(sum(d729.d730)=0,&quot;NA&quot;,SUM(L729:L730)/SUM(D729:D730))"/>
    <hyperlink ref="V1431:V1433" r:id="rId4899" display="=@if(sum(d729.d730)=0,&quot;NA&quot;,SUM(L729:L730)/SUM(D729:D730))"/>
    <hyperlink ref="X1430" r:id="rId4900" display="=@if(sum(d729.d730)=0,&quot;NA&quot;,SUM(L729:L730)/SUM(D729:D730))"/>
    <hyperlink ref="X1431:X1433" r:id="rId4901" display="=@if(sum(d729.d730)=0,&quot;NA&quot;,SUM(L729:L730)/SUM(D729:D730))"/>
    <hyperlink ref="Z1431:Z1433" r:id="rId4902" display="=@if(sum(d729.d730)=0,&quot;NA&quot;,SUM(L729:L730)/SUM(D729:D730))"/>
    <hyperlink ref="AB1431:AB1433" r:id="rId4903" display="=@if(sum(d729.d730)=0,&quot;NA&quot;,SUM(L729:L730)/SUM(D729:D730))"/>
    <hyperlink ref="AD1431:AD1433" r:id="rId4904" display="=@if(sum(d729.d730)=0,&quot;NA&quot;,SUM(L729:L730)/SUM(D729:D730))"/>
    <hyperlink ref="AF1431:AF1433" r:id="rId4905" display="=@if(sum(d729.d730)=0,&quot;NA&quot;,SUM(L729:L730)/SUM(D729:D730))"/>
    <hyperlink ref="AH1431:AH1433" r:id="rId4906" display="=@if(sum(d729.d730)=0,&quot;NA&quot;,SUM(L729:L730)/SUM(D729:D730))"/>
    <hyperlink ref="AJ1431:AJ1433" r:id="rId4907" display="=@if(sum(d729.d730)=0,&quot;NA&quot;,SUM(L729:L730)/SUM(D729:D730))"/>
    <hyperlink ref="AL1431:AL1433" r:id="rId4908" display="=@if(sum(d729.d730)=0,&quot;NA&quot;,SUM(L729:L730)/SUM(D729:D730))"/>
    <hyperlink ref="AN1431:AN1433" r:id="rId4909" display="=@if(sum(d729.d730)=0,&quot;NA&quot;,SUM(L729:L730)/SUM(D729:D730))"/>
    <hyperlink ref="V1422" r:id="rId4910" display="=@if(sum(d729.d730)=0,&quot;NA&quot;,SUM(L729:L730)/SUM(D729:D730))"/>
    <hyperlink ref="T1421" r:id="rId4911" display="=@if(sum(d729.d730)=0,&quot;NA&quot;,SUM(L729:L730)/SUM(D729:D730))"/>
    <hyperlink ref="N1447" r:id="rId4912" display="=@if(sum(d729.d730)=0,&quot;NA&quot;,SUM(L729:L730)/SUM(D729:D730))"/>
    <hyperlink ref="N1448" r:id="rId4913" display="=@if(sum(d729.d730)=0,&quot;NA&quot;,SUM(L729:L730)/SUM(D729:D730))"/>
    <hyperlink ref="N1449" r:id="rId4914" display="=@if(sum(d729.d730)=0,&quot;NA&quot;,SUM(L729:L730)/SUM(D729:D730))"/>
    <hyperlink ref="N1450" r:id="rId4915" display="=@if(sum(d729.d730)=0,&quot;NA&quot;,SUM(L729:L730)/SUM(D729:D730))"/>
    <hyperlink ref="N1451:N1454" r:id="rId4916" display="=@if(sum(d729.d730)=0,&quot;NA&quot;,SUM(L729:L730)/SUM(D729:D730))"/>
    <hyperlink ref="P1447" r:id="rId4917" display="=@if(sum(d729.d730)=0,&quot;NA&quot;,SUM(L729:L730)/SUM(D729:D730))"/>
    <hyperlink ref="P1448" r:id="rId4918" display="=@if(sum(d729.d730)=0,&quot;NA&quot;,SUM(L729:L730)/SUM(D729:D730))"/>
    <hyperlink ref="P1449" r:id="rId4919" display="=@if(sum(d729.d730)=0,&quot;NA&quot;,SUM(L729:L730)/SUM(D729:D730))"/>
    <hyperlink ref="P1450" r:id="rId4920" display="=@if(sum(d729.d730)=0,&quot;NA&quot;,SUM(L729:L730)/SUM(D729:D730))"/>
    <hyperlink ref="P1451:P1454" r:id="rId4921" display="=@if(sum(d729.d730)=0,&quot;NA&quot;,SUM(L729:L730)/SUM(D729:D730))"/>
    <hyperlink ref="T1443" r:id="rId4922" display="=@if(sum(d729.d730)=0,&quot;NA&quot;,SUM(L729:L730)/SUM(D729:D730))"/>
    <hyperlink ref="T1444" r:id="rId4923" display="=@if(sum(d729.d730)=0,&quot;NA&quot;,SUM(L729:L730)/SUM(D729:D730))"/>
    <hyperlink ref="T1445" r:id="rId4924" display="=@if(sum(d729.d730)=0,&quot;NA&quot;,SUM(L729:L730)/SUM(D729:D730))"/>
    <hyperlink ref="T1446" r:id="rId4925" display="=@if(sum(d729.d730)=0,&quot;NA&quot;,SUM(L729:L730)/SUM(D729:D730))"/>
    <hyperlink ref="T1447" r:id="rId4926" display="=@if(sum(d729.d730)=0,&quot;NA&quot;,SUM(L729:L730)/SUM(D729:D730))"/>
    <hyperlink ref="V1444" r:id="rId4927" display="=@if(sum(d729.d730)=0,&quot;NA&quot;,SUM(L729:L730)/SUM(D729:D730))"/>
    <hyperlink ref="V1446" r:id="rId4928" display="=@if(sum(d729.d730)=0,&quot;NA&quot;,SUM(L729:L730)/SUM(D729:D730))"/>
    <hyperlink ref="V1447" r:id="rId4929" display="=@if(sum(d729.d730)=0,&quot;NA&quot;,SUM(L729:L730)/SUM(D729:D730))"/>
    <hyperlink ref="X1444" r:id="rId4930" display="=@if(sum(d729.d730)=0,&quot;NA&quot;,SUM(L729:L730)/SUM(D729:D730))"/>
    <hyperlink ref="X1445" r:id="rId4931" display="=@if(sum(d729.d730)=0,&quot;NA&quot;,SUM(L729:L730)/SUM(D729:D730))"/>
    <hyperlink ref="X1446" r:id="rId4932" display="=@if(sum(d729.d730)=0,&quot;NA&quot;,SUM(L729:L730)/SUM(D729:D730))"/>
    <hyperlink ref="X1447" r:id="rId4933" display="=@if(sum(d729.d730)=0,&quot;NA&quot;,SUM(L729:L730)/SUM(D729:D730))"/>
    <hyperlink ref="Z1445" r:id="rId4934" display="=@if(sum(d729.d730)=0,&quot;NA&quot;,SUM(L729:L730)/SUM(D729:D730))"/>
    <hyperlink ref="Z1446" r:id="rId4935" display="=@if(sum(d729.d730)=0,&quot;NA&quot;,SUM(L729:L730)/SUM(D729:D730))"/>
    <hyperlink ref="Z1447" r:id="rId4936" display="=@if(sum(d729.d730)=0,&quot;NA&quot;,SUM(L729:L730)/SUM(D729:D730))"/>
    <hyperlink ref="AB1446" r:id="rId4937" display="=@if(sum(d729.d730)=0,&quot;NA&quot;,SUM(L729:L730)/SUM(D729:D730))"/>
    <hyperlink ref="AB1447" r:id="rId4938" display="=@if(sum(d729.d730)=0,&quot;NA&quot;,SUM(L729:L730)/SUM(D729:D730))"/>
    <hyperlink ref="AD1447" r:id="rId4939" display="=@if(sum(d729.d730)=0,&quot;NA&quot;,SUM(L729:L730)/SUM(D729:D730))"/>
    <hyperlink ref="R1448" r:id="rId4940" display="=@if(sum(d729.d730)=0,&quot;NA&quot;,SUM(L729:L730)/SUM(D729:D730))"/>
    <hyperlink ref="R1449" r:id="rId4941" display="=@if(sum(d729.d730)=0,&quot;NA&quot;,SUM(L729:L730)/SUM(D729:D730))"/>
    <hyperlink ref="R1450" r:id="rId4942" display="=@if(sum(d729.d730)=0,&quot;NA&quot;,SUM(L729:L730)/SUM(D729:D730))"/>
    <hyperlink ref="T1448" r:id="rId4943" display="=@if(sum(d729.d730)=0,&quot;NA&quot;,SUM(L729:L730)/SUM(D729:D730))"/>
    <hyperlink ref="T1449" r:id="rId4944" display="=@if(sum(d729.d730)=0,&quot;NA&quot;,SUM(L729:L730)/SUM(D729:D730))"/>
    <hyperlink ref="T1450" r:id="rId4945" display="=@if(sum(d729.d730)=0,&quot;NA&quot;,SUM(L729:L730)/SUM(D729:D730))"/>
    <hyperlink ref="V1448" r:id="rId4946" display="=@if(sum(d729.d730)=0,&quot;NA&quot;,SUM(L729:L730)/SUM(D729:D730))"/>
    <hyperlink ref="V1449" r:id="rId4947" display="=@if(sum(d729.d730)=0,&quot;NA&quot;,SUM(L729:L730)/SUM(D729:D730))"/>
    <hyperlink ref="V1450" r:id="rId4948" display="=@if(sum(d729.d730)=0,&quot;NA&quot;,SUM(L729:L730)/SUM(D729:D730))"/>
    <hyperlink ref="X1448" r:id="rId4949" display="=@if(sum(d729.d730)=0,&quot;NA&quot;,SUM(L729:L730)/SUM(D729:D730))"/>
    <hyperlink ref="X1449" r:id="rId4950" display="=@if(sum(d729.d730)=0,&quot;NA&quot;,SUM(L729:L730)/SUM(D729:D730))"/>
    <hyperlink ref="X1450" r:id="rId4951" display="=@if(sum(d729.d730)=0,&quot;NA&quot;,SUM(L729:L730)/SUM(D729:D730))"/>
    <hyperlink ref="Z1448" r:id="rId4952" display="=@if(sum(d729.d730)=0,&quot;NA&quot;,SUM(L729:L730)/SUM(D729:D730))"/>
    <hyperlink ref="Z1449" r:id="rId4953" display="=@if(sum(d729.d730)=0,&quot;NA&quot;,SUM(L729:L730)/SUM(D729:D730))"/>
    <hyperlink ref="Z1450" r:id="rId4954" display="=@if(sum(d729.d730)=0,&quot;NA&quot;,SUM(L729:L730)/SUM(D729:D730))"/>
    <hyperlink ref="AB1448" r:id="rId4955" display="=@if(sum(d729.d730)=0,&quot;NA&quot;,SUM(L729:L730)/SUM(D729:D730))"/>
    <hyperlink ref="AB1449" r:id="rId4956" display="=@if(sum(d729.d730)=0,&quot;NA&quot;,SUM(L729:L730)/SUM(D729:D730))"/>
    <hyperlink ref="AB1450" r:id="rId4957" display="=@if(sum(d729.d730)=0,&quot;NA&quot;,SUM(L729:L730)/SUM(D729:D730))"/>
    <hyperlink ref="AD1448" r:id="rId4958" display="=@if(sum(d729.d730)=0,&quot;NA&quot;,SUM(L729:L730)/SUM(D729:D730))"/>
    <hyperlink ref="AD1449" r:id="rId4959" display="=@if(sum(d729.d730)=0,&quot;NA&quot;,SUM(L729:L730)/SUM(D729:D730))"/>
    <hyperlink ref="AD1450" r:id="rId4960" display="=@if(sum(d729.d730)=0,&quot;NA&quot;,SUM(L729:L730)/SUM(D729:D730))"/>
    <hyperlink ref="AF1448" r:id="rId4961" display="=@if(sum(d729.d730)=0,&quot;NA&quot;,SUM(L729:L730)/SUM(D729:D730))"/>
    <hyperlink ref="AF1449" r:id="rId4962" display="=@if(sum(d729.d730)=0,&quot;NA&quot;,SUM(L729:L730)/SUM(D729:D730))"/>
    <hyperlink ref="AF1450" r:id="rId4963" display="=@if(sum(d729.d730)=0,&quot;NA&quot;,SUM(L729:L730)/SUM(D729:D730))"/>
    <hyperlink ref="AH1446" r:id="rId4964" display="=@if(sum(d729.d730)=0,&quot;NA&quot;,SUM(L729:L730)/SUM(D729:D730))"/>
    <hyperlink ref="AH1449" r:id="rId4965" display="=@if(sum(d729.d730)=0,&quot;NA&quot;,SUM(L729:L730)/SUM(D729:D730))"/>
    <hyperlink ref="AH1450" r:id="rId4966" display="=@if(sum(d729.d730)=0,&quot;NA&quot;,SUM(L729:L730)/SUM(D729:D730))"/>
    <hyperlink ref="AJ1446" r:id="rId4967" display="=@if(sum(d729.d730)=0,&quot;NA&quot;,SUM(L729:L730)/SUM(D729:D730))"/>
    <hyperlink ref="AJ1447" r:id="rId4968" display="=@if(sum(d729.d730)=0,&quot;NA&quot;,SUM(L729:L730)/SUM(D729:D730))"/>
    <hyperlink ref="AJ1450" r:id="rId4969" display="=@if(sum(d729.d730)=0,&quot;NA&quot;,SUM(L729:L730)/SUM(D729:D730))"/>
    <hyperlink ref="AL1446" r:id="rId4970" display="=@if(sum(d729.d730)=0,&quot;NA&quot;,SUM(L729:L730)/SUM(D729:D730))"/>
    <hyperlink ref="AL1447" r:id="rId4971" display="=@if(sum(d729.d730)=0,&quot;NA&quot;,SUM(L729:L730)/SUM(D729:D730))"/>
    <hyperlink ref="AL1448" r:id="rId4972" display="=@if(sum(d729.d730)=0,&quot;NA&quot;,SUM(L729:L730)/SUM(D729:D730))"/>
    <hyperlink ref="AN1446" r:id="rId4973" display="=@if(sum(d729.d730)=0,&quot;NA&quot;,SUM(L729:L730)/SUM(D729:D730))"/>
    <hyperlink ref="AN1447" r:id="rId4974" display="=@if(sum(d729.d730)=0,&quot;NA&quot;,SUM(L729:L730)/SUM(D729:D730))"/>
    <hyperlink ref="AN1448" r:id="rId4975" display="=@if(sum(d729.d730)=0,&quot;NA&quot;,SUM(L729:L730)/SUM(D729:D730))"/>
    <hyperlink ref="AN1449" r:id="rId4976" display="=@if(sum(d729.d730)=0,&quot;NA&quot;,SUM(L729:L730)/SUM(D729:D730))"/>
    <hyperlink ref="V1445" r:id="rId4977" display="=@if(sum(d729.d730)=0,&quot;NA&quot;,SUM(L729:L730)/SUM(D729:D730))"/>
    <hyperlink ref="R1451" r:id="rId4978" display="=@if(sum(d729.d730)=0,&quot;NA&quot;,SUM(L729:L730)/SUM(D729:D730))"/>
    <hyperlink ref="T1451" r:id="rId4979" display="=@if(sum(d729.d730)=0,&quot;NA&quot;,SUM(L729:L730)/SUM(D729:D730))"/>
    <hyperlink ref="V1451" r:id="rId4980" display="=@if(sum(d729.d730)=0,&quot;NA&quot;,SUM(L729:L730)/SUM(D729:D730))"/>
    <hyperlink ref="Z1451" r:id="rId4981" display="=@if(sum(d729.d730)=0,&quot;NA&quot;,SUM(L729:L730)/SUM(D729:D730))"/>
    <hyperlink ref="AB1451" r:id="rId4982" display="=@if(sum(d729.d730)=0,&quot;NA&quot;,SUM(L729:L730)/SUM(D729:D730))"/>
    <hyperlink ref="AD1451" r:id="rId4983" display="=@if(sum(d729.d730)=0,&quot;NA&quot;,SUM(L729:L730)/SUM(D729:D730))"/>
    <hyperlink ref="AF1451" r:id="rId4984" display="=@if(sum(d729.d730)=0,&quot;NA&quot;,SUM(L729:L730)/SUM(D729:D730))"/>
    <hyperlink ref="AH1451" r:id="rId4985" display="=@if(sum(d729.d730)=0,&quot;NA&quot;,SUM(L729:L730)/SUM(D729:D730))"/>
    <hyperlink ref="AJ1451" r:id="rId4986" display="=@if(sum(d729.d730)=0,&quot;NA&quot;,SUM(L729:L730)/SUM(D729:D730))"/>
    <hyperlink ref="AL1451" r:id="rId4987" display="=@if(sum(d729.d730)=0,&quot;NA&quot;,SUM(L729:L730)/SUM(D729:D730))"/>
    <hyperlink ref="R1452:R1454" r:id="rId4988" display="=@if(sum(d729.d730)=0,&quot;NA&quot;,SUM(L729:L730)/SUM(D729:D730))"/>
    <hyperlink ref="T1452:T1454" r:id="rId4989" display="=@if(sum(d729.d730)=0,&quot;NA&quot;,SUM(L729:L730)/SUM(D729:D730))"/>
    <hyperlink ref="V1452:V1454" r:id="rId4990" display="=@if(sum(d729.d730)=0,&quot;NA&quot;,SUM(L729:L730)/SUM(D729:D730))"/>
    <hyperlink ref="X1451" r:id="rId4991" display="=@if(sum(d729.d730)=0,&quot;NA&quot;,SUM(L729:L730)/SUM(D729:D730))"/>
    <hyperlink ref="X1452:X1454" r:id="rId4992" display="=@if(sum(d729.d730)=0,&quot;NA&quot;,SUM(L729:L730)/SUM(D729:D730))"/>
    <hyperlink ref="Z1452:Z1454" r:id="rId4993" display="=@if(sum(d729.d730)=0,&quot;NA&quot;,SUM(L729:L730)/SUM(D729:D730))"/>
    <hyperlink ref="AB1452:AB1454" r:id="rId4994" display="=@if(sum(d729.d730)=0,&quot;NA&quot;,SUM(L729:L730)/SUM(D729:D730))"/>
    <hyperlink ref="AD1452:AD1454" r:id="rId4995" display="=@if(sum(d729.d730)=0,&quot;NA&quot;,SUM(L729:L730)/SUM(D729:D730))"/>
    <hyperlink ref="AF1452:AF1454" r:id="rId4996" display="=@if(sum(d729.d730)=0,&quot;NA&quot;,SUM(L729:L730)/SUM(D729:D730))"/>
    <hyperlink ref="AH1452:AH1454" r:id="rId4997" display="=@if(sum(d729.d730)=0,&quot;NA&quot;,SUM(L729:L730)/SUM(D729:D730))"/>
    <hyperlink ref="AJ1452:AJ1454" r:id="rId4998" display="=@if(sum(d729.d730)=0,&quot;NA&quot;,SUM(L729:L730)/SUM(D729:D730))"/>
    <hyperlink ref="AL1452:AL1454" r:id="rId4999" display="=@if(sum(d729.d730)=0,&quot;NA&quot;,SUM(L729:L730)/SUM(D729:D730))"/>
    <hyperlink ref="AN1452:AN1454" r:id="rId5000" display="=@if(sum(d729.d730)=0,&quot;NA&quot;,SUM(L729:L730)/SUM(D729:D730))"/>
    <hyperlink ref="V1443" r:id="rId5001" display="=@if(sum(d729.d730)=0,&quot;NA&quot;,SUM(L729:L730)/SUM(D729:D730))"/>
    <hyperlink ref="T1442" r:id="rId5002" display="=@if(sum(d729.d730)=0,&quot;NA&quot;,SUM(L729:L730)/SUM(D729:D730))"/>
    <hyperlink ref="N1324" r:id="rId5003" display="=@if(sum(d729.d730)=0,&quot;NA&quot;,SUM(L729:L730)/SUM(D729:D730))"/>
    <hyperlink ref="P1324" r:id="rId5004" display="=@if(sum(d729.d730)=0,&quot;NA&quot;,SUM(L729:L730)/SUM(D729:D730))"/>
    <hyperlink ref="N376" r:id="rId5005" display="=@if(sum(d729.d730)=0,&quot;NA&quot;,SUM(L729:L730)/SUM(D729:D730))"/>
    <hyperlink ref="N377" r:id="rId5006" display="=@if(sum(d729.d730)=0,&quot;NA&quot;,SUM(L729:L730)/SUM(D729:D730))"/>
    <hyperlink ref="N378" r:id="rId5007" display="=@if(sum(d729.d730)=0,&quot;NA&quot;,SUM(L729:L730)/SUM(D729:D730))"/>
    <hyperlink ref="N379" r:id="rId5008" display="=@if(sum(d729.d730)=0,&quot;NA&quot;,SUM(L729:L730)/SUM(D729:D730))"/>
    <hyperlink ref="N380:N383" r:id="rId5009" display="=@if(sum(d729.d730)=0,&quot;NA&quot;,SUM(L729:L730)/SUM(D729:D730))"/>
    <hyperlink ref="P376" r:id="rId5010" display="=@if(sum(d729.d730)=0,&quot;NA&quot;,SUM(L729:L730)/SUM(D729:D730))"/>
    <hyperlink ref="P377" r:id="rId5011" display="=@if(sum(d729.d730)=0,&quot;NA&quot;,SUM(L729:L730)/SUM(D729:D730))"/>
    <hyperlink ref="P378" r:id="rId5012" display="=@if(sum(d729.d730)=0,&quot;NA&quot;,SUM(L729:L730)/SUM(D729:D730))"/>
    <hyperlink ref="P379" r:id="rId5013" display="=@if(sum(d729.d730)=0,&quot;NA&quot;,SUM(L729:L730)/SUM(D729:D730))"/>
    <hyperlink ref="P380:P383" r:id="rId5014" display="=@if(sum(d729.d730)=0,&quot;NA&quot;,SUM(L729:L730)/SUM(D729:D730))"/>
    <hyperlink ref="T372" r:id="rId5015" display="=@if(sum(d729.d730)=0,&quot;NA&quot;,SUM(L729:L730)/SUM(D729:D730))"/>
    <hyperlink ref="T373" r:id="rId5016" display="=@if(sum(d729.d730)=0,&quot;NA&quot;,SUM(L729:L730)/SUM(D729:D730))"/>
    <hyperlink ref="T374" r:id="rId5017" display="=@if(sum(d729.d730)=0,&quot;NA&quot;,SUM(L729:L730)/SUM(D729:D730))"/>
    <hyperlink ref="T375" r:id="rId5018" display="=@if(sum(d729.d730)=0,&quot;NA&quot;,SUM(L729:L730)/SUM(D729:D730))"/>
    <hyperlink ref="T376" r:id="rId5019" display="=@if(sum(d729.d730)=0,&quot;NA&quot;,SUM(L729:L730)/SUM(D729:D730))"/>
    <hyperlink ref="V373" r:id="rId5020" display="=@if(sum(d729.d730)=0,&quot;NA&quot;,SUM(L729:L730)/SUM(D729:D730))"/>
    <hyperlink ref="V375" r:id="rId5021" display="=@if(sum(d729.d730)=0,&quot;NA&quot;,SUM(L729:L730)/SUM(D729:D730))"/>
    <hyperlink ref="V376" r:id="rId5022" display="=@if(sum(d729.d730)=0,&quot;NA&quot;,SUM(L729:L730)/SUM(D729:D730))"/>
    <hyperlink ref="X373" r:id="rId5023" display="=@if(sum(d729.d730)=0,&quot;NA&quot;,SUM(L729:L730)/SUM(D729:D730))"/>
    <hyperlink ref="X374" r:id="rId5024" display="=@if(sum(d729.d730)=0,&quot;NA&quot;,SUM(L729:L730)/SUM(D729:D730))"/>
    <hyperlink ref="X375" r:id="rId5025" display="=@if(sum(d729.d730)=0,&quot;NA&quot;,SUM(L729:L730)/SUM(D729:D730))"/>
    <hyperlink ref="X376" r:id="rId5026" display="=@if(sum(d729.d730)=0,&quot;NA&quot;,SUM(L729:L730)/SUM(D729:D730))"/>
    <hyperlink ref="Z374" r:id="rId5027" display="=@if(sum(d729.d730)=0,&quot;NA&quot;,SUM(L729:L730)/SUM(D729:D730))"/>
    <hyperlink ref="Z375" r:id="rId5028" display="=@if(sum(d729.d730)=0,&quot;NA&quot;,SUM(L729:L730)/SUM(D729:D730))"/>
    <hyperlink ref="Z376" r:id="rId5029" display="=@if(sum(d729.d730)=0,&quot;NA&quot;,SUM(L729:L730)/SUM(D729:D730))"/>
    <hyperlink ref="AB375" r:id="rId5030" display="=@if(sum(d729.d730)=0,&quot;NA&quot;,SUM(L729:L730)/SUM(D729:D730))"/>
    <hyperlink ref="AB376" r:id="rId5031" display="=@if(sum(d729.d730)=0,&quot;NA&quot;,SUM(L729:L730)/SUM(D729:D730))"/>
    <hyperlink ref="AD376" r:id="rId5032" display="=@if(sum(d729.d730)=0,&quot;NA&quot;,SUM(L729:L730)/SUM(D729:D730))"/>
    <hyperlink ref="R377" r:id="rId5033" display="=@if(sum(d729.d730)=0,&quot;NA&quot;,SUM(L729:L730)/SUM(D729:D730))"/>
    <hyperlink ref="R378" r:id="rId5034" display="=@if(sum(d729.d730)=0,&quot;NA&quot;,SUM(L729:L730)/SUM(D729:D730))"/>
    <hyperlink ref="R379" r:id="rId5035" display="=@if(sum(d729.d730)=0,&quot;NA&quot;,SUM(L729:L730)/SUM(D729:D730))"/>
    <hyperlink ref="T377" r:id="rId5036" display="=@if(sum(d729.d730)=0,&quot;NA&quot;,SUM(L729:L730)/SUM(D729:D730))"/>
    <hyperlink ref="T378" r:id="rId5037" display="=@if(sum(d729.d730)=0,&quot;NA&quot;,SUM(L729:L730)/SUM(D729:D730))"/>
    <hyperlink ref="T379" r:id="rId5038" display="=@if(sum(d729.d730)=0,&quot;NA&quot;,SUM(L729:L730)/SUM(D729:D730))"/>
    <hyperlink ref="V377" r:id="rId5039" display="=@if(sum(d729.d730)=0,&quot;NA&quot;,SUM(L729:L730)/SUM(D729:D730))"/>
    <hyperlink ref="V378" r:id="rId5040" display="=@if(sum(d729.d730)=0,&quot;NA&quot;,SUM(L729:L730)/SUM(D729:D730))"/>
    <hyperlink ref="V379" r:id="rId5041" display="=@if(sum(d729.d730)=0,&quot;NA&quot;,SUM(L729:L730)/SUM(D729:D730))"/>
    <hyperlink ref="X377" r:id="rId5042" display="=@if(sum(d729.d730)=0,&quot;NA&quot;,SUM(L729:L730)/SUM(D729:D730))"/>
    <hyperlink ref="X378" r:id="rId5043" display="=@if(sum(d729.d730)=0,&quot;NA&quot;,SUM(L729:L730)/SUM(D729:D730))"/>
    <hyperlink ref="X379" r:id="rId5044" display="=@if(sum(d729.d730)=0,&quot;NA&quot;,SUM(L729:L730)/SUM(D729:D730))"/>
    <hyperlink ref="Z377" r:id="rId5045" display="=@if(sum(d729.d730)=0,&quot;NA&quot;,SUM(L729:L730)/SUM(D729:D730))"/>
    <hyperlink ref="Z378" r:id="rId5046" display="=@if(sum(d729.d730)=0,&quot;NA&quot;,SUM(L729:L730)/SUM(D729:D730))"/>
    <hyperlink ref="Z379" r:id="rId5047" display="=@if(sum(d729.d730)=0,&quot;NA&quot;,SUM(L729:L730)/SUM(D729:D730))"/>
    <hyperlink ref="AB377" r:id="rId5048" display="=@if(sum(d729.d730)=0,&quot;NA&quot;,SUM(L729:L730)/SUM(D729:D730))"/>
    <hyperlink ref="AB378" r:id="rId5049" display="=@if(sum(d729.d730)=0,&quot;NA&quot;,SUM(L729:L730)/SUM(D729:D730))"/>
    <hyperlink ref="AB379" r:id="rId5050" display="=@if(sum(d729.d730)=0,&quot;NA&quot;,SUM(L729:L730)/SUM(D729:D730))"/>
    <hyperlink ref="AD377" r:id="rId5051" display="=@if(sum(d729.d730)=0,&quot;NA&quot;,SUM(L729:L730)/SUM(D729:D730))"/>
    <hyperlink ref="AD378" r:id="rId5052" display="=@if(sum(d729.d730)=0,&quot;NA&quot;,SUM(L729:L730)/SUM(D729:D730))"/>
    <hyperlink ref="AD379" r:id="rId5053" display="=@if(sum(d729.d730)=0,&quot;NA&quot;,SUM(L729:L730)/SUM(D729:D730))"/>
    <hyperlink ref="AF377" r:id="rId5054" display="=@if(sum(d729.d730)=0,&quot;NA&quot;,SUM(L729:L730)/SUM(D729:D730))"/>
    <hyperlink ref="AF378" r:id="rId5055" display="=@if(sum(d729.d730)=0,&quot;NA&quot;,SUM(L729:L730)/SUM(D729:D730))"/>
    <hyperlink ref="AF379" r:id="rId5056" display="=@if(sum(d729.d730)=0,&quot;NA&quot;,SUM(L729:L730)/SUM(D729:D730))"/>
    <hyperlink ref="AH375" r:id="rId5057" display="=@if(sum(d729.d730)=0,&quot;NA&quot;,SUM(L729:L730)/SUM(D729:D730))"/>
    <hyperlink ref="AH378" r:id="rId5058" display="=@if(sum(d729.d730)=0,&quot;NA&quot;,SUM(L729:L730)/SUM(D729:D730))"/>
    <hyperlink ref="AH379" r:id="rId5059" display="=@if(sum(d729.d730)=0,&quot;NA&quot;,SUM(L729:L730)/SUM(D729:D730))"/>
    <hyperlink ref="AJ375" r:id="rId5060" display="=@if(sum(d729.d730)=0,&quot;NA&quot;,SUM(L729:L730)/SUM(D729:D730))"/>
    <hyperlink ref="AJ376" r:id="rId5061" display="=@if(sum(d729.d730)=0,&quot;NA&quot;,SUM(L729:L730)/SUM(D729:D730))"/>
    <hyperlink ref="AJ379" r:id="rId5062" display="=@if(sum(d729.d730)=0,&quot;NA&quot;,SUM(L729:L730)/SUM(D729:D730))"/>
    <hyperlink ref="AL375" r:id="rId5063" display="=@if(sum(d729.d730)=0,&quot;NA&quot;,SUM(L729:L730)/SUM(D729:D730))"/>
    <hyperlink ref="AL376" r:id="rId5064" display="=@if(sum(d729.d730)=0,&quot;NA&quot;,SUM(L729:L730)/SUM(D729:D730))"/>
    <hyperlink ref="AL377" r:id="rId5065" display="=@if(sum(d729.d730)=0,&quot;NA&quot;,SUM(L729:L730)/SUM(D729:D730))"/>
    <hyperlink ref="AN375" r:id="rId5066" display="=@if(sum(d729.d730)=0,&quot;NA&quot;,SUM(L729:L730)/SUM(D729:D730))"/>
    <hyperlink ref="AN376" r:id="rId5067" display="=@if(sum(d729.d730)=0,&quot;NA&quot;,SUM(L729:L730)/SUM(D729:D730))"/>
    <hyperlink ref="AN377" r:id="rId5068" display="=@if(sum(d729.d730)=0,&quot;NA&quot;,SUM(L729:L730)/SUM(D729:D730))"/>
    <hyperlink ref="AN378" r:id="rId5069" display="=@if(sum(d729.d730)=0,&quot;NA&quot;,SUM(L729:L730)/SUM(D729:D730))"/>
    <hyperlink ref="V374" r:id="rId5070" display="=@if(sum(d729.d730)=0,&quot;NA&quot;,SUM(L729:L730)/SUM(D729:D730))"/>
    <hyperlink ref="R380" r:id="rId5071" display="=@if(sum(d729.d730)=0,&quot;NA&quot;,SUM(L729:L730)/SUM(D729:D730))"/>
    <hyperlink ref="T380" r:id="rId5072" display="=@if(sum(d729.d730)=0,&quot;NA&quot;,SUM(L729:L730)/SUM(D729:D730))"/>
    <hyperlink ref="V380" r:id="rId5073" display="=@if(sum(d729.d730)=0,&quot;NA&quot;,SUM(L729:L730)/SUM(D729:D730))"/>
    <hyperlink ref="Z380" r:id="rId5074" display="=@if(sum(d729.d730)=0,&quot;NA&quot;,SUM(L729:L730)/SUM(D729:D730))"/>
    <hyperlink ref="AB380" r:id="rId5075" display="=@if(sum(d729.d730)=0,&quot;NA&quot;,SUM(L729:L730)/SUM(D729:D730))"/>
    <hyperlink ref="AD380" r:id="rId5076" display="=@if(sum(d729.d730)=0,&quot;NA&quot;,SUM(L729:L730)/SUM(D729:D730))"/>
    <hyperlink ref="AF380" r:id="rId5077" display="=@if(sum(d729.d730)=0,&quot;NA&quot;,SUM(L729:L730)/SUM(D729:D730))"/>
    <hyperlink ref="AH380" r:id="rId5078" display="=@if(sum(d729.d730)=0,&quot;NA&quot;,SUM(L729:L730)/SUM(D729:D730))"/>
    <hyperlink ref="AJ380" r:id="rId5079" display="=@if(sum(d729.d730)=0,&quot;NA&quot;,SUM(L729:L730)/SUM(D729:D730))"/>
    <hyperlink ref="AL380" r:id="rId5080" display="=@if(sum(d729.d730)=0,&quot;NA&quot;,SUM(L729:L730)/SUM(D729:D730))"/>
    <hyperlink ref="R381:R383" r:id="rId5081" display="=@if(sum(d729.d730)=0,&quot;NA&quot;,SUM(L729:L730)/SUM(D729:D730))"/>
    <hyperlink ref="T381:T383" r:id="rId5082" display="=@if(sum(d729.d730)=0,&quot;NA&quot;,SUM(L729:L730)/SUM(D729:D730))"/>
    <hyperlink ref="V381:V383" r:id="rId5083" display="=@if(sum(d729.d730)=0,&quot;NA&quot;,SUM(L729:L730)/SUM(D729:D730))"/>
    <hyperlink ref="X380" r:id="rId5084" display="=@if(sum(d729.d730)=0,&quot;NA&quot;,SUM(L729:L730)/SUM(D729:D730))"/>
    <hyperlink ref="X381:X383" r:id="rId5085" display="=@if(sum(d729.d730)=0,&quot;NA&quot;,SUM(L729:L730)/SUM(D729:D730))"/>
    <hyperlink ref="Z381:Z383" r:id="rId5086" display="=@if(sum(d729.d730)=0,&quot;NA&quot;,SUM(L729:L730)/SUM(D729:D730))"/>
    <hyperlink ref="AB381:AB383" r:id="rId5087" display="=@if(sum(d729.d730)=0,&quot;NA&quot;,SUM(L729:L730)/SUM(D729:D730))"/>
    <hyperlink ref="AD381:AD383" r:id="rId5088" display="=@if(sum(d729.d730)=0,&quot;NA&quot;,SUM(L729:L730)/SUM(D729:D730))"/>
    <hyperlink ref="AF381:AF383" r:id="rId5089" display="=@if(sum(d729.d730)=0,&quot;NA&quot;,SUM(L729:L730)/SUM(D729:D730))"/>
    <hyperlink ref="AH381:AH383" r:id="rId5090" display="=@if(sum(d729.d730)=0,&quot;NA&quot;,SUM(L729:L730)/SUM(D729:D730))"/>
    <hyperlink ref="AJ381:AJ383" r:id="rId5091" display="=@if(sum(d729.d730)=0,&quot;NA&quot;,SUM(L729:L730)/SUM(D729:D730))"/>
    <hyperlink ref="AL381:AL383" r:id="rId5092" display="=@if(sum(d729.d730)=0,&quot;NA&quot;,SUM(L729:L730)/SUM(D729:D730))"/>
    <hyperlink ref="AN381:AN383" r:id="rId5093" display="=@if(sum(d729.d730)=0,&quot;NA&quot;,SUM(L729:L730)/SUM(D729:D730))"/>
    <hyperlink ref="V372" r:id="rId5094" display="=@if(sum(d729.d730)=0,&quot;NA&quot;,SUM(L729:L730)/SUM(D729:D730))"/>
    <hyperlink ref="T371" r:id="rId5095" display="=@if(sum(d729.d730)=0,&quot;NA&quot;,SUM(L729:L730)/SUM(D729:D730))"/>
    <hyperlink ref="N439" r:id="rId5096" display="=@if(sum(d729.d730)=0,&quot;NA&quot;,SUM(L729:L730)/SUM(D729:D730))"/>
    <hyperlink ref="N440" r:id="rId5097" display="=@if(sum(d729.d730)=0,&quot;NA&quot;,SUM(L729:L730)/SUM(D729:D730))"/>
    <hyperlink ref="N441" r:id="rId5098" display="=@if(sum(d729.d730)=0,&quot;NA&quot;,SUM(L729:L730)/SUM(D729:D730))"/>
    <hyperlink ref="N442" r:id="rId5099" display="=@if(sum(d729.d730)=0,&quot;NA&quot;,SUM(L729:L730)/SUM(D729:D730))"/>
    <hyperlink ref="N443:N446" r:id="rId5100" display="=@if(sum(d729.d730)=0,&quot;NA&quot;,SUM(L729:L730)/SUM(D729:D730))"/>
    <hyperlink ref="P439" r:id="rId5101" display="=@if(sum(d729.d730)=0,&quot;NA&quot;,SUM(L729:L730)/SUM(D729:D730))"/>
    <hyperlink ref="P440" r:id="rId5102" display="=@if(sum(d729.d730)=0,&quot;NA&quot;,SUM(L729:L730)/SUM(D729:D730))"/>
    <hyperlink ref="P441" r:id="rId5103" display="=@if(sum(d729.d730)=0,&quot;NA&quot;,SUM(L729:L730)/SUM(D729:D730))"/>
    <hyperlink ref="P442" r:id="rId5104" display="=@if(sum(d729.d730)=0,&quot;NA&quot;,SUM(L729:L730)/SUM(D729:D730))"/>
    <hyperlink ref="P443:P446" r:id="rId5105" display="=@if(sum(d729.d730)=0,&quot;NA&quot;,SUM(L729:L730)/SUM(D729:D730))"/>
    <hyperlink ref="T435" r:id="rId5106" display="=@if(sum(d729.d730)=0,&quot;NA&quot;,SUM(L729:L730)/SUM(D729:D730))"/>
    <hyperlink ref="T436" r:id="rId5107" display="=@if(sum(d729.d730)=0,&quot;NA&quot;,SUM(L729:L730)/SUM(D729:D730))"/>
    <hyperlink ref="T437" r:id="rId5108" display="=@if(sum(d729.d730)=0,&quot;NA&quot;,SUM(L729:L730)/SUM(D729:D730))"/>
    <hyperlink ref="T438" r:id="rId5109" display="=@if(sum(d729.d730)=0,&quot;NA&quot;,SUM(L729:L730)/SUM(D729:D730))"/>
    <hyperlink ref="T439" r:id="rId5110" display="=@if(sum(d729.d730)=0,&quot;NA&quot;,SUM(L729:L730)/SUM(D729:D730))"/>
    <hyperlink ref="V436" r:id="rId5111" display="=@if(sum(d729.d730)=0,&quot;NA&quot;,SUM(L729:L730)/SUM(D729:D730))"/>
    <hyperlink ref="V438" r:id="rId5112" display="=@if(sum(d729.d730)=0,&quot;NA&quot;,SUM(L729:L730)/SUM(D729:D730))"/>
    <hyperlink ref="V439" r:id="rId5113" display="=@if(sum(d729.d730)=0,&quot;NA&quot;,SUM(L729:L730)/SUM(D729:D730))"/>
    <hyperlink ref="X436" r:id="rId5114" display="=@if(sum(d729.d730)=0,&quot;NA&quot;,SUM(L729:L730)/SUM(D729:D730))"/>
    <hyperlink ref="X437" r:id="rId5115" display="=@if(sum(d729.d730)=0,&quot;NA&quot;,SUM(L729:L730)/SUM(D729:D730))"/>
    <hyperlink ref="X438" r:id="rId5116" display="=@if(sum(d729.d730)=0,&quot;NA&quot;,SUM(L729:L730)/SUM(D729:D730))"/>
    <hyperlink ref="X439" r:id="rId5117" display="=@if(sum(d729.d730)=0,&quot;NA&quot;,SUM(L729:L730)/SUM(D729:D730))"/>
    <hyperlink ref="Z437" r:id="rId5118" display="=@if(sum(d729.d730)=0,&quot;NA&quot;,SUM(L729:L730)/SUM(D729:D730))"/>
    <hyperlink ref="Z438" r:id="rId5119" display="=@if(sum(d729.d730)=0,&quot;NA&quot;,SUM(L729:L730)/SUM(D729:D730))"/>
    <hyperlink ref="Z439" r:id="rId5120" display="=@if(sum(d729.d730)=0,&quot;NA&quot;,SUM(L729:L730)/SUM(D729:D730))"/>
    <hyperlink ref="AB438" r:id="rId5121" display="=@if(sum(d729.d730)=0,&quot;NA&quot;,SUM(L729:L730)/SUM(D729:D730))"/>
    <hyperlink ref="AB439" r:id="rId5122" display="=@if(sum(d729.d730)=0,&quot;NA&quot;,SUM(L729:L730)/SUM(D729:D730))"/>
    <hyperlink ref="AD439" r:id="rId5123" display="=@if(sum(d729.d730)=0,&quot;NA&quot;,SUM(L729:L730)/SUM(D729:D730))"/>
    <hyperlink ref="R440" r:id="rId5124" display="=@if(sum(d729.d730)=0,&quot;NA&quot;,SUM(L729:L730)/SUM(D729:D730))"/>
    <hyperlink ref="R441" r:id="rId5125" display="=@if(sum(d729.d730)=0,&quot;NA&quot;,SUM(L729:L730)/SUM(D729:D730))"/>
    <hyperlink ref="R442" r:id="rId5126" display="=@if(sum(d729.d730)=0,&quot;NA&quot;,SUM(L729:L730)/SUM(D729:D730))"/>
    <hyperlink ref="T440" r:id="rId5127" display="=@if(sum(d729.d730)=0,&quot;NA&quot;,SUM(L729:L730)/SUM(D729:D730))"/>
    <hyperlink ref="T441" r:id="rId5128" display="=@if(sum(d729.d730)=0,&quot;NA&quot;,SUM(L729:L730)/SUM(D729:D730))"/>
    <hyperlink ref="T442" r:id="rId5129" display="=@if(sum(d729.d730)=0,&quot;NA&quot;,SUM(L729:L730)/SUM(D729:D730))"/>
    <hyperlink ref="V440" r:id="rId5130" display="=@if(sum(d729.d730)=0,&quot;NA&quot;,SUM(L729:L730)/SUM(D729:D730))"/>
    <hyperlink ref="V441" r:id="rId5131" display="=@if(sum(d729.d730)=0,&quot;NA&quot;,SUM(L729:L730)/SUM(D729:D730))"/>
    <hyperlink ref="V442" r:id="rId5132" display="=@if(sum(d729.d730)=0,&quot;NA&quot;,SUM(L729:L730)/SUM(D729:D730))"/>
    <hyperlink ref="X440" r:id="rId5133" display="=@if(sum(d729.d730)=0,&quot;NA&quot;,SUM(L729:L730)/SUM(D729:D730))"/>
    <hyperlink ref="X441" r:id="rId5134" display="=@if(sum(d729.d730)=0,&quot;NA&quot;,SUM(L729:L730)/SUM(D729:D730))"/>
    <hyperlink ref="X442" r:id="rId5135" display="=@if(sum(d729.d730)=0,&quot;NA&quot;,SUM(L729:L730)/SUM(D729:D730))"/>
    <hyperlink ref="Z440" r:id="rId5136" display="=@if(sum(d729.d730)=0,&quot;NA&quot;,SUM(L729:L730)/SUM(D729:D730))"/>
    <hyperlink ref="Z441" r:id="rId5137" display="=@if(sum(d729.d730)=0,&quot;NA&quot;,SUM(L729:L730)/SUM(D729:D730))"/>
    <hyperlink ref="Z442" r:id="rId5138" display="=@if(sum(d729.d730)=0,&quot;NA&quot;,SUM(L729:L730)/SUM(D729:D730))"/>
    <hyperlink ref="AB440" r:id="rId5139" display="=@if(sum(d729.d730)=0,&quot;NA&quot;,SUM(L729:L730)/SUM(D729:D730))"/>
    <hyperlink ref="AB441" r:id="rId5140" display="=@if(sum(d729.d730)=0,&quot;NA&quot;,SUM(L729:L730)/SUM(D729:D730))"/>
    <hyperlink ref="AB442" r:id="rId5141" display="=@if(sum(d729.d730)=0,&quot;NA&quot;,SUM(L729:L730)/SUM(D729:D730))"/>
    <hyperlink ref="AD440" r:id="rId5142" display="=@if(sum(d729.d730)=0,&quot;NA&quot;,SUM(L729:L730)/SUM(D729:D730))"/>
    <hyperlink ref="AD441" r:id="rId5143" display="=@if(sum(d729.d730)=0,&quot;NA&quot;,SUM(L729:L730)/SUM(D729:D730))"/>
    <hyperlink ref="AD442" r:id="rId5144" display="=@if(sum(d729.d730)=0,&quot;NA&quot;,SUM(L729:L730)/SUM(D729:D730))"/>
    <hyperlink ref="AF440" r:id="rId5145" display="=@if(sum(d729.d730)=0,&quot;NA&quot;,SUM(L729:L730)/SUM(D729:D730))"/>
    <hyperlink ref="AF441" r:id="rId5146" display="=@if(sum(d729.d730)=0,&quot;NA&quot;,SUM(L729:L730)/SUM(D729:D730))"/>
    <hyperlink ref="AF442" r:id="rId5147" display="=@if(sum(d729.d730)=0,&quot;NA&quot;,SUM(L729:L730)/SUM(D729:D730))"/>
    <hyperlink ref="AH438" r:id="rId5148" display="=@if(sum(d729.d730)=0,&quot;NA&quot;,SUM(L729:L730)/SUM(D729:D730))"/>
    <hyperlink ref="AH441" r:id="rId5149" display="=@if(sum(d729.d730)=0,&quot;NA&quot;,SUM(L729:L730)/SUM(D729:D730))"/>
    <hyperlink ref="AH442" r:id="rId5150" display="=@if(sum(d729.d730)=0,&quot;NA&quot;,SUM(L729:L730)/SUM(D729:D730))"/>
    <hyperlink ref="AJ438" r:id="rId5151" display="=@if(sum(d729.d730)=0,&quot;NA&quot;,SUM(L729:L730)/SUM(D729:D730))"/>
    <hyperlink ref="AJ439" r:id="rId5152" display="=@if(sum(d729.d730)=0,&quot;NA&quot;,SUM(L729:L730)/SUM(D729:D730))"/>
    <hyperlink ref="AJ442" r:id="rId5153" display="=@if(sum(d729.d730)=0,&quot;NA&quot;,SUM(L729:L730)/SUM(D729:D730))"/>
    <hyperlink ref="AL438" r:id="rId5154" display="=@if(sum(d729.d730)=0,&quot;NA&quot;,SUM(L729:L730)/SUM(D729:D730))"/>
    <hyperlink ref="AL439" r:id="rId5155" display="=@if(sum(d729.d730)=0,&quot;NA&quot;,SUM(L729:L730)/SUM(D729:D730))"/>
    <hyperlink ref="AL440" r:id="rId5156" display="=@if(sum(d729.d730)=0,&quot;NA&quot;,SUM(L729:L730)/SUM(D729:D730))"/>
    <hyperlink ref="AN438" r:id="rId5157" display="=@if(sum(d729.d730)=0,&quot;NA&quot;,SUM(L729:L730)/SUM(D729:D730))"/>
    <hyperlink ref="AN439" r:id="rId5158" display="=@if(sum(d729.d730)=0,&quot;NA&quot;,SUM(L729:L730)/SUM(D729:D730))"/>
    <hyperlink ref="AN440" r:id="rId5159" display="=@if(sum(d729.d730)=0,&quot;NA&quot;,SUM(L729:L730)/SUM(D729:D730))"/>
    <hyperlink ref="AN441" r:id="rId5160" display="=@if(sum(d729.d730)=0,&quot;NA&quot;,SUM(L729:L730)/SUM(D729:D730))"/>
    <hyperlink ref="V437" r:id="rId5161" display="=@if(sum(d729.d730)=0,&quot;NA&quot;,SUM(L729:L730)/SUM(D729:D730))"/>
    <hyperlink ref="R443" r:id="rId5162" display="=@if(sum(d729.d730)=0,&quot;NA&quot;,SUM(L729:L730)/SUM(D729:D730))"/>
    <hyperlink ref="T443" r:id="rId5163" display="=@if(sum(d729.d730)=0,&quot;NA&quot;,SUM(L729:L730)/SUM(D729:D730))"/>
    <hyperlink ref="V443" r:id="rId5164" display="=@if(sum(d729.d730)=0,&quot;NA&quot;,SUM(L729:L730)/SUM(D729:D730))"/>
    <hyperlink ref="Z443" r:id="rId5165" display="=@if(sum(d729.d730)=0,&quot;NA&quot;,SUM(L729:L730)/SUM(D729:D730))"/>
    <hyperlink ref="AB443" r:id="rId5166" display="=@if(sum(d729.d730)=0,&quot;NA&quot;,SUM(L729:L730)/SUM(D729:D730))"/>
    <hyperlink ref="AD443" r:id="rId5167" display="=@if(sum(d729.d730)=0,&quot;NA&quot;,SUM(L729:L730)/SUM(D729:D730))"/>
    <hyperlink ref="AF443" r:id="rId5168" display="=@if(sum(d729.d730)=0,&quot;NA&quot;,SUM(L729:L730)/SUM(D729:D730))"/>
    <hyperlink ref="AH443" r:id="rId5169" display="=@if(sum(d729.d730)=0,&quot;NA&quot;,SUM(L729:L730)/SUM(D729:D730))"/>
    <hyperlink ref="AJ443" r:id="rId5170" display="=@if(sum(d729.d730)=0,&quot;NA&quot;,SUM(L729:L730)/SUM(D729:D730))"/>
    <hyperlink ref="AL443" r:id="rId5171" display="=@if(sum(d729.d730)=0,&quot;NA&quot;,SUM(L729:L730)/SUM(D729:D730))"/>
    <hyperlink ref="R444:R446" r:id="rId5172" display="=@if(sum(d729.d730)=0,&quot;NA&quot;,SUM(L729:L730)/SUM(D729:D730))"/>
    <hyperlink ref="T444:T446" r:id="rId5173" display="=@if(sum(d729.d730)=0,&quot;NA&quot;,SUM(L729:L730)/SUM(D729:D730))"/>
    <hyperlink ref="V444:V446" r:id="rId5174" display="=@if(sum(d729.d730)=0,&quot;NA&quot;,SUM(L729:L730)/SUM(D729:D730))"/>
    <hyperlink ref="X443" r:id="rId5175" display="=@if(sum(d729.d730)=0,&quot;NA&quot;,SUM(L729:L730)/SUM(D729:D730))"/>
    <hyperlink ref="X444:X446" r:id="rId5176" display="=@if(sum(d729.d730)=0,&quot;NA&quot;,SUM(L729:L730)/SUM(D729:D730))"/>
    <hyperlink ref="Z444:Z446" r:id="rId5177" display="=@if(sum(d729.d730)=0,&quot;NA&quot;,SUM(L729:L730)/SUM(D729:D730))"/>
    <hyperlink ref="AB444:AB446" r:id="rId5178" display="=@if(sum(d729.d730)=0,&quot;NA&quot;,SUM(L729:L730)/SUM(D729:D730))"/>
    <hyperlink ref="AD444:AD446" r:id="rId5179" display="=@if(sum(d729.d730)=0,&quot;NA&quot;,SUM(L729:L730)/SUM(D729:D730))"/>
    <hyperlink ref="AF444:AF446" r:id="rId5180" display="=@if(sum(d729.d730)=0,&quot;NA&quot;,SUM(L729:L730)/SUM(D729:D730))"/>
    <hyperlink ref="AH444:AH446" r:id="rId5181" display="=@if(sum(d729.d730)=0,&quot;NA&quot;,SUM(L729:L730)/SUM(D729:D730))"/>
    <hyperlink ref="AJ444:AJ446" r:id="rId5182" display="=@if(sum(d729.d730)=0,&quot;NA&quot;,SUM(L729:L730)/SUM(D729:D730))"/>
    <hyperlink ref="AL444:AL446" r:id="rId5183" display="=@if(sum(d729.d730)=0,&quot;NA&quot;,SUM(L729:L730)/SUM(D729:D730))"/>
    <hyperlink ref="AN444:AN446" r:id="rId5184" display="=@if(sum(d729.d730)=0,&quot;NA&quot;,SUM(L729:L730)/SUM(D729:D730))"/>
    <hyperlink ref="V435" r:id="rId5185" display="=@if(sum(d729.d730)=0,&quot;NA&quot;,SUM(L729:L730)/SUM(D729:D730))"/>
    <hyperlink ref="T434" r:id="rId5186" display="=@if(sum(d729.d730)=0,&quot;NA&quot;,SUM(L729:L730)/SUM(D729:D730))"/>
    <hyperlink ref="N523" r:id="rId5187" display="=@if(sum(d729.d730)=0,&quot;NA&quot;,SUM(L729:L730)/SUM(D729:D730))"/>
    <hyperlink ref="N524" r:id="rId5188" display="=@if(sum(d729.d730)=0,&quot;NA&quot;,SUM(L729:L730)/SUM(D729:D730))"/>
    <hyperlink ref="N525" r:id="rId5189" display="=@if(sum(d729.d730)=0,&quot;NA&quot;,SUM(L729:L730)/SUM(D729:D730))"/>
    <hyperlink ref="N526" r:id="rId5190" display="=@if(sum(d729.d730)=0,&quot;NA&quot;,SUM(L729:L730)/SUM(D729:D730))"/>
    <hyperlink ref="N527:N530" r:id="rId5191" display="=@if(sum(d729.d730)=0,&quot;NA&quot;,SUM(L729:L730)/SUM(D729:D730))"/>
    <hyperlink ref="P523" r:id="rId5192" display="=@if(sum(d729.d730)=0,&quot;NA&quot;,SUM(L729:L730)/SUM(D729:D730))"/>
    <hyperlink ref="P524" r:id="rId5193" display="=@if(sum(d729.d730)=0,&quot;NA&quot;,SUM(L729:L730)/SUM(D729:D730))"/>
    <hyperlink ref="P525" r:id="rId5194" display="=@if(sum(d729.d730)=0,&quot;NA&quot;,SUM(L729:L730)/SUM(D729:D730))"/>
    <hyperlink ref="P526" r:id="rId5195" display="=@if(sum(d729.d730)=0,&quot;NA&quot;,SUM(L729:L730)/SUM(D729:D730))"/>
    <hyperlink ref="P527:P530" r:id="rId5196" display="=@if(sum(d729.d730)=0,&quot;NA&quot;,SUM(L729:L730)/SUM(D729:D730))"/>
    <hyperlink ref="T519" r:id="rId5197" display="=@if(sum(d729.d730)=0,&quot;NA&quot;,SUM(L729:L730)/SUM(D729:D730))"/>
    <hyperlink ref="T520" r:id="rId5198" display="=@if(sum(d729.d730)=0,&quot;NA&quot;,SUM(L729:L730)/SUM(D729:D730))"/>
    <hyperlink ref="T521" r:id="rId5199" display="=@if(sum(d729.d730)=0,&quot;NA&quot;,SUM(L729:L730)/SUM(D729:D730))"/>
    <hyperlink ref="T522" r:id="rId5200" display="=@if(sum(d729.d730)=0,&quot;NA&quot;,SUM(L729:L730)/SUM(D729:D730))"/>
    <hyperlink ref="T523" r:id="rId5201" display="=@if(sum(d729.d730)=0,&quot;NA&quot;,SUM(L729:L730)/SUM(D729:D730))"/>
    <hyperlink ref="V520" r:id="rId5202" display="=@if(sum(d729.d730)=0,&quot;NA&quot;,SUM(L729:L730)/SUM(D729:D730))"/>
    <hyperlink ref="V522" r:id="rId5203" display="=@if(sum(d729.d730)=0,&quot;NA&quot;,SUM(L729:L730)/SUM(D729:D730))"/>
    <hyperlink ref="V523" r:id="rId5204" display="=@if(sum(d729.d730)=0,&quot;NA&quot;,SUM(L729:L730)/SUM(D729:D730))"/>
    <hyperlink ref="X520" r:id="rId5205" display="=@if(sum(d729.d730)=0,&quot;NA&quot;,SUM(L729:L730)/SUM(D729:D730))"/>
    <hyperlink ref="X521" r:id="rId5206" display="=@if(sum(d729.d730)=0,&quot;NA&quot;,SUM(L729:L730)/SUM(D729:D730))"/>
    <hyperlink ref="X522" r:id="rId5207" display="=@if(sum(d729.d730)=0,&quot;NA&quot;,SUM(L729:L730)/SUM(D729:D730))"/>
    <hyperlink ref="X523" r:id="rId5208" display="=@if(sum(d729.d730)=0,&quot;NA&quot;,SUM(L729:L730)/SUM(D729:D730))"/>
    <hyperlink ref="Z521" r:id="rId5209" display="=@if(sum(d729.d730)=0,&quot;NA&quot;,SUM(L729:L730)/SUM(D729:D730))"/>
    <hyperlink ref="Z522" r:id="rId5210" display="=@if(sum(d729.d730)=0,&quot;NA&quot;,SUM(L729:L730)/SUM(D729:D730))"/>
    <hyperlink ref="Z523" r:id="rId5211" display="=@if(sum(d729.d730)=0,&quot;NA&quot;,SUM(L729:L730)/SUM(D729:D730))"/>
    <hyperlink ref="AB522" r:id="rId5212" display="=@if(sum(d729.d730)=0,&quot;NA&quot;,SUM(L729:L730)/SUM(D729:D730))"/>
    <hyperlink ref="AB523" r:id="rId5213" display="=@if(sum(d729.d730)=0,&quot;NA&quot;,SUM(L729:L730)/SUM(D729:D730))"/>
    <hyperlink ref="AD523" r:id="rId5214" display="=@if(sum(d729.d730)=0,&quot;NA&quot;,SUM(L729:L730)/SUM(D729:D730))"/>
    <hyperlink ref="R524" r:id="rId5215" display="=@if(sum(d729.d730)=0,&quot;NA&quot;,SUM(L729:L730)/SUM(D729:D730))"/>
    <hyperlink ref="R525" r:id="rId5216" display="=@if(sum(d729.d730)=0,&quot;NA&quot;,SUM(L729:L730)/SUM(D729:D730))"/>
    <hyperlink ref="R526" r:id="rId5217" display="=@if(sum(d729.d730)=0,&quot;NA&quot;,SUM(L729:L730)/SUM(D729:D730))"/>
    <hyperlink ref="T524" r:id="rId5218" display="=@if(sum(d729.d730)=0,&quot;NA&quot;,SUM(L729:L730)/SUM(D729:D730))"/>
    <hyperlink ref="T525" r:id="rId5219" display="=@if(sum(d729.d730)=0,&quot;NA&quot;,SUM(L729:L730)/SUM(D729:D730))"/>
    <hyperlink ref="T526" r:id="rId5220" display="=@if(sum(d729.d730)=0,&quot;NA&quot;,SUM(L729:L730)/SUM(D729:D730))"/>
    <hyperlink ref="V524" r:id="rId5221" display="=@if(sum(d729.d730)=0,&quot;NA&quot;,SUM(L729:L730)/SUM(D729:D730))"/>
    <hyperlink ref="V525" r:id="rId5222" display="=@if(sum(d729.d730)=0,&quot;NA&quot;,SUM(L729:L730)/SUM(D729:D730))"/>
    <hyperlink ref="V526" r:id="rId5223" display="=@if(sum(d729.d730)=0,&quot;NA&quot;,SUM(L729:L730)/SUM(D729:D730))"/>
    <hyperlink ref="X524" r:id="rId5224" display="=@if(sum(d729.d730)=0,&quot;NA&quot;,SUM(L729:L730)/SUM(D729:D730))"/>
    <hyperlink ref="X525" r:id="rId5225" display="=@if(sum(d729.d730)=0,&quot;NA&quot;,SUM(L729:L730)/SUM(D729:D730))"/>
    <hyperlink ref="X526" r:id="rId5226" display="=@if(sum(d729.d730)=0,&quot;NA&quot;,SUM(L729:L730)/SUM(D729:D730))"/>
    <hyperlink ref="Z524" r:id="rId5227" display="=@if(sum(d729.d730)=0,&quot;NA&quot;,SUM(L729:L730)/SUM(D729:D730))"/>
    <hyperlink ref="Z525" r:id="rId5228" display="=@if(sum(d729.d730)=0,&quot;NA&quot;,SUM(L729:L730)/SUM(D729:D730))"/>
    <hyperlink ref="Z526" r:id="rId5229" display="=@if(sum(d729.d730)=0,&quot;NA&quot;,SUM(L729:L730)/SUM(D729:D730))"/>
    <hyperlink ref="AB524" r:id="rId5230" display="=@if(sum(d729.d730)=0,&quot;NA&quot;,SUM(L729:L730)/SUM(D729:D730))"/>
    <hyperlink ref="AB525" r:id="rId5231" display="=@if(sum(d729.d730)=0,&quot;NA&quot;,SUM(L729:L730)/SUM(D729:D730))"/>
    <hyperlink ref="AB526" r:id="rId5232" display="=@if(sum(d729.d730)=0,&quot;NA&quot;,SUM(L729:L730)/SUM(D729:D730))"/>
    <hyperlink ref="AD524" r:id="rId5233" display="=@if(sum(d729.d730)=0,&quot;NA&quot;,SUM(L729:L730)/SUM(D729:D730))"/>
    <hyperlink ref="AD525" r:id="rId5234" display="=@if(sum(d729.d730)=0,&quot;NA&quot;,SUM(L729:L730)/SUM(D729:D730))"/>
    <hyperlink ref="AD526" r:id="rId5235" display="=@if(sum(d729.d730)=0,&quot;NA&quot;,SUM(L729:L730)/SUM(D729:D730))"/>
    <hyperlink ref="AF524" r:id="rId5236" display="=@if(sum(d729.d730)=0,&quot;NA&quot;,SUM(L729:L730)/SUM(D729:D730))"/>
    <hyperlink ref="AF525" r:id="rId5237" display="=@if(sum(d729.d730)=0,&quot;NA&quot;,SUM(L729:L730)/SUM(D729:D730))"/>
    <hyperlink ref="AF526" r:id="rId5238" display="=@if(sum(d729.d730)=0,&quot;NA&quot;,SUM(L729:L730)/SUM(D729:D730))"/>
    <hyperlink ref="AH522" r:id="rId5239" display="=@if(sum(d729.d730)=0,&quot;NA&quot;,SUM(L729:L730)/SUM(D729:D730))"/>
    <hyperlink ref="AH525" r:id="rId5240" display="=@if(sum(d729.d730)=0,&quot;NA&quot;,SUM(L729:L730)/SUM(D729:D730))"/>
    <hyperlink ref="AH526" r:id="rId5241" display="=@if(sum(d729.d730)=0,&quot;NA&quot;,SUM(L729:L730)/SUM(D729:D730))"/>
    <hyperlink ref="AJ522" r:id="rId5242" display="=@if(sum(d729.d730)=0,&quot;NA&quot;,SUM(L729:L730)/SUM(D729:D730))"/>
    <hyperlink ref="AJ523" r:id="rId5243" display="=@if(sum(d729.d730)=0,&quot;NA&quot;,SUM(L729:L730)/SUM(D729:D730))"/>
    <hyperlink ref="AJ526" r:id="rId5244" display="=@if(sum(d729.d730)=0,&quot;NA&quot;,SUM(L729:L730)/SUM(D729:D730))"/>
    <hyperlink ref="AL522" r:id="rId5245" display="=@if(sum(d729.d730)=0,&quot;NA&quot;,SUM(L729:L730)/SUM(D729:D730))"/>
    <hyperlink ref="AL523" r:id="rId5246" display="=@if(sum(d729.d730)=0,&quot;NA&quot;,SUM(L729:L730)/SUM(D729:D730))"/>
    <hyperlink ref="AL524" r:id="rId5247" display="=@if(sum(d729.d730)=0,&quot;NA&quot;,SUM(L729:L730)/SUM(D729:D730))"/>
    <hyperlink ref="AN522" r:id="rId5248" display="=@if(sum(d729.d730)=0,&quot;NA&quot;,SUM(L729:L730)/SUM(D729:D730))"/>
    <hyperlink ref="AN523" r:id="rId5249" display="=@if(sum(d729.d730)=0,&quot;NA&quot;,SUM(L729:L730)/SUM(D729:D730))"/>
    <hyperlink ref="AN524" r:id="rId5250" display="=@if(sum(d729.d730)=0,&quot;NA&quot;,SUM(L729:L730)/SUM(D729:D730))"/>
    <hyperlink ref="AN525" r:id="rId5251" display="=@if(sum(d729.d730)=0,&quot;NA&quot;,SUM(L729:L730)/SUM(D729:D730))"/>
    <hyperlink ref="V521" r:id="rId5252" display="=@if(sum(d729.d730)=0,&quot;NA&quot;,SUM(L729:L730)/SUM(D729:D730))"/>
    <hyperlink ref="R527" r:id="rId5253" display="=@if(sum(d729.d730)=0,&quot;NA&quot;,SUM(L729:L730)/SUM(D729:D730))"/>
    <hyperlink ref="T527" r:id="rId5254" display="=@if(sum(d729.d730)=0,&quot;NA&quot;,SUM(L729:L730)/SUM(D729:D730))"/>
    <hyperlink ref="V527" r:id="rId5255" display="=@if(sum(d729.d730)=0,&quot;NA&quot;,SUM(L729:L730)/SUM(D729:D730))"/>
    <hyperlink ref="Z527" r:id="rId5256" display="=@if(sum(d729.d730)=0,&quot;NA&quot;,SUM(L729:L730)/SUM(D729:D730))"/>
    <hyperlink ref="AB527" r:id="rId5257" display="=@if(sum(d729.d730)=0,&quot;NA&quot;,SUM(L729:L730)/SUM(D729:D730))"/>
    <hyperlink ref="AD527" r:id="rId5258" display="=@if(sum(d729.d730)=0,&quot;NA&quot;,SUM(L729:L730)/SUM(D729:D730))"/>
    <hyperlink ref="AF527" r:id="rId5259" display="=@if(sum(d729.d730)=0,&quot;NA&quot;,SUM(L729:L730)/SUM(D729:D730))"/>
    <hyperlink ref="AH527" r:id="rId5260" display="=@if(sum(d729.d730)=0,&quot;NA&quot;,SUM(L729:L730)/SUM(D729:D730))"/>
    <hyperlink ref="AJ527" r:id="rId5261" display="=@if(sum(d729.d730)=0,&quot;NA&quot;,SUM(L729:L730)/SUM(D729:D730))"/>
    <hyperlink ref="AL527" r:id="rId5262" display="=@if(sum(d729.d730)=0,&quot;NA&quot;,SUM(L729:L730)/SUM(D729:D730))"/>
    <hyperlink ref="R528:R530" r:id="rId5263" display="=@if(sum(d729.d730)=0,&quot;NA&quot;,SUM(L729:L730)/SUM(D729:D730))"/>
    <hyperlink ref="T528:T530" r:id="rId5264" display="=@if(sum(d729.d730)=0,&quot;NA&quot;,SUM(L729:L730)/SUM(D729:D730))"/>
    <hyperlink ref="V528:V530" r:id="rId5265" display="=@if(sum(d729.d730)=0,&quot;NA&quot;,SUM(L729:L730)/SUM(D729:D730))"/>
    <hyperlink ref="X527" r:id="rId5266" display="=@if(sum(d729.d730)=0,&quot;NA&quot;,SUM(L729:L730)/SUM(D729:D730))"/>
    <hyperlink ref="X528:X530" r:id="rId5267" display="=@if(sum(d729.d730)=0,&quot;NA&quot;,SUM(L729:L730)/SUM(D729:D730))"/>
    <hyperlink ref="Z528:Z530" r:id="rId5268" display="=@if(sum(d729.d730)=0,&quot;NA&quot;,SUM(L729:L730)/SUM(D729:D730))"/>
    <hyperlink ref="AB528:AB530" r:id="rId5269" display="=@if(sum(d729.d730)=0,&quot;NA&quot;,SUM(L729:L730)/SUM(D729:D730))"/>
    <hyperlink ref="AD528:AD530" r:id="rId5270" display="=@if(sum(d729.d730)=0,&quot;NA&quot;,SUM(L729:L730)/SUM(D729:D730))"/>
    <hyperlink ref="AF528:AF530" r:id="rId5271" display="=@if(sum(d729.d730)=0,&quot;NA&quot;,SUM(L729:L730)/SUM(D729:D730))"/>
    <hyperlink ref="AH528:AH530" r:id="rId5272" display="=@if(sum(d729.d730)=0,&quot;NA&quot;,SUM(L729:L730)/SUM(D729:D730))"/>
    <hyperlink ref="AJ528:AJ530" r:id="rId5273" display="=@if(sum(d729.d730)=0,&quot;NA&quot;,SUM(L729:L730)/SUM(D729:D730))"/>
    <hyperlink ref="AL528:AL530" r:id="rId5274" display="=@if(sum(d729.d730)=0,&quot;NA&quot;,SUM(L729:L730)/SUM(D729:D730))"/>
    <hyperlink ref="AN528:AN530" r:id="rId5275" display="=@if(sum(d729.d730)=0,&quot;NA&quot;,SUM(L729:L730)/SUM(D729:D730))"/>
    <hyperlink ref="V519" r:id="rId5276" display="=@if(sum(d729.d730)=0,&quot;NA&quot;,SUM(L729:L730)/SUM(D729:D730))"/>
    <hyperlink ref="T518" r:id="rId5277" display="=@if(sum(d729.d730)=0,&quot;NA&quot;,SUM(L729:L730)/SUM(D729:D730))"/>
    <hyperlink ref="N628" r:id="rId5278" display="=@if(sum(d729.d730)=0,&quot;NA&quot;,SUM(L729:L730)/SUM(D729:D730))"/>
    <hyperlink ref="N629" r:id="rId5279" display="=@if(sum(d729.d730)=0,&quot;NA&quot;,SUM(L729:L730)/SUM(D729:D730))"/>
    <hyperlink ref="N630" r:id="rId5280" display="=@if(sum(d729.d730)=0,&quot;NA&quot;,SUM(L729:L730)/SUM(D729:D730))"/>
    <hyperlink ref="N631" r:id="rId5281" display="=@if(sum(d729.d730)=0,&quot;NA&quot;,SUM(L729:L730)/SUM(D729:D730))"/>
    <hyperlink ref="N632:N635" r:id="rId5282" display="=@if(sum(d729.d730)=0,&quot;NA&quot;,SUM(L729:L730)/SUM(D729:D730))"/>
    <hyperlink ref="P628" r:id="rId5283" display="=@if(sum(d729.d730)=0,&quot;NA&quot;,SUM(L729:L730)/SUM(D729:D730))"/>
    <hyperlink ref="P629" r:id="rId5284" display="=@if(sum(d729.d730)=0,&quot;NA&quot;,SUM(L729:L730)/SUM(D729:D730))"/>
    <hyperlink ref="P630" r:id="rId5285" display="=@if(sum(d729.d730)=0,&quot;NA&quot;,SUM(L729:L730)/SUM(D729:D730))"/>
    <hyperlink ref="P631" r:id="rId5286" display="=@if(sum(d729.d730)=0,&quot;NA&quot;,SUM(L729:L730)/SUM(D729:D730))"/>
    <hyperlink ref="P632:P635" r:id="rId5287" display="=@if(sum(d729.d730)=0,&quot;NA&quot;,SUM(L729:L730)/SUM(D729:D730))"/>
    <hyperlink ref="T624" r:id="rId5288" display="=@if(sum(d729.d730)=0,&quot;NA&quot;,SUM(L729:L730)/SUM(D729:D730))"/>
    <hyperlink ref="T625" r:id="rId5289" display="=@if(sum(d729.d730)=0,&quot;NA&quot;,SUM(L729:L730)/SUM(D729:D730))"/>
    <hyperlink ref="T626" r:id="rId5290" display="=@if(sum(d729.d730)=0,&quot;NA&quot;,SUM(L729:L730)/SUM(D729:D730))"/>
    <hyperlink ref="T627" r:id="rId5291" display="=@if(sum(d729.d730)=0,&quot;NA&quot;,SUM(L729:L730)/SUM(D729:D730))"/>
    <hyperlink ref="T628" r:id="rId5292" display="=@if(sum(d729.d730)=0,&quot;NA&quot;,SUM(L729:L730)/SUM(D729:D730))"/>
    <hyperlink ref="V625" r:id="rId5293" display="=@if(sum(d729.d730)=0,&quot;NA&quot;,SUM(L729:L730)/SUM(D729:D730))"/>
    <hyperlink ref="V627" r:id="rId5294" display="=@if(sum(d729.d730)=0,&quot;NA&quot;,SUM(L729:L730)/SUM(D729:D730))"/>
    <hyperlink ref="V628" r:id="rId5295" display="=@if(sum(d729.d730)=0,&quot;NA&quot;,SUM(L729:L730)/SUM(D729:D730))"/>
    <hyperlink ref="X625" r:id="rId5296" display="=@if(sum(d729.d730)=0,&quot;NA&quot;,SUM(L729:L730)/SUM(D729:D730))"/>
    <hyperlink ref="X626" r:id="rId5297" display="=@if(sum(d729.d730)=0,&quot;NA&quot;,SUM(L729:L730)/SUM(D729:D730))"/>
    <hyperlink ref="X627" r:id="rId5298" display="=@if(sum(d729.d730)=0,&quot;NA&quot;,SUM(L729:L730)/SUM(D729:D730))"/>
    <hyperlink ref="X628" r:id="rId5299" display="=@if(sum(d729.d730)=0,&quot;NA&quot;,SUM(L729:L730)/SUM(D729:D730))"/>
    <hyperlink ref="Z626" r:id="rId5300" display="=@if(sum(d729.d730)=0,&quot;NA&quot;,SUM(L729:L730)/SUM(D729:D730))"/>
    <hyperlink ref="Z627" r:id="rId5301" display="=@if(sum(d729.d730)=0,&quot;NA&quot;,SUM(L729:L730)/SUM(D729:D730))"/>
    <hyperlink ref="Z628" r:id="rId5302" display="=@if(sum(d729.d730)=0,&quot;NA&quot;,SUM(L729:L730)/SUM(D729:D730))"/>
    <hyperlink ref="AB627" r:id="rId5303" display="=@if(sum(d729.d730)=0,&quot;NA&quot;,SUM(L729:L730)/SUM(D729:D730))"/>
    <hyperlink ref="AB628" r:id="rId5304" display="=@if(sum(d729.d730)=0,&quot;NA&quot;,SUM(L729:L730)/SUM(D729:D730))"/>
    <hyperlink ref="AD628" r:id="rId5305" display="=@if(sum(d729.d730)=0,&quot;NA&quot;,SUM(L729:L730)/SUM(D729:D730))"/>
    <hyperlink ref="R629" r:id="rId5306" display="=@if(sum(d729.d730)=0,&quot;NA&quot;,SUM(L729:L730)/SUM(D729:D730))"/>
    <hyperlink ref="R630" r:id="rId5307" display="=@if(sum(d729.d730)=0,&quot;NA&quot;,SUM(L729:L730)/SUM(D729:D730))"/>
    <hyperlink ref="R631" r:id="rId5308" display="=@if(sum(d729.d730)=0,&quot;NA&quot;,SUM(L729:L730)/SUM(D729:D730))"/>
    <hyperlink ref="T629" r:id="rId5309" display="=@if(sum(d729.d730)=0,&quot;NA&quot;,SUM(L729:L730)/SUM(D729:D730))"/>
    <hyperlink ref="T630" r:id="rId5310" display="=@if(sum(d729.d730)=0,&quot;NA&quot;,SUM(L729:L730)/SUM(D729:D730))"/>
    <hyperlink ref="T631" r:id="rId5311" display="=@if(sum(d729.d730)=0,&quot;NA&quot;,SUM(L729:L730)/SUM(D729:D730))"/>
    <hyperlink ref="V629" r:id="rId5312" display="=@if(sum(d729.d730)=0,&quot;NA&quot;,SUM(L729:L730)/SUM(D729:D730))"/>
    <hyperlink ref="V630" r:id="rId5313" display="=@if(sum(d729.d730)=0,&quot;NA&quot;,SUM(L729:L730)/SUM(D729:D730))"/>
    <hyperlink ref="V631" r:id="rId5314" display="=@if(sum(d729.d730)=0,&quot;NA&quot;,SUM(L729:L730)/SUM(D729:D730))"/>
    <hyperlink ref="X629" r:id="rId5315" display="=@if(sum(d729.d730)=0,&quot;NA&quot;,SUM(L729:L730)/SUM(D729:D730))"/>
    <hyperlink ref="X630" r:id="rId5316" display="=@if(sum(d729.d730)=0,&quot;NA&quot;,SUM(L729:L730)/SUM(D729:D730))"/>
    <hyperlink ref="X631" r:id="rId5317" display="=@if(sum(d729.d730)=0,&quot;NA&quot;,SUM(L729:L730)/SUM(D729:D730))"/>
    <hyperlink ref="Z629" r:id="rId5318" display="=@if(sum(d729.d730)=0,&quot;NA&quot;,SUM(L729:L730)/SUM(D729:D730))"/>
    <hyperlink ref="Z630" r:id="rId5319" display="=@if(sum(d729.d730)=0,&quot;NA&quot;,SUM(L729:L730)/SUM(D729:D730))"/>
    <hyperlink ref="Z631" r:id="rId5320" display="=@if(sum(d729.d730)=0,&quot;NA&quot;,SUM(L729:L730)/SUM(D729:D730))"/>
    <hyperlink ref="AB629" r:id="rId5321" display="=@if(sum(d729.d730)=0,&quot;NA&quot;,SUM(L729:L730)/SUM(D729:D730))"/>
    <hyperlink ref="AB630" r:id="rId5322" display="=@if(sum(d729.d730)=0,&quot;NA&quot;,SUM(L729:L730)/SUM(D729:D730))"/>
    <hyperlink ref="AB631" r:id="rId5323" display="=@if(sum(d729.d730)=0,&quot;NA&quot;,SUM(L729:L730)/SUM(D729:D730))"/>
    <hyperlink ref="AD629" r:id="rId5324" display="=@if(sum(d729.d730)=0,&quot;NA&quot;,SUM(L729:L730)/SUM(D729:D730))"/>
    <hyperlink ref="AD630" r:id="rId5325" display="=@if(sum(d729.d730)=0,&quot;NA&quot;,SUM(L729:L730)/SUM(D729:D730))"/>
    <hyperlink ref="AD631" r:id="rId5326" display="=@if(sum(d729.d730)=0,&quot;NA&quot;,SUM(L729:L730)/SUM(D729:D730))"/>
    <hyperlink ref="AF629" r:id="rId5327" display="=@if(sum(d729.d730)=0,&quot;NA&quot;,SUM(L729:L730)/SUM(D729:D730))"/>
    <hyperlink ref="AF630" r:id="rId5328" display="=@if(sum(d729.d730)=0,&quot;NA&quot;,SUM(L729:L730)/SUM(D729:D730))"/>
    <hyperlink ref="AF631" r:id="rId5329" display="=@if(sum(d729.d730)=0,&quot;NA&quot;,SUM(L729:L730)/SUM(D729:D730))"/>
    <hyperlink ref="AH627" r:id="rId5330" display="=@if(sum(d729.d730)=0,&quot;NA&quot;,SUM(L729:L730)/SUM(D729:D730))"/>
    <hyperlink ref="AH630" r:id="rId5331" display="=@if(sum(d729.d730)=0,&quot;NA&quot;,SUM(L729:L730)/SUM(D729:D730))"/>
    <hyperlink ref="AH631" r:id="rId5332" display="=@if(sum(d729.d730)=0,&quot;NA&quot;,SUM(L729:L730)/SUM(D729:D730))"/>
    <hyperlink ref="AJ627" r:id="rId5333" display="=@if(sum(d729.d730)=0,&quot;NA&quot;,SUM(L729:L730)/SUM(D729:D730))"/>
    <hyperlink ref="AJ628" r:id="rId5334" display="=@if(sum(d729.d730)=0,&quot;NA&quot;,SUM(L729:L730)/SUM(D729:D730))"/>
    <hyperlink ref="AJ631" r:id="rId5335" display="=@if(sum(d729.d730)=0,&quot;NA&quot;,SUM(L729:L730)/SUM(D729:D730))"/>
    <hyperlink ref="AL627" r:id="rId5336" display="=@if(sum(d729.d730)=0,&quot;NA&quot;,SUM(L729:L730)/SUM(D729:D730))"/>
    <hyperlink ref="AL628" r:id="rId5337" display="=@if(sum(d729.d730)=0,&quot;NA&quot;,SUM(L729:L730)/SUM(D729:D730))"/>
    <hyperlink ref="AL629" r:id="rId5338" display="=@if(sum(d729.d730)=0,&quot;NA&quot;,SUM(L729:L730)/SUM(D729:D730))"/>
    <hyperlink ref="AN627" r:id="rId5339" display="=@if(sum(d729.d730)=0,&quot;NA&quot;,SUM(L729:L730)/SUM(D729:D730))"/>
    <hyperlink ref="AN628" r:id="rId5340" display="=@if(sum(d729.d730)=0,&quot;NA&quot;,SUM(L729:L730)/SUM(D729:D730))"/>
    <hyperlink ref="AN629" r:id="rId5341" display="=@if(sum(d729.d730)=0,&quot;NA&quot;,SUM(L729:L730)/SUM(D729:D730))"/>
    <hyperlink ref="AN630" r:id="rId5342" display="=@if(sum(d729.d730)=0,&quot;NA&quot;,SUM(L729:L730)/SUM(D729:D730))"/>
    <hyperlink ref="V626" r:id="rId5343" display="=@if(sum(d729.d730)=0,&quot;NA&quot;,SUM(L729:L730)/SUM(D729:D730))"/>
    <hyperlink ref="R632" r:id="rId5344" display="=@if(sum(d729.d730)=0,&quot;NA&quot;,SUM(L729:L730)/SUM(D729:D730))"/>
    <hyperlink ref="T632" r:id="rId5345" display="=@if(sum(d729.d730)=0,&quot;NA&quot;,SUM(L729:L730)/SUM(D729:D730))"/>
    <hyperlink ref="V632" r:id="rId5346" display="=@if(sum(d729.d730)=0,&quot;NA&quot;,SUM(L729:L730)/SUM(D729:D730))"/>
    <hyperlink ref="Z632" r:id="rId5347" display="=@if(sum(d729.d730)=0,&quot;NA&quot;,SUM(L729:L730)/SUM(D729:D730))"/>
    <hyperlink ref="AB632" r:id="rId5348" display="=@if(sum(d729.d730)=0,&quot;NA&quot;,SUM(L729:L730)/SUM(D729:D730))"/>
    <hyperlink ref="AD632" r:id="rId5349" display="=@if(sum(d729.d730)=0,&quot;NA&quot;,SUM(L729:L730)/SUM(D729:D730))"/>
    <hyperlink ref="AF632" r:id="rId5350" display="=@if(sum(d729.d730)=0,&quot;NA&quot;,SUM(L729:L730)/SUM(D729:D730))"/>
    <hyperlink ref="AH632" r:id="rId5351" display="=@if(sum(d729.d730)=0,&quot;NA&quot;,SUM(L729:L730)/SUM(D729:D730))"/>
    <hyperlink ref="AJ632" r:id="rId5352" display="=@if(sum(d729.d730)=0,&quot;NA&quot;,SUM(L729:L730)/SUM(D729:D730))"/>
    <hyperlink ref="AL632" r:id="rId5353" display="=@if(sum(d729.d730)=0,&quot;NA&quot;,SUM(L729:L730)/SUM(D729:D730))"/>
    <hyperlink ref="R633:R635" r:id="rId5354" display="=@if(sum(d729.d730)=0,&quot;NA&quot;,SUM(L729:L730)/SUM(D729:D730))"/>
    <hyperlink ref="T633:T635" r:id="rId5355" display="=@if(sum(d729.d730)=0,&quot;NA&quot;,SUM(L729:L730)/SUM(D729:D730))"/>
    <hyperlink ref="V633:V635" r:id="rId5356" display="=@if(sum(d729.d730)=0,&quot;NA&quot;,SUM(L729:L730)/SUM(D729:D730))"/>
    <hyperlink ref="X632" r:id="rId5357" display="=@if(sum(d729.d730)=0,&quot;NA&quot;,SUM(L729:L730)/SUM(D729:D730))"/>
    <hyperlink ref="X633:X635" r:id="rId5358" display="=@if(sum(d729.d730)=0,&quot;NA&quot;,SUM(L729:L730)/SUM(D729:D730))"/>
    <hyperlink ref="Z633:Z635" r:id="rId5359" display="=@if(sum(d729.d730)=0,&quot;NA&quot;,SUM(L729:L730)/SUM(D729:D730))"/>
    <hyperlink ref="AB633:AB635" r:id="rId5360" display="=@if(sum(d729.d730)=0,&quot;NA&quot;,SUM(L729:L730)/SUM(D729:D730))"/>
    <hyperlink ref="AD633:AD635" r:id="rId5361" display="=@if(sum(d729.d730)=0,&quot;NA&quot;,SUM(L729:L730)/SUM(D729:D730))"/>
    <hyperlink ref="AF633:AF635" r:id="rId5362" display="=@if(sum(d729.d730)=0,&quot;NA&quot;,SUM(L729:L730)/SUM(D729:D730))"/>
    <hyperlink ref="AH633:AH635" r:id="rId5363" display="=@if(sum(d729.d730)=0,&quot;NA&quot;,SUM(L729:L730)/SUM(D729:D730))"/>
    <hyperlink ref="AJ633:AJ635" r:id="rId5364" display="=@if(sum(d729.d730)=0,&quot;NA&quot;,SUM(L729:L730)/SUM(D729:D730))"/>
    <hyperlink ref="AL633:AL635" r:id="rId5365" display="=@if(sum(d729.d730)=0,&quot;NA&quot;,SUM(L729:L730)/SUM(D729:D730))"/>
    <hyperlink ref="AN633:AN635" r:id="rId5366" display="=@if(sum(d729.d730)=0,&quot;NA&quot;,SUM(L729:L730)/SUM(D729:D730))"/>
    <hyperlink ref="V624" r:id="rId5367" display="=@if(sum(d729.d730)=0,&quot;NA&quot;,SUM(L729:L730)/SUM(D729:D730))"/>
    <hyperlink ref="T623" r:id="rId5368" display="=@if(sum(d729.d730)=0,&quot;NA&quot;,SUM(L729:L730)/SUM(D729:D730))"/>
    <hyperlink ref="N712" r:id="rId5369" display="=@if(sum(d729.d730)=0,&quot;NA&quot;,SUM(L729:L730)/SUM(D729:D730))"/>
    <hyperlink ref="N713" r:id="rId5370" display="=@if(sum(d729.d730)=0,&quot;NA&quot;,SUM(L729:L730)/SUM(D729:D730))"/>
    <hyperlink ref="N714" r:id="rId5371" display="=@if(sum(d729.d730)=0,&quot;NA&quot;,SUM(L729:L730)/SUM(D729:D730))"/>
    <hyperlink ref="N715" r:id="rId5372" display="=@if(sum(d729.d730)=0,&quot;NA&quot;,SUM(L729:L730)/SUM(D729:D730))"/>
    <hyperlink ref="N716:N719" r:id="rId5373" display="=@if(sum(d729.d730)=0,&quot;NA&quot;,SUM(L729:L730)/SUM(D729:D730))"/>
    <hyperlink ref="P712" r:id="rId5374" display="=@if(sum(d729.d730)=0,&quot;NA&quot;,SUM(L729:L730)/SUM(D729:D730))"/>
    <hyperlink ref="P713" r:id="rId5375" display="=@if(sum(d729.d730)=0,&quot;NA&quot;,SUM(L729:L730)/SUM(D729:D730))"/>
    <hyperlink ref="P714" r:id="rId5376" display="=@if(sum(d729.d730)=0,&quot;NA&quot;,SUM(L729:L730)/SUM(D729:D730))"/>
    <hyperlink ref="P715" r:id="rId5377" display="=@if(sum(d729.d730)=0,&quot;NA&quot;,SUM(L729:L730)/SUM(D729:D730))"/>
    <hyperlink ref="P716:P719" r:id="rId5378" display="=@if(sum(d729.d730)=0,&quot;NA&quot;,SUM(L729:L730)/SUM(D729:D730))"/>
    <hyperlink ref="T708" r:id="rId5379" display="=@if(sum(d729.d730)=0,&quot;NA&quot;,SUM(L729:L730)/SUM(D729:D730))"/>
    <hyperlink ref="T709" r:id="rId5380" display="=@if(sum(d729.d730)=0,&quot;NA&quot;,SUM(L729:L730)/SUM(D729:D730))"/>
    <hyperlink ref="T710" r:id="rId5381" display="=@if(sum(d729.d730)=0,&quot;NA&quot;,SUM(L729:L730)/SUM(D729:D730))"/>
    <hyperlink ref="T711" r:id="rId5382" display="=@if(sum(d729.d730)=0,&quot;NA&quot;,SUM(L729:L730)/SUM(D729:D730))"/>
    <hyperlink ref="T712" r:id="rId5383" display="=@if(sum(d729.d730)=0,&quot;NA&quot;,SUM(L729:L730)/SUM(D729:D730))"/>
    <hyperlink ref="V709" r:id="rId5384" display="=@if(sum(d729.d730)=0,&quot;NA&quot;,SUM(L729:L730)/SUM(D729:D730))"/>
    <hyperlink ref="V711" r:id="rId5385" display="=@if(sum(d729.d730)=0,&quot;NA&quot;,SUM(L729:L730)/SUM(D729:D730))"/>
    <hyperlink ref="V712" r:id="rId5386" display="=@if(sum(d729.d730)=0,&quot;NA&quot;,SUM(L729:L730)/SUM(D729:D730))"/>
    <hyperlink ref="X709" r:id="rId5387" display="=@if(sum(d729.d730)=0,&quot;NA&quot;,SUM(L729:L730)/SUM(D729:D730))"/>
    <hyperlink ref="X710" r:id="rId5388" display="=@if(sum(d729.d730)=0,&quot;NA&quot;,SUM(L729:L730)/SUM(D729:D730))"/>
    <hyperlink ref="X711" r:id="rId5389" display="=@if(sum(d729.d730)=0,&quot;NA&quot;,SUM(L729:L730)/SUM(D729:D730))"/>
    <hyperlink ref="X712" r:id="rId5390" display="=@if(sum(d729.d730)=0,&quot;NA&quot;,SUM(L729:L730)/SUM(D729:D730))"/>
    <hyperlink ref="Z710" r:id="rId5391" display="=@if(sum(d729.d730)=0,&quot;NA&quot;,SUM(L729:L730)/SUM(D729:D730))"/>
    <hyperlink ref="Z711" r:id="rId5392" display="=@if(sum(d729.d730)=0,&quot;NA&quot;,SUM(L729:L730)/SUM(D729:D730))"/>
    <hyperlink ref="Z712" r:id="rId5393" display="=@if(sum(d729.d730)=0,&quot;NA&quot;,SUM(L729:L730)/SUM(D729:D730))"/>
    <hyperlink ref="AB711" r:id="rId5394" display="=@if(sum(d729.d730)=0,&quot;NA&quot;,SUM(L729:L730)/SUM(D729:D730))"/>
    <hyperlink ref="AB712" r:id="rId5395" display="=@if(sum(d729.d730)=0,&quot;NA&quot;,SUM(L729:L730)/SUM(D729:D730))"/>
    <hyperlink ref="AD712" r:id="rId5396" display="=@if(sum(d729.d730)=0,&quot;NA&quot;,SUM(L729:L730)/SUM(D729:D730))"/>
    <hyperlink ref="R713" r:id="rId5397" display="=@if(sum(d729.d730)=0,&quot;NA&quot;,SUM(L729:L730)/SUM(D729:D730))"/>
    <hyperlink ref="R714" r:id="rId5398" display="=@if(sum(d729.d730)=0,&quot;NA&quot;,SUM(L729:L730)/SUM(D729:D730))"/>
    <hyperlink ref="R715" r:id="rId5399" display="=@if(sum(d729.d730)=0,&quot;NA&quot;,SUM(L729:L730)/SUM(D729:D730))"/>
    <hyperlink ref="T713" r:id="rId5400" display="=@if(sum(d729.d730)=0,&quot;NA&quot;,SUM(L729:L730)/SUM(D729:D730))"/>
    <hyperlink ref="T714" r:id="rId5401" display="=@if(sum(d729.d730)=0,&quot;NA&quot;,SUM(L729:L730)/SUM(D729:D730))"/>
    <hyperlink ref="T715" r:id="rId5402" display="=@if(sum(d729.d730)=0,&quot;NA&quot;,SUM(L729:L730)/SUM(D729:D730))"/>
    <hyperlink ref="V713" r:id="rId5403" display="=@if(sum(d729.d730)=0,&quot;NA&quot;,SUM(L729:L730)/SUM(D729:D730))"/>
    <hyperlink ref="V714" r:id="rId5404" display="=@if(sum(d729.d730)=0,&quot;NA&quot;,SUM(L729:L730)/SUM(D729:D730))"/>
    <hyperlink ref="V715" r:id="rId5405" display="=@if(sum(d729.d730)=0,&quot;NA&quot;,SUM(L729:L730)/SUM(D729:D730))"/>
    <hyperlink ref="X713" r:id="rId5406" display="=@if(sum(d729.d730)=0,&quot;NA&quot;,SUM(L729:L730)/SUM(D729:D730))"/>
    <hyperlink ref="X714" r:id="rId5407" display="=@if(sum(d729.d730)=0,&quot;NA&quot;,SUM(L729:L730)/SUM(D729:D730))"/>
    <hyperlink ref="X715" r:id="rId5408" display="=@if(sum(d729.d730)=0,&quot;NA&quot;,SUM(L729:L730)/SUM(D729:D730))"/>
    <hyperlink ref="Z713" r:id="rId5409" display="=@if(sum(d729.d730)=0,&quot;NA&quot;,SUM(L729:L730)/SUM(D729:D730))"/>
    <hyperlink ref="Z714" r:id="rId5410" display="=@if(sum(d729.d730)=0,&quot;NA&quot;,SUM(L729:L730)/SUM(D729:D730))"/>
    <hyperlink ref="Z715" r:id="rId5411" display="=@if(sum(d729.d730)=0,&quot;NA&quot;,SUM(L729:L730)/SUM(D729:D730))"/>
    <hyperlink ref="AB713" r:id="rId5412" display="=@if(sum(d729.d730)=0,&quot;NA&quot;,SUM(L729:L730)/SUM(D729:D730))"/>
    <hyperlink ref="AB714" r:id="rId5413" display="=@if(sum(d729.d730)=0,&quot;NA&quot;,SUM(L729:L730)/SUM(D729:D730))"/>
    <hyperlink ref="AB715" r:id="rId5414" display="=@if(sum(d729.d730)=0,&quot;NA&quot;,SUM(L729:L730)/SUM(D729:D730))"/>
    <hyperlink ref="AD713" r:id="rId5415" display="=@if(sum(d729.d730)=0,&quot;NA&quot;,SUM(L729:L730)/SUM(D729:D730))"/>
    <hyperlink ref="AD714" r:id="rId5416" display="=@if(sum(d729.d730)=0,&quot;NA&quot;,SUM(L729:L730)/SUM(D729:D730))"/>
    <hyperlink ref="AD715" r:id="rId5417" display="=@if(sum(d729.d730)=0,&quot;NA&quot;,SUM(L729:L730)/SUM(D729:D730))"/>
    <hyperlink ref="AF713" r:id="rId5418" display="=@if(sum(d729.d730)=0,&quot;NA&quot;,SUM(L729:L730)/SUM(D729:D730))"/>
    <hyperlink ref="AF714" r:id="rId5419" display="=@if(sum(d729.d730)=0,&quot;NA&quot;,SUM(L729:L730)/SUM(D729:D730))"/>
    <hyperlink ref="AF715" r:id="rId5420" display="=@if(sum(d729.d730)=0,&quot;NA&quot;,SUM(L729:L730)/SUM(D729:D730))"/>
    <hyperlink ref="AH711" r:id="rId5421" display="=@if(sum(d729.d730)=0,&quot;NA&quot;,SUM(L729:L730)/SUM(D729:D730))"/>
    <hyperlink ref="AH714" r:id="rId5422" display="=@if(sum(d729.d730)=0,&quot;NA&quot;,SUM(L729:L730)/SUM(D729:D730))"/>
    <hyperlink ref="AH715" r:id="rId5423" display="=@if(sum(d729.d730)=0,&quot;NA&quot;,SUM(L729:L730)/SUM(D729:D730))"/>
    <hyperlink ref="AJ711" r:id="rId5424" display="=@if(sum(d729.d730)=0,&quot;NA&quot;,SUM(L729:L730)/SUM(D729:D730))"/>
    <hyperlink ref="AJ712" r:id="rId5425" display="=@if(sum(d729.d730)=0,&quot;NA&quot;,SUM(L729:L730)/SUM(D729:D730))"/>
    <hyperlink ref="AJ715" r:id="rId5426" display="=@if(sum(d729.d730)=0,&quot;NA&quot;,SUM(L729:L730)/SUM(D729:D730))"/>
    <hyperlink ref="AL711" r:id="rId5427" display="=@if(sum(d729.d730)=0,&quot;NA&quot;,SUM(L729:L730)/SUM(D729:D730))"/>
    <hyperlink ref="AL712" r:id="rId5428" display="=@if(sum(d729.d730)=0,&quot;NA&quot;,SUM(L729:L730)/SUM(D729:D730))"/>
    <hyperlink ref="AL713" r:id="rId5429" display="=@if(sum(d729.d730)=0,&quot;NA&quot;,SUM(L729:L730)/SUM(D729:D730))"/>
    <hyperlink ref="AN711" r:id="rId5430" display="=@if(sum(d729.d730)=0,&quot;NA&quot;,SUM(L729:L730)/SUM(D729:D730))"/>
    <hyperlink ref="AN712" r:id="rId5431" display="=@if(sum(d729.d730)=0,&quot;NA&quot;,SUM(L729:L730)/SUM(D729:D730))"/>
    <hyperlink ref="AN713" r:id="rId5432" display="=@if(sum(d729.d730)=0,&quot;NA&quot;,SUM(L729:L730)/SUM(D729:D730))"/>
    <hyperlink ref="AN714" r:id="rId5433" display="=@if(sum(d729.d730)=0,&quot;NA&quot;,SUM(L729:L730)/SUM(D729:D730))"/>
    <hyperlink ref="V710" r:id="rId5434" display="=@if(sum(d729.d730)=0,&quot;NA&quot;,SUM(L729:L730)/SUM(D729:D730))"/>
    <hyperlink ref="R716" r:id="rId5435" display="=@if(sum(d729.d730)=0,&quot;NA&quot;,SUM(L729:L730)/SUM(D729:D730))"/>
    <hyperlink ref="T716" r:id="rId5436" display="=@if(sum(d729.d730)=0,&quot;NA&quot;,SUM(L729:L730)/SUM(D729:D730))"/>
    <hyperlink ref="V716" r:id="rId5437" display="=@if(sum(d729.d730)=0,&quot;NA&quot;,SUM(L729:L730)/SUM(D729:D730))"/>
    <hyperlink ref="Z716" r:id="rId5438" display="=@if(sum(d729.d730)=0,&quot;NA&quot;,SUM(L729:L730)/SUM(D729:D730))"/>
    <hyperlink ref="AB716" r:id="rId5439" display="=@if(sum(d729.d730)=0,&quot;NA&quot;,SUM(L729:L730)/SUM(D729:D730))"/>
    <hyperlink ref="AD716" r:id="rId5440" display="=@if(sum(d729.d730)=0,&quot;NA&quot;,SUM(L729:L730)/SUM(D729:D730))"/>
    <hyperlink ref="AF716" r:id="rId5441" display="=@if(sum(d729.d730)=0,&quot;NA&quot;,SUM(L729:L730)/SUM(D729:D730))"/>
    <hyperlink ref="AH716" r:id="rId5442" display="=@if(sum(d729.d730)=0,&quot;NA&quot;,SUM(L729:L730)/SUM(D729:D730))"/>
    <hyperlink ref="AJ716" r:id="rId5443" display="=@if(sum(d729.d730)=0,&quot;NA&quot;,SUM(L729:L730)/SUM(D729:D730))"/>
    <hyperlink ref="AL716" r:id="rId5444" display="=@if(sum(d729.d730)=0,&quot;NA&quot;,SUM(L729:L730)/SUM(D729:D730))"/>
    <hyperlink ref="R717:R719" r:id="rId5445" display="=@if(sum(d729.d730)=0,&quot;NA&quot;,SUM(L729:L730)/SUM(D729:D730))"/>
    <hyperlink ref="T717:T719" r:id="rId5446" display="=@if(sum(d729.d730)=0,&quot;NA&quot;,SUM(L729:L730)/SUM(D729:D730))"/>
    <hyperlink ref="V717:V719" r:id="rId5447" display="=@if(sum(d729.d730)=0,&quot;NA&quot;,SUM(L729:L730)/SUM(D729:D730))"/>
    <hyperlink ref="X716" r:id="rId5448" display="=@if(sum(d729.d730)=0,&quot;NA&quot;,SUM(L729:L730)/SUM(D729:D730))"/>
    <hyperlink ref="X717:X719" r:id="rId5449" display="=@if(sum(d729.d730)=0,&quot;NA&quot;,SUM(L729:L730)/SUM(D729:D730))"/>
    <hyperlink ref="Z717:Z719" r:id="rId5450" display="=@if(sum(d729.d730)=0,&quot;NA&quot;,SUM(L729:L730)/SUM(D729:D730))"/>
    <hyperlink ref="AB717:AB719" r:id="rId5451" display="=@if(sum(d729.d730)=0,&quot;NA&quot;,SUM(L729:L730)/SUM(D729:D730))"/>
    <hyperlink ref="AD717:AD719" r:id="rId5452" display="=@if(sum(d729.d730)=0,&quot;NA&quot;,SUM(L729:L730)/SUM(D729:D730))"/>
    <hyperlink ref="AF717:AF719" r:id="rId5453" display="=@if(sum(d729.d730)=0,&quot;NA&quot;,SUM(L729:L730)/SUM(D729:D730))"/>
    <hyperlink ref="AH717:AH719" r:id="rId5454" display="=@if(sum(d729.d730)=0,&quot;NA&quot;,SUM(L729:L730)/SUM(D729:D730))"/>
    <hyperlink ref="AJ717:AJ719" r:id="rId5455" display="=@if(sum(d729.d730)=0,&quot;NA&quot;,SUM(L729:L730)/SUM(D729:D730))"/>
    <hyperlink ref="AL717:AL719" r:id="rId5456" display="=@if(sum(d729.d730)=0,&quot;NA&quot;,SUM(L729:L730)/SUM(D729:D730))"/>
    <hyperlink ref="AN717:AN719" r:id="rId5457" display="=@if(sum(d729.d730)=0,&quot;NA&quot;,SUM(L729:L730)/SUM(D729:D730))"/>
    <hyperlink ref="V708" r:id="rId5458" display="=@if(sum(d729.d730)=0,&quot;NA&quot;,SUM(L729:L730)/SUM(D729:D730))"/>
    <hyperlink ref="T707" r:id="rId5459" display="=@if(sum(d729.d730)=0,&quot;NA&quot;,SUM(L729:L730)/SUM(D729:D730))"/>
    <hyperlink ref="N1006" r:id="rId5460" display="=@if(sum(d729.d730)=0,&quot;NA&quot;,SUM(L729:L730)/SUM(D729:D730))"/>
    <hyperlink ref="N1007" r:id="rId5461" display="=@if(sum(d729.d730)=0,&quot;NA&quot;,SUM(L729:L730)/SUM(D729:D730))"/>
    <hyperlink ref="N1008" r:id="rId5462" display="=@if(sum(d729.d730)=0,&quot;NA&quot;,SUM(L729:L730)/SUM(D729:D730))"/>
    <hyperlink ref="N1009" r:id="rId5463" display="=@if(sum(d729.d730)=0,&quot;NA&quot;,SUM(L729:L730)/SUM(D729:D730))"/>
    <hyperlink ref="N1010:N1013" r:id="rId5464" display="=@if(sum(d729.d730)=0,&quot;NA&quot;,SUM(L729:L730)/SUM(D729:D730))"/>
    <hyperlink ref="P1006" r:id="rId5465" display="=@if(sum(d729.d730)=0,&quot;NA&quot;,SUM(L729:L730)/SUM(D729:D730))"/>
    <hyperlink ref="P1007" r:id="rId5466" display="=@if(sum(d729.d730)=0,&quot;NA&quot;,SUM(L729:L730)/SUM(D729:D730))"/>
    <hyperlink ref="P1008" r:id="rId5467" display="=@if(sum(d729.d730)=0,&quot;NA&quot;,SUM(L729:L730)/SUM(D729:D730))"/>
    <hyperlink ref="P1009" r:id="rId5468" display="=@if(sum(d729.d730)=0,&quot;NA&quot;,SUM(L729:L730)/SUM(D729:D730))"/>
    <hyperlink ref="P1010:P1013" r:id="rId5469" display="=@if(sum(d729.d730)=0,&quot;NA&quot;,SUM(L729:L730)/SUM(D729:D730))"/>
    <hyperlink ref="T1002" r:id="rId5470" display="=@if(sum(d729.d730)=0,&quot;NA&quot;,SUM(L729:L730)/SUM(D729:D730))"/>
    <hyperlink ref="T1003" r:id="rId5471" display="=@if(sum(d729.d730)=0,&quot;NA&quot;,SUM(L729:L730)/SUM(D729:D730))"/>
    <hyperlink ref="T1004" r:id="rId5472" display="=@if(sum(d729.d730)=0,&quot;NA&quot;,SUM(L729:L730)/SUM(D729:D730))"/>
    <hyperlink ref="T1005" r:id="rId5473" display="=@if(sum(d729.d730)=0,&quot;NA&quot;,SUM(L729:L730)/SUM(D729:D730))"/>
    <hyperlink ref="T1006" r:id="rId5474" display="=@if(sum(d729.d730)=0,&quot;NA&quot;,SUM(L729:L730)/SUM(D729:D730))"/>
    <hyperlink ref="V1003" r:id="rId5475" display="=@if(sum(d729.d730)=0,&quot;NA&quot;,SUM(L729:L730)/SUM(D729:D730))"/>
    <hyperlink ref="V1005" r:id="rId5476" display="=@if(sum(d729.d730)=0,&quot;NA&quot;,SUM(L729:L730)/SUM(D729:D730))"/>
    <hyperlink ref="V1006" r:id="rId5477" display="=@if(sum(d729.d730)=0,&quot;NA&quot;,SUM(L729:L730)/SUM(D729:D730))"/>
    <hyperlink ref="X1003" r:id="rId5478" display="=@if(sum(d729.d730)=0,&quot;NA&quot;,SUM(L729:L730)/SUM(D729:D730))"/>
    <hyperlink ref="X1004" r:id="rId5479" display="=@if(sum(d729.d730)=0,&quot;NA&quot;,SUM(L729:L730)/SUM(D729:D730))"/>
    <hyperlink ref="X1005" r:id="rId5480" display="=@if(sum(d729.d730)=0,&quot;NA&quot;,SUM(L729:L730)/SUM(D729:D730))"/>
    <hyperlink ref="X1006" r:id="rId5481" display="=@if(sum(d729.d730)=0,&quot;NA&quot;,SUM(L729:L730)/SUM(D729:D730))"/>
    <hyperlink ref="Z1004" r:id="rId5482" display="=@if(sum(d729.d730)=0,&quot;NA&quot;,SUM(L729:L730)/SUM(D729:D730))"/>
    <hyperlink ref="Z1005" r:id="rId5483" display="=@if(sum(d729.d730)=0,&quot;NA&quot;,SUM(L729:L730)/SUM(D729:D730))"/>
    <hyperlink ref="Z1006" r:id="rId5484" display="=@if(sum(d729.d730)=0,&quot;NA&quot;,SUM(L729:L730)/SUM(D729:D730))"/>
    <hyperlink ref="AB1005" r:id="rId5485" display="=@if(sum(d729.d730)=0,&quot;NA&quot;,SUM(L729:L730)/SUM(D729:D730))"/>
    <hyperlink ref="AB1006" r:id="rId5486" display="=@if(sum(d729.d730)=0,&quot;NA&quot;,SUM(L729:L730)/SUM(D729:D730))"/>
    <hyperlink ref="AD1006" r:id="rId5487" display="=@if(sum(d729.d730)=0,&quot;NA&quot;,SUM(L729:L730)/SUM(D729:D730))"/>
    <hyperlink ref="R1007" r:id="rId5488" display="=@if(sum(d729.d730)=0,&quot;NA&quot;,SUM(L729:L730)/SUM(D729:D730))"/>
    <hyperlink ref="R1008" r:id="rId5489" display="=@if(sum(d729.d730)=0,&quot;NA&quot;,SUM(L729:L730)/SUM(D729:D730))"/>
    <hyperlink ref="R1009" r:id="rId5490" display="=@if(sum(d729.d730)=0,&quot;NA&quot;,SUM(L729:L730)/SUM(D729:D730))"/>
    <hyperlink ref="T1007" r:id="rId5491" display="=@if(sum(d729.d730)=0,&quot;NA&quot;,SUM(L729:L730)/SUM(D729:D730))"/>
    <hyperlink ref="T1008" r:id="rId5492" display="=@if(sum(d729.d730)=0,&quot;NA&quot;,SUM(L729:L730)/SUM(D729:D730))"/>
    <hyperlink ref="T1009" r:id="rId5493" display="=@if(sum(d729.d730)=0,&quot;NA&quot;,SUM(L729:L730)/SUM(D729:D730))"/>
    <hyperlink ref="V1007" r:id="rId5494" display="=@if(sum(d729.d730)=0,&quot;NA&quot;,SUM(L729:L730)/SUM(D729:D730))"/>
    <hyperlink ref="V1008" r:id="rId5495" display="=@if(sum(d729.d730)=0,&quot;NA&quot;,SUM(L729:L730)/SUM(D729:D730))"/>
    <hyperlink ref="V1009" r:id="rId5496" display="=@if(sum(d729.d730)=0,&quot;NA&quot;,SUM(L729:L730)/SUM(D729:D730))"/>
    <hyperlink ref="X1007" r:id="rId5497" display="=@if(sum(d729.d730)=0,&quot;NA&quot;,SUM(L729:L730)/SUM(D729:D730))"/>
    <hyperlink ref="X1008" r:id="rId5498" display="=@if(sum(d729.d730)=0,&quot;NA&quot;,SUM(L729:L730)/SUM(D729:D730))"/>
    <hyperlink ref="X1009" r:id="rId5499" display="=@if(sum(d729.d730)=0,&quot;NA&quot;,SUM(L729:L730)/SUM(D729:D730))"/>
    <hyperlink ref="Z1007" r:id="rId5500" display="=@if(sum(d729.d730)=0,&quot;NA&quot;,SUM(L729:L730)/SUM(D729:D730))"/>
    <hyperlink ref="Z1008" r:id="rId5501" display="=@if(sum(d729.d730)=0,&quot;NA&quot;,SUM(L729:L730)/SUM(D729:D730))"/>
    <hyperlink ref="Z1009" r:id="rId5502" display="=@if(sum(d729.d730)=0,&quot;NA&quot;,SUM(L729:L730)/SUM(D729:D730))"/>
    <hyperlink ref="AB1007" r:id="rId5503" display="=@if(sum(d729.d730)=0,&quot;NA&quot;,SUM(L729:L730)/SUM(D729:D730))"/>
    <hyperlink ref="AB1008" r:id="rId5504" display="=@if(sum(d729.d730)=0,&quot;NA&quot;,SUM(L729:L730)/SUM(D729:D730))"/>
    <hyperlink ref="AB1009" r:id="rId5505" display="=@if(sum(d729.d730)=0,&quot;NA&quot;,SUM(L729:L730)/SUM(D729:D730))"/>
    <hyperlink ref="AD1007" r:id="rId5506" display="=@if(sum(d729.d730)=0,&quot;NA&quot;,SUM(L729:L730)/SUM(D729:D730))"/>
    <hyperlink ref="AD1008" r:id="rId5507" display="=@if(sum(d729.d730)=0,&quot;NA&quot;,SUM(L729:L730)/SUM(D729:D730))"/>
    <hyperlink ref="AD1009" r:id="rId5508" display="=@if(sum(d729.d730)=0,&quot;NA&quot;,SUM(L729:L730)/SUM(D729:D730))"/>
    <hyperlink ref="AF1007" r:id="rId5509" display="=@if(sum(d729.d730)=0,&quot;NA&quot;,SUM(L729:L730)/SUM(D729:D730))"/>
    <hyperlink ref="AF1008" r:id="rId5510" display="=@if(sum(d729.d730)=0,&quot;NA&quot;,SUM(L729:L730)/SUM(D729:D730))"/>
    <hyperlink ref="AF1009" r:id="rId5511" display="=@if(sum(d729.d730)=0,&quot;NA&quot;,SUM(L729:L730)/SUM(D729:D730))"/>
    <hyperlink ref="AH1005" r:id="rId5512" display="=@if(sum(d729.d730)=0,&quot;NA&quot;,SUM(L729:L730)/SUM(D729:D730))"/>
    <hyperlink ref="AH1008" r:id="rId5513" display="=@if(sum(d729.d730)=0,&quot;NA&quot;,SUM(L729:L730)/SUM(D729:D730))"/>
    <hyperlink ref="AH1009" r:id="rId5514" display="=@if(sum(d729.d730)=0,&quot;NA&quot;,SUM(L729:L730)/SUM(D729:D730))"/>
    <hyperlink ref="AJ1005" r:id="rId5515" display="=@if(sum(d729.d730)=0,&quot;NA&quot;,SUM(L729:L730)/SUM(D729:D730))"/>
    <hyperlink ref="AJ1006" r:id="rId5516" display="=@if(sum(d729.d730)=0,&quot;NA&quot;,SUM(L729:L730)/SUM(D729:D730))"/>
    <hyperlink ref="AJ1009" r:id="rId5517" display="=@if(sum(d729.d730)=0,&quot;NA&quot;,SUM(L729:L730)/SUM(D729:D730))"/>
    <hyperlink ref="AL1005" r:id="rId5518" display="=@if(sum(d729.d730)=0,&quot;NA&quot;,SUM(L729:L730)/SUM(D729:D730))"/>
    <hyperlink ref="AL1006" r:id="rId5519" display="=@if(sum(d729.d730)=0,&quot;NA&quot;,SUM(L729:L730)/SUM(D729:D730))"/>
    <hyperlink ref="AL1007" r:id="rId5520" display="=@if(sum(d729.d730)=0,&quot;NA&quot;,SUM(L729:L730)/SUM(D729:D730))"/>
    <hyperlink ref="AN1005" r:id="rId5521" display="=@if(sum(d729.d730)=0,&quot;NA&quot;,SUM(L729:L730)/SUM(D729:D730))"/>
    <hyperlink ref="AN1006" r:id="rId5522" display="=@if(sum(d729.d730)=0,&quot;NA&quot;,SUM(L729:L730)/SUM(D729:D730))"/>
    <hyperlink ref="AN1007" r:id="rId5523" display="=@if(sum(d729.d730)=0,&quot;NA&quot;,SUM(L729:L730)/SUM(D729:D730))"/>
    <hyperlink ref="AN1008" r:id="rId5524" display="=@if(sum(d729.d730)=0,&quot;NA&quot;,SUM(L729:L730)/SUM(D729:D730))"/>
    <hyperlink ref="V1004" r:id="rId5525" display="=@if(sum(d729.d730)=0,&quot;NA&quot;,SUM(L729:L730)/SUM(D729:D730))"/>
    <hyperlink ref="R1010" r:id="rId5526" display="=@if(sum(d729.d730)=0,&quot;NA&quot;,SUM(L729:L730)/SUM(D729:D730))"/>
    <hyperlink ref="T1010" r:id="rId5527" display="=@if(sum(d729.d730)=0,&quot;NA&quot;,SUM(L729:L730)/SUM(D729:D730))"/>
    <hyperlink ref="V1010" r:id="rId5528" display="=@if(sum(d729.d730)=0,&quot;NA&quot;,SUM(L729:L730)/SUM(D729:D730))"/>
    <hyperlink ref="Z1010" r:id="rId5529" display="=@if(sum(d729.d730)=0,&quot;NA&quot;,SUM(L729:L730)/SUM(D729:D730))"/>
    <hyperlink ref="AB1010" r:id="rId5530" display="=@if(sum(d729.d730)=0,&quot;NA&quot;,SUM(L729:L730)/SUM(D729:D730))"/>
    <hyperlink ref="AD1010" r:id="rId5531" display="=@if(sum(d729.d730)=0,&quot;NA&quot;,SUM(L729:L730)/SUM(D729:D730))"/>
    <hyperlink ref="AF1010" r:id="rId5532" display="=@if(sum(d729.d730)=0,&quot;NA&quot;,SUM(L729:L730)/SUM(D729:D730))"/>
    <hyperlink ref="AH1010" r:id="rId5533" display="=@if(sum(d729.d730)=0,&quot;NA&quot;,SUM(L729:L730)/SUM(D729:D730))"/>
    <hyperlink ref="AJ1010" r:id="rId5534" display="=@if(sum(d729.d730)=0,&quot;NA&quot;,SUM(L729:L730)/SUM(D729:D730))"/>
    <hyperlink ref="AL1010" r:id="rId5535" display="=@if(sum(d729.d730)=0,&quot;NA&quot;,SUM(L729:L730)/SUM(D729:D730))"/>
    <hyperlink ref="R1011:R1013" r:id="rId5536" display="=@if(sum(d729.d730)=0,&quot;NA&quot;,SUM(L729:L730)/SUM(D729:D730))"/>
    <hyperlink ref="T1011:T1013" r:id="rId5537" display="=@if(sum(d729.d730)=0,&quot;NA&quot;,SUM(L729:L730)/SUM(D729:D730))"/>
    <hyperlink ref="V1011:V1013" r:id="rId5538" display="=@if(sum(d729.d730)=0,&quot;NA&quot;,SUM(L729:L730)/SUM(D729:D730))"/>
    <hyperlink ref="X1010" r:id="rId5539" display="=@if(sum(d729.d730)=0,&quot;NA&quot;,SUM(L729:L730)/SUM(D729:D730))"/>
    <hyperlink ref="X1011:X1013" r:id="rId5540" display="=@if(sum(d729.d730)=0,&quot;NA&quot;,SUM(L729:L730)/SUM(D729:D730))"/>
    <hyperlink ref="Z1011:Z1013" r:id="rId5541" display="=@if(sum(d729.d730)=0,&quot;NA&quot;,SUM(L729:L730)/SUM(D729:D730))"/>
    <hyperlink ref="AB1011:AB1013" r:id="rId5542" display="=@if(sum(d729.d730)=0,&quot;NA&quot;,SUM(L729:L730)/SUM(D729:D730))"/>
    <hyperlink ref="AD1011:AD1013" r:id="rId5543" display="=@if(sum(d729.d730)=0,&quot;NA&quot;,SUM(L729:L730)/SUM(D729:D730))"/>
    <hyperlink ref="AF1011:AF1013" r:id="rId5544" display="=@if(sum(d729.d730)=0,&quot;NA&quot;,SUM(L729:L730)/SUM(D729:D730))"/>
    <hyperlink ref="AH1011:AH1013" r:id="rId5545" display="=@if(sum(d729.d730)=0,&quot;NA&quot;,SUM(L729:L730)/SUM(D729:D730))"/>
    <hyperlink ref="AJ1011:AJ1013" r:id="rId5546" display="=@if(sum(d729.d730)=0,&quot;NA&quot;,SUM(L729:L730)/SUM(D729:D730))"/>
    <hyperlink ref="AL1011:AL1013" r:id="rId5547" display="=@if(sum(d729.d730)=0,&quot;NA&quot;,SUM(L729:L730)/SUM(D729:D730))"/>
    <hyperlink ref="AN1011:AN1013" r:id="rId5548" display="=@if(sum(d729.d730)=0,&quot;NA&quot;,SUM(L729:L730)/SUM(D729:D730))"/>
    <hyperlink ref="V1002" r:id="rId5549" display="=@if(sum(d729.d730)=0,&quot;NA&quot;,SUM(L729:L730)/SUM(D729:D730))"/>
    <hyperlink ref="T1001" r:id="rId5550" display="=@if(sum(d729.d730)=0,&quot;NA&quot;,SUM(L729:L730)/SUM(D729:D730))"/>
    <hyperlink ref="N1258" r:id="rId5551" display="=@if(sum(d729.d730)=0,&quot;NA&quot;,SUM(L729:L730)/SUM(D729:D730))"/>
    <hyperlink ref="N1259" r:id="rId5552" display="=@if(sum(d729.d730)=0,&quot;NA&quot;,SUM(L729:L730)/SUM(D729:D730))"/>
    <hyperlink ref="N1260" r:id="rId5553" display="=@if(sum(d729.d730)=0,&quot;NA&quot;,SUM(L729:L730)/SUM(D729:D730))"/>
    <hyperlink ref="N1261" r:id="rId5554" display="=@if(sum(d729.d730)=0,&quot;NA&quot;,SUM(L729:L730)/SUM(D729:D730))"/>
    <hyperlink ref="N1262:N1265" r:id="rId5555" display="=@if(sum(d729.d730)=0,&quot;NA&quot;,SUM(L729:L730)/SUM(D729:D730))"/>
    <hyperlink ref="P1258" r:id="rId5556" display="=@if(sum(d729.d730)=0,&quot;NA&quot;,SUM(L729:L730)/SUM(D729:D730))"/>
    <hyperlink ref="P1259" r:id="rId5557" display="=@if(sum(d729.d730)=0,&quot;NA&quot;,SUM(L729:L730)/SUM(D729:D730))"/>
    <hyperlink ref="P1260" r:id="rId5558" display="=@if(sum(d729.d730)=0,&quot;NA&quot;,SUM(L729:L730)/SUM(D729:D730))"/>
    <hyperlink ref="P1261" r:id="rId5559" display="=@if(sum(d729.d730)=0,&quot;NA&quot;,SUM(L729:L730)/SUM(D729:D730))"/>
    <hyperlink ref="P1262:P1265" r:id="rId5560" display="=@if(sum(d729.d730)=0,&quot;NA&quot;,SUM(L729:L730)/SUM(D729:D730))"/>
    <hyperlink ref="T1254" r:id="rId5561" display="=@if(sum(d729.d730)=0,&quot;NA&quot;,SUM(L729:L730)/SUM(D729:D730))"/>
    <hyperlink ref="T1255" r:id="rId5562" display="=@if(sum(d729.d730)=0,&quot;NA&quot;,SUM(L729:L730)/SUM(D729:D730))"/>
    <hyperlink ref="T1256" r:id="rId5563" display="=@if(sum(d729.d730)=0,&quot;NA&quot;,SUM(L729:L730)/SUM(D729:D730))"/>
    <hyperlink ref="T1257" r:id="rId5564" display="=@if(sum(d729.d730)=0,&quot;NA&quot;,SUM(L729:L730)/SUM(D729:D730))"/>
    <hyperlink ref="T1258" r:id="rId5565" display="=@if(sum(d729.d730)=0,&quot;NA&quot;,SUM(L729:L730)/SUM(D729:D730))"/>
    <hyperlink ref="V1255" r:id="rId5566" display="=@if(sum(d729.d730)=0,&quot;NA&quot;,SUM(L729:L730)/SUM(D729:D730))"/>
    <hyperlink ref="V1257" r:id="rId5567" display="=@if(sum(d729.d730)=0,&quot;NA&quot;,SUM(L729:L730)/SUM(D729:D730))"/>
    <hyperlink ref="V1258" r:id="rId5568" display="=@if(sum(d729.d730)=0,&quot;NA&quot;,SUM(L729:L730)/SUM(D729:D730))"/>
    <hyperlink ref="X1255" r:id="rId5569" display="=@if(sum(d729.d730)=0,&quot;NA&quot;,SUM(L729:L730)/SUM(D729:D730))"/>
    <hyperlink ref="X1256" r:id="rId5570" display="=@if(sum(d729.d730)=0,&quot;NA&quot;,SUM(L729:L730)/SUM(D729:D730))"/>
    <hyperlink ref="X1257" r:id="rId5571" display="=@if(sum(d729.d730)=0,&quot;NA&quot;,SUM(L729:L730)/SUM(D729:D730))"/>
    <hyperlink ref="X1258" r:id="rId5572" display="=@if(sum(d729.d730)=0,&quot;NA&quot;,SUM(L729:L730)/SUM(D729:D730))"/>
    <hyperlink ref="Z1256" r:id="rId5573" display="=@if(sum(d729.d730)=0,&quot;NA&quot;,SUM(L729:L730)/SUM(D729:D730))"/>
    <hyperlink ref="Z1257" r:id="rId5574" display="=@if(sum(d729.d730)=0,&quot;NA&quot;,SUM(L729:L730)/SUM(D729:D730))"/>
    <hyperlink ref="Z1258" r:id="rId5575" display="=@if(sum(d729.d730)=0,&quot;NA&quot;,SUM(L729:L730)/SUM(D729:D730))"/>
    <hyperlink ref="AB1257" r:id="rId5576" display="=@if(sum(d729.d730)=0,&quot;NA&quot;,SUM(L729:L730)/SUM(D729:D730))"/>
    <hyperlink ref="AB1258" r:id="rId5577" display="=@if(sum(d729.d730)=0,&quot;NA&quot;,SUM(L729:L730)/SUM(D729:D730))"/>
    <hyperlink ref="AD1258" r:id="rId5578" display="=@if(sum(d729.d730)=0,&quot;NA&quot;,SUM(L729:L730)/SUM(D729:D730))"/>
    <hyperlink ref="R1259" r:id="rId5579" display="=@if(sum(d729.d730)=0,&quot;NA&quot;,SUM(L729:L730)/SUM(D729:D730))"/>
    <hyperlink ref="R1260" r:id="rId5580" display="=@if(sum(d729.d730)=0,&quot;NA&quot;,SUM(L729:L730)/SUM(D729:D730))"/>
    <hyperlink ref="R1261" r:id="rId5581" display="=@if(sum(d729.d730)=0,&quot;NA&quot;,SUM(L729:L730)/SUM(D729:D730))"/>
    <hyperlink ref="T1259" r:id="rId5582" display="=@if(sum(d729.d730)=0,&quot;NA&quot;,SUM(L729:L730)/SUM(D729:D730))"/>
    <hyperlink ref="T1260" r:id="rId5583" display="=@if(sum(d729.d730)=0,&quot;NA&quot;,SUM(L729:L730)/SUM(D729:D730))"/>
    <hyperlink ref="T1261" r:id="rId5584" display="=@if(sum(d729.d730)=0,&quot;NA&quot;,SUM(L729:L730)/SUM(D729:D730))"/>
    <hyperlink ref="V1259" r:id="rId5585" display="=@if(sum(d729.d730)=0,&quot;NA&quot;,SUM(L729:L730)/SUM(D729:D730))"/>
    <hyperlink ref="V1260" r:id="rId5586" display="=@if(sum(d729.d730)=0,&quot;NA&quot;,SUM(L729:L730)/SUM(D729:D730))"/>
    <hyperlink ref="V1261" r:id="rId5587" display="=@if(sum(d729.d730)=0,&quot;NA&quot;,SUM(L729:L730)/SUM(D729:D730))"/>
    <hyperlink ref="X1259" r:id="rId5588" display="=@if(sum(d729.d730)=0,&quot;NA&quot;,SUM(L729:L730)/SUM(D729:D730))"/>
    <hyperlink ref="X1260" r:id="rId5589" display="=@if(sum(d729.d730)=0,&quot;NA&quot;,SUM(L729:L730)/SUM(D729:D730))"/>
    <hyperlink ref="X1261" r:id="rId5590" display="=@if(sum(d729.d730)=0,&quot;NA&quot;,SUM(L729:L730)/SUM(D729:D730))"/>
    <hyperlink ref="Z1259" r:id="rId5591" display="=@if(sum(d729.d730)=0,&quot;NA&quot;,SUM(L729:L730)/SUM(D729:D730))"/>
    <hyperlink ref="Z1260" r:id="rId5592" display="=@if(sum(d729.d730)=0,&quot;NA&quot;,SUM(L729:L730)/SUM(D729:D730))"/>
    <hyperlink ref="Z1261" r:id="rId5593" display="=@if(sum(d729.d730)=0,&quot;NA&quot;,SUM(L729:L730)/SUM(D729:D730))"/>
    <hyperlink ref="AB1259" r:id="rId5594" display="=@if(sum(d729.d730)=0,&quot;NA&quot;,SUM(L729:L730)/SUM(D729:D730))"/>
    <hyperlink ref="AB1260" r:id="rId5595" display="=@if(sum(d729.d730)=0,&quot;NA&quot;,SUM(L729:L730)/SUM(D729:D730))"/>
    <hyperlink ref="AB1261" r:id="rId5596" display="=@if(sum(d729.d730)=0,&quot;NA&quot;,SUM(L729:L730)/SUM(D729:D730))"/>
    <hyperlink ref="AD1259" r:id="rId5597" display="=@if(sum(d729.d730)=0,&quot;NA&quot;,SUM(L729:L730)/SUM(D729:D730))"/>
    <hyperlink ref="AD1260" r:id="rId5598" display="=@if(sum(d729.d730)=0,&quot;NA&quot;,SUM(L729:L730)/SUM(D729:D730))"/>
    <hyperlink ref="AD1261" r:id="rId5599" display="=@if(sum(d729.d730)=0,&quot;NA&quot;,SUM(L729:L730)/SUM(D729:D730))"/>
    <hyperlink ref="AF1259" r:id="rId5600" display="=@if(sum(d729.d730)=0,&quot;NA&quot;,SUM(L729:L730)/SUM(D729:D730))"/>
    <hyperlink ref="AF1260" r:id="rId5601" display="=@if(sum(d729.d730)=0,&quot;NA&quot;,SUM(L729:L730)/SUM(D729:D730))"/>
    <hyperlink ref="AF1261" r:id="rId5602" display="=@if(sum(d729.d730)=0,&quot;NA&quot;,SUM(L729:L730)/SUM(D729:D730))"/>
    <hyperlink ref="AH1257" r:id="rId5603" display="=@if(sum(d729.d730)=0,&quot;NA&quot;,SUM(L729:L730)/SUM(D729:D730))"/>
    <hyperlink ref="AH1260" r:id="rId5604" display="=@if(sum(d729.d730)=0,&quot;NA&quot;,SUM(L729:L730)/SUM(D729:D730))"/>
    <hyperlink ref="AH1261" r:id="rId5605" display="=@if(sum(d729.d730)=0,&quot;NA&quot;,SUM(L729:L730)/SUM(D729:D730))"/>
    <hyperlink ref="AJ1257" r:id="rId5606" display="=@if(sum(d729.d730)=0,&quot;NA&quot;,SUM(L729:L730)/SUM(D729:D730))"/>
    <hyperlink ref="AJ1258" r:id="rId5607" display="=@if(sum(d729.d730)=0,&quot;NA&quot;,SUM(L729:L730)/SUM(D729:D730))"/>
    <hyperlink ref="AJ1261" r:id="rId5608" display="=@if(sum(d729.d730)=0,&quot;NA&quot;,SUM(L729:L730)/SUM(D729:D730))"/>
    <hyperlink ref="AL1257" r:id="rId5609" display="=@if(sum(d729.d730)=0,&quot;NA&quot;,SUM(L729:L730)/SUM(D729:D730))"/>
    <hyperlink ref="AL1258" r:id="rId5610" display="=@if(sum(d729.d730)=0,&quot;NA&quot;,SUM(L729:L730)/SUM(D729:D730))"/>
    <hyperlink ref="AL1259" r:id="rId5611" display="=@if(sum(d729.d730)=0,&quot;NA&quot;,SUM(L729:L730)/SUM(D729:D730))"/>
    <hyperlink ref="AN1257" r:id="rId5612" display="=@if(sum(d729.d730)=0,&quot;NA&quot;,SUM(L729:L730)/SUM(D729:D730))"/>
    <hyperlink ref="AN1258" r:id="rId5613" display="=@if(sum(d729.d730)=0,&quot;NA&quot;,SUM(L729:L730)/SUM(D729:D730))"/>
    <hyperlink ref="AN1259" r:id="rId5614" display="=@if(sum(d729.d730)=0,&quot;NA&quot;,SUM(L729:L730)/SUM(D729:D730))"/>
    <hyperlink ref="AN1260" r:id="rId5615" display="=@if(sum(d729.d730)=0,&quot;NA&quot;,SUM(L729:L730)/SUM(D729:D730))"/>
    <hyperlink ref="V1256" r:id="rId5616" display="=@if(sum(d729.d730)=0,&quot;NA&quot;,SUM(L729:L730)/SUM(D729:D730))"/>
    <hyperlink ref="R1262" r:id="rId5617" display="=@if(sum(d729.d730)=0,&quot;NA&quot;,SUM(L729:L730)/SUM(D729:D730))"/>
    <hyperlink ref="T1262" r:id="rId5618" display="=@if(sum(d729.d730)=0,&quot;NA&quot;,SUM(L729:L730)/SUM(D729:D730))"/>
    <hyperlink ref="V1262" r:id="rId5619" display="=@if(sum(d729.d730)=0,&quot;NA&quot;,SUM(L729:L730)/SUM(D729:D730))"/>
    <hyperlink ref="Z1262" r:id="rId5620" display="=@if(sum(d729.d730)=0,&quot;NA&quot;,SUM(L729:L730)/SUM(D729:D730))"/>
    <hyperlink ref="AB1262" r:id="rId5621" display="=@if(sum(d729.d730)=0,&quot;NA&quot;,SUM(L729:L730)/SUM(D729:D730))"/>
    <hyperlink ref="AD1262" r:id="rId5622" display="=@if(sum(d729.d730)=0,&quot;NA&quot;,SUM(L729:L730)/SUM(D729:D730))"/>
    <hyperlink ref="AF1262" r:id="rId5623" display="=@if(sum(d729.d730)=0,&quot;NA&quot;,SUM(L729:L730)/SUM(D729:D730))"/>
    <hyperlink ref="AH1262" r:id="rId5624" display="=@if(sum(d729.d730)=0,&quot;NA&quot;,SUM(L729:L730)/SUM(D729:D730))"/>
    <hyperlink ref="AJ1262" r:id="rId5625" display="=@if(sum(d729.d730)=0,&quot;NA&quot;,SUM(L729:L730)/SUM(D729:D730))"/>
    <hyperlink ref="AL1262" r:id="rId5626" display="=@if(sum(d729.d730)=0,&quot;NA&quot;,SUM(L729:L730)/SUM(D729:D730))"/>
    <hyperlink ref="R1263:R1265" r:id="rId5627" display="=@if(sum(d729.d730)=0,&quot;NA&quot;,SUM(L729:L730)/SUM(D729:D730))"/>
    <hyperlink ref="T1263:T1265" r:id="rId5628" display="=@if(sum(d729.d730)=0,&quot;NA&quot;,SUM(L729:L730)/SUM(D729:D730))"/>
    <hyperlink ref="V1263:V1265" r:id="rId5629" display="=@if(sum(d729.d730)=0,&quot;NA&quot;,SUM(L729:L730)/SUM(D729:D730))"/>
    <hyperlink ref="X1262" r:id="rId5630" display="=@if(sum(d729.d730)=0,&quot;NA&quot;,SUM(L729:L730)/SUM(D729:D730))"/>
    <hyperlink ref="X1263:X1265" r:id="rId5631" display="=@if(sum(d729.d730)=0,&quot;NA&quot;,SUM(L729:L730)/SUM(D729:D730))"/>
    <hyperlink ref="Z1263:Z1265" r:id="rId5632" display="=@if(sum(d729.d730)=0,&quot;NA&quot;,SUM(L729:L730)/SUM(D729:D730))"/>
    <hyperlink ref="AB1263:AB1265" r:id="rId5633" display="=@if(sum(d729.d730)=0,&quot;NA&quot;,SUM(L729:L730)/SUM(D729:D730))"/>
    <hyperlink ref="AD1263:AD1265" r:id="rId5634" display="=@if(sum(d729.d730)=0,&quot;NA&quot;,SUM(L729:L730)/SUM(D729:D730))"/>
    <hyperlink ref="AF1263:AF1265" r:id="rId5635" display="=@if(sum(d729.d730)=0,&quot;NA&quot;,SUM(L729:L730)/SUM(D729:D730))"/>
    <hyperlink ref="AH1263:AH1265" r:id="rId5636" display="=@if(sum(d729.d730)=0,&quot;NA&quot;,SUM(L729:L730)/SUM(D729:D730))"/>
    <hyperlink ref="AJ1263:AJ1265" r:id="rId5637" display="=@if(sum(d729.d730)=0,&quot;NA&quot;,SUM(L729:L730)/SUM(D729:D730))"/>
    <hyperlink ref="AL1263:AL1265" r:id="rId5638" display="=@if(sum(d729.d730)=0,&quot;NA&quot;,SUM(L729:L730)/SUM(D729:D730))"/>
    <hyperlink ref="AN1263:AN1265" r:id="rId5639" display="=@if(sum(d729.d730)=0,&quot;NA&quot;,SUM(L729:L730)/SUM(D729:D730))"/>
    <hyperlink ref="V1254" r:id="rId5640" display="=@if(sum(d729.d730)=0,&quot;NA&quot;,SUM(L729:L730)/SUM(D729:D730))"/>
    <hyperlink ref="T1253" r:id="rId5641" display="=@if(sum(d729.d730)=0,&quot;NA&quot;,SUM(L729:L730)/SUM(D729:D730))"/>
    <hyperlink ref="N1363" r:id="rId5642" display="=@if(sum(d729.d730)=0,&quot;NA&quot;,SUM(L729:L730)/SUM(D729:D730))"/>
    <hyperlink ref="N1364" r:id="rId5643" display="=@if(sum(d729.d730)=0,&quot;NA&quot;,SUM(L729:L730)/SUM(D729:D730))"/>
    <hyperlink ref="N1365" r:id="rId5644" display="=@if(sum(d729.d730)=0,&quot;NA&quot;,SUM(L729:L730)/SUM(D729:D730))"/>
    <hyperlink ref="N1366" r:id="rId5645" display="=@if(sum(d729.d730)=0,&quot;NA&quot;,SUM(L729:L730)/SUM(D729:D730))"/>
    <hyperlink ref="N1367:N1370" r:id="rId5646" display="=@if(sum(d729.d730)=0,&quot;NA&quot;,SUM(L729:L730)/SUM(D729:D730))"/>
    <hyperlink ref="P1363" r:id="rId5647" display="=@if(sum(d729.d730)=0,&quot;NA&quot;,SUM(L729:L730)/SUM(D729:D730))"/>
    <hyperlink ref="P1364" r:id="rId5648" display="=@if(sum(d729.d730)=0,&quot;NA&quot;,SUM(L729:L730)/SUM(D729:D730))"/>
    <hyperlink ref="P1365" r:id="rId5649" display="=@if(sum(d729.d730)=0,&quot;NA&quot;,SUM(L729:L730)/SUM(D729:D730))"/>
    <hyperlink ref="P1366" r:id="rId5650" display="=@if(sum(d729.d730)=0,&quot;NA&quot;,SUM(L729:L730)/SUM(D729:D730))"/>
    <hyperlink ref="P1367:P1370" r:id="rId5651" display="=@if(sum(d729.d730)=0,&quot;NA&quot;,SUM(L729:L730)/SUM(D729:D730))"/>
    <hyperlink ref="T1359" r:id="rId5652" display="=@if(sum(d729.d730)=0,&quot;NA&quot;,SUM(L729:L730)/SUM(D729:D730))"/>
    <hyperlink ref="T1360" r:id="rId5653" display="=@if(sum(d729.d730)=0,&quot;NA&quot;,SUM(L729:L730)/SUM(D729:D730))"/>
    <hyperlink ref="T1361" r:id="rId5654" display="=@if(sum(d729.d730)=0,&quot;NA&quot;,SUM(L729:L730)/SUM(D729:D730))"/>
    <hyperlink ref="T1362" r:id="rId5655" display="=@if(sum(d729.d730)=0,&quot;NA&quot;,SUM(L729:L730)/SUM(D729:D730))"/>
    <hyperlink ref="T1363" r:id="rId5656" display="=@if(sum(d729.d730)=0,&quot;NA&quot;,SUM(L729:L730)/SUM(D729:D730))"/>
    <hyperlink ref="V1360" r:id="rId5657" display="=@if(sum(d729.d730)=0,&quot;NA&quot;,SUM(L729:L730)/SUM(D729:D730))"/>
    <hyperlink ref="V1362" r:id="rId5658" display="=@if(sum(d729.d730)=0,&quot;NA&quot;,SUM(L729:L730)/SUM(D729:D730))"/>
    <hyperlink ref="V1363" r:id="rId5659" display="=@if(sum(d729.d730)=0,&quot;NA&quot;,SUM(L729:L730)/SUM(D729:D730))"/>
    <hyperlink ref="X1360" r:id="rId5660" display="=@if(sum(d729.d730)=0,&quot;NA&quot;,SUM(L729:L730)/SUM(D729:D730))"/>
    <hyperlink ref="X1361" r:id="rId5661" display="=@if(sum(d729.d730)=0,&quot;NA&quot;,SUM(L729:L730)/SUM(D729:D730))"/>
    <hyperlink ref="X1362" r:id="rId5662" display="=@if(sum(d729.d730)=0,&quot;NA&quot;,SUM(L729:L730)/SUM(D729:D730))"/>
    <hyperlink ref="X1363" r:id="rId5663" display="=@if(sum(d729.d730)=0,&quot;NA&quot;,SUM(L729:L730)/SUM(D729:D730))"/>
    <hyperlink ref="Z1361" r:id="rId5664" display="=@if(sum(d729.d730)=0,&quot;NA&quot;,SUM(L729:L730)/SUM(D729:D730))"/>
    <hyperlink ref="Z1362" r:id="rId5665" display="=@if(sum(d729.d730)=0,&quot;NA&quot;,SUM(L729:L730)/SUM(D729:D730))"/>
    <hyperlink ref="Z1363" r:id="rId5666" display="=@if(sum(d729.d730)=0,&quot;NA&quot;,SUM(L729:L730)/SUM(D729:D730))"/>
    <hyperlink ref="AB1362" r:id="rId5667" display="=@if(sum(d729.d730)=0,&quot;NA&quot;,SUM(L729:L730)/SUM(D729:D730))"/>
    <hyperlink ref="AB1363" r:id="rId5668" display="=@if(sum(d729.d730)=0,&quot;NA&quot;,SUM(L729:L730)/SUM(D729:D730))"/>
    <hyperlink ref="AD1363" r:id="rId5669" display="=@if(sum(d729.d730)=0,&quot;NA&quot;,SUM(L729:L730)/SUM(D729:D730))"/>
    <hyperlink ref="R1364" r:id="rId5670" display="=@if(sum(d729.d730)=0,&quot;NA&quot;,SUM(L729:L730)/SUM(D729:D730))"/>
    <hyperlink ref="R1365" r:id="rId5671" display="=@if(sum(d729.d730)=0,&quot;NA&quot;,SUM(L729:L730)/SUM(D729:D730))"/>
    <hyperlink ref="R1366" r:id="rId5672" display="=@if(sum(d729.d730)=0,&quot;NA&quot;,SUM(L729:L730)/SUM(D729:D730))"/>
    <hyperlink ref="T1364" r:id="rId5673" display="=@if(sum(d729.d730)=0,&quot;NA&quot;,SUM(L729:L730)/SUM(D729:D730))"/>
    <hyperlink ref="T1365" r:id="rId5674" display="=@if(sum(d729.d730)=0,&quot;NA&quot;,SUM(L729:L730)/SUM(D729:D730))"/>
    <hyperlink ref="T1366" r:id="rId5675" display="=@if(sum(d729.d730)=0,&quot;NA&quot;,SUM(L729:L730)/SUM(D729:D730))"/>
    <hyperlink ref="V1364" r:id="rId5676" display="=@if(sum(d729.d730)=0,&quot;NA&quot;,SUM(L729:L730)/SUM(D729:D730))"/>
    <hyperlink ref="V1365" r:id="rId5677" display="=@if(sum(d729.d730)=0,&quot;NA&quot;,SUM(L729:L730)/SUM(D729:D730))"/>
    <hyperlink ref="V1366" r:id="rId5678" display="=@if(sum(d729.d730)=0,&quot;NA&quot;,SUM(L729:L730)/SUM(D729:D730))"/>
    <hyperlink ref="X1364" r:id="rId5679" display="=@if(sum(d729.d730)=0,&quot;NA&quot;,SUM(L729:L730)/SUM(D729:D730))"/>
    <hyperlink ref="X1365" r:id="rId5680" display="=@if(sum(d729.d730)=0,&quot;NA&quot;,SUM(L729:L730)/SUM(D729:D730))"/>
    <hyperlink ref="X1366" r:id="rId5681" display="=@if(sum(d729.d730)=0,&quot;NA&quot;,SUM(L729:L730)/SUM(D729:D730))"/>
    <hyperlink ref="Z1364" r:id="rId5682" display="=@if(sum(d729.d730)=0,&quot;NA&quot;,SUM(L729:L730)/SUM(D729:D730))"/>
    <hyperlink ref="Z1365" r:id="rId5683" display="=@if(sum(d729.d730)=0,&quot;NA&quot;,SUM(L729:L730)/SUM(D729:D730))"/>
    <hyperlink ref="Z1366" r:id="rId5684" display="=@if(sum(d729.d730)=0,&quot;NA&quot;,SUM(L729:L730)/SUM(D729:D730))"/>
    <hyperlink ref="AB1364" r:id="rId5685" display="=@if(sum(d729.d730)=0,&quot;NA&quot;,SUM(L729:L730)/SUM(D729:D730))"/>
    <hyperlink ref="AB1365" r:id="rId5686" display="=@if(sum(d729.d730)=0,&quot;NA&quot;,SUM(L729:L730)/SUM(D729:D730))"/>
    <hyperlink ref="AB1366" r:id="rId5687" display="=@if(sum(d729.d730)=0,&quot;NA&quot;,SUM(L729:L730)/SUM(D729:D730))"/>
    <hyperlink ref="AD1364" r:id="rId5688" display="=@if(sum(d729.d730)=0,&quot;NA&quot;,SUM(L729:L730)/SUM(D729:D730))"/>
    <hyperlink ref="AD1365" r:id="rId5689" display="=@if(sum(d729.d730)=0,&quot;NA&quot;,SUM(L729:L730)/SUM(D729:D730))"/>
    <hyperlink ref="AD1366" r:id="rId5690" display="=@if(sum(d729.d730)=0,&quot;NA&quot;,SUM(L729:L730)/SUM(D729:D730))"/>
    <hyperlink ref="AF1364" r:id="rId5691" display="=@if(sum(d729.d730)=0,&quot;NA&quot;,SUM(L729:L730)/SUM(D729:D730))"/>
    <hyperlink ref="AF1365" r:id="rId5692" display="=@if(sum(d729.d730)=0,&quot;NA&quot;,SUM(L729:L730)/SUM(D729:D730))"/>
    <hyperlink ref="AF1366" r:id="rId5693" display="=@if(sum(d729.d730)=0,&quot;NA&quot;,SUM(L729:L730)/SUM(D729:D730))"/>
    <hyperlink ref="AH1362" r:id="rId5694" display="=@if(sum(d729.d730)=0,&quot;NA&quot;,SUM(L729:L730)/SUM(D729:D730))"/>
    <hyperlink ref="AH1365" r:id="rId5695" display="=@if(sum(d729.d730)=0,&quot;NA&quot;,SUM(L729:L730)/SUM(D729:D730))"/>
    <hyperlink ref="AH1366" r:id="rId5696" display="=@if(sum(d729.d730)=0,&quot;NA&quot;,SUM(L729:L730)/SUM(D729:D730))"/>
    <hyperlink ref="AJ1362" r:id="rId5697" display="=@if(sum(d729.d730)=0,&quot;NA&quot;,SUM(L729:L730)/SUM(D729:D730))"/>
    <hyperlink ref="AJ1363" r:id="rId5698" display="=@if(sum(d729.d730)=0,&quot;NA&quot;,SUM(L729:L730)/SUM(D729:D730))"/>
    <hyperlink ref="AJ1366" r:id="rId5699" display="=@if(sum(d729.d730)=0,&quot;NA&quot;,SUM(L729:L730)/SUM(D729:D730))"/>
    <hyperlink ref="AL1362" r:id="rId5700" display="=@if(sum(d729.d730)=0,&quot;NA&quot;,SUM(L729:L730)/SUM(D729:D730))"/>
    <hyperlink ref="AL1363" r:id="rId5701" display="=@if(sum(d729.d730)=0,&quot;NA&quot;,SUM(L729:L730)/SUM(D729:D730))"/>
    <hyperlink ref="AL1364" r:id="rId5702" display="=@if(sum(d729.d730)=0,&quot;NA&quot;,SUM(L729:L730)/SUM(D729:D730))"/>
    <hyperlink ref="AN1362" r:id="rId5703" display="=@if(sum(d729.d730)=0,&quot;NA&quot;,SUM(L729:L730)/SUM(D729:D730))"/>
    <hyperlink ref="AN1363" r:id="rId5704" display="=@if(sum(d729.d730)=0,&quot;NA&quot;,SUM(L729:L730)/SUM(D729:D730))"/>
    <hyperlink ref="AN1364" r:id="rId5705" display="=@if(sum(d729.d730)=0,&quot;NA&quot;,SUM(L729:L730)/SUM(D729:D730))"/>
    <hyperlink ref="AN1365" r:id="rId5706" display="=@if(sum(d729.d730)=0,&quot;NA&quot;,SUM(L729:L730)/SUM(D729:D730))"/>
    <hyperlink ref="V1361" r:id="rId5707" display="=@if(sum(d729.d730)=0,&quot;NA&quot;,SUM(L729:L730)/SUM(D729:D730))"/>
    <hyperlink ref="R1367" r:id="rId5708" display="=@if(sum(d729.d730)=0,&quot;NA&quot;,SUM(L729:L730)/SUM(D729:D730))"/>
    <hyperlink ref="T1367" r:id="rId5709" display="=@if(sum(d729.d730)=0,&quot;NA&quot;,SUM(L729:L730)/SUM(D729:D730))"/>
    <hyperlink ref="V1367" r:id="rId5710" display="=@if(sum(d729.d730)=0,&quot;NA&quot;,SUM(L729:L730)/SUM(D729:D730))"/>
    <hyperlink ref="Z1367" r:id="rId5711" display="=@if(sum(d729.d730)=0,&quot;NA&quot;,SUM(L729:L730)/SUM(D729:D730))"/>
    <hyperlink ref="AB1367" r:id="rId5712" display="=@if(sum(d729.d730)=0,&quot;NA&quot;,SUM(L729:L730)/SUM(D729:D730))"/>
    <hyperlink ref="AD1367" r:id="rId5713" display="=@if(sum(d729.d730)=0,&quot;NA&quot;,SUM(L729:L730)/SUM(D729:D730))"/>
    <hyperlink ref="AF1367" r:id="rId5714" display="=@if(sum(d729.d730)=0,&quot;NA&quot;,SUM(L729:L730)/SUM(D729:D730))"/>
    <hyperlink ref="AH1367" r:id="rId5715" display="=@if(sum(d729.d730)=0,&quot;NA&quot;,SUM(L729:L730)/SUM(D729:D730))"/>
    <hyperlink ref="AJ1367" r:id="rId5716" display="=@if(sum(d729.d730)=0,&quot;NA&quot;,SUM(L729:L730)/SUM(D729:D730))"/>
    <hyperlink ref="AL1367" r:id="rId5717" display="=@if(sum(d729.d730)=0,&quot;NA&quot;,SUM(L729:L730)/SUM(D729:D730))"/>
    <hyperlink ref="R1368:R1370" r:id="rId5718" display="=@if(sum(d729.d730)=0,&quot;NA&quot;,SUM(L729:L730)/SUM(D729:D730))"/>
    <hyperlink ref="T1368:T1370" r:id="rId5719" display="=@if(sum(d729.d730)=0,&quot;NA&quot;,SUM(L729:L730)/SUM(D729:D730))"/>
    <hyperlink ref="V1368:V1370" r:id="rId5720" display="=@if(sum(d729.d730)=0,&quot;NA&quot;,SUM(L729:L730)/SUM(D729:D730))"/>
    <hyperlink ref="X1367" r:id="rId5721" display="=@if(sum(d729.d730)=0,&quot;NA&quot;,SUM(L729:L730)/SUM(D729:D730))"/>
    <hyperlink ref="X1368:X1370" r:id="rId5722" display="=@if(sum(d729.d730)=0,&quot;NA&quot;,SUM(L729:L730)/SUM(D729:D730))"/>
    <hyperlink ref="Z1368:Z1370" r:id="rId5723" display="=@if(sum(d729.d730)=0,&quot;NA&quot;,SUM(L729:L730)/SUM(D729:D730))"/>
    <hyperlink ref="AB1368:AB1370" r:id="rId5724" display="=@if(sum(d729.d730)=0,&quot;NA&quot;,SUM(L729:L730)/SUM(D729:D730))"/>
    <hyperlink ref="AD1368:AD1370" r:id="rId5725" display="=@if(sum(d729.d730)=0,&quot;NA&quot;,SUM(L729:L730)/SUM(D729:D730))"/>
    <hyperlink ref="AF1368:AF1370" r:id="rId5726" display="=@if(sum(d729.d730)=0,&quot;NA&quot;,SUM(L729:L730)/SUM(D729:D730))"/>
    <hyperlink ref="AH1368:AH1370" r:id="rId5727" display="=@if(sum(d729.d730)=0,&quot;NA&quot;,SUM(L729:L730)/SUM(D729:D730))"/>
    <hyperlink ref="AJ1368:AJ1370" r:id="rId5728" display="=@if(sum(d729.d730)=0,&quot;NA&quot;,SUM(L729:L730)/SUM(D729:D730))"/>
    <hyperlink ref="AL1368:AL1370" r:id="rId5729" display="=@if(sum(d729.d730)=0,&quot;NA&quot;,SUM(L729:L730)/SUM(D729:D730))"/>
    <hyperlink ref="AN1368:AN1370" r:id="rId5730" display="=@if(sum(d729.d730)=0,&quot;NA&quot;,SUM(L729:L730)/SUM(D729:D730))"/>
    <hyperlink ref="V1359" r:id="rId5731" display="=@if(sum(d729.d730)=0,&quot;NA&quot;,SUM(L729:L730)/SUM(D729:D730))"/>
    <hyperlink ref="T1358" r:id="rId5732" display="=@if(sum(d729.d730)=0,&quot;NA&quot;,SUM(L729:L730)/SUM(D729:D730))"/>
    <hyperlink ref="N166" r:id="rId5733" display="=@if(sum(d729.d730)=0,&quot;NA&quot;,SUM(L729:L730)/SUM(D729:D730))"/>
    <hyperlink ref="N167" r:id="rId5734" display="=@if(sum(d729.d730)=0,&quot;NA&quot;,SUM(L729:L730)/SUM(D729:D730))"/>
    <hyperlink ref="N168" r:id="rId5735" display="=@if(sum(d729.d730)=0,&quot;NA&quot;,SUM(L729:L730)/SUM(D729:D730))"/>
    <hyperlink ref="N169" r:id="rId5736" display="=@if(sum(d729.d730)=0,&quot;NA&quot;,SUM(L729:L730)/SUM(D729:D730))"/>
    <hyperlink ref="N170:N173" r:id="rId5737" display="=@if(sum(d729.d730)=0,&quot;NA&quot;,SUM(L729:L730)/SUM(D729:D730))"/>
    <hyperlink ref="P166" r:id="rId5738" display="=@if(sum(d729.d730)=0,&quot;NA&quot;,SUM(L729:L730)/SUM(D729:D730))"/>
    <hyperlink ref="P167" r:id="rId5739" display="=@if(sum(d729.d730)=0,&quot;NA&quot;,SUM(L729:L730)/SUM(D729:D730))"/>
    <hyperlink ref="P168" r:id="rId5740" display="=@if(sum(d729.d730)=0,&quot;NA&quot;,SUM(L729:L730)/SUM(D729:D730))"/>
    <hyperlink ref="P169" r:id="rId5741" display="=@if(sum(d729.d730)=0,&quot;NA&quot;,SUM(L729:L730)/SUM(D729:D730))"/>
    <hyperlink ref="P170:P173" r:id="rId5742" display="=@if(sum(d729.d730)=0,&quot;NA&quot;,SUM(L729:L730)/SUM(D729:D730))"/>
    <hyperlink ref="T162" r:id="rId5743" display="=@if(sum(d729.d730)=0,&quot;NA&quot;,SUM(L729:L730)/SUM(D729:D730))"/>
    <hyperlink ref="T163" r:id="rId5744" display="=@if(sum(d729.d730)=0,&quot;NA&quot;,SUM(L729:L730)/SUM(D729:D730))"/>
    <hyperlink ref="T164" r:id="rId5745" display="=@if(sum(d729.d730)=0,&quot;NA&quot;,SUM(L729:L730)/SUM(D729:D730))"/>
    <hyperlink ref="T165" r:id="rId5746" display="=@if(sum(d729.d730)=0,&quot;NA&quot;,SUM(L729:L730)/SUM(D729:D730))"/>
    <hyperlink ref="T166" r:id="rId5747" display="=@if(sum(d729.d730)=0,&quot;NA&quot;,SUM(L729:L730)/SUM(D729:D730))"/>
    <hyperlink ref="V163" r:id="rId5748" display="=@if(sum(d729.d730)=0,&quot;NA&quot;,SUM(L729:L730)/SUM(D729:D730))"/>
    <hyperlink ref="V165" r:id="rId5749" display="=@if(sum(d729.d730)=0,&quot;NA&quot;,SUM(L729:L730)/SUM(D729:D730))"/>
    <hyperlink ref="V166" r:id="rId5750" display="=@if(sum(d729.d730)=0,&quot;NA&quot;,SUM(L729:L730)/SUM(D729:D730))"/>
    <hyperlink ref="X163" r:id="rId5751" display="=@if(sum(d729.d730)=0,&quot;NA&quot;,SUM(L729:L730)/SUM(D729:D730))"/>
    <hyperlink ref="X164" r:id="rId5752" display="=@if(sum(d729.d730)=0,&quot;NA&quot;,SUM(L729:L730)/SUM(D729:D730))"/>
    <hyperlink ref="X165" r:id="rId5753" display="=@if(sum(d729.d730)=0,&quot;NA&quot;,SUM(L729:L730)/SUM(D729:D730))"/>
    <hyperlink ref="X166" r:id="rId5754" display="=@if(sum(d729.d730)=0,&quot;NA&quot;,SUM(L729:L730)/SUM(D729:D730))"/>
    <hyperlink ref="Z164" r:id="rId5755" display="=@if(sum(d729.d730)=0,&quot;NA&quot;,SUM(L729:L730)/SUM(D729:D730))"/>
    <hyperlink ref="Z165" r:id="rId5756" display="=@if(sum(d729.d730)=0,&quot;NA&quot;,SUM(L729:L730)/SUM(D729:D730))"/>
    <hyperlink ref="Z166" r:id="rId5757" display="=@if(sum(d729.d730)=0,&quot;NA&quot;,SUM(L729:L730)/SUM(D729:D730))"/>
    <hyperlink ref="AB165" r:id="rId5758" display="=@if(sum(d729.d730)=0,&quot;NA&quot;,SUM(L729:L730)/SUM(D729:D730))"/>
    <hyperlink ref="AB166" r:id="rId5759" display="=@if(sum(d729.d730)=0,&quot;NA&quot;,SUM(L729:L730)/SUM(D729:D730))"/>
    <hyperlink ref="AD166" r:id="rId5760" display="=@if(sum(d729.d730)=0,&quot;NA&quot;,SUM(L729:L730)/SUM(D729:D730))"/>
    <hyperlink ref="R167" r:id="rId5761" display="=@if(sum(d729.d730)=0,&quot;NA&quot;,SUM(L729:L730)/SUM(D729:D730))"/>
    <hyperlink ref="R168" r:id="rId5762" display="=@if(sum(d729.d730)=0,&quot;NA&quot;,SUM(L729:L730)/SUM(D729:D730))"/>
    <hyperlink ref="R169" r:id="rId5763" display="=@if(sum(d729.d730)=0,&quot;NA&quot;,SUM(L729:L730)/SUM(D729:D730))"/>
    <hyperlink ref="T167" r:id="rId5764" display="=@if(sum(d729.d730)=0,&quot;NA&quot;,SUM(L729:L730)/SUM(D729:D730))"/>
    <hyperlink ref="T168" r:id="rId5765" display="=@if(sum(d729.d730)=0,&quot;NA&quot;,SUM(L729:L730)/SUM(D729:D730))"/>
    <hyperlink ref="T169" r:id="rId5766" display="=@if(sum(d729.d730)=0,&quot;NA&quot;,SUM(L729:L730)/SUM(D729:D730))"/>
    <hyperlink ref="V167" r:id="rId5767" display="=@if(sum(d729.d730)=0,&quot;NA&quot;,SUM(L729:L730)/SUM(D729:D730))"/>
    <hyperlink ref="V168" r:id="rId5768" display="=@if(sum(d729.d730)=0,&quot;NA&quot;,SUM(L729:L730)/SUM(D729:D730))"/>
    <hyperlink ref="V169" r:id="rId5769" display="=@if(sum(d729.d730)=0,&quot;NA&quot;,SUM(L729:L730)/SUM(D729:D730))"/>
    <hyperlink ref="X167" r:id="rId5770" display="=@if(sum(d729.d730)=0,&quot;NA&quot;,SUM(L729:L730)/SUM(D729:D730))"/>
    <hyperlink ref="X168" r:id="rId5771" display="=@if(sum(d729.d730)=0,&quot;NA&quot;,SUM(L729:L730)/SUM(D729:D730))"/>
    <hyperlink ref="X169" r:id="rId5772" display="=@if(sum(d729.d730)=0,&quot;NA&quot;,SUM(L729:L730)/SUM(D729:D730))"/>
    <hyperlink ref="Z167" r:id="rId5773" display="=@if(sum(d729.d730)=0,&quot;NA&quot;,SUM(L729:L730)/SUM(D729:D730))"/>
    <hyperlink ref="Z168" r:id="rId5774" display="=@if(sum(d729.d730)=0,&quot;NA&quot;,SUM(L729:L730)/SUM(D729:D730))"/>
    <hyperlink ref="Z169" r:id="rId5775" display="=@if(sum(d729.d730)=0,&quot;NA&quot;,SUM(L729:L730)/SUM(D729:D730))"/>
    <hyperlink ref="AB167" r:id="rId5776" display="=@if(sum(d729.d730)=0,&quot;NA&quot;,SUM(L729:L730)/SUM(D729:D730))"/>
    <hyperlink ref="AB168" r:id="rId5777" display="=@if(sum(d729.d730)=0,&quot;NA&quot;,SUM(L729:L730)/SUM(D729:D730))"/>
    <hyperlink ref="AB169" r:id="rId5778" display="=@if(sum(d729.d730)=0,&quot;NA&quot;,SUM(L729:L730)/SUM(D729:D730))"/>
    <hyperlink ref="AD167" r:id="rId5779" display="=@if(sum(d729.d730)=0,&quot;NA&quot;,SUM(L729:L730)/SUM(D729:D730))"/>
    <hyperlink ref="AD168" r:id="rId5780" display="=@if(sum(d729.d730)=0,&quot;NA&quot;,SUM(L729:L730)/SUM(D729:D730))"/>
    <hyperlink ref="AD169" r:id="rId5781" display="=@if(sum(d729.d730)=0,&quot;NA&quot;,SUM(L729:L730)/SUM(D729:D730))"/>
    <hyperlink ref="AF167" r:id="rId5782" display="=@if(sum(d729.d730)=0,&quot;NA&quot;,SUM(L729:L730)/SUM(D729:D730))"/>
    <hyperlink ref="AF168" r:id="rId5783" display="=@if(sum(d729.d730)=0,&quot;NA&quot;,SUM(L729:L730)/SUM(D729:D730))"/>
    <hyperlink ref="AF169" r:id="rId5784" display="=@if(sum(d729.d730)=0,&quot;NA&quot;,SUM(L729:L730)/SUM(D729:D730))"/>
    <hyperlink ref="AH165" r:id="rId5785" display="=@if(sum(d729.d730)=0,&quot;NA&quot;,SUM(L729:L730)/SUM(D729:D730))"/>
    <hyperlink ref="AH168" r:id="rId5786" display="=@if(sum(d729.d730)=0,&quot;NA&quot;,SUM(L729:L730)/SUM(D729:D730))"/>
    <hyperlink ref="AH169" r:id="rId5787" display="=@if(sum(d729.d730)=0,&quot;NA&quot;,SUM(L729:L730)/SUM(D729:D730))"/>
    <hyperlink ref="AJ165" r:id="rId5788" display="=@if(sum(d729.d730)=0,&quot;NA&quot;,SUM(L729:L730)/SUM(D729:D730))"/>
    <hyperlink ref="AJ166" r:id="rId5789" display="=@if(sum(d729.d730)=0,&quot;NA&quot;,SUM(L729:L730)/SUM(D729:D730))"/>
    <hyperlink ref="AJ169" r:id="rId5790" display="=@if(sum(d729.d730)=0,&quot;NA&quot;,SUM(L729:L730)/SUM(D729:D730))"/>
    <hyperlink ref="AL165" r:id="rId5791" display="=@if(sum(d729.d730)=0,&quot;NA&quot;,SUM(L729:L730)/SUM(D729:D730))"/>
    <hyperlink ref="AL166" r:id="rId5792" display="=@if(sum(d729.d730)=0,&quot;NA&quot;,SUM(L729:L730)/SUM(D729:D730))"/>
    <hyperlink ref="AL167" r:id="rId5793" display="=@if(sum(d729.d730)=0,&quot;NA&quot;,SUM(L729:L730)/SUM(D729:D730))"/>
    <hyperlink ref="AN165" r:id="rId5794" display="=@if(sum(d729.d730)=0,&quot;NA&quot;,SUM(L729:L730)/SUM(D729:D730))"/>
    <hyperlink ref="AN166" r:id="rId5795" display="=@if(sum(d729.d730)=0,&quot;NA&quot;,SUM(L729:L730)/SUM(D729:D730))"/>
    <hyperlink ref="AN167" r:id="rId5796" display="=@if(sum(d729.d730)=0,&quot;NA&quot;,SUM(L729:L730)/SUM(D729:D730))"/>
    <hyperlink ref="AN168" r:id="rId5797" display="=@if(sum(d729.d730)=0,&quot;NA&quot;,SUM(L729:L730)/SUM(D729:D730))"/>
    <hyperlink ref="V164" r:id="rId5798" display="=@if(sum(d729.d730)=0,&quot;NA&quot;,SUM(L729:L730)/SUM(D729:D730))"/>
    <hyperlink ref="R170" r:id="rId5799" display="=@if(sum(d729.d730)=0,&quot;NA&quot;,SUM(L729:L730)/SUM(D729:D730))"/>
    <hyperlink ref="T170" r:id="rId5800" display="=@if(sum(d729.d730)=0,&quot;NA&quot;,SUM(L729:L730)/SUM(D729:D730))"/>
    <hyperlink ref="V170" r:id="rId5801" display="=@if(sum(d729.d730)=0,&quot;NA&quot;,SUM(L729:L730)/SUM(D729:D730))"/>
    <hyperlink ref="Z170" r:id="rId5802" display="=@if(sum(d729.d730)=0,&quot;NA&quot;,SUM(L729:L730)/SUM(D729:D730))"/>
    <hyperlink ref="AB170" r:id="rId5803" display="=@if(sum(d729.d730)=0,&quot;NA&quot;,SUM(L729:L730)/SUM(D729:D730))"/>
    <hyperlink ref="AD170" r:id="rId5804" display="=@if(sum(d729.d730)=0,&quot;NA&quot;,SUM(L729:L730)/SUM(D729:D730))"/>
    <hyperlink ref="AF170" r:id="rId5805" display="=@if(sum(d729.d730)=0,&quot;NA&quot;,SUM(L729:L730)/SUM(D729:D730))"/>
    <hyperlink ref="AH170" r:id="rId5806" display="=@if(sum(d729.d730)=0,&quot;NA&quot;,SUM(L729:L730)/SUM(D729:D730))"/>
    <hyperlink ref="AJ170" r:id="rId5807" display="=@if(sum(d729.d730)=0,&quot;NA&quot;,SUM(L729:L730)/SUM(D729:D730))"/>
    <hyperlink ref="AL170" r:id="rId5808" display="=@if(sum(d729.d730)=0,&quot;NA&quot;,SUM(L729:L730)/SUM(D729:D730))"/>
    <hyperlink ref="R171:R173" r:id="rId5809" display="=@if(sum(d729.d730)=0,&quot;NA&quot;,SUM(L729:L730)/SUM(D729:D730))"/>
    <hyperlink ref="T171:T173" r:id="rId5810" display="=@if(sum(d729.d730)=0,&quot;NA&quot;,SUM(L729:L730)/SUM(D729:D730))"/>
    <hyperlink ref="V171:V173" r:id="rId5811" display="=@if(sum(d729.d730)=0,&quot;NA&quot;,SUM(L729:L730)/SUM(D729:D730))"/>
    <hyperlink ref="X170" r:id="rId5812" display="=@if(sum(d729.d730)=0,&quot;NA&quot;,SUM(L729:L730)/SUM(D729:D730))"/>
    <hyperlink ref="X171:X173" r:id="rId5813" display="=@if(sum(d729.d730)=0,&quot;NA&quot;,SUM(L729:L730)/SUM(D729:D730))"/>
    <hyperlink ref="Z171:Z173" r:id="rId5814" display="=@if(sum(d729.d730)=0,&quot;NA&quot;,SUM(L729:L730)/SUM(D729:D730))"/>
    <hyperlink ref="AB171:AB173" r:id="rId5815" display="=@if(sum(d729.d730)=0,&quot;NA&quot;,SUM(L729:L730)/SUM(D729:D730))"/>
    <hyperlink ref="AD171:AD173" r:id="rId5816" display="=@if(sum(d729.d730)=0,&quot;NA&quot;,SUM(L729:L730)/SUM(D729:D730))"/>
    <hyperlink ref="AF171:AF173" r:id="rId5817" display="=@if(sum(d729.d730)=0,&quot;NA&quot;,SUM(L729:L730)/SUM(D729:D730))"/>
    <hyperlink ref="AH171:AH173" r:id="rId5818" display="=@if(sum(d729.d730)=0,&quot;NA&quot;,SUM(L729:L730)/SUM(D729:D730))"/>
    <hyperlink ref="AJ171:AJ173" r:id="rId5819" display="=@if(sum(d729.d730)=0,&quot;NA&quot;,SUM(L729:L730)/SUM(D729:D730))"/>
    <hyperlink ref="AL171:AL173" r:id="rId5820" display="=@if(sum(d729.d730)=0,&quot;NA&quot;,SUM(L729:L730)/SUM(D729:D730))"/>
    <hyperlink ref="AN171:AN173" r:id="rId5821" display="=@if(sum(d729.d730)=0,&quot;NA&quot;,SUM(L729:L730)/SUM(D729:D730))"/>
    <hyperlink ref="V162" r:id="rId5822" display="=@if(sum(d729.d730)=0,&quot;NA&quot;,SUM(L729:L730)/SUM(D729:D730))"/>
    <hyperlink ref="T161" r:id="rId5823" display="=@if(sum(d729.d730)=0,&quot;NA&quot;,SUM(L729:L730)/SUM(D729:D730))"/>
    <hyperlink ref="N313" r:id="rId5824" display="=@if(sum(d729.d730)=0,&quot;NA&quot;,SUM(L729:L730)/SUM(D729:D730))"/>
    <hyperlink ref="N314" r:id="rId5825" display="=@if(sum(d729.d730)=0,&quot;NA&quot;,SUM(L729:L730)/SUM(D729:D730))"/>
    <hyperlink ref="N315" r:id="rId5826" display="=@if(sum(d729.d730)=0,&quot;NA&quot;,SUM(L729:L730)/SUM(D729:D730))"/>
    <hyperlink ref="N316" r:id="rId5827" display="=@if(sum(d729.d730)=0,&quot;NA&quot;,SUM(L729:L730)/SUM(D729:D730))"/>
    <hyperlink ref="N317:N320" r:id="rId5828" display="=@if(sum(d729.d730)=0,&quot;NA&quot;,SUM(L729:L730)/SUM(D729:D730))"/>
    <hyperlink ref="P313" r:id="rId5829" display="=@if(sum(d729.d730)=0,&quot;NA&quot;,SUM(L729:L730)/SUM(D729:D730))"/>
    <hyperlink ref="P314" r:id="rId5830" display="=@if(sum(d729.d730)=0,&quot;NA&quot;,SUM(L729:L730)/SUM(D729:D730))"/>
    <hyperlink ref="P315" r:id="rId5831" display="=@if(sum(d729.d730)=0,&quot;NA&quot;,SUM(L729:L730)/SUM(D729:D730))"/>
    <hyperlink ref="P316" r:id="rId5832" display="=@if(sum(d729.d730)=0,&quot;NA&quot;,SUM(L729:L730)/SUM(D729:D730))"/>
    <hyperlink ref="P317:P320" r:id="rId5833" display="=@if(sum(d729.d730)=0,&quot;NA&quot;,SUM(L729:L730)/SUM(D729:D730))"/>
    <hyperlink ref="T309" r:id="rId5834" display="=@if(sum(d729.d730)=0,&quot;NA&quot;,SUM(L729:L730)/SUM(D729:D730))"/>
    <hyperlink ref="T310" r:id="rId5835" display="=@if(sum(d729.d730)=0,&quot;NA&quot;,SUM(L729:L730)/SUM(D729:D730))"/>
    <hyperlink ref="T311" r:id="rId5836" display="=@if(sum(d729.d730)=0,&quot;NA&quot;,SUM(L729:L730)/SUM(D729:D730))"/>
    <hyperlink ref="T312" r:id="rId5837" display="=@if(sum(d729.d730)=0,&quot;NA&quot;,SUM(L729:L730)/SUM(D729:D730))"/>
    <hyperlink ref="T313" r:id="rId5838" display="=@if(sum(d729.d730)=0,&quot;NA&quot;,SUM(L729:L730)/SUM(D729:D730))"/>
    <hyperlink ref="V310" r:id="rId5839" display="=@if(sum(d729.d730)=0,&quot;NA&quot;,SUM(L729:L730)/SUM(D729:D730))"/>
    <hyperlink ref="V312" r:id="rId5840" display="=@if(sum(d729.d730)=0,&quot;NA&quot;,SUM(L729:L730)/SUM(D729:D730))"/>
    <hyperlink ref="V313" r:id="rId5841" display="=@if(sum(d729.d730)=0,&quot;NA&quot;,SUM(L729:L730)/SUM(D729:D730))"/>
    <hyperlink ref="X310" r:id="rId5842" display="=@if(sum(d729.d730)=0,&quot;NA&quot;,SUM(L729:L730)/SUM(D729:D730))"/>
    <hyperlink ref="X311" r:id="rId5843" display="=@if(sum(d729.d730)=0,&quot;NA&quot;,SUM(L729:L730)/SUM(D729:D730))"/>
    <hyperlink ref="X312" r:id="rId5844" display="=@if(sum(d729.d730)=0,&quot;NA&quot;,SUM(L729:L730)/SUM(D729:D730))"/>
    <hyperlink ref="X313" r:id="rId5845" display="=@if(sum(d729.d730)=0,&quot;NA&quot;,SUM(L729:L730)/SUM(D729:D730))"/>
    <hyperlink ref="Z311" r:id="rId5846" display="=@if(sum(d729.d730)=0,&quot;NA&quot;,SUM(L729:L730)/SUM(D729:D730))"/>
    <hyperlink ref="Z312" r:id="rId5847" display="=@if(sum(d729.d730)=0,&quot;NA&quot;,SUM(L729:L730)/SUM(D729:D730))"/>
    <hyperlink ref="Z313" r:id="rId5848" display="=@if(sum(d729.d730)=0,&quot;NA&quot;,SUM(L729:L730)/SUM(D729:D730))"/>
    <hyperlink ref="AB312" r:id="rId5849" display="=@if(sum(d729.d730)=0,&quot;NA&quot;,SUM(L729:L730)/SUM(D729:D730))"/>
    <hyperlink ref="AB313" r:id="rId5850" display="=@if(sum(d729.d730)=0,&quot;NA&quot;,SUM(L729:L730)/SUM(D729:D730))"/>
    <hyperlink ref="AD313" r:id="rId5851" display="=@if(sum(d729.d730)=0,&quot;NA&quot;,SUM(L729:L730)/SUM(D729:D730))"/>
    <hyperlink ref="R314" r:id="rId5852" display="=@if(sum(d729.d730)=0,&quot;NA&quot;,SUM(L729:L730)/SUM(D729:D730))"/>
    <hyperlink ref="R315" r:id="rId5853" display="=@if(sum(d729.d730)=0,&quot;NA&quot;,SUM(L729:L730)/SUM(D729:D730))"/>
    <hyperlink ref="R316" r:id="rId5854" display="=@if(sum(d729.d730)=0,&quot;NA&quot;,SUM(L729:L730)/SUM(D729:D730))"/>
    <hyperlink ref="T314" r:id="rId5855" display="=@if(sum(d729.d730)=0,&quot;NA&quot;,SUM(L729:L730)/SUM(D729:D730))"/>
    <hyperlink ref="T315" r:id="rId5856" display="=@if(sum(d729.d730)=0,&quot;NA&quot;,SUM(L729:L730)/SUM(D729:D730))"/>
    <hyperlink ref="T316" r:id="rId5857" display="=@if(sum(d729.d730)=0,&quot;NA&quot;,SUM(L729:L730)/SUM(D729:D730))"/>
    <hyperlink ref="V314" r:id="rId5858" display="=@if(sum(d729.d730)=0,&quot;NA&quot;,SUM(L729:L730)/SUM(D729:D730))"/>
    <hyperlink ref="V315" r:id="rId5859" display="=@if(sum(d729.d730)=0,&quot;NA&quot;,SUM(L729:L730)/SUM(D729:D730))"/>
    <hyperlink ref="V316" r:id="rId5860" display="=@if(sum(d729.d730)=0,&quot;NA&quot;,SUM(L729:L730)/SUM(D729:D730))"/>
    <hyperlink ref="X314" r:id="rId5861" display="=@if(sum(d729.d730)=0,&quot;NA&quot;,SUM(L729:L730)/SUM(D729:D730))"/>
    <hyperlink ref="X315" r:id="rId5862" display="=@if(sum(d729.d730)=0,&quot;NA&quot;,SUM(L729:L730)/SUM(D729:D730))"/>
    <hyperlink ref="X316" r:id="rId5863" display="=@if(sum(d729.d730)=0,&quot;NA&quot;,SUM(L729:L730)/SUM(D729:D730))"/>
    <hyperlink ref="Z314" r:id="rId5864" display="=@if(sum(d729.d730)=0,&quot;NA&quot;,SUM(L729:L730)/SUM(D729:D730))"/>
    <hyperlink ref="Z315" r:id="rId5865" display="=@if(sum(d729.d730)=0,&quot;NA&quot;,SUM(L729:L730)/SUM(D729:D730))"/>
    <hyperlink ref="Z316" r:id="rId5866" display="=@if(sum(d729.d730)=0,&quot;NA&quot;,SUM(L729:L730)/SUM(D729:D730))"/>
    <hyperlink ref="AB314" r:id="rId5867" display="=@if(sum(d729.d730)=0,&quot;NA&quot;,SUM(L729:L730)/SUM(D729:D730))"/>
    <hyperlink ref="AB315" r:id="rId5868" display="=@if(sum(d729.d730)=0,&quot;NA&quot;,SUM(L729:L730)/SUM(D729:D730))"/>
    <hyperlink ref="AB316" r:id="rId5869" display="=@if(sum(d729.d730)=0,&quot;NA&quot;,SUM(L729:L730)/SUM(D729:D730))"/>
    <hyperlink ref="AD314" r:id="rId5870" display="=@if(sum(d729.d730)=0,&quot;NA&quot;,SUM(L729:L730)/SUM(D729:D730))"/>
    <hyperlink ref="AD315" r:id="rId5871" display="=@if(sum(d729.d730)=0,&quot;NA&quot;,SUM(L729:L730)/SUM(D729:D730))"/>
    <hyperlink ref="AD316" r:id="rId5872" display="=@if(sum(d729.d730)=0,&quot;NA&quot;,SUM(L729:L730)/SUM(D729:D730))"/>
    <hyperlink ref="AF314" r:id="rId5873" display="=@if(sum(d729.d730)=0,&quot;NA&quot;,SUM(L729:L730)/SUM(D729:D730))"/>
    <hyperlink ref="AF315" r:id="rId5874" display="=@if(sum(d729.d730)=0,&quot;NA&quot;,SUM(L729:L730)/SUM(D729:D730))"/>
    <hyperlink ref="AF316" r:id="rId5875" display="=@if(sum(d729.d730)=0,&quot;NA&quot;,SUM(L729:L730)/SUM(D729:D730))"/>
    <hyperlink ref="AH312" r:id="rId5876" display="=@if(sum(d729.d730)=0,&quot;NA&quot;,SUM(L729:L730)/SUM(D729:D730))"/>
    <hyperlink ref="AH315" r:id="rId5877" display="=@if(sum(d729.d730)=0,&quot;NA&quot;,SUM(L729:L730)/SUM(D729:D730))"/>
    <hyperlink ref="AH316" r:id="rId5878" display="=@if(sum(d729.d730)=0,&quot;NA&quot;,SUM(L729:L730)/SUM(D729:D730))"/>
    <hyperlink ref="AJ312" r:id="rId5879" display="=@if(sum(d729.d730)=0,&quot;NA&quot;,SUM(L729:L730)/SUM(D729:D730))"/>
    <hyperlink ref="AJ313" r:id="rId5880" display="=@if(sum(d729.d730)=0,&quot;NA&quot;,SUM(L729:L730)/SUM(D729:D730))"/>
    <hyperlink ref="AJ316" r:id="rId5881" display="=@if(sum(d729.d730)=0,&quot;NA&quot;,SUM(L729:L730)/SUM(D729:D730))"/>
    <hyperlink ref="AL312" r:id="rId5882" display="=@if(sum(d729.d730)=0,&quot;NA&quot;,SUM(L729:L730)/SUM(D729:D730))"/>
    <hyperlink ref="AL313" r:id="rId5883" display="=@if(sum(d729.d730)=0,&quot;NA&quot;,SUM(L729:L730)/SUM(D729:D730))"/>
    <hyperlink ref="AL314" r:id="rId5884" display="=@if(sum(d729.d730)=0,&quot;NA&quot;,SUM(L729:L730)/SUM(D729:D730))"/>
    <hyperlink ref="AN312" r:id="rId5885" display="=@if(sum(d729.d730)=0,&quot;NA&quot;,SUM(L729:L730)/SUM(D729:D730))"/>
    <hyperlink ref="AN313" r:id="rId5886" display="=@if(sum(d729.d730)=0,&quot;NA&quot;,SUM(L729:L730)/SUM(D729:D730))"/>
    <hyperlink ref="AN314" r:id="rId5887" display="=@if(sum(d729.d730)=0,&quot;NA&quot;,SUM(L729:L730)/SUM(D729:D730))"/>
    <hyperlink ref="AN315" r:id="rId5888" display="=@if(sum(d729.d730)=0,&quot;NA&quot;,SUM(L729:L730)/SUM(D729:D730))"/>
    <hyperlink ref="V311" r:id="rId5889" display="=@if(sum(d729.d730)=0,&quot;NA&quot;,SUM(L729:L730)/SUM(D729:D730))"/>
    <hyperlink ref="R317" r:id="rId5890" display="=@if(sum(d729.d730)=0,&quot;NA&quot;,SUM(L729:L730)/SUM(D729:D730))"/>
    <hyperlink ref="T317" r:id="rId5891" display="=@if(sum(d729.d730)=0,&quot;NA&quot;,SUM(L729:L730)/SUM(D729:D730))"/>
    <hyperlink ref="V317" r:id="rId5892" display="=@if(sum(d729.d730)=0,&quot;NA&quot;,SUM(L729:L730)/SUM(D729:D730))"/>
    <hyperlink ref="Z317" r:id="rId5893" display="=@if(sum(d729.d730)=0,&quot;NA&quot;,SUM(L729:L730)/SUM(D729:D730))"/>
    <hyperlink ref="AB317" r:id="rId5894" display="=@if(sum(d729.d730)=0,&quot;NA&quot;,SUM(L729:L730)/SUM(D729:D730))"/>
    <hyperlink ref="AD317" r:id="rId5895" display="=@if(sum(d729.d730)=0,&quot;NA&quot;,SUM(L729:L730)/SUM(D729:D730))"/>
    <hyperlink ref="AF317" r:id="rId5896" display="=@if(sum(d729.d730)=0,&quot;NA&quot;,SUM(L729:L730)/SUM(D729:D730))"/>
    <hyperlink ref="AH317" r:id="rId5897" display="=@if(sum(d729.d730)=0,&quot;NA&quot;,SUM(L729:L730)/SUM(D729:D730))"/>
    <hyperlink ref="AJ317" r:id="rId5898" display="=@if(sum(d729.d730)=0,&quot;NA&quot;,SUM(L729:L730)/SUM(D729:D730))"/>
    <hyperlink ref="AL317" r:id="rId5899" display="=@if(sum(d729.d730)=0,&quot;NA&quot;,SUM(L729:L730)/SUM(D729:D730))"/>
    <hyperlink ref="R318:R320" r:id="rId5900" display="=@if(sum(d729.d730)=0,&quot;NA&quot;,SUM(L729:L730)/SUM(D729:D730))"/>
    <hyperlink ref="T318:T320" r:id="rId5901" display="=@if(sum(d729.d730)=0,&quot;NA&quot;,SUM(L729:L730)/SUM(D729:D730))"/>
    <hyperlink ref="V318:V320" r:id="rId5902" display="=@if(sum(d729.d730)=0,&quot;NA&quot;,SUM(L729:L730)/SUM(D729:D730))"/>
    <hyperlink ref="X317" r:id="rId5903" display="=@if(sum(d729.d730)=0,&quot;NA&quot;,SUM(L729:L730)/SUM(D729:D730))"/>
    <hyperlink ref="X318:X320" r:id="rId5904" display="=@if(sum(d729.d730)=0,&quot;NA&quot;,SUM(L729:L730)/SUM(D729:D730))"/>
    <hyperlink ref="Z318:Z320" r:id="rId5905" display="=@if(sum(d729.d730)=0,&quot;NA&quot;,SUM(L729:L730)/SUM(D729:D730))"/>
    <hyperlink ref="AB318:AB320" r:id="rId5906" display="=@if(sum(d729.d730)=0,&quot;NA&quot;,SUM(L729:L730)/SUM(D729:D730))"/>
    <hyperlink ref="AD318:AD320" r:id="rId5907" display="=@if(sum(d729.d730)=0,&quot;NA&quot;,SUM(L729:L730)/SUM(D729:D730))"/>
    <hyperlink ref="AF318:AF320" r:id="rId5908" display="=@if(sum(d729.d730)=0,&quot;NA&quot;,SUM(L729:L730)/SUM(D729:D730))"/>
    <hyperlink ref="AH318:AH320" r:id="rId5909" display="=@if(sum(d729.d730)=0,&quot;NA&quot;,SUM(L729:L730)/SUM(D729:D730))"/>
    <hyperlink ref="AJ318:AJ320" r:id="rId5910" display="=@if(sum(d729.d730)=0,&quot;NA&quot;,SUM(L729:L730)/SUM(D729:D730))"/>
    <hyperlink ref="AL318:AL320" r:id="rId5911" display="=@if(sum(d729.d730)=0,&quot;NA&quot;,SUM(L729:L730)/SUM(D729:D730))"/>
    <hyperlink ref="AN318:AN320" r:id="rId5912" display="=@if(sum(d729.d730)=0,&quot;NA&quot;,SUM(L729:L730)/SUM(D729:D730))"/>
    <hyperlink ref="V309" r:id="rId5913" display="=@if(sum(d729.d730)=0,&quot;NA&quot;,SUM(L729:L730)/SUM(D729:D730))"/>
    <hyperlink ref="T308" r:id="rId5914" display="=@if(sum(d729.d730)=0,&quot;NA&quot;,SUM(L729:L730)/SUM(D729:D730))"/>
    <hyperlink ref="N880" r:id="rId5915" display="=@if(sum(d729.d730)=0,&quot;NA&quot;,SUM(L729:L730)/SUM(D729:D730))"/>
    <hyperlink ref="N881" r:id="rId5916" display="=@if(sum(d729.d730)=0,&quot;NA&quot;,SUM(L729:L730)/SUM(D729:D730))"/>
    <hyperlink ref="N882" r:id="rId5917" display="=@if(sum(d729.d730)=0,&quot;NA&quot;,SUM(L729:L730)/SUM(D729:D730))"/>
    <hyperlink ref="N883" r:id="rId5918" display="=@if(sum(d729.d730)=0,&quot;NA&quot;,SUM(L729:L730)/SUM(D729:D730))"/>
    <hyperlink ref="N884:N887" r:id="rId5919" display="=@if(sum(d729.d730)=0,&quot;NA&quot;,SUM(L729:L730)/SUM(D729:D730))"/>
    <hyperlink ref="P880" r:id="rId5920" display="=@if(sum(d729.d730)=0,&quot;NA&quot;,SUM(L729:L730)/SUM(D729:D730))"/>
    <hyperlink ref="P881" r:id="rId5921" display="=@if(sum(d729.d730)=0,&quot;NA&quot;,SUM(L729:L730)/SUM(D729:D730))"/>
    <hyperlink ref="P882" r:id="rId5922" display="=@if(sum(d729.d730)=0,&quot;NA&quot;,SUM(L729:L730)/SUM(D729:D730))"/>
    <hyperlink ref="P883" r:id="rId5923" display="=@if(sum(d729.d730)=0,&quot;NA&quot;,SUM(L729:L730)/SUM(D729:D730))"/>
    <hyperlink ref="P884:P887" r:id="rId5924" display="=@if(sum(d729.d730)=0,&quot;NA&quot;,SUM(L729:L730)/SUM(D729:D730))"/>
    <hyperlink ref="T876" r:id="rId5925" display="=@if(sum(d729.d730)=0,&quot;NA&quot;,SUM(L729:L730)/SUM(D729:D730))"/>
    <hyperlink ref="T877" r:id="rId5926" display="=@if(sum(d729.d730)=0,&quot;NA&quot;,SUM(L729:L730)/SUM(D729:D730))"/>
    <hyperlink ref="T878" r:id="rId5927" display="=@if(sum(d729.d730)=0,&quot;NA&quot;,SUM(L729:L730)/SUM(D729:D730))"/>
    <hyperlink ref="T879" r:id="rId5928" display="=@if(sum(d729.d730)=0,&quot;NA&quot;,SUM(L729:L730)/SUM(D729:D730))"/>
    <hyperlink ref="T880" r:id="rId5929" display="=@if(sum(d729.d730)=0,&quot;NA&quot;,SUM(L729:L730)/SUM(D729:D730))"/>
    <hyperlink ref="V877" r:id="rId5930" display="=@if(sum(d729.d730)=0,&quot;NA&quot;,SUM(L729:L730)/SUM(D729:D730))"/>
    <hyperlink ref="V879" r:id="rId5931" display="=@if(sum(d729.d730)=0,&quot;NA&quot;,SUM(L729:L730)/SUM(D729:D730))"/>
    <hyperlink ref="V880" r:id="rId5932" display="=@if(sum(d729.d730)=0,&quot;NA&quot;,SUM(L729:L730)/SUM(D729:D730))"/>
    <hyperlink ref="X877" r:id="rId5933" display="=@if(sum(d729.d730)=0,&quot;NA&quot;,SUM(L729:L730)/SUM(D729:D730))"/>
    <hyperlink ref="X878" r:id="rId5934" display="=@if(sum(d729.d730)=0,&quot;NA&quot;,SUM(L729:L730)/SUM(D729:D730))"/>
    <hyperlink ref="X879" r:id="rId5935" display="=@if(sum(d729.d730)=0,&quot;NA&quot;,SUM(L729:L730)/SUM(D729:D730))"/>
    <hyperlink ref="X880" r:id="rId5936" display="=@if(sum(d729.d730)=0,&quot;NA&quot;,SUM(L729:L730)/SUM(D729:D730))"/>
    <hyperlink ref="Z878" r:id="rId5937" display="=@if(sum(d729.d730)=0,&quot;NA&quot;,SUM(L729:L730)/SUM(D729:D730))"/>
    <hyperlink ref="Z879" r:id="rId5938" display="=@if(sum(d729.d730)=0,&quot;NA&quot;,SUM(L729:L730)/SUM(D729:D730))"/>
    <hyperlink ref="Z880" r:id="rId5939" display="=@if(sum(d729.d730)=0,&quot;NA&quot;,SUM(L729:L730)/SUM(D729:D730))"/>
    <hyperlink ref="AB879" r:id="rId5940" display="=@if(sum(d729.d730)=0,&quot;NA&quot;,SUM(L729:L730)/SUM(D729:D730))"/>
    <hyperlink ref="AB880" r:id="rId5941" display="=@if(sum(d729.d730)=0,&quot;NA&quot;,SUM(L729:L730)/SUM(D729:D730))"/>
    <hyperlink ref="AD880" r:id="rId5942" display="=@if(sum(d729.d730)=0,&quot;NA&quot;,SUM(L729:L730)/SUM(D729:D730))"/>
    <hyperlink ref="R881" r:id="rId5943" display="=@if(sum(d729.d730)=0,&quot;NA&quot;,SUM(L729:L730)/SUM(D729:D730))"/>
    <hyperlink ref="R882" r:id="rId5944" display="=@if(sum(d729.d730)=0,&quot;NA&quot;,SUM(L729:L730)/SUM(D729:D730))"/>
    <hyperlink ref="R883" r:id="rId5945" display="=@if(sum(d729.d730)=0,&quot;NA&quot;,SUM(L729:L730)/SUM(D729:D730))"/>
    <hyperlink ref="T881" r:id="rId5946" display="=@if(sum(d729.d730)=0,&quot;NA&quot;,SUM(L729:L730)/SUM(D729:D730))"/>
    <hyperlink ref="T882" r:id="rId5947" display="=@if(sum(d729.d730)=0,&quot;NA&quot;,SUM(L729:L730)/SUM(D729:D730))"/>
    <hyperlink ref="T883" r:id="rId5948" display="=@if(sum(d729.d730)=0,&quot;NA&quot;,SUM(L729:L730)/SUM(D729:D730))"/>
    <hyperlink ref="V881" r:id="rId5949" display="=@if(sum(d729.d730)=0,&quot;NA&quot;,SUM(L729:L730)/SUM(D729:D730))"/>
    <hyperlink ref="V882" r:id="rId5950" display="=@if(sum(d729.d730)=0,&quot;NA&quot;,SUM(L729:L730)/SUM(D729:D730))"/>
    <hyperlink ref="V883" r:id="rId5951" display="=@if(sum(d729.d730)=0,&quot;NA&quot;,SUM(L729:L730)/SUM(D729:D730))"/>
    <hyperlink ref="X881" r:id="rId5952" display="=@if(sum(d729.d730)=0,&quot;NA&quot;,SUM(L729:L730)/SUM(D729:D730))"/>
    <hyperlink ref="X882" r:id="rId5953" display="=@if(sum(d729.d730)=0,&quot;NA&quot;,SUM(L729:L730)/SUM(D729:D730))"/>
    <hyperlink ref="X883" r:id="rId5954" display="=@if(sum(d729.d730)=0,&quot;NA&quot;,SUM(L729:L730)/SUM(D729:D730))"/>
    <hyperlink ref="Z881" r:id="rId5955" display="=@if(sum(d729.d730)=0,&quot;NA&quot;,SUM(L729:L730)/SUM(D729:D730))"/>
    <hyperlink ref="Z882" r:id="rId5956" display="=@if(sum(d729.d730)=0,&quot;NA&quot;,SUM(L729:L730)/SUM(D729:D730))"/>
    <hyperlink ref="Z883" r:id="rId5957" display="=@if(sum(d729.d730)=0,&quot;NA&quot;,SUM(L729:L730)/SUM(D729:D730))"/>
    <hyperlink ref="AB881" r:id="rId5958" display="=@if(sum(d729.d730)=0,&quot;NA&quot;,SUM(L729:L730)/SUM(D729:D730))"/>
    <hyperlink ref="AB882" r:id="rId5959" display="=@if(sum(d729.d730)=0,&quot;NA&quot;,SUM(L729:L730)/SUM(D729:D730))"/>
    <hyperlink ref="AB883" r:id="rId5960" display="=@if(sum(d729.d730)=0,&quot;NA&quot;,SUM(L729:L730)/SUM(D729:D730))"/>
    <hyperlink ref="AD881" r:id="rId5961" display="=@if(sum(d729.d730)=0,&quot;NA&quot;,SUM(L729:L730)/SUM(D729:D730))"/>
    <hyperlink ref="AD882" r:id="rId5962" display="=@if(sum(d729.d730)=0,&quot;NA&quot;,SUM(L729:L730)/SUM(D729:D730))"/>
    <hyperlink ref="AD883" r:id="rId5963" display="=@if(sum(d729.d730)=0,&quot;NA&quot;,SUM(L729:L730)/SUM(D729:D730))"/>
    <hyperlink ref="AF881" r:id="rId5964" display="=@if(sum(d729.d730)=0,&quot;NA&quot;,SUM(L729:L730)/SUM(D729:D730))"/>
    <hyperlink ref="AF882" r:id="rId5965" display="=@if(sum(d729.d730)=0,&quot;NA&quot;,SUM(L729:L730)/SUM(D729:D730))"/>
    <hyperlink ref="AF883" r:id="rId5966" display="=@if(sum(d729.d730)=0,&quot;NA&quot;,SUM(L729:L730)/SUM(D729:D730))"/>
    <hyperlink ref="AH879" r:id="rId5967" display="=@if(sum(d729.d730)=0,&quot;NA&quot;,SUM(L729:L730)/SUM(D729:D730))"/>
    <hyperlink ref="AH882" r:id="rId5968" display="=@if(sum(d729.d730)=0,&quot;NA&quot;,SUM(L729:L730)/SUM(D729:D730))"/>
    <hyperlink ref="AH883" r:id="rId5969" display="=@if(sum(d729.d730)=0,&quot;NA&quot;,SUM(L729:L730)/SUM(D729:D730))"/>
    <hyperlink ref="AJ879" r:id="rId5970" display="=@if(sum(d729.d730)=0,&quot;NA&quot;,SUM(L729:L730)/SUM(D729:D730))"/>
    <hyperlink ref="AJ880" r:id="rId5971" display="=@if(sum(d729.d730)=0,&quot;NA&quot;,SUM(L729:L730)/SUM(D729:D730))"/>
    <hyperlink ref="AJ883" r:id="rId5972" display="=@if(sum(d729.d730)=0,&quot;NA&quot;,SUM(L729:L730)/SUM(D729:D730))"/>
    <hyperlink ref="AL879" r:id="rId5973" display="=@if(sum(d729.d730)=0,&quot;NA&quot;,SUM(L729:L730)/SUM(D729:D730))"/>
    <hyperlink ref="AL880" r:id="rId5974" display="=@if(sum(d729.d730)=0,&quot;NA&quot;,SUM(L729:L730)/SUM(D729:D730))"/>
    <hyperlink ref="AL881" r:id="rId5975" display="=@if(sum(d729.d730)=0,&quot;NA&quot;,SUM(L729:L730)/SUM(D729:D730))"/>
    <hyperlink ref="AN879" r:id="rId5976" display="=@if(sum(d729.d730)=0,&quot;NA&quot;,SUM(L729:L730)/SUM(D729:D730))"/>
    <hyperlink ref="AN880" r:id="rId5977" display="=@if(sum(d729.d730)=0,&quot;NA&quot;,SUM(L729:L730)/SUM(D729:D730))"/>
    <hyperlink ref="AN881" r:id="rId5978" display="=@if(sum(d729.d730)=0,&quot;NA&quot;,SUM(L729:L730)/SUM(D729:D730))"/>
    <hyperlink ref="AN882" r:id="rId5979" display="=@if(sum(d729.d730)=0,&quot;NA&quot;,SUM(L729:L730)/SUM(D729:D730))"/>
    <hyperlink ref="V878" r:id="rId5980" display="=@if(sum(d729.d730)=0,&quot;NA&quot;,SUM(L729:L730)/SUM(D729:D730))"/>
    <hyperlink ref="R884" r:id="rId5981" display="=@if(sum(d729.d730)=0,&quot;NA&quot;,SUM(L729:L730)/SUM(D729:D730))"/>
    <hyperlink ref="T884" r:id="rId5982" display="=@if(sum(d729.d730)=0,&quot;NA&quot;,SUM(L729:L730)/SUM(D729:D730))"/>
    <hyperlink ref="V884" r:id="rId5983" display="=@if(sum(d729.d730)=0,&quot;NA&quot;,SUM(L729:L730)/SUM(D729:D730))"/>
    <hyperlink ref="Z884" r:id="rId5984" display="=@if(sum(d729.d730)=0,&quot;NA&quot;,SUM(L729:L730)/SUM(D729:D730))"/>
    <hyperlink ref="AB884" r:id="rId5985" display="=@if(sum(d729.d730)=0,&quot;NA&quot;,SUM(L729:L730)/SUM(D729:D730))"/>
    <hyperlink ref="AD884" r:id="rId5986" display="=@if(sum(d729.d730)=0,&quot;NA&quot;,SUM(L729:L730)/SUM(D729:D730))"/>
    <hyperlink ref="AF884" r:id="rId5987" display="=@if(sum(d729.d730)=0,&quot;NA&quot;,SUM(L729:L730)/SUM(D729:D730))"/>
    <hyperlink ref="AH884" r:id="rId5988" display="=@if(sum(d729.d730)=0,&quot;NA&quot;,SUM(L729:L730)/SUM(D729:D730))"/>
    <hyperlink ref="AJ884" r:id="rId5989" display="=@if(sum(d729.d730)=0,&quot;NA&quot;,SUM(L729:L730)/SUM(D729:D730))"/>
    <hyperlink ref="AL884" r:id="rId5990" display="=@if(sum(d729.d730)=0,&quot;NA&quot;,SUM(L729:L730)/SUM(D729:D730))"/>
    <hyperlink ref="R885:R887" r:id="rId5991" display="=@if(sum(d729.d730)=0,&quot;NA&quot;,SUM(L729:L730)/SUM(D729:D730))"/>
    <hyperlink ref="T885:T887" r:id="rId5992" display="=@if(sum(d729.d730)=0,&quot;NA&quot;,SUM(L729:L730)/SUM(D729:D730))"/>
    <hyperlink ref="V885:V887" r:id="rId5993" display="=@if(sum(d729.d730)=0,&quot;NA&quot;,SUM(L729:L730)/SUM(D729:D730))"/>
    <hyperlink ref="X884" r:id="rId5994" display="=@if(sum(d729.d730)=0,&quot;NA&quot;,SUM(L729:L730)/SUM(D729:D730))"/>
    <hyperlink ref="X885:X887" r:id="rId5995" display="=@if(sum(d729.d730)=0,&quot;NA&quot;,SUM(L729:L730)/SUM(D729:D730))"/>
    <hyperlink ref="Z885:Z887" r:id="rId5996" display="=@if(sum(d729.d730)=0,&quot;NA&quot;,SUM(L729:L730)/SUM(D729:D730))"/>
    <hyperlink ref="AB885:AB887" r:id="rId5997" display="=@if(sum(d729.d730)=0,&quot;NA&quot;,SUM(L729:L730)/SUM(D729:D730))"/>
    <hyperlink ref="AD885:AD887" r:id="rId5998" display="=@if(sum(d729.d730)=0,&quot;NA&quot;,SUM(L729:L730)/SUM(D729:D730))"/>
    <hyperlink ref="AF885:AF887" r:id="rId5999" display="=@if(sum(d729.d730)=0,&quot;NA&quot;,SUM(L729:L730)/SUM(D729:D730))"/>
    <hyperlink ref="AH885:AH887" r:id="rId6000" display="=@if(sum(d729.d730)=0,&quot;NA&quot;,SUM(L729:L730)/SUM(D729:D730))"/>
    <hyperlink ref="AJ885:AJ887" r:id="rId6001" display="=@if(sum(d729.d730)=0,&quot;NA&quot;,SUM(L729:L730)/SUM(D729:D730))"/>
    <hyperlink ref="AL885:AL887" r:id="rId6002" display="=@if(sum(d729.d730)=0,&quot;NA&quot;,SUM(L729:L730)/SUM(D729:D730))"/>
    <hyperlink ref="AN885:AN887" r:id="rId6003" display="=@if(sum(d729.d730)=0,&quot;NA&quot;,SUM(L729:L730)/SUM(D729:D730))"/>
    <hyperlink ref="V876" r:id="rId6004" display="=@if(sum(d729.d730)=0,&quot;NA&quot;,SUM(L729:L730)/SUM(D729:D730))"/>
    <hyperlink ref="T875" r:id="rId6005" display="=@if(sum(d729.d730)=0,&quot;NA&quot;,SUM(L729:L730)/SUM(D729:D730))"/>
    <hyperlink ref="P131" r:id="rId6006" display="=@if(sum(d729.d730)=0,&quot;NA&quot;,SUM(L729:L730)/SUM(D729:D730))"/>
    <hyperlink ref="R131" r:id="rId6007" display="=@if(sum(d729.d730)=0,&quot;NA&quot;,SUM(L729:L730)/SUM(D729:D730))"/>
    <hyperlink ref="T131" r:id="rId6008" display="=@if(sum(d729.d730)=0,&quot;NA&quot;,SUM(L729:L730)/SUM(D729:D730))"/>
    <hyperlink ref="V131" r:id="rId6009" display="=@if(sum(d729.d730)=0,&quot;NA&quot;,SUM(L729:L730)/SUM(D729:D730))"/>
    <hyperlink ref="X131" r:id="rId6010" display="=@if(sum(d729.d730)=0,&quot;NA&quot;,SUM(L729:L730)/SUM(D729:D730))"/>
    <hyperlink ref="Z131" r:id="rId6011" display="=@if(sum(d729.d730)=0,&quot;NA&quot;,SUM(L729:L730)/SUM(D729:D730))"/>
    <hyperlink ref="AB131" r:id="rId6012" display="=@if(sum(d729.d730)=0,&quot;NA&quot;,SUM(L729:L730)/SUM(D729:D730))"/>
    <hyperlink ref="AD131" r:id="rId6013" display="=@if(sum(d729.d730)=0,&quot;NA&quot;,SUM(L729:L730)/SUM(D729:D730))"/>
    <hyperlink ref="AF131" r:id="rId6014" display="=@if(sum(d729.d730)=0,&quot;NA&quot;,SUM(L729:L730)/SUM(D729:D730))"/>
    <hyperlink ref="AH131" r:id="rId6015" display="=@if(sum(d729.d730)=0,&quot;NA&quot;,SUM(L729:L730)/SUM(D729:D730))"/>
    <hyperlink ref="AJ131" r:id="rId6016" display="=@if(sum(d729.d730)=0,&quot;NA&quot;,SUM(L729:L730)/SUM(D729:D730))"/>
    <hyperlink ref="AL131" r:id="rId6017" display="=@if(sum(d729.d730)=0,&quot;NA&quot;,SUM(L729:L730)/SUM(D729:D730))"/>
    <hyperlink ref="AN131" r:id="rId6018" display="=@if(sum(d729.d730)=0,&quot;NA&quot;,SUM(L729:L730)/SUM(D729:D730))"/>
    <hyperlink ref="N26" r:id="rId6019" display="=@if(sum(d729.d730)=0,&quot;NA&quot;,SUM(L729:L730)/SUM(D729:D730))"/>
    <hyperlink ref="P26" r:id="rId6020" display="=@if(sum(d729.d730)=0,&quot;NA&quot;,SUM(L729:L730)/SUM(D729:D730))"/>
    <hyperlink ref="R26" r:id="rId6021" display="=@if(sum(d729.d730)=0,&quot;NA&quot;,SUM(L729:L730)/SUM(D729:D730))"/>
    <hyperlink ref="T26" r:id="rId6022" display="=@if(sum(d729.d730)=0,&quot;NA&quot;,SUM(L729:L730)/SUM(D729:D730))"/>
    <hyperlink ref="V26" r:id="rId6023" display="=@if(sum(d729.d730)=0,&quot;NA&quot;,SUM(L729:L730)/SUM(D729:D730))"/>
    <hyperlink ref="X26" r:id="rId6024" display="=@if(sum(d729.d730)=0,&quot;NA&quot;,SUM(L729:L730)/SUM(D729:D730))"/>
    <hyperlink ref="Z26" r:id="rId6025" display="=@if(sum(d729.d730)=0,&quot;NA&quot;,SUM(L729:L730)/SUM(D729:D730))"/>
    <hyperlink ref="AB26" r:id="rId6026" display="=@if(sum(d729.d730)=0,&quot;NA&quot;,SUM(L729:L730)/SUM(D729:D730))"/>
    <hyperlink ref="AD26" r:id="rId6027" display="=@if(sum(d729.d730)=0,&quot;NA&quot;,SUM(L729:L730)/SUM(D729:D730))"/>
    <hyperlink ref="AF26" r:id="rId6028" display="=@if(sum(d729.d730)=0,&quot;NA&quot;,SUM(L729:L730)/SUM(D729:D730))"/>
    <hyperlink ref="AH26" r:id="rId6029" display="=@if(sum(d729.d730)=0,&quot;NA&quot;,SUM(L729:L730)/SUM(D729:D730))"/>
    <hyperlink ref="AJ26" r:id="rId6030" display="=@if(sum(d729.d730)=0,&quot;NA&quot;,SUM(L729:L730)/SUM(D729:D730))"/>
    <hyperlink ref="AL26" r:id="rId6031" display="=@if(sum(d729.d730)=0,&quot;NA&quot;,SUM(L729:L730)/SUM(D729:D730))"/>
    <hyperlink ref="AN26" r:id="rId6032" display="=@if(sum(d729.d730)=0,&quot;NA&quot;,SUM(L729:L730)/SUM(D729:D730))"/>
    <hyperlink ref="N27" r:id="rId6033" display="=@if(sum(d729.d730)=0,&quot;NA&quot;,SUM(L729:L730)/SUM(D729:D730))"/>
    <hyperlink ref="P27" r:id="rId6034" display="=@if(sum(d729.d730)=0,&quot;NA&quot;,SUM(L729:L730)/SUM(D729:D730))"/>
    <hyperlink ref="R27" r:id="rId6035" display="=@if(sum(d729.d730)=0,&quot;NA&quot;,SUM(L729:L730)/SUM(D729:D730))"/>
    <hyperlink ref="T27" r:id="rId6036" display="=@if(sum(d729.d730)=0,&quot;NA&quot;,SUM(L729:L730)/SUM(D729:D730))"/>
    <hyperlink ref="V27" r:id="rId6037" display="=@if(sum(d729.d730)=0,&quot;NA&quot;,SUM(L729:L730)/SUM(D729:D730))"/>
    <hyperlink ref="X27" r:id="rId6038" display="=@if(sum(d729.d730)=0,&quot;NA&quot;,SUM(L729:L730)/SUM(D729:D730))"/>
    <hyperlink ref="Z27" r:id="rId6039" display="=@if(sum(d729.d730)=0,&quot;NA&quot;,SUM(L729:L730)/SUM(D729:D730))"/>
    <hyperlink ref="AB27" r:id="rId6040" display="=@if(sum(d729.d730)=0,&quot;NA&quot;,SUM(L729:L730)/SUM(D729:D730))"/>
    <hyperlink ref="AD27" r:id="rId6041" display="=@if(sum(d729.d730)=0,&quot;NA&quot;,SUM(L729:L730)/SUM(D729:D730))"/>
    <hyperlink ref="AF27" r:id="rId6042" display="=@if(sum(d729.d730)=0,&quot;NA&quot;,SUM(L729:L730)/SUM(D729:D730))"/>
    <hyperlink ref="AH27" r:id="rId6043" display="=@if(sum(d729.d730)=0,&quot;NA&quot;,SUM(L729:L730)/SUM(D729:D730))"/>
    <hyperlink ref="AJ27" r:id="rId6044" display="=@if(sum(d729.d730)=0,&quot;NA&quot;,SUM(L729:L730)/SUM(D729:D730))"/>
    <hyperlink ref="AL27" r:id="rId6045" display="=@if(sum(d729.d730)=0,&quot;NA&quot;,SUM(L729:L730)/SUM(D729:D730))"/>
    <hyperlink ref="AN27" r:id="rId6046" display="=@if(sum(d729.d730)=0,&quot;NA&quot;,SUM(L729:L730)/SUM(D729:D730))"/>
    <hyperlink ref="N68" r:id="rId6047" display="=@if(sum(d729.d730)=0,&quot;NA&quot;,SUM(L729:L730)/SUM(D729:D730))"/>
    <hyperlink ref="P68" r:id="rId6048" display="=@if(sum(d729.d730)=0,&quot;NA&quot;,SUM(L729:L730)/SUM(D729:D730))"/>
    <hyperlink ref="R68" r:id="rId6049" display="=@if(sum(d729.d730)=0,&quot;NA&quot;,SUM(L729:L730)/SUM(D729:D730))"/>
    <hyperlink ref="T68" r:id="rId6050" display="=@if(sum(d729.d730)=0,&quot;NA&quot;,SUM(L729:L730)/SUM(D729:D730))"/>
    <hyperlink ref="V68" r:id="rId6051" display="=@if(sum(d729.d730)=0,&quot;NA&quot;,SUM(L729:L730)/SUM(D729:D730))"/>
    <hyperlink ref="X68" r:id="rId6052" display="=@if(sum(d729.d730)=0,&quot;NA&quot;,SUM(L729:L730)/SUM(D729:D730))"/>
    <hyperlink ref="Z68" r:id="rId6053" display="=@if(sum(d729.d730)=0,&quot;NA&quot;,SUM(L729:L730)/SUM(D729:D730))"/>
    <hyperlink ref="AB68" r:id="rId6054" display="=@if(sum(d729.d730)=0,&quot;NA&quot;,SUM(L729:L730)/SUM(D729:D730))"/>
    <hyperlink ref="AD68" r:id="rId6055" display="=@if(sum(d729.d730)=0,&quot;NA&quot;,SUM(L729:L730)/SUM(D729:D730))"/>
    <hyperlink ref="AF68" r:id="rId6056" display="=@if(sum(d729.d730)=0,&quot;NA&quot;,SUM(L729:L730)/SUM(D729:D730))"/>
    <hyperlink ref="AH68" r:id="rId6057" display="=@if(sum(d729.d730)=0,&quot;NA&quot;,SUM(L729:L730)/SUM(D729:D730))"/>
    <hyperlink ref="AJ68" r:id="rId6058" display="=@if(sum(d729.d730)=0,&quot;NA&quot;,SUM(L729:L730)/SUM(D729:D730))"/>
    <hyperlink ref="AL68" r:id="rId6059" display="=@if(sum(d729.d730)=0,&quot;NA&quot;,SUM(L729:L730)/SUM(D729:D730))"/>
    <hyperlink ref="AN68" r:id="rId6060" display="=@if(sum(d729.d730)=0,&quot;NA&quot;,SUM(L729:L730)/SUM(D729:D730))"/>
    <hyperlink ref="N69" r:id="rId6061" display="=@if(sum(d729.d730)=0,&quot;NA&quot;,SUM(L729:L730)/SUM(D729:D730))"/>
    <hyperlink ref="P69" r:id="rId6062" display="=@if(sum(d729.d730)=0,&quot;NA&quot;,SUM(L729:L730)/SUM(D729:D730))"/>
    <hyperlink ref="R69" r:id="rId6063" display="=@if(sum(d729.d730)=0,&quot;NA&quot;,SUM(L729:L730)/SUM(D729:D730))"/>
    <hyperlink ref="T69" r:id="rId6064" display="=@if(sum(d729.d730)=0,&quot;NA&quot;,SUM(L729:L730)/SUM(D729:D730))"/>
    <hyperlink ref="V69" r:id="rId6065" display="=@if(sum(d729.d730)=0,&quot;NA&quot;,SUM(L729:L730)/SUM(D729:D730))"/>
    <hyperlink ref="X69" r:id="rId6066" display="=@if(sum(d729.d730)=0,&quot;NA&quot;,SUM(L729:L730)/SUM(D729:D730))"/>
    <hyperlink ref="Z69" r:id="rId6067" display="=@if(sum(d729.d730)=0,&quot;NA&quot;,SUM(L729:L730)/SUM(D729:D730))"/>
    <hyperlink ref="AB69" r:id="rId6068" display="=@if(sum(d729.d730)=0,&quot;NA&quot;,SUM(L729:L730)/SUM(D729:D730))"/>
    <hyperlink ref="AD69" r:id="rId6069" display="=@if(sum(d729.d730)=0,&quot;NA&quot;,SUM(L729:L730)/SUM(D729:D730))"/>
    <hyperlink ref="AF69" r:id="rId6070" display="=@if(sum(d729.d730)=0,&quot;NA&quot;,SUM(L729:L730)/SUM(D729:D730))"/>
    <hyperlink ref="AH69" r:id="rId6071" display="=@if(sum(d729.d730)=0,&quot;NA&quot;,SUM(L729:L730)/SUM(D729:D730))"/>
    <hyperlink ref="AJ69" r:id="rId6072" display="=@if(sum(d729.d730)=0,&quot;NA&quot;,SUM(L729:L730)/SUM(D729:D730))"/>
    <hyperlink ref="AL69" r:id="rId6073" display="=@if(sum(d729.d730)=0,&quot;NA&quot;,SUM(L729:L730)/SUM(D729:D730))"/>
    <hyperlink ref="AN69" r:id="rId6074" display="=@if(sum(d729.d730)=0,&quot;NA&quot;,SUM(L729:L730)/SUM(D729:D730))"/>
    <hyperlink ref="N89" r:id="rId6075" display="=@if(sum(d729.d730)=0,&quot;NA&quot;,SUM(L729:L730)/SUM(D729:D730))"/>
    <hyperlink ref="P89" r:id="rId6076" display="=@if(sum(d729.d730)=0,&quot;NA&quot;,SUM(L729:L730)/SUM(D729:D730))"/>
    <hyperlink ref="R89" r:id="rId6077" display="=@if(sum(d729.d730)=0,&quot;NA&quot;,SUM(L729:L730)/SUM(D729:D730))"/>
    <hyperlink ref="T89" r:id="rId6078" display="=@if(sum(d729.d730)=0,&quot;NA&quot;,SUM(L729:L730)/SUM(D729:D730))"/>
    <hyperlink ref="V89" r:id="rId6079" display="=@if(sum(d729.d730)=0,&quot;NA&quot;,SUM(L729:L730)/SUM(D729:D730))"/>
    <hyperlink ref="X89" r:id="rId6080" display="=@if(sum(d729.d730)=0,&quot;NA&quot;,SUM(L729:L730)/SUM(D729:D730))"/>
    <hyperlink ref="Z89" r:id="rId6081" display="=@if(sum(d729.d730)=0,&quot;NA&quot;,SUM(L729:L730)/SUM(D729:D730))"/>
    <hyperlink ref="AB89" r:id="rId6082" display="=@if(sum(d729.d730)=0,&quot;NA&quot;,SUM(L729:L730)/SUM(D729:D730))"/>
    <hyperlink ref="AD89" r:id="rId6083" display="=@if(sum(d729.d730)=0,&quot;NA&quot;,SUM(L729:L730)/SUM(D729:D730))"/>
    <hyperlink ref="AF89" r:id="rId6084" display="=@if(sum(d729.d730)=0,&quot;NA&quot;,SUM(L729:L730)/SUM(D729:D730))"/>
    <hyperlink ref="AH89" r:id="rId6085" display="=@if(sum(d729.d730)=0,&quot;NA&quot;,SUM(L729:L730)/SUM(D729:D730))"/>
    <hyperlink ref="AJ89" r:id="rId6086" display="=@if(sum(d729.d730)=0,&quot;NA&quot;,SUM(L729:L730)/SUM(D729:D730))"/>
    <hyperlink ref="AL89" r:id="rId6087" display="=@if(sum(d729.d730)=0,&quot;NA&quot;,SUM(L729:L730)/SUM(D729:D730))"/>
    <hyperlink ref="AN89" r:id="rId6088" display="=@if(sum(d729.d730)=0,&quot;NA&quot;,SUM(L729:L730)/SUM(D729:D730))"/>
    <hyperlink ref="N90" r:id="rId6089" display="=@if(sum(d729.d730)=0,&quot;NA&quot;,SUM(L729:L730)/SUM(D729:D730))"/>
    <hyperlink ref="P90" r:id="rId6090" display="=@if(sum(d729.d730)=0,&quot;NA&quot;,SUM(L729:L730)/SUM(D729:D730))"/>
    <hyperlink ref="R90" r:id="rId6091" display="=@if(sum(d729.d730)=0,&quot;NA&quot;,SUM(L729:L730)/SUM(D729:D730))"/>
    <hyperlink ref="T90" r:id="rId6092" display="=@if(sum(d729.d730)=0,&quot;NA&quot;,SUM(L729:L730)/SUM(D729:D730))"/>
    <hyperlink ref="V90" r:id="rId6093" display="=@if(sum(d729.d730)=0,&quot;NA&quot;,SUM(L729:L730)/SUM(D729:D730))"/>
    <hyperlink ref="X90" r:id="rId6094" display="=@if(sum(d729.d730)=0,&quot;NA&quot;,SUM(L729:L730)/SUM(D729:D730))"/>
    <hyperlink ref="Z90" r:id="rId6095" display="=@if(sum(d729.d730)=0,&quot;NA&quot;,SUM(L729:L730)/SUM(D729:D730))"/>
    <hyperlink ref="AB90" r:id="rId6096" display="=@if(sum(d729.d730)=0,&quot;NA&quot;,SUM(L729:L730)/SUM(D729:D730))"/>
    <hyperlink ref="AD90" r:id="rId6097" display="=@if(sum(d729.d730)=0,&quot;NA&quot;,SUM(L729:L730)/SUM(D729:D730))"/>
    <hyperlink ref="AF90" r:id="rId6098" display="=@if(sum(d729.d730)=0,&quot;NA&quot;,SUM(L729:L730)/SUM(D729:D730))"/>
    <hyperlink ref="AH90" r:id="rId6099" display="=@if(sum(d729.d730)=0,&quot;NA&quot;,SUM(L729:L730)/SUM(D729:D730))"/>
    <hyperlink ref="AJ90" r:id="rId6100" display="=@if(sum(d729.d730)=0,&quot;NA&quot;,SUM(L729:L730)/SUM(D729:D730))"/>
    <hyperlink ref="AL90" r:id="rId6101" display="=@if(sum(d729.d730)=0,&quot;NA&quot;,SUM(L729:L730)/SUM(D729:D730))"/>
    <hyperlink ref="AN90" r:id="rId6102" display="=@if(sum(d729.d730)=0,&quot;NA&quot;,SUM(L729:L730)/SUM(D729:D730))"/>
    <hyperlink ref="N110" r:id="rId6103" display="=@if(sum(d729.d730)=0,&quot;NA&quot;,SUM(L729:L730)/SUM(D729:D730))"/>
    <hyperlink ref="P110" r:id="rId6104" display="=@if(sum(d729.d730)=0,&quot;NA&quot;,SUM(L729:L730)/SUM(D729:D730))"/>
    <hyperlink ref="R110" r:id="rId6105" display="=@if(sum(d729.d730)=0,&quot;NA&quot;,SUM(L729:L730)/SUM(D729:D730))"/>
    <hyperlink ref="T110" r:id="rId6106" display="=@if(sum(d729.d730)=0,&quot;NA&quot;,SUM(L729:L730)/SUM(D729:D730))"/>
    <hyperlink ref="V110" r:id="rId6107" display="=@if(sum(d729.d730)=0,&quot;NA&quot;,SUM(L729:L730)/SUM(D729:D730))"/>
    <hyperlink ref="X110" r:id="rId6108" display="=@if(sum(d729.d730)=0,&quot;NA&quot;,SUM(L729:L730)/SUM(D729:D730))"/>
    <hyperlink ref="Z110" r:id="rId6109" display="=@if(sum(d729.d730)=0,&quot;NA&quot;,SUM(L729:L730)/SUM(D729:D730))"/>
    <hyperlink ref="AB110" r:id="rId6110" display="=@if(sum(d729.d730)=0,&quot;NA&quot;,SUM(L729:L730)/SUM(D729:D730))"/>
    <hyperlink ref="AD110" r:id="rId6111" display="=@if(sum(d729.d730)=0,&quot;NA&quot;,SUM(L729:L730)/SUM(D729:D730))"/>
    <hyperlink ref="AF110" r:id="rId6112" display="=@if(sum(d729.d730)=0,&quot;NA&quot;,SUM(L729:L730)/SUM(D729:D730))"/>
    <hyperlink ref="AH110" r:id="rId6113" display="=@if(sum(d729.d730)=0,&quot;NA&quot;,SUM(L729:L730)/SUM(D729:D730))"/>
    <hyperlink ref="AJ110" r:id="rId6114" display="=@if(sum(d729.d730)=0,&quot;NA&quot;,SUM(L729:L730)/SUM(D729:D730))"/>
    <hyperlink ref="AL110" r:id="rId6115" display="=@if(sum(d729.d730)=0,&quot;NA&quot;,SUM(L729:L730)/SUM(D729:D730))"/>
    <hyperlink ref="AN110" r:id="rId6116" display="=@if(sum(d729.d730)=0,&quot;NA&quot;,SUM(L729:L730)/SUM(D729:D730))"/>
    <hyperlink ref="N111" r:id="rId6117" display="=@if(sum(d729.d730)=0,&quot;NA&quot;,SUM(L729:L730)/SUM(D729:D730))"/>
    <hyperlink ref="P111" r:id="rId6118" display="=@if(sum(d729.d730)=0,&quot;NA&quot;,SUM(L729:L730)/SUM(D729:D730))"/>
    <hyperlink ref="R111" r:id="rId6119" display="=@if(sum(d729.d730)=0,&quot;NA&quot;,SUM(L729:L730)/SUM(D729:D730))"/>
    <hyperlink ref="T111" r:id="rId6120" display="=@if(sum(d729.d730)=0,&quot;NA&quot;,SUM(L729:L730)/SUM(D729:D730))"/>
    <hyperlink ref="V111" r:id="rId6121" display="=@if(sum(d729.d730)=0,&quot;NA&quot;,SUM(L729:L730)/SUM(D729:D730))"/>
    <hyperlink ref="X111" r:id="rId6122" display="=@if(sum(d729.d730)=0,&quot;NA&quot;,SUM(L729:L730)/SUM(D729:D730))"/>
    <hyperlink ref="Z111" r:id="rId6123" display="=@if(sum(d729.d730)=0,&quot;NA&quot;,SUM(L729:L730)/SUM(D729:D730))"/>
    <hyperlink ref="AB111" r:id="rId6124" display="=@if(sum(d729.d730)=0,&quot;NA&quot;,SUM(L729:L730)/SUM(D729:D730))"/>
    <hyperlink ref="AD111" r:id="rId6125" display="=@if(sum(d729.d730)=0,&quot;NA&quot;,SUM(L729:L730)/SUM(D729:D730))"/>
    <hyperlink ref="AF111" r:id="rId6126" display="=@if(sum(d729.d730)=0,&quot;NA&quot;,SUM(L729:L730)/SUM(D729:D730))"/>
    <hyperlink ref="AH111" r:id="rId6127" display="=@if(sum(d729.d730)=0,&quot;NA&quot;,SUM(L729:L730)/SUM(D729:D730))"/>
    <hyperlink ref="AJ111" r:id="rId6128" display="=@if(sum(d729.d730)=0,&quot;NA&quot;,SUM(L729:L730)/SUM(D729:D730))"/>
    <hyperlink ref="AL111" r:id="rId6129" display="=@if(sum(d729.d730)=0,&quot;NA&quot;,SUM(L729:L730)/SUM(D729:D730))"/>
    <hyperlink ref="AN111" r:id="rId6130" display="=@if(sum(d729.d730)=0,&quot;NA&quot;,SUM(L729:L730)/SUM(D729:D730))"/>
    <hyperlink ref="N132" r:id="rId6131" display="=@if(sum(d729.d730)=0,&quot;NA&quot;,SUM(L729:L730)/SUM(D729:D730))"/>
    <hyperlink ref="P132" r:id="rId6132" display="=@if(sum(d729.d730)=0,&quot;NA&quot;,SUM(L729:L730)/SUM(D729:D730))"/>
    <hyperlink ref="R132" r:id="rId6133" display="=@if(sum(d729.d730)=0,&quot;NA&quot;,SUM(L729:L730)/SUM(D729:D730))"/>
    <hyperlink ref="T132" r:id="rId6134" display="=@if(sum(d729.d730)=0,&quot;NA&quot;,SUM(L729:L730)/SUM(D729:D730))"/>
    <hyperlink ref="V132" r:id="rId6135" display="=@if(sum(d729.d730)=0,&quot;NA&quot;,SUM(L729:L730)/SUM(D729:D730))"/>
    <hyperlink ref="X132" r:id="rId6136" display="=@if(sum(d729.d730)=0,&quot;NA&quot;,SUM(L729:L730)/SUM(D729:D730))"/>
    <hyperlink ref="Z132" r:id="rId6137" display="=@if(sum(d729.d730)=0,&quot;NA&quot;,SUM(L729:L730)/SUM(D729:D730))"/>
    <hyperlink ref="AB132" r:id="rId6138" display="=@if(sum(d729.d730)=0,&quot;NA&quot;,SUM(L729:L730)/SUM(D729:D730))"/>
    <hyperlink ref="AD132" r:id="rId6139" display="=@if(sum(d729.d730)=0,&quot;NA&quot;,SUM(L729:L730)/SUM(D729:D730))"/>
    <hyperlink ref="AF132" r:id="rId6140" display="=@if(sum(d729.d730)=0,&quot;NA&quot;,SUM(L729:L730)/SUM(D729:D730))"/>
    <hyperlink ref="AH132" r:id="rId6141" display="=@if(sum(d729.d730)=0,&quot;NA&quot;,SUM(L729:L730)/SUM(D729:D730))"/>
    <hyperlink ref="AJ132" r:id="rId6142" display="=@if(sum(d729.d730)=0,&quot;NA&quot;,SUM(L729:L730)/SUM(D729:D730))"/>
    <hyperlink ref="AL132" r:id="rId6143" display="=@if(sum(d729.d730)=0,&quot;NA&quot;,SUM(L729:L730)/SUM(D729:D730))"/>
    <hyperlink ref="AN132" r:id="rId6144" display="=@if(sum(d729.d730)=0,&quot;NA&quot;,SUM(L729:L730)/SUM(D729:D730))"/>
    <hyperlink ref="P153" r:id="rId6145" display="=@if(sum(d729.d730)=0,&quot;NA&quot;,SUM(L729:L730)/SUM(D729:D730))"/>
    <hyperlink ref="R153" r:id="rId6146" display="=@if(sum(d729.d730)=0,&quot;NA&quot;,SUM(L729:L730)/SUM(D729:D730))"/>
    <hyperlink ref="T153" r:id="rId6147" display="=@if(sum(d729.d730)=0,&quot;NA&quot;,SUM(L729:L730)/SUM(D729:D730))"/>
    <hyperlink ref="V153" r:id="rId6148" display="=@if(sum(d729.d730)=0,&quot;NA&quot;,SUM(L729:L730)/SUM(D729:D730))"/>
    <hyperlink ref="X153" r:id="rId6149" display="=@if(sum(d729.d730)=0,&quot;NA&quot;,SUM(L729:L730)/SUM(D729:D730))"/>
    <hyperlink ref="Z153" r:id="rId6150" display="=@if(sum(d729.d730)=0,&quot;NA&quot;,SUM(L729:L730)/SUM(D729:D730))"/>
    <hyperlink ref="AB153" r:id="rId6151" display="=@if(sum(d729.d730)=0,&quot;NA&quot;,SUM(L729:L730)/SUM(D729:D730))"/>
    <hyperlink ref="AD153" r:id="rId6152" display="=@if(sum(d729.d730)=0,&quot;NA&quot;,SUM(L729:L730)/SUM(D729:D730))"/>
    <hyperlink ref="AF153" r:id="rId6153" display="=@if(sum(d729.d730)=0,&quot;NA&quot;,SUM(L729:L730)/SUM(D729:D730))"/>
    <hyperlink ref="AH153" r:id="rId6154" display="=@if(sum(d729.d730)=0,&quot;NA&quot;,SUM(L729:L730)/SUM(D729:D730))"/>
    <hyperlink ref="AJ153" r:id="rId6155" display="=@if(sum(d729.d730)=0,&quot;NA&quot;,SUM(L729:L730)/SUM(D729:D730))"/>
    <hyperlink ref="AL153" r:id="rId6156" display="=@if(sum(d729.d730)=0,&quot;NA&quot;,SUM(L729:L730)/SUM(D729:D730))"/>
    <hyperlink ref="AN153" r:id="rId6157" display="=@if(sum(d729.d730)=0,&quot;NA&quot;,SUM(L729:L730)/SUM(D729:D730))"/>
    <hyperlink ref="N154" r:id="rId6158" display="=@if(sum(d729.d730)=0,&quot;NA&quot;,SUM(L729:L730)/SUM(D729:D730))"/>
    <hyperlink ref="P154" r:id="rId6159" display="=@if(sum(d729.d730)=0,&quot;NA&quot;,SUM(L729:L730)/SUM(D729:D730))"/>
    <hyperlink ref="R154" r:id="rId6160" display="=@if(sum(d729.d730)=0,&quot;NA&quot;,SUM(L729:L730)/SUM(D729:D730))"/>
    <hyperlink ref="T154" r:id="rId6161" display="=@if(sum(d729.d730)=0,&quot;NA&quot;,SUM(L729:L730)/SUM(D729:D730))"/>
    <hyperlink ref="V154" r:id="rId6162" display="=@if(sum(d729.d730)=0,&quot;NA&quot;,SUM(L729:L730)/SUM(D729:D730))"/>
    <hyperlink ref="X154" r:id="rId6163" display="=@if(sum(d729.d730)=0,&quot;NA&quot;,SUM(L729:L730)/SUM(D729:D730))"/>
    <hyperlink ref="Z154" r:id="rId6164" display="=@if(sum(d729.d730)=0,&quot;NA&quot;,SUM(L729:L730)/SUM(D729:D730))"/>
    <hyperlink ref="AB154" r:id="rId6165" display="=@if(sum(d729.d730)=0,&quot;NA&quot;,SUM(L729:L730)/SUM(D729:D730))"/>
    <hyperlink ref="AD154" r:id="rId6166" display="=@if(sum(d729.d730)=0,&quot;NA&quot;,SUM(L729:L730)/SUM(D729:D730))"/>
    <hyperlink ref="AF154" r:id="rId6167" display="=@if(sum(d729.d730)=0,&quot;NA&quot;,SUM(L729:L730)/SUM(D729:D730))"/>
    <hyperlink ref="AH154" r:id="rId6168" display="=@if(sum(d729.d730)=0,&quot;NA&quot;,SUM(L729:L730)/SUM(D729:D730))"/>
    <hyperlink ref="AJ154" r:id="rId6169" display="=@if(sum(d729.d730)=0,&quot;NA&quot;,SUM(L729:L730)/SUM(D729:D730))"/>
    <hyperlink ref="AL154" r:id="rId6170" display="=@if(sum(d729.d730)=0,&quot;NA&quot;,SUM(L729:L730)/SUM(D729:D730))"/>
    <hyperlink ref="AN154" r:id="rId6171" display="=@if(sum(d729.d730)=0,&quot;NA&quot;,SUM(L729:L730)/SUM(D729:D730))"/>
    <hyperlink ref="P174" r:id="rId6172" display="=@if(sum(d729.d730)=0,&quot;NA&quot;,SUM(L729:L730)/SUM(D729:D730))"/>
    <hyperlink ref="R174" r:id="rId6173" display="=@if(sum(d729.d730)=0,&quot;NA&quot;,SUM(L729:L730)/SUM(D729:D730))"/>
    <hyperlink ref="T174" r:id="rId6174" display="=@if(sum(d729.d730)=0,&quot;NA&quot;,SUM(L729:L730)/SUM(D729:D730))"/>
    <hyperlink ref="V174" r:id="rId6175" display="=@if(sum(d729.d730)=0,&quot;NA&quot;,SUM(L729:L730)/SUM(D729:D730))"/>
    <hyperlink ref="X174" r:id="rId6176" display="=@if(sum(d729.d730)=0,&quot;NA&quot;,SUM(L729:L730)/SUM(D729:D730))"/>
    <hyperlink ref="Z174" r:id="rId6177" display="=@if(sum(d729.d730)=0,&quot;NA&quot;,SUM(L729:L730)/SUM(D729:D730))"/>
    <hyperlink ref="AB174" r:id="rId6178" display="=@if(sum(d729.d730)=0,&quot;NA&quot;,SUM(L729:L730)/SUM(D729:D730))"/>
    <hyperlink ref="AD174" r:id="rId6179" display="=@if(sum(d729.d730)=0,&quot;NA&quot;,SUM(L729:L730)/SUM(D729:D730))"/>
    <hyperlink ref="AF174" r:id="rId6180" display="=@if(sum(d729.d730)=0,&quot;NA&quot;,SUM(L729:L730)/SUM(D729:D730))"/>
    <hyperlink ref="AH174" r:id="rId6181" display="=@if(sum(d729.d730)=0,&quot;NA&quot;,SUM(L729:L730)/SUM(D729:D730))"/>
    <hyperlink ref="AJ174" r:id="rId6182" display="=@if(sum(d729.d730)=0,&quot;NA&quot;,SUM(L729:L730)/SUM(D729:D730))"/>
    <hyperlink ref="AL174" r:id="rId6183" display="=@if(sum(d729.d730)=0,&quot;NA&quot;,SUM(L729:L730)/SUM(D729:D730))"/>
    <hyperlink ref="AN174" r:id="rId6184" display="=@if(sum(d729.d730)=0,&quot;NA&quot;,SUM(L729:L730)/SUM(D729:D730))"/>
    <hyperlink ref="N175" r:id="rId6185" display="=@if(sum(d729.d730)=0,&quot;NA&quot;,SUM(L729:L730)/SUM(D729:D730))"/>
    <hyperlink ref="P175" r:id="rId6186" display="=@if(sum(d729.d730)=0,&quot;NA&quot;,SUM(L729:L730)/SUM(D729:D730))"/>
    <hyperlink ref="R175" r:id="rId6187" display="=@if(sum(d729.d730)=0,&quot;NA&quot;,SUM(L729:L730)/SUM(D729:D730))"/>
    <hyperlink ref="T175" r:id="rId6188" display="=@if(sum(d729.d730)=0,&quot;NA&quot;,SUM(L729:L730)/SUM(D729:D730))"/>
    <hyperlink ref="V175" r:id="rId6189" display="=@if(sum(d729.d730)=0,&quot;NA&quot;,SUM(L729:L730)/SUM(D729:D730))"/>
    <hyperlink ref="X175" r:id="rId6190" display="=@if(sum(d729.d730)=0,&quot;NA&quot;,SUM(L729:L730)/SUM(D729:D730))"/>
    <hyperlink ref="Z175" r:id="rId6191" display="=@if(sum(d729.d730)=0,&quot;NA&quot;,SUM(L729:L730)/SUM(D729:D730))"/>
    <hyperlink ref="AB175" r:id="rId6192" display="=@if(sum(d729.d730)=0,&quot;NA&quot;,SUM(L729:L730)/SUM(D729:D730))"/>
    <hyperlink ref="AD175" r:id="rId6193" display="=@if(sum(d729.d730)=0,&quot;NA&quot;,SUM(L729:L730)/SUM(D729:D730))"/>
    <hyperlink ref="AF175" r:id="rId6194" display="=@if(sum(d729.d730)=0,&quot;NA&quot;,SUM(L729:L730)/SUM(D729:D730))"/>
    <hyperlink ref="AH175" r:id="rId6195" display="=@if(sum(d729.d730)=0,&quot;NA&quot;,SUM(L729:L730)/SUM(D729:D730))"/>
    <hyperlink ref="AJ175" r:id="rId6196" display="=@if(sum(d729.d730)=0,&quot;NA&quot;,SUM(L729:L730)/SUM(D729:D730))"/>
    <hyperlink ref="AL175" r:id="rId6197" display="=@if(sum(d729.d730)=0,&quot;NA&quot;,SUM(L729:L730)/SUM(D729:D730))"/>
    <hyperlink ref="AN175" r:id="rId6198" display="=@if(sum(d729.d730)=0,&quot;NA&quot;,SUM(L729:L730)/SUM(D729:D730))"/>
    <hyperlink ref="P195" r:id="rId6199" display="=@if(sum(d729.d730)=0,&quot;NA&quot;,SUM(L729:L730)/SUM(D729:D730))"/>
    <hyperlink ref="R195" r:id="rId6200" display="=@if(sum(d729.d730)=0,&quot;NA&quot;,SUM(L729:L730)/SUM(D729:D730))"/>
    <hyperlink ref="T195" r:id="rId6201" display="=@if(sum(d729.d730)=0,&quot;NA&quot;,SUM(L729:L730)/SUM(D729:D730))"/>
    <hyperlink ref="V195" r:id="rId6202" display="=@if(sum(d729.d730)=0,&quot;NA&quot;,SUM(L729:L730)/SUM(D729:D730))"/>
    <hyperlink ref="X195" r:id="rId6203" display="=@if(sum(d729.d730)=0,&quot;NA&quot;,SUM(L729:L730)/SUM(D729:D730))"/>
    <hyperlink ref="Z195" r:id="rId6204" display="=@if(sum(d729.d730)=0,&quot;NA&quot;,SUM(L729:L730)/SUM(D729:D730))"/>
    <hyperlink ref="AB195" r:id="rId6205" display="=@if(sum(d729.d730)=0,&quot;NA&quot;,SUM(L729:L730)/SUM(D729:D730))"/>
    <hyperlink ref="AD195" r:id="rId6206" display="=@if(sum(d729.d730)=0,&quot;NA&quot;,SUM(L729:L730)/SUM(D729:D730))"/>
    <hyperlink ref="AF195" r:id="rId6207" display="=@if(sum(d729.d730)=0,&quot;NA&quot;,SUM(L729:L730)/SUM(D729:D730))"/>
    <hyperlink ref="AH195" r:id="rId6208" display="=@if(sum(d729.d730)=0,&quot;NA&quot;,SUM(L729:L730)/SUM(D729:D730))"/>
    <hyperlink ref="AJ195" r:id="rId6209" display="=@if(sum(d729.d730)=0,&quot;NA&quot;,SUM(L729:L730)/SUM(D729:D730))"/>
    <hyperlink ref="AL195" r:id="rId6210" display="=@if(sum(d729.d730)=0,&quot;NA&quot;,SUM(L729:L730)/SUM(D729:D730))"/>
    <hyperlink ref="AN195" r:id="rId6211" display="=@if(sum(d729.d730)=0,&quot;NA&quot;,SUM(L729:L730)/SUM(D729:D730))"/>
    <hyperlink ref="N196" r:id="rId6212" display="=@if(sum(d729.d730)=0,&quot;NA&quot;,SUM(L729:L730)/SUM(D729:D730))"/>
    <hyperlink ref="P196" r:id="rId6213" display="=@if(sum(d729.d730)=0,&quot;NA&quot;,SUM(L729:L730)/SUM(D729:D730))"/>
    <hyperlink ref="R196" r:id="rId6214" display="=@if(sum(d729.d730)=0,&quot;NA&quot;,SUM(L729:L730)/SUM(D729:D730))"/>
    <hyperlink ref="T196" r:id="rId6215" display="=@if(sum(d729.d730)=0,&quot;NA&quot;,SUM(L729:L730)/SUM(D729:D730))"/>
    <hyperlink ref="V196" r:id="rId6216" display="=@if(sum(d729.d730)=0,&quot;NA&quot;,SUM(L729:L730)/SUM(D729:D730))"/>
    <hyperlink ref="X196" r:id="rId6217" display="=@if(sum(d729.d730)=0,&quot;NA&quot;,SUM(L729:L730)/SUM(D729:D730))"/>
    <hyperlink ref="Z196" r:id="rId6218" display="=@if(sum(d729.d730)=0,&quot;NA&quot;,SUM(L729:L730)/SUM(D729:D730))"/>
    <hyperlink ref="AB196" r:id="rId6219" display="=@if(sum(d729.d730)=0,&quot;NA&quot;,SUM(L729:L730)/SUM(D729:D730))"/>
    <hyperlink ref="AD196" r:id="rId6220" display="=@if(sum(d729.d730)=0,&quot;NA&quot;,SUM(L729:L730)/SUM(D729:D730))"/>
    <hyperlink ref="AF196" r:id="rId6221" display="=@if(sum(d729.d730)=0,&quot;NA&quot;,SUM(L729:L730)/SUM(D729:D730))"/>
    <hyperlink ref="AH196" r:id="rId6222" display="=@if(sum(d729.d730)=0,&quot;NA&quot;,SUM(L729:L730)/SUM(D729:D730))"/>
    <hyperlink ref="AJ196" r:id="rId6223" display="=@if(sum(d729.d730)=0,&quot;NA&quot;,SUM(L729:L730)/SUM(D729:D730))"/>
    <hyperlink ref="AL196" r:id="rId6224" display="=@if(sum(d729.d730)=0,&quot;NA&quot;,SUM(L729:L730)/SUM(D729:D730))"/>
    <hyperlink ref="AN196" r:id="rId6225" display="=@if(sum(d729.d730)=0,&quot;NA&quot;,SUM(L729:L730)/SUM(D729:D730))"/>
    <hyperlink ref="P216" r:id="rId6226" display="=@if(sum(d729.d730)=0,&quot;NA&quot;,SUM(L729:L730)/SUM(D729:D730))"/>
    <hyperlink ref="R216" r:id="rId6227" display="=@if(sum(d729.d730)=0,&quot;NA&quot;,SUM(L729:L730)/SUM(D729:D730))"/>
    <hyperlink ref="T216" r:id="rId6228" display="=@if(sum(d729.d730)=0,&quot;NA&quot;,SUM(L729:L730)/SUM(D729:D730))"/>
    <hyperlink ref="V216" r:id="rId6229" display="=@if(sum(d729.d730)=0,&quot;NA&quot;,SUM(L729:L730)/SUM(D729:D730))"/>
    <hyperlink ref="X216" r:id="rId6230" display="=@if(sum(d729.d730)=0,&quot;NA&quot;,SUM(L729:L730)/SUM(D729:D730))"/>
    <hyperlink ref="Z216" r:id="rId6231" display="=@if(sum(d729.d730)=0,&quot;NA&quot;,SUM(L729:L730)/SUM(D729:D730))"/>
    <hyperlink ref="AB216" r:id="rId6232" display="=@if(sum(d729.d730)=0,&quot;NA&quot;,SUM(L729:L730)/SUM(D729:D730))"/>
    <hyperlink ref="AD216" r:id="rId6233" display="=@if(sum(d729.d730)=0,&quot;NA&quot;,SUM(L729:L730)/SUM(D729:D730))"/>
    <hyperlink ref="AF216" r:id="rId6234" display="=@if(sum(d729.d730)=0,&quot;NA&quot;,SUM(L729:L730)/SUM(D729:D730))"/>
    <hyperlink ref="AH216" r:id="rId6235" display="=@if(sum(d729.d730)=0,&quot;NA&quot;,SUM(L729:L730)/SUM(D729:D730))"/>
    <hyperlink ref="AJ216" r:id="rId6236" display="=@if(sum(d729.d730)=0,&quot;NA&quot;,SUM(L729:L730)/SUM(D729:D730))"/>
    <hyperlink ref="AL216" r:id="rId6237" display="=@if(sum(d729.d730)=0,&quot;NA&quot;,SUM(L729:L730)/SUM(D729:D730))"/>
    <hyperlink ref="AN216" r:id="rId6238" display="=@if(sum(d729.d730)=0,&quot;NA&quot;,SUM(L729:L730)/SUM(D729:D730))"/>
    <hyperlink ref="N217" r:id="rId6239" display="=@if(sum(d729.d730)=0,&quot;NA&quot;,SUM(L729:L730)/SUM(D729:D730))"/>
    <hyperlink ref="P217" r:id="rId6240" display="=@if(sum(d729.d730)=0,&quot;NA&quot;,SUM(L729:L730)/SUM(D729:D730))"/>
    <hyperlink ref="R217" r:id="rId6241" display="=@if(sum(d729.d730)=0,&quot;NA&quot;,SUM(L729:L730)/SUM(D729:D730))"/>
    <hyperlink ref="T217" r:id="rId6242" display="=@if(sum(d729.d730)=0,&quot;NA&quot;,SUM(L729:L730)/SUM(D729:D730))"/>
    <hyperlink ref="V217" r:id="rId6243" display="=@if(sum(d729.d730)=0,&quot;NA&quot;,SUM(L729:L730)/SUM(D729:D730))"/>
    <hyperlink ref="X217" r:id="rId6244" display="=@if(sum(d729.d730)=0,&quot;NA&quot;,SUM(L729:L730)/SUM(D729:D730))"/>
    <hyperlink ref="Z217" r:id="rId6245" display="=@if(sum(d729.d730)=0,&quot;NA&quot;,SUM(L729:L730)/SUM(D729:D730))"/>
    <hyperlink ref="AB217" r:id="rId6246" display="=@if(sum(d729.d730)=0,&quot;NA&quot;,SUM(L729:L730)/SUM(D729:D730))"/>
    <hyperlink ref="AD217" r:id="rId6247" display="=@if(sum(d729.d730)=0,&quot;NA&quot;,SUM(L729:L730)/SUM(D729:D730))"/>
    <hyperlink ref="AF217" r:id="rId6248" display="=@if(sum(d729.d730)=0,&quot;NA&quot;,SUM(L729:L730)/SUM(D729:D730))"/>
    <hyperlink ref="AH217" r:id="rId6249" display="=@if(sum(d729.d730)=0,&quot;NA&quot;,SUM(L729:L730)/SUM(D729:D730))"/>
    <hyperlink ref="AJ217" r:id="rId6250" display="=@if(sum(d729.d730)=0,&quot;NA&quot;,SUM(L729:L730)/SUM(D729:D730))"/>
    <hyperlink ref="AL217" r:id="rId6251" display="=@if(sum(d729.d730)=0,&quot;NA&quot;,SUM(L729:L730)/SUM(D729:D730))"/>
    <hyperlink ref="AN217" r:id="rId6252" display="=@if(sum(d729.d730)=0,&quot;NA&quot;,SUM(L729:L730)/SUM(D729:D730))"/>
    <hyperlink ref="P237" r:id="rId6253" display="=@if(sum(d729.d730)=0,&quot;NA&quot;,SUM(L729:L730)/SUM(D729:D730))"/>
    <hyperlink ref="R237" r:id="rId6254" display="=@if(sum(d729.d730)=0,&quot;NA&quot;,SUM(L729:L730)/SUM(D729:D730))"/>
    <hyperlink ref="T237" r:id="rId6255" display="=@if(sum(d729.d730)=0,&quot;NA&quot;,SUM(L729:L730)/SUM(D729:D730))"/>
    <hyperlink ref="V237" r:id="rId6256" display="=@if(sum(d729.d730)=0,&quot;NA&quot;,SUM(L729:L730)/SUM(D729:D730))"/>
    <hyperlink ref="X237" r:id="rId6257" display="=@if(sum(d729.d730)=0,&quot;NA&quot;,SUM(L729:L730)/SUM(D729:D730))"/>
    <hyperlink ref="Z237" r:id="rId6258" display="=@if(sum(d729.d730)=0,&quot;NA&quot;,SUM(L729:L730)/SUM(D729:D730))"/>
    <hyperlink ref="AB237" r:id="rId6259" display="=@if(sum(d729.d730)=0,&quot;NA&quot;,SUM(L729:L730)/SUM(D729:D730))"/>
    <hyperlink ref="AD237" r:id="rId6260" display="=@if(sum(d729.d730)=0,&quot;NA&quot;,SUM(L729:L730)/SUM(D729:D730))"/>
    <hyperlink ref="AF237" r:id="rId6261" display="=@if(sum(d729.d730)=0,&quot;NA&quot;,SUM(L729:L730)/SUM(D729:D730))"/>
    <hyperlink ref="AH237" r:id="rId6262" display="=@if(sum(d729.d730)=0,&quot;NA&quot;,SUM(L729:L730)/SUM(D729:D730))"/>
    <hyperlink ref="AJ237" r:id="rId6263" display="=@if(sum(d729.d730)=0,&quot;NA&quot;,SUM(L729:L730)/SUM(D729:D730))"/>
    <hyperlink ref="AL237" r:id="rId6264" display="=@if(sum(d729.d730)=0,&quot;NA&quot;,SUM(L729:L730)/SUM(D729:D730))"/>
    <hyperlink ref="AN237" r:id="rId6265" display="=@if(sum(d729.d730)=0,&quot;NA&quot;,SUM(L729:L730)/SUM(D729:D730))"/>
    <hyperlink ref="N238" r:id="rId6266" display="=@if(sum(d729.d730)=0,&quot;NA&quot;,SUM(L729:L730)/SUM(D729:D730))"/>
    <hyperlink ref="P238" r:id="rId6267" display="=@if(sum(d729.d730)=0,&quot;NA&quot;,SUM(L729:L730)/SUM(D729:D730))"/>
    <hyperlink ref="R238" r:id="rId6268" display="=@if(sum(d729.d730)=0,&quot;NA&quot;,SUM(L729:L730)/SUM(D729:D730))"/>
    <hyperlink ref="T238" r:id="rId6269" display="=@if(sum(d729.d730)=0,&quot;NA&quot;,SUM(L729:L730)/SUM(D729:D730))"/>
    <hyperlink ref="V238" r:id="rId6270" display="=@if(sum(d729.d730)=0,&quot;NA&quot;,SUM(L729:L730)/SUM(D729:D730))"/>
    <hyperlink ref="X238" r:id="rId6271" display="=@if(sum(d729.d730)=0,&quot;NA&quot;,SUM(L729:L730)/SUM(D729:D730))"/>
    <hyperlink ref="Z238" r:id="rId6272" display="=@if(sum(d729.d730)=0,&quot;NA&quot;,SUM(L729:L730)/SUM(D729:D730))"/>
    <hyperlink ref="AB238" r:id="rId6273" display="=@if(sum(d729.d730)=0,&quot;NA&quot;,SUM(L729:L730)/SUM(D729:D730))"/>
    <hyperlink ref="AD238" r:id="rId6274" display="=@if(sum(d729.d730)=0,&quot;NA&quot;,SUM(L729:L730)/SUM(D729:D730))"/>
    <hyperlink ref="AF238" r:id="rId6275" display="=@if(sum(d729.d730)=0,&quot;NA&quot;,SUM(L729:L730)/SUM(D729:D730))"/>
    <hyperlink ref="AH238" r:id="rId6276" display="=@if(sum(d729.d730)=0,&quot;NA&quot;,SUM(L729:L730)/SUM(D729:D730))"/>
    <hyperlink ref="AJ238" r:id="rId6277" display="=@if(sum(d729.d730)=0,&quot;NA&quot;,SUM(L729:L730)/SUM(D729:D730))"/>
    <hyperlink ref="AL238" r:id="rId6278" display="=@if(sum(d729.d730)=0,&quot;NA&quot;,SUM(L729:L730)/SUM(D729:D730))"/>
    <hyperlink ref="AN238" r:id="rId6279" display="=@if(sum(d729.d730)=0,&quot;NA&quot;,SUM(L729:L730)/SUM(D729:D730))"/>
    <hyperlink ref="P258" r:id="rId6280" display="=@if(sum(d729.d730)=0,&quot;NA&quot;,SUM(L729:L730)/SUM(D729:D730))"/>
    <hyperlink ref="R258" r:id="rId6281" display="=@if(sum(d729.d730)=0,&quot;NA&quot;,SUM(L729:L730)/SUM(D729:D730))"/>
    <hyperlink ref="T258" r:id="rId6282" display="=@if(sum(d729.d730)=0,&quot;NA&quot;,SUM(L729:L730)/SUM(D729:D730))"/>
    <hyperlink ref="V258" r:id="rId6283" display="=@if(sum(d729.d730)=0,&quot;NA&quot;,SUM(L729:L730)/SUM(D729:D730))"/>
    <hyperlink ref="X258" r:id="rId6284" display="=@if(sum(d729.d730)=0,&quot;NA&quot;,SUM(L729:L730)/SUM(D729:D730))"/>
    <hyperlink ref="Z258" r:id="rId6285" display="=@if(sum(d729.d730)=0,&quot;NA&quot;,SUM(L729:L730)/SUM(D729:D730))"/>
    <hyperlink ref="AB258" r:id="rId6286" display="=@if(sum(d729.d730)=0,&quot;NA&quot;,SUM(L729:L730)/SUM(D729:D730))"/>
    <hyperlink ref="AD258" r:id="rId6287" display="=@if(sum(d729.d730)=0,&quot;NA&quot;,SUM(L729:L730)/SUM(D729:D730))"/>
    <hyperlink ref="AF258" r:id="rId6288" display="=@if(sum(d729.d730)=0,&quot;NA&quot;,SUM(L729:L730)/SUM(D729:D730))"/>
    <hyperlink ref="AH258" r:id="rId6289" display="=@if(sum(d729.d730)=0,&quot;NA&quot;,SUM(L729:L730)/SUM(D729:D730))"/>
    <hyperlink ref="AJ258" r:id="rId6290" display="=@if(sum(d729.d730)=0,&quot;NA&quot;,SUM(L729:L730)/SUM(D729:D730))"/>
    <hyperlink ref="AL258" r:id="rId6291" display="=@if(sum(d729.d730)=0,&quot;NA&quot;,SUM(L729:L730)/SUM(D729:D730))"/>
    <hyperlink ref="AN258" r:id="rId6292" display="=@if(sum(d729.d730)=0,&quot;NA&quot;,SUM(L729:L730)/SUM(D729:D730))"/>
    <hyperlink ref="N259" r:id="rId6293" display="=@if(sum(d729.d730)=0,&quot;NA&quot;,SUM(L729:L730)/SUM(D729:D730))"/>
    <hyperlink ref="P259" r:id="rId6294" display="=@if(sum(d729.d730)=0,&quot;NA&quot;,SUM(L729:L730)/SUM(D729:D730))"/>
    <hyperlink ref="R259" r:id="rId6295" display="=@if(sum(d729.d730)=0,&quot;NA&quot;,SUM(L729:L730)/SUM(D729:D730))"/>
    <hyperlink ref="T259" r:id="rId6296" display="=@if(sum(d729.d730)=0,&quot;NA&quot;,SUM(L729:L730)/SUM(D729:D730))"/>
    <hyperlink ref="V259" r:id="rId6297" display="=@if(sum(d729.d730)=0,&quot;NA&quot;,SUM(L729:L730)/SUM(D729:D730))"/>
    <hyperlink ref="X259" r:id="rId6298" display="=@if(sum(d729.d730)=0,&quot;NA&quot;,SUM(L729:L730)/SUM(D729:D730))"/>
    <hyperlink ref="Z259" r:id="rId6299" display="=@if(sum(d729.d730)=0,&quot;NA&quot;,SUM(L729:L730)/SUM(D729:D730))"/>
    <hyperlink ref="AB259" r:id="rId6300" display="=@if(sum(d729.d730)=0,&quot;NA&quot;,SUM(L729:L730)/SUM(D729:D730))"/>
    <hyperlink ref="AD259" r:id="rId6301" display="=@if(sum(d729.d730)=0,&quot;NA&quot;,SUM(L729:L730)/SUM(D729:D730))"/>
    <hyperlink ref="AF259" r:id="rId6302" display="=@if(sum(d729.d730)=0,&quot;NA&quot;,SUM(L729:L730)/SUM(D729:D730))"/>
    <hyperlink ref="AH259" r:id="rId6303" display="=@if(sum(d729.d730)=0,&quot;NA&quot;,SUM(L729:L730)/SUM(D729:D730))"/>
    <hyperlink ref="AJ259" r:id="rId6304" display="=@if(sum(d729.d730)=0,&quot;NA&quot;,SUM(L729:L730)/SUM(D729:D730))"/>
    <hyperlink ref="AL259" r:id="rId6305" display="=@if(sum(d729.d730)=0,&quot;NA&quot;,SUM(L729:L730)/SUM(D729:D730))"/>
    <hyperlink ref="AN259" r:id="rId6306" display="=@if(sum(d729.d730)=0,&quot;NA&quot;,SUM(L729:L730)/SUM(D729:D730))"/>
    <hyperlink ref="P279" r:id="rId6307" display="=@if(sum(d729.d730)=0,&quot;NA&quot;,SUM(L729:L730)/SUM(D729:D730))"/>
    <hyperlink ref="R279" r:id="rId6308" display="=@if(sum(d729.d730)=0,&quot;NA&quot;,SUM(L729:L730)/SUM(D729:D730))"/>
    <hyperlink ref="T279" r:id="rId6309" display="=@if(sum(d729.d730)=0,&quot;NA&quot;,SUM(L729:L730)/SUM(D729:D730))"/>
    <hyperlink ref="V279" r:id="rId6310" display="=@if(sum(d729.d730)=0,&quot;NA&quot;,SUM(L729:L730)/SUM(D729:D730))"/>
    <hyperlink ref="X279" r:id="rId6311" display="=@if(sum(d729.d730)=0,&quot;NA&quot;,SUM(L729:L730)/SUM(D729:D730))"/>
    <hyperlink ref="Z279" r:id="rId6312" display="=@if(sum(d729.d730)=0,&quot;NA&quot;,SUM(L729:L730)/SUM(D729:D730))"/>
    <hyperlink ref="AB279" r:id="rId6313" display="=@if(sum(d729.d730)=0,&quot;NA&quot;,SUM(L729:L730)/SUM(D729:D730))"/>
    <hyperlink ref="AD279" r:id="rId6314" display="=@if(sum(d729.d730)=0,&quot;NA&quot;,SUM(L729:L730)/SUM(D729:D730))"/>
    <hyperlink ref="AF279" r:id="rId6315" display="=@if(sum(d729.d730)=0,&quot;NA&quot;,SUM(L729:L730)/SUM(D729:D730))"/>
    <hyperlink ref="AH279" r:id="rId6316" display="=@if(sum(d729.d730)=0,&quot;NA&quot;,SUM(L729:L730)/SUM(D729:D730))"/>
    <hyperlink ref="AJ279" r:id="rId6317" display="=@if(sum(d729.d730)=0,&quot;NA&quot;,SUM(L729:L730)/SUM(D729:D730))"/>
    <hyperlink ref="AL279" r:id="rId6318" display="=@if(sum(d729.d730)=0,&quot;NA&quot;,SUM(L729:L730)/SUM(D729:D730))"/>
    <hyperlink ref="AN279" r:id="rId6319" display="=@if(sum(d729.d730)=0,&quot;NA&quot;,SUM(L729:L730)/SUM(D729:D730))"/>
    <hyperlink ref="N280" r:id="rId6320" display="=@if(sum(d729.d730)=0,&quot;NA&quot;,SUM(L729:L730)/SUM(D729:D730))"/>
    <hyperlink ref="P280" r:id="rId6321" display="=@if(sum(d729.d730)=0,&quot;NA&quot;,SUM(L729:L730)/SUM(D729:D730))"/>
    <hyperlink ref="R280" r:id="rId6322" display="=@if(sum(d729.d730)=0,&quot;NA&quot;,SUM(L729:L730)/SUM(D729:D730))"/>
    <hyperlink ref="T280" r:id="rId6323" display="=@if(sum(d729.d730)=0,&quot;NA&quot;,SUM(L729:L730)/SUM(D729:D730))"/>
    <hyperlink ref="V280" r:id="rId6324" display="=@if(sum(d729.d730)=0,&quot;NA&quot;,SUM(L729:L730)/SUM(D729:D730))"/>
    <hyperlink ref="X280" r:id="rId6325" display="=@if(sum(d729.d730)=0,&quot;NA&quot;,SUM(L729:L730)/SUM(D729:D730))"/>
    <hyperlink ref="Z280" r:id="rId6326" display="=@if(sum(d729.d730)=0,&quot;NA&quot;,SUM(L729:L730)/SUM(D729:D730))"/>
    <hyperlink ref="AB280" r:id="rId6327" display="=@if(sum(d729.d730)=0,&quot;NA&quot;,SUM(L729:L730)/SUM(D729:D730))"/>
    <hyperlink ref="AD280" r:id="rId6328" display="=@if(sum(d729.d730)=0,&quot;NA&quot;,SUM(L729:L730)/SUM(D729:D730))"/>
    <hyperlink ref="AF280" r:id="rId6329" display="=@if(sum(d729.d730)=0,&quot;NA&quot;,SUM(L729:L730)/SUM(D729:D730))"/>
    <hyperlink ref="AH280" r:id="rId6330" display="=@if(sum(d729.d730)=0,&quot;NA&quot;,SUM(L729:L730)/SUM(D729:D730))"/>
    <hyperlink ref="AJ280" r:id="rId6331" display="=@if(sum(d729.d730)=0,&quot;NA&quot;,SUM(L729:L730)/SUM(D729:D730))"/>
    <hyperlink ref="AL280" r:id="rId6332" display="=@if(sum(d729.d730)=0,&quot;NA&quot;,SUM(L729:L730)/SUM(D729:D730))"/>
    <hyperlink ref="AN280" r:id="rId6333" display="=@if(sum(d729.d730)=0,&quot;NA&quot;,SUM(L729:L730)/SUM(D729:D730))"/>
    <hyperlink ref="P300" r:id="rId6334" display="=@if(sum(d729.d730)=0,&quot;NA&quot;,SUM(L729:L730)/SUM(D729:D730))"/>
    <hyperlink ref="R300" r:id="rId6335" display="=@if(sum(d729.d730)=0,&quot;NA&quot;,SUM(L729:L730)/SUM(D729:D730))"/>
    <hyperlink ref="T300" r:id="rId6336" display="=@if(sum(d729.d730)=0,&quot;NA&quot;,SUM(L729:L730)/SUM(D729:D730))"/>
    <hyperlink ref="V300" r:id="rId6337" display="=@if(sum(d729.d730)=0,&quot;NA&quot;,SUM(L729:L730)/SUM(D729:D730))"/>
    <hyperlink ref="X300" r:id="rId6338" display="=@if(sum(d729.d730)=0,&quot;NA&quot;,SUM(L729:L730)/SUM(D729:D730))"/>
    <hyperlink ref="Z300" r:id="rId6339" display="=@if(sum(d729.d730)=0,&quot;NA&quot;,SUM(L729:L730)/SUM(D729:D730))"/>
    <hyperlink ref="AB300" r:id="rId6340" display="=@if(sum(d729.d730)=0,&quot;NA&quot;,SUM(L729:L730)/SUM(D729:D730))"/>
    <hyperlink ref="AD300" r:id="rId6341" display="=@if(sum(d729.d730)=0,&quot;NA&quot;,SUM(L729:L730)/SUM(D729:D730))"/>
    <hyperlink ref="AF300" r:id="rId6342" display="=@if(sum(d729.d730)=0,&quot;NA&quot;,SUM(L729:L730)/SUM(D729:D730))"/>
    <hyperlink ref="AH300" r:id="rId6343" display="=@if(sum(d729.d730)=0,&quot;NA&quot;,SUM(L729:L730)/SUM(D729:D730))"/>
    <hyperlink ref="AJ300" r:id="rId6344" display="=@if(sum(d729.d730)=0,&quot;NA&quot;,SUM(L729:L730)/SUM(D729:D730))"/>
    <hyperlink ref="AL300" r:id="rId6345" display="=@if(sum(d729.d730)=0,&quot;NA&quot;,SUM(L729:L730)/SUM(D729:D730))"/>
    <hyperlink ref="AN300" r:id="rId6346" display="=@if(sum(d729.d730)=0,&quot;NA&quot;,SUM(L729:L730)/SUM(D729:D730))"/>
    <hyperlink ref="N301" r:id="rId6347" display="=@if(sum(d729.d730)=0,&quot;NA&quot;,SUM(L729:L730)/SUM(D729:D730))"/>
    <hyperlink ref="P301" r:id="rId6348" display="=@if(sum(d729.d730)=0,&quot;NA&quot;,SUM(L729:L730)/SUM(D729:D730))"/>
    <hyperlink ref="R301" r:id="rId6349" display="=@if(sum(d729.d730)=0,&quot;NA&quot;,SUM(L729:L730)/SUM(D729:D730))"/>
    <hyperlink ref="T301" r:id="rId6350" display="=@if(sum(d729.d730)=0,&quot;NA&quot;,SUM(L729:L730)/SUM(D729:D730))"/>
    <hyperlink ref="V301" r:id="rId6351" display="=@if(sum(d729.d730)=0,&quot;NA&quot;,SUM(L729:L730)/SUM(D729:D730))"/>
    <hyperlink ref="X301" r:id="rId6352" display="=@if(sum(d729.d730)=0,&quot;NA&quot;,SUM(L729:L730)/SUM(D729:D730))"/>
    <hyperlink ref="Z301" r:id="rId6353" display="=@if(sum(d729.d730)=0,&quot;NA&quot;,SUM(L729:L730)/SUM(D729:D730))"/>
    <hyperlink ref="AB301" r:id="rId6354" display="=@if(sum(d729.d730)=0,&quot;NA&quot;,SUM(L729:L730)/SUM(D729:D730))"/>
    <hyperlink ref="AD301" r:id="rId6355" display="=@if(sum(d729.d730)=0,&quot;NA&quot;,SUM(L729:L730)/SUM(D729:D730))"/>
    <hyperlink ref="AF301" r:id="rId6356" display="=@if(sum(d729.d730)=0,&quot;NA&quot;,SUM(L729:L730)/SUM(D729:D730))"/>
    <hyperlink ref="AH301" r:id="rId6357" display="=@if(sum(d729.d730)=0,&quot;NA&quot;,SUM(L729:L730)/SUM(D729:D730))"/>
    <hyperlink ref="AJ301" r:id="rId6358" display="=@if(sum(d729.d730)=0,&quot;NA&quot;,SUM(L729:L730)/SUM(D729:D730))"/>
    <hyperlink ref="AL301" r:id="rId6359" display="=@if(sum(d729.d730)=0,&quot;NA&quot;,SUM(L729:L730)/SUM(D729:D730))"/>
    <hyperlink ref="AN301" r:id="rId6360" display="=@if(sum(d729.d730)=0,&quot;NA&quot;,SUM(L729:L730)/SUM(D729:D730))"/>
    <hyperlink ref="P321" r:id="rId6361" display="=@if(sum(d729.d730)=0,&quot;NA&quot;,SUM(L729:L730)/SUM(D729:D730))"/>
    <hyperlink ref="R321" r:id="rId6362" display="=@if(sum(d729.d730)=0,&quot;NA&quot;,SUM(L729:L730)/SUM(D729:D730))"/>
    <hyperlink ref="T321" r:id="rId6363" display="=@if(sum(d729.d730)=0,&quot;NA&quot;,SUM(L729:L730)/SUM(D729:D730))"/>
    <hyperlink ref="V321" r:id="rId6364" display="=@if(sum(d729.d730)=0,&quot;NA&quot;,SUM(L729:L730)/SUM(D729:D730))"/>
    <hyperlink ref="X321" r:id="rId6365" display="=@if(sum(d729.d730)=0,&quot;NA&quot;,SUM(L729:L730)/SUM(D729:D730))"/>
    <hyperlink ref="Z321" r:id="rId6366" display="=@if(sum(d729.d730)=0,&quot;NA&quot;,SUM(L729:L730)/SUM(D729:D730))"/>
    <hyperlink ref="AB321" r:id="rId6367" display="=@if(sum(d729.d730)=0,&quot;NA&quot;,SUM(L729:L730)/SUM(D729:D730))"/>
    <hyperlink ref="AD321" r:id="rId6368" display="=@if(sum(d729.d730)=0,&quot;NA&quot;,SUM(L729:L730)/SUM(D729:D730))"/>
    <hyperlink ref="AF321" r:id="rId6369" display="=@if(sum(d729.d730)=0,&quot;NA&quot;,SUM(L729:L730)/SUM(D729:D730))"/>
    <hyperlink ref="AH321" r:id="rId6370" display="=@if(sum(d729.d730)=0,&quot;NA&quot;,SUM(L729:L730)/SUM(D729:D730))"/>
    <hyperlink ref="AJ321" r:id="rId6371" display="=@if(sum(d729.d730)=0,&quot;NA&quot;,SUM(L729:L730)/SUM(D729:D730))"/>
    <hyperlink ref="AL321" r:id="rId6372" display="=@if(sum(d729.d730)=0,&quot;NA&quot;,SUM(L729:L730)/SUM(D729:D730))"/>
    <hyperlink ref="AN321" r:id="rId6373" display="=@if(sum(d729.d730)=0,&quot;NA&quot;,SUM(L729:L730)/SUM(D729:D730))"/>
    <hyperlink ref="N322" r:id="rId6374" display="=@if(sum(d729.d730)=0,&quot;NA&quot;,SUM(L729:L730)/SUM(D729:D730))"/>
    <hyperlink ref="P322" r:id="rId6375" display="=@if(sum(d729.d730)=0,&quot;NA&quot;,SUM(L729:L730)/SUM(D729:D730))"/>
    <hyperlink ref="R322" r:id="rId6376" display="=@if(sum(d729.d730)=0,&quot;NA&quot;,SUM(L729:L730)/SUM(D729:D730))"/>
    <hyperlink ref="T322" r:id="rId6377" display="=@if(sum(d729.d730)=0,&quot;NA&quot;,SUM(L729:L730)/SUM(D729:D730))"/>
    <hyperlink ref="V322" r:id="rId6378" display="=@if(sum(d729.d730)=0,&quot;NA&quot;,SUM(L729:L730)/SUM(D729:D730))"/>
    <hyperlink ref="X322" r:id="rId6379" display="=@if(sum(d729.d730)=0,&quot;NA&quot;,SUM(L729:L730)/SUM(D729:D730))"/>
    <hyperlink ref="Z322" r:id="rId6380" display="=@if(sum(d729.d730)=0,&quot;NA&quot;,SUM(L729:L730)/SUM(D729:D730))"/>
    <hyperlink ref="AB322" r:id="rId6381" display="=@if(sum(d729.d730)=0,&quot;NA&quot;,SUM(L729:L730)/SUM(D729:D730))"/>
    <hyperlink ref="AD322" r:id="rId6382" display="=@if(sum(d729.d730)=0,&quot;NA&quot;,SUM(L729:L730)/SUM(D729:D730))"/>
    <hyperlink ref="AF322" r:id="rId6383" display="=@if(sum(d729.d730)=0,&quot;NA&quot;,SUM(L729:L730)/SUM(D729:D730))"/>
    <hyperlink ref="AH322" r:id="rId6384" display="=@if(sum(d729.d730)=0,&quot;NA&quot;,SUM(L729:L730)/SUM(D729:D730))"/>
    <hyperlink ref="AJ322" r:id="rId6385" display="=@if(sum(d729.d730)=0,&quot;NA&quot;,SUM(L729:L730)/SUM(D729:D730))"/>
    <hyperlink ref="AL322" r:id="rId6386" display="=@if(sum(d729.d730)=0,&quot;NA&quot;,SUM(L729:L730)/SUM(D729:D730))"/>
    <hyperlink ref="AN322" r:id="rId6387" display="=@if(sum(d729.d730)=0,&quot;NA&quot;,SUM(L729:L730)/SUM(D729:D730))"/>
    <hyperlink ref="P342" r:id="rId6388" display="=@if(sum(d729.d730)=0,&quot;NA&quot;,SUM(L729:L730)/SUM(D729:D730))"/>
    <hyperlink ref="R342" r:id="rId6389" display="=@if(sum(d729.d730)=0,&quot;NA&quot;,SUM(L729:L730)/SUM(D729:D730))"/>
    <hyperlink ref="T342" r:id="rId6390" display="=@if(sum(d729.d730)=0,&quot;NA&quot;,SUM(L729:L730)/SUM(D729:D730))"/>
    <hyperlink ref="V342" r:id="rId6391" display="=@if(sum(d729.d730)=0,&quot;NA&quot;,SUM(L729:L730)/SUM(D729:D730))"/>
    <hyperlink ref="X342" r:id="rId6392" display="=@if(sum(d729.d730)=0,&quot;NA&quot;,SUM(L729:L730)/SUM(D729:D730))"/>
    <hyperlink ref="Z342" r:id="rId6393" display="=@if(sum(d729.d730)=0,&quot;NA&quot;,SUM(L729:L730)/SUM(D729:D730))"/>
    <hyperlink ref="AB342" r:id="rId6394" display="=@if(sum(d729.d730)=0,&quot;NA&quot;,SUM(L729:L730)/SUM(D729:D730))"/>
    <hyperlink ref="AD342" r:id="rId6395" display="=@if(sum(d729.d730)=0,&quot;NA&quot;,SUM(L729:L730)/SUM(D729:D730))"/>
    <hyperlink ref="AF342" r:id="rId6396" display="=@if(sum(d729.d730)=0,&quot;NA&quot;,SUM(L729:L730)/SUM(D729:D730))"/>
    <hyperlink ref="AH342" r:id="rId6397" display="=@if(sum(d729.d730)=0,&quot;NA&quot;,SUM(L729:L730)/SUM(D729:D730))"/>
    <hyperlink ref="AJ342" r:id="rId6398" display="=@if(sum(d729.d730)=0,&quot;NA&quot;,SUM(L729:L730)/SUM(D729:D730))"/>
    <hyperlink ref="AL342" r:id="rId6399" display="=@if(sum(d729.d730)=0,&quot;NA&quot;,SUM(L729:L730)/SUM(D729:D730))"/>
    <hyperlink ref="AN342" r:id="rId6400" display="=@if(sum(d729.d730)=0,&quot;NA&quot;,SUM(L729:L730)/SUM(D729:D730))"/>
    <hyperlink ref="N343" r:id="rId6401" display="=@if(sum(d729.d730)=0,&quot;NA&quot;,SUM(L729:L730)/SUM(D729:D730))"/>
    <hyperlink ref="P343" r:id="rId6402" display="=@if(sum(d729.d730)=0,&quot;NA&quot;,SUM(L729:L730)/SUM(D729:D730))"/>
    <hyperlink ref="R343" r:id="rId6403" display="=@if(sum(d729.d730)=0,&quot;NA&quot;,SUM(L729:L730)/SUM(D729:D730))"/>
    <hyperlink ref="T343" r:id="rId6404" display="=@if(sum(d729.d730)=0,&quot;NA&quot;,SUM(L729:L730)/SUM(D729:D730))"/>
    <hyperlink ref="V343" r:id="rId6405" display="=@if(sum(d729.d730)=0,&quot;NA&quot;,SUM(L729:L730)/SUM(D729:D730))"/>
    <hyperlink ref="X343" r:id="rId6406" display="=@if(sum(d729.d730)=0,&quot;NA&quot;,SUM(L729:L730)/SUM(D729:D730))"/>
    <hyperlink ref="Z343" r:id="rId6407" display="=@if(sum(d729.d730)=0,&quot;NA&quot;,SUM(L729:L730)/SUM(D729:D730))"/>
    <hyperlink ref="AB343" r:id="rId6408" display="=@if(sum(d729.d730)=0,&quot;NA&quot;,SUM(L729:L730)/SUM(D729:D730))"/>
    <hyperlink ref="AD343" r:id="rId6409" display="=@if(sum(d729.d730)=0,&quot;NA&quot;,SUM(L729:L730)/SUM(D729:D730))"/>
    <hyperlink ref="AF343" r:id="rId6410" display="=@if(sum(d729.d730)=0,&quot;NA&quot;,SUM(L729:L730)/SUM(D729:D730))"/>
    <hyperlink ref="AH343" r:id="rId6411" display="=@if(sum(d729.d730)=0,&quot;NA&quot;,SUM(L729:L730)/SUM(D729:D730))"/>
    <hyperlink ref="AJ343" r:id="rId6412" display="=@if(sum(d729.d730)=0,&quot;NA&quot;,SUM(L729:L730)/SUM(D729:D730))"/>
    <hyperlink ref="AL343" r:id="rId6413" display="=@if(sum(d729.d730)=0,&quot;NA&quot;,SUM(L729:L730)/SUM(D729:D730))"/>
    <hyperlink ref="AN343" r:id="rId6414" display="=@if(sum(d729.d730)=0,&quot;NA&quot;,SUM(L729:L730)/SUM(D729:D730))"/>
    <hyperlink ref="P363" r:id="rId6415" display="=@if(sum(d729.d730)=0,&quot;NA&quot;,SUM(L729:L730)/SUM(D729:D730))"/>
    <hyperlink ref="R363" r:id="rId6416" display="=@if(sum(d729.d730)=0,&quot;NA&quot;,SUM(L729:L730)/SUM(D729:D730))"/>
    <hyperlink ref="T363" r:id="rId6417" display="=@if(sum(d729.d730)=0,&quot;NA&quot;,SUM(L729:L730)/SUM(D729:D730))"/>
    <hyperlink ref="V363" r:id="rId6418" display="=@if(sum(d729.d730)=0,&quot;NA&quot;,SUM(L729:L730)/SUM(D729:D730))"/>
    <hyperlink ref="X363" r:id="rId6419" display="=@if(sum(d729.d730)=0,&quot;NA&quot;,SUM(L729:L730)/SUM(D729:D730))"/>
    <hyperlink ref="Z363" r:id="rId6420" display="=@if(sum(d729.d730)=0,&quot;NA&quot;,SUM(L729:L730)/SUM(D729:D730))"/>
    <hyperlink ref="AB363" r:id="rId6421" display="=@if(sum(d729.d730)=0,&quot;NA&quot;,SUM(L729:L730)/SUM(D729:D730))"/>
    <hyperlink ref="AD363" r:id="rId6422" display="=@if(sum(d729.d730)=0,&quot;NA&quot;,SUM(L729:L730)/SUM(D729:D730))"/>
    <hyperlink ref="AF363" r:id="rId6423" display="=@if(sum(d729.d730)=0,&quot;NA&quot;,SUM(L729:L730)/SUM(D729:D730))"/>
    <hyperlink ref="AH363" r:id="rId6424" display="=@if(sum(d729.d730)=0,&quot;NA&quot;,SUM(L729:L730)/SUM(D729:D730))"/>
    <hyperlink ref="AJ363" r:id="rId6425" display="=@if(sum(d729.d730)=0,&quot;NA&quot;,SUM(L729:L730)/SUM(D729:D730))"/>
    <hyperlink ref="AL363" r:id="rId6426" display="=@if(sum(d729.d730)=0,&quot;NA&quot;,SUM(L729:L730)/SUM(D729:D730))"/>
    <hyperlink ref="AN363" r:id="rId6427" display="=@if(sum(d729.d730)=0,&quot;NA&quot;,SUM(L729:L730)/SUM(D729:D730))"/>
    <hyperlink ref="N364" r:id="rId6428" display="=@if(sum(d729.d730)=0,&quot;NA&quot;,SUM(L729:L730)/SUM(D729:D730))"/>
    <hyperlink ref="P364" r:id="rId6429" display="=@if(sum(d729.d730)=0,&quot;NA&quot;,SUM(L729:L730)/SUM(D729:D730))"/>
    <hyperlink ref="R364" r:id="rId6430" display="=@if(sum(d729.d730)=0,&quot;NA&quot;,SUM(L729:L730)/SUM(D729:D730))"/>
    <hyperlink ref="T364" r:id="rId6431" display="=@if(sum(d729.d730)=0,&quot;NA&quot;,SUM(L729:L730)/SUM(D729:D730))"/>
    <hyperlink ref="V364" r:id="rId6432" display="=@if(sum(d729.d730)=0,&quot;NA&quot;,SUM(L729:L730)/SUM(D729:D730))"/>
    <hyperlink ref="X364" r:id="rId6433" display="=@if(sum(d729.d730)=0,&quot;NA&quot;,SUM(L729:L730)/SUM(D729:D730))"/>
    <hyperlink ref="Z364" r:id="rId6434" display="=@if(sum(d729.d730)=0,&quot;NA&quot;,SUM(L729:L730)/SUM(D729:D730))"/>
    <hyperlink ref="AB364" r:id="rId6435" display="=@if(sum(d729.d730)=0,&quot;NA&quot;,SUM(L729:L730)/SUM(D729:D730))"/>
    <hyperlink ref="AD364" r:id="rId6436" display="=@if(sum(d729.d730)=0,&quot;NA&quot;,SUM(L729:L730)/SUM(D729:D730))"/>
    <hyperlink ref="AF364" r:id="rId6437" display="=@if(sum(d729.d730)=0,&quot;NA&quot;,SUM(L729:L730)/SUM(D729:D730))"/>
    <hyperlink ref="AH364" r:id="rId6438" display="=@if(sum(d729.d730)=0,&quot;NA&quot;,SUM(L729:L730)/SUM(D729:D730))"/>
    <hyperlink ref="AJ364" r:id="rId6439" display="=@if(sum(d729.d730)=0,&quot;NA&quot;,SUM(L729:L730)/SUM(D729:D730))"/>
    <hyperlink ref="AL364" r:id="rId6440" display="=@if(sum(d729.d730)=0,&quot;NA&quot;,SUM(L729:L730)/SUM(D729:D730))"/>
    <hyperlink ref="AN364" r:id="rId6441" display="=@if(sum(d729.d730)=0,&quot;NA&quot;,SUM(L729:L730)/SUM(D729:D730))"/>
    <hyperlink ref="P384" r:id="rId6442" display="=@if(sum(d729.d730)=0,&quot;NA&quot;,SUM(L729:L730)/SUM(D729:D730))"/>
    <hyperlink ref="R384" r:id="rId6443" display="=@if(sum(d729.d730)=0,&quot;NA&quot;,SUM(L729:L730)/SUM(D729:D730))"/>
    <hyperlink ref="T384" r:id="rId6444" display="=@if(sum(d729.d730)=0,&quot;NA&quot;,SUM(L729:L730)/SUM(D729:D730))"/>
    <hyperlink ref="V384" r:id="rId6445" display="=@if(sum(d729.d730)=0,&quot;NA&quot;,SUM(L729:L730)/SUM(D729:D730))"/>
    <hyperlink ref="X384" r:id="rId6446" display="=@if(sum(d729.d730)=0,&quot;NA&quot;,SUM(L729:L730)/SUM(D729:D730))"/>
    <hyperlink ref="Z384" r:id="rId6447" display="=@if(sum(d729.d730)=0,&quot;NA&quot;,SUM(L729:L730)/SUM(D729:D730))"/>
    <hyperlink ref="AB384" r:id="rId6448" display="=@if(sum(d729.d730)=0,&quot;NA&quot;,SUM(L729:L730)/SUM(D729:D730))"/>
    <hyperlink ref="AD384" r:id="rId6449" display="=@if(sum(d729.d730)=0,&quot;NA&quot;,SUM(L729:L730)/SUM(D729:D730))"/>
    <hyperlink ref="AF384" r:id="rId6450" display="=@if(sum(d729.d730)=0,&quot;NA&quot;,SUM(L729:L730)/SUM(D729:D730))"/>
    <hyperlink ref="AH384" r:id="rId6451" display="=@if(sum(d729.d730)=0,&quot;NA&quot;,SUM(L729:L730)/SUM(D729:D730))"/>
    <hyperlink ref="AJ384" r:id="rId6452" display="=@if(sum(d729.d730)=0,&quot;NA&quot;,SUM(L729:L730)/SUM(D729:D730))"/>
    <hyperlink ref="AL384" r:id="rId6453" display="=@if(sum(d729.d730)=0,&quot;NA&quot;,SUM(L729:L730)/SUM(D729:D730))"/>
    <hyperlink ref="AN384" r:id="rId6454" display="=@if(sum(d729.d730)=0,&quot;NA&quot;,SUM(L729:L730)/SUM(D729:D730))"/>
    <hyperlink ref="N385" r:id="rId6455" display="=@if(sum(d729.d730)=0,&quot;NA&quot;,SUM(L729:L730)/SUM(D729:D730))"/>
    <hyperlink ref="P385" r:id="rId6456" display="=@if(sum(d729.d730)=0,&quot;NA&quot;,SUM(L729:L730)/SUM(D729:D730))"/>
    <hyperlink ref="R385" r:id="rId6457" display="=@if(sum(d729.d730)=0,&quot;NA&quot;,SUM(L729:L730)/SUM(D729:D730))"/>
    <hyperlink ref="T385" r:id="rId6458" display="=@if(sum(d729.d730)=0,&quot;NA&quot;,SUM(L729:L730)/SUM(D729:D730))"/>
    <hyperlink ref="V385" r:id="rId6459" display="=@if(sum(d729.d730)=0,&quot;NA&quot;,SUM(L729:L730)/SUM(D729:D730))"/>
    <hyperlink ref="X385" r:id="rId6460" display="=@if(sum(d729.d730)=0,&quot;NA&quot;,SUM(L729:L730)/SUM(D729:D730))"/>
    <hyperlink ref="Z385" r:id="rId6461" display="=@if(sum(d729.d730)=0,&quot;NA&quot;,SUM(L729:L730)/SUM(D729:D730))"/>
    <hyperlink ref="AB385" r:id="rId6462" display="=@if(sum(d729.d730)=0,&quot;NA&quot;,SUM(L729:L730)/SUM(D729:D730))"/>
    <hyperlink ref="AD385" r:id="rId6463" display="=@if(sum(d729.d730)=0,&quot;NA&quot;,SUM(L729:L730)/SUM(D729:D730))"/>
    <hyperlink ref="AF385" r:id="rId6464" display="=@if(sum(d729.d730)=0,&quot;NA&quot;,SUM(L729:L730)/SUM(D729:D730))"/>
    <hyperlink ref="AH385" r:id="rId6465" display="=@if(sum(d729.d730)=0,&quot;NA&quot;,SUM(L729:L730)/SUM(D729:D730))"/>
    <hyperlink ref="AJ385" r:id="rId6466" display="=@if(sum(d729.d730)=0,&quot;NA&quot;,SUM(L729:L730)/SUM(D729:D730))"/>
    <hyperlink ref="AL385" r:id="rId6467" display="=@if(sum(d729.d730)=0,&quot;NA&quot;,SUM(L729:L730)/SUM(D729:D730))"/>
    <hyperlink ref="AN385" r:id="rId6468" display="=@if(sum(d729.d730)=0,&quot;NA&quot;,SUM(L729:L730)/SUM(D729:D730))"/>
    <hyperlink ref="P405" r:id="rId6469" display="=@if(sum(d729.d730)=0,&quot;NA&quot;,SUM(L729:L730)/SUM(D729:D730))"/>
    <hyperlink ref="R405" r:id="rId6470" display="=@if(sum(d729.d730)=0,&quot;NA&quot;,SUM(L729:L730)/SUM(D729:D730))"/>
    <hyperlink ref="T405" r:id="rId6471" display="=@if(sum(d729.d730)=0,&quot;NA&quot;,SUM(L729:L730)/SUM(D729:D730))"/>
    <hyperlink ref="V405" r:id="rId6472" display="=@if(sum(d729.d730)=0,&quot;NA&quot;,SUM(L729:L730)/SUM(D729:D730))"/>
    <hyperlink ref="X405" r:id="rId6473" display="=@if(sum(d729.d730)=0,&quot;NA&quot;,SUM(L729:L730)/SUM(D729:D730))"/>
    <hyperlink ref="Z405" r:id="rId6474" display="=@if(sum(d729.d730)=0,&quot;NA&quot;,SUM(L729:L730)/SUM(D729:D730))"/>
    <hyperlink ref="AB405" r:id="rId6475" display="=@if(sum(d729.d730)=0,&quot;NA&quot;,SUM(L729:L730)/SUM(D729:D730))"/>
    <hyperlink ref="AD405" r:id="rId6476" display="=@if(sum(d729.d730)=0,&quot;NA&quot;,SUM(L729:L730)/SUM(D729:D730))"/>
    <hyperlink ref="AF405" r:id="rId6477" display="=@if(sum(d729.d730)=0,&quot;NA&quot;,SUM(L729:L730)/SUM(D729:D730))"/>
    <hyperlink ref="AH405" r:id="rId6478" display="=@if(sum(d729.d730)=0,&quot;NA&quot;,SUM(L729:L730)/SUM(D729:D730))"/>
    <hyperlink ref="AJ405" r:id="rId6479" display="=@if(sum(d729.d730)=0,&quot;NA&quot;,SUM(L729:L730)/SUM(D729:D730))"/>
    <hyperlink ref="AL405" r:id="rId6480" display="=@if(sum(d729.d730)=0,&quot;NA&quot;,SUM(L729:L730)/SUM(D729:D730))"/>
    <hyperlink ref="AN405" r:id="rId6481" display="=@if(sum(d729.d730)=0,&quot;NA&quot;,SUM(L729:L730)/SUM(D729:D730))"/>
    <hyperlink ref="N406" r:id="rId6482" display="=@if(sum(d729.d730)=0,&quot;NA&quot;,SUM(L729:L730)/SUM(D729:D730))"/>
    <hyperlink ref="P406" r:id="rId6483" display="=@if(sum(d729.d730)=0,&quot;NA&quot;,SUM(L729:L730)/SUM(D729:D730))"/>
    <hyperlink ref="R406" r:id="rId6484" display="=@if(sum(d729.d730)=0,&quot;NA&quot;,SUM(L729:L730)/SUM(D729:D730))"/>
    <hyperlink ref="T406" r:id="rId6485" display="=@if(sum(d729.d730)=0,&quot;NA&quot;,SUM(L729:L730)/SUM(D729:D730))"/>
    <hyperlink ref="V406" r:id="rId6486" display="=@if(sum(d729.d730)=0,&quot;NA&quot;,SUM(L729:L730)/SUM(D729:D730))"/>
    <hyperlink ref="X406" r:id="rId6487" display="=@if(sum(d729.d730)=0,&quot;NA&quot;,SUM(L729:L730)/SUM(D729:D730))"/>
    <hyperlink ref="Z406" r:id="rId6488" display="=@if(sum(d729.d730)=0,&quot;NA&quot;,SUM(L729:L730)/SUM(D729:D730))"/>
    <hyperlink ref="AB406" r:id="rId6489" display="=@if(sum(d729.d730)=0,&quot;NA&quot;,SUM(L729:L730)/SUM(D729:D730))"/>
    <hyperlink ref="AD406" r:id="rId6490" display="=@if(sum(d729.d730)=0,&quot;NA&quot;,SUM(L729:L730)/SUM(D729:D730))"/>
    <hyperlink ref="AF406" r:id="rId6491" display="=@if(sum(d729.d730)=0,&quot;NA&quot;,SUM(L729:L730)/SUM(D729:D730))"/>
    <hyperlink ref="AH406" r:id="rId6492" display="=@if(sum(d729.d730)=0,&quot;NA&quot;,SUM(L729:L730)/SUM(D729:D730))"/>
    <hyperlink ref="AJ406" r:id="rId6493" display="=@if(sum(d729.d730)=0,&quot;NA&quot;,SUM(L729:L730)/SUM(D729:D730))"/>
    <hyperlink ref="AL406" r:id="rId6494" display="=@if(sum(d729.d730)=0,&quot;NA&quot;,SUM(L729:L730)/SUM(D729:D730))"/>
    <hyperlink ref="AN406" r:id="rId6495" display="=@if(sum(d729.d730)=0,&quot;NA&quot;,SUM(L729:L730)/SUM(D729:D730))"/>
    <hyperlink ref="P426" r:id="rId6496" display="=@if(sum(d729.d730)=0,&quot;NA&quot;,SUM(L729:L730)/SUM(D729:D730))"/>
    <hyperlink ref="R426" r:id="rId6497" display="=@if(sum(d729.d730)=0,&quot;NA&quot;,SUM(L729:L730)/SUM(D729:D730))"/>
    <hyperlink ref="T426" r:id="rId6498" display="=@if(sum(d729.d730)=0,&quot;NA&quot;,SUM(L729:L730)/SUM(D729:D730))"/>
    <hyperlink ref="V426" r:id="rId6499" display="=@if(sum(d729.d730)=0,&quot;NA&quot;,SUM(L729:L730)/SUM(D729:D730))"/>
    <hyperlink ref="X426" r:id="rId6500" display="=@if(sum(d729.d730)=0,&quot;NA&quot;,SUM(L729:L730)/SUM(D729:D730))"/>
    <hyperlink ref="Z426" r:id="rId6501" display="=@if(sum(d729.d730)=0,&quot;NA&quot;,SUM(L729:L730)/SUM(D729:D730))"/>
    <hyperlink ref="AB426" r:id="rId6502" display="=@if(sum(d729.d730)=0,&quot;NA&quot;,SUM(L729:L730)/SUM(D729:D730))"/>
    <hyperlink ref="AD426" r:id="rId6503" display="=@if(sum(d729.d730)=0,&quot;NA&quot;,SUM(L729:L730)/SUM(D729:D730))"/>
    <hyperlink ref="AF426" r:id="rId6504" display="=@if(sum(d729.d730)=0,&quot;NA&quot;,SUM(L729:L730)/SUM(D729:D730))"/>
    <hyperlink ref="AH426" r:id="rId6505" display="=@if(sum(d729.d730)=0,&quot;NA&quot;,SUM(L729:L730)/SUM(D729:D730))"/>
    <hyperlink ref="AJ426" r:id="rId6506" display="=@if(sum(d729.d730)=0,&quot;NA&quot;,SUM(L729:L730)/SUM(D729:D730))"/>
    <hyperlink ref="AL426" r:id="rId6507" display="=@if(sum(d729.d730)=0,&quot;NA&quot;,SUM(L729:L730)/SUM(D729:D730))"/>
    <hyperlink ref="AN426" r:id="rId6508" display="=@if(sum(d729.d730)=0,&quot;NA&quot;,SUM(L729:L730)/SUM(D729:D730))"/>
    <hyperlink ref="N427" r:id="rId6509" display="=@if(sum(d729.d730)=0,&quot;NA&quot;,SUM(L729:L730)/SUM(D729:D730))"/>
    <hyperlink ref="P427" r:id="rId6510" display="=@if(sum(d729.d730)=0,&quot;NA&quot;,SUM(L729:L730)/SUM(D729:D730))"/>
    <hyperlink ref="R427" r:id="rId6511" display="=@if(sum(d729.d730)=0,&quot;NA&quot;,SUM(L729:L730)/SUM(D729:D730))"/>
    <hyperlink ref="T427" r:id="rId6512" display="=@if(sum(d729.d730)=0,&quot;NA&quot;,SUM(L729:L730)/SUM(D729:D730))"/>
    <hyperlink ref="V427" r:id="rId6513" display="=@if(sum(d729.d730)=0,&quot;NA&quot;,SUM(L729:L730)/SUM(D729:D730))"/>
    <hyperlink ref="X427" r:id="rId6514" display="=@if(sum(d729.d730)=0,&quot;NA&quot;,SUM(L729:L730)/SUM(D729:D730))"/>
    <hyperlink ref="Z427" r:id="rId6515" display="=@if(sum(d729.d730)=0,&quot;NA&quot;,SUM(L729:L730)/SUM(D729:D730))"/>
    <hyperlink ref="AB427" r:id="rId6516" display="=@if(sum(d729.d730)=0,&quot;NA&quot;,SUM(L729:L730)/SUM(D729:D730))"/>
    <hyperlink ref="AD427" r:id="rId6517" display="=@if(sum(d729.d730)=0,&quot;NA&quot;,SUM(L729:L730)/SUM(D729:D730))"/>
    <hyperlink ref="AF427" r:id="rId6518" display="=@if(sum(d729.d730)=0,&quot;NA&quot;,SUM(L729:L730)/SUM(D729:D730))"/>
    <hyperlink ref="AH427" r:id="rId6519" display="=@if(sum(d729.d730)=0,&quot;NA&quot;,SUM(L729:L730)/SUM(D729:D730))"/>
    <hyperlink ref="AJ427" r:id="rId6520" display="=@if(sum(d729.d730)=0,&quot;NA&quot;,SUM(L729:L730)/SUM(D729:D730))"/>
    <hyperlink ref="AL427" r:id="rId6521" display="=@if(sum(d729.d730)=0,&quot;NA&quot;,SUM(L729:L730)/SUM(D729:D730))"/>
    <hyperlink ref="AN427" r:id="rId6522" display="=@if(sum(d729.d730)=0,&quot;NA&quot;,SUM(L729:L730)/SUM(D729:D730))"/>
    <hyperlink ref="P447" r:id="rId6523" display="=@if(sum(d729.d730)=0,&quot;NA&quot;,SUM(L729:L730)/SUM(D729:D730))"/>
    <hyperlink ref="R447" r:id="rId6524" display="=@if(sum(d729.d730)=0,&quot;NA&quot;,SUM(L729:L730)/SUM(D729:D730))"/>
    <hyperlink ref="T447" r:id="rId6525" display="=@if(sum(d729.d730)=0,&quot;NA&quot;,SUM(L729:L730)/SUM(D729:D730))"/>
    <hyperlink ref="V447" r:id="rId6526" display="=@if(sum(d729.d730)=0,&quot;NA&quot;,SUM(L729:L730)/SUM(D729:D730))"/>
    <hyperlink ref="X447" r:id="rId6527" display="=@if(sum(d729.d730)=0,&quot;NA&quot;,SUM(L729:L730)/SUM(D729:D730))"/>
    <hyperlink ref="Z447" r:id="rId6528" display="=@if(sum(d729.d730)=0,&quot;NA&quot;,SUM(L729:L730)/SUM(D729:D730))"/>
    <hyperlink ref="AB447" r:id="rId6529" display="=@if(sum(d729.d730)=0,&quot;NA&quot;,SUM(L729:L730)/SUM(D729:D730))"/>
    <hyperlink ref="AD447" r:id="rId6530" display="=@if(sum(d729.d730)=0,&quot;NA&quot;,SUM(L729:L730)/SUM(D729:D730))"/>
    <hyperlink ref="AF447" r:id="rId6531" display="=@if(sum(d729.d730)=0,&quot;NA&quot;,SUM(L729:L730)/SUM(D729:D730))"/>
    <hyperlink ref="AH447" r:id="rId6532" display="=@if(sum(d729.d730)=0,&quot;NA&quot;,SUM(L729:L730)/SUM(D729:D730))"/>
    <hyperlink ref="AJ447" r:id="rId6533" display="=@if(sum(d729.d730)=0,&quot;NA&quot;,SUM(L729:L730)/SUM(D729:D730))"/>
    <hyperlink ref="AL447" r:id="rId6534" display="=@if(sum(d729.d730)=0,&quot;NA&quot;,SUM(L729:L730)/SUM(D729:D730))"/>
    <hyperlink ref="AN447" r:id="rId6535" display="=@if(sum(d729.d730)=0,&quot;NA&quot;,SUM(L729:L730)/SUM(D729:D730))"/>
    <hyperlink ref="N448" r:id="rId6536" display="=@if(sum(d729.d730)=0,&quot;NA&quot;,SUM(L729:L730)/SUM(D729:D730))"/>
    <hyperlink ref="P448" r:id="rId6537" display="=@if(sum(d729.d730)=0,&quot;NA&quot;,SUM(L729:L730)/SUM(D729:D730))"/>
    <hyperlink ref="R448" r:id="rId6538" display="=@if(sum(d729.d730)=0,&quot;NA&quot;,SUM(L729:L730)/SUM(D729:D730))"/>
    <hyperlink ref="T448" r:id="rId6539" display="=@if(sum(d729.d730)=0,&quot;NA&quot;,SUM(L729:L730)/SUM(D729:D730))"/>
    <hyperlink ref="V448" r:id="rId6540" display="=@if(sum(d729.d730)=0,&quot;NA&quot;,SUM(L729:L730)/SUM(D729:D730))"/>
    <hyperlink ref="X448" r:id="rId6541" display="=@if(sum(d729.d730)=0,&quot;NA&quot;,SUM(L729:L730)/SUM(D729:D730))"/>
    <hyperlink ref="Z448" r:id="rId6542" display="=@if(sum(d729.d730)=0,&quot;NA&quot;,SUM(L729:L730)/SUM(D729:D730))"/>
    <hyperlink ref="AB448" r:id="rId6543" display="=@if(sum(d729.d730)=0,&quot;NA&quot;,SUM(L729:L730)/SUM(D729:D730))"/>
    <hyperlink ref="AD448" r:id="rId6544" display="=@if(sum(d729.d730)=0,&quot;NA&quot;,SUM(L729:L730)/SUM(D729:D730))"/>
    <hyperlink ref="AF448" r:id="rId6545" display="=@if(sum(d729.d730)=0,&quot;NA&quot;,SUM(L729:L730)/SUM(D729:D730))"/>
    <hyperlink ref="AH448" r:id="rId6546" display="=@if(sum(d729.d730)=0,&quot;NA&quot;,SUM(L729:L730)/SUM(D729:D730))"/>
    <hyperlink ref="AJ448" r:id="rId6547" display="=@if(sum(d729.d730)=0,&quot;NA&quot;,SUM(L729:L730)/SUM(D729:D730))"/>
    <hyperlink ref="AL448" r:id="rId6548" display="=@if(sum(d729.d730)=0,&quot;NA&quot;,SUM(L729:L730)/SUM(D729:D730))"/>
    <hyperlink ref="AN448" r:id="rId6549" display="=@if(sum(d729.d730)=0,&quot;NA&quot;,SUM(L729:L730)/SUM(D729:D730))"/>
    <hyperlink ref="N39" r:id="rId6550" display="=@if(sum(d729.d730)=0,&quot;NA&quot;,SUM(L729:L730)/SUM(D729:D730))"/>
    <hyperlink ref="N40" r:id="rId6551" display="=@if(sum(d729.d730)=0,&quot;NA&quot;,SUM(L729:L730)/SUM(D729:D730))"/>
    <hyperlink ref="N41" r:id="rId6552" display="=@if(sum(d729.d730)=0,&quot;NA&quot;,SUM(L729:L730)/SUM(D729:D730))"/>
    <hyperlink ref="N42" r:id="rId6553" display="=@if(sum(d729.d730)=0,&quot;NA&quot;,SUM(L729:L730)/SUM(D729:D730))"/>
    <hyperlink ref="N43:N46" r:id="rId6554" display="=@if(sum(d729.d730)=0,&quot;NA&quot;,SUM(L729:L730)/SUM(D729:D730))"/>
    <hyperlink ref="P39" r:id="rId6555" display="=@if(sum(d729.d730)=0,&quot;NA&quot;,SUM(L729:L730)/SUM(D729:D730))"/>
    <hyperlink ref="P40" r:id="rId6556" display="=@if(sum(d729.d730)=0,&quot;NA&quot;,SUM(L729:L730)/SUM(D729:D730))"/>
    <hyperlink ref="P41" r:id="rId6557" display="=@if(sum(d729.d730)=0,&quot;NA&quot;,SUM(L729:L730)/SUM(D729:D730))"/>
    <hyperlink ref="P42" r:id="rId6558" display="=@if(sum(d729.d730)=0,&quot;NA&quot;,SUM(L729:L730)/SUM(D729:D730))"/>
    <hyperlink ref="P43:P46" r:id="rId6559" display="=@if(sum(d729.d730)=0,&quot;NA&quot;,SUM(L729:L730)/SUM(D729:D730))"/>
    <hyperlink ref="T35" r:id="rId6560" display="=@if(sum(d729.d730)=0,&quot;NA&quot;,SUM(L729:L730)/SUM(D729:D730))"/>
    <hyperlink ref="T36" r:id="rId6561" display="=@if(sum(d729.d730)=0,&quot;NA&quot;,SUM(L729:L730)/SUM(D729:D730))"/>
    <hyperlink ref="T37" r:id="rId6562" display="=@if(sum(d729.d730)=0,&quot;NA&quot;,SUM(L729:L730)/SUM(D729:D730))"/>
    <hyperlink ref="T38" r:id="rId6563" display="=@if(sum(d729.d730)=0,&quot;NA&quot;,SUM(L729:L730)/SUM(D729:D730))"/>
    <hyperlink ref="T39" r:id="rId6564" display="=@if(sum(d729.d730)=0,&quot;NA&quot;,SUM(L729:L730)/SUM(D729:D730))"/>
    <hyperlink ref="V36" r:id="rId6565" display="=@if(sum(d729.d730)=0,&quot;NA&quot;,SUM(L729:L730)/SUM(D729:D730))"/>
    <hyperlink ref="V38" r:id="rId6566" display="=@if(sum(d729.d730)=0,&quot;NA&quot;,SUM(L729:L730)/SUM(D729:D730))"/>
    <hyperlink ref="V39" r:id="rId6567" display="=@if(sum(d729.d730)=0,&quot;NA&quot;,SUM(L729:L730)/SUM(D729:D730))"/>
    <hyperlink ref="X36" r:id="rId6568" display="=@if(sum(d729.d730)=0,&quot;NA&quot;,SUM(L729:L730)/SUM(D729:D730))"/>
    <hyperlink ref="X37" r:id="rId6569" display="=@if(sum(d729.d730)=0,&quot;NA&quot;,SUM(L729:L730)/SUM(D729:D730))"/>
    <hyperlink ref="X38" r:id="rId6570" display="=@if(sum(d729.d730)=0,&quot;NA&quot;,SUM(L729:L730)/SUM(D729:D730))"/>
    <hyperlink ref="X39" r:id="rId6571" display="=@if(sum(d729.d730)=0,&quot;NA&quot;,SUM(L729:L730)/SUM(D729:D730))"/>
    <hyperlink ref="Z37" r:id="rId6572" display="=@if(sum(d729.d730)=0,&quot;NA&quot;,SUM(L729:L730)/SUM(D729:D730))"/>
    <hyperlink ref="Z38" r:id="rId6573" display="=@if(sum(d729.d730)=0,&quot;NA&quot;,SUM(L729:L730)/SUM(D729:D730))"/>
    <hyperlink ref="Z39" r:id="rId6574" display="=@if(sum(d729.d730)=0,&quot;NA&quot;,SUM(L729:L730)/SUM(D729:D730))"/>
    <hyperlink ref="AB38" r:id="rId6575" display="=@if(sum(d729.d730)=0,&quot;NA&quot;,SUM(L729:L730)/SUM(D729:D730))"/>
    <hyperlink ref="AB39" r:id="rId6576" display="=@if(sum(d729.d730)=0,&quot;NA&quot;,SUM(L729:L730)/SUM(D729:D730))"/>
    <hyperlink ref="AD39" r:id="rId6577" display="=@if(sum(d729.d730)=0,&quot;NA&quot;,SUM(L729:L730)/SUM(D729:D730))"/>
    <hyperlink ref="R40" r:id="rId6578" display="=@if(sum(d729.d730)=0,&quot;NA&quot;,SUM(L729:L730)/SUM(D729:D730))"/>
    <hyperlink ref="R41" r:id="rId6579" display="=@if(sum(d729.d730)=0,&quot;NA&quot;,SUM(L729:L730)/SUM(D729:D730))"/>
    <hyperlink ref="R42" r:id="rId6580" display="=@if(sum(d729.d730)=0,&quot;NA&quot;,SUM(L729:L730)/SUM(D729:D730))"/>
    <hyperlink ref="T40" r:id="rId6581" display="=@if(sum(d729.d730)=0,&quot;NA&quot;,SUM(L729:L730)/SUM(D729:D730))"/>
    <hyperlink ref="T41" r:id="rId6582" display="=@if(sum(d729.d730)=0,&quot;NA&quot;,SUM(L729:L730)/SUM(D729:D730))"/>
    <hyperlink ref="T42" r:id="rId6583" display="=@if(sum(d729.d730)=0,&quot;NA&quot;,SUM(L729:L730)/SUM(D729:D730))"/>
    <hyperlink ref="V40" r:id="rId6584" display="=@if(sum(d729.d730)=0,&quot;NA&quot;,SUM(L729:L730)/SUM(D729:D730))"/>
    <hyperlink ref="V41" r:id="rId6585" display="=@if(sum(d729.d730)=0,&quot;NA&quot;,SUM(L729:L730)/SUM(D729:D730))"/>
    <hyperlink ref="V42" r:id="rId6586" display="=@if(sum(d729.d730)=0,&quot;NA&quot;,SUM(L729:L730)/SUM(D729:D730))"/>
    <hyperlink ref="X40" r:id="rId6587" display="=@if(sum(d729.d730)=0,&quot;NA&quot;,SUM(L729:L730)/SUM(D729:D730))"/>
    <hyperlink ref="X41" r:id="rId6588" display="=@if(sum(d729.d730)=0,&quot;NA&quot;,SUM(L729:L730)/SUM(D729:D730))"/>
    <hyperlink ref="X42" r:id="rId6589" display="=@if(sum(d729.d730)=0,&quot;NA&quot;,SUM(L729:L730)/SUM(D729:D730))"/>
    <hyperlink ref="Z40" r:id="rId6590" display="=@if(sum(d729.d730)=0,&quot;NA&quot;,SUM(L729:L730)/SUM(D729:D730))"/>
    <hyperlink ref="Z41" r:id="rId6591" display="=@if(sum(d729.d730)=0,&quot;NA&quot;,SUM(L729:L730)/SUM(D729:D730))"/>
    <hyperlink ref="Z42" r:id="rId6592" display="=@if(sum(d729.d730)=0,&quot;NA&quot;,SUM(L729:L730)/SUM(D729:D730))"/>
    <hyperlink ref="AB40" r:id="rId6593" display="=@if(sum(d729.d730)=0,&quot;NA&quot;,SUM(L729:L730)/SUM(D729:D730))"/>
    <hyperlink ref="AB41" r:id="rId6594" display="=@if(sum(d729.d730)=0,&quot;NA&quot;,SUM(L729:L730)/SUM(D729:D730))"/>
    <hyperlink ref="AB42" r:id="rId6595" display="=@if(sum(d729.d730)=0,&quot;NA&quot;,SUM(L729:L730)/SUM(D729:D730))"/>
    <hyperlink ref="AD40" r:id="rId6596" display="=@if(sum(d729.d730)=0,&quot;NA&quot;,SUM(L729:L730)/SUM(D729:D730))"/>
    <hyperlink ref="AD41" r:id="rId6597" display="=@if(sum(d729.d730)=0,&quot;NA&quot;,SUM(L729:L730)/SUM(D729:D730))"/>
    <hyperlink ref="AD42" r:id="rId6598" display="=@if(sum(d729.d730)=0,&quot;NA&quot;,SUM(L729:L730)/SUM(D729:D730))"/>
    <hyperlink ref="AF40" r:id="rId6599" display="=@if(sum(d729.d730)=0,&quot;NA&quot;,SUM(L729:L730)/SUM(D729:D730))"/>
    <hyperlink ref="AF41" r:id="rId6600" display="=@if(sum(d729.d730)=0,&quot;NA&quot;,SUM(L729:L730)/SUM(D729:D730))"/>
    <hyperlink ref="AF42" r:id="rId6601" display="=@if(sum(d729.d730)=0,&quot;NA&quot;,SUM(L729:L730)/SUM(D729:D730))"/>
    <hyperlink ref="AH38" r:id="rId6602" display="=@if(sum(d729.d730)=0,&quot;NA&quot;,SUM(L729:L730)/SUM(D729:D730))"/>
    <hyperlink ref="AH41" r:id="rId6603" display="=@if(sum(d729.d730)=0,&quot;NA&quot;,SUM(L729:L730)/SUM(D729:D730))"/>
    <hyperlink ref="AH42" r:id="rId6604" display="=@if(sum(d729.d730)=0,&quot;NA&quot;,SUM(L729:L730)/SUM(D729:D730))"/>
    <hyperlink ref="AJ38" r:id="rId6605" display="=@if(sum(d729.d730)=0,&quot;NA&quot;,SUM(L729:L730)/SUM(D729:D730))"/>
    <hyperlink ref="AJ39" r:id="rId6606" display="=@if(sum(d729.d730)=0,&quot;NA&quot;,SUM(L729:L730)/SUM(D729:D730))"/>
    <hyperlink ref="AJ42" r:id="rId6607" display="=@if(sum(d729.d730)=0,&quot;NA&quot;,SUM(L729:L730)/SUM(D729:D730))"/>
    <hyperlink ref="AL38" r:id="rId6608" display="=@if(sum(d729.d730)=0,&quot;NA&quot;,SUM(L729:L730)/SUM(D729:D730))"/>
    <hyperlink ref="AL39" r:id="rId6609" display="=@if(sum(d729.d730)=0,&quot;NA&quot;,SUM(L729:L730)/SUM(D729:D730))"/>
    <hyperlink ref="AL40" r:id="rId6610" display="=@if(sum(d729.d730)=0,&quot;NA&quot;,SUM(L729:L730)/SUM(D729:D730))"/>
    <hyperlink ref="AN38" r:id="rId6611" display="=@if(sum(d729.d730)=0,&quot;NA&quot;,SUM(L729:L730)/SUM(D729:D730))"/>
    <hyperlink ref="AN39" r:id="rId6612" display="=@if(sum(d729.d730)=0,&quot;NA&quot;,SUM(L729:L730)/SUM(D729:D730))"/>
    <hyperlink ref="AN40" r:id="rId6613" display="=@if(sum(d729.d730)=0,&quot;NA&quot;,SUM(L729:L730)/SUM(D729:D730))"/>
    <hyperlink ref="AN41" r:id="rId6614" display="=@if(sum(d729.d730)=0,&quot;NA&quot;,SUM(L729:L730)/SUM(D729:D730))"/>
    <hyperlink ref="V37" r:id="rId6615" display="=@if(sum(d729.d730)=0,&quot;NA&quot;,SUM(L729:L730)/SUM(D729:D730))"/>
    <hyperlink ref="R43" r:id="rId6616" display="=@if(sum(d729.d730)=0,&quot;NA&quot;,SUM(L729:L730)/SUM(D729:D730))"/>
    <hyperlink ref="T43" r:id="rId6617" display="=@if(sum(d729.d730)=0,&quot;NA&quot;,SUM(L729:L730)/SUM(D729:D730))"/>
    <hyperlink ref="V43" r:id="rId6618" display="=@if(sum(d729.d730)=0,&quot;NA&quot;,SUM(L729:L730)/SUM(D729:D730))"/>
    <hyperlink ref="Z43" r:id="rId6619" display="=@if(sum(d729.d730)=0,&quot;NA&quot;,SUM(L729:L730)/SUM(D729:D730))"/>
    <hyperlink ref="AB43" r:id="rId6620" display="=@if(sum(d729.d730)=0,&quot;NA&quot;,SUM(L729:L730)/SUM(D729:D730))"/>
    <hyperlink ref="AD43" r:id="rId6621" display="=@if(sum(d729.d730)=0,&quot;NA&quot;,SUM(L729:L730)/SUM(D729:D730))"/>
    <hyperlink ref="AF43" r:id="rId6622" display="=@if(sum(d729.d730)=0,&quot;NA&quot;,SUM(L729:L730)/SUM(D729:D730))"/>
    <hyperlink ref="AH43" r:id="rId6623" display="=@if(sum(d729.d730)=0,&quot;NA&quot;,SUM(L729:L730)/SUM(D729:D730))"/>
    <hyperlink ref="AJ43" r:id="rId6624" display="=@if(sum(d729.d730)=0,&quot;NA&quot;,SUM(L729:L730)/SUM(D729:D730))"/>
    <hyperlink ref="AL43" r:id="rId6625" display="=@if(sum(d729.d730)=0,&quot;NA&quot;,SUM(L729:L730)/SUM(D729:D730))"/>
    <hyperlink ref="R44:R46" r:id="rId6626" display="=@if(sum(d729.d730)=0,&quot;NA&quot;,SUM(L729:L730)/SUM(D729:D730))"/>
    <hyperlink ref="T44:T46" r:id="rId6627" display="=@if(sum(d729.d730)=0,&quot;NA&quot;,SUM(L729:L730)/SUM(D729:D730))"/>
    <hyperlink ref="V44:V46" r:id="rId6628" display="=@if(sum(d729.d730)=0,&quot;NA&quot;,SUM(L729:L730)/SUM(D729:D730))"/>
    <hyperlink ref="X43" r:id="rId6629" display="=@if(sum(d729.d730)=0,&quot;NA&quot;,SUM(L729:L730)/SUM(D729:D730))"/>
    <hyperlink ref="X44:X46" r:id="rId6630" display="=@if(sum(d729.d730)=0,&quot;NA&quot;,SUM(L729:L730)/SUM(D729:D730))"/>
    <hyperlink ref="Z44:Z46" r:id="rId6631" display="=@if(sum(d729.d730)=0,&quot;NA&quot;,SUM(L729:L730)/SUM(D729:D730))"/>
    <hyperlink ref="AB44:AB46" r:id="rId6632" display="=@if(sum(d729.d730)=0,&quot;NA&quot;,SUM(L729:L730)/SUM(D729:D730))"/>
    <hyperlink ref="AD44:AD46" r:id="rId6633" display="=@if(sum(d729.d730)=0,&quot;NA&quot;,SUM(L729:L730)/SUM(D729:D730))"/>
    <hyperlink ref="AF44:AF46" r:id="rId6634" display="=@if(sum(d729.d730)=0,&quot;NA&quot;,SUM(L729:L730)/SUM(D729:D730))"/>
    <hyperlink ref="AH44:AH46" r:id="rId6635" display="=@if(sum(d729.d730)=0,&quot;NA&quot;,SUM(L729:L730)/SUM(D729:D730))"/>
    <hyperlink ref="AJ44:AJ46" r:id="rId6636" display="=@if(sum(d729.d730)=0,&quot;NA&quot;,SUM(L729:L730)/SUM(D729:D730))"/>
    <hyperlink ref="AL44:AL46" r:id="rId6637" display="=@if(sum(d729.d730)=0,&quot;NA&quot;,SUM(L729:L730)/SUM(D729:D730))"/>
    <hyperlink ref="AN44:AN46" r:id="rId6638" display="=@if(sum(d729.d730)=0,&quot;NA&quot;,SUM(L729:L730)/SUM(D729:D730))"/>
    <hyperlink ref="V35" r:id="rId6639" display="=@if(sum(d729.d730)=0,&quot;NA&quot;,SUM(L729:L730)/SUM(D729:D730))"/>
    <hyperlink ref="T34" r:id="rId6640" display="=@if(sum(d729.d730)=0,&quot;NA&quot;,SUM(L729:L730)/SUM(D729:D730))"/>
    <hyperlink ref="N47" r:id="rId6641" display="=@if(sum(d729.d730)=0,&quot;NA&quot;,SUM(L729:L730)/SUM(D729:D730))"/>
    <hyperlink ref="P47" r:id="rId6642" display="=@if(sum(d729.d730)=0,&quot;NA&quot;,SUM(L729:L730)/SUM(D729:D730))"/>
    <hyperlink ref="R47" r:id="rId6643" display="=@if(sum(d729.d730)=0,&quot;NA&quot;,SUM(L729:L730)/SUM(D729:D730))"/>
    <hyperlink ref="T47" r:id="rId6644" display="=@if(sum(d729.d730)=0,&quot;NA&quot;,SUM(L729:L730)/SUM(D729:D730))"/>
    <hyperlink ref="V47" r:id="rId6645" display="=@if(sum(d729.d730)=0,&quot;NA&quot;,SUM(L729:L730)/SUM(D729:D730))"/>
    <hyperlink ref="X47" r:id="rId6646" display="=@if(sum(d729.d730)=0,&quot;NA&quot;,SUM(L729:L730)/SUM(D729:D730))"/>
    <hyperlink ref="Z47" r:id="rId6647" display="=@if(sum(d729.d730)=0,&quot;NA&quot;,SUM(L729:L730)/SUM(D729:D730))"/>
    <hyperlink ref="AB47" r:id="rId6648" display="=@if(sum(d729.d730)=0,&quot;NA&quot;,SUM(L729:L730)/SUM(D729:D730))"/>
    <hyperlink ref="AD47" r:id="rId6649" display="=@if(sum(d729.d730)=0,&quot;NA&quot;,SUM(L729:L730)/SUM(D729:D730))"/>
    <hyperlink ref="AF47" r:id="rId6650" display="=@if(sum(d729.d730)=0,&quot;NA&quot;,SUM(L729:L730)/SUM(D729:D730))"/>
    <hyperlink ref="AH47" r:id="rId6651" display="=@if(sum(d729.d730)=0,&quot;NA&quot;,SUM(L729:L730)/SUM(D729:D730))"/>
    <hyperlink ref="AJ47" r:id="rId6652" display="=@if(sum(d729.d730)=0,&quot;NA&quot;,SUM(L729:L730)/SUM(D729:D730))"/>
    <hyperlink ref="AL47" r:id="rId6653" display="=@if(sum(d729.d730)=0,&quot;NA&quot;,SUM(L729:L730)/SUM(D729:D730))"/>
    <hyperlink ref="AN47" r:id="rId6654" display="=@if(sum(d729.d730)=0,&quot;NA&quot;,SUM(L729:L730)/SUM(D729:D730))"/>
    <hyperlink ref="N48" r:id="rId6655" display="=@if(sum(d729.d730)=0,&quot;NA&quot;,SUM(L729:L730)/SUM(D729:D730))"/>
    <hyperlink ref="P48" r:id="rId6656" display="=@if(sum(d729.d730)=0,&quot;NA&quot;,SUM(L729:L730)/SUM(D729:D730))"/>
    <hyperlink ref="R48" r:id="rId6657" display="=@if(sum(d729.d730)=0,&quot;NA&quot;,SUM(L729:L730)/SUM(D729:D730))"/>
    <hyperlink ref="T48" r:id="rId6658" display="=@if(sum(d729.d730)=0,&quot;NA&quot;,SUM(L729:L730)/SUM(D729:D730))"/>
    <hyperlink ref="V48" r:id="rId6659" display="=@if(sum(d729.d730)=0,&quot;NA&quot;,SUM(L729:L730)/SUM(D729:D730))"/>
    <hyperlink ref="X48" r:id="rId6660" display="=@if(sum(d729.d730)=0,&quot;NA&quot;,SUM(L729:L730)/SUM(D729:D730))"/>
    <hyperlink ref="Z48" r:id="rId6661" display="=@if(sum(d729.d730)=0,&quot;NA&quot;,SUM(L729:L730)/SUM(D729:D730))"/>
    <hyperlink ref="AB48" r:id="rId6662" display="=@if(sum(d729.d730)=0,&quot;NA&quot;,SUM(L729:L730)/SUM(D729:D730))"/>
    <hyperlink ref="AD48" r:id="rId6663" display="=@if(sum(d729.d730)=0,&quot;NA&quot;,SUM(L729:L730)/SUM(D729:D730))"/>
    <hyperlink ref="AF48" r:id="rId6664" display="=@if(sum(d729.d730)=0,&quot;NA&quot;,SUM(L729:L730)/SUM(D729:D730))"/>
    <hyperlink ref="AH48" r:id="rId6665" display="=@if(sum(d729.d730)=0,&quot;NA&quot;,SUM(L729:L730)/SUM(D729:D730))"/>
    <hyperlink ref="AJ48" r:id="rId6666" display="=@if(sum(d729.d730)=0,&quot;NA&quot;,SUM(L729:L730)/SUM(D729:D730))"/>
    <hyperlink ref="AL48" r:id="rId6667" display="=@if(sum(d729.d730)=0,&quot;NA&quot;,SUM(L729:L730)/SUM(D729:D730))"/>
    <hyperlink ref="AN48" r:id="rId6668" display="=@if(sum(d729.d730)=0,&quot;NA&quot;,SUM(L729:L730)/SUM(D729:D730))"/>
    <hyperlink ref="P468" r:id="rId6669" display="=@if(sum(d729.d730)=0,&quot;NA&quot;,SUM(L729:L730)/SUM(D729:D730))"/>
    <hyperlink ref="R468" r:id="rId6670" display="=@if(sum(d729.d730)=0,&quot;NA&quot;,SUM(L729:L730)/SUM(D729:D730))"/>
    <hyperlink ref="T468" r:id="rId6671" display="=@if(sum(d729.d730)=0,&quot;NA&quot;,SUM(L729:L730)/SUM(D729:D730))"/>
    <hyperlink ref="V468" r:id="rId6672" display="=@if(sum(d729.d730)=0,&quot;NA&quot;,SUM(L729:L730)/SUM(D729:D730))"/>
    <hyperlink ref="X468" r:id="rId6673" display="=@if(sum(d729.d730)=0,&quot;NA&quot;,SUM(L729:L730)/SUM(D729:D730))"/>
    <hyperlink ref="Z468" r:id="rId6674" display="=@if(sum(d729.d730)=0,&quot;NA&quot;,SUM(L729:L730)/SUM(D729:D730))"/>
    <hyperlink ref="AB468" r:id="rId6675" display="=@if(sum(d729.d730)=0,&quot;NA&quot;,SUM(L729:L730)/SUM(D729:D730))"/>
    <hyperlink ref="AD468" r:id="rId6676" display="=@if(sum(d729.d730)=0,&quot;NA&quot;,SUM(L729:L730)/SUM(D729:D730))"/>
    <hyperlink ref="AF468" r:id="rId6677" display="=@if(sum(d729.d730)=0,&quot;NA&quot;,SUM(L729:L730)/SUM(D729:D730))"/>
    <hyperlink ref="AH468" r:id="rId6678" display="=@if(sum(d729.d730)=0,&quot;NA&quot;,SUM(L729:L730)/SUM(D729:D730))"/>
    <hyperlink ref="AJ468" r:id="rId6679" display="=@if(sum(d729.d730)=0,&quot;NA&quot;,SUM(L729:L730)/SUM(D729:D730))"/>
    <hyperlink ref="AL468" r:id="rId6680" display="=@if(sum(d729.d730)=0,&quot;NA&quot;,SUM(L729:L730)/SUM(D729:D730))"/>
    <hyperlink ref="AN468" r:id="rId6681" display="=@if(sum(d729.d730)=0,&quot;NA&quot;,SUM(L729:L730)/SUM(D729:D730))"/>
    <hyperlink ref="N469" r:id="rId6682" display="=@if(sum(d729.d730)=0,&quot;NA&quot;,SUM(L729:L730)/SUM(D729:D730))"/>
    <hyperlink ref="P469" r:id="rId6683" display="=@if(sum(d729.d730)=0,&quot;NA&quot;,SUM(L729:L730)/SUM(D729:D730))"/>
    <hyperlink ref="R469" r:id="rId6684" display="=@if(sum(d729.d730)=0,&quot;NA&quot;,SUM(L729:L730)/SUM(D729:D730))"/>
    <hyperlink ref="T469" r:id="rId6685" display="=@if(sum(d729.d730)=0,&quot;NA&quot;,SUM(L729:L730)/SUM(D729:D730))"/>
    <hyperlink ref="V469" r:id="rId6686" display="=@if(sum(d729.d730)=0,&quot;NA&quot;,SUM(L729:L730)/SUM(D729:D730))"/>
    <hyperlink ref="X469" r:id="rId6687" display="=@if(sum(d729.d730)=0,&quot;NA&quot;,SUM(L729:L730)/SUM(D729:D730))"/>
    <hyperlink ref="Z469" r:id="rId6688" display="=@if(sum(d729.d730)=0,&quot;NA&quot;,SUM(L729:L730)/SUM(D729:D730))"/>
    <hyperlink ref="AB469" r:id="rId6689" display="=@if(sum(d729.d730)=0,&quot;NA&quot;,SUM(L729:L730)/SUM(D729:D730))"/>
    <hyperlink ref="AD469" r:id="rId6690" display="=@if(sum(d729.d730)=0,&quot;NA&quot;,SUM(L729:L730)/SUM(D729:D730))"/>
    <hyperlink ref="AF469" r:id="rId6691" display="=@if(sum(d729.d730)=0,&quot;NA&quot;,SUM(L729:L730)/SUM(D729:D730))"/>
    <hyperlink ref="AH469" r:id="rId6692" display="=@if(sum(d729.d730)=0,&quot;NA&quot;,SUM(L729:L730)/SUM(D729:D730))"/>
    <hyperlink ref="AJ469" r:id="rId6693" display="=@if(sum(d729.d730)=0,&quot;NA&quot;,SUM(L729:L730)/SUM(D729:D730))"/>
    <hyperlink ref="AL469" r:id="rId6694" display="=@if(sum(d729.d730)=0,&quot;NA&quot;,SUM(L729:L730)/SUM(D729:D730))"/>
    <hyperlink ref="AN469" r:id="rId6695" display="=@if(sum(d729.d730)=0,&quot;NA&quot;,SUM(L729:L730)/SUM(D729:D730))"/>
    <hyperlink ref="P489" r:id="rId6696" display="=@if(sum(d729.d730)=0,&quot;NA&quot;,SUM(L729:L730)/SUM(D729:D730))"/>
    <hyperlink ref="R489" r:id="rId6697" display="=@if(sum(d729.d730)=0,&quot;NA&quot;,SUM(L729:L730)/SUM(D729:D730))"/>
    <hyperlink ref="T489" r:id="rId6698" display="=@if(sum(d729.d730)=0,&quot;NA&quot;,SUM(L729:L730)/SUM(D729:D730))"/>
    <hyperlink ref="V489" r:id="rId6699" display="=@if(sum(d729.d730)=0,&quot;NA&quot;,SUM(L729:L730)/SUM(D729:D730))"/>
    <hyperlink ref="X489" r:id="rId6700" display="=@if(sum(d729.d730)=0,&quot;NA&quot;,SUM(L729:L730)/SUM(D729:D730))"/>
    <hyperlink ref="Z489" r:id="rId6701" display="=@if(sum(d729.d730)=0,&quot;NA&quot;,SUM(L729:L730)/SUM(D729:D730))"/>
    <hyperlink ref="AB489" r:id="rId6702" display="=@if(sum(d729.d730)=0,&quot;NA&quot;,SUM(L729:L730)/SUM(D729:D730))"/>
    <hyperlink ref="AD489" r:id="rId6703" display="=@if(sum(d729.d730)=0,&quot;NA&quot;,SUM(L729:L730)/SUM(D729:D730))"/>
    <hyperlink ref="AF489" r:id="rId6704" display="=@if(sum(d729.d730)=0,&quot;NA&quot;,SUM(L729:L730)/SUM(D729:D730))"/>
    <hyperlink ref="AH489" r:id="rId6705" display="=@if(sum(d729.d730)=0,&quot;NA&quot;,SUM(L729:L730)/SUM(D729:D730))"/>
    <hyperlink ref="AJ489" r:id="rId6706" display="=@if(sum(d729.d730)=0,&quot;NA&quot;,SUM(L729:L730)/SUM(D729:D730))"/>
    <hyperlink ref="AL489" r:id="rId6707" display="=@if(sum(d729.d730)=0,&quot;NA&quot;,SUM(L729:L730)/SUM(D729:D730))"/>
    <hyperlink ref="AN489" r:id="rId6708" display="=@if(sum(d729.d730)=0,&quot;NA&quot;,SUM(L729:L730)/SUM(D729:D730))"/>
    <hyperlink ref="N490" r:id="rId6709" display="=@if(sum(d729.d730)=0,&quot;NA&quot;,SUM(L729:L730)/SUM(D729:D730))"/>
    <hyperlink ref="P490" r:id="rId6710" display="=@if(sum(d729.d730)=0,&quot;NA&quot;,SUM(L729:L730)/SUM(D729:D730))"/>
    <hyperlink ref="R490" r:id="rId6711" display="=@if(sum(d729.d730)=0,&quot;NA&quot;,SUM(L729:L730)/SUM(D729:D730))"/>
    <hyperlink ref="T490" r:id="rId6712" display="=@if(sum(d729.d730)=0,&quot;NA&quot;,SUM(L729:L730)/SUM(D729:D730))"/>
    <hyperlink ref="V490" r:id="rId6713" display="=@if(sum(d729.d730)=0,&quot;NA&quot;,SUM(L729:L730)/SUM(D729:D730))"/>
    <hyperlink ref="X490" r:id="rId6714" display="=@if(sum(d729.d730)=0,&quot;NA&quot;,SUM(L729:L730)/SUM(D729:D730))"/>
    <hyperlink ref="Z490" r:id="rId6715" display="=@if(sum(d729.d730)=0,&quot;NA&quot;,SUM(L729:L730)/SUM(D729:D730))"/>
    <hyperlink ref="AB490" r:id="rId6716" display="=@if(sum(d729.d730)=0,&quot;NA&quot;,SUM(L729:L730)/SUM(D729:D730))"/>
    <hyperlink ref="AD490" r:id="rId6717" display="=@if(sum(d729.d730)=0,&quot;NA&quot;,SUM(L729:L730)/SUM(D729:D730))"/>
    <hyperlink ref="AF490" r:id="rId6718" display="=@if(sum(d729.d730)=0,&quot;NA&quot;,SUM(L729:L730)/SUM(D729:D730))"/>
    <hyperlink ref="AH490" r:id="rId6719" display="=@if(sum(d729.d730)=0,&quot;NA&quot;,SUM(L729:L730)/SUM(D729:D730))"/>
    <hyperlink ref="AJ490" r:id="rId6720" display="=@if(sum(d729.d730)=0,&quot;NA&quot;,SUM(L729:L730)/SUM(D729:D730))"/>
    <hyperlink ref="AL490" r:id="rId6721" display="=@if(sum(d729.d730)=0,&quot;NA&quot;,SUM(L729:L730)/SUM(D729:D730))"/>
    <hyperlink ref="AN490" r:id="rId6722" display="=@if(sum(d729.d730)=0,&quot;NA&quot;,SUM(L729:L730)/SUM(D729:D730))"/>
    <hyperlink ref="P510" r:id="rId6723" display="=@if(sum(d729.d730)=0,&quot;NA&quot;,SUM(L729:L730)/SUM(D729:D730))"/>
    <hyperlink ref="R510" r:id="rId6724" display="=@if(sum(d729.d730)=0,&quot;NA&quot;,SUM(L729:L730)/SUM(D729:D730))"/>
    <hyperlink ref="T510" r:id="rId6725" display="=@if(sum(d729.d730)=0,&quot;NA&quot;,SUM(L729:L730)/SUM(D729:D730))"/>
    <hyperlink ref="V510" r:id="rId6726" display="=@if(sum(d729.d730)=0,&quot;NA&quot;,SUM(L729:L730)/SUM(D729:D730))"/>
    <hyperlink ref="X510" r:id="rId6727" display="=@if(sum(d729.d730)=0,&quot;NA&quot;,SUM(L729:L730)/SUM(D729:D730))"/>
    <hyperlink ref="Z510" r:id="rId6728" display="=@if(sum(d729.d730)=0,&quot;NA&quot;,SUM(L729:L730)/SUM(D729:D730))"/>
    <hyperlink ref="AB510" r:id="rId6729" display="=@if(sum(d729.d730)=0,&quot;NA&quot;,SUM(L729:L730)/SUM(D729:D730))"/>
    <hyperlink ref="AD510" r:id="rId6730" display="=@if(sum(d729.d730)=0,&quot;NA&quot;,SUM(L729:L730)/SUM(D729:D730))"/>
    <hyperlink ref="AF510" r:id="rId6731" display="=@if(sum(d729.d730)=0,&quot;NA&quot;,SUM(L729:L730)/SUM(D729:D730))"/>
    <hyperlink ref="AH510" r:id="rId6732" display="=@if(sum(d729.d730)=0,&quot;NA&quot;,SUM(L729:L730)/SUM(D729:D730))"/>
    <hyperlink ref="AJ510" r:id="rId6733" display="=@if(sum(d729.d730)=0,&quot;NA&quot;,SUM(L729:L730)/SUM(D729:D730))"/>
    <hyperlink ref="AL510" r:id="rId6734" display="=@if(sum(d729.d730)=0,&quot;NA&quot;,SUM(L729:L730)/SUM(D729:D730))"/>
    <hyperlink ref="AN510" r:id="rId6735" display="=@if(sum(d729.d730)=0,&quot;NA&quot;,SUM(L729:L730)/SUM(D729:D730))"/>
    <hyperlink ref="N511" r:id="rId6736" display="=@if(sum(d729.d730)=0,&quot;NA&quot;,SUM(L729:L730)/SUM(D729:D730))"/>
    <hyperlink ref="P511" r:id="rId6737" display="=@if(sum(d729.d730)=0,&quot;NA&quot;,SUM(L729:L730)/SUM(D729:D730))"/>
    <hyperlink ref="R511" r:id="rId6738" display="=@if(sum(d729.d730)=0,&quot;NA&quot;,SUM(L729:L730)/SUM(D729:D730))"/>
    <hyperlink ref="T511" r:id="rId6739" display="=@if(sum(d729.d730)=0,&quot;NA&quot;,SUM(L729:L730)/SUM(D729:D730))"/>
    <hyperlink ref="V511" r:id="rId6740" display="=@if(sum(d729.d730)=0,&quot;NA&quot;,SUM(L729:L730)/SUM(D729:D730))"/>
    <hyperlink ref="X511" r:id="rId6741" display="=@if(sum(d729.d730)=0,&quot;NA&quot;,SUM(L729:L730)/SUM(D729:D730))"/>
    <hyperlink ref="Z511" r:id="rId6742" display="=@if(sum(d729.d730)=0,&quot;NA&quot;,SUM(L729:L730)/SUM(D729:D730))"/>
    <hyperlink ref="AB511" r:id="rId6743" display="=@if(sum(d729.d730)=0,&quot;NA&quot;,SUM(L729:L730)/SUM(D729:D730))"/>
    <hyperlink ref="AD511" r:id="rId6744" display="=@if(sum(d729.d730)=0,&quot;NA&quot;,SUM(L729:L730)/SUM(D729:D730))"/>
    <hyperlink ref="AF511" r:id="rId6745" display="=@if(sum(d729.d730)=0,&quot;NA&quot;,SUM(L729:L730)/SUM(D729:D730))"/>
    <hyperlink ref="AH511" r:id="rId6746" display="=@if(sum(d729.d730)=0,&quot;NA&quot;,SUM(L729:L730)/SUM(D729:D730))"/>
    <hyperlink ref="AJ511" r:id="rId6747" display="=@if(sum(d729.d730)=0,&quot;NA&quot;,SUM(L729:L730)/SUM(D729:D730))"/>
    <hyperlink ref="AL511" r:id="rId6748" display="=@if(sum(d729.d730)=0,&quot;NA&quot;,SUM(L729:L730)/SUM(D729:D730))"/>
    <hyperlink ref="AN511" r:id="rId6749" display="=@if(sum(d729.d730)=0,&quot;NA&quot;,SUM(L729:L730)/SUM(D729:D730))"/>
    <hyperlink ref="P531" r:id="rId6750" display="=@if(sum(d729.d730)=0,&quot;NA&quot;,SUM(L729:L730)/SUM(D729:D730))"/>
    <hyperlink ref="R531" r:id="rId6751" display="=@if(sum(d729.d730)=0,&quot;NA&quot;,SUM(L729:L730)/SUM(D729:D730))"/>
    <hyperlink ref="T531" r:id="rId6752" display="=@if(sum(d729.d730)=0,&quot;NA&quot;,SUM(L729:L730)/SUM(D729:D730))"/>
    <hyperlink ref="V531" r:id="rId6753" display="=@if(sum(d729.d730)=0,&quot;NA&quot;,SUM(L729:L730)/SUM(D729:D730))"/>
    <hyperlink ref="X531" r:id="rId6754" display="=@if(sum(d729.d730)=0,&quot;NA&quot;,SUM(L729:L730)/SUM(D729:D730))"/>
    <hyperlink ref="Z531" r:id="rId6755" display="=@if(sum(d729.d730)=0,&quot;NA&quot;,SUM(L729:L730)/SUM(D729:D730))"/>
    <hyperlink ref="AB531" r:id="rId6756" display="=@if(sum(d729.d730)=0,&quot;NA&quot;,SUM(L729:L730)/SUM(D729:D730))"/>
    <hyperlink ref="AD531" r:id="rId6757" display="=@if(sum(d729.d730)=0,&quot;NA&quot;,SUM(L729:L730)/SUM(D729:D730))"/>
    <hyperlink ref="AF531" r:id="rId6758" display="=@if(sum(d729.d730)=0,&quot;NA&quot;,SUM(L729:L730)/SUM(D729:D730))"/>
    <hyperlink ref="AH531" r:id="rId6759" display="=@if(sum(d729.d730)=0,&quot;NA&quot;,SUM(L729:L730)/SUM(D729:D730))"/>
    <hyperlink ref="AJ531" r:id="rId6760" display="=@if(sum(d729.d730)=0,&quot;NA&quot;,SUM(L729:L730)/SUM(D729:D730))"/>
    <hyperlink ref="AL531" r:id="rId6761" display="=@if(sum(d729.d730)=0,&quot;NA&quot;,SUM(L729:L730)/SUM(D729:D730))"/>
    <hyperlink ref="AN531" r:id="rId6762" display="=@if(sum(d729.d730)=0,&quot;NA&quot;,SUM(L729:L730)/SUM(D729:D730))"/>
    <hyperlink ref="N532" r:id="rId6763" display="=@if(sum(d729.d730)=0,&quot;NA&quot;,SUM(L729:L730)/SUM(D729:D730))"/>
    <hyperlink ref="P532" r:id="rId6764" display="=@if(sum(d729.d730)=0,&quot;NA&quot;,SUM(L729:L730)/SUM(D729:D730))"/>
    <hyperlink ref="R532" r:id="rId6765" display="=@if(sum(d729.d730)=0,&quot;NA&quot;,SUM(L729:L730)/SUM(D729:D730))"/>
    <hyperlink ref="T532" r:id="rId6766" display="=@if(sum(d729.d730)=0,&quot;NA&quot;,SUM(L729:L730)/SUM(D729:D730))"/>
    <hyperlink ref="V532" r:id="rId6767" display="=@if(sum(d729.d730)=0,&quot;NA&quot;,SUM(L729:L730)/SUM(D729:D730))"/>
    <hyperlink ref="X532" r:id="rId6768" display="=@if(sum(d729.d730)=0,&quot;NA&quot;,SUM(L729:L730)/SUM(D729:D730))"/>
    <hyperlink ref="Z532" r:id="rId6769" display="=@if(sum(d729.d730)=0,&quot;NA&quot;,SUM(L729:L730)/SUM(D729:D730))"/>
    <hyperlink ref="AB532" r:id="rId6770" display="=@if(sum(d729.d730)=0,&quot;NA&quot;,SUM(L729:L730)/SUM(D729:D730))"/>
    <hyperlink ref="AD532" r:id="rId6771" display="=@if(sum(d729.d730)=0,&quot;NA&quot;,SUM(L729:L730)/SUM(D729:D730))"/>
    <hyperlink ref="AF532" r:id="rId6772" display="=@if(sum(d729.d730)=0,&quot;NA&quot;,SUM(L729:L730)/SUM(D729:D730))"/>
    <hyperlink ref="AH532" r:id="rId6773" display="=@if(sum(d729.d730)=0,&quot;NA&quot;,SUM(L729:L730)/SUM(D729:D730))"/>
    <hyperlink ref="AJ532" r:id="rId6774" display="=@if(sum(d729.d730)=0,&quot;NA&quot;,SUM(L729:L730)/SUM(D729:D730))"/>
    <hyperlink ref="AL532" r:id="rId6775" display="=@if(sum(d729.d730)=0,&quot;NA&quot;,SUM(L729:L730)/SUM(D729:D730))"/>
    <hyperlink ref="AN532" r:id="rId6776" display="=@if(sum(d729.d730)=0,&quot;NA&quot;,SUM(L729:L730)/SUM(D729:D730))"/>
    <hyperlink ref="P552" r:id="rId6777" display="=@if(sum(d729.d730)=0,&quot;NA&quot;,SUM(L729:L730)/SUM(D729:D730))"/>
    <hyperlink ref="R552" r:id="rId6778" display="=@if(sum(d729.d730)=0,&quot;NA&quot;,SUM(L729:L730)/SUM(D729:D730))"/>
    <hyperlink ref="T552" r:id="rId6779" display="=@if(sum(d729.d730)=0,&quot;NA&quot;,SUM(L729:L730)/SUM(D729:D730))"/>
    <hyperlink ref="V552" r:id="rId6780" display="=@if(sum(d729.d730)=0,&quot;NA&quot;,SUM(L729:L730)/SUM(D729:D730))"/>
    <hyperlink ref="X552" r:id="rId6781" display="=@if(sum(d729.d730)=0,&quot;NA&quot;,SUM(L729:L730)/SUM(D729:D730))"/>
    <hyperlink ref="Z552" r:id="rId6782" display="=@if(sum(d729.d730)=0,&quot;NA&quot;,SUM(L729:L730)/SUM(D729:D730))"/>
    <hyperlink ref="AB552" r:id="rId6783" display="=@if(sum(d729.d730)=0,&quot;NA&quot;,SUM(L729:L730)/SUM(D729:D730))"/>
    <hyperlink ref="AD552" r:id="rId6784" display="=@if(sum(d729.d730)=0,&quot;NA&quot;,SUM(L729:L730)/SUM(D729:D730))"/>
    <hyperlink ref="AF552" r:id="rId6785" display="=@if(sum(d729.d730)=0,&quot;NA&quot;,SUM(L729:L730)/SUM(D729:D730))"/>
    <hyperlink ref="AH552" r:id="rId6786" display="=@if(sum(d729.d730)=0,&quot;NA&quot;,SUM(L729:L730)/SUM(D729:D730))"/>
    <hyperlink ref="AJ552" r:id="rId6787" display="=@if(sum(d729.d730)=0,&quot;NA&quot;,SUM(L729:L730)/SUM(D729:D730))"/>
    <hyperlink ref="AL552" r:id="rId6788" display="=@if(sum(d729.d730)=0,&quot;NA&quot;,SUM(L729:L730)/SUM(D729:D730))"/>
    <hyperlink ref="AN552" r:id="rId6789" display="=@if(sum(d729.d730)=0,&quot;NA&quot;,SUM(L729:L730)/SUM(D729:D730))"/>
    <hyperlink ref="N553" r:id="rId6790" display="=@if(sum(d729.d730)=0,&quot;NA&quot;,SUM(L729:L730)/SUM(D729:D730))"/>
    <hyperlink ref="P553" r:id="rId6791" display="=@if(sum(d729.d730)=0,&quot;NA&quot;,SUM(L729:L730)/SUM(D729:D730))"/>
    <hyperlink ref="R553" r:id="rId6792" display="=@if(sum(d729.d730)=0,&quot;NA&quot;,SUM(L729:L730)/SUM(D729:D730))"/>
    <hyperlink ref="T553" r:id="rId6793" display="=@if(sum(d729.d730)=0,&quot;NA&quot;,SUM(L729:L730)/SUM(D729:D730))"/>
    <hyperlink ref="V553" r:id="rId6794" display="=@if(sum(d729.d730)=0,&quot;NA&quot;,SUM(L729:L730)/SUM(D729:D730))"/>
    <hyperlink ref="X553" r:id="rId6795" display="=@if(sum(d729.d730)=0,&quot;NA&quot;,SUM(L729:L730)/SUM(D729:D730))"/>
    <hyperlink ref="Z553" r:id="rId6796" display="=@if(sum(d729.d730)=0,&quot;NA&quot;,SUM(L729:L730)/SUM(D729:D730))"/>
    <hyperlink ref="AB553" r:id="rId6797" display="=@if(sum(d729.d730)=0,&quot;NA&quot;,SUM(L729:L730)/SUM(D729:D730))"/>
    <hyperlink ref="AD553" r:id="rId6798" display="=@if(sum(d729.d730)=0,&quot;NA&quot;,SUM(L729:L730)/SUM(D729:D730))"/>
    <hyperlink ref="AF553" r:id="rId6799" display="=@if(sum(d729.d730)=0,&quot;NA&quot;,SUM(L729:L730)/SUM(D729:D730))"/>
    <hyperlink ref="AH553" r:id="rId6800" display="=@if(sum(d729.d730)=0,&quot;NA&quot;,SUM(L729:L730)/SUM(D729:D730))"/>
    <hyperlink ref="AJ553" r:id="rId6801" display="=@if(sum(d729.d730)=0,&quot;NA&quot;,SUM(L729:L730)/SUM(D729:D730))"/>
    <hyperlink ref="AL553" r:id="rId6802" display="=@if(sum(d729.d730)=0,&quot;NA&quot;,SUM(L729:L730)/SUM(D729:D730))"/>
    <hyperlink ref="AN553" r:id="rId6803" display="=@if(sum(d729.d730)=0,&quot;NA&quot;,SUM(L729:L730)/SUM(D729:D730))"/>
    <hyperlink ref="P573" r:id="rId6804" display="=@if(sum(d729.d730)=0,&quot;NA&quot;,SUM(L729:L730)/SUM(D729:D730))"/>
    <hyperlink ref="R573" r:id="rId6805" display="=@if(sum(d729.d730)=0,&quot;NA&quot;,SUM(L729:L730)/SUM(D729:D730))"/>
    <hyperlink ref="T573" r:id="rId6806" display="=@if(sum(d729.d730)=0,&quot;NA&quot;,SUM(L729:L730)/SUM(D729:D730))"/>
    <hyperlink ref="V573" r:id="rId6807" display="=@if(sum(d729.d730)=0,&quot;NA&quot;,SUM(L729:L730)/SUM(D729:D730))"/>
    <hyperlink ref="X573" r:id="rId6808" display="=@if(sum(d729.d730)=0,&quot;NA&quot;,SUM(L729:L730)/SUM(D729:D730))"/>
    <hyperlink ref="Z573" r:id="rId6809" display="=@if(sum(d729.d730)=0,&quot;NA&quot;,SUM(L729:L730)/SUM(D729:D730))"/>
    <hyperlink ref="AB573" r:id="rId6810" display="=@if(sum(d729.d730)=0,&quot;NA&quot;,SUM(L729:L730)/SUM(D729:D730))"/>
    <hyperlink ref="AD573" r:id="rId6811" display="=@if(sum(d729.d730)=0,&quot;NA&quot;,SUM(L729:L730)/SUM(D729:D730))"/>
    <hyperlink ref="AF573" r:id="rId6812" display="=@if(sum(d729.d730)=0,&quot;NA&quot;,SUM(L729:L730)/SUM(D729:D730))"/>
    <hyperlink ref="AH573" r:id="rId6813" display="=@if(sum(d729.d730)=0,&quot;NA&quot;,SUM(L729:L730)/SUM(D729:D730))"/>
    <hyperlink ref="AJ573" r:id="rId6814" display="=@if(sum(d729.d730)=0,&quot;NA&quot;,SUM(L729:L730)/SUM(D729:D730))"/>
    <hyperlink ref="AL573" r:id="rId6815" display="=@if(sum(d729.d730)=0,&quot;NA&quot;,SUM(L729:L730)/SUM(D729:D730))"/>
    <hyperlink ref="AN573" r:id="rId6816" display="=@if(sum(d729.d730)=0,&quot;NA&quot;,SUM(L729:L730)/SUM(D729:D730))"/>
    <hyperlink ref="N574" r:id="rId6817" display="=@if(sum(d729.d730)=0,&quot;NA&quot;,SUM(L729:L730)/SUM(D729:D730))"/>
    <hyperlink ref="P574" r:id="rId6818" display="=@if(sum(d729.d730)=0,&quot;NA&quot;,SUM(L729:L730)/SUM(D729:D730))"/>
    <hyperlink ref="R574" r:id="rId6819" display="=@if(sum(d729.d730)=0,&quot;NA&quot;,SUM(L729:L730)/SUM(D729:D730))"/>
    <hyperlink ref="T574" r:id="rId6820" display="=@if(sum(d729.d730)=0,&quot;NA&quot;,SUM(L729:L730)/SUM(D729:D730))"/>
    <hyperlink ref="V574" r:id="rId6821" display="=@if(sum(d729.d730)=0,&quot;NA&quot;,SUM(L729:L730)/SUM(D729:D730))"/>
    <hyperlink ref="X574" r:id="rId6822" display="=@if(sum(d729.d730)=0,&quot;NA&quot;,SUM(L729:L730)/SUM(D729:D730))"/>
    <hyperlink ref="Z574" r:id="rId6823" display="=@if(sum(d729.d730)=0,&quot;NA&quot;,SUM(L729:L730)/SUM(D729:D730))"/>
    <hyperlink ref="AB574" r:id="rId6824" display="=@if(sum(d729.d730)=0,&quot;NA&quot;,SUM(L729:L730)/SUM(D729:D730))"/>
    <hyperlink ref="AD574" r:id="rId6825" display="=@if(sum(d729.d730)=0,&quot;NA&quot;,SUM(L729:L730)/SUM(D729:D730))"/>
    <hyperlink ref="AF574" r:id="rId6826" display="=@if(sum(d729.d730)=0,&quot;NA&quot;,SUM(L729:L730)/SUM(D729:D730))"/>
    <hyperlink ref="AH574" r:id="rId6827" display="=@if(sum(d729.d730)=0,&quot;NA&quot;,SUM(L729:L730)/SUM(D729:D730))"/>
    <hyperlink ref="AJ574" r:id="rId6828" display="=@if(sum(d729.d730)=0,&quot;NA&quot;,SUM(L729:L730)/SUM(D729:D730))"/>
    <hyperlink ref="AL574" r:id="rId6829" display="=@if(sum(d729.d730)=0,&quot;NA&quot;,SUM(L729:L730)/SUM(D729:D730))"/>
    <hyperlink ref="AN574" r:id="rId6830" display="=@if(sum(d729.d730)=0,&quot;NA&quot;,SUM(L729:L730)/SUM(D729:D730))"/>
    <hyperlink ref="P594" r:id="rId6831" display="=@if(sum(d729.d730)=0,&quot;NA&quot;,SUM(L729:L730)/SUM(D729:D730))"/>
    <hyperlink ref="R594" r:id="rId6832" display="=@if(sum(d729.d730)=0,&quot;NA&quot;,SUM(L729:L730)/SUM(D729:D730))"/>
    <hyperlink ref="T594" r:id="rId6833" display="=@if(sum(d729.d730)=0,&quot;NA&quot;,SUM(L729:L730)/SUM(D729:D730))"/>
    <hyperlink ref="V594" r:id="rId6834" display="=@if(sum(d729.d730)=0,&quot;NA&quot;,SUM(L729:L730)/SUM(D729:D730))"/>
    <hyperlink ref="X594" r:id="rId6835" display="=@if(sum(d729.d730)=0,&quot;NA&quot;,SUM(L729:L730)/SUM(D729:D730))"/>
    <hyperlink ref="Z594" r:id="rId6836" display="=@if(sum(d729.d730)=0,&quot;NA&quot;,SUM(L729:L730)/SUM(D729:D730))"/>
    <hyperlink ref="AB594" r:id="rId6837" display="=@if(sum(d729.d730)=0,&quot;NA&quot;,SUM(L729:L730)/SUM(D729:D730))"/>
    <hyperlink ref="AD594" r:id="rId6838" display="=@if(sum(d729.d730)=0,&quot;NA&quot;,SUM(L729:L730)/SUM(D729:D730))"/>
    <hyperlink ref="AF594" r:id="rId6839" display="=@if(sum(d729.d730)=0,&quot;NA&quot;,SUM(L729:L730)/SUM(D729:D730))"/>
    <hyperlink ref="AH594" r:id="rId6840" display="=@if(sum(d729.d730)=0,&quot;NA&quot;,SUM(L729:L730)/SUM(D729:D730))"/>
    <hyperlink ref="AJ594" r:id="rId6841" display="=@if(sum(d729.d730)=0,&quot;NA&quot;,SUM(L729:L730)/SUM(D729:D730))"/>
    <hyperlink ref="AL594" r:id="rId6842" display="=@if(sum(d729.d730)=0,&quot;NA&quot;,SUM(L729:L730)/SUM(D729:D730))"/>
    <hyperlink ref="AN594" r:id="rId6843" display="=@if(sum(d729.d730)=0,&quot;NA&quot;,SUM(L729:L730)/SUM(D729:D730))"/>
    <hyperlink ref="N595" r:id="rId6844" display="=@if(sum(d729.d730)=0,&quot;NA&quot;,SUM(L729:L730)/SUM(D729:D730))"/>
    <hyperlink ref="P595" r:id="rId6845" display="=@if(sum(d729.d730)=0,&quot;NA&quot;,SUM(L729:L730)/SUM(D729:D730))"/>
    <hyperlink ref="R595" r:id="rId6846" display="=@if(sum(d729.d730)=0,&quot;NA&quot;,SUM(L729:L730)/SUM(D729:D730))"/>
    <hyperlink ref="T595" r:id="rId6847" display="=@if(sum(d729.d730)=0,&quot;NA&quot;,SUM(L729:L730)/SUM(D729:D730))"/>
    <hyperlink ref="V595" r:id="rId6848" display="=@if(sum(d729.d730)=0,&quot;NA&quot;,SUM(L729:L730)/SUM(D729:D730))"/>
    <hyperlink ref="X595" r:id="rId6849" display="=@if(sum(d729.d730)=0,&quot;NA&quot;,SUM(L729:L730)/SUM(D729:D730))"/>
    <hyperlink ref="Z595" r:id="rId6850" display="=@if(sum(d729.d730)=0,&quot;NA&quot;,SUM(L729:L730)/SUM(D729:D730))"/>
    <hyperlink ref="AB595" r:id="rId6851" display="=@if(sum(d729.d730)=0,&quot;NA&quot;,SUM(L729:L730)/SUM(D729:D730))"/>
    <hyperlink ref="AD595" r:id="rId6852" display="=@if(sum(d729.d730)=0,&quot;NA&quot;,SUM(L729:L730)/SUM(D729:D730))"/>
    <hyperlink ref="AF595" r:id="rId6853" display="=@if(sum(d729.d730)=0,&quot;NA&quot;,SUM(L729:L730)/SUM(D729:D730))"/>
    <hyperlink ref="AH595" r:id="rId6854" display="=@if(sum(d729.d730)=0,&quot;NA&quot;,SUM(L729:L730)/SUM(D729:D730))"/>
    <hyperlink ref="AJ595" r:id="rId6855" display="=@if(sum(d729.d730)=0,&quot;NA&quot;,SUM(L729:L730)/SUM(D729:D730))"/>
    <hyperlink ref="AL595" r:id="rId6856" display="=@if(sum(d729.d730)=0,&quot;NA&quot;,SUM(L729:L730)/SUM(D729:D730))"/>
    <hyperlink ref="AN595" r:id="rId6857" display="=@if(sum(d729.d730)=0,&quot;NA&quot;,SUM(L729:L730)/SUM(D729:D730))"/>
    <hyperlink ref="P636" r:id="rId6858" display="=@if(sum(d729.d730)=0,&quot;NA&quot;,SUM(L729:L730)/SUM(D729:D730))"/>
    <hyperlink ref="R636" r:id="rId6859" display="=@if(sum(d729.d730)=0,&quot;NA&quot;,SUM(L729:L730)/SUM(D729:D730))"/>
    <hyperlink ref="T636" r:id="rId6860" display="=@if(sum(d729.d730)=0,&quot;NA&quot;,SUM(L729:L730)/SUM(D729:D730))"/>
    <hyperlink ref="V636" r:id="rId6861" display="=@if(sum(d729.d730)=0,&quot;NA&quot;,SUM(L729:L730)/SUM(D729:D730))"/>
    <hyperlink ref="X636" r:id="rId6862" display="=@if(sum(d729.d730)=0,&quot;NA&quot;,SUM(L729:L730)/SUM(D729:D730))"/>
    <hyperlink ref="Z636" r:id="rId6863" display="=@if(sum(d729.d730)=0,&quot;NA&quot;,SUM(L729:L730)/SUM(D729:D730))"/>
    <hyperlink ref="AB636" r:id="rId6864" display="=@if(sum(d729.d730)=0,&quot;NA&quot;,SUM(L729:L730)/SUM(D729:D730))"/>
    <hyperlink ref="AD636" r:id="rId6865" display="=@if(sum(d729.d730)=0,&quot;NA&quot;,SUM(L729:L730)/SUM(D729:D730))"/>
    <hyperlink ref="AF636" r:id="rId6866" display="=@if(sum(d729.d730)=0,&quot;NA&quot;,SUM(L729:L730)/SUM(D729:D730))"/>
    <hyperlink ref="AH636" r:id="rId6867" display="=@if(sum(d729.d730)=0,&quot;NA&quot;,SUM(L729:L730)/SUM(D729:D730))"/>
    <hyperlink ref="AJ636" r:id="rId6868" display="=@if(sum(d729.d730)=0,&quot;NA&quot;,SUM(L729:L730)/SUM(D729:D730))"/>
    <hyperlink ref="AL636" r:id="rId6869" display="=@if(sum(d729.d730)=0,&quot;NA&quot;,SUM(L729:L730)/SUM(D729:D730))"/>
    <hyperlink ref="AN636" r:id="rId6870" display="=@if(sum(d729.d730)=0,&quot;NA&quot;,SUM(L729:L730)/SUM(D729:D730))"/>
    <hyperlink ref="N637" r:id="rId6871" display="=@if(sum(d729.d730)=0,&quot;NA&quot;,SUM(L729:L730)/SUM(D729:D730))"/>
    <hyperlink ref="P637" r:id="rId6872" display="=@if(sum(d729.d730)=0,&quot;NA&quot;,SUM(L729:L730)/SUM(D729:D730))"/>
    <hyperlink ref="R637" r:id="rId6873" display="=@if(sum(d729.d730)=0,&quot;NA&quot;,SUM(L729:L730)/SUM(D729:D730))"/>
    <hyperlink ref="T637" r:id="rId6874" display="=@if(sum(d729.d730)=0,&quot;NA&quot;,SUM(L729:L730)/SUM(D729:D730))"/>
    <hyperlink ref="V637" r:id="rId6875" display="=@if(sum(d729.d730)=0,&quot;NA&quot;,SUM(L729:L730)/SUM(D729:D730))"/>
    <hyperlink ref="X637" r:id="rId6876" display="=@if(sum(d729.d730)=0,&quot;NA&quot;,SUM(L729:L730)/SUM(D729:D730))"/>
    <hyperlink ref="Z637" r:id="rId6877" display="=@if(sum(d729.d730)=0,&quot;NA&quot;,SUM(L729:L730)/SUM(D729:D730))"/>
    <hyperlink ref="AB637" r:id="rId6878" display="=@if(sum(d729.d730)=0,&quot;NA&quot;,SUM(L729:L730)/SUM(D729:D730))"/>
    <hyperlink ref="AD637" r:id="rId6879" display="=@if(sum(d729.d730)=0,&quot;NA&quot;,SUM(L729:L730)/SUM(D729:D730))"/>
    <hyperlink ref="AF637" r:id="rId6880" display="=@if(sum(d729.d730)=0,&quot;NA&quot;,SUM(L729:L730)/SUM(D729:D730))"/>
    <hyperlink ref="AH637" r:id="rId6881" display="=@if(sum(d729.d730)=0,&quot;NA&quot;,SUM(L729:L730)/SUM(D729:D730))"/>
    <hyperlink ref="AJ637" r:id="rId6882" display="=@if(sum(d729.d730)=0,&quot;NA&quot;,SUM(L729:L730)/SUM(D729:D730))"/>
    <hyperlink ref="AL637" r:id="rId6883" display="=@if(sum(d729.d730)=0,&quot;NA&quot;,SUM(L729:L730)/SUM(D729:D730))"/>
    <hyperlink ref="AN637" r:id="rId6884" display="=@if(sum(d729.d730)=0,&quot;NA&quot;,SUM(L729:L730)/SUM(D729:D730))"/>
    <hyperlink ref="P657" r:id="rId6885" display="=@if(sum(d729.d730)=0,&quot;NA&quot;,SUM(L729:L730)/SUM(D729:D730))"/>
    <hyperlink ref="R657" r:id="rId6886" display="=@if(sum(d729.d730)=0,&quot;NA&quot;,SUM(L729:L730)/SUM(D729:D730))"/>
    <hyperlink ref="T657" r:id="rId6887" display="=@if(sum(d729.d730)=0,&quot;NA&quot;,SUM(L729:L730)/SUM(D729:D730))"/>
    <hyperlink ref="V657" r:id="rId6888" display="=@if(sum(d729.d730)=0,&quot;NA&quot;,SUM(L729:L730)/SUM(D729:D730))"/>
    <hyperlink ref="X657" r:id="rId6889" display="=@if(sum(d729.d730)=0,&quot;NA&quot;,SUM(L729:L730)/SUM(D729:D730))"/>
    <hyperlink ref="Z657" r:id="rId6890" display="=@if(sum(d729.d730)=0,&quot;NA&quot;,SUM(L729:L730)/SUM(D729:D730))"/>
    <hyperlink ref="AB657" r:id="rId6891" display="=@if(sum(d729.d730)=0,&quot;NA&quot;,SUM(L729:L730)/SUM(D729:D730))"/>
    <hyperlink ref="AD657" r:id="rId6892" display="=@if(sum(d729.d730)=0,&quot;NA&quot;,SUM(L729:L730)/SUM(D729:D730))"/>
    <hyperlink ref="AF657" r:id="rId6893" display="=@if(sum(d729.d730)=0,&quot;NA&quot;,SUM(L729:L730)/SUM(D729:D730))"/>
    <hyperlink ref="AH657" r:id="rId6894" display="=@if(sum(d729.d730)=0,&quot;NA&quot;,SUM(L729:L730)/SUM(D729:D730))"/>
    <hyperlink ref="AJ657" r:id="rId6895" display="=@if(sum(d729.d730)=0,&quot;NA&quot;,SUM(L729:L730)/SUM(D729:D730))"/>
    <hyperlink ref="AL657" r:id="rId6896" display="=@if(sum(d729.d730)=0,&quot;NA&quot;,SUM(L729:L730)/SUM(D729:D730))"/>
    <hyperlink ref="AN657" r:id="rId6897" display="=@if(sum(d729.d730)=0,&quot;NA&quot;,SUM(L729:L730)/SUM(D729:D730))"/>
    <hyperlink ref="N658" r:id="rId6898" display="=@if(sum(d729.d730)=0,&quot;NA&quot;,SUM(L729:L730)/SUM(D729:D730))"/>
    <hyperlink ref="P658" r:id="rId6899" display="=@if(sum(d729.d730)=0,&quot;NA&quot;,SUM(L729:L730)/SUM(D729:D730))"/>
    <hyperlink ref="R658" r:id="rId6900" display="=@if(sum(d729.d730)=0,&quot;NA&quot;,SUM(L729:L730)/SUM(D729:D730))"/>
    <hyperlink ref="T658" r:id="rId6901" display="=@if(sum(d729.d730)=0,&quot;NA&quot;,SUM(L729:L730)/SUM(D729:D730))"/>
    <hyperlink ref="V658" r:id="rId6902" display="=@if(sum(d729.d730)=0,&quot;NA&quot;,SUM(L729:L730)/SUM(D729:D730))"/>
    <hyperlink ref="X658" r:id="rId6903" display="=@if(sum(d729.d730)=0,&quot;NA&quot;,SUM(L729:L730)/SUM(D729:D730))"/>
    <hyperlink ref="Z658" r:id="rId6904" display="=@if(sum(d729.d730)=0,&quot;NA&quot;,SUM(L729:L730)/SUM(D729:D730))"/>
    <hyperlink ref="AB658" r:id="rId6905" display="=@if(sum(d729.d730)=0,&quot;NA&quot;,SUM(L729:L730)/SUM(D729:D730))"/>
    <hyperlink ref="AD658" r:id="rId6906" display="=@if(sum(d729.d730)=0,&quot;NA&quot;,SUM(L729:L730)/SUM(D729:D730))"/>
    <hyperlink ref="AF658" r:id="rId6907" display="=@if(sum(d729.d730)=0,&quot;NA&quot;,SUM(L729:L730)/SUM(D729:D730))"/>
    <hyperlink ref="AH658" r:id="rId6908" display="=@if(sum(d729.d730)=0,&quot;NA&quot;,SUM(L729:L730)/SUM(D729:D730))"/>
    <hyperlink ref="AJ658" r:id="rId6909" display="=@if(sum(d729.d730)=0,&quot;NA&quot;,SUM(L729:L730)/SUM(D729:D730))"/>
    <hyperlink ref="AL658" r:id="rId6910" display="=@if(sum(d729.d730)=0,&quot;NA&quot;,SUM(L729:L730)/SUM(D729:D730))"/>
    <hyperlink ref="AN658" r:id="rId6911" display="=@if(sum(d729.d730)=0,&quot;NA&quot;,SUM(L729:L730)/SUM(D729:D730))"/>
    <hyperlink ref="P678" r:id="rId6912" display="=@if(sum(d729.d730)=0,&quot;NA&quot;,SUM(L729:L730)/SUM(D729:D730))"/>
    <hyperlink ref="R678" r:id="rId6913" display="=@if(sum(d729.d730)=0,&quot;NA&quot;,SUM(L729:L730)/SUM(D729:D730))"/>
    <hyperlink ref="T678" r:id="rId6914" display="=@if(sum(d729.d730)=0,&quot;NA&quot;,SUM(L729:L730)/SUM(D729:D730))"/>
    <hyperlink ref="V678" r:id="rId6915" display="=@if(sum(d729.d730)=0,&quot;NA&quot;,SUM(L729:L730)/SUM(D729:D730))"/>
    <hyperlink ref="X678" r:id="rId6916" display="=@if(sum(d729.d730)=0,&quot;NA&quot;,SUM(L729:L730)/SUM(D729:D730))"/>
    <hyperlink ref="Z678" r:id="rId6917" display="=@if(sum(d729.d730)=0,&quot;NA&quot;,SUM(L729:L730)/SUM(D729:D730))"/>
    <hyperlink ref="AB678" r:id="rId6918" display="=@if(sum(d729.d730)=0,&quot;NA&quot;,SUM(L729:L730)/SUM(D729:D730))"/>
    <hyperlink ref="AD678" r:id="rId6919" display="=@if(sum(d729.d730)=0,&quot;NA&quot;,SUM(L729:L730)/SUM(D729:D730))"/>
    <hyperlink ref="AF678" r:id="rId6920" display="=@if(sum(d729.d730)=0,&quot;NA&quot;,SUM(L729:L730)/SUM(D729:D730))"/>
    <hyperlink ref="AH678" r:id="rId6921" display="=@if(sum(d729.d730)=0,&quot;NA&quot;,SUM(L729:L730)/SUM(D729:D730))"/>
    <hyperlink ref="AJ678" r:id="rId6922" display="=@if(sum(d729.d730)=0,&quot;NA&quot;,SUM(L729:L730)/SUM(D729:D730))"/>
    <hyperlink ref="AL678" r:id="rId6923" display="=@if(sum(d729.d730)=0,&quot;NA&quot;,SUM(L729:L730)/SUM(D729:D730))"/>
    <hyperlink ref="AN678" r:id="rId6924" display="=@if(sum(d729.d730)=0,&quot;NA&quot;,SUM(L729:L730)/SUM(D729:D730))"/>
    <hyperlink ref="N679" r:id="rId6925" display="=@if(sum(d729.d730)=0,&quot;NA&quot;,SUM(L729:L730)/SUM(D729:D730))"/>
    <hyperlink ref="P679" r:id="rId6926" display="=@if(sum(d729.d730)=0,&quot;NA&quot;,SUM(L729:L730)/SUM(D729:D730))"/>
    <hyperlink ref="R679" r:id="rId6927" display="=@if(sum(d729.d730)=0,&quot;NA&quot;,SUM(L729:L730)/SUM(D729:D730))"/>
    <hyperlink ref="T679" r:id="rId6928" display="=@if(sum(d729.d730)=0,&quot;NA&quot;,SUM(L729:L730)/SUM(D729:D730))"/>
    <hyperlink ref="V679" r:id="rId6929" display="=@if(sum(d729.d730)=0,&quot;NA&quot;,SUM(L729:L730)/SUM(D729:D730))"/>
    <hyperlink ref="X679" r:id="rId6930" display="=@if(sum(d729.d730)=0,&quot;NA&quot;,SUM(L729:L730)/SUM(D729:D730))"/>
    <hyperlink ref="Z679" r:id="rId6931" display="=@if(sum(d729.d730)=0,&quot;NA&quot;,SUM(L729:L730)/SUM(D729:D730))"/>
    <hyperlink ref="AB679" r:id="rId6932" display="=@if(sum(d729.d730)=0,&quot;NA&quot;,SUM(L729:L730)/SUM(D729:D730))"/>
    <hyperlink ref="AD679" r:id="rId6933" display="=@if(sum(d729.d730)=0,&quot;NA&quot;,SUM(L729:L730)/SUM(D729:D730))"/>
    <hyperlink ref="AF679" r:id="rId6934" display="=@if(sum(d729.d730)=0,&quot;NA&quot;,SUM(L729:L730)/SUM(D729:D730))"/>
    <hyperlink ref="AH679" r:id="rId6935" display="=@if(sum(d729.d730)=0,&quot;NA&quot;,SUM(L729:L730)/SUM(D729:D730))"/>
    <hyperlink ref="AJ679" r:id="rId6936" display="=@if(sum(d729.d730)=0,&quot;NA&quot;,SUM(L729:L730)/SUM(D729:D730))"/>
    <hyperlink ref="AL679" r:id="rId6937" display="=@if(sum(d729.d730)=0,&quot;NA&quot;,SUM(L729:L730)/SUM(D729:D730))"/>
    <hyperlink ref="AN679" r:id="rId6938" display="=@if(sum(d729.d730)=0,&quot;NA&quot;,SUM(L729:L730)/SUM(D729:D730))"/>
    <hyperlink ref="P699" r:id="rId6939" display="=@if(sum(d729.d730)=0,&quot;NA&quot;,SUM(L729:L730)/SUM(D729:D730))"/>
    <hyperlink ref="R699" r:id="rId6940" display="=@if(sum(d729.d730)=0,&quot;NA&quot;,SUM(L729:L730)/SUM(D729:D730))"/>
    <hyperlink ref="T699" r:id="rId6941" display="=@if(sum(d729.d730)=0,&quot;NA&quot;,SUM(L729:L730)/SUM(D729:D730))"/>
    <hyperlink ref="V699" r:id="rId6942" display="=@if(sum(d729.d730)=0,&quot;NA&quot;,SUM(L729:L730)/SUM(D729:D730))"/>
    <hyperlink ref="X699" r:id="rId6943" display="=@if(sum(d729.d730)=0,&quot;NA&quot;,SUM(L729:L730)/SUM(D729:D730))"/>
    <hyperlink ref="Z699" r:id="rId6944" display="=@if(sum(d729.d730)=0,&quot;NA&quot;,SUM(L729:L730)/SUM(D729:D730))"/>
    <hyperlink ref="AB699" r:id="rId6945" display="=@if(sum(d729.d730)=0,&quot;NA&quot;,SUM(L729:L730)/SUM(D729:D730))"/>
    <hyperlink ref="AD699" r:id="rId6946" display="=@if(sum(d729.d730)=0,&quot;NA&quot;,SUM(L729:L730)/SUM(D729:D730))"/>
    <hyperlink ref="AF699" r:id="rId6947" display="=@if(sum(d729.d730)=0,&quot;NA&quot;,SUM(L729:L730)/SUM(D729:D730))"/>
    <hyperlink ref="AH699" r:id="rId6948" display="=@if(sum(d729.d730)=0,&quot;NA&quot;,SUM(L729:L730)/SUM(D729:D730))"/>
    <hyperlink ref="AJ699" r:id="rId6949" display="=@if(sum(d729.d730)=0,&quot;NA&quot;,SUM(L729:L730)/SUM(D729:D730))"/>
    <hyperlink ref="AL699" r:id="rId6950" display="=@if(sum(d729.d730)=0,&quot;NA&quot;,SUM(L729:L730)/SUM(D729:D730))"/>
    <hyperlink ref="AN699" r:id="rId6951" display="=@if(sum(d729.d730)=0,&quot;NA&quot;,SUM(L729:L730)/SUM(D729:D730))"/>
    <hyperlink ref="N700" r:id="rId6952" display="=@if(sum(d729.d730)=0,&quot;NA&quot;,SUM(L729:L730)/SUM(D729:D730))"/>
    <hyperlink ref="P700" r:id="rId6953" display="=@if(sum(d729.d730)=0,&quot;NA&quot;,SUM(L729:L730)/SUM(D729:D730))"/>
    <hyperlink ref="R700" r:id="rId6954" display="=@if(sum(d729.d730)=0,&quot;NA&quot;,SUM(L729:L730)/SUM(D729:D730))"/>
    <hyperlink ref="T700" r:id="rId6955" display="=@if(sum(d729.d730)=0,&quot;NA&quot;,SUM(L729:L730)/SUM(D729:D730))"/>
    <hyperlink ref="V700" r:id="rId6956" display="=@if(sum(d729.d730)=0,&quot;NA&quot;,SUM(L729:L730)/SUM(D729:D730))"/>
    <hyperlink ref="X700" r:id="rId6957" display="=@if(sum(d729.d730)=0,&quot;NA&quot;,SUM(L729:L730)/SUM(D729:D730))"/>
    <hyperlink ref="Z700" r:id="rId6958" display="=@if(sum(d729.d730)=0,&quot;NA&quot;,SUM(L729:L730)/SUM(D729:D730))"/>
    <hyperlink ref="AB700" r:id="rId6959" display="=@if(sum(d729.d730)=0,&quot;NA&quot;,SUM(L729:L730)/SUM(D729:D730))"/>
    <hyperlink ref="AD700" r:id="rId6960" display="=@if(sum(d729.d730)=0,&quot;NA&quot;,SUM(L729:L730)/SUM(D729:D730))"/>
    <hyperlink ref="AF700" r:id="rId6961" display="=@if(sum(d729.d730)=0,&quot;NA&quot;,SUM(L729:L730)/SUM(D729:D730))"/>
    <hyperlink ref="AH700" r:id="rId6962" display="=@if(sum(d729.d730)=0,&quot;NA&quot;,SUM(L729:L730)/SUM(D729:D730))"/>
    <hyperlink ref="AJ700" r:id="rId6963" display="=@if(sum(d729.d730)=0,&quot;NA&quot;,SUM(L729:L730)/SUM(D729:D730))"/>
    <hyperlink ref="AL700" r:id="rId6964" display="=@if(sum(d729.d730)=0,&quot;NA&quot;,SUM(L729:L730)/SUM(D729:D730))"/>
    <hyperlink ref="AN700" r:id="rId6965" display="=@if(sum(d729.d730)=0,&quot;NA&quot;,SUM(L729:L730)/SUM(D729:D730))"/>
    <hyperlink ref="P720" r:id="rId6966" display="=@if(sum(d729.d730)=0,&quot;NA&quot;,SUM(L729:L730)/SUM(D729:D730))"/>
    <hyperlink ref="R720" r:id="rId6967" display="=@if(sum(d729.d730)=0,&quot;NA&quot;,SUM(L729:L730)/SUM(D729:D730))"/>
    <hyperlink ref="T720" r:id="rId6968" display="=@if(sum(d729.d730)=0,&quot;NA&quot;,SUM(L729:L730)/SUM(D729:D730))"/>
    <hyperlink ref="V720" r:id="rId6969" display="=@if(sum(d729.d730)=0,&quot;NA&quot;,SUM(L729:L730)/SUM(D729:D730))"/>
    <hyperlink ref="X720" r:id="rId6970" display="=@if(sum(d729.d730)=0,&quot;NA&quot;,SUM(L729:L730)/SUM(D729:D730))"/>
    <hyperlink ref="Z720" r:id="rId6971" display="=@if(sum(d729.d730)=0,&quot;NA&quot;,SUM(L729:L730)/SUM(D729:D730))"/>
    <hyperlink ref="AB720" r:id="rId6972" display="=@if(sum(d729.d730)=0,&quot;NA&quot;,SUM(L729:L730)/SUM(D729:D730))"/>
    <hyperlink ref="AD720" r:id="rId6973" display="=@if(sum(d729.d730)=0,&quot;NA&quot;,SUM(L729:L730)/SUM(D729:D730))"/>
    <hyperlink ref="AF720" r:id="rId6974" display="=@if(sum(d729.d730)=0,&quot;NA&quot;,SUM(L729:L730)/SUM(D729:D730))"/>
    <hyperlink ref="AH720" r:id="rId6975" display="=@if(sum(d729.d730)=0,&quot;NA&quot;,SUM(L729:L730)/SUM(D729:D730))"/>
    <hyperlink ref="AJ720" r:id="rId6976" display="=@if(sum(d729.d730)=0,&quot;NA&quot;,SUM(L729:L730)/SUM(D729:D730))"/>
    <hyperlink ref="AL720" r:id="rId6977" display="=@if(sum(d729.d730)=0,&quot;NA&quot;,SUM(L729:L730)/SUM(D729:D730))"/>
    <hyperlink ref="AN720" r:id="rId6978" display="=@if(sum(d729.d730)=0,&quot;NA&quot;,SUM(L729:L730)/SUM(D729:D730))"/>
    <hyperlink ref="N721" r:id="rId6979" display="=@if(sum(d729.d730)=0,&quot;NA&quot;,SUM(L729:L730)/SUM(D729:D730))"/>
    <hyperlink ref="P721" r:id="rId6980" display="=@if(sum(d729.d730)=0,&quot;NA&quot;,SUM(L729:L730)/SUM(D729:D730))"/>
    <hyperlink ref="R721" r:id="rId6981" display="=@if(sum(d729.d730)=0,&quot;NA&quot;,SUM(L729:L730)/SUM(D729:D730))"/>
    <hyperlink ref="T721" r:id="rId6982" display="=@if(sum(d729.d730)=0,&quot;NA&quot;,SUM(L729:L730)/SUM(D729:D730))"/>
    <hyperlink ref="V721" r:id="rId6983" display="=@if(sum(d729.d730)=0,&quot;NA&quot;,SUM(L729:L730)/SUM(D729:D730))"/>
    <hyperlink ref="X721" r:id="rId6984" display="=@if(sum(d729.d730)=0,&quot;NA&quot;,SUM(L729:L730)/SUM(D729:D730))"/>
    <hyperlink ref="Z721" r:id="rId6985" display="=@if(sum(d729.d730)=0,&quot;NA&quot;,SUM(L729:L730)/SUM(D729:D730))"/>
    <hyperlink ref="AB721" r:id="rId6986" display="=@if(sum(d729.d730)=0,&quot;NA&quot;,SUM(L729:L730)/SUM(D729:D730))"/>
    <hyperlink ref="AD721" r:id="rId6987" display="=@if(sum(d729.d730)=0,&quot;NA&quot;,SUM(L729:L730)/SUM(D729:D730))"/>
    <hyperlink ref="AF721" r:id="rId6988" display="=@if(sum(d729.d730)=0,&quot;NA&quot;,SUM(L729:L730)/SUM(D729:D730))"/>
    <hyperlink ref="AH721" r:id="rId6989" display="=@if(sum(d729.d730)=0,&quot;NA&quot;,SUM(L729:L730)/SUM(D729:D730))"/>
    <hyperlink ref="AJ721" r:id="rId6990" display="=@if(sum(d729.d730)=0,&quot;NA&quot;,SUM(L729:L730)/SUM(D729:D730))"/>
    <hyperlink ref="AL721" r:id="rId6991" display="=@if(sum(d729.d730)=0,&quot;NA&quot;,SUM(L729:L730)/SUM(D729:D730))"/>
    <hyperlink ref="AN721" r:id="rId6992" display="=@if(sum(d729.d730)=0,&quot;NA&quot;,SUM(L729:L730)/SUM(D729:D730))"/>
    <hyperlink ref="P762" r:id="rId6993" display="=@if(sum(d729.d730)=0,&quot;NA&quot;,SUM(L729:L730)/SUM(D729:D730))"/>
    <hyperlink ref="R762" r:id="rId6994" display="=@if(sum(d729.d730)=0,&quot;NA&quot;,SUM(L729:L730)/SUM(D729:D730))"/>
    <hyperlink ref="T762" r:id="rId6995" display="=@if(sum(d729.d730)=0,&quot;NA&quot;,SUM(L729:L730)/SUM(D729:D730))"/>
    <hyperlink ref="V762" r:id="rId6996" display="=@if(sum(d729.d730)=0,&quot;NA&quot;,SUM(L729:L730)/SUM(D729:D730))"/>
    <hyperlink ref="X762" r:id="rId6997" display="=@if(sum(d729.d730)=0,&quot;NA&quot;,SUM(L729:L730)/SUM(D729:D730))"/>
    <hyperlink ref="Z762" r:id="rId6998" display="=@if(sum(d729.d730)=0,&quot;NA&quot;,SUM(L729:L730)/SUM(D729:D730))"/>
    <hyperlink ref="AB762" r:id="rId6999" display="=@if(sum(d729.d730)=0,&quot;NA&quot;,SUM(L729:L730)/SUM(D729:D730))"/>
    <hyperlink ref="AD762" r:id="rId7000" display="=@if(sum(d729.d730)=0,&quot;NA&quot;,SUM(L729:L730)/SUM(D729:D730))"/>
    <hyperlink ref="AF762" r:id="rId7001" display="=@if(sum(d729.d730)=0,&quot;NA&quot;,SUM(L729:L730)/SUM(D729:D730))"/>
    <hyperlink ref="AH762" r:id="rId7002" display="=@if(sum(d729.d730)=0,&quot;NA&quot;,SUM(L729:L730)/SUM(D729:D730))"/>
    <hyperlink ref="AJ762" r:id="rId7003" display="=@if(sum(d729.d730)=0,&quot;NA&quot;,SUM(L729:L730)/SUM(D729:D730))"/>
    <hyperlink ref="AL762" r:id="rId7004" display="=@if(sum(d729.d730)=0,&quot;NA&quot;,SUM(L729:L730)/SUM(D729:D730))"/>
    <hyperlink ref="AN762" r:id="rId7005" display="=@if(sum(d729.d730)=0,&quot;NA&quot;,SUM(L729:L730)/SUM(D729:D730))"/>
    <hyperlink ref="N763" r:id="rId7006" display="=@if(sum(d729.d730)=0,&quot;NA&quot;,SUM(L729:L730)/SUM(D729:D730))"/>
    <hyperlink ref="P763" r:id="rId7007" display="=@if(sum(d729.d730)=0,&quot;NA&quot;,SUM(L729:L730)/SUM(D729:D730))"/>
    <hyperlink ref="R763" r:id="rId7008" display="=@if(sum(d729.d730)=0,&quot;NA&quot;,SUM(L729:L730)/SUM(D729:D730))"/>
    <hyperlink ref="T763" r:id="rId7009" display="=@if(sum(d729.d730)=0,&quot;NA&quot;,SUM(L729:L730)/SUM(D729:D730))"/>
    <hyperlink ref="V763" r:id="rId7010" display="=@if(sum(d729.d730)=0,&quot;NA&quot;,SUM(L729:L730)/SUM(D729:D730))"/>
    <hyperlink ref="X763" r:id="rId7011" display="=@if(sum(d729.d730)=0,&quot;NA&quot;,SUM(L729:L730)/SUM(D729:D730))"/>
    <hyperlink ref="Z763" r:id="rId7012" display="=@if(sum(d729.d730)=0,&quot;NA&quot;,SUM(L729:L730)/SUM(D729:D730))"/>
    <hyperlink ref="AB763" r:id="rId7013" display="=@if(sum(d729.d730)=0,&quot;NA&quot;,SUM(L729:L730)/SUM(D729:D730))"/>
    <hyperlink ref="AD763" r:id="rId7014" display="=@if(sum(d729.d730)=0,&quot;NA&quot;,SUM(L729:L730)/SUM(D729:D730))"/>
    <hyperlink ref="AF763" r:id="rId7015" display="=@if(sum(d729.d730)=0,&quot;NA&quot;,SUM(L729:L730)/SUM(D729:D730))"/>
    <hyperlink ref="AH763" r:id="rId7016" display="=@if(sum(d729.d730)=0,&quot;NA&quot;,SUM(L729:L730)/SUM(D729:D730))"/>
    <hyperlink ref="AJ763" r:id="rId7017" display="=@if(sum(d729.d730)=0,&quot;NA&quot;,SUM(L729:L730)/SUM(D729:D730))"/>
    <hyperlink ref="AL763" r:id="rId7018" display="=@if(sum(d729.d730)=0,&quot;NA&quot;,SUM(L729:L730)/SUM(D729:D730))"/>
    <hyperlink ref="AN763" r:id="rId7019" display="=@if(sum(d729.d730)=0,&quot;NA&quot;,SUM(L729:L730)/SUM(D729:D730))"/>
    <hyperlink ref="P783" r:id="rId7020" display="=@if(sum(d729.d730)=0,&quot;NA&quot;,SUM(L729:L730)/SUM(D729:D730))"/>
    <hyperlink ref="R783" r:id="rId7021" display="=@if(sum(d729.d730)=0,&quot;NA&quot;,SUM(L729:L730)/SUM(D729:D730))"/>
    <hyperlink ref="T783" r:id="rId7022" display="=@if(sum(d729.d730)=0,&quot;NA&quot;,SUM(L729:L730)/SUM(D729:D730))"/>
    <hyperlink ref="V783" r:id="rId7023" display="=@if(sum(d729.d730)=0,&quot;NA&quot;,SUM(L729:L730)/SUM(D729:D730))"/>
    <hyperlink ref="X783" r:id="rId7024" display="=@if(sum(d729.d730)=0,&quot;NA&quot;,SUM(L729:L730)/SUM(D729:D730))"/>
    <hyperlink ref="Z783" r:id="rId7025" display="=@if(sum(d729.d730)=0,&quot;NA&quot;,SUM(L729:L730)/SUM(D729:D730))"/>
    <hyperlink ref="AB783" r:id="rId7026" display="=@if(sum(d729.d730)=0,&quot;NA&quot;,SUM(L729:L730)/SUM(D729:D730))"/>
    <hyperlink ref="AD783" r:id="rId7027" display="=@if(sum(d729.d730)=0,&quot;NA&quot;,SUM(L729:L730)/SUM(D729:D730))"/>
    <hyperlink ref="AF783" r:id="rId7028" display="=@if(sum(d729.d730)=0,&quot;NA&quot;,SUM(L729:L730)/SUM(D729:D730))"/>
    <hyperlink ref="AH783" r:id="rId7029" display="=@if(sum(d729.d730)=0,&quot;NA&quot;,SUM(L729:L730)/SUM(D729:D730))"/>
    <hyperlink ref="AJ783" r:id="rId7030" display="=@if(sum(d729.d730)=0,&quot;NA&quot;,SUM(L729:L730)/SUM(D729:D730))"/>
    <hyperlink ref="AL783" r:id="rId7031" display="=@if(sum(d729.d730)=0,&quot;NA&quot;,SUM(L729:L730)/SUM(D729:D730))"/>
    <hyperlink ref="AN783" r:id="rId7032" display="=@if(sum(d729.d730)=0,&quot;NA&quot;,SUM(L729:L730)/SUM(D729:D730))"/>
    <hyperlink ref="N784" r:id="rId7033" display="=@if(sum(d729.d730)=0,&quot;NA&quot;,SUM(L729:L730)/SUM(D729:D730))"/>
    <hyperlink ref="P784" r:id="rId7034" display="=@if(sum(d729.d730)=0,&quot;NA&quot;,SUM(L729:L730)/SUM(D729:D730))"/>
    <hyperlink ref="R784" r:id="rId7035" display="=@if(sum(d729.d730)=0,&quot;NA&quot;,SUM(L729:L730)/SUM(D729:D730))"/>
    <hyperlink ref="T784" r:id="rId7036" display="=@if(sum(d729.d730)=0,&quot;NA&quot;,SUM(L729:L730)/SUM(D729:D730))"/>
    <hyperlink ref="V784" r:id="rId7037" display="=@if(sum(d729.d730)=0,&quot;NA&quot;,SUM(L729:L730)/SUM(D729:D730))"/>
    <hyperlink ref="X784" r:id="rId7038" display="=@if(sum(d729.d730)=0,&quot;NA&quot;,SUM(L729:L730)/SUM(D729:D730))"/>
    <hyperlink ref="Z784" r:id="rId7039" display="=@if(sum(d729.d730)=0,&quot;NA&quot;,SUM(L729:L730)/SUM(D729:D730))"/>
    <hyperlink ref="AB784" r:id="rId7040" display="=@if(sum(d729.d730)=0,&quot;NA&quot;,SUM(L729:L730)/SUM(D729:D730))"/>
    <hyperlink ref="AD784" r:id="rId7041" display="=@if(sum(d729.d730)=0,&quot;NA&quot;,SUM(L729:L730)/SUM(D729:D730))"/>
    <hyperlink ref="AF784" r:id="rId7042" display="=@if(sum(d729.d730)=0,&quot;NA&quot;,SUM(L729:L730)/SUM(D729:D730))"/>
    <hyperlink ref="AH784" r:id="rId7043" display="=@if(sum(d729.d730)=0,&quot;NA&quot;,SUM(L729:L730)/SUM(D729:D730))"/>
    <hyperlink ref="AJ784" r:id="rId7044" display="=@if(sum(d729.d730)=0,&quot;NA&quot;,SUM(L729:L730)/SUM(D729:D730))"/>
    <hyperlink ref="AL784" r:id="rId7045" display="=@if(sum(d729.d730)=0,&quot;NA&quot;,SUM(L729:L730)/SUM(D729:D730))"/>
    <hyperlink ref="AN784" r:id="rId7046" display="=@if(sum(d729.d730)=0,&quot;NA&quot;,SUM(L729:L730)/SUM(D729:D730))"/>
    <hyperlink ref="P804" r:id="rId7047" display="=@if(sum(d729.d730)=0,&quot;NA&quot;,SUM(L729:L730)/SUM(D729:D730))"/>
    <hyperlink ref="R804" r:id="rId7048" display="=@if(sum(d729.d730)=0,&quot;NA&quot;,SUM(L729:L730)/SUM(D729:D730))"/>
    <hyperlink ref="T804" r:id="rId7049" display="=@if(sum(d729.d730)=0,&quot;NA&quot;,SUM(L729:L730)/SUM(D729:D730))"/>
    <hyperlink ref="V804" r:id="rId7050" display="=@if(sum(d729.d730)=0,&quot;NA&quot;,SUM(L729:L730)/SUM(D729:D730))"/>
    <hyperlink ref="X804" r:id="rId7051" display="=@if(sum(d729.d730)=0,&quot;NA&quot;,SUM(L729:L730)/SUM(D729:D730))"/>
    <hyperlink ref="Z804" r:id="rId7052" display="=@if(sum(d729.d730)=0,&quot;NA&quot;,SUM(L729:L730)/SUM(D729:D730))"/>
    <hyperlink ref="AB804" r:id="rId7053" display="=@if(sum(d729.d730)=0,&quot;NA&quot;,SUM(L729:L730)/SUM(D729:D730))"/>
    <hyperlink ref="AD804" r:id="rId7054" display="=@if(sum(d729.d730)=0,&quot;NA&quot;,SUM(L729:L730)/SUM(D729:D730))"/>
    <hyperlink ref="AF804" r:id="rId7055" display="=@if(sum(d729.d730)=0,&quot;NA&quot;,SUM(L729:L730)/SUM(D729:D730))"/>
    <hyperlink ref="AH804" r:id="rId7056" display="=@if(sum(d729.d730)=0,&quot;NA&quot;,SUM(L729:L730)/SUM(D729:D730))"/>
    <hyperlink ref="AJ804" r:id="rId7057" display="=@if(sum(d729.d730)=0,&quot;NA&quot;,SUM(L729:L730)/SUM(D729:D730))"/>
    <hyperlink ref="AL804" r:id="rId7058" display="=@if(sum(d729.d730)=0,&quot;NA&quot;,SUM(L729:L730)/SUM(D729:D730))"/>
    <hyperlink ref="AN804" r:id="rId7059" display="=@if(sum(d729.d730)=0,&quot;NA&quot;,SUM(L729:L730)/SUM(D729:D730))"/>
    <hyperlink ref="N805" r:id="rId7060" display="=@if(sum(d729.d730)=0,&quot;NA&quot;,SUM(L729:L730)/SUM(D729:D730))"/>
    <hyperlink ref="P805" r:id="rId7061" display="=@if(sum(d729.d730)=0,&quot;NA&quot;,SUM(L729:L730)/SUM(D729:D730))"/>
    <hyperlink ref="R805" r:id="rId7062" display="=@if(sum(d729.d730)=0,&quot;NA&quot;,SUM(L729:L730)/SUM(D729:D730))"/>
    <hyperlink ref="T805" r:id="rId7063" display="=@if(sum(d729.d730)=0,&quot;NA&quot;,SUM(L729:L730)/SUM(D729:D730))"/>
    <hyperlink ref="V805" r:id="rId7064" display="=@if(sum(d729.d730)=0,&quot;NA&quot;,SUM(L729:L730)/SUM(D729:D730))"/>
    <hyperlink ref="X805" r:id="rId7065" display="=@if(sum(d729.d730)=0,&quot;NA&quot;,SUM(L729:L730)/SUM(D729:D730))"/>
    <hyperlink ref="Z805" r:id="rId7066" display="=@if(sum(d729.d730)=0,&quot;NA&quot;,SUM(L729:L730)/SUM(D729:D730))"/>
    <hyperlink ref="AB805" r:id="rId7067" display="=@if(sum(d729.d730)=0,&quot;NA&quot;,SUM(L729:L730)/SUM(D729:D730))"/>
    <hyperlink ref="AD805" r:id="rId7068" display="=@if(sum(d729.d730)=0,&quot;NA&quot;,SUM(L729:L730)/SUM(D729:D730))"/>
    <hyperlink ref="AF805" r:id="rId7069" display="=@if(sum(d729.d730)=0,&quot;NA&quot;,SUM(L729:L730)/SUM(D729:D730))"/>
    <hyperlink ref="AH805" r:id="rId7070" display="=@if(sum(d729.d730)=0,&quot;NA&quot;,SUM(L729:L730)/SUM(D729:D730))"/>
    <hyperlink ref="AJ805" r:id="rId7071" display="=@if(sum(d729.d730)=0,&quot;NA&quot;,SUM(L729:L730)/SUM(D729:D730))"/>
    <hyperlink ref="AL805" r:id="rId7072" display="=@if(sum(d729.d730)=0,&quot;NA&quot;,SUM(L729:L730)/SUM(D729:D730))"/>
    <hyperlink ref="AN805" r:id="rId7073" display="=@if(sum(d729.d730)=0,&quot;NA&quot;,SUM(L729:L730)/SUM(D729:D730))"/>
    <hyperlink ref="P825" r:id="rId7074" display="=@if(sum(d729.d730)=0,&quot;NA&quot;,SUM(L729:L730)/SUM(D729:D730))"/>
    <hyperlink ref="R825" r:id="rId7075" display="=@if(sum(d729.d730)=0,&quot;NA&quot;,SUM(L729:L730)/SUM(D729:D730))"/>
    <hyperlink ref="T825" r:id="rId7076" display="=@if(sum(d729.d730)=0,&quot;NA&quot;,SUM(L729:L730)/SUM(D729:D730))"/>
    <hyperlink ref="V825" r:id="rId7077" display="=@if(sum(d729.d730)=0,&quot;NA&quot;,SUM(L729:L730)/SUM(D729:D730))"/>
    <hyperlink ref="X825" r:id="rId7078" display="=@if(sum(d729.d730)=0,&quot;NA&quot;,SUM(L729:L730)/SUM(D729:D730))"/>
    <hyperlink ref="Z825" r:id="rId7079" display="=@if(sum(d729.d730)=0,&quot;NA&quot;,SUM(L729:L730)/SUM(D729:D730))"/>
    <hyperlink ref="AB825" r:id="rId7080" display="=@if(sum(d729.d730)=0,&quot;NA&quot;,SUM(L729:L730)/SUM(D729:D730))"/>
    <hyperlink ref="AD825" r:id="rId7081" display="=@if(sum(d729.d730)=0,&quot;NA&quot;,SUM(L729:L730)/SUM(D729:D730))"/>
    <hyperlink ref="AF825" r:id="rId7082" display="=@if(sum(d729.d730)=0,&quot;NA&quot;,SUM(L729:L730)/SUM(D729:D730))"/>
    <hyperlink ref="AH825" r:id="rId7083" display="=@if(sum(d729.d730)=0,&quot;NA&quot;,SUM(L729:L730)/SUM(D729:D730))"/>
    <hyperlink ref="AJ825" r:id="rId7084" display="=@if(sum(d729.d730)=0,&quot;NA&quot;,SUM(L729:L730)/SUM(D729:D730))"/>
    <hyperlink ref="AL825" r:id="rId7085" display="=@if(sum(d729.d730)=0,&quot;NA&quot;,SUM(L729:L730)/SUM(D729:D730))"/>
    <hyperlink ref="AN825" r:id="rId7086" display="=@if(sum(d729.d730)=0,&quot;NA&quot;,SUM(L729:L730)/SUM(D729:D730))"/>
    <hyperlink ref="N826" r:id="rId7087" display="=@if(sum(d729.d730)=0,&quot;NA&quot;,SUM(L729:L730)/SUM(D729:D730))"/>
    <hyperlink ref="P826" r:id="rId7088" display="=@if(sum(d729.d730)=0,&quot;NA&quot;,SUM(L729:L730)/SUM(D729:D730))"/>
    <hyperlink ref="R826" r:id="rId7089" display="=@if(sum(d729.d730)=0,&quot;NA&quot;,SUM(L729:L730)/SUM(D729:D730))"/>
    <hyperlink ref="T826" r:id="rId7090" display="=@if(sum(d729.d730)=0,&quot;NA&quot;,SUM(L729:L730)/SUM(D729:D730))"/>
    <hyperlink ref="V826" r:id="rId7091" display="=@if(sum(d729.d730)=0,&quot;NA&quot;,SUM(L729:L730)/SUM(D729:D730))"/>
    <hyperlink ref="X826" r:id="rId7092" display="=@if(sum(d729.d730)=0,&quot;NA&quot;,SUM(L729:L730)/SUM(D729:D730))"/>
    <hyperlink ref="Z826" r:id="rId7093" display="=@if(sum(d729.d730)=0,&quot;NA&quot;,SUM(L729:L730)/SUM(D729:D730))"/>
    <hyperlink ref="AB826" r:id="rId7094" display="=@if(sum(d729.d730)=0,&quot;NA&quot;,SUM(L729:L730)/SUM(D729:D730))"/>
    <hyperlink ref="AD826" r:id="rId7095" display="=@if(sum(d729.d730)=0,&quot;NA&quot;,SUM(L729:L730)/SUM(D729:D730))"/>
    <hyperlink ref="AF826" r:id="rId7096" display="=@if(sum(d729.d730)=0,&quot;NA&quot;,SUM(L729:L730)/SUM(D729:D730))"/>
    <hyperlink ref="AH826" r:id="rId7097" display="=@if(sum(d729.d730)=0,&quot;NA&quot;,SUM(L729:L730)/SUM(D729:D730))"/>
    <hyperlink ref="AJ826" r:id="rId7098" display="=@if(sum(d729.d730)=0,&quot;NA&quot;,SUM(L729:L730)/SUM(D729:D730))"/>
    <hyperlink ref="AL826" r:id="rId7099" display="=@if(sum(d729.d730)=0,&quot;NA&quot;,SUM(L729:L730)/SUM(D729:D730))"/>
    <hyperlink ref="AN826" r:id="rId7100" display="=@if(sum(d729.d730)=0,&quot;NA&quot;,SUM(L729:L730)/SUM(D729:D730))"/>
    <hyperlink ref="P846" r:id="rId7101" display="=@if(sum(d729.d730)=0,&quot;NA&quot;,SUM(L729:L730)/SUM(D729:D730))"/>
    <hyperlink ref="R846" r:id="rId7102" display="=@if(sum(d729.d730)=0,&quot;NA&quot;,SUM(L729:L730)/SUM(D729:D730))"/>
    <hyperlink ref="T846" r:id="rId7103" display="=@if(sum(d729.d730)=0,&quot;NA&quot;,SUM(L729:L730)/SUM(D729:D730))"/>
    <hyperlink ref="V846" r:id="rId7104" display="=@if(sum(d729.d730)=0,&quot;NA&quot;,SUM(L729:L730)/SUM(D729:D730))"/>
    <hyperlink ref="X846" r:id="rId7105" display="=@if(sum(d729.d730)=0,&quot;NA&quot;,SUM(L729:L730)/SUM(D729:D730))"/>
    <hyperlink ref="Z846" r:id="rId7106" display="=@if(sum(d729.d730)=0,&quot;NA&quot;,SUM(L729:L730)/SUM(D729:D730))"/>
    <hyperlink ref="AB846" r:id="rId7107" display="=@if(sum(d729.d730)=0,&quot;NA&quot;,SUM(L729:L730)/SUM(D729:D730))"/>
    <hyperlink ref="AD846" r:id="rId7108" display="=@if(sum(d729.d730)=0,&quot;NA&quot;,SUM(L729:L730)/SUM(D729:D730))"/>
    <hyperlink ref="AF846" r:id="rId7109" display="=@if(sum(d729.d730)=0,&quot;NA&quot;,SUM(L729:L730)/SUM(D729:D730))"/>
    <hyperlink ref="AH846" r:id="rId7110" display="=@if(sum(d729.d730)=0,&quot;NA&quot;,SUM(L729:L730)/SUM(D729:D730))"/>
    <hyperlink ref="AJ846" r:id="rId7111" display="=@if(sum(d729.d730)=0,&quot;NA&quot;,SUM(L729:L730)/SUM(D729:D730))"/>
    <hyperlink ref="AL846" r:id="rId7112" display="=@if(sum(d729.d730)=0,&quot;NA&quot;,SUM(L729:L730)/SUM(D729:D730))"/>
    <hyperlink ref="AN846" r:id="rId7113" display="=@if(sum(d729.d730)=0,&quot;NA&quot;,SUM(L729:L730)/SUM(D729:D730))"/>
    <hyperlink ref="N847" r:id="rId7114" display="=@if(sum(d729.d730)=0,&quot;NA&quot;,SUM(L729:L730)/SUM(D729:D730))"/>
    <hyperlink ref="P847" r:id="rId7115" display="=@if(sum(d729.d730)=0,&quot;NA&quot;,SUM(L729:L730)/SUM(D729:D730))"/>
    <hyperlink ref="R847" r:id="rId7116" display="=@if(sum(d729.d730)=0,&quot;NA&quot;,SUM(L729:L730)/SUM(D729:D730))"/>
    <hyperlink ref="T847" r:id="rId7117" display="=@if(sum(d729.d730)=0,&quot;NA&quot;,SUM(L729:L730)/SUM(D729:D730))"/>
    <hyperlink ref="V847" r:id="rId7118" display="=@if(sum(d729.d730)=0,&quot;NA&quot;,SUM(L729:L730)/SUM(D729:D730))"/>
    <hyperlink ref="X847" r:id="rId7119" display="=@if(sum(d729.d730)=0,&quot;NA&quot;,SUM(L729:L730)/SUM(D729:D730))"/>
    <hyperlink ref="Z847" r:id="rId7120" display="=@if(sum(d729.d730)=0,&quot;NA&quot;,SUM(L729:L730)/SUM(D729:D730))"/>
    <hyperlink ref="AB847" r:id="rId7121" display="=@if(sum(d729.d730)=0,&quot;NA&quot;,SUM(L729:L730)/SUM(D729:D730))"/>
    <hyperlink ref="AD847" r:id="rId7122" display="=@if(sum(d729.d730)=0,&quot;NA&quot;,SUM(L729:L730)/SUM(D729:D730))"/>
    <hyperlink ref="AF847" r:id="rId7123" display="=@if(sum(d729.d730)=0,&quot;NA&quot;,SUM(L729:L730)/SUM(D729:D730))"/>
    <hyperlink ref="AH847" r:id="rId7124" display="=@if(sum(d729.d730)=0,&quot;NA&quot;,SUM(L729:L730)/SUM(D729:D730))"/>
    <hyperlink ref="AJ847" r:id="rId7125" display="=@if(sum(d729.d730)=0,&quot;NA&quot;,SUM(L729:L730)/SUM(D729:D730))"/>
    <hyperlink ref="AL847" r:id="rId7126" display="=@if(sum(d729.d730)=0,&quot;NA&quot;,SUM(L729:L730)/SUM(D729:D730))"/>
    <hyperlink ref="AN847" r:id="rId7127" display="=@if(sum(d729.d730)=0,&quot;NA&quot;,SUM(L729:L730)/SUM(D729:D730))"/>
    <hyperlink ref="P867" r:id="rId7128" display="=@if(sum(d729.d730)=0,&quot;NA&quot;,SUM(L729:L730)/SUM(D729:D730))"/>
    <hyperlink ref="R867" r:id="rId7129" display="=@if(sum(d729.d730)=0,&quot;NA&quot;,SUM(L729:L730)/SUM(D729:D730))"/>
    <hyperlink ref="T867" r:id="rId7130" display="=@if(sum(d729.d730)=0,&quot;NA&quot;,SUM(L729:L730)/SUM(D729:D730))"/>
    <hyperlink ref="V867" r:id="rId7131" display="=@if(sum(d729.d730)=0,&quot;NA&quot;,SUM(L729:L730)/SUM(D729:D730))"/>
    <hyperlink ref="X867" r:id="rId7132" display="=@if(sum(d729.d730)=0,&quot;NA&quot;,SUM(L729:L730)/SUM(D729:D730))"/>
    <hyperlink ref="Z867" r:id="rId7133" display="=@if(sum(d729.d730)=0,&quot;NA&quot;,SUM(L729:L730)/SUM(D729:D730))"/>
    <hyperlink ref="AB867" r:id="rId7134" display="=@if(sum(d729.d730)=0,&quot;NA&quot;,SUM(L729:L730)/SUM(D729:D730))"/>
    <hyperlink ref="AD867" r:id="rId7135" display="=@if(sum(d729.d730)=0,&quot;NA&quot;,SUM(L729:L730)/SUM(D729:D730))"/>
    <hyperlink ref="AF867" r:id="rId7136" display="=@if(sum(d729.d730)=0,&quot;NA&quot;,SUM(L729:L730)/SUM(D729:D730))"/>
    <hyperlink ref="AH867" r:id="rId7137" display="=@if(sum(d729.d730)=0,&quot;NA&quot;,SUM(L729:L730)/SUM(D729:D730))"/>
    <hyperlink ref="AJ867" r:id="rId7138" display="=@if(sum(d729.d730)=0,&quot;NA&quot;,SUM(L729:L730)/SUM(D729:D730))"/>
    <hyperlink ref="AL867" r:id="rId7139" display="=@if(sum(d729.d730)=0,&quot;NA&quot;,SUM(L729:L730)/SUM(D729:D730))"/>
    <hyperlink ref="AN867" r:id="rId7140" display="=@if(sum(d729.d730)=0,&quot;NA&quot;,SUM(L729:L730)/SUM(D729:D730))"/>
    <hyperlink ref="N868" r:id="rId7141" display="=@if(sum(d729.d730)=0,&quot;NA&quot;,SUM(L729:L730)/SUM(D729:D730))"/>
    <hyperlink ref="P868" r:id="rId7142" display="=@if(sum(d729.d730)=0,&quot;NA&quot;,SUM(L729:L730)/SUM(D729:D730))"/>
    <hyperlink ref="R868" r:id="rId7143" display="=@if(sum(d729.d730)=0,&quot;NA&quot;,SUM(L729:L730)/SUM(D729:D730))"/>
    <hyperlink ref="T868" r:id="rId7144" display="=@if(sum(d729.d730)=0,&quot;NA&quot;,SUM(L729:L730)/SUM(D729:D730))"/>
    <hyperlink ref="V868" r:id="rId7145" display="=@if(sum(d729.d730)=0,&quot;NA&quot;,SUM(L729:L730)/SUM(D729:D730))"/>
    <hyperlink ref="X868" r:id="rId7146" display="=@if(sum(d729.d730)=0,&quot;NA&quot;,SUM(L729:L730)/SUM(D729:D730))"/>
    <hyperlink ref="Z868" r:id="rId7147" display="=@if(sum(d729.d730)=0,&quot;NA&quot;,SUM(L729:L730)/SUM(D729:D730))"/>
    <hyperlink ref="AB868" r:id="rId7148" display="=@if(sum(d729.d730)=0,&quot;NA&quot;,SUM(L729:L730)/SUM(D729:D730))"/>
    <hyperlink ref="AD868" r:id="rId7149" display="=@if(sum(d729.d730)=0,&quot;NA&quot;,SUM(L729:L730)/SUM(D729:D730))"/>
    <hyperlink ref="AF868" r:id="rId7150" display="=@if(sum(d729.d730)=0,&quot;NA&quot;,SUM(L729:L730)/SUM(D729:D730))"/>
    <hyperlink ref="AH868" r:id="rId7151" display="=@if(sum(d729.d730)=0,&quot;NA&quot;,SUM(L729:L730)/SUM(D729:D730))"/>
    <hyperlink ref="AJ868" r:id="rId7152" display="=@if(sum(d729.d730)=0,&quot;NA&quot;,SUM(L729:L730)/SUM(D729:D730))"/>
    <hyperlink ref="AL868" r:id="rId7153" display="=@if(sum(d729.d730)=0,&quot;NA&quot;,SUM(L729:L730)/SUM(D729:D730))"/>
    <hyperlink ref="AN868" r:id="rId7154" display="=@if(sum(d729.d730)=0,&quot;NA&quot;,SUM(L729:L730)/SUM(D729:D730))"/>
    <hyperlink ref="P888" r:id="rId7155" display="=@if(sum(d729.d730)=0,&quot;NA&quot;,SUM(L729:L730)/SUM(D729:D730))"/>
    <hyperlink ref="R888" r:id="rId7156" display="=@if(sum(d729.d730)=0,&quot;NA&quot;,SUM(L729:L730)/SUM(D729:D730))"/>
    <hyperlink ref="T888" r:id="rId7157" display="=@if(sum(d729.d730)=0,&quot;NA&quot;,SUM(L729:L730)/SUM(D729:D730))"/>
    <hyperlink ref="V888" r:id="rId7158" display="=@if(sum(d729.d730)=0,&quot;NA&quot;,SUM(L729:L730)/SUM(D729:D730))"/>
    <hyperlink ref="X888" r:id="rId7159" display="=@if(sum(d729.d730)=0,&quot;NA&quot;,SUM(L729:L730)/SUM(D729:D730))"/>
    <hyperlink ref="Z888" r:id="rId7160" display="=@if(sum(d729.d730)=0,&quot;NA&quot;,SUM(L729:L730)/SUM(D729:D730))"/>
    <hyperlink ref="AB888" r:id="rId7161" display="=@if(sum(d729.d730)=0,&quot;NA&quot;,SUM(L729:L730)/SUM(D729:D730))"/>
    <hyperlink ref="AD888" r:id="rId7162" display="=@if(sum(d729.d730)=0,&quot;NA&quot;,SUM(L729:L730)/SUM(D729:D730))"/>
    <hyperlink ref="AF888" r:id="rId7163" display="=@if(sum(d729.d730)=0,&quot;NA&quot;,SUM(L729:L730)/SUM(D729:D730))"/>
    <hyperlink ref="AH888" r:id="rId7164" display="=@if(sum(d729.d730)=0,&quot;NA&quot;,SUM(L729:L730)/SUM(D729:D730))"/>
    <hyperlink ref="AJ888" r:id="rId7165" display="=@if(sum(d729.d730)=0,&quot;NA&quot;,SUM(L729:L730)/SUM(D729:D730))"/>
    <hyperlink ref="AL888" r:id="rId7166" display="=@if(sum(d729.d730)=0,&quot;NA&quot;,SUM(L729:L730)/SUM(D729:D730))"/>
    <hyperlink ref="AN888" r:id="rId7167" display="=@if(sum(d729.d730)=0,&quot;NA&quot;,SUM(L729:L730)/SUM(D729:D730))"/>
    <hyperlink ref="N889" r:id="rId7168" display="=@if(sum(d729.d730)=0,&quot;NA&quot;,SUM(L729:L730)/SUM(D729:D730))"/>
    <hyperlink ref="P889" r:id="rId7169" display="=@if(sum(d729.d730)=0,&quot;NA&quot;,SUM(L729:L730)/SUM(D729:D730))"/>
    <hyperlink ref="R889" r:id="rId7170" display="=@if(sum(d729.d730)=0,&quot;NA&quot;,SUM(L729:L730)/SUM(D729:D730))"/>
    <hyperlink ref="T889" r:id="rId7171" display="=@if(sum(d729.d730)=0,&quot;NA&quot;,SUM(L729:L730)/SUM(D729:D730))"/>
    <hyperlink ref="V889" r:id="rId7172" display="=@if(sum(d729.d730)=0,&quot;NA&quot;,SUM(L729:L730)/SUM(D729:D730))"/>
    <hyperlink ref="X889" r:id="rId7173" display="=@if(sum(d729.d730)=0,&quot;NA&quot;,SUM(L729:L730)/SUM(D729:D730))"/>
    <hyperlink ref="Z889" r:id="rId7174" display="=@if(sum(d729.d730)=0,&quot;NA&quot;,SUM(L729:L730)/SUM(D729:D730))"/>
    <hyperlink ref="AB889" r:id="rId7175" display="=@if(sum(d729.d730)=0,&quot;NA&quot;,SUM(L729:L730)/SUM(D729:D730))"/>
    <hyperlink ref="AD889" r:id="rId7176" display="=@if(sum(d729.d730)=0,&quot;NA&quot;,SUM(L729:L730)/SUM(D729:D730))"/>
    <hyperlink ref="AF889" r:id="rId7177" display="=@if(sum(d729.d730)=0,&quot;NA&quot;,SUM(L729:L730)/SUM(D729:D730))"/>
    <hyperlink ref="AH889" r:id="rId7178" display="=@if(sum(d729.d730)=0,&quot;NA&quot;,SUM(L729:L730)/SUM(D729:D730))"/>
    <hyperlink ref="AJ889" r:id="rId7179" display="=@if(sum(d729.d730)=0,&quot;NA&quot;,SUM(L729:L730)/SUM(D729:D730))"/>
    <hyperlink ref="AL889" r:id="rId7180" display="=@if(sum(d729.d730)=0,&quot;NA&quot;,SUM(L729:L730)/SUM(D729:D730))"/>
    <hyperlink ref="AN889" r:id="rId7181" display="=@if(sum(d729.d730)=0,&quot;NA&quot;,SUM(L729:L730)/SUM(D729:D730))"/>
    <hyperlink ref="P909" r:id="rId7182" display="=@if(sum(d729.d730)=0,&quot;NA&quot;,SUM(L729:L730)/SUM(D729:D730))"/>
    <hyperlink ref="R909" r:id="rId7183" display="=@if(sum(d729.d730)=0,&quot;NA&quot;,SUM(L729:L730)/SUM(D729:D730))"/>
    <hyperlink ref="T909" r:id="rId7184" display="=@if(sum(d729.d730)=0,&quot;NA&quot;,SUM(L729:L730)/SUM(D729:D730))"/>
    <hyperlink ref="V909" r:id="rId7185" display="=@if(sum(d729.d730)=0,&quot;NA&quot;,SUM(L729:L730)/SUM(D729:D730))"/>
    <hyperlink ref="X909" r:id="rId7186" display="=@if(sum(d729.d730)=0,&quot;NA&quot;,SUM(L729:L730)/SUM(D729:D730))"/>
    <hyperlink ref="Z909" r:id="rId7187" display="=@if(sum(d729.d730)=0,&quot;NA&quot;,SUM(L729:L730)/SUM(D729:D730))"/>
    <hyperlink ref="AB909" r:id="rId7188" display="=@if(sum(d729.d730)=0,&quot;NA&quot;,SUM(L729:L730)/SUM(D729:D730))"/>
    <hyperlink ref="AD909" r:id="rId7189" display="=@if(sum(d729.d730)=0,&quot;NA&quot;,SUM(L729:L730)/SUM(D729:D730))"/>
    <hyperlink ref="AF909" r:id="rId7190" display="=@if(sum(d729.d730)=0,&quot;NA&quot;,SUM(L729:L730)/SUM(D729:D730))"/>
    <hyperlink ref="AH909" r:id="rId7191" display="=@if(sum(d729.d730)=0,&quot;NA&quot;,SUM(L729:L730)/SUM(D729:D730))"/>
    <hyperlink ref="AJ909" r:id="rId7192" display="=@if(sum(d729.d730)=0,&quot;NA&quot;,SUM(L729:L730)/SUM(D729:D730))"/>
    <hyperlink ref="AL909" r:id="rId7193" display="=@if(sum(d729.d730)=0,&quot;NA&quot;,SUM(L729:L730)/SUM(D729:D730))"/>
    <hyperlink ref="AN909" r:id="rId7194" display="=@if(sum(d729.d730)=0,&quot;NA&quot;,SUM(L729:L730)/SUM(D729:D730))"/>
    <hyperlink ref="N910" r:id="rId7195" display="=@if(sum(d729.d730)=0,&quot;NA&quot;,SUM(L729:L730)/SUM(D729:D730))"/>
    <hyperlink ref="P910" r:id="rId7196" display="=@if(sum(d729.d730)=0,&quot;NA&quot;,SUM(L729:L730)/SUM(D729:D730))"/>
    <hyperlink ref="R910" r:id="rId7197" display="=@if(sum(d729.d730)=0,&quot;NA&quot;,SUM(L729:L730)/SUM(D729:D730))"/>
    <hyperlink ref="T910" r:id="rId7198" display="=@if(sum(d729.d730)=0,&quot;NA&quot;,SUM(L729:L730)/SUM(D729:D730))"/>
    <hyperlink ref="V910" r:id="rId7199" display="=@if(sum(d729.d730)=0,&quot;NA&quot;,SUM(L729:L730)/SUM(D729:D730))"/>
    <hyperlink ref="X910" r:id="rId7200" display="=@if(sum(d729.d730)=0,&quot;NA&quot;,SUM(L729:L730)/SUM(D729:D730))"/>
    <hyperlink ref="Z910" r:id="rId7201" display="=@if(sum(d729.d730)=0,&quot;NA&quot;,SUM(L729:L730)/SUM(D729:D730))"/>
    <hyperlink ref="AB910" r:id="rId7202" display="=@if(sum(d729.d730)=0,&quot;NA&quot;,SUM(L729:L730)/SUM(D729:D730))"/>
    <hyperlink ref="AD910" r:id="rId7203" display="=@if(sum(d729.d730)=0,&quot;NA&quot;,SUM(L729:L730)/SUM(D729:D730))"/>
    <hyperlink ref="AF910" r:id="rId7204" display="=@if(sum(d729.d730)=0,&quot;NA&quot;,SUM(L729:L730)/SUM(D729:D730))"/>
    <hyperlink ref="AH910" r:id="rId7205" display="=@if(sum(d729.d730)=0,&quot;NA&quot;,SUM(L729:L730)/SUM(D729:D730))"/>
    <hyperlink ref="AJ910" r:id="rId7206" display="=@if(sum(d729.d730)=0,&quot;NA&quot;,SUM(L729:L730)/SUM(D729:D730))"/>
    <hyperlink ref="AL910" r:id="rId7207" display="=@if(sum(d729.d730)=0,&quot;NA&quot;,SUM(L729:L730)/SUM(D729:D730))"/>
    <hyperlink ref="AN910" r:id="rId7208" display="=@if(sum(d729.d730)=0,&quot;NA&quot;,SUM(L729:L730)/SUM(D729:D730))"/>
    <hyperlink ref="P930" r:id="rId7209" display="=@if(sum(d729.d730)=0,&quot;NA&quot;,SUM(L729:L730)/SUM(D729:D730))"/>
    <hyperlink ref="R930" r:id="rId7210" display="=@if(sum(d729.d730)=0,&quot;NA&quot;,SUM(L729:L730)/SUM(D729:D730))"/>
    <hyperlink ref="T930" r:id="rId7211" display="=@if(sum(d729.d730)=0,&quot;NA&quot;,SUM(L729:L730)/SUM(D729:D730))"/>
    <hyperlink ref="V930" r:id="rId7212" display="=@if(sum(d729.d730)=0,&quot;NA&quot;,SUM(L729:L730)/SUM(D729:D730))"/>
    <hyperlink ref="X930" r:id="rId7213" display="=@if(sum(d729.d730)=0,&quot;NA&quot;,SUM(L729:L730)/SUM(D729:D730))"/>
    <hyperlink ref="Z930" r:id="rId7214" display="=@if(sum(d729.d730)=0,&quot;NA&quot;,SUM(L729:L730)/SUM(D729:D730))"/>
    <hyperlink ref="AB930" r:id="rId7215" display="=@if(sum(d729.d730)=0,&quot;NA&quot;,SUM(L729:L730)/SUM(D729:D730))"/>
    <hyperlink ref="AD930" r:id="rId7216" display="=@if(sum(d729.d730)=0,&quot;NA&quot;,SUM(L729:L730)/SUM(D729:D730))"/>
    <hyperlink ref="AF930" r:id="rId7217" display="=@if(sum(d729.d730)=0,&quot;NA&quot;,SUM(L729:L730)/SUM(D729:D730))"/>
    <hyperlink ref="AH930" r:id="rId7218" display="=@if(sum(d729.d730)=0,&quot;NA&quot;,SUM(L729:L730)/SUM(D729:D730))"/>
    <hyperlink ref="AJ930" r:id="rId7219" display="=@if(sum(d729.d730)=0,&quot;NA&quot;,SUM(L729:L730)/SUM(D729:D730))"/>
    <hyperlink ref="AL930" r:id="rId7220" display="=@if(sum(d729.d730)=0,&quot;NA&quot;,SUM(L729:L730)/SUM(D729:D730))"/>
    <hyperlink ref="AN930" r:id="rId7221" display="=@if(sum(d729.d730)=0,&quot;NA&quot;,SUM(L729:L730)/SUM(D729:D730))"/>
    <hyperlink ref="N931" r:id="rId7222" display="=@if(sum(d729.d730)=0,&quot;NA&quot;,SUM(L729:L730)/SUM(D729:D730))"/>
    <hyperlink ref="P931" r:id="rId7223" display="=@if(sum(d729.d730)=0,&quot;NA&quot;,SUM(L729:L730)/SUM(D729:D730))"/>
    <hyperlink ref="R931" r:id="rId7224" display="=@if(sum(d729.d730)=0,&quot;NA&quot;,SUM(L729:L730)/SUM(D729:D730))"/>
    <hyperlink ref="T931" r:id="rId7225" display="=@if(sum(d729.d730)=0,&quot;NA&quot;,SUM(L729:L730)/SUM(D729:D730))"/>
    <hyperlink ref="V931" r:id="rId7226" display="=@if(sum(d729.d730)=0,&quot;NA&quot;,SUM(L729:L730)/SUM(D729:D730))"/>
    <hyperlink ref="X931" r:id="rId7227" display="=@if(sum(d729.d730)=0,&quot;NA&quot;,SUM(L729:L730)/SUM(D729:D730))"/>
    <hyperlink ref="Z931" r:id="rId7228" display="=@if(sum(d729.d730)=0,&quot;NA&quot;,SUM(L729:L730)/SUM(D729:D730))"/>
    <hyperlink ref="AB931" r:id="rId7229" display="=@if(sum(d729.d730)=0,&quot;NA&quot;,SUM(L729:L730)/SUM(D729:D730))"/>
    <hyperlink ref="AD931" r:id="rId7230" display="=@if(sum(d729.d730)=0,&quot;NA&quot;,SUM(L729:L730)/SUM(D729:D730))"/>
    <hyperlink ref="AF931" r:id="rId7231" display="=@if(sum(d729.d730)=0,&quot;NA&quot;,SUM(L729:L730)/SUM(D729:D730))"/>
    <hyperlink ref="AH931" r:id="rId7232" display="=@if(sum(d729.d730)=0,&quot;NA&quot;,SUM(L729:L730)/SUM(D729:D730))"/>
    <hyperlink ref="AJ931" r:id="rId7233" display="=@if(sum(d729.d730)=0,&quot;NA&quot;,SUM(L729:L730)/SUM(D729:D730))"/>
    <hyperlink ref="AL931" r:id="rId7234" display="=@if(sum(d729.d730)=0,&quot;NA&quot;,SUM(L729:L730)/SUM(D729:D730))"/>
    <hyperlink ref="AN931" r:id="rId7235" display="=@if(sum(d729.d730)=0,&quot;NA&quot;,SUM(L729:L730)/SUM(D729:D730))"/>
    <hyperlink ref="P951" r:id="rId7236" display="=@if(sum(d729.d730)=0,&quot;NA&quot;,SUM(L729:L730)/SUM(D729:D730))"/>
    <hyperlink ref="R951" r:id="rId7237" display="=@if(sum(d729.d730)=0,&quot;NA&quot;,SUM(L729:L730)/SUM(D729:D730))"/>
    <hyperlink ref="T951" r:id="rId7238" display="=@if(sum(d729.d730)=0,&quot;NA&quot;,SUM(L729:L730)/SUM(D729:D730))"/>
    <hyperlink ref="V951" r:id="rId7239" display="=@if(sum(d729.d730)=0,&quot;NA&quot;,SUM(L729:L730)/SUM(D729:D730))"/>
    <hyperlink ref="X951" r:id="rId7240" display="=@if(sum(d729.d730)=0,&quot;NA&quot;,SUM(L729:L730)/SUM(D729:D730))"/>
    <hyperlink ref="Z951" r:id="rId7241" display="=@if(sum(d729.d730)=0,&quot;NA&quot;,SUM(L729:L730)/SUM(D729:D730))"/>
    <hyperlink ref="AB951" r:id="rId7242" display="=@if(sum(d729.d730)=0,&quot;NA&quot;,SUM(L729:L730)/SUM(D729:D730))"/>
    <hyperlink ref="AD951" r:id="rId7243" display="=@if(sum(d729.d730)=0,&quot;NA&quot;,SUM(L729:L730)/SUM(D729:D730))"/>
    <hyperlink ref="AF951" r:id="rId7244" display="=@if(sum(d729.d730)=0,&quot;NA&quot;,SUM(L729:L730)/SUM(D729:D730))"/>
    <hyperlink ref="AH951" r:id="rId7245" display="=@if(sum(d729.d730)=0,&quot;NA&quot;,SUM(L729:L730)/SUM(D729:D730))"/>
    <hyperlink ref="AJ951" r:id="rId7246" display="=@if(sum(d729.d730)=0,&quot;NA&quot;,SUM(L729:L730)/SUM(D729:D730))"/>
    <hyperlink ref="AL951" r:id="rId7247" display="=@if(sum(d729.d730)=0,&quot;NA&quot;,SUM(L729:L730)/SUM(D729:D730))"/>
    <hyperlink ref="AN951" r:id="rId7248" display="=@if(sum(d729.d730)=0,&quot;NA&quot;,SUM(L729:L730)/SUM(D729:D730))"/>
    <hyperlink ref="N952" r:id="rId7249" display="=@if(sum(d729.d730)=0,&quot;NA&quot;,SUM(L729:L730)/SUM(D729:D730))"/>
    <hyperlink ref="P952" r:id="rId7250" display="=@if(sum(d729.d730)=0,&quot;NA&quot;,SUM(L729:L730)/SUM(D729:D730))"/>
    <hyperlink ref="R952" r:id="rId7251" display="=@if(sum(d729.d730)=0,&quot;NA&quot;,SUM(L729:L730)/SUM(D729:D730))"/>
    <hyperlink ref="T952" r:id="rId7252" display="=@if(sum(d729.d730)=0,&quot;NA&quot;,SUM(L729:L730)/SUM(D729:D730))"/>
    <hyperlink ref="V952" r:id="rId7253" display="=@if(sum(d729.d730)=0,&quot;NA&quot;,SUM(L729:L730)/SUM(D729:D730))"/>
    <hyperlink ref="X952" r:id="rId7254" display="=@if(sum(d729.d730)=0,&quot;NA&quot;,SUM(L729:L730)/SUM(D729:D730))"/>
    <hyperlink ref="Z952" r:id="rId7255" display="=@if(sum(d729.d730)=0,&quot;NA&quot;,SUM(L729:L730)/SUM(D729:D730))"/>
    <hyperlink ref="AB952" r:id="rId7256" display="=@if(sum(d729.d730)=0,&quot;NA&quot;,SUM(L729:L730)/SUM(D729:D730))"/>
    <hyperlink ref="AD952" r:id="rId7257" display="=@if(sum(d729.d730)=0,&quot;NA&quot;,SUM(L729:L730)/SUM(D729:D730))"/>
    <hyperlink ref="AF952" r:id="rId7258" display="=@if(sum(d729.d730)=0,&quot;NA&quot;,SUM(L729:L730)/SUM(D729:D730))"/>
    <hyperlink ref="AH952" r:id="rId7259" display="=@if(sum(d729.d730)=0,&quot;NA&quot;,SUM(L729:L730)/SUM(D729:D730))"/>
    <hyperlink ref="AJ952" r:id="rId7260" display="=@if(sum(d729.d730)=0,&quot;NA&quot;,SUM(L729:L730)/SUM(D729:D730))"/>
    <hyperlink ref="AL952" r:id="rId7261" display="=@if(sum(d729.d730)=0,&quot;NA&quot;,SUM(L729:L730)/SUM(D729:D730))"/>
    <hyperlink ref="AN952" r:id="rId7262" display="=@if(sum(d729.d730)=0,&quot;NA&quot;,SUM(L729:L730)/SUM(D729:D730))"/>
    <hyperlink ref="P972" r:id="rId7263" display="=@if(sum(d729.d730)=0,&quot;NA&quot;,SUM(L729:L730)/SUM(D729:D730))"/>
    <hyperlink ref="R972" r:id="rId7264" display="=@if(sum(d729.d730)=0,&quot;NA&quot;,SUM(L729:L730)/SUM(D729:D730))"/>
    <hyperlink ref="T972" r:id="rId7265" display="=@if(sum(d729.d730)=0,&quot;NA&quot;,SUM(L729:L730)/SUM(D729:D730))"/>
    <hyperlink ref="V972" r:id="rId7266" display="=@if(sum(d729.d730)=0,&quot;NA&quot;,SUM(L729:L730)/SUM(D729:D730))"/>
    <hyperlink ref="X972" r:id="rId7267" display="=@if(sum(d729.d730)=0,&quot;NA&quot;,SUM(L729:L730)/SUM(D729:D730))"/>
    <hyperlink ref="Z972" r:id="rId7268" display="=@if(sum(d729.d730)=0,&quot;NA&quot;,SUM(L729:L730)/SUM(D729:D730))"/>
    <hyperlink ref="AB972" r:id="rId7269" display="=@if(sum(d729.d730)=0,&quot;NA&quot;,SUM(L729:L730)/SUM(D729:D730))"/>
    <hyperlink ref="AD972" r:id="rId7270" display="=@if(sum(d729.d730)=0,&quot;NA&quot;,SUM(L729:L730)/SUM(D729:D730))"/>
    <hyperlink ref="AF972" r:id="rId7271" display="=@if(sum(d729.d730)=0,&quot;NA&quot;,SUM(L729:L730)/SUM(D729:D730))"/>
    <hyperlink ref="AH972" r:id="rId7272" display="=@if(sum(d729.d730)=0,&quot;NA&quot;,SUM(L729:L730)/SUM(D729:D730))"/>
    <hyperlink ref="AJ972" r:id="rId7273" display="=@if(sum(d729.d730)=0,&quot;NA&quot;,SUM(L729:L730)/SUM(D729:D730))"/>
    <hyperlink ref="AL972" r:id="rId7274" display="=@if(sum(d729.d730)=0,&quot;NA&quot;,SUM(L729:L730)/SUM(D729:D730))"/>
    <hyperlink ref="AN972" r:id="rId7275" display="=@if(sum(d729.d730)=0,&quot;NA&quot;,SUM(L729:L730)/SUM(D729:D730))"/>
    <hyperlink ref="N973" r:id="rId7276" display="=@if(sum(d729.d730)=0,&quot;NA&quot;,SUM(L729:L730)/SUM(D729:D730))"/>
    <hyperlink ref="P973" r:id="rId7277" display="=@if(sum(d729.d730)=0,&quot;NA&quot;,SUM(L729:L730)/SUM(D729:D730))"/>
    <hyperlink ref="R973" r:id="rId7278" display="=@if(sum(d729.d730)=0,&quot;NA&quot;,SUM(L729:L730)/SUM(D729:D730))"/>
    <hyperlink ref="T973" r:id="rId7279" display="=@if(sum(d729.d730)=0,&quot;NA&quot;,SUM(L729:L730)/SUM(D729:D730))"/>
    <hyperlink ref="V973" r:id="rId7280" display="=@if(sum(d729.d730)=0,&quot;NA&quot;,SUM(L729:L730)/SUM(D729:D730))"/>
    <hyperlink ref="X973" r:id="rId7281" display="=@if(sum(d729.d730)=0,&quot;NA&quot;,SUM(L729:L730)/SUM(D729:D730))"/>
    <hyperlink ref="Z973" r:id="rId7282" display="=@if(sum(d729.d730)=0,&quot;NA&quot;,SUM(L729:L730)/SUM(D729:D730))"/>
    <hyperlink ref="AB973" r:id="rId7283" display="=@if(sum(d729.d730)=0,&quot;NA&quot;,SUM(L729:L730)/SUM(D729:D730))"/>
    <hyperlink ref="AD973" r:id="rId7284" display="=@if(sum(d729.d730)=0,&quot;NA&quot;,SUM(L729:L730)/SUM(D729:D730))"/>
    <hyperlink ref="AF973" r:id="rId7285" display="=@if(sum(d729.d730)=0,&quot;NA&quot;,SUM(L729:L730)/SUM(D729:D730))"/>
    <hyperlink ref="AH973" r:id="rId7286" display="=@if(sum(d729.d730)=0,&quot;NA&quot;,SUM(L729:L730)/SUM(D729:D730))"/>
    <hyperlink ref="AJ973" r:id="rId7287" display="=@if(sum(d729.d730)=0,&quot;NA&quot;,SUM(L729:L730)/SUM(D729:D730))"/>
    <hyperlink ref="AL973" r:id="rId7288" display="=@if(sum(d729.d730)=0,&quot;NA&quot;,SUM(L729:L730)/SUM(D729:D730))"/>
    <hyperlink ref="AN973" r:id="rId7289" display="=@if(sum(d729.d730)=0,&quot;NA&quot;,SUM(L729:L730)/SUM(D729:D730))"/>
    <hyperlink ref="P993" r:id="rId7290" display="=@if(sum(d729.d730)=0,&quot;NA&quot;,SUM(L729:L730)/SUM(D729:D730))"/>
    <hyperlink ref="R993" r:id="rId7291" display="=@if(sum(d729.d730)=0,&quot;NA&quot;,SUM(L729:L730)/SUM(D729:D730))"/>
    <hyperlink ref="T993" r:id="rId7292" display="=@if(sum(d729.d730)=0,&quot;NA&quot;,SUM(L729:L730)/SUM(D729:D730))"/>
    <hyperlink ref="V993" r:id="rId7293" display="=@if(sum(d729.d730)=0,&quot;NA&quot;,SUM(L729:L730)/SUM(D729:D730))"/>
    <hyperlink ref="X993" r:id="rId7294" display="=@if(sum(d729.d730)=0,&quot;NA&quot;,SUM(L729:L730)/SUM(D729:D730))"/>
    <hyperlink ref="Z993" r:id="rId7295" display="=@if(sum(d729.d730)=0,&quot;NA&quot;,SUM(L729:L730)/SUM(D729:D730))"/>
    <hyperlink ref="AB993" r:id="rId7296" display="=@if(sum(d729.d730)=0,&quot;NA&quot;,SUM(L729:L730)/SUM(D729:D730))"/>
    <hyperlink ref="AD993" r:id="rId7297" display="=@if(sum(d729.d730)=0,&quot;NA&quot;,SUM(L729:L730)/SUM(D729:D730))"/>
    <hyperlink ref="AF993" r:id="rId7298" display="=@if(sum(d729.d730)=0,&quot;NA&quot;,SUM(L729:L730)/SUM(D729:D730))"/>
    <hyperlink ref="AH993" r:id="rId7299" display="=@if(sum(d729.d730)=0,&quot;NA&quot;,SUM(L729:L730)/SUM(D729:D730))"/>
    <hyperlink ref="AJ993" r:id="rId7300" display="=@if(sum(d729.d730)=0,&quot;NA&quot;,SUM(L729:L730)/SUM(D729:D730))"/>
    <hyperlink ref="AL993" r:id="rId7301" display="=@if(sum(d729.d730)=0,&quot;NA&quot;,SUM(L729:L730)/SUM(D729:D730))"/>
    <hyperlink ref="AN993" r:id="rId7302" display="=@if(sum(d729.d730)=0,&quot;NA&quot;,SUM(L729:L730)/SUM(D729:D730))"/>
    <hyperlink ref="N994" r:id="rId7303" display="=@if(sum(d729.d730)=0,&quot;NA&quot;,SUM(L729:L730)/SUM(D729:D730))"/>
    <hyperlink ref="P994" r:id="rId7304" display="=@if(sum(d729.d730)=0,&quot;NA&quot;,SUM(L729:L730)/SUM(D729:D730))"/>
    <hyperlink ref="R994" r:id="rId7305" display="=@if(sum(d729.d730)=0,&quot;NA&quot;,SUM(L729:L730)/SUM(D729:D730))"/>
    <hyperlink ref="T994" r:id="rId7306" display="=@if(sum(d729.d730)=0,&quot;NA&quot;,SUM(L729:L730)/SUM(D729:D730))"/>
    <hyperlink ref="V994" r:id="rId7307" display="=@if(sum(d729.d730)=0,&quot;NA&quot;,SUM(L729:L730)/SUM(D729:D730))"/>
    <hyperlink ref="X994" r:id="rId7308" display="=@if(sum(d729.d730)=0,&quot;NA&quot;,SUM(L729:L730)/SUM(D729:D730))"/>
    <hyperlink ref="Z994" r:id="rId7309" display="=@if(sum(d729.d730)=0,&quot;NA&quot;,SUM(L729:L730)/SUM(D729:D730))"/>
    <hyperlink ref="AB994" r:id="rId7310" display="=@if(sum(d729.d730)=0,&quot;NA&quot;,SUM(L729:L730)/SUM(D729:D730))"/>
    <hyperlink ref="AD994" r:id="rId7311" display="=@if(sum(d729.d730)=0,&quot;NA&quot;,SUM(L729:L730)/SUM(D729:D730))"/>
    <hyperlink ref="AF994" r:id="rId7312" display="=@if(sum(d729.d730)=0,&quot;NA&quot;,SUM(L729:L730)/SUM(D729:D730))"/>
    <hyperlink ref="AH994" r:id="rId7313" display="=@if(sum(d729.d730)=0,&quot;NA&quot;,SUM(L729:L730)/SUM(D729:D730))"/>
    <hyperlink ref="AJ994" r:id="rId7314" display="=@if(sum(d729.d730)=0,&quot;NA&quot;,SUM(L729:L730)/SUM(D729:D730))"/>
    <hyperlink ref="AL994" r:id="rId7315" display="=@if(sum(d729.d730)=0,&quot;NA&quot;,SUM(L729:L730)/SUM(D729:D730))"/>
    <hyperlink ref="AN994" r:id="rId7316" display="=@if(sum(d729.d730)=0,&quot;NA&quot;,SUM(L729:L730)/SUM(D729:D730))"/>
    <hyperlink ref="P1014" r:id="rId7317" display="=@if(sum(d729.d730)=0,&quot;NA&quot;,SUM(L729:L730)/SUM(D729:D730))"/>
    <hyperlink ref="R1014" r:id="rId7318" display="=@if(sum(d729.d730)=0,&quot;NA&quot;,SUM(L729:L730)/SUM(D729:D730))"/>
    <hyperlink ref="T1014" r:id="rId7319" display="=@if(sum(d729.d730)=0,&quot;NA&quot;,SUM(L729:L730)/SUM(D729:D730))"/>
    <hyperlink ref="V1014" r:id="rId7320" display="=@if(sum(d729.d730)=0,&quot;NA&quot;,SUM(L729:L730)/SUM(D729:D730))"/>
    <hyperlink ref="X1014" r:id="rId7321" display="=@if(sum(d729.d730)=0,&quot;NA&quot;,SUM(L729:L730)/SUM(D729:D730))"/>
    <hyperlink ref="Z1014" r:id="rId7322" display="=@if(sum(d729.d730)=0,&quot;NA&quot;,SUM(L729:L730)/SUM(D729:D730))"/>
    <hyperlink ref="AB1014" r:id="rId7323" display="=@if(sum(d729.d730)=0,&quot;NA&quot;,SUM(L729:L730)/SUM(D729:D730))"/>
    <hyperlink ref="AD1014" r:id="rId7324" display="=@if(sum(d729.d730)=0,&quot;NA&quot;,SUM(L729:L730)/SUM(D729:D730))"/>
    <hyperlink ref="AF1014" r:id="rId7325" display="=@if(sum(d729.d730)=0,&quot;NA&quot;,SUM(L729:L730)/SUM(D729:D730))"/>
    <hyperlink ref="AH1014" r:id="rId7326" display="=@if(sum(d729.d730)=0,&quot;NA&quot;,SUM(L729:L730)/SUM(D729:D730))"/>
    <hyperlink ref="AJ1014" r:id="rId7327" display="=@if(sum(d729.d730)=0,&quot;NA&quot;,SUM(L729:L730)/SUM(D729:D730))"/>
    <hyperlink ref="AL1014" r:id="rId7328" display="=@if(sum(d729.d730)=0,&quot;NA&quot;,SUM(L729:L730)/SUM(D729:D730))"/>
    <hyperlink ref="AN1014" r:id="rId7329" display="=@if(sum(d729.d730)=0,&quot;NA&quot;,SUM(L729:L730)/SUM(D729:D730))"/>
    <hyperlink ref="N1015" r:id="rId7330" display="=@if(sum(d729.d730)=0,&quot;NA&quot;,SUM(L729:L730)/SUM(D729:D730))"/>
    <hyperlink ref="P1015" r:id="rId7331" display="=@if(sum(d729.d730)=0,&quot;NA&quot;,SUM(L729:L730)/SUM(D729:D730))"/>
    <hyperlink ref="R1015" r:id="rId7332" display="=@if(sum(d729.d730)=0,&quot;NA&quot;,SUM(L729:L730)/SUM(D729:D730))"/>
    <hyperlink ref="T1015" r:id="rId7333" display="=@if(sum(d729.d730)=0,&quot;NA&quot;,SUM(L729:L730)/SUM(D729:D730))"/>
    <hyperlink ref="V1015" r:id="rId7334" display="=@if(sum(d729.d730)=0,&quot;NA&quot;,SUM(L729:L730)/SUM(D729:D730))"/>
    <hyperlink ref="X1015" r:id="rId7335" display="=@if(sum(d729.d730)=0,&quot;NA&quot;,SUM(L729:L730)/SUM(D729:D730))"/>
    <hyperlink ref="Z1015" r:id="rId7336" display="=@if(sum(d729.d730)=0,&quot;NA&quot;,SUM(L729:L730)/SUM(D729:D730))"/>
    <hyperlink ref="AB1015" r:id="rId7337" display="=@if(sum(d729.d730)=0,&quot;NA&quot;,SUM(L729:L730)/SUM(D729:D730))"/>
    <hyperlink ref="AD1015" r:id="rId7338" display="=@if(sum(d729.d730)=0,&quot;NA&quot;,SUM(L729:L730)/SUM(D729:D730))"/>
    <hyperlink ref="AF1015" r:id="rId7339" display="=@if(sum(d729.d730)=0,&quot;NA&quot;,SUM(L729:L730)/SUM(D729:D730))"/>
    <hyperlink ref="AH1015" r:id="rId7340" display="=@if(sum(d729.d730)=0,&quot;NA&quot;,SUM(L729:L730)/SUM(D729:D730))"/>
    <hyperlink ref="AJ1015" r:id="rId7341" display="=@if(sum(d729.d730)=0,&quot;NA&quot;,SUM(L729:L730)/SUM(D729:D730))"/>
    <hyperlink ref="AL1015" r:id="rId7342" display="=@if(sum(d729.d730)=0,&quot;NA&quot;,SUM(L729:L730)/SUM(D729:D730))"/>
    <hyperlink ref="AN1015" r:id="rId7343" display="=@if(sum(d729.d730)=0,&quot;NA&quot;,SUM(L729:L730)/SUM(D729:D730))"/>
    <hyperlink ref="P1035" r:id="rId7344" display="=@if(sum(d729.d730)=0,&quot;NA&quot;,SUM(L729:L730)/SUM(D729:D730))"/>
    <hyperlink ref="R1035" r:id="rId7345" display="=@if(sum(d729.d730)=0,&quot;NA&quot;,SUM(L729:L730)/SUM(D729:D730))"/>
    <hyperlink ref="T1035" r:id="rId7346" display="=@if(sum(d729.d730)=0,&quot;NA&quot;,SUM(L729:L730)/SUM(D729:D730))"/>
    <hyperlink ref="V1035" r:id="rId7347" display="=@if(sum(d729.d730)=0,&quot;NA&quot;,SUM(L729:L730)/SUM(D729:D730))"/>
    <hyperlink ref="X1035" r:id="rId7348" display="=@if(sum(d729.d730)=0,&quot;NA&quot;,SUM(L729:L730)/SUM(D729:D730))"/>
    <hyperlink ref="Z1035" r:id="rId7349" display="=@if(sum(d729.d730)=0,&quot;NA&quot;,SUM(L729:L730)/SUM(D729:D730))"/>
    <hyperlink ref="AB1035" r:id="rId7350" display="=@if(sum(d729.d730)=0,&quot;NA&quot;,SUM(L729:L730)/SUM(D729:D730))"/>
    <hyperlink ref="AD1035" r:id="rId7351" display="=@if(sum(d729.d730)=0,&quot;NA&quot;,SUM(L729:L730)/SUM(D729:D730))"/>
    <hyperlink ref="AF1035" r:id="rId7352" display="=@if(sum(d729.d730)=0,&quot;NA&quot;,SUM(L729:L730)/SUM(D729:D730))"/>
    <hyperlink ref="AH1035" r:id="rId7353" display="=@if(sum(d729.d730)=0,&quot;NA&quot;,SUM(L729:L730)/SUM(D729:D730))"/>
    <hyperlink ref="AJ1035" r:id="rId7354" display="=@if(sum(d729.d730)=0,&quot;NA&quot;,SUM(L729:L730)/SUM(D729:D730))"/>
    <hyperlink ref="AL1035" r:id="rId7355" display="=@if(sum(d729.d730)=0,&quot;NA&quot;,SUM(L729:L730)/SUM(D729:D730))"/>
    <hyperlink ref="AN1035" r:id="rId7356" display="=@if(sum(d729.d730)=0,&quot;NA&quot;,SUM(L729:L730)/SUM(D729:D730))"/>
    <hyperlink ref="N1036" r:id="rId7357" display="=@if(sum(d729.d730)=0,&quot;NA&quot;,SUM(L729:L730)/SUM(D729:D730))"/>
    <hyperlink ref="P1036" r:id="rId7358" display="=@if(sum(d729.d730)=0,&quot;NA&quot;,SUM(L729:L730)/SUM(D729:D730))"/>
    <hyperlink ref="R1036" r:id="rId7359" display="=@if(sum(d729.d730)=0,&quot;NA&quot;,SUM(L729:L730)/SUM(D729:D730))"/>
    <hyperlink ref="T1036" r:id="rId7360" display="=@if(sum(d729.d730)=0,&quot;NA&quot;,SUM(L729:L730)/SUM(D729:D730))"/>
    <hyperlink ref="V1036" r:id="rId7361" display="=@if(sum(d729.d730)=0,&quot;NA&quot;,SUM(L729:L730)/SUM(D729:D730))"/>
    <hyperlink ref="X1036" r:id="rId7362" display="=@if(sum(d729.d730)=0,&quot;NA&quot;,SUM(L729:L730)/SUM(D729:D730))"/>
    <hyperlink ref="Z1036" r:id="rId7363" display="=@if(sum(d729.d730)=0,&quot;NA&quot;,SUM(L729:L730)/SUM(D729:D730))"/>
    <hyperlink ref="AB1036" r:id="rId7364" display="=@if(sum(d729.d730)=0,&quot;NA&quot;,SUM(L729:L730)/SUM(D729:D730))"/>
    <hyperlink ref="AD1036" r:id="rId7365" display="=@if(sum(d729.d730)=0,&quot;NA&quot;,SUM(L729:L730)/SUM(D729:D730))"/>
    <hyperlink ref="AF1036" r:id="rId7366" display="=@if(sum(d729.d730)=0,&quot;NA&quot;,SUM(L729:L730)/SUM(D729:D730))"/>
    <hyperlink ref="AH1036" r:id="rId7367" display="=@if(sum(d729.d730)=0,&quot;NA&quot;,SUM(L729:L730)/SUM(D729:D730))"/>
    <hyperlink ref="AJ1036" r:id="rId7368" display="=@if(sum(d729.d730)=0,&quot;NA&quot;,SUM(L729:L730)/SUM(D729:D730))"/>
    <hyperlink ref="AL1036" r:id="rId7369" display="=@if(sum(d729.d730)=0,&quot;NA&quot;,SUM(L729:L730)/SUM(D729:D730))"/>
    <hyperlink ref="AN1036" r:id="rId7370" display="=@if(sum(d729.d730)=0,&quot;NA&quot;,SUM(L729:L730)/SUM(D729:D730))"/>
    <hyperlink ref="P1056" r:id="rId7371" display="=@if(sum(d729.d730)=0,&quot;NA&quot;,SUM(L729:L730)/SUM(D729:D730))"/>
    <hyperlink ref="R1056" r:id="rId7372" display="=@if(sum(d729.d730)=0,&quot;NA&quot;,SUM(L729:L730)/SUM(D729:D730))"/>
    <hyperlink ref="T1056" r:id="rId7373" display="=@if(sum(d729.d730)=0,&quot;NA&quot;,SUM(L729:L730)/SUM(D729:D730))"/>
    <hyperlink ref="V1056" r:id="rId7374" display="=@if(sum(d729.d730)=0,&quot;NA&quot;,SUM(L729:L730)/SUM(D729:D730))"/>
    <hyperlink ref="X1056" r:id="rId7375" display="=@if(sum(d729.d730)=0,&quot;NA&quot;,SUM(L729:L730)/SUM(D729:D730))"/>
    <hyperlink ref="Z1056" r:id="rId7376" display="=@if(sum(d729.d730)=0,&quot;NA&quot;,SUM(L729:L730)/SUM(D729:D730))"/>
    <hyperlink ref="AB1056" r:id="rId7377" display="=@if(sum(d729.d730)=0,&quot;NA&quot;,SUM(L729:L730)/SUM(D729:D730))"/>
    <hyperlink ref="AD1056" r:id="rId7378" display="=@if(sum(d729.d730)=0,&quot;NA&quot;,SUM(L729:L730)/SUM(D729:D730))"/>
    <hyperlink ref="AF1056" r:id="rId7379" display="=@if(sum(d729.d730)=0,&quot;NA&quot;,SUM(L729:L730)/SUM(D729:D730))"/>
    <hyperlink ref="AH1056" r:id="rId7380" display="=@if(sum(d729.d730)=0,&quot;NA&quot;,SUM(L729:L730)/SUM(D729:D730))"/>
    <hyperlink ref="AJ1056" r:id="rId7381" display="=@if(sum(d729.d730)=0,&quot;NA&quot;,SUM(L729:L730)/SUM(D729:D730))"/>
    <hyperlink ref="AL1056" r:id="rId7382" display="=@if(sum(d729.d730)=0,&quot;NA&quot;,SUM(L729:L730)/SUM(D729:D730))"/>
    <hyperlink ref="AN1056" r:id="rId7383" display="=@if(sum(d729.d730)=0,&quot;NA&quot;,SUM(L729:L730)/SUM(D729:D730))"/>
    <hyperlink ref="N1057" r:id="rId7384" display="=@if(sum(d729.d730)=0,&quot;NA&quot;,SUM(L729:L730)/SUM(D729:D730))"/>
    <hyperlink ref="P1057" r:id="rId7385" display="=@if(sum(d729.d730)=0,&quot;NA&quot;,SUM(L729:L730)/SUM(D729:D730))"/>
    <hyperlink ref="R1057" r:id="rId7386" display="=@if(sum(d729.d730)=0,&quot;NA&quot;,SUM(L729:L730)/SUM(D729:D730))"/>
    <hyperlink ref="T1057" r:id="rId7387" display="=@if(sum(d729.d730)=0,&quot;NA&quot;,SUM(L729:L730)/SUM(D729:D730))"/>
    <hyperlink ref="V1057" r:id="rId7388" display="=@if(sum(d729.d730)=0,&quot;NA&quot;,SUM(L729:L730)/SUM(D729:D730))"/>
    <hyperlink ref="X1057" r:id="rId7389" display="=@if(sum(d729.d730)=0,&quot;NA&quot;,SUM(L729:L730)/SUM(D729:D730))"/>
    <hyperlink ref="Z1057" r:id="rId7390" display="=@if(sum(d729.d730)=0,&quot;NA&quot;,SUM(L729:L730)/SUM(D729:D730))"/>
    <hyperlink ref="AB1057" r:id="rId7391" display="=@if(sum(d729.d730)=0,&quot;NA&quot;,SUM(L729:L730)/SUM(D729:D730))"/>
    <hyperlink ref="AD1057" r:id="rId7392" display="=@if(sum(d729.d730)=0,&quot;NA&quot;,SUM(L729:L730)/SUM(D729:D730))"/>
    <hyperlink ref="AF1057" r:id="rId7393" display="=@if(sum(d729.d730)=0,&quot;NA&quot;,SUM(L729:L730)/SUM(D729:D730))"/>
    <hyperlink ref="AH1057" r:id="rId7394" display="=@if(sum(d729.d730)=0,&quot;NA&quot;,SUM(L729:L730)/SUM(D729:D730))"/>
    <hyperlink ref="AJ1057" r:id="rId7395" display="=@if(sum(d729.d730)=0,&quot;NA&quot;,SUM(L729:L730)/SUM(D729:D730))"/>
    <hyperlink ref="AL1057" r:id="rId7396" display="=@if(sum(d729.d730)=0,&quot;NA&quot;,SUM(L729:L730)/SUM(D729:D730))"/>
    <hyperlink ref="AN1057" r:id="rId7397" display="=@if(sum(d729.d730)=0,&quot;NA&quot;,SUM(L729:L730)/SUM(D729:D730))"/>
    <hyperlink ref="P1077" r:id="rId7398" display="=@if(sum(d729.d730)=0,&quot;NA&quot;,SUM(L729:L730)/SUM(D729:D730))"/>
    <hyperlink ref="R1077" r:id="rId7399" display="=@if(sum(d729.d730)=0,&quot;NA&quot;,SUM(L729:L730)/SUM(D729:D730))"/>
    <hyperlink ref="T1077" r:id="rId7400" display="=@if(sum(d729.d730)=0,&quot;NA&quot;,SUM(L729:L730)/SUM(D729:D730))"/>
    <hyperlink ref="V1077" r:id="rId7401" display="=@if(sum(d729.d730)=0,&quot;NA&quot;,SUM(L729:L730)/SUM(D729:D730))"/>
    <hyperlink ref="X1077" r:id="rId7402" display="=@if(sum(d729.d730)=0,&quot;NA&quot;,SUM(L729:L730)/SUM(D729:D730))"/>
    <hyperlink ref="Z1077" r:id="rId7403" display="=@if(sum(d729.d730)=0,&quot;NA&quot;,SUM(L729:L730)/SUM(D729:D730))"/>
    <hyperlink ref="AB1077" r:id="rId7404" display="=@if(sum(d729.d730)=0,&quot;NA&quot;,SUM(L729:L730)/SUM(D729:D730))"/>
    <hyperlink ref="AD1077" r:id="rId7405" display="=@if(sum(d729.d730)=0,&quot;NA&quot;,SUM(L729:L730)/SUM(D729:D730))"/>
    <hyperlink ref="AF1077" r:id="rId7406" display="=@if(sum(d729.d730)=0,&quot;NA&quot;,SUM(L729:L730)/SUM(D729:D730))"/>
    <hyperlink ref="AH1077" r:id="rId7407" display="=@if(sum(d729.d730)=0,&quot;NA&quot;,SUM(L729:L730)/SUM(D729:D730))"/>
    <hyperlink ref="AJ1077" r:id="rId7408" display="=@if(sum(d729.d730)=0,&quot;NA&quot;,SUM(L729:L730)/SUM(D729:D730))"/>
    <hyperlink ref="AL1077" r:id="rId7409" display="=@if(sum(d729.d730)=0,&quot;NA&quot;,SUM(L729:L730)/SUM(D729:D730))"/>
    <hyperlink ref="AN1077" r:id="rId7410" display="=@if(sum(d729.d730)=0,&quot;NA&quot;,SUM(L729:L730)/SUM(D729:D730))"/>
    <hyperlink ref="N1078" r:id="rId7411" display="=@if(sum(d729.d730)=0,&quot;NA&quot;,SUM(L729:L730)/SUM(D729:D730))"/>
    <hyperlink ref="P1078" r:id="rId7412" display="=@if(sum(d729.d730)=0,&quot;NA&quot;,SUM(L729:L730)/SUM(D729:D730))"/>
    <hyperlink ref="R1078" r:id="rId7413" display="=@if(sum(d729.d730)=0,&quot;NA&quot;,SUM(L729:L730)/SUM(D729:D730))"/>
    <hyperlink ref="T1078" r:id="rId7414" display="=@if(sum(d729.d730)=0,&quot;NA&quot;,SUM(L729:L730)/SUM(D729:D730))"/>
    <hyperlink ref="V1078" r:id="rId7415" display="=@if(sum(d729.d730)=0,&quot;NA&quot;,SUM(L729:L730)/SUM(D729:D730))"/>
    <hyperlink ref="X1078" r:id="rId7416" display="=@if(sum(d729.d730)=0,&quot;NA&quot;,SUM(L729:L730)/SUM(D729:D730))"/>
    <hyperlink ref="Z1078" r:id="rId7417" display="=@if(sum(d729.d730)=0,&quot;NA&quot;,SUM(L729:L730)/SUM(D729:D730))"/>
    <hyperlink ref="AB1078" r:id="rId7418" display="=@if(sum(d729.d730)=0,&quot;NA&quot;,SUM(L729:L730)/SUM(D729:D730))"/>
    <hyperlink ref="AD1078" r:id="rId7419" display="=@if(sum(d729.d730)=0,&quot;NA&quot;,SUM(L729:L730)/SUM(D729:D730))"/>
    <hyperlink ref="AF1078" r:id="rId7420" display="=@if(sum(d729.d730)=0,&quot;NA&quot;,SUM(L729:L730)/SUM(D729:D730))"/>
    <hyperlink ref="AH1078" r:id="rId7421" display="=@if(sum(d729.d730)=0,&quot;NA&quot;,SUM(L729:L730)/SUM(D729:D730))"/>
    <hyperlink ref="AJ1078" r:id="rId7422" display="=@if(sum(d729.d730)=0,&quot;NA&quot;,SUM(L729:L730)/SUM(D729:D730))"/>
    <hyperlink ref="AL1078" r:id="rId7423" display="=@if(sum(d729.d730)=0,&quot;NA&quot;,SUM(L729:L730)/SUM(D729:D730))"/>
    <hyperlink ref="AN1078" r:id="rId7424" display="=@if(sum(d729.d730)=0,&quot;NA&quot;,SUM(L729:L730)/SUM(D729:D730))"/>
    <hyperlink ref="P1098" r:id="rId7425" display="=@if(sum(d729.d730)=0,&quot;NA&quot;,SUM(L729:L730)/SUM(D729:D730))"/>
    <hyperlink ref="R1098" r:id="rId7426" display="=@if(sum(d729.d730)=0,&quot;NA&quot;,SUM(L729:L730)/SUM(D729:D730))"/>
    <hyperlink ref="T1098" r:id="rId7427" display="=@if(sum(d729.d730)=0,&quot;NA&quot;,SUM(L729:L730)/SUM(D729:D730))"/>
    <hyperlink ref="V1098" r:id="rId7428" display="=@if(sum(d729.d730)=0,&quot;NA&quot;,SUM(L729:L730)/SUM(D729:D730))"/>
    <hyperlink ref="X1098" r:id="rId7429" display="=@if(sum(d729.d730)=0,&quot;NA&quot;,SUM(L729:L730)/SUM(D729:D730))"/>
    <hyperlink ref="Z1098" r:id="rId7430" display="=@if(sum(d729.d730)=0,&quot;NA&quot;,SUM(L729:L730)/SUM(D729:D730))"/>
    <hyperlink ref="AB1098" r:id="rId7431" display="=@if(sum(d729.d730)=0,&quot;NA&quot;,SUM(L729:L730)/SUM(D729:D730))"/>
    <hyperlink ref="AD1098" r:id="rId7432" display="=@if(sum(d729.d730)=0,&quot;NA&quot;,SUM(L729:L730)/SUM(D729:D730))"/>
    <hyperlink ref="AF1098" r:id="rId7433" display="=@if(sum(d729.d730)=0,&quot;NA&quot;,SUM(L729:L730)/SUM(D729:D730))"/>
    <hyperlink ref="AH1098" r:id="rId7434" display="=@if(sum(d729.d730)=0,&quot;NA&quot;,SUM(L729:L730)/SUM(D729:D730))"/>
    <hyperlink ref="AJ1098" r:id="rId7435" display="=@if(sum(d729.d730)=0,&quot;NA&quot;,SUM(L729:L730)/SUM(D729:D730))"/>
    <hyperlink ref="AL1098" r:id="rId7436" display="=@if(sum(d729.d730)=0,&quot;NA&quot;,SUM(L729:L730)/SUM(D729:D730))"/>
    <hyperlink ref="AN1098" r:id="rId7437" display="=@if(sum(d729.d730)=0,&quot;NA&quot;,SUM(L729:L730)/SUM(D729:D730))"/>
    <hyperlink ref="N1099" r:id="rId7438" display="=@if(sum(d729.d730)=0,&quot;NA&quot;,SUM(L729:L730)/SUM(D729:D730))"/>
    <hyperlink ref="P1099" r:id="rId7439" display="=@if(sum(d729.d730)=0,&quot;NA&quot;,SUM(L729:L730)/SUM(D729:D730))"/>
    <hyperlink ref="R1099" r:id="rId7440" display="=@if(sum(d729.d730)=0,&quot;NA&quot;,SUM(L729:L730)/SUM(D729:D730))"/>
    <hyperlink ref="T1099" r:id="rId7441" display="=@if(sum(d729.d730)=0,&quot;NA&quot;,SUM(L729:L730)/SUM(D729:D730))"/>
    <hyperlink ref="V1099" r:id="rId7442" display="=@if(sum(d729.d730)=0,&quot;NA&quot;,SUM(L729:L730)/SUM(D729:D730))"/>
    <hyperlink ref="X1099" r:id="rId7443" display="=@if(sum(d729.d730)=0,&quot;NA&quot;,SUM(L729:L730)/SUM(D729:D730))"/>
    <hyperlink ref="Z1099" r:id="rId7444" display="=@if(sum(d729.d730)=0,&quot;NA&quot;,SUM(L729:L730)/SUM(D729:D730))"/>
    <hyperlink ref="AB1099" r:id="rId7445" display="=@if(sum(d729.d730)=0,&quot;NA&quot;,SUM(L729:L730)/SUM(D729:D730))"/>
    <hyperlink ref="AD1099" r:id="rId7446" display="=@if(sum(d729.d730)=0,&quot;NA&quot;,SUM(L729:L730)/SUM(D729:D730))"/>
    <hyperlink ref="AF1099" r:id="rId7447" display="=@if(sum(d729.d730)=0,&quot;NA&quot;,SUM(L729:L730)/SUM(D729:D730))"/>
    <hyperlink ref="AH1099" r:id="rId7448" display="=@if(sum(d729.d730)=0,&quot;NA&quot;,SUM(L729:L730)/SUM(D729:D730))"/>
    <hyperlink ref="AJ1099" r:id="rId7449" display="=@if(sum(d729.d730)=0,&quot;NA&quot;,SUM(L729:L730)/SUM(D729:D730))"/>
    <hyperlink ref="AL1099" r:id="rId7450" display="=@if(sum(d729.d730)=0,&quot;NA&quot;,SUM(L729:L730)/SUM(D729:D730))"/>
    <hyperlink ref="AN1099" r:id="rId7451" display="=@if(sum(d729.d730)=0,&quot;NA&quot;,SUM(L729:L730)/SUM(D729:D730))"/>
    <hyperlink ref="P1119" r:id="rId7452" display="=@if(sum(d729.d730)=0,&quot;NA&quot;,SUM(L729:L730)/SUM(D729:D730))"/>
    <hyperlink ref="R1119" r:id="rId7453" display="=@if(sum(d729.d730)=0,&quot;NA&quot;,SUM(L729:L730)/SUM(D729:D730))"/>
    <hyperlink ref="T1119" r:id="rId7454" display="=@if(sum(d729.d730)=0,&quot;NA&quot;,SUM(L729:L730)/SUM(D729:D730))"/>
    <hyperlink ref="V1119" r:id="rId7455" display="=@if(sum(d729.d730)=0,&quot;NA&quot;,SUM(L729:L730)/SUM(D729:D730))"/>
    <hyperlink ref="X1119" r:id="rId7456" display="=@if(sum(d729.d730)=0,&quot;NA&quot;,SUM(L729:L730)/SUM(D729:D730))"/>
    <hyperlink ref="Z1119" r:id="rId7457" display="=@if(sum(d729.d730)=0,&quot;NA&quot;,SUM(L729:L730)/SUM(D729:D730))"/>
    <hyperlink ref="AB1119" r:id="rId7458" display="=@if(sum(d729.d730)=0,&quot;NA&quot;,SUM(L729:L730)/SUM(D729:D730))"/>
    <hyperlink ref="AD1119" r:id="rId7459" display="=@if(sum(d729.d730)=0,&quot;NA&quot;,SUM(L729:L730)/SUM(D729:D730))"/>
    <hyperlink ref="AF1119" r:id="rId7460" display="=@if(sum(d729.d730)=0,&quot;NA&quot;,SUM(L729:L730)/SUM(D729:D730))"/>
    <hyperlink ref="AH1119" r:id="rId7461" display="=@if(sum(d729.d730)=0,&quot;NA&quot;,SUM(L729:L730)/SUM(D729:D730))"/>
    <hyperlink ref="AJ1119" r:id="rId7462" display="=@if(sum(d729.d730)=0,&quot;NA&quot;,SUM(L729:L730)/SUM(D729:D730))"/>
    <hyperlink ref="AL1119" r:id="rId7463" display="=@if(sum(d729.d730)=0,&quot;NA&quot;,SUM(L729:L730)/SUM(D729:D730))"/>
    <hyperlink ref="AN1119" r:id="rId7464" display="=@if(sum(d729.d730)=0,&quot;NA&quot;,SUM(L729:L730)/SUM(D729:D730))"/>
    <hyperlink ref="N1120" r:id="rId7465" display="=@if(sum(d729.d730)=0,&quot;NA&quot;,SUM(L729:L730)/SUM(D729:D730))"/>
    <hyperlink ref="P1120" r:id="rId7466" display="=@if(sum(d729.d730)=0,&quot;NA&quot;,SUM(L729:L730)/SUM(D729:D730))"/>
    <hyperlink ref="R1120" r:id="rId7467" display="=@if(sum(d729.d730)=0,&quot;NA&quot;,SUM(L729:L730)/SUM(D729:D730))"/>
    <hyperlink ref="T1120" r:id="rId7468" display="=@if(sum(d729.d730)=0,&quot;NA&quot;,SUM(L729:L730)/SUM(D729:D730))"/>
    <hyperlink ref="V1120" r:id="rId7469" display="=@if(sum(d729.d730)=0,&quot;NA&quot;,SUM(L729:L730)/SUM(D729:D730))"/>
    <hyperlink ref="X1120" r:id="rId7470" display="=@if(sum(d729.d730)=0,&quot;NA&quot;,SUM(L729:L730)/SUM(D729:D730))"/>
    <hyperlink ref="Z1120" r:id="rId7471" display="=@if(sum(d729.d730)=0,&quot;NA&quot;,SUM(L729:L730)/SUM(D729:D730))"/>
    <hyperlink ref="AB1120" r:id="rId7472" display="=@if(sum(d729.d730)=0,&quot;NA&quot;,SUM(L729:L730)/SUM(D729:D730))"/>
    <hyperlink ref="AD1120" r:id="rId7473" display="=@if(sum(d729.d730)=0,&quot;NA&quot;,SUM(L729:L730)/SUM(D729:D730))"/>
    <hyperlink ref="AF1120" r:id="rId7474" display="=@if(sum(d729.d730)=0,&quot;NA&quot;,SUM(L729:L730)/SUM(D729:D730))"/>
    <hyperlink ref="AH1120" r:id="rId7475" display="=@if(sum(d729.d730)=0,&quot;NA&quot;,SUM(L729:L730)/SUM(D729:D730))"/>
    <hyperlink ref="AJ1120" r:id="rId7476" display="=@if(sum(d729.d730)=0,&quot;NA&quot;,SUM(L729:L730)/SUM(D729:D730))"/>
    <hyperlink ref="AL1120" r:id="rId7477" display="=@if(sum(d729.d730)=0,&quot;NA&quot;,SUM(L729:L730)/SUM(D729:D730))"/>
    <hyperlink ref="AN1120" r:id="rId7478" display="=@if(sum(d729.d730)=0,&quot;NA&quot;,SUM(L729:L730)/SUM(D729:D730))"/>
    <hyperlink ref="P1140" r:id="rId7479" display="=@if(sum(d729.d730)=0,&quot;NA&quot;,SUM(L729:L730)/SUM(D729:D730))"/>
    <hyperlink ref="R1140" r:id="rId7480" display="=@if(sum(d729.d730)=0,&quot;NA&quot;,SUM(L729:L730)/SUM(D729:D730))"/>
    <hyperlink ref="T1140" r:id="rId7481" display="=@if(sum(d729.d730)=0,&quot;NA&quot;,SUM(L729:L730)/SUM(D729:D730))"/>
    <hyperlink ref="V1140" r:id="rId7482" display="=@if(sum(d729.d730)=0,&quot;NA&quot;,SUM(L729:L730)/SUM(D729:D730))"/>
    <hyperlink ref="X1140" r:id="rId7483" display="=@if(sum(d729.d730)=0,&quot;NA&quot;,SUM(L729:L730)/SUM(D729:D730))"/>
    <hyperlink ref="Z1140" r:id="rId7484" display="=@if(sum(d729.d730)=0,&quot;NA&quot;,SUM(L729:L730)/SUM(D729:D730))"/>
    <hyperlink ref="AB1140" r:id="rId7485" display="=@if(sum(d729.d730)=0,&quot;NA&quot;,SUM(L729:L730)/SUM(D729:D730))"/>
    <hyperlink ref="AD1140" r:id="rId7486" display="=@if(sum(d729.d730)=0,&quot;NA&quot;,SUM(L729:L730)/SUM(D729:D730))"/>
    <hyperlink ref="AF1140" r:id="rId7487" display="=@if(sum(d729.d730)=0,&quot;NA&quot;,SUM(L729:L730)/SUM(D729:D730))"/>
    <hyperlink ref="AH1140" r:id="rId7488" display="=@if(sum(d729.d730)=0,&quot;NA&quot;,SUM(L729:L730)/SUM(D729:D730))"/>
    <hyperlink ref="AJ1140" r:id="rId7489" display="=@if(sum(d729.d730)=0,&quot;NA&quot;,SUM(L729:L730)/SUM(D729:D730))"/>
    <hyperlink ref="AL1140" r:id="rId7490" display="=@if(sum(d729.d730)=0,&quot;NA&quot;,SUM(L729:L730)/SUM(D729:D730))"/>
    <hyperlink ref="AN1140" r:id="rId7491" display="=@if(sum(d729.d730)=0,&quot;NA&quot;,SUM(L729:L730)/SUM(D729:D730))"/>
    <hyperlink ref="N1141" r:id="rId7492" display="=@if(sum(d729.d730)=0,&quot;NA&quot;,SUM(L729:L730)/SUM(D729:D730))"/>
    <hyperlink ref="P1141" r:id="rId7493" display="=@if(sum(d729.d730)=0,&quot;NA&quot;,SUM(L729:L730)/SUM(D729:D730))"/>
    <hyperlink ref="R1141" r:id="rId7494" display="=@if(sum(d729.d730)=0,&quot;NA&quot;,SUM(L729:L730)/SUM(D729:D730))"/>
    <hyperlink ref="T1141" r:id="rId7495" display="=@if(sum(d729.d730)=0,&quot;NA&quot;,SUM(L729:L730)/SUM(D729:D730))"/>
    <hyperlink ref="V1141" r:id="rId7496" display="=@if(sum(d729.d730)=0,&quot;NA&quot;,SUM(L729:L730)/SUM(D729:D730))"/>
    <hyperlink ref="X1141" r:id="rId7497" display="=@if(sum(d729.d730)=0,&quot;NA&quot;,SUM(L729:L730)/SUM(D729:D730))"/>
    <hyperlink ref="Z1141" r:id="rId7498" display="=@if(sum(d729.d730)=0,&quot;NA&quot;,SUM(L729:L730)/SUM(D729:D730))"/>
    <hyperlink ref="AB1141" r:id="rId7499" display="=@if(sum(d729.d730)=0,&quot;NA&quot;,SUM(L729:L730)/SUM(D729:D730))"/>
    <hyperlink ref="AD1141" r:id="rId7500" display="=@if(sum(d729.d730)=0,&quot;NA&quot;,SUM(L729:L730)/SUM(D729:D730))"/>
    <hyperlink ref="AF1141" r:id="rId7501" display="=@if(sum(d729.d730)=0,&quot;NA&quot;,SUM(L729:L730)/SUM(D729:D730))"/>
    <hyperlink ref="AH1141" r:id="rId7502" display="=@if(sum(d729.d730)=0,&quot;NA&quot;,SUM(L729:L730)/SUM(D729:D730))"/>
    <hyperlink ref="AJ1141" r:id="rId7503" display="=@if(sum(d729.d730)=0,&quot;NA&quot;,SUM(L729:L730)/SUM(D729:D730))"/>
    <hyperlink ref="AL1141" r:id="rId7504" display="=@if(sum(d729.d730)=0,&quot;NA&quot;,SUM(L729:L730)/SUM(D729:D730))"/>
    <hyperlink ref="AN1141" r:id="rId7505" display="=@if(sum(d729.d730)=0,&quot;NA&quot;,SUM(L729:L730)/SUM(D729:D730))"/>
    <hyperlink ref="P1161" r:id="rId7506" display="=@if(sum(d729.d730)=0,&quot;NA&quot;,SUM(L729:L730)/SUM(D729:D730))"/>
    <hyperlink ref="R1161" r:id="rId7507" display="=@if(sum(d729.d730)=0,&quot;NA&quot;,SUM(L729:L730)/SUM(D729:D730))"/>
    <hyperlink ref="T1161" r:id="rId7508" display="=@if(sum(d729.d730)=0,&quot;NA&quot;,SUM(L729:L730)/SUM(D729:D730))"/>
    <hyperlink ref="V1161" r:id="rId7509" display="=@if(sum(d729.d730)=0,&quot;NA&quot;,SUM(L729:L730)/SUM(D729:D730))"/>
    <hyperlink ref="X1161" r:id="rId7510" display="=@if(sum(d729.d730)=0,&quot;NA&quot;,SUM(L729:L730)/SUM(D729:D730))"/>
    <hyperlink ref="Z1161" r:id="rId7511" display="=@if(sum(d729.d730)=0,&quot;NA&quot;,SUM(L729:L730)/SUM(D729:D730))"/>
    <hyperlink ref="AB1161" r:id="rId7512" display="=@if(sum(d729.d730)=0,&quot;NA&quot;,SUM(L729:L730)/SUM(D729:D730))"/>
    <hyperlink ref="AD1161" r:id="rId7513" display="=@if(sum(d729.d730)=0,&quot;NA&quot;,SUM(L729:L730)/SUM(D729:D730))"/>
    <hyperlink ref="AF1161" r:id="rId7514" display="=@if(sum(d729.d730)=0,&quot;NA&quot;,SUM(L729:L730)/SUM(D729:D730))"/>
    <hyperlink ref="AH1161" r:id="rId7515" display="=@if(sum(d729.d730)=0,&quot;NA&quot;,SUM(L729:L730)/SUM(D729:D730))"/>
    <hyperlink ref="AJ1161" r:id="rId7516" display="=@if(sum(d729.d730)=0,&quot;NA&quot;,SUM(L729:L730)/SUM(D729:D730))"/>
    <hyperlink ref="AL1161" r:id="rId7517" display="=@if(sum(d729.d730)=0,&quot;NA&quot;,SUM(L729:L730)/SUM(D729:D730))"/>
    <hyperlink ref="AN1161" r:id="rId7518" display="=@if(sum(d729.d730)=0,&quot;NA&quot;,SUM(L729:L730)/SUM(D729:D730))"/>
    <hyperlink ref="N1162" r:id="rId7519" display="=@if(sum(d729.d730)=0,&quot;NA&quot;,SUM(L729:L730)/SUM(D729:D730))"/>
    <hyperlink ref="P1162" r:id="rId7520" display="=@if(sum(d729.d730)=0,&quot;NA&quot;,SUM(L729:L730)/SUM(D729:D730))"/>
    <hyperlink ref="R1162" r:id="rId7521" display="=@if(sum(d729.d730)=0,&quot;NA&quot;,SUM(L729:L730)/SUM(D729:D730))"/>
    <hyperlink ref="T1162" r:id="rId7522" display="=@if(sum(d729.d730)=0,&quot;NA&quot;,SUM(L729:L730)/SUM(D729:D730))"/>
    <hyperlink ref="V1162" r:id="rId7523" display="=@if(sum(d729.d730)=0,&quot;NA&quot;,SUM(L729:L730)/SUM(D729:D730))"/>
    <hyperlink ref="X1162" r:id="rId7524" display="=@if(sum(d729.d730)=0,&quot;NA&quot;,SUM(L729:L730)/SUM(D729:D730))"/>
    <hyperlink ref="Z1162" r:id="rId7525" display="=@if(sum(d729.d730)=0,&quot;NA&quot;,SUM(L729:L730)/SUM(D729:D730))"/>
    <hyperlink ref="AB1162" r:id="rId7526" display="=@if(sum(d729.d730)=0,&quot;NA&quot;,SUM(L729:L730)/SUM(D729:D730))"/>
    <hyperlink ref="AD1162" r:id="rId7527" display="=@if(sum(d729.d730)=0,&quot;NA&quot;,SUM(L729:L730)/SUM(D729:D730))"/>
    <hyperlink ref="AF1162" r:id="rId7528" display="=@if(sum(d729.d730)=0,&quot;NA&quot;,SUM(L729:L730)/SUM(D729:D730))"/>
    <hyperlink ref="AH1162" r:id="rId7529" display="=@if(sum(d729.d730)=0,&quot;NA&quot;,SUM(L729:L730)/SUM(D729:D730))"/>
    <hyperlink ref="AJ1162" r:id="rId7530" display="=@if(sum(d729.d730)=0,&quot;NA&quot;,SUM(L729:L730)/SUM(D729:D730))"/>
    <hyperlink ref="AL1162" r:id="rId7531" display="=@if(sum(d729.d730)=0,&quot;NA&quot;,SUM(L729:L730)/SUM(D729:D730))"/>
    <hyperlink ref="AN1162" r:id="rId7532" display="=@if(sum(d729.d730)=0,&quot;NA&quot;,SUM(L729:L730)/SUM(D729:D730))"/>
    <hyperlink ref="P1182" r:id="rId7533" display="=@if(sum(d729.d730)=0,&quot;NA&quot;,SUM(L729:L730)/SUM(D729:D730))"/>
    <hyperlink ref="R1182" r:id="rId7534" display="=@if(sum(d729.d730)=0,&quot;NA&quot;,SUM(L729:L730)/SUM(D729:D730))"/>
    <hyperlink ref="T1182" r:id="rId7535" display="=@if(sum(d729.d730)=0,&quot;NA&quot;,SUM(L729:L730)/SUM(D729:D730))"/>
    <hyperlink ref="V1182" r:id="rId7536" display="=@if(sum(d729.d730)=0,&quot;NA&quot;,SUM(L729:L730)/SUM(D729:D730))"/>
    <hyperlink ref="X1182" r:id="rId7537" display="=@if(sum(d729.d730)=0,&quot;NA&quot;,SUM(L729:L730)/SUM(D729:D730))"/>
    <hyperlink ref="Z1182" r:id="rId7538" display="=@if(sum(d729.d730)=0,&quot;NA&quot;,SUM(L729:L730)/SUM(D729:D730))"/>
    <hyperlink ref="AB1182" r:id="rId7539" display="=@if(sum(d729.d730)=0,&quot;NA&quot;,SUM(L729:L730)/SUM(D729:D730))"/>
    <hyperlink ref="AD1182" r:id="rId7540" display="=@if(sum(d729.d730)=0,&quot;NA&quot;,SUM(L729:L730)/SUM(D729:D730))"/>
    <hyperlink ref="AF1182" r:id="rId7541" display="=@if(sum(d729.d730)=0,&quot;NA&quot;,SUM(L729:L730)/SUM(D729:D730))"/>
    <hyperlink ref="AH1182" r:id="rId7542" display="=@if(sum(d729.d730)=0,&quot;NA&quot;,SUM(L729:L730)/SUM(D729:D730))"/>
    <hyperlink ref="AJ1182" r:id="rId7543" display="=@if(sum(d729.d730)=0,&quot;NA&quot;,SUM(L729:L730)/SUM(D729:D730))"/>
    <hyperlink ref="AL1182" r:id="rId7544" display="=@if(sum(d729.d730)=0,&quot;NA&quot;,SUM(L729:L730)/SUM(D729:D730))"/>
    <hyperlink ref="AN1182" r:id="rId7545" display="=@if(sum(d729.d730)=0,&quot;NA&quot;,SUM(L729:L730)/SUM(D729:D730))"/>
    <hyperlink ref="N1183" r:id="rId7546" display="=@if(sum(d729.d730)=0,&quot;NA&quot;,SUM(L729:L730)/SUM(D729:D730))"/>
    <hyperlink ref="P1183" r:id="rId7547" display="=@if(sum(d729.d730)=0,&quot;NA&quot;,SUM(L729:L730)/SUM(D729:D730))"/>
    <hyperlink ref="R1183" r:id="rId7548" display="=@if(sum(d729.d730)=0,&quot;NA&quot;,SUM(L729:L730)/SUM(D729:D730))"/>
    <hyperlink ref="T1183" r:id="rId7549" display="=@if(sum(d729.d730)=0,&quot;NA&quot;,SUM(L729:L730)/SUM(D729:D730))"/>
    <hyperlink ref="V1183" r:id="rId7550" display="=@if(sum(d729.d730)=0,&quot;NA&quot;,SUM(L729:L730)/SUM(D729:D730))"/>
    <hyperlink ref="X1183" r:id="rId7551" display="=@if(sum(d729.d730)=0,&quot;NA&quot;,SUM(L729:L730)/SUM(D729:D730))"/>
    <hyperlink ref="Z1183" r:id="rId7552" display="=@if(sum(d729.d730)=0,&quot;NA&quot;,SUM(L729:L730)/SUM(D729:D730))"/>
    <hyperlink ref="AB1183" r:id="rId7553" display="=@if(sum(d729.d730)=0,&quot;NA&quot;,SUM(L729:L730)/SUM(D729:D730))"/>
    <hyperlink ref="AD1183" r:id="rId7554" display="=@if(sum(d729.d730)=0,&quot;NA&quot;,SUM(L729:L730)/SUM(D729:D730))"/>
    <hyperlink ref="AF1183" r:id="rId7555" display="=@if(sum(d729.d730)=0,&quot;NA&quot;,SUM(L729:L730)/SUM(D729:D730))"/>
    <hyperlink ref="AH1183" r:id="rId7556" display="=@if(sum(d729.d730)=0,&quot;NA&quot;,SUM(L729:L730)/SUM(D729:D730))"/>
    <hyperlink ref="AJ1183" r:id="rId7557" display="=@if(sum(d729.d730)=0,&quot;NA&quot;,SUM(L729:L730)/SUM(D729:D730))"/>
    <hyperlink ref="AL1183" r:id="rId7558" display="=@if(sum(d729.d730)=0,&quot;NA&quot;,SUM(L729:L730)/SUM(D729:D730))"/>
    <hyperlink ref="AN1183" r:id="rId7559" display="=@if(sum(d729.d730)=0,&quot;NA&quot;,SUM(L729:L730)/SUM(D729:D730))"/>
    <hyperlink ref="P1203" r:id="rId7560" display="=@if(sum(d729.d730)=0,&quot;NA&quot;,SUM(L729:L730)/SUM(D729:D730))"/>
    <hyperlink ref="R1203" r:id="rId7561" display="=@if(sum(d729.d730)=0,&quot;NA&quot;,SUM(L729:L730)/SUM(D729:D730))"/>
    <hyperlink ref="T1203" r:id="rId7562" display="=@if(sum(d729.d730)=0,&quot;NA&quot;,SUM(L729:L730)/SUM(D729:D730))"/>
    <hyperlink ref="V1203" r:id="rId7563" display="=@if(sum(d729.d730)=0,&quot;NA&quot;,SUM(L729:L730)/SUM(D729:D730))"/>
    <hyperlink ref="X1203" r:id="rId7564" display="=@if(sum(d729.d730)=0,&quot;NA&quot;,SUM(L729:L730)/SUM(D729:D730))"/>
    <hyperlink ref="Z1203" r:id="rId7565" display="=@if(sum(d729.d730)=0,&quot;NA&quot;,SUM(L729:L730)/SUM(D729:D730))"/>
    <hyperlink ref="AB1203" r:id="rId7566" display="=@if(sum(d729.d730)=0,&quot;NA&quot;,SUM(L729:L730)/SUM(D729:D730))"/>
    <hyperlink ref="AD1203" r:id="rId7567" display="=@if(sum(d729.d730)=0,&quot;NA&quot;,SUM(L729:L730)/SUM(D729:D730))"/>
    <hyperlink ref="AF1203" r:id="rId7568" display="=@if(sum(d729.d730)=0,&quot;NA&quot;,SUM(L729:L730)/SUM(D729:D730))"/>
    <hyperlink ref="AH1203" r:id="rId7569" display="=@if(sum(d729.d730)=0,&quot;NA&quot;,SUM(L729:L730)/SUM(D729:D730))"/>
    <hyperlink ref="AJ1203" r:id="rId7570" display="=@if(sum(d729.d730)=0,&quot;NA&quot;,SUM(L729:L730)/SUM(D729:D730))"/>
    <hyperlink ref="AL1203" r:id="rId7571" display="=@if(sum(d729.d730)=0,&quot;NA&quot;,SUM(L729:L730)/SUM(D729:D730))"/>
    <hyperlink ref="AN1203" r:id="rId7572" display="=@if(sum(d729.d730)=0,&quot;NA&quot;,SUM(L729:L730)/SUM(D729:D730))"/>
    <hyperlink ref="N1204" r:id="rId7573" display="=@if(sum(d729.d730)=0,&quot;NA&quot;,SUM(L729:L730)/SUM(D729:D730))"/>
    <hyperlink ref="P1204" r:id="rId7574" display="=@if(sum(d729.d730)=0,&quot;NA&quot;,SUM(L729:L730)/SUM(D729:D730))"/>
    <hyperlink ref="R1204" r:id="rId7575" display="=@if(sum(d729.d730)=0,&quot;NA&quot;,SUM(L729:L730)/SUM(D729:D730))"/>
    <hyperlink ref="T1204" r:id="rId7576" display="=@if(sum(d729.d730)=0,&quot;NA&quot;,SUM(L729:L730)/SUM(D729:D730))"/>
    <hyperlink ref="V1204" r:id="rId7577" display="=@if(sum(d729.d730)=0,&quot;NA&quot;,SUM(L729:L730)/SUM(D729:D730))"/>
    <hyperlink ref="X1204" r:id="rId7578" display="=@if(sum(d729.d730)=0,&quot;NA&quot;,SUM(L729:L730)/SUM(D729:D730))"/>
    <hyperlink ref="Z1204" r:id="rId7579" display="=@if(sum(d729.d730)=0,&quot;NA&quot;,SUM(L729:L730)/SUM(D729:D730))"/>
    <hyperlink ref="AB1204" r:id="rId7580" display="=@if(sum(d729.d730)=0,&quot;NA&quot;,SUM(L729:L730)/SUM(D729:D730))"/>
    <hyperlink ref="AD1204" r:id="rId7581" display="=@if(sum(d729.d730)=0,&quot;NA&quot;,SUM(L729:L730)/SUM(D729:D730))"/>
    <hyperlink ref="AF1204" r:id="rId7582" display="=@if(sum(d729.d730)=0,&quot;NA&quot;,SUM(L729:L730)/SUM(D729:D730))"/>
    <hyperlink ref="AH1204" r:id="rId7583" display="=@if(sum(d729.d730)=0,&quot;NA&quot;,SUM(L729:L730)/SUM(D729:D730))"/>
    <hyperlink ref="AJ1204" r:id="rId7584" display="=@if(sum(d729.d730)=0,&quot;NA&quot;,SUM(L729:L730)/SUM(D729:D730))"/>
    <hyperlink ref="AL1204" r:id="rId7585" display="=@if(sum(d729.d730)=0,&quot;NA&quot;,SUM(L729:L730)/SUM(D729:D730))"/>
    <hyperlink ref="AN1204" r:id="rId7586" display="=@if(sum(d729.d730)=0,&quot;NA&quot;,SUM(L729:L730)/SUM(D729:D730))"/>
    <hyperlink ref="P1224" r:id="rId7587" display="=@if(sum(d729.d730)=0,&quot;NA&quot;,SUM(L729:L730)/SUM(D729:D730))"/>
    <hyperlink ref="R1224" r:id="rId7588" display="=@if(sum(d729.d730)=0,&quot;NA&quot;,SUM(L729:L730)/SUM(D729:D730))"/>
    <hyperlink ref="T1224" r:id="rId7589" display="=@if(sum(d729.d730)=0,&quot;NA&quot;,SUM(L729:L730)/SUM(D729:D730))"/>
    <hyperlink ref="V1224" r:id="rId7590" display="=@if(sum(d729.d730)=0,&quot;NA&quot;,SUM(L729:L730)/SUM(D729:D730))"/>
    <hyperlink ref="X1224" r:id="rId7591" display="=@if(sum(d729.d730)=0,&quot;NA&quot;,SUM(L729:L730)/SUM(D729:D730))"/>
    <hyperlink ref="Z1224" r:id="rId7592" display="=@if(sum(d729.d730)=0,&quot;NA&quot;,SUM(L729:L730)/SUM(D729:D730))"/>
    <hyperlink ref="AB1224" r:id="rId7593" display="=@if(sum(d729.d730)=0,&quot;NA&quot;,SUM(L729:L730)/SUM(D729:D730))"/>
    <hyperlink ref="AD1224" r:id="rId7594" display="=@if(sum(d729.d730)=0,&quot;NA&quot;,SUM(L729:L730)/SUM(D729:D730))"/>
    <hyperlink ref="AF1224" r:id="rId7595" display="=@if(sum(d729.d730)=0,&quot;NA&quot;,SUM(L729:L730)/SUM(D729:D730))"/>
    <hyperlink ref="AH1224" r:id="rId7596" display="=@if(sum(d729.d730)=0,&quot;NA&quot;,SUM(L729:L730)/SUM(D729:D730))"/>
    <hyperlink ref="AJ1224" r:id="rId7597" display="=@if(sum(d729.d730)=0,&quot;NA&quot;,SUM(L729:L730)/SUM(D729:D730))"/>
    <hyperlink ref="AL1224" r:id="rId7598" display="=@if(sum(d729.d730)=0,&quot;NA&quot;,SUM(L729:L730)/SUM(D729:D730))"/>
    <hyperlink ref="AN1224" r:id="rId7599" display="=@if(sum(d729.d730)=0,&quot;NA&quot;,SUM(L729:L730)/SUM(D729:D730))"/>
    <hyperlink ref="N1225" r:id="rId7600" display="=@if(sum(d729.d730)=0,&quot;NA&quot;,SUM(L729:L730)/SUM(D729:D730))"/>
    <hyperlink ref="P1225" r:id="rId7601" display="=@if(sum(d729.d730)=0,&quot;NA&quot;,SUM(L729:L730)/SUM(D729:D730))"/>
    <hyperlink ref="R1225" r:id="rId7602" display="=@if(sum(d729.d730)=0,&quot;NA&quot;,SUM(L729:L730)/SUM(D729:D730))"/>
    <hyperlink ref="T1225" r:id="rId7603" display="=@if(sum(d729.d730)=0,&quot;NA&quot;,SUM(L729:L730)/SUM(D729:D730))"/>
    <hyperlink ref="V1225" r:id="rId7604" display="=@if(sum(d729.d730)=0,&quot;NA&quot;,SUM(L729:L730)/SUM(D729:D730))"/>
    <hyperlink ref="X1225" r:id="rId7605" display="=@if(sum(d729.d730)=0,&quot;NA&quot;,SUM(L729:L730)/SUM(D729:D730))"/>
    <hyperlink ref="Z1225" r:id="rId7606" display="=@if(sum(d729.d730)=0,&quot;NA&quot;,SUM(L729:L730)/SUM(D729:D730))"/>
    <hyperlink ref="AB1225" r:id="rId7607" display="=@if(sum(d729.d730)=0,&quot;NA&quot;,SUM(L729:L730)/SUM(D729:D730))"/>
    <hyperlink ref="AD1225" r:id="rId7608" display="=@if(sum(d729.d730)=0,&quot;NA&quot;,SUM(L729:L730)/SUM(D729:D730))"/>
    <hyperlink ref="AF1225" r:id="rId7609" display="=@if(sum(d729.d730)=0,&quot;NA&quot;,SUM(L729:L730)/SUM(D729:D730))"/>
    <hyperlink ref="AH1225" r:id="rId7610" display="=@if(sum(d729.d730)=0,&quot;NA&quot;,SUM(L729:L730)/SUM(D729:D730))"/>
    <hyperlink ref="AJ1225" r:id="rId7611" display="=@if(sum(d729.d730)=0,&quot;NA&quot;,SUM(L729:L730)/SUM(D729:D730))"/>
    <hyperlink ref="AL1225" r:id="rId7612" display="=@if(sum(d729.d730)=0,&quot;NA&quot;,SUM(L729:L730)/SUM(D729:D730))"/>
    <hyperlink ref="AN1225" r:id="rId7613" display="=@if(sum(d729.d730)=0,&quot;NA&quot;,SUM(L729:L730)/SUM(D729:D730))"/>
    <hyperlink ref="P1245" r:id="rId7614" display="=@if(sum(d729.d730)=0,&quot;NA&quot;,SUM(L729:L730)/SUM(D729:D730))"/>
    <hyperlink ref="R1245" r:id="rId7615" display="=@if(sum(d729.d730)=0,&quot;NA&quot;,SUM(L729:L730)/SUM(D729:D730))"/>
    <hyperlink ref="T1245" r:id="rId7616" display="=@if(sum(d729.d730)=0,&quot;NA&quot;,SUM(L729:L730)/SUM(D729:D730))"/>
    <hyperlink ref="V1245" r:id="rId7617" display="=@if(sum(d729.d730)=0,&quot;NA&quot;,SUM(L729:L730)/SUM(D729:D730))"/>
    <hyperlink ref="X1245" r:id="rId7618" display="=@if(sum(d729.d730)=0,&quot;NA&quot;,SUM(L729:L730)/SUM(D729:D730))"/>
    <hyperlink ref="Z1245" r:id="rId7619" display="=@if(sum(d729.d730)=0,&quot;NA&quot;,SUM(L729:L730)/SUM(D729:D730))"/>
    <hyperlink ref="AB1245" r:id="rId7620" display="=@if(sum(d729.d730)=0,&quot;NA&quot;,SUM(L729:L730)/SUM(D729:D730))"/>
    <hyperlink ref="AD1245" r:id="rId7621" display="=@if(sum(d729.d730)=0,&quot;NA&quot;,SUM(L729:L730)/SUM(D729:D730))"/>
    <hyperlink ref="AF1245" r:id="rId7622" display="=@if(sum(d729.d730)=0,&quot;NA&quot;,SUM(L729:L730)/SUM(D729:D730))"/>
    <hyperlink ref="AH1245" r:id="rId7623" display="=@if(sum(d729.d730)=0,&quot;NA&quot;,SUM(L729:L730)/SUM(D729:D730))"/>
    <hyperlink ref="AJ1245" r:id="rId7624" display="=@if(sum(d729.d730)=0,&quot;NA&quot;,SUM(L729:L730)/SUM(D729:D730))"/>
    <hyperlink ref="AL1245" r:id="rId7625" display="=@if(sum(d729.d730)=0,&quot;NA&quot;,SUM(L729:L730)/SUM(D729:D730))"/>
    <hyperlink ref="AN1245" r:id="rId7626" display="=@if(sum(d729.d730)=0,&quot;NA&quot;,SUM(L729:L730)/SUM(D729:D730))"/>
    <hyperlink ref="N1246" r:id="rId7627" display="=@if(sum(d729.d730)=0,&quot;NA&quot;,SUM(L729:L730)/SUM(D729:D730))"/>
    <hyperlink ref="P1246" r:id="rId7628" display="=@if(sum(d729.d730)=0,&quot;NA&quot;,SUM(L729:L730)/SUM(D729:D730))"/>
    <hyperlink ref="R1246" r:id="rId7629" display="=@if(sum(d729.d730)=0,&quot;NA&quot;,SUM(L729:L730)/SUM(D729:D730))"/>
    <hyperlink ref="T1246" r:id="rId7630" display="=@if(sum(d729.d730)=0,&quot;NA&quot;,SUM(L729:L730)/SUM(D729:D730))"/>
    <hyperlink ref="V1246" r:id="rId7631" display="=@if(sum(d729.d730)=0,&quot;NA&quot;,SUM(L729:L730)/SUM(D729:D730))"/>
    <hyperlink ref="X1246" r:id="rId7632" display="=@if(sum(d729.d730)=0,&quot;NA&quot;,SUM(L729:L730)/SUM(D729:D730))"/>
    <hyperlink ref="Z1246" r:id="rId7633" display="=@if(sum(d729.d730)=0,&quot;NA&quot;,SUM(L729:L730)/SUM(D729:D730))"/>
    <hyperlink ref="AB1246" r:id="rId7634" display="=@if(sum(d729.d730)=0,&quot;NA&quot;,SUM(L729:L730)/SUM(D729:D730))"/>
    <hyperlink ref="AD1246" r:id="rId7635" display="=@if(sum(d729.d730)=0,&quot;NA&quot;,SUM(L729:L730)/SUM(D729:D730))"/>
    <hyperlink ref="AF1246" r:id="rId7636" display="=@if(sum(d729.d730)=0,&quot;NA&quot;,SUM(L729:L730)/SUM(D729:D730))"/>
    <hyperlink ref="AH1246" r:id="rId7637" display="=@if(sum(d729.d730)=0,&quot;NA&quot;,SUM(L729:L730)/SUM(D729:D730))"/>
    <hyperlink ref="AJ1246" r:id="rId7638" display="=@if(sum(d729.d730)=0,&quot;NA&quot;,SUM(L729:L730)/SUM(D729:D730))"/>
    <hyperlink ref="AL1246" r:id="rId7639" display="=@if(sum(d729.d730)=0,&quot;NA&quot;,SUM(L729:L730)/SUM(D729:D730))"/>
    <hyperlink ref="AN1246" r:id="rId7640" display="=@if(sum(d729.d730)=0,&quot;NA&quot;,SUM(L729:L730)/SUM(D729:D730))"/>
    <hyperlink ref="P1266" r:id="rId7641" display="=@if(sum(d729.d730)=0,&quot;NA&quot;,SUM(L729:L730)/SUM(D729:D730))"/>
    <hyperlink ref="R1266" r:id="rId7642" display="=@if(sum(d729.d730)=0,&quot;NA&quot;,SUM(L729:L730)/SUM(D729:D730))"/>
    <hyperlink ref="T1266" r:id="rId7643" display="=@if(sum(d729.d730)=0,&quot;NA&quot;,SUM(L729:L730)/SUM(D729:D730))"/>
    <hyperlink ref="V1266" r:id="rId7644" display="=@if(sum(d729.d730)=0,&quot;NA&quot;,SUM(L729:L730)/SUM(D729:D730))"/>
    <hyperlink ref="X1266" r:id="rId7645" display="=@if(sum(d729.d730)=0,&quot;NA&quot;,SUM(L729:L730)/SUM(D729:D730))"/>
    <hyperlink ref="Z1266" r:id="rId7646" display="=@if(sum(d729.d730)=0,&quot;NA&quot;,SUM(L729:L730)/SUM(D729:D730))"/>
    <hyperlink ref="AB1266" r:id="rId7647" display="=@if(sum(d729.d730)=0,&quot;NA&quot;,SUM(L729:L730)/SUM(D729:D730))"/>
    <hyperlink ref="AD1266" r:id="rId7648" display="=@if(sum(d729.d730)=0,&quot;NA&quot;,SUM(L729:L730)/SUM(D729:D730))"/>
    <hyperlink ref="AF1266" r:id="rId7649" display="=@if(sum(d729.d730)=0,&quot;NA&quot;,SUM(L729:L730)/SUM(D729:D730))"/>
    <hyperlink ref="AH1266" r:id="rId7650" display="=@if(sum(d729.d730)=0,&quot;NA&quot;,SUM(L729:L730)/SUM(D729:D730))"/>
    <hyperlink ref="AJ1266" r:id="rId7651" display="=@if(sum(d729.d730)=0,&quot;NA&quot;,SUM(L729:L730)/SUM(D729:D730))"/>
    <hyperlink ref="AL1266" r:id="rId7652" display="=@if(sum(d729.d730)=0,&quot;NA&quot;,SUM(L729:L730)/SUM(D729:D730))"/>
    <hyperlink ref="AN1266" r:id="rId7653" display="=@if(sum(d729.d730)=0,&quot;NA&quot;,SUM(L729:L730)/SUM(D729:D730))"/>
    <hyperlink ref="N1267" r:id="rId7654" display="=@if(sum(d729.d730)=0,&quot;NA&quot;,SUM(L729:L730)/SUM(D729:D730))"/>
    <hyperlink ref="P1267" r:id="rId7655" display="=@if(sum(d729.d730)=0,&quot;NA&quot;,SUM(L729:L730)/SUM(D729:D730))"/>
    <hyperlink ref="R1267" r:id="rId7656" display="=@if(sum(d729.d730)=0,&quot;NA&quot;,SUM(L729:L730)/SUM(D729:D730))"/>
    <hyperlink ref="T1267" r:id="rId7657" display="=@if(sum(d729.d730)=0,&quot;NA&quot;,SUM(L729:L730)/SUM(D729:D730))"/>
    <hyperlink ref="V1267" r:id="rId7658" display="=@if(sum(d729.d730)=0,&quot;NA&quot;,SUM(L729:L730)/SUM(D729:D730))"/>
    <hyperlink ref="X1267" r:id="rId7659" display="=@if(sum(d729.d730)=0,&quot;NA&quot;,SUM(L729:L730)/SUM(D729:D730))"/>
    <hyperlink ref="Z1267" r:id="rId7660" display="=@if(sum(d729.d730)=0,&quot;NA&quot;,SUM(L729:L730)/SUM(D729:D730))"/>
    <hyperlink ref="AB1267" r:id="rId7661" display="=@if(sum(d729.d730)=0,&quot;NA&quot;,SUM(L729:L730)/SUM(D729:D730))"/>
    <hyperlink ref="AD1267" r:id="rId7662" display="=@if(sum(d729.d730)=0,&quot;NA&quot;,SUM(L729:L730)/SUM(D729:D730))"/>
    <hyperlink ref="AF1267" r:id="rId7663" display="=@if(sum(d729.d730)=0,&quot;NA&quot;,SUM(L729:L730)/SUM(D729:D730))"/>
    <hyperlink ref="AH1267" r:id="rId7664" display="=@if(sum(d729.d730)=0,&quot;NA&quot;,SUM(L729:L730)/SUM(D729:D730))"/>
    <hyperlink ref="AJ1267" r:id="rId7665" display="=@if(sum(d729.d730)=0,&quot;NA&quot;,SUM(L729:L730)/SUM(D729:D730))"/>
    <hyperlink ref="AL1267" r:id="rId7666" display="=@if(sum(d729.d730)=0,&quot;NA&quot;,SUM(L729:L730)/SUM(D729:D730))"/>
    <hyperlink ref="AN1267" r:id="rId7667" display="=@if(sum(d729.d730)=0,&quot;NA&quot;,SUM(L729:L730)/SUM(D729:D730))"/>
    <hyperlink ref="P1287" r:id="rId7668" display="=@if(sum(d729.d730)=0,&quot;NA&quot;,SUM(L729:L730)/SUM(D729:D730))"/>
    <hyperlink ref="R1287" r:id="rId7669" display="=@if(sum(d729.d730)=0,&quot;NA&quot;,SUM(L729:L730)/SUM(D729:D730))"/>
    <hyperlink ref="T1287" r:id="rId7670" display="=@if(sum(d729.d730)=0,&quot;NA&quot;,SUM(L729:L730)/SUM(D729:D730))"/>
    <hyperlink ref="V1287" r:id="rId7671" display="=@if(sum(d729.d730)=0,&quot;NA&quot;,SUM(L729:L730)/SUM(D729:D730))"/>
    <hyperlink ref="X1287" r:id="rId7672" display="=@if(sum(d729.d730)=0,&quot;NA&quot;,SUM(L729:L730)/SUM(D729:D730))"/>
    <hyperlink ref="Z1287" r:id="rId7673" display="=@if(sum(d729.d730)=0,&quot;NA&quot;,SUM(L729:L730)/SUM(D729:D730))"/>
    <hyperlink ref="AB1287" r:id="rId7674" display="=@if(sum(d729.d730)=0,&quot;NA&quot;,SUM(L729:L730)/SUM(D729:D730))"/>
    <hyperlink ref="AD1287" r:id="rId7675" display="=@if(sum(d729.d730)=0,&quot;NA&quot;,SUM(L729:L730)/SUM(D729:D730))"/>
    <hyperlink ref="AF1287" r:id="rId7676" display="=@if(sum(d729.d730)=0,&quot;NA&quot;,SUM(L729:L730)/SUM(D729:D730))"/>
    <hyperlink ref="AH1287" r:id="rId7677" display="=@if(sum(d729.d730)=0,&quot;NA&quot;,SUM(L729:L730)/SUM(D729:D730))"/>
    <hyperlink ref="AJ1287" r:id="rId7678" display="=@if(sum(d729.d730)=0,&quot;NA&quot;,SUM(L729:L730)/SUM(D729:D730))"/>
    <hyperlink ref="AL1287" r:id="rId7679" display="=@if(sum(d729.d730)=0,&quot;NA&quot;,SUM(L729:L730)/SUM(D729:D730))"/>
    <hyperlink ref="AN1287" r:id="rId7680" display="=@if(sum(d729.d730)=0,&quot;NA&quot;,SUM(L729:L730)/SUM(D729:D730))"/>
    <hyperlink ref="N1288" r:id="rId7681" display="=@if(sum(d729.d730)=0,&quot;NA&quot;,SUM(L729:L730)/SUM(D729:D730))"/>
    <hyperlink ref="P1288" r:id="rId7682" display="=@if(sum(d729.d730)=0,&quot;NA&quot;,SUM(L729:L730)/SUM(D729:D730))"/>
    <hyperlink ref="R1288" r:id="rId7683" display="=@if(sum(d729.d730)=0,&quot;NA&quot;,SUM(L729:L730)/SUM(D729:D730))"/>
    <hyperlink ref="T1288" r:id="rId7684" display="=@if(sum(d729.d730)=0,&quot;NA&quot;,SUM(L729:L730)/SUM(D729:D730))"/>
    <hyperlink ref="V1288" r:id="rId7685" display="=@if(sum(d729.d730)=0,&quot;NA&quot;,SUM(L729:L730)/SUM(D729:D730))"/>
    <hyperlink ref="X1288" r:id="rId7686" display="=@if(sum(d729.d730)=0,&quot;NA&quot;,SUM(L729:L730)/SUM(D729:D730))"/>
    <hyperlink ref="Z1288" r:id="rId7687" display="=@if(sum(d729.d730)=0,&quot;NA&quot;,SUM(L729:L730)/SUM(D729:D730))"/>
    <hyperlink ref="AB1288" r:id="rId7688" display="=@if(sum(d729.d730)=0,&quot;NA&quot;,SUM(L729:L730)/SUM(D729:D730))"/>
    <hyperlink ref="AD1288" r:id="rId7689" display="=@if(sum(d729.d730)=0,&quot;NA&quot;,SUM(L729:L730)/SUM(D729:D730))"/>
    <hyperlink ref="AF1288" r:id="rId7690" display="=@if(sum(d729.d730)=0,&quot;NA&quot;,SUM(L729:L730)/SUM(D729:D730))"/>
    <hyperlink ref="AH1288" r:id="rId7691" display="=@if(sum(d729.d730)=0,&quot;NA&quot;,SUM(L729:L730)/SUM(D729:D730))"/>
    <hyperlink ref="AJ1288" r:id="rId7692" display="=@if(sum(d729.d730)=0,&quot;NA&quot;,SUM(L729:L730)/SUM(D729:D730))"/>
    <hyperlink ref="AL1288" r:id="rId7693" display="=@if(sum(d729.d730)=0,&quot;NA&quot;,SUM(L729:L730)/SUM(D729:D730))"/>
    <hyperlink ref="AN1288" r:id="rId7694" display="=@if(sum(d729.d730)=0,&quot;NA&quot;,SUM(L729:L730)/SUM(D729:D730))"/>
    <hyperlink ref="P1308" r:id="rId7695" display="=@if(sum(d729.d730)=0,&quot;NA&quot;,SUM(L729:L730)/SUM(D729:D730))"/>
    <hyperlink ref="R1308" r:id="rId7696" display="=@if(sum(d729.d730)=0,&quot;NA&quot;,SUM(L729:L730)/SUM(D729:D730))"/>
    <hyperlink ref="T1308" r:id="rId7697" display="=@if(sum(d729.d730)=0,&quot;NA&quot;,SUM(L729:L730)/SUM(D729:D730))"/>
    <hyperlink ref="V1308" r:id="rId7698" display="=@if(sum(d729.d730)=0,&quot;NA&quot;,SUM(L729:L730)/SUM(D729:D730))"/>
    <hyperlink ref="X1308" r:id="rId7699" display="=@if(sum(d729.d730)=0,&quot;NA&quot;,SUM(L729:L730)/SUM(D729:D730))"/>
    <hyperlink ref="Z1308" r:id="rId7700" display="=@if(sum(d729.d730)=0,&quot;NA&quot;,SUM(L729:L730)/SUM(D729:D730))"/>
    <hyperlink ref="AB1308" r:id="rId7701" display="=@if(sum(d729.d730)=0,&quot;NA&quot;,SUM(L729:L730)/SUM(D729:D730))"/>
    <hyperlink ref="AD1308" r:id="rId7702" display="=@if(sum(d729.d730)=0,&quot;NA&quot;,SUM(L729:L730)/SUM(D729:D730))"/>
    <hyperlink ref="AF1308" r:id="rId7703" display="=@if(sum(d729.d730)=0,&quot;NA&quot;,SUM(L729:L730)/SUM(D729:D730))"/>
    <hyperlink ref="AH1308" r:id="rId7704" display="=@if(sum(d729.d730)=0,&quot;NA&quot;,SUM(L729:L730)/SUM(D729:D730))"/>
    <hyperlink ref="AJ1308" r:id="rId7705" display="=@if(sum(d729.d730)=0,&quot;NA&quot;,SUM(L729:L730)/SUM(D729:D730))"/>
    <hyperlink ref="AL1308" r:id="rId7706" display="=@if(sum(d729.d730)=0,&quot;NA&quot;,SUM(L729:L730)/SUM(D729:D730))"/>
    <hyperlink ref="AN1308" r:id="rId7707" display="=@if(sum(d729.d730)=0,&quot;NA&quot;,SUM(L729:L730)/SUM(D729:D730))"/>
    <hyperlink ref="N1309" r:id="rId7708" display="=@if(sum(d729.d730)=0,&quot;NA&quot;,SUM(L729:L730)/SUM(D729:D730))"/>
    <hyperlink ref="P1309" r:id="rId7709" display="=@if(sum(d729.d730)=0,&quot;NA&quot;,SUM(L729:L730)/SUM(D729:D730))"/>
    <hyperlink ref="R1309" r:id="rId7710" display="=@if(sum(d729.d730)=0,&quot;NA&quot;,SUM(L729:L730)/SUM(D729:D730))"/>
    <hyperlink ref="T1309" r:id="rId7711" display="=@if(sum(d729.d730)=0,&quot;NA&quot;,SUM(L729:L730)/SUM(D729:D730))"/>
    <hyperlink ref="V1309" r:id="rId7712" display="=@if(sum(d729.d730)=0,&quot;NA&quot;,SUM(L729:L730)/SUM(D729:D730))"/>
    <hyperlink ref="X1309" r:id="rId7713" display="=@if(sum(d729.d730)=0,&quot;NA&quot;,SUM(L729:L730)/SUM(D729:D730))"/>
    <hyperlink ref="Z1309" r:id="rId7714" display="=@if(sum(d729.d730)=0,&quot;NA&quot;,SUM(L729:L730)/SUM(D729:D730))"/>
    <hyperlink ref="AB1309" r:id="rId7715" display="=@if(sum(d729.d730)=0,&quot;NA&quot;,SUM(L729:L730)/SUM(D729:D730))"/>
    <hyperlink ref="AD1309" r:id="rId7716" display="=@if(sum(d729.d730)=0,&quot;NA&quot;,SUM(L729:L730)/SUM(D729:D730))"/>
    <hyperlink ref="AF1309" r:id="rId7717" display="=@if(sum(d729.d730)=0,&quot;NA&quot;,SUM(L729:L730)/SUM(D729:D730))"/>
    <hyperlink ref="AH1309" r:id="rId7718" display="=@if(sum(d729.d730)=0,&quot;NA&quot;,SUM(L729:L730)/SUM(D729:D730))"/>
    <hyperlink ref="AJ1309" r:id="rId7719" display="=@if(sum(d729.d730)=0,&quot;NA&quot;,SUM(L729:L730)/SUM(D729:D730))"/>
    <hyperlink ref="AL1309" r:id="rId7720" display="=@if(sum(d729.d730)=0,&quot;NA&quot;,SUM(L729:L730)/SUM(D729:D730))"/>
    <hyperlink ref="AN1309" r:id="rId7721" display="=@if(sum(d729.d730)=0,&quot;NA&quot;,SUM(L729:L730)/SUM(D729:D730))"/>
    <hyperlink ref="P1329" r:id="rId7722" display="=@if(sum(d729.d730)=0,&quot;NA&quot;,SUM(L729:L730)/SUM(D729:D730))"/>
    <hyperlink ref="R1329" r:id="rId7723" display="=@if(sum(d729.d730)=0,&quot;NA&quot;,SUM(L729:L730)/SUM(D729:D730))"/>
    <hyperlink ref="T1329" r:id="rId7724" display="=@if(sum(d729.d730)=0,&quot;NA&quot;,SUM(L729:L730)/SUM(D729:D730))"/>
    <hyperlink ref="V1329" r:id="rId7725" display="=@if(sum(d729.d730)=0,&quot;NA&quot;,SUM(L729:L730)/SUM(D729:D730))"/>
    <hyperlink ref="X1329" r:id="rId7726" display="=@if(sum(d729.d730)=0,&quot;NA&quot;,SUM(L729:L730)/SUM(D729:D730))"/>
    <hyperlink ref="Z1329" r:id="rId7727" display="=@if(sum(d729.d730)=0,&quot;NA&quot;,SUM(L729:L730)/SUM(D729:D730))"/>
    <hyperlink ref="AB1329" r:id="rId7728" display="=@if(sum(d729.d730)=0,&quot;NA&quot;,SUM(L729:L730)/SUM(D729:D730))"/>
    <hyperlink ref="AD1329" r:id="rId7729" display="=@if(sum(d729.d730)=0,&quot;NA&quot;,SUM(L729:L730)/SUM(D729:D730))"/>
    <hyperlink ref="AF1329" r:id="rId7730" display="=@if(sum(d729.d730)=0,&quot;NA&quot;,SUM(L729:L730)/SUM(D729:D730))"/>
    <hyperlink ref="AH1329" r:id="rId7731" display="=@if(sum(d729.d730)=0,&quot;NA&quot;,SUM(L729:L730)/SUM(D729:D730))"/>
    <hyperlink ref="AJ1329" r:id="rId7732" display="=@if(sum(d729.d730)=0,&quot;NA&quot;,SUM(L729:L730)/SUM(D729:D730))"/>
    <hyperlink ref="AL1329" r:id="rId7733" display="=@if(sum(d729.d730)=0,&quot;NA&quot;,SUM(L729:L730)/SUM(D729:D730))"/>
    <hyperlink ref="AN1329" r:id="rId7734" display="=@if(sum(d729.d730)=0,&quot;NA&quot;,SUM(L729:L730)/SUM(D729:D730))"/>
    <hyperlink ref="N1330" r:id="rId7735" display="=@if(sum(d729.d730)=0,&quot;NA&quot;,SUM(L729:L730)/SUM(D729:D730))"/>
    <hyperlink ref="P1330" r:id="rId7736" display="=@if(sum(d729.d730)=0,&quot;NA&quot;,SUM(L729:L730)/SUM(D729:D730))"/>
    <hyperlink ref="R1330" r:id="rId7737" display="=@if(sum(d729.d730)=0,&quot;NA&quot;,SUM(L729:L730)/SUM(D729:D730))"/>
    <hyperlink ref="T1330" r:id="rId7738" display="=@if(sum(d729.d730)=0,&quot;NA&quot;,SUM(L729:L730)/SUM(D729:D730))"/>
    <hyperlink ref="V1330" r:id="rId7739" display="=@if(sum(d729.d730)=0,&quot;NA&quot;,SUM(L729:L730)/SUM(D729:D730))"/>
    <hyperlink ref="X1330" r:id="rId7740" display="=@if(sum(d729.d730)=0,&quot;NA&quot;,SUM(L729:L730)/SUM(D729:D730))"/>
    <hyperlink ref="Z1330" r:id="rId7741" display="=@if(sum(d729.d730)=0,&quot;NA&quot;,SUM(L729:L730)/SUM(D729:D730))"/>
    <hyperlink ref="AB1330" r:id="rId7742" display="=@if(sum(d729.d730)=0,&quot;NA&quot;,SUM(L729:L730)/SUM(D729:D730))"/>
    <hyperlink ref="AD1330" r:id="rId7743" display="=@if(sum(d729.d730)=0,&quot;NA&quot;,SUM(L729:L730)/SUM(D729:D730))"/>
    <hyperlink ref="AF1330" r:id="rId7744" display="=@if(sum(d729.d730)=0,&quot;NA&quot;,SUM(L729:L730)/SUM(D729:D730))"/>
    <hyperlink ref="AH1330" r:id="rId7745" display="=@if(sum(d729.d730)=0,&quot;NA&quot;,SUM(L729:L730)/SUM(D729:D730))"/>
    <hyperlink ref="AJ1330" r:id="rId7746" display="=@if(sum(d729.d730)=0,&quot;NA&quot;,SUM(L729:L730)/SUM(D729:D730))"/>
    <hyperlink ref="AL1330" r:id="rId7747" display="=@if(sum(d729.d730)=0,&quot;NA&quot;,SUM(L729:L730)/SUM(D729:D730))"/>
    <hyperlink ref="AN1330" r:id="rId7748" display="=@if(sum(d729.d730)=0,&quot;NA&quot;,SUM(L729:L730)/SUM(D729:D730))"/>
    <hyperlink ref="P1350" r:id="rId7749" display="=@if(sum(d729.d730)=0,&quot;NA&quot;,SUM(L729:L730)/SUM(D729:D730))"/>
    <hyperlink ref="R1350" r:id="rId7750" display="=@if(sum(d729.d730)=0,&quot;NA&quot;,SUM(L729:L730)/SUM(D729:D730))"/>
    <hyperlink ref="T1350" r:id="rId7751" display="=@if(sum(d729.d730)=0,&quot;NA&quot;,SUM(L729:L730)/SUM(D729:D730))"/>
    <hyperlink ref="V1350" r:id="rId7752" display="=@if(sum(d729.d730)=0,&quot;NA&quot;,SUM(L729:L730)/SUM(D729:D730))"/>
    <hyperlink ref="X1350" r:id="rId7753" display="=@if(sum(d729.d730)=0,&quot;NA&quot;,SUM(L729:L730)/SUM(D729:D730))"/>
    <hyperlink ref="Z1350" r:id="rId7754" display="=@if(sum(d729.d730)=0,&quot;NA&quot;,SUM(L729:L730)/SUM(D729:D730))"/>
    <hyperlink ref="AB1350" r:id="rId7755" display="=@if(sum(d729.d730)=0,&quot;NA&quot;,SUM(L729:L730)/SUM(D729:D730))"/>
    <hyperlink ref="AD1350" r:id="rId7756" display="=@if(sum(d729.d730)=0,&quot;NA&quot;,SUM(L729:L730)/SUM(D729:D730))"/>
    <hyperlink ref="AF1350" r:id="rId7757" display="=@if(sum(d729.d730)=0,&quot;NA&quot;,SUM(L729:L730)/SUM(D729:D730))"/>
    <hyperlink ref="AH1350" r:id="rId7758" display="=@if(sum(d729.d730)=0,&quot;NA&quot;,SUM(L729:L730)/SUM(D729:D730))"/>
    <hyperlink ref="AJ1350" r:id="rId7759" display="=@if(sum(d729.d730)=0,&quot;NA&quot;,SUM(L729:L730)/SUM(D729:D730))"/>
    <hyperlink ref="AL1350" r:id="rId7760" display="=@if(sum(d729.d730)=0,&quot;NA&quot;,SUM(L729:L730)/SUM(D729:D730))"/>
    <hyperlink ref="AN1350" r:id="rId7761" display="=@if(sum(d729.d730)=0,&quot;NA&quot;,SUM(L729:L730)/SUM(D729:D730))"/>
    <hyperlink ref="N1351" r:id="rId7762" display="=@if(sum(d729.d730)=0,&quot;NA&quot;,SUM(L729:L730)/SUM(D729:D730))"/>
    <hyperlink ref="P1351" r:id="rId7763" display="=@if(sum(d729.d730)=0,&quot;NA&quot;,SUM(L729:L730)/SUM(D729:D730))"/>
    <hyperlink ref="R1351" r:id="rId7764" display="=@if(sum(d729.d730)=0,&quot;NA&quot;,SUM(L729:L730)/SUM(D729:D730))"/>
    <hyperlink ref="T1351" r:id="rId7765" display="=@if(sum(d729.d730)=0,&quot;NA&quot;,SUM(L729:L730)/SUM(D729:D730))"/>
    <hyperlink ref="V1351" r:id="rId7766" display="=@if(sum(d729.d730)=0,&quot;NA&quot;,SUM(L729:L730)/SUM(D729:D730))"/>
    <hyperlink ref="X1351" r:id="rId7767" display="=@if(sum(d729.d730)=0,&quot;NA&quot;,SUM(L729:L730)/SUM(D729:D730))"/>
    <hyperlink ref="Z1351" r:id="rId7768" display="=@if(sum(d729.d730)=0,&quot;NA&quot;,SUM(L729:L730)/SUM(D729:D730))"/>
    <hyperlink ref="AB1351" r:id="rId7769" display="=@if(sum(d729.d730)=0,&quot;NA&quot;,SUM(L729:L730)/SUM(D729:D730))"/>
    <hyperlink ref="AD1351" r:id="rId7770" display="=@if(sum(d729.d730)=0,&quot;NA&quot;,SUM(L729:L730)/SUM(D729:D730))"/>
    <hyperlink ref="AF1351" r:id="rId7771" display="=@if(sum(d729.d730)=0,&quot;NA&quot;,SUM(L729:L730)/SUM(D729:D730))"/>
    <hyperlink ref="AH1351" r:id="rId7772" display="=@if(sum(d729.d730)=0,&quot;NA&quot;,SUM(L729:L730)/SUM(D729:D730))"/>
    <hyperlink ref="AJ1351" r:id="rId7773" display="=@if(sum(d729.d730)=0,&quot;NA&quot;,SUM(L729:L730)/SUM(D729:D730))"/>
    <hyperlink ref="AL1351" r:id="rId7774" display="=@if(sum(d729.d730)=0,&quot;NA&quot;,SUM(L729:L730)/SUM(D729:D730))"/>
    <hyperlink ref="AN1351" r:id="rId7775" display="=@if(sum(d729.d730)=0,&quot;NA&quot;,SUM(L729:L730)/SUM(D729:D730))"/>
    <hyperlink ref="P1371" r:id="rId7776" display="=@if(sum(d729.d730)=0,&quot;NA&quot;,SUM(L729:L730)/SUM(D729:D730))"/>
    <hyperlink ref="R1371" r:id="rId7777" display="=@if(sum(d729.d730)=0,&quot;NA&quot;,SUM(L729:L730)/SUM(D729:D730))"/>
    <hyperlink ref="T1371" r:id="rId7778" display="=@if(sum(d729.d730)=0,&quot;NA&quot;,SUM(L729:L730)/SUM(D729:D730))"/>
    <hyperlink ref="V1371" r:id="rId7779" display="=@if(sum(d729.d730)=0,&quot;NA&quot;,SUM(L729:L730)/SUM(D729:D730))"/>
    <hyperlink ref="X1371" r:id="rId7780" display="=@if(sum(d729.d730)=0,&quot;NA&quot;,SUM(L729:L730)/SUM(D729:D730))"/>
    <hyperlink ref="Z1371" r:id="rId7781" display="=@if(sum(d729.d730)=0,&quot;NA&quot;,SUM(L729:L730)/SUM(D729:D730))"/>
    <hyperlink ref="AB1371" r:id="rId7782" display="=@if(sum(d729.d730)=0,&quot;NA&quot;,SUM(L729:L730)/SUM(D729:D730))"/>
    <hyperlink ref="AD1371" r:id="rId7783" display="=@if(sum(d729.d730)=0,&quot;NA&quot;,SUM(L729:L730)/SUM(D729:D730))"/>
    <hyperlink ref="AF1371" r:id="rId7784" display="=@if(sum(d729.d730)=0,&quot;NA&quot;,SUM(L729:L730)/SUM(D729:D730))"/>
    <hyperlink ref="AH1371" r:id="rId7785" display="=@if(sum(d729.d730)=0,&quot;NA&quot;,SUM(L729:L730)/SUM(D729:D730))"/>
    <hyperlink ref="AJ1371" r:id="rId7786" display="=@if(sum(d729.d730)=0,&quot;NA&quot;,SUM(L729:L730)/SUM(D729:D730))"/>
    <hyperlink ref="AL1371" r:id="rId7787" display="=@if(sum(d729.d730)=0,&quot;NA&quot;,SUM(L729:L730)/SUM(D729:D730))"/>
    <hyperlink ref="AN1371" r:id="rId7788" display="=@if(sum(d729.d730)=0,&quot;NA&quot;,SUM(L729:L730)/SUM(D729:D730))"/>
    <hyperlink ref="N1372" r:id="rId7789" display="=@if(sum(d729.d730)=0,&quot;NA&quot;,SUM(L729:L730)/SUM(D729:D730))"/>
    <hyperlink ref="P1372" r:id="rId7790" display="=@if(sum(d729.d730)=0,&quot;NA&quot;,SUM(L729:L730)/SUM(D729:D730))"/>
    <hyperlink ref="R1372" r:id="rId7791" display="=@if(sum(d729.d730)=0,&quot;NA&quot;,SUM(L729:L730)/SUM(D729:D730))"/>
    <hyperlink ref="T1372" r:id="rId7792" display="=@if(sum(d729.d730)=0,&quot;NA&quot;,SUM(L729:L730)/SUM(D729:D730))"/>
    <hyperlink ref="V1372" r:id="rId7793" display="=@if(sum(d729.d730)=0,&quot;NA&quot;,SUM(L729:L730)/SUM(D729:D730))"/>
    <hyperlink ref="X1372" r:id="rId7794" display="=@if(sum(d729.d730)=0,&quot;NA&quot;,SUM(L729:L730)/SUM(D729:D730))"/>
    <hyperlink ref="Z1372" r:id="rId7795" display="=@if(sum(d729.d730)=0,&quot;NA&quot;,SUM(L729:L730)/SUM(D729:D730))"/>
    <hyperlink ref="AB1372" r:id="rId7796" display="=@if(sum(d729.d730)=0,&quot;NA&quot;,SUM(L729:L730)/SUM(D729:D730))"/>
    <hyperlink ref="AD1372" r:id="rId7797" display="=@if(sum(d729.d730)=0,&quot;NA&quot;,SUM(L729:L730)/SUM(D729:D730))"/>
    <hyperlink ref="AF1372" r:id="rId7798" display="=@if(sum(d729.d730)=0,&quot;NA&quot;,SUM(L729:L730)/SUM(D729:D730))"/>
    <hyperlink ref="AH1372" r:id="rId7799" display="=@if(sum(d729.d730)=0,&quot;NA&quot;,SUM(L729:L730)/SUM(D729:D730))"/>
    <hyperlink ref="AJ1372" r:id="rId7800" display="=@if(sum(d729.d730)=0,&quot;NA&quot;,SUM(L729:L730)/SUM(D729:D730))"/>
    <hyperlink ref="AL1372" r:id="rId7801" display="=@if(sum(d729.d730)=0,&quot;NA&quot;,SUM(L729:L730)/SUM(D729:D730))"/>
    <hyperlink ref="AN1372" r:id="rId7802" display="=@if(sum(d729.d730)=0,&quot;NA&quot;,SUM(L729:L730)/SUM(D729:D730))"/>
    <hyperlink ref="P1392" r:id="rId7803" display="=@if(sum(d729.d730)=0,&quot;NA&quot;,SUM(L729:L730)/SUM(D729:D730))"/>
    <hyperlink ref="R1392" r:id="rId7804" display="=@if(sum(d729.d730)=0,&quot;NA&quot;,SUM(L729:L730)/SUM(D729:D730))"/>
    <hyperlink ref="T1392" r:id="rId7805" display="=@if(sum(d729.d730)=0,&quot;NA&quot;,SUM(L729:L730)/SUM(D729:D730))"/>
    <hyperlink ref="V1392" r:id="rId7806" display="=@if(sum(d729.d730)=0,&quot;NA&quot;,SUM(L729:L730)/SUM(D729:D730))"/>
    <hyperlink ref="X1392" r:id="rId7807" display="=@if(sum(d729.d730)=0,&quot;NA&quot;,SUM(L729:L730)/SUM(D729:D730))"/>
    <hyperlink ref="Z1392" r:id="rId7808" display="=@if(sum(d729.d730)=0,&quot;NA&quot;,SUM(L729:L730)/SUM(D729:D730))"/>
    <hyperlink ref="AB1392" r:id="rId7809" display="=@if(sum(d729.d730)=0,&quot;NA&quot;,SUM(L729:L730)/SUM(D729:D730))"/>
    <hyperlink ref="AD1392" r:id="rId7810" display="=@if(sum(d729.d730)=0,&quot;NA&quot;,SUM(L729:L730)/SUM(D729:D730))"/>
    <hyperlink ref="AF1392" r:id="rId7811" display="=@if(sum(d729.d730)=0,&quot;NA&quot;,SUM(L729:L730)/SUM(D729:D730))"/>
    <hyperlink ref="AH1392" r:id="rId7812" display="=@if(sum(d729.d730)=0,&quot;NA&quot;,SUM(L729:L730)/SUM(D729:D730))"/>
    <hyperlink ref="AJ1392" r:id="rId7813" display="=@if(sum(d729.d730)=0,&quot;NA&quot;,SUM(L729:L730)/SUM(D729:D730))"/>
    <hyperlink ref="AL1392" r:id="rId7814" display="=@if(sum(d729.d730)=0,&quot;NA&quot;,SUM(L729:L730)/SUM(D729:D730))"/>
    <hyperlink ref="AN1392" r:id="rId7815" display="=@if(sum(d729.d730)=0,&quot;NA&quot;,SUM(L729:L730)/SUM(D729:D730))"/>
    <hyperlink ref="N1393" r:id="rId7816" display="=@if(sum(d729.d730)=0,&quot;NA&quot;,SUM(L729:L730)/SUM(D729:D730))"/>
    <hyperlink ref="P1393" r:id="rId7817" display="=@if(sum(d729.d730)=0,&quot;NA&quot;,SUM(L729:L730)/SUM(D729:D730))"/>
    <hyperlink ref="R1393" r:id="rId7818" display="=@if(sum(d729.d730)=0,&quot;NA&quot;,SUM(L729:L730)/SUM(D729:D730))"/>
    <hyperlink ref="T1393" r:id="rId7819" display="=@if(sum(d729.d730)=0,&quot;NA&quot;,SUM(L729:L730)/SUM(D729:D730))"/>
    <hyperlink ref="V1393" r:id="rId7820" display="=@if(sum(d729.d730)=0,&quot;NA&quot;,SUM(L729:L730)/SUM(D729:D730))"/>
    <hyperlink ref="X1393" r:id="rId7821" display="=@if(sum(d729.d730)=0,&quot;NA&quot;,SUM(L729:L730)/SUM(D729:D730))"/>
    <hyperlink ref="Z1393" r:id="rId7822" display="=@if(sum(d729.d730)=0,&quot;NA&quot;,SUM(L729:L730)/SUM(D729:D730))"/>
    <hyperlink ref="AB1393" r:id="rId7823" display="=@if(sum(d729.d730)=0,&quot;NA&quot;,SUM(L729:L730)/SUM(D729:D730))"/>
    <hyperlink ref="AD1393" r:id="rId7824" display="=@if(sum(d729.d730)=0,&quot;NA&quot;,SUM(L729:L730)/SUM(D729:D730))"/>
    <hyperlink ref="AF1393" r:id="rId7825" display="=@if(sum(d729.d730)=0,&quot;NA&quot;,SUM(L729:L730)/SUM(D729:D730))"/>
    <hyperlink ref="AH1393" r:id="rId7826" display="=@if(sum(d729.d730)=0,&quot;NA&quot;,SUM(L729:L730)/SUM(D729:D730))"/>
    <hyperlink ref="AJ1393" r:id="rId7827" display="=@if(sum(d729.d730)=0,&quot;NA&quot;,SUM(L729:L730)/SUM(D729:D730))"/>
    <hyperlink ref="AL1393" r:id="rId7828" display="=@if(sum(d729.d730)=0,&quot;NA&quot;,SUM(L729:L730)/SUM(D729:D730))"/>
    <hyperlink ref="AN1393" r:id="rId7829" display="=@if(sum(d729.d730)=0,&quot;NA&quot;,SUM(L729:L730)/SUM(D729:D730))"/>
    <hyperlink ref="P1413" r:id="rId7830" display="=@if(sum(d729.d730)=0,&quot;NA&quot;,SUM(L729:L730)/SUM(D729:D730))"/>
    <hyperlink ref="R1413" r:id="rId7831" display="=@if(sum(d729.d730)=0,&quot;NA&quot;,SUM(L729:L730)/SUM(D729:D730))"/>
    <hyperlink ref="T1413" r:id="rId7832" display="=@if(sum(d729.d730)=0,&quot;NA&quot;,SUM(L729:L730)/SUM(D729:D730))"/>
    <hyperlink ref="V1413" r:id="rId7833" display="=@if(sum(d729.d730)=0,&quot;NA&quot;,SUM(L729:L730)/SUM(D729:D730))"/>
    <hyperlink ref="X1413" r:id="rId7834" display="=@if(sum(d729.d730)=0,&quot;NA&quot;,SUM(L729:L730)/SUM(D729:D730))"/>
    <hyperlink ref="Z1413" r:id="rId7835" display="=@if(sum(d729.d730)=0,&quot;NA&quot;,SUM(L729:L730)/SUM(D729:D730))"/>
    <hyperlink ref="AB1413" r:id="rId7836" display="=@if(sum(d729.d730)=0,&quot;NA&quot;,SUM(L729:L730)/SUM(D729:D730))"/>
    <hyperlink ref="AD1413" r:id="rId7837" display="=@if(sum(d729.d730)=0,&quot;NA&quot;,SUM(L729:L730)/SUM(D729:D730))"/>
    <hyperlink ref="AF1413" r:id="rId7838" display="=@if(sum(d729.d730)=0,&quot;NA&quot;,SUM(L729:L730)/SUM(D729:D730))"/>
    <hyperlink ref="AH1413" r:id="rId7839" display="=@if(sum(d729.d730)=0,&quot;NA&quot;,SUM(L729:L730)/SUM(D729:D730))"/>
    <hyperlink ref="AJ1413" r:id="rId7840" display="=@if(sum(d729.d730)=0,&quot;NA&quot;,SUM(L729:L730)/SUM(D729:D730))"/>
    <hyperlink ref="AL1413" r:id="rId7841" display="=@if(sum(d729.d730)=0,&quot;NA&quot;,SUM(L729:L730)/SUM(D729:D730))"/>
    <hyperlink ref="AN1413" r:id="rId7842" display="=@if(sum(d729.d730)=0,&quot;NA&quot;,SUM(L729:L730)/SUM(D729:D730))"/>
    <hyperlink ref="N1414" r:id="rId7843" display="=@if(sum(d729.d730)=0,&quot;NA&quot;,SUM(L729:L730)/SUM(D729:D730))"/>
    <hyperlink ref="P1414" r:id="rId7844" display="=@if(sum(d729.d730)=0,&quot;NA&quot;,SUM(L729:L730)/SUM(D729:D730))"/>
    <hyperlink ref="R1414" r:id="rId7845" display="=@if(sum(d729.d730)=0,&quot;NA&quot;,SUM(L729:L730)/SUM(D729:D730))"/>
    <hyperlink ref="T1414" r:id="rId7846" display="=@if(sum(d729.d730)=0,&quot;NA&quot;,SUM(L729:L730)/SUM(D729:D730))"/>
    <hyperlink ref="V1414" r:id="rId7847" display="=@if(sum(d729.d730)=0,&quot;NA&quot;,SUM(L729:L730)/SUM(D729:D730))"/>
    <hyperlink ref="X1414" r:id="rId7848" display="=@if(sum(d729.d730)=0,&quot;NA&quot;,SUM(L729:L730)/SUM(D729:D730))"/>
    <hyperlink ref="Z1414" r:id="rId7849" display="=@if(sum(d729.d730)=0,&quot;NA&quot;,SUM(L729:L730)/SUM(D729:D730))"/>
    <hyperlink ref="AB1414" r:id="rId7850" display="=@if(sum(d729.d730)=0,&quot;NA&quot;,SUM(L729:L730)/SUM(D729:D730))"/>
    <hyperlink ref="AD1414" r:id="rId7851" display="=@if(sum(d729.d730)=0,&quot;NA&quot;,SUM(L729:L730)/SUM(D729:D730))"/>
    <hyperlink ref="AF1414" r:id="rId7852" display="=@if(sum(d729.d730)=0,&quot;NA&quot;,SUM(L729:L730)/SUM(D729:D730))"/>
    <hyperlink ref="AH1414" r:id="rId7853" display="=@if(sum(d729.d730)=0,&quot;NA&quot;,SUM(L729:L730)/SUM(D729:D730))"/>
    <hyperlink ref="AJ1414" r:id="rId7854" display="=@if(sum(d729.d730)=0,&quot;NA&quot;,SUM(L729:L730)/SUM(D729:D730))"/>
    <hyperlink ref="AL1414" r:id="rId7855" display="=@if(sum(d729.d730)=0,&quot;NA&quot;,SUM(L729:L730)/SUM(D729:D730))"/>
    <hyperlink ref="AN1414" r:id="rId7856" display="=@if(sum(d729.d730)=0,&quot;NA&quot;,SUM(L729:L730)/SUM(D729:D730))"/>
    <hyperlink ref="P1434" r:id="rId7857" display="=@if(sum(d729.d730)=0,&quot;NA&quot;,SUM(L729:L730)/SUM(D729:D730))"/>
    <hyperlink ref="R1434" r:id="rId7858" display="=@if(sum(d729.d730)=0,&quot;NA&quot;,SUM(L729:L730)/SUM(D729:D730))"/>
    <hyperlink ref="T1434" r:id="rId7859" display="=@if(sum(d729.d730)=0,&quot;NA&quot;,SUM(L729:L730)/SUM(D729:D730))"/>
    <hyperlink ref="V1434" r:id="rId7860" display="=@if(sum(d729.d730)=0,&quot;NA&quot;,SUM(L729:L730)/SUM(D729:D730))"/>
    <hyperlink ref="X1434" r:id="rId7861" display="=@if(sum(d729.d730)=0,&quot;NA&quot;,SUM(L729:L730)/SUM(D729:D730))"/>
    <hyperlink ref="Z1434" r:id="rId7862" display="=@if(sum(d729.d730)=0,&quot;NA&quot;,SUM(L729:L730)/SUM(D729:D730))"/>
    <hyperlink ref="AB1434" r:id="rId7863" display="=@if(sum(d729.d730)=0,&quot;NA&quot;,SUM(L729:L730)/SUM(D729:D730))"/>
    <hyperlink ref="AD1434" r:id="rId7864" display="=@if(sum(d729.d730)=0,&quot;NA&quot;,SUM(L729:L730)/SUM(D729:D730))"/>
    <hyperlink ref="AF1434" r:id="rId7865" display="=@if(sum(d729.d730)=0,&quot;NA&quot;,SUM(L729:L730)/SUM(D729:D730))"/>
    <hyperlink ref="AH1434" r:id="rId7866" display="=@if(sum(d729.d730)=0,&quot;NA&quot;,SUM(L729:L730)/SUM(D729:D730))"/>
    <hyperlink ref="AJ1434" r:id="rId7867" display="=@if(sum(d729.d730)=0,&quot;NA&quot;,SUM(L729:L730)/SUM(D729:D730))"/>
    <hyperlink ref="AL1434" r:id="rId7868" display="=@if(sum(d729.d730)=0,&quot;NA&quot;,SUM(L729:L730)/SUM(D729:D730))"/>
    <hyperlink ref="AN1434" r:id="rId7869" display="=@if(sum(d729.d730)=0,&quot;NA&quot;,SUM(L729:L730)/SUM(D729:D730))"/>
    <hyperlink ref="N1435" r:id="rId7870" display="=@if(sum(d729.d730)=0,&quot;NA&quot;,SUM(L729:L730)/SUM(D729:D730))"/>
    <hyperlink ref="P1435" r:id="rId7871" display="=@if(sum(d729.d730)=0,&quot;NA&quot;,SUM(L729:L730)/SUM(D729:D730))"/>
    <hyperlink ref="R1435" r:id="rId7872" display="=@if(sum(d729.d730)=0,&quot;NA&quot;,SUM(L729:L730)/SUM(D729:D730))"/>
    <hyperlink ref="T1435" r:id="rId7873" display="=@if(sum(d729.d730)=0,&quot;NA&quot;,SUM(L729:L730)/SUM(D729:D730))"/>
    <hyperlink ref="V1435" r:id="rId7874" display="=@if(sum(d729.d730)=0,&quot;NA&quot;,SUM(L729:L730)/SUM(D729:D730))"/>
    <hyperlink ref="X1435" r:id="rId7875" display="=@if(sum(d729.d730)=0,&quot;NA&quot;,SUM(L729:L730)/SUM(D729:D730))"/>
    <hyperlink ref="Z1435" r:id="rId7876" display="=@if(sum(d729.d730)=0,&quot;NA&quot;,SUM(L729:L730)/SUM(D729:D730))"/>
    <hyperlink ref="AB1435" r:id="rId7877" display="=@if(sum(d729.d730)=0,&quot;NA&quot;,SUM(L729:L730)/SUM(D729:D730))"/>
    <hyperlink ref="AD1435" r:id="rId7878" display="=@if(sum(d729.d730)=0,&quot;NA&quot;,SUM(L729:L730)/SUM(D729:D730))"/>
    <hyperlink ref="AF1435" r:id="rId7879" display="=@if(sum(d729.d730)=0,&quot;NA&quot;,SUM(L729:L730)/SUM(D729:D730))"/>
    <hyperlink ref="AH1435" r:id="rId7880" display="=@if(sum(d729.d730)=0,&quot;NA&quot;,SUM(L729:L730)/SUM(D729:D730))"/>
    <hyperlink ref="AJ1435" r:id="rId7881" display="=@if(sum(d729.d730)=0,&quot;NA&quot;,SUM(L729:L730)/SUM(D729:D730))"/>
    <hyperlink ref="AL1435" r:id="rId7882" display="=@if(sum(d729.d730)=0,&quot;NA&quot;,SUM(L729:L730)/SUM(D729:D730))"/>
    <hyperlink ref="AN1435" r:id="rId7883" display="=@if(sum(d729.d730)=0,&quot;NA&quot;,SUM(L729:L730)/SUM(D729:D730))"/>
    <hyperlink ref="P1455" r:id="rId7884" display="=@if(sum(d729.d730)=0,&quot;NA&quot;,SUM(L729:L730)/SUM(D729:D730))"/>
    <hyperlink ref="R1455" r:id="rId7885" display="=@if(sum(d729.d730)=0,&quot;NA&quot;,SUM(L729:L730)/SUM(D729:D730))"/>
    <hyperlink ref="T1455" r:id="rId7886" display="=@if(sum(d729.d730)=0,&quot;NA&quot;,SUM(L729:L730)/SUM(D729:D730))"/>
    <hyperlink ref="V1455" r:id="rId7887" display="=@if(sum(d729.d730)=0,&quot;NA&quot;,SUM(L729:L730)/SUM(D729:D730))"/>
    <hyperlink ref="X1455" r:id="rId7888" display="=@if(sum(d729.d730)=0,&quot;NA&quot;,SUM(L729:L730)/SUM(D729:D730))"/>
    <hyperlink ref="Z1455" r:id="rId7889" display="=@if(sum(d729.d730)=0,&quot;NA&quot;,SUM(L729:L730)/SUM(D729:D730))"/>
    <hyperlink ref="AB1455" r:id="rId7890" display="=@if(sum(d729.d730)=0,&quot;NA&quot;,SUM(L729:L730)/SUM(D729:D730))"/>
    <hyperlink ref="AD1455" r:id="rId7891" display="=@if(sum(d729.d730)=0,&quot;NA&quot;,SUM(L729:L730)/SUM(D729:D730))"/>
    <hyperlink ref="AF1455" r:id="rId7892" display="=@if(sum(d729.d730)=0,&quot;NA&quot;,SUM(L729:L730)/SUM(D729:D730))"/>
    <hyperlink ref="AH1455" r:id="rId7893" display="=@if(sum(d729.d730)=0,&quot;NA&quot;,SUM(L729:L730)/SUM(D729:D730))"/>
    <hyperlink ref="AJ1455" r:id="rId7894" display="=@if(sum(d729.d730)=0,&quot;NA&quot;,SUM(L729:L730)/SUM(D729:D730))"/>
    <hyperlink ref="AL1455" r:id="rId7895" display="=@if(sum(d729.d730)=0,&quot;NA&quot;,SUM(L729:L730)/SUM(D729:D730))"/>
    <hyperlink ref="AN1455" r:id="rId7896" display="=@if(sum(d729.d730)=0,&quot;NA&quot;,SUM(L729:L730)/SUM(D729:D730))"/>
    <hyperlink ref="N1456" r:id="rId7897" display="=@if(sum(d729.d730)=0,&quot;NA&quot;,SUM(L729:L730)/SUM(D729:D730))"/>
    <hyperlink ref="P1456" r:id="rId7898" display="=@if(sum(d729.d730)=0,&quot;NA&quot;,SUM(L729:L730)/SUM(D729:D730))"/>
    <hyperlink ref="R1456" r:id="rId7899" display="=@if(sum(d729.d730)=0,&quot;NA&quot;,SUM(L729:L730)/SUM(D729:D730))"/>
    <hyperlink ref="T1456" r:id="rId7900" display="=@if(sum(d729.d730)=0,&quot;NA&quot;,SUM(L729:L730)/SUM(D729:D730))"/>
    <hyperlink ref="V1456" r:id="rId7901" display="=@if(sum(d729.d730)=0,&quot;NA&quot;,SUM(L729:L730)/SUM(D729:D730))"/>
    <hyperlink ref="X1456" r:id="rId7902" display="=@if(sum(d729.d730)=0,&quot;NA&quot;,SUM(L729:L730)/SUM(D729:D730))"/>
    <hyperlink ref="Z1456" r:id="rId7903" display="=@if(sum(d729.d730)=0,&quot;NA&quot;,SUM(L729:L730)/SUM(D729:D730))"/>
    <hyperlink ref="AB1456" r:id="rId7904" display="=@if(sum(d729.d730)=0,&quot;NA&quot;,SUM(L729:L730)/SUM(D729:D730))"/>
    <hyperlink ref="AD1456" r:id="rId7905" display="=@if(sum(d729.d730)=0,&quot;NA&quot;,SUM(L729:L730)/SUM(D729:D730))"/>
    <hyperlink ref="AF1456" r:id="rId7906" display="=@if(sum(d729.d730)=0,&quot;NA&quot;,SUM(L729:L730)/SUM(D729:D730))"/>
    <hyperlink ref="AH1456" r:id="rId7907" display="=@if(sum(d729.d730)=0,&quot;NA&quot;,SUM(L729:L730)/SUM(D729:D730))"/>
    <hyperlink ref="AJ1456" r:id="rId7908" display="=@if(sum(d729.d730)=0,&quot;NA&quot;,SUM(L729:L730)/SUM(D729:D730))"/>
    <hyperlink ref="AL1456" r:id="rId7909" display="=@if(sum(d729.d730)=0,&quot;NA&quot;,SUM(L729:L730)/SUM(D729:D730))"/>
    <hyperlink ref="AN1456" r:id="rId7910" display="=@if(sum(d729.d730)=0,&quot;NA&quot;,SUM(L729:L730)/SUM(D729:D730))"/>
    <hyperlink ref="N607" r:id="rId7911" display="=@if(sum(d729.d730)=0,&quot;NA&quot;,SUM(L729:L730)/SUM(D729:D730))"/>
    <hyperlink ref="N608" r:id="rId7912" display="=@if(sum(d729.d730)=0,&quot;NA&quot;,SUM(L729:L730)/SUM(D729:D730))"/>
    <hyperlink ref="N609" r:id="rId7913" display="=@if(sum(d729.d730)=0,&quot;NA&quot;,SUM(L729:L730)/SUM(D729:D730))"/>
    <hyperlink ref="N610" r:id="rId7914" display="=@if(sum(d729.d730)=0,&quot;NA&quot;,SUM(L729:L730)/SUM(D729:D730))"/>
    <hyperlink ref="N611:N614" r:id="rId7915" display="=@if(sum(d729.d730)=0,&quot;NA&quot;,SUM(L729:L730)/SUM(D729:D730))"/>
    <hyperlink ref="P607" r:id="rId7916" display="=@if(sum(d729.d730)=0,&quot;NA&quot;,SUM(L729:L730)/SUM(D729:D730))"/>
    <hyperlink ref="P608" r:id="rId7917" display="=@if(sum(d729.d730)=0,&quot;NA&quot;,SUM(L729:L730)/SUM(D729:D730))"/>
    <hyperlink ref="P609" r:id="rId7918" display="=@if(sum(d729.d730)=0,&quot;NA&quot;,SUM(L729:L730)/SUM(D729:D730))"/>
    <hyperlink ref="P610" r:id="rId7919" display="=@if(sum(d729.d730)=0,&quot;NA&quot;,SUM(L729:L730)/SUM(D729:D730))"/>
    <hyperlink ref="P611:P614" r:id="rId7920" display="=@if(sum(d729.d730)=0,&quot;NA&quot;,SUM(L729:L730)/SUM(D729:D730))"/>
    <hyperlink ref="T603" r:id="rId7921" display="=@if(sum(d729.d730)=0,&quot;NA&quot;,SUM(L729:L730)/SUM(D729:D730))"/>
    <hyperlink ref="T604" r:id="rId7922" display="=@if(sum(d729.d730)=0,&quot;NA&quot;,SUM(L729:L730)/SUM(D729:D730))"/>
    <hyperlink ref="T605" r:id="rId7923" display="=@if(sum(d729.d730)=0,&quot;NA&quot;,SUM(L729:L730)/SUM(D729:D730))"/>
    <hyperlink ref="T606" r:id="rId7924" display="=@if(sum(d729.d730)=0,&quot;NA&quot;,SUM(L729:L730)/SUM(D729:D730))"/>
    <hyperlink ref="T607" r:id="rId7925" display="=@if(sum(d729.d730)=0,&quot;NA&quot;,SUM(L729:L730)/SUM(D729:D730))"/>
    <hyperlink ref="V604" r:id="rId7926" display="=@if(sum(d729.d730)=0,&quot;NA&quot;,SUM(L729:L730)/SUM(D729:D730))"/>
    <hyperlink ref="V606" r:id="rId7927" display="=@if(sum(d729.d730)=0,&quot;NA&quot;,SUM(L729:L730)/SUM(D729:D730))"/>
    <hyperlink ref="V607" r:id="rId7928" display="=@if(sum(d729.d730)=0,&quot;NA&quot;,SUM(L729:L730)/SUM(D729:D730))"/>
    <hyperlink ref="X604" r:id="rId7929" display="=@if(sum(d729.d730)=0,&quot;NA&quot;,SUM(L729:L730)/SUM(D729:D730))"/>
    <hyperlink ref="X605" r:id="rId7930" display="=@if(sum(d729.d730)=0,&quot;NA&quot;,SUM(L729:L730)/SUM(D729:D730))"/>
    <hyperlink ref="X606" r:id="rId7931" display="=@if(sum(d729.d730)=0,&quot;NA&quot;,SUM(L729:L730)/SUM(D729:D730))"/>
    <hyperlink ref="X607" r:id="rId7932" display="=@if(sum(d729.d730)=0,&quot;NA&quot;,SUM(L729:L730)/SUM(D729:D730))"/>
    <hyperlink ref="Z605" r:id="rId7933" display="=@if(sum(d729.d730)=0,&quot;NA&quot;,SUM(L729:L730)/SUM(D729:D730))"/>
    <hyperlink ref="Z606" r:id="rId7934" display="=@if(sum(d729.d730)=0,&quot;NA&quot;,SUM(L729:L730)/SUM(D729:D730))"/>
    <hyperlink ref="Z607" r:id="rId7935" display="=@if(sum(d729.d730)=0,&quot;NA&quot;,SUM(L729:L730)/SUM(D729:D730))"/>
    <hyperlink ref="AB606" r:id="rId7936" display="=@if(sum(d729.d730)=0,&quot;NA&quot;,SUM(L729:L730)/SUM(D729:D730))"/>
    <hyperlink ref="AB607" r:id="rId7937" display="=@if(sum(d729.d730)=0,&quot;NA&quot;,SUM(L729:L730)/SUM(D729:D730))"/>
    <hyperlink ref="AD607" r:id="rId7938" display="=@if(sum(d729.d730)=0,&quot;NA&quot;,SUM(L729:L730)/SUM(D729:D730))"/>
    <hyperlink ref="R608" r:id="rId7939" display="=@if(sum(d729.d730)=0,&quot;NA&quot;,SUM(L729:L730)/SUM(D729:D730))"/>
    <hyperlink ref="R609" r:id="rId7940" display="=@if(sum(d729.d730)=0,&quot;NA&quot;,SUM(L729:L730)/SUM(D729:D730))"/>
    <hyperlink ref="R610" r:id="rId7941" display="=@if(sum(d729.d730)=0,&quot;NA&quot;,SUM(L729:L730)/SUM(D729:D730))"/>
    <hyperlink ref="T608" r:id="rId7942" display="=@if(sum(d729.d730)=0,&quot;NA&quot;,SUM(L729:L730)/SUM(D729:D730))"/>
    <hyperlink ref="T609" r:id="rId7943" display="=@if(sum(d729.d730)=0,&quot;NA&quot;,SUM(L729:L730)/SUM(D729:D730))"/>
    <hyperlink ref="T610" r:id="rId7944" display="=@if(sum(d729.d730)=0,&quot;NA&quot;,SUM(L729:L730)/SUM(D729:D730))"/>
    <hyperlink ref="V608" r:id="rId7945" display="=@if(sum(d729.d730)=0,&quot;NA&quot;,SUM(L729:L730)/SUM(D729:D730))"/>
    <hyperlink ref="V609" r:id="rId7946" display="=@if(sum(d729.d730)=0,&quot;NA&quot;,SUM(L729:L730)/SUM(D729:D730))"/>
    <hyperlink ref="V610" r:id="rId7947" display="=@if(sum(d729.d730)=0,&quot;NA&quot;,SUM(L729:L730)/SUM(D729:D730))"/>
    <hyperlink ref="X608" r:id="rId7948" display="=@if(sum(d729.d730)=0,&quot;NA&quot;,SUM(L729:L730)/SUM(D729:D730))"/>
    <hyperlink ref="X609" r:id="rId7949" display="=@if(sum(d729.d730)=0,&quot;NA&quot;,SUM(L729:L730)/SUM(D729:D730))"/>
    <hyperlink ref="X610" r:id="rId7950" display="=@if(sum(d729.d730)=0,&quot;NA&quot;,SUM(L729:L730)/SUM(D729:D730))"/>
    <hyperlink ref="Z608" r:id="rId7951" display="=@if(sum(d729.d730)=0,&quot;NA&quot;,SUM(L729:L730)/SUM(D729:D730))"/>
    <hyperlink ref="Z609" r:id="rId7952" display="=@if(sum(d729.d730)=0,&quot;NA&quot;,SUM(L729:L730)/SUM(D729:D730))"/>
    <hyperlink ref="Z610" r:id="rId7953" display="=@if(sum(d729.d730)=0,&quot;NA&quot;,SUM(L729:L730)/SUM(D729:D730))"/>
    <hyperlink ref="AB608" r:id="rId7954" display="=@if(sum(d729.d730)=0,&quot;NA&quot;,SUM(L729:L730)/SUM(D729:D730))"/>
    <hyperlink ref="AB609" r:id="rId7955" display="=@if(sum(d729.d730)=0,&quot;NA&quot;,SUM(L729:L730)/SUM(D729:D730))"/>
    <hyperlink ref="AB610" r:id="rId7956" display="=@if(sum(d729.d730)=0,&quot;NA&quot;,SUM(L729:L730)/SUM(D729:D730))"/>
    <hyperlink ref="AD608" r:id="rId7957" display="=@if(sum(d729.d730)=0,&quot;NA&quot;,SUM(L729:L730)/SUM(D729:D730))"/>
    <hyperlink ref="AD609" r:id="rId7958" display="=@if(sum(d729.d730)=0,&quot;NA&quot;,SUM(L729:L730)/SUM(D729:D730))"/>
    <hyperlink ref="AD610" r:id="rId7959" display="=@if(sum(d729.d730)=0,&quot;NA&quot;,SUM(L729:L730)/SUM(D729:D730))"/>
    <hyperlink ref="AF608" r:id="rId7960" display="=@if(sum(d729.d730)=0,&quot;NA&quot;,SUM(L729:L730)/SUM(D729:D730))"/>
    <hyperlink ref="AF609" r:id="rId7961" display="=@if(sum(d729.d730)=0,&quot;NA&quot;,SUM(L729:L730)/SUM(D729:D730))"/>
    <hyperlink ref="AF610" r:id="rId7962" display="=@if(sum(d729.d730)=0,&quot;NA&quot;,SUM(L729:L730)/SUM(D729:D730))"/>
    <hyperlink ref="AH606" r:id="rId7963" display="=@if(sum(d729.d730)=0,&quot;NA&quot;,SUM(L729:L730)/SUM(D729:D730))"/>
    <hyperlink ref="AH609" r:id="rId7964" display="=@if(sum(d729.d730)=0,&quot;NA&quot;,SUM(L729:L730)/SUM(D729:D730))"/>
    <hyperlink ref="AH610" r:id="rId7965" display="=@if(sum(d729.d730)=0,&quot;NA&quot;,SUM(L729:L730)/SUM(D729:D730))"/>
    <hyperlink ref="AJ606" r:id="rId7966" display="=@if(sum(d729.d730)=0,&quot;NA&quot;,SUM(L729:L730)/SUM(D729:D730))"/>
    <hyperlink ref="AJ607" r:id="rId7967" display="=@if(sum(d729.d730)=0,&quot;NA&quot;,SUM(L729:L730)/SUM(D729:D730))"/>
    <hyperlink ref="AJ610" r:id="rId7968" display="=@if(sum(d729.d730)=0,&quot;NA&quot;,SUM(L729:L730)/SUM(D729:D730))"/>
    <hyperlink ref="AL606" r:id="rId7969" display="=@if(sum(d729.d730)=0,&quot;NA&quot;,SUM(L729:L730)/SUM(D729:D730))"/>
    <hyperlink ref="AL607" r:id="rId7970" display="=@if(sum(d729.d730)=0,&quot;NA&quot;,SUM(L729:L730)/SUM(D729:D730))"/>
    <hyperlink ref="AL608" r:id="rId7971" display="=@if(sum(d729.d730)=0,&quot;NA&quot;,SUM(L729:L730)/SUM(D729:D730))"/>
    <hyperlink ref="AN606" r:id="rId7972" display="=@if(sum(d729.d730)=0,&quot;NA&quot;,SUM(L729:L730)/SUM(D729:D730))"/>
    <hyperlink ref="AN607" r:id="rId7973" display="=@if(sum(d729.d730)=0,&quot;NA&quot;,SUM(L729:L730)/SUM(D729:D730))"/>
    <hyperlink ref="AN608" r:id="rId7974" display="=@if(sum(d729.d730)=0,&quot;NA&quot;,SUM(L729:L730)/SUM(D729:D730))"/>
    <hyperlink ref="AN609" r:id="rId7975" display="=@if(sum(d729.d730)=0,&quot;NA&quot;,SUM(L729:L730)/SUM(D729:D730))"/>
    <hyperlink ref="V605" r:id="rId7976" display="=@if(sum(d729.d730)=0,&quot;NA&quot;,SUM(L729:L730)/SUM(D729:D730))"/>
    <hyperlink ref="R611" r:id="rId7977" display="=@if(sum(d729.d730)=0,&quot;NA&quot;,SUM(L729:L730)/SUM(D729:D730))"/>
    <hyperlink ref="T611" r:id="rId7978" display="=@if(sum(d729.d730)=0,&quot;NA&quot;,SUM(L729:L730)/SUM(D729:D730))"/>
    <hyperlink ref="V611" r:id="rId7979" display="=@if(sum(d729.d730)=0,&quot;NA&quot;,SUM(L729:L730)/SUM(D729:D730))"/>
    <hyperlink ref="Z611" r:id="rId7980" display="=@if(sum(d729.d730)=0,&quot;NA&quot;,SUM(L729:L730)/SUM(D729:D730))"/>
    <hyperlink ref="AB611" r:id="rId7981" display="=@if(sum(d729.d730)=0,&quot;NA&quot;,SUM(L729:L730)/SUM(D729:D730))"/>
    <hyperlink ref="AD611" r:id="rId7982" display="=@if(sum(d729.d730)=0,&quot;NA&quot;,SUM(L729:L730)/SUM(D729:D730))"/>
    <hyperlink ref="AF611" r:id="rId7983" display="=@if(sum(d729.d730)=0,&quot;NA&quot;,SUM(L729:L730)/SUM(D729:D730))"/>
    <hyperlink ref="AH611" r:id="rId7984" display="=@if(sum(d729.d730)=0,&quot;NA&quot;,SUM(L729:L730)/SUM(D729:D730))"/>
    <hyperlink ref="AJ611" r:id="rId7985" display="=@if(sum(d729.d730)=0,&quot;NA&quot;,SUM(L729:L730)/SUM(D729:D730))"/>
    <hyperlink ref="AL611" r:id="rId7986" display="=@if(sum(d729.d730)=0,&quot;NA&quot;,SUM(L729:L730)/SUM(D729:D730))"/>
    <hyperlink ref="R612:R614" r:id="rId7987" display="=@if(sum(d729.d730)=0,&quot;NA&quot;,SUM(L729:L730)/SUM(D729:D730))"/>
    <hyperlink ref="T612:T614" r:id="rId7988" display="=@if(sum(d729.d730)=0,&quot;NA&quot;,SUM(L729:L730)/SUM(D729:D730))"/>
    <hyperlink ref="V612:V614" r:id="rId7989" display="=@if(sum(d729.d730)=0,&quot;NA&quot;,SUM(L729:L730)/SUM(D729:D730))"/>
    <hyperlink ref="X611" r:id="rId7990" display="=@if(sum(d729.d730)=0,&quot;NA&quot;,SUM(L729:L730)/SUM(D729:D730))"/>
    <hyperlink ref="X612:X614" r:id="rId7991" display="=@if(sum(d729.d730)=0,&quot;NA&quot;,SUM(L729:L730)/SUM(D729:D730))"/>
    <hyperlink ref="Z612:Z614" r:id="rId7992" display="=@if(sum(d729.d730)=0,&quot;NA&quot;,SUM(L729:L730)/SUM(D729:D730))"/>
    <hyperlink ref="AB612:AB614" r:id="rId7993" display="=@if(sum(d729.d730)=0,&quot;NA&quot;,SUM(L729:L730)/SUM(D729:D730))"/>
    <hyperlink ref="AD612:AD614" r:id="rId7994" display="=@if(sum(d729.d730)=0,&quot;NA&quot;,SUM(L729:L730)/SUM(D729:D730))"/>
    <hyperlink ref="AF612:AF614" r:id="rId7995" display="=@if(sum(d729.d730)=0,&quot;NA&quot;,SUM(L729:L730)/SUM(D729:D730))"/>
    <hyperlink ref="AH612:AH614" r:id="rId7996" display="=@if(sum(d729.d730)=0,&quot;NA&quot;,SUM(L729:L730)/SUM(D729:D730))"/>
    <hyperlink ref="AJ612:AJ614" r:id="rId7997" display="=@if(sum(d729.d730)=0,&quot;NA&quot;,SUM(L729:L730)/SUM(D729:D730))"/>
    <hyperlink ref="AL612:AL614" r:id="rId7998" display="=@if(sum(d729.d730)=0,&quot;NA&quot;,SUM(L729:L730)/SUM(D729:D730))"/>
    <hyperlink ref="AN612:AN614" r:id="rId7999" display="=@if(sum(d729.d730)=0,&quot;NA&quot;,SUM(L729:L730)/SUM(D729:D730))"/>
    <hyperlink ref="V603" r:id="rId8000" display="=@if(sum(d729.d730)=0,&quot;NA&quot;,SUM(L729:L730)/SUM(D729:D730))"/>
    <hyperlink ref="T602" r:id="rId8001" display="=@if(sum(d729.d730)=0,&quot;NA&quot;,SUM(L729:L730)/SUM(D729:D730))"/>
    <hyperlink ref="P615" r:id="rId8002" display="=@if(sum(d729.d730)=0,&quot;NA&quot;,SUM(L729:L730)/SUM(D729:D730))"/>
    <hyperlink ref="R615" r:id="rId8003" display="=@if(sum(d729.d730)=0,&quot;NA&quot;,SUM(L729:L730)/SUM(D729:D730))"/>
    <hyperlink ref="T615" r:id="rId8004" display="=@if(sum(d729.d730)=0,&quot;NA&quot;,SUM(L729:L730)/SUM(D729:D730))"/>
    <hyperlink ref="V615" r:id="rId8005" display="=@if(sum(d729.d730)=0,&quot;NA&quot;,SUM(L729:L730)/SUM(D729:D730))"/>
    <hyperlink ref="X615" r:id="rId8006" display="=@if(sum(d729.d730)=0,&quot;NA&quot;,SUM(L729:L730)/SUM(D729:D730))"/>
    <hyperlink ref="Z615" r:id="rId8007" display="=@if(sum(d729.d730)=0,&quot;NA&quot;,SUM(L729:L730)/SUM(D729:D730))"/>
    <hyperlink ref="AB615" r:id="rId8008" display="=@if(sum(d729.d730)=0,&quot;NA&quot;,SUM(L729:L730)/SUM(D729:D730))"/>
    <hyperlink ref="AD615" r:id="rId8009" display="=@if(sum(d729.d730)=0,&quot;NA&quot;,SUM(L729:L730)/SUM(D729:D730))"/>
    <hyperlink ref="AF615" r:id="rId8010" display="=@if(sum(d729.d730)=0,&quot;NA&quot;,SUM(L729:L730)/SUM(D729:D730))"/>
    <hyperlink ref="AH615" r:id="rId8011" display="=@if(sum(d729.d730)=0,&quot;NA&quot;,SUM(L729:L730)/SUM(D729:D730))"/>
    <hyperlink ref="AJ615" r:id="rId8012" display="=@if(sum(d729.d730)=0,&quot;NA&quot;,SUM(L729:L730)/SUM(D729:D730))"/>
    <hyperlink ref="AL615" r:id="rId8013" display="=@if(sum(d729.d730)=0,&quot;NA&quot;,SUM(L729:L730)/SUM(D729:D730))"/>
    <hyperlink ref="AN615" r:id="rId8014" display="=@if(sum(d729.d730)=0,&quot;NA&quot;,SUM(L729:L730)/SUM(D729:D730))"/>
    <hyperlink ref="N616" r:id="rId8015" display="=@if(sum(d729.d730)=0,&quot;NA&quot;,SUM(L729:L730)/SUM(D729:D730))"/>
    <hyperlink ref="P616" r:id="rId8016" display="=@if(sum(d729.d730)=0,&quot;NA&quot;,SUM(L729:L730)/SUM(D729:D730))"/>
    <hyperlink ref="R616" r:id="rId8017" display="=@if(sum(d729.d730)=0,&quot;NA&quot;,SUM(L729:L730)/SUM(D729:D730))"/>
    <hyperlink ref="T616" r:id="rId8018" display="=@if(sum(d729.d730)=0,&quot;NA&quot;,SUM(L729:L730)/SUM(D729:D730))"/>
    <hyperlink ref="V616" r:id="rId8019" display="=@if(sum(d729.d730)=0,&quot;NA&quot;,SUM(L729:L730)/SUM(D729:D730))"/>
    <hyperlink ref="X616" r:id="rId8020" display="=@if(sum(d729.d730)=0,&quot;NA&quot;,SUM(L729:L730)/SUM(D729:D730))"/>
    <hyperlink ref="Z616" r:id="rId8021" display="=@if(sum(d729.d730)=0,&quot;NA&quot;,SUM(L729:L730)/SUM(D729:D730))"/>
    <hyperlink ref="AB616" r:id="rId8022" display="=@if(sum(d729.d730)=0,&quot;NA&quot;,SUM(L729:L730)/SUM(D729:D730))"/>
    <hyperlink ref="AD616" r:id="rId8023" display="=@if(sum(d729.d730)=0,&quot;NA&quot;,SUM(L729:L730)/SUM(D729:D730))"/>
    <hyperlink ref="AF616" r:id="rId8024" display="=@if(sum(d729.d730)=0,&quot;NA&quot;,SUM(L729:L730)/SUM(D729:D730))"/>
    <hyperlink ref="AH616" r:id="rId8025" display="=@if(sum(d729.d730)=0,&quot;NA&quot;,SUM(L729:L730)/SUM(D729:D730))"/>
    <hyperlink ref="AJ616" r:id="rId8026" display="=@if(sum(d729.d730)=0,&quot;NA&quot;,SUM(L729:L730)/SUM(D729:D730))"/>
    <hyperlink ref="AL616" r:id="rId8027" display="=@if(sum(d729.d730)=0,&quot;NA&quot;,SUM(L729:L730)/SUM(D729:D730))"/>
    <hyperlink ref="AN616" r:id="rId8028" display="=@if(sum(d729.d730)=0,&quot;NA&quot;,SUM(L729:L730)/SUM(D729:D730))"/>
    <hyperlink ref="N733" r:id="rId8029" display="=@if(sum(d729.d730)=0,&quot;NA&quot;,SUM(L729:L730)/SUM(D729:D730))"/>
    <hyperlink ref="N734" r:id="rId8030" display="=@if(sum(d729.d730)=0,&quot;NA&quot;,SUM(L729:L730)/SUM(D729:D730))"/>
    <hyperlink ref="N735" r:id="rId8031" display="=@if(sum(d729.d730)=0,&quot;NA&quot;,SUM(L729:L730)/SUM(D729:D730))"/>
    <hyperlink ref="N736" r:id="rId8032" display="=@if(sum(d729.d730)=0,&quot;NA&quot;,SUM(L729:L730)/SUM(D729:D730))"/>
    <hyperlink ref="N737:N740" r:id="rId8033" display="=@if(sum(d729.d730)=0,&quot;NA&quot;,SUM(L729:L730)/SUM(D729:D730))"/>
    <hyperlink ref="P733" r:id="rId8034" display="=@if(sum(d729.d730)=0,&quot;NA&quot;,SUM(L729:L730)/SUM(D729:D730))"/>
    <hyperlink ref="P734" r:id="rId8035" display="=@if(sum(d729.d730)=0,&quot;NA&quot;,SUM(L729:L730)/SUM(D729:D730))"/>
    <hyperlink ref="P735" r:id="rId8036" display="=@if(sum(d729.d730)=0,&quot;NA&quot;,SUM(L729:L730)/SUM(D729:D730))"/>
    <hyperlink ref="P736" r:id="rId8037" display="=@if(sum(d729.d730)=0,&quot;NA&quot;,SUM(L729:L730)/SUM(D729:D730))"/>
    <hyperlink ref="P737:P740" r:id="rId8038" display="=@if(sum(d729.d730)=0,&quot;NA&quot;,SUM(L729:L730)/SUM(D729:D730))"/>
    <hyperlink ref="T729" r:id="rId8039" display="=@if(sum(d729.d730)=0,&quot;NA&quot;,SUM(L729:L730)/SUM(D729:D730))"/>
    <hyperlink ref="T730" r:id="rId8040" display="=@if(sum(d729.d730)=0,&quot;NA&quot;,SUM(L729:L730)/SUM(D729:D730))"/>
    <hyperlink ref="T731" r:id="rId8041" display="=@if(sum(d729.d730)=0,&quot;NA&quot;,SUM(L729:L730)/SUM(D729:D730))"/>
    <hyperlink ref="T732" r:id="rId8042" display="=@if(sum(d729.d730)=0,&quot;NA&quot;,SUM(L729:L730)/SUM(D729:D730))"/>
    <hyperlink ref="T733" r:id="rId8043" display="=@if(sum(d729.d730)=0,&quot;NA&quot;,SUM(L729:L730)/SUM(D729:D730))"/>
    <hyperlink ref="V730" r:id="rId8044" display="=@if(sum(d729.d730)=0,&quot;NA&quot;,SUM(L729:L730)/SUM(D729:D730))"/>
    <hyperlink ref="V732" r:id="rId8045" display="=@if(sum(d729.d730)=0,&quot;NA&quot;,SUM(L729:L730)/SUM(D729:D730))"/>
    <hyperlink ref="V733" r:id="rId8046" display="=@if(sum(d729.d730)=0,&quot;NA&quot;,SUM(L729:L730)/SUM(D729:D730))"/>
    <hyperlink ref="X730" r:id="rId8047" display="=@if(sum(d729.d730)=0,&quot;NA&quot;,SUM(L729:L730)/SUM(D729:D730))"/>
    <hyperlink ref="X731" r:id="rId8048" display="=@if(sum(d729.d730)=0,&quot;NA&quot;,SUM(L729:L730)/SUM(D729:D730))"/>
    <hyperlink ref="X732" r:id="rId8049" display="=@if(sum(d729.d730)=0,&quot;NA&quot;,SUM(L729:L730)/SUM(D729:D730))"/>
    <hyperlink ref="X733" r:id="rId8050" display="=@if(sum(d729.d730)=0,&quot;NA&quot;,SUM(L729:L730)/SUM(D729:D730))"/>
    <hyperlink ref="Z731" r:id="rId8051" display="=@if(sum(d729.d730)=0,&quot;NA&quot;,SUM(L729:L730)/SUM(D729:D730))"/>
    <hyperlink ref="Z732" r:id="rId8052" display="=@if(sum(d729.d730)=0,&quot;NA&quot;,SUM(L729:L730)/SUM(D729:D730))"/>
    <hyperlink ref="Z733" r:id="rId8053" display="=@if(sum(d729.d730)=0,&quot;NA&quot;,SUM(L729:L730)/SUM(D729:D730))"/>
    <hyperlink ref="AB732" r:id="rId8054" display="=@if(sum(d729.d730)=0,&quot;NA&quot;,SUM(L729:L730)/SUM(D729:D730))"/>
    <hyperlink ref="AB733" r:id="rId8055" display="=@if(sum(d729.d730)=0,&quot;NA&quot;,SUM(L729:L730)/SUM(D729:D730))"/>
    <hyperlink ref="AD733" r:id="rId8056" display="=@if(sum(d729.d730)=0,&quot;NA&quot;,SUM(L729:L730)/SUM(D729:D730))"/>
    <hyperlink ref="R734" r:id="rId8057" display="=@if(sum(d729.d730)=0,&quot;NA&quot;,SUM(L729:L730)/SUM(D729:D730))"/>
    <hyperlink ref="R735" r:id="rId8058" display="=@if(sum(d729.d730)=0,&quot;NA&quot;,SUM(L729:L730)/SUM(D729:D730))"/>
    <hyperlink ref="R736" r:id="rId8059" display="=@if(sum(d729.d730)=0,&quot;NA&quot;,SUM(L729:L730)/SUM(D729:D730))"/>
    <hyperlink ref="T734" r:id="rId8060" display="=@if(sum(d729.d730)=0,&quot;NA&quot;,SUM(L729:L730)/SUM(D729:D730))"/>
    <hyperlink ref="T735" r:id="rId8061" display="=@if(sum(d729.d730)=0,&quot;NA&quot;,SUM(L729:L730)/SUM(D729:D730))"/>
    <hyperlink ref="T736" r:id="rId8062" display="=@if(sum(d729.d730)=0,&quot;NA&quot;,SUM(L729:L730)/SUM(D729:D730))"/>
    <hyperlink ref="V734" r:id="rId8063" display="=@if(sum(d729.d730)=0,&quot;NA&quot;,SUM(L729:L730)/SUM(D729:D730))"/>
    <hyperlink ref="V735" r:id="rId8064" display="=@if(sum(d729.d730)=0,&quot;NA&quot;,SUM(L729:L730)/SUM(D729:D730))"/>
    <hyperlink ref="V736" r:id="rId8065" display="=@if(sum(d729.d730)=0,&quot;NA&quot;,SUM(L729:L730)/SUM(D729:D730))"/>
    <hyperlink ref="X734" r:id="rId8066" display="=@if(sum(d729.d730)=0,&quot;NA&quot;,SUM(L729:L730)/SUM(D729:D730))"/>
    <hyperlink ref="X735" r:id="rId8067" display="=@if(sum(d729.d730)=0,&quot;NA&quot;,SUM(L729:L730)/SUM(D729:D730))"/>
    <hyperlink ref="X736" r:id="rId8068" display="=@if(sum(d729.d730)=0,&quot;NA&quot;,SUM(L729:L730)/SUM(D729:D730))"/>
    <hyperlink ref="Z734" r:id="rId8069" display="=@if(sum(d729.d730)=0,&quot;NA&quot;,SUM(L729:L730)/SUM(D729:D730))"/>
    <hyperlink ref="Z735" r:id="rId8070" display="=@if(sum(d729.d730)=0,&quot;NA&quot;,SUM(L729:L730)/SUM(D729:D730))"/>
    <hyperlink ref="Z736" r:id="rId8071" display="=@if(sum(d729.d730)=0,&quot;NA&quot;,SUM(L729:L730)/SUM(D729:D730))"/>
    <hyperlink ref="AB734" r:id="rId8072" display="=@if(sum(d729.d730)=0,&quot;NA&quot;,SUM(L729:L730)/SUM(D729:D730))"/>
    <hyperlink ref="AB735" r:id="rId8073" display="=@if(sum(d729.d730)=0,&quot;NA&quot;,SUM(L729:L730)/SUM(D729:D730))"/>
    <hyperlink ref="AB736" r:id="rId8074" display="=@if(sum(d729.d730)=0,&quot;NA&quot;,SUM(L729:L730)/SUM(D729:D730))"/>
    <hyperlink ref="AD734" r:id="rId8075" display="=@if(sum(d729.d730)=0,&quot;NA&quot;,SUM(L729:L730)/SUM(D729:D730))"/>
    <hyperlink ref="AD735" r:id="rId8076" display="=@if(sum(d729.d730)=0,&quot;NA&quot;,SUM(L729:L730)/SUM(D729:D730))"/>
    <hyperlink ref="AD736" r:id="rId8077" display="=@if(sum(d729.d730)=0,&quot;NA&quot;,SUM(L729:L730)/SUM(D729:D730))"/>
    <hyperlink ref="AF734" r:id="rId8078" display="=@if(sum(d729.d730)=0,&quot;NA&quot;,SUM(L729:L730)/SUM(D729:D730))"/>
    <hyperlink ref="AF735" r:id="rId8079" display="=@if(sum(d729.d730)=0,&quot;NA&quot;,SUM(L729:L730)/SUM(D729:D730))"/>
    <hyperlink ref="AF736" r:id="rId8080" display="=@if(sum(d729.d730)=0,&quot;NA&quot;,SUM(L729:L730)/SUM(D729:D730))"/>
    <hyperlink ref="AH732" r:id="rId8081" display="=@if(sum(d729.d730)=0,&quot;NA&quot;,SUM(L729:L730)/SUM(D729:D730))"/>
    <hyperlink ref="AH735" r:id="rId8082" display="=@if(sum(d729.d730)=0,&quot;NA&quot;,SUM(L729:L730)/SUM(D729:D730))"/>
    <hyperlink ref="AH736" r:id="rId8083" display="=@if(sum(d729.d730)=0,&quot;NA&quot;,SUM(L729:L730)/SUM(D729:D730))"/>
    <hyperlink ref="AJ732" r:id="rId8084" display="=@if(sum(d729.d730)=0,&quot;NA&quot;,SUM(L729:L730)/SUM(D729:D730))"/>
    <hyperlink ref="AJ733" r:id="rId8085" display="=@if(sum(d729.d730)=0,&quot;NA&quot;,SUM(L729:L730)/SUM(D729:D730))"/>
    <hyperlink ref="AJ736" r:id="rId8086" display="=@if(sum(d729.d730)=0,&quot;NA&quot;,SUM(L729:L730)/SUM(D729:D730))"/>
    <hyperlink ref="AL732" r:id="rId8087" display="=@if(sum(d729.d730)=0,&quot;NA&quot;,SUM(L729:L730)/SUM(D729:D730))"/>
    <hyperlink ref="AL733" r:id="rId8088" display="=@if(sum(d729.d730)=0,&quot;NA&quot;,SUM(L729:L730)/SUM(D729:D730))"/>
    <hyperlink ref="AL734" r:id="rId8089" display="=@if(sum(d729.d730)=0,&quot;NA&quot;,SUM(L729:L730)/SUM(D729:D730))"/>
    <hyperlink ref="AN732" r:id="rId8090" display="=@if(sum(d729.d730)=0,&quot;NA&quot;,SUM(L729:L730)/SUM(D729:D730))"/>
    <hyperlink ref="AN733" r:id="rId8091" display="=@if(sum(d729.d730)=0,&quot;NA&quot;,SUM(L729:L730)/SUM(D729:D730))"/>
    <hyperlink ref="AN734" r:id="rId8092" display="=@if(sum(d729.d730)=0,&quot;NA&quot;,SUM(L729:L730)/SUM(D729:D730))"/>
    <hyperlink ref="AN735" r:id="rId8093" display="=@if(sum(d729.d730)=0,&quot;NA&quot;,SUM(L729:L730)/SUM(D729:D730))"/>
    <hyperlink ref="V731" r:id="rId8094" display="=@if(sum(d729.d730)=0,&quot;NA&quot;,SUM(L729:L730)/SUM(D729:D730))"/>
    <hyperlink ref="R737" r:id="rId8095" display="=@if(sum(d729.d730)=0,&quot;NA&quot;,SUM(L729:L730)/SUM(D729:D730))"/>
    <hyperlink ref="T737" r:id="rId8096" display="=@if(sum(d729.d730)=0,&quot;NA&quot;,SUM(L729:L730)/SUM(D729:D730))"/>
    <hyperlink ref="V737" r:id="rId8097" display="=@if(sum(d729.d730)=0,&quot;NA&quot;,SUM(L729:L730)/SUM(D729:D730))"/>
    <hyperlink ref="Z737" r:id="rId8098" display="=@if(sum(d729.d730)=0,&quot;NA&quot;,SUM(L729:L730)/SUM(D729:D730))"/>
    <hyperlink ref="AB737" r:id="rId8099" display="=@if(sum(d729.d730)=0,&quot;NA&quot;,SUM(L729:L730)/SUM(D729:D730))"/>
    <hyperlink ref="AD737" r:id="rId8100" display="=@if(sum(d729.d730)=0,&quot;NA&quot;,SUM(L729:L730)/SUM(D729:D730))"/>
    <hyperlink ref="AF737" r:id="rId8101" display="=@if(sum(d729.d730)=0,&quot;NA&quot;,SUM(L729:L730)/SUM(D729:D730))"/>
    <hyperlink ref="AH737" r:id="rId8102" display="=@if(sum(d729.d730)=0,&quot;NA&quot;,SUM(L729:L730)/SUM(D729:D730))"/>
    <hyperlink ref="AJ737" r:id="rId8103" display="=@if(sum(d729.d730)=0,&quot;NA&quot;,SUM(L729:L730)/SUM(D729:D730))"/>
    <hyperlink ref="AL737" r:id="rId8104" display="=@if(sum(d729.d730)=0,&quot;NA&quot;,SUM(L729:L730)/SUM(D729:D730))"/>
    <hyperlink ref="R738:R740" r:id="rId8105" display="=@if(sum(d729.d730)=0,&quot;NA&quot;,SUM(L729:L730)/SUM(D729:D730))"/>
    <hyperlink ref="T738:T740" r:id="rId8106" display="=@if(sum(d729.d730)=0,&quot;NA&quot;,SUM(L729:L730)/SUM(D729:D730))"/>
    <hyperlink ref="V738:V740" r:id="rId8107" display="=@if(sum(d729.d730)=0,&quot;NA&quot;,SUM(L729:L730)/SUM(D729:D730))"/>
    <hyperlink ref="X737" r:id="rId8108" display="=@if(sum(d729.d730)=0,&quot;NA&quot;,SUM(L729:L730)/SUM(D729:D730))"/>
    <hyperlink ref="X738:X740" r:id="rId8109" display="=@if(sum(d729.d730)=0,&quot;NA&quot;,SUM(L729:L730)/SUM(D729:D730))"/>
    <hyperlink ref="Z738:Z740" r:id="rId8110" display="=@if(sum(d729.d730)=0,&quot;NA&quot;,SUM(L729:L730)/SUM(D729:D730))"/>
    <hyperlink ref="AB738:AB740" r:id="rId8111" display="=@if(sum(d729.d730)=0,&quot;NA&quot;,SUM(L729:L730)/SUM(D729:D730))"/>
    <hyperlink ref="AD738:AD740" r:id="rId8112" display="=@if(sum(d729.d730)=0,&quot;NA&quot;,SUM(L729:L730)/SUM(D729:D730))"/>
    <hyperlink ref="AF738:AF740" r:id="rId8113" display="=@if(sum(d729.d730)=0,&quot;NA&quot;,SUM(L729:L730)/SUM(D729:D730))"/>
    <hyperlink ref="AH738:AH740" r:id="rId8114" display="=@if(sum(d729.d730)=0,&quot;NA&quot;,SUM(L729:L730)/SUM(D729:D730))"/>
    <hyperlink ref="AJ738:AJ740" r:id="rId8115" display="=@if(sum(d729.d730)=0,&quot;NA&quot;,SUM(L729:L730)/SUM(D729:D730))"/>
    <hyperlink ref="AL738:AL740" r:id="rId8116" display="=@if(sum(d729.d730)=0,&quot;NA&quot;,SUM(L729:L730)/SUM(D729:D730))"/>
    <hyperlink ref="AN738:AN740" r:id="rId8117" display="=@if(sum(d729.d730)=0,&quot;NA&quot;,SUM(L729:L730)/SUM(D729:D730))"/>
    <hyperlink ref="V729" r:id="rId8118" display="=@if(sum(d729.d730)=0,&quot;NA&quot;,SUM(L729:L730)/SUM(D729:D730))"/>
    <hyperlink ref="T728" r:id="rId8119" display="=@if(sum(d729.d730)=0,&quot;NA&quot;,SUM(L729:L730)/SUM(D729:D730))"/>
    <hyperlink ref="P741" r:id="rId8120" display="=@if(sum(d729.d730)=0,&quot;NA&quot;,SUM(L729:L730)/SUM(D729:D730))"/>
    <hyperlink ref="R741" r:id="rId8121" display="=@if(sum(d729.d730)=0,&quot;NA&quot;,SUM(L729:L730)/SUM(D729:D730))"/>
    <hyperlink ref="T741" r:id="rId8122" display="=@if(sum(d729.d730)=0,&quot;NA&quot;,SUM(L729:L730)/SUM(D729:D730))"/>
    <hyperlink ref="V741" r:id="rId8123" display="=@if(sum(d729.d730)=0,&quot;NA&quot;,SUM(L729:L730)/SUM(D729:D730))"/>
    <hyperlink ref="X741" r:id="rId8124" display="=@if(sum(d729.d730)=0,&quot;NA&quot;,SUM(L729:L730)/SUM(D729:D730))"/>
    <hyperlink ref="Z741" r:id="rId8125" display="=@if(sum(d729.d730)=0,&quot;NA&quot;,SUM(L729:L730)/SUM(D729:D730))"/>
    <hyperlink ref="AB741" r:id="rId8126" display="=@if(sum(d729.d730)=0,&quot;NA&quot;,SUM(L729:L730)/SUM(D729:D730))"/>
    <hyperlink ref="AD741" r:id="rId8127" display="=@if(sum(d729.d730)=0,&quot;NA&quot;,SUM(L729:L730)/SUM(D729:D730))"/>
    <hyperlink ref="AF741" r:id="rId8128" display="=@if(sum(d729.d730)=0,&quot;NA&quot;,SUM(L729:L730)/SUM(D729:D730))"/>
    <hyperlink ref="AH741" r:id="rId8129" display="=@if(sum(d729.d730)=0,&quot;NA&quot;,SUM(L729:L730)/SUM(D729:D730))"/>
    <hyperlink ref="AJ741" r:id="rId8130" display="=@if(sum(d729.d730)=0,&quot;NA&quot;,SUM(L729:L730)/SUM(D729:D730))"/>
    <hyperlink ref="AL741" r:id="rId8131" display="=@if(sum(d729.d730)=0,&quot;NA&quot;,SUM(L729:L730)/SUM(D729:D730))"/>
    <hyperlink ref="AN741" r:id="rId8132" display="=@if(sum(d729.d730)=0,&quot;NA&quot;,SUM(L729:L730)/SUM(D729:D730))"/>
    <hyperlink ref="N742" r:id="rId8133" display="=@if(sum(d729.d730)=0,&quot;NA&quot;,SUM(L729:L730)/SUM(D729:D730))"/>
    <hyperlink ref="P742" r:id="rId8134" display="=@if(sum(d729.d730)=0,&quot;NA&quot;,SUM(L729:L730)/SUM(D729:D730))"/>
    <hyperlink ref="R742" r:id="rId8135" display="=@if(sum(d729.d730)=0,&quot;NA&quot;,SUM(L729:L730)/SUM(D729:D730))"/>
    <hyperlink ref="T742" r:id="rId8136" display="=@if(sum(d729.d730)=0,&quot;NA&quot;,SUM(L729:L730)/SUM(D729:D730))"/>
    <hyperlink ref="V742" r:id="rId8137" display="=@if(sum(d729.d730)=0,&quot;NA&quot;,SUM(L729:L730)/SUM(D729:D730))"/>
    <hyperlink ref="X742" r:id="rId8138" display="=@if(sum(d729.d730)=0,&quot;NA&quot;,SUM(L729:L730)/SUM(D729:D730))"/>
    <hyperlink ref="Z742" r:id="rId8139" display="=@if(sum(d729.d730)=0,&quot;NA&quot;,SUM(L729:L730)/SUM(D729:D730))"/>
    <hyperlink ref="AB742" r:id="rId8140" display="=@if(sum(d729.d730)=0,&quot;NA&quot;,SUM(L729:L730)/SUM(D729:D730))"/>
    <hyperlink ref="AD742" r:id="rId8141" display="=@if(sum(d729.d730)=0,&quot;NA&quot;,SUM(L729:L730)/SUM(D729:D730))"/>
    <hyperlink ref="AF742" r:id="rId8142" display="=@if(sum(d729.d730)=0,&quot;NA&quot;,SUM(L729:L730)/SUM(D729:D730))"/>
    <hyperlink ref="AH742" r:id="rId8143" display="=@if(sum(d729.d730)=0,&quot;NA&quot;,SUM(L729:L730)/SUM(D729:D730))"/>
    <hyperlink ref="AJ742" r:id="rId8144" display="=@if(sum(d729.d730)=0,&quot;NA&quot;,SUM(L729:L730)/SUM(D729:D730))"/>
    <hyperlink ref="AL742" r:id="rId8145" display="=@if(sum(d729.d730)=0,&quot;NA&quot;,SUM(L729:L730)/SUM(D729:D730))"/>
    <hyperlink ref="AN742" r:id="rId8146" display="=@if(sum(d729.d730)=0,&quot;NA&quot;,SUM(L729:L730)/SUM(D729:D730))"/>
  </hyperlinks>
  <pageMargins left="0.2" right="0.2" top="0.75" bottom="0.75" header="0.3" footer="0.3"/>
  <pageSetup scale="52" fitToHeight="0" orientation="landscape" verticalDpi="1200" r:id="rId8147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87"/>
  <sheetViews>
    <sheetView topLeftCell="A55" zoomScaleNormal="100" workbookViewId="0">
      <selection activeCell="H85" sqref="H85"/>
    </sheetView>
  </sheetViews>
  <sheetFormatPr defaultRowHeight="12.75"/>
  <cols>
    <col min="1" max="1" width="5.85546875" customWidth="1"/>
    <col min="2" max="2" width="17.140625" customWidth="1"/>
    <col min="3" max="3" width="6.28515625" customWidth="1"/>
    <col min="4" max="4" width="13.5703125" customWidth="1"/>
    <col min="5" max="7" width="11.7109375" customWidth="1"/>
    <col min="8" max="8" width="13.42578125" customWidth="1"/>
    <col min="9" max="9" width="17.28515625" customWidth="1"/>
    <col min="10" max="10" width="10.5703125" customWidth="1"/>
    <col min="12" max="12" width="15.5703125" bestFit="1" customWidth="1"/>
    <col min="13" max="13" width="5.7109375" customWidth="1"/>
    <col min="14" max="14" width="15.28515625" customWidth="1"/>
    <col min="15" max="17" width="10.7109375" customWidth="1"/>
    <col min="18" max="18" width="12.7109375" customWidth="1"/>
  </cols>
  <sheetData>
    <row r="1" spans="1:11">
      <c r="A1" s="523" t="s">
        <v>77</v>
      </c>
      <c r="B1" s="523"/>
      <c r="C1" s="523"/>
      <c r="D1" s="523"/>
      <c r="E1" s="523"/>
      <c r="F1" s="523"/>
      <c r="G1" s="523"/>
      <c r="H1" s="523"/>
    </row>
    <row r="2" spans="1:11">
      <c r="A2" s="524" t="s">
        <v>28</v>
      </c>
      <c r="B2" s="524"/>
      <c r="C2" s="524"/>
      <c r="D2" s="524"/>
      <c r="E2" s="524"/>
      <c r="F2" s="524"/>
      <c r="G2" s="524"/>
      <c r="H2" s="524"/>
    </row>
    <row r="3" spans="1:11">
      <c r="A3" s="524" t="s">
        <v>150</v>
      </c>
      <c r="B3" s="524"/>
      <c r="C3" s="524"/>
      <c r="D3" s="524"/>
      <c r="E3" s="524"/>
      <c r="F3" s="524"/>
      <c r="G3" s="524"/>
      <c r="H3" s="524"/>
    </row>
    <row r="4" spans="1:11">
      <c r="A4" s="524" t="s">
        <v>151</v>
      </c>
      <c r="B4" s="524"/>
      <c r="C4" s="524"/>
      <c r="D4" s="524"/>
      <c r="E4" s="524"/>
      <c r="F4" s="524"/>
      <c r="G4" s="524"/>
      <c r="H4" s="524"/>
    </row>
    <row r="5" spans="1:11">
      <c r="A5" s="524" t="s">
        <v>285</v>
      </c>
      <c r="B5" s="524"/>
      <c r="C5" s="524"/>
      <c r="D5" s="524"/>
      <c r="E5" s="524"/>
      <c r="F5" s="524"/>
      <c r="G5" s="524"/>
      <c r="H5" s="524"/>
      <c r="I5" s="9"/>
    </row>
    <row r="6" spans="1:11">
      <c r="A6" s="60"/>
      <c r="H6" s="9"/>
      <c r="I6" s="9"/>
    </row>
    <row r="7" spans="1:11">
      <c r="H7" s="17"/>
    </row>
    <row r="8" spans="1:11">
      <c r="A8" s="1" t="s">
        <v>304</v>
      </c>
    </row>
    <row r="9" spans="1:11">
      <c r="A9" s="2"/>
      <c r="B9" s="3"/>
      <c r="C9" s="3"/>
      <c r="D9" s="3"/>
      <c r="E9" s="3"/>
      <c r="F9" s="7"/>
      <c r="G9" s="3"/>
      <c r="H9" s="3"/>
      <c r="I9" s="3"/>
      <c r="J9" s="3"/>
      <c r="K9" s="3"/>
    </row>
    <row r="10" spans="1:11">
      <c r="A10" s="2"/>
      <c r="B10" s="3"/>
      <c r="C10" s="3"/>
      <c r="D10" s="15" t="s">
        <v>2</v>
      </c>
      <c r="E10" s="7" t="s">
        <v>2</v>
      </c>
      <c r="F10" s="7" t="s">
        <v>4</v>
      </c>
      <c r="G10" s="7" t="s">
        <v>6</v>
      </c>
      <c r="H10" s="7" t="s">
        <v>8</v>
      </c>
      <c r="I10" s="3"/>
      <c r="J10" s="68" t="s">
        <v>80</v>
      </c>
      <c r="K10" s="3"/>
    </row>
    <row r="11" spans="1:11">
      <c r="A11" s="2"/>
      <c r="B11" s="3"/>
      <c r="C11" s="3"/>
      <c r="D11" s="37" t="s">
        <v>14</v>
      </c>
      <c r="E11" s="37" t="s">
        <v>3</v>
      </c>
      <c r="F11" s="37" t="s">
        <v>5</v>
      </c>
      <c r="G11" s="37" t="s">
        <v>7</v>
      </c>
      <c r="H11" s="45" t="s">
        <v>11</v>
      </c>
      <c r="I11" s="3"/>
      <c r="J11" s="78" t="s">
        <v>311</v>
      </c>
      <c r="K11" s="3"/>
    </row>
    <row r="12" spans="1:11">
      <c r="B12" s="3"/>
      <c r="C12" s="3"/>
      <c r="D12" s="3"/>
      <c r="E12" s="3"/>
      <c r="F12" s="3"/>
      <c r="G12" s="3"/>
      <c r="H12" s="3"/>
      <c r="I12" s="3"/>
      <c r="J12" s="3"/>
      <c r="K12" s="3"/>
    </row>
    <row r="13" spans="1:11">
      <c r="B13" s="3" t="s">
        <v>10</v>
      </c>
      <c r="C13" s="3"/>
      <c r="D13" s="6">
        <v>242504312.461597</v>
      </c>
      <c r="E13" s="25">
        <f>ROUND(D13/D17,4)</f>
        <v>3.4799999999999998E-2</v>
      </c>
      <c r="F13" s="25">
        <v>1.9900000000000001E-2</v>
      </c>
      <c r="G13" s="25">
        <f>ROUND(+E13*F13,4)</f>
        <v>6.9999999999999999E-4</v>
      </c>
      <c r="H13" s="25">
        <f>+G13*1</f>
        <v>6.9999999999999999E-4</v>
      </c>
      <c r="I13" s="3"/>
      <c r="J13" s="3"/>
      <c r="K13" s="3"/>
    </row>
    <row r="14" spans="1:11">
      <c r="B14" s="3" t="s">
        <v>0</v>
      </c>
      <c r="C14" s="3"/>
      <c r="D14" s="6">
        <v>3066734195.75</v>
      </c>
      <c r="E14" s="29">
        <f>ROUND(D14/D17,4)</f>
        <v>0.4395</v>
      </c>
      <c r="F14" s="25">
        <v>5.11E-2</v>
      </c>
      <c r="G14" s="25">
        <f>ROUND(+E14*F14,4)</f>
        <v>2.2499999999999999E-2</v>
      </c>
      <c r="H14" s="25">
        <f>+G14*1</f>
        <v>2.2499999999999999E-2</v>
      </c>
      <c r="I14" s="3"/>
      <c r="J14" s="3"/>
      <c r="K14" s="3"/>
    </row>
    <row r="15" spans="1:11">
      <c r="B15" s="3" t="s">
        <v>1</v>
      </c>
      <c r="C15" s="3"/>
      <c r="D15" s="35">
        <v>3668227097.46769</v>
      </c>
      <c r="E15" s="46">
        <f>ROUND(D15/D17,5)</f>
        <v>0.52571999999999997</v>
      </c>
      <c r="F15" s="46">
        <v>0.10299999999999999</v>
      </c>
      <c r="G15" s="46">
        <f>ROUND(+E15*F15,4)</f>
        <v>5.4100000000000002E-2</v>
      </c>
      <c r="H15" s="46">
        <f>G15*'Gross Rev Conversion Factor'!B27</f>
        <v>8.9167133100000004E-2</v>
      </c>
      <c r="I15" s="3"/>
      <c r="J15" s="303">
        <f>F15*'Gross Rev Conversion Factor'!B27</f>
        <v>0.16976367299999998</v>
      </c>
      <c r="K15" s="3"/>
    </row>
    <row r="16" spans="1:11">
      <c r="B16" s="3"/>
      <c r="C16" s="3"/>
      <c r="D16" s="6"/>
      <c r="E16" s="22"/>
      <c r="F16" s="25"/>
      <c r="G16" s="25"/>
      <c r="H16" s="25"/>
      <c r="I16" s="3"/>
      <c r="J16" s="304"/>
      <c r="K16" s="3"/>
    </row>
    <row r="17" spans="1:17" ht="13.5" thickBot="1">
      <c r="B17" s="5" t="s">
        <v>9</v>
      </c>
      <c r="C17" s="3"/>
      <c r="D17" s="36">
        <f>SUM(D13:D16)</f>
        <v>6977465605.679287</v>
      </c>
      <c r="E17" s="47">
        <f>SUM(E13:E15)</f>
        <v>1.0000199999999999</v>
      </c>
      <c r="F17" s="48"/>
      <c r="G17" s="47">
        <f>SUM(G13:G16)</f>
        <v>7.7300000000000008E-2</v>
      </c>
      <c r="H17" s="47">
        <f>SUM(H13:H16)</f>
        <v>0.1123671331</v>
      </c>
      <c r="I17" s="3"/>
      <c r="J17" s="304"/>
      <c r="K17" s="3"/>
    </row>
    <row r="18" spans="1:17" ht="13.5" thickTop="1">
      <c r="B18" s="5"/>
      <c r="C18" s="3"/>
      <c r="D18" s="57"/>
      <c r="E18" s="48"/>
      <c r="F18" s="48"/>
      <c r="G18" s="48"/>
      <c r="H18" s="48"/>
      <c r="I18" s="3"/>
      <c r="J18" s="304"/>
      <c r="K18" s="3"/>
    </row>
    <row r="19" spans="1:17">
      <c r="B19" s="5"/>
      <c r="C19" s="3"/>
      <c r="D19" s="57"/>
      <c r="E19" s="48"/>
      <c r="F19" s="48"/>
      <c r="G19" s="48"/>
      <c r="H19" s="48"/>
      <c r="I19" s="3"/>
      <c r="J19" s="304"/>
      <c r="K19" s="3"/>
    </row>
    <row r="20" spans="1:17">
      <c r="A20" s="1" t="s">
        <v>305</v>
      </c>
      <c r="I20" s="3"/>
      <c r="J20" s="304"/>
      <c r="K20" s="3"/>
    </row>
    <row r="21" spans="1:17">
      <c r="A21" s="2"/>
      <c r="B21" s="3"/>
      <c r="C21" s="3"/>
      <c r="D21" s="3"/>
      <c r="E21" s="3"/>
      <c r="F21" s="7"/>
      <c r="G21" s="3"/>
      <c r="H21" s="3"/>
      <c r="I21" s="3"/>
      <c r="J21" s="304"/>
      <c r="K21" s="3"/>
    </row>
    <row r="22" spans="1:17">
      <c r="A22" s="2"/>
      <c r="B22" s="3"/>
      <c r="C22" s="3"/>
      <c r="D22" s="15" t="s">
        <v>2</v>
      </c>
      <c r="E22" s="7" t="s">
        <v>2</v>
      </c>
      <c r="F22" s="7" t="s">
        <v>4</v>
      </c>
      <c r="G22" s="7" t="s">
        <v>6</v>
      </c>
      <c r="H22" s="7" t="s">
        <v>8</v>
      </c>
      <c r="I22" s="3"/>
      <c r="J22" s="304"/>
      <c r="K22" s="3"/>
    </row>
    <row r="23" spans="1:17">
      <c r="A23" s="2"/>
      <c r="B23" s="3"/>
      <c r="C23" s="3"/>
      <c r="D23" s="37" t="s">
        <v>14</v>
      </c>
      <c r="E23" s="37" t="s">
        <v>3</v>
      </c>
      <c r="F23" s="37" t="s">
        <v>5</v>
      </c>
      <c r="G23" s="37" t="s">
        <v>7</v>
      </c>
      <c r="H23" s="45" t="s">
        <v>11</v>
      </c>
      <c r="I23" s="3"/>
      <c r="J23" s="304"/>
      <c r="K23" s="3"/>
    </row>
    <row r="24" spans="1:17">
      <c r="B24" s="3"/>
      <c r="C24" s="3"/>
      <c r="D24" s="3"/>
      <c r="E24" s="3"/>
      <c r="F24" s="3"/>
      <c r="G24" s="3"/>
      <c r="H24" s="3"/>
      <c r="I24" s="3"/>
      <c r="J24" s="304"/>
      <c r="K24" s="3"/>
    </row>
    <row r="25" spans="1:17">
      <c r="B25" s="3" t="s">
        <v>10</v>
      </c>
      <c r="C25" s="3"/>
      <c r="D25" s="6">
        <f>D13</f>
        <v>242504312.461597</v>
      </c>
      <c r="E25" s="25">
        <f>ROUND(D25/D29,4)</f>
        <v>3.4799999999999998E-2</v>
      </c>
      <c r="F25" s="25">
        <v>1.9900000000000001E-2</v>
      </c>
      <c r="G25" s="25">
        <f>ROUND(+E25*F25,4)</f>
        <v>6.9999999999999999E-4</v>
      </c>
      <c r="H25" s="25">
        <f>+G25*1</f>
        <v>6.9999999999999999E-4</v>
      </c>
      <c r="I25" s="3"/>
      <c r="J25" s="304"/>
      <c r="K25" s="3"/>
    </row>
    <row r="26" spans="1:17">
      <c r="B26" s="3" t="s">
        <v>0</v>
      </c>
      <c r="C26" s="3"/>
      <c r="D26" s="6">
        <f>D14</f>
        <v>3066734195.75</v>
      </c>
      <c r="E26" s="29">
        <f>ROUND(D26/D29,4)</f>
        <v>0.4395</v>
      </c>
      <c r="F26" s="25">
        <v>5.11E-2</v>
      </c>
      <c r="G26" s="25">
        <f>ROUND(+E26*F26,4)</f>
        <v>2.2499999999999999E-2</v>
      </c>
      <c r="H26" s="25">
        <f>+G26*1</f>
        <v>2.2499999999999999E-2</v>
      </c>
      <c r="I26" s="3"/>
      <c r="J26" s="304"/>
      <c r="K26" s="3"/>
    </row>
    <row r="27" spans="1:17">
      <c r="B27" s="3" t="s">
        <v>1</v>
      </c>
      <c r="C27" s="3"/>
      <c r="D27" s="35">
        <f>D15</f>
        <v>3668227097.46769</v>
      </c>
      <c r="E27" s="46">
        <f>ROUND(D27/D29,5)</f>
        <v>0.52571999999999997</v>
      </c>
      <c r="F27" s="46">
        <v>0.10299999999999999</v>
      </c>
      <c r="G27" s="46">
        <f>ROUND(+E27*F27,4)</f>
        <v>5.4100000000000002E-2</v>
      </c>
      <c r="H27" s="46">
        <f>G27*'Gross Rev Conversion Factor'!F27</f>
        <v>7.3365388700000006E-2</v>
      </c>
      <c r="I27" s="3"/>
      <c r="J27" s="303">
        <f>F27*'Gross Rev Conversion Factor'!F27</f>
        <v>0.13967902099999999</v>
      </c>
      <c r="K27" s="3"/>
    </row>
    <row r="28" spans="1:17">
      <c r="B28" s="3"/>
      <c r="C28" s="3"/>
      <c r="D28" s="6"/>
      <c r="E28" s="22"/>
      <c r="F28" s="25"/>
      <c r="G28" s="25"/>
      <c r="H28" s="25"/>
      <c r="I28" s="3"/>
      <c r="J28" s="304"/>
      <c r="K28" s="3"/>
    </row>
    <row r="29" spans="1:17" ht="13.5" thickBot="1">
      <c r="B29" s="5" t="s">
        <v>9</v>
      </c>
      <c r="C29" s="3"/>
      <c r="D29" s="36">
        <f>SUM(D25:D28)</f>
        <v>6977465605.679287</v>
      </c>
      <c r="E29" s="47">
        <f>SUM(E25:E27)</f>
        <v>1.0000199999999999</v>
      </c>
      <c r="F29" s="48"/>
      <c r="G29" s="47">
        <f>SUM(G25:G28)</f>
        <v>7.7300000000000008E-2</v>
      </c>
      <c r="H29" s="47">
        <f>SUM(H25:H28)</f>
        <v>9.6565388700000004E-2</v>
      </c>
      <c r="I29" s="3"/>
      <c r="J29" s="304"/>
      <c r="K29" s="3"/>
    </row>
    <row r="30" spans="1:17" ht="13.5" thickTop="1">
      <c r="B30" s="5"/>
      <c r="C30" s="3"/>
      <c r="D30" s="57"/>
      <c r="E30" s="48"/>
      <c r="F30" s="48"/>
      <c r="G30" s="48"/>
      <c r="H30" s="48"/>
      <c r="I30" s="3"/>
      <c r="J30" s="304"/>
      <c r="K30" s="3"/>
    </row>
    <row r="31" spans="1:17">
      <c r="B31" s="49" t="s">
        <v>26</v>
      </c>
      <c r="C31" s="49"/>
      <c r="D31" s="49"/>
      <c r="E31" s="49"/>
      <c r="F31" s="49"/>
      <c r="G31" s="49"/>
      <c r="H31" s="50">
        <f>H29-H17</f>
        <v>-1.5801744399999998E-2</v>
      </c>
      <c r="I31" s="3"/>
      <c r="J31" s="304"/>
      <c r="K31" s="3"/>
    </row>
    <row r="32" spans="1:17">
      <c r="B32" s="275" t="s">
        <v>307</v>
      </c>
      <c r="C32" s="49"/>
      <c r="D32" s="49"/>
      <c r="E32" s="49"/>
      <c r="F32" s="49"/>
      <c r="G32" s="49"/>
      <c r="H32" s="53">
        <f>'Rate Base'!I9</f>
        <v>430095330</v>
      </c>
      <c r="I32" s="71"/>
      <c r="J32" s="304"/>
      <c r="K32" s="22"/>
      <c r="L32" s="305">
        <f>H32*(H15-G15)</f>
        <v>15082210.182798423</v>
      </c>
      <c r="M32" s="14"/>
      <c r="N32" s="14"/>
      <c r="O32" s="14"/>
      <c r="P32" s="14"/>
      <c r="Q32" s="14"/>
    </row>
    <row r="33" spans="1:17" ht="13.5" thickBot="1">
      <c r="B33" s="49" t="s">
        <v>27</v>
      </c>
      <c r="C33" s="49"/>
      <c r="D33" s="49"/>
      <c r="E33" s="49"/>
      <c r="F33" s="49"/>
      <c r="G33" s="49"/>
      <c r="H33" s="54">
        <f>H31*H32</f>
        <v>-6796256.4722936507</v>
      </c>
      <c r="I33" s="22"/>
      <c r="J33" s="304"/>
      <c r="K33" s="22"/>
      <c r="L33" s="14"/>
      <c r="M33" s="14"/>
      <c r="N33" s="306"/>
      <c r="O33" s="14"/>
      <c r="P33" s="14"/>
      <c r="Q33" s="14"/>
    </row>
    <row r="34" spans="1:17" ht="13.5" thickTop="1">
      <c r="B34" s="5"/>
      <c r="C34" s="3"/>
      <c r="D34" s="57"/>
      <c r="E34" s="48"/>
      <c r="F34" s="48"/>
      <c r="G34" s="48"/>
      <c r="H34" s="48"/>
      <c r="I34" s="3"/>
      <c r="J34" s="304"/>
      <c r="K34" s="3"/>
    </row>
    <row r="35" spans="1:17">
      <c r="B35" s="5"/>
      <c r="C35" s="3"/>
      <c r="D35" s="57"/>
      <c r="E35" s="48"/>
      <c r="F35" s="48"/>
      <c r="G35" s="48"/>
      <c r="H35" s="48"/>
      <c r="I35" s="3"/>
      <c r="J35" s="304"/>
      <c r="K35" s="3"/>
    </row>
    <row r="36" spans="1:17">
      <c r="A36" s="1" t="s">
        <v>324</v>
      </c>
      <c r="G36" s="18"/>
      <c r="H36" s="313"/>
      <c r="I36" s="3"/>
      <c r="J36" s="304"/>
      <c r="K36" s="3"/>
    </row>
    <row r="37" spans="1:17">
      <c r="A37" s="1"/>
      <c r="B37" s="2" t="s">
        <v>325</v>
      </c>
      <c r="G37" s="18"/>
      <c r="H37" s="313"/>
      <c r="I37" s="3"/>
      <c r="J37" s="304"/>
      <c r="K37" s="3"/>
    </row>
    <row r="38" spans="1:17">
      <c r="A38" s="2"/>
      <c r="B38" s="3"/>
      <c r="C38" s="3"/>
      <c r="D38" s="3"/>
      <c r="E38" s="3"/>
      <c r="F38" s="7"/>
      <c r="G38" s="8"/>
      <c r="H38" s="8"/>
      <c r="I38" s="3"/>
      <c r="J38" s="304"/>
      <c r="K38" s="3"/>
    </row>
    <row r="39" spans="1:17">
      <c r="A39" s="2"/>
      <c r="B39" s="13"/>
      <c r="C39" s="3"/>
      <c r="D39" s="58" t="s">
        <v>2</v>
      </c>
      <c r="E39" s="32" t="s">
        <v>2</v>
      </c>
      <c r="F39" s="32" t="s">
        <v>4</v>
      </c>
      <c r="G39" s="32" t="s">
        <v>6</v>
      </c>
      <c r="H39" s="32" t="s">
        <v>8</v>
      </c>
      <c r="I39" s="22"/>
      <c r="J39" s="304"/>
      <c r="K39" s="3"/>
      <c r="L39" s="13"/>
    </row>
    <row r="40" spans="1:17">
      <c r="A40" s="2"/>
      <c r="B40" s="3"/>
      <c r="C40" s="3"/>
      <c r="D40" s="59" t="s">
        <v>14</v>
      </c>
      <c r="E40" s="59" t="s">
        <v>3</v>
      </c>
      <c r="F40" s="59" t="s">
        <v>5</v>
      </c>
      <c r="G40" s="59" t="s">
        <v>7</v>
      </c>
      <c r="H40" s="85" t="s">
        <v>11</v>
      </c>
      <c r="I40" s="22"/>
      <c r="J40" s="304"/>
      <c r="K40" s="3"/>
    </row>
    <row r="41" spans="1:17">
      <c r="B41" s="3"/>
      <c r="C41" s="3"/>
      <c r="D41" s="22"/>
      <c r="E41" s="22"/>
      <c r="F41" s="22"/>
      <c r="G41" s="22"/>
      <c r="H41" s="22"/>
      <c r="I41" s="22"/>
      <c r="J41" s="304"/>
      <c r="K41" s="3"/>
    </row>
    <row r="42" spans="1:17">
      <c r="B42" s="3" t="s">
        <v>10</v>
      </c>
      <c r="C42" s="3"/>
      <c r="D42" s="13">
        <f>D25</f>
        <v>242504312.461597</v>
      </c>
      <c r="E42" s="25">
        <f>ROUND(D42/D46,4)</f>
        <v>3.4799999999999998E-2</v>
      </c>
      <c r="F42" s="25">
        <f>'STD Rate J-2 F'!L28</f>
        <v>9.1999999999999998E-3</v>
      </c>
      <c r="G42" s="25">
        <f>ROUND(+E42*F42,4)</f>
        <v>2.9999999999999997E-4</v>
      </c>
      <c r="H42" s="25">
        <f>+G42*1</f>
        <v>2.9999999999999997E-4</v>
      </c>
      <c r="I42" s="22"/>
      <c r="J42" s="304"/>
      <c r="K42" s="3"/>
    </row>
    <row r="43" spans="1:17">
      <c r="B43" s="3" t="s">
        <v>0</v>
      </c>
      <c r="C43" s="3"/>
      <c r="D43" s="13">
        <f>D26</f>
        <v>3066734195.75</v>
      </c>
      <c r="E43" s="29">
        <f>ROUND(D43/D46,4)</f>
        <v>0.4395</v>
      </c>
      <c r="F43" s="25">
        <f>F14</f>
        <v>5.11E-2</v>
      </c>
      <c r="G43" s="25">
        <f>ROUND(+E43*F43,4)</f>
        <v>2.2499999999999999E-2</v>
      </c>
      <c r="H43" s="25">
        <f>+G43*1</f>
        <v>2.2499999999999999E-2</v>
      </c>
      <c r="I43" s="22"/>
      <c r="J43" s="304"/>
      <c r="K43" s="3"/>
    </row>
    <row r="44" spans="1:17">
      <c r="B44" s="3" t="s">
        <v>1</v>
      </c>
      <c r="C44" s="3"/>
      <c r="D44" s="28">
        <f>D27</f>
        <v>3668227097.46769</v>
      </c>
      <c r="E44" s="46">
        <f>ROUND(D44/D46,5)</f>
        <v>0.52571999999999997</v>
      </c>
      <c r="F44" s="46">
        <f>F15</f>
        <v>0.10299999999999999</v>
      </c>
      <c r="G44" s="46">
        <f>ROUND(+E44*F44,4)</f>
        <v>5.4100000000000002E-2</v>
      </c>
      <c r="H44" s="46">
        <f>G44*'Gross Rev Conversion Factor'!F27</f>
        <v>7.3365388700000006E-2</v>
      </c>
      <c r="I44" s="22"/>
      <c r="J44" s="304"/>
      <c r="K44" s="3"/>
    </row>
    <row r="45" spans="1:17">
      <c r="B45" s="3"/>
      <c r="C45" s="3"/>
      <c r="D45" s="6"/>
      <c r="E45" s="22"/>
      <c r="F45" s="25"/>
      <c r="G45" s="25"/>
      <c r="H45" s="25"/>
      <c r="I45" s="3"/>
      <c r="J45" s="304"/>
      <c r="K45" s="3"/>
    </row>
    <row r="46" spans="1:17" ht="13.5" thickBot="1">
      <c r="B46" s="5" t="s">
        <v>9</v>
      </c>
      <c r="C46" s="3"/>
      <c r="D46" s="36">
        <f>SUM(D42:D45)</f>
        <v>6977465605.679287</v>
      </c>
      <c r="E46" s="47">
        <f>SUM(E42:E44)</f>
        <v>1.0000199999999999</v>
      </c>
      <c r="F46" s="48"/>
      <c r="G46" s="47">
        <f>SUM(G42:G45)</f>
        <v>7.6899999999999996E-2</v>
      </c>
      <c r="H46" s="47">
        <f>SUM(H42:H45)</f>
        <v>9.6165388700000007E-2</v>
      </c>
      <c r="I46" s="3"/>
      <c r="J46" s="304"/>
      <c r="K46" s="3"/>
    </row>
    <row r="47" spans="1:17" ht="13.5" thickTop="1">
      <c r="B47" s="5"/>
      <c r="C47" s="3"/>
      <c r="D47" s="3"/>
      <c r="E47" s="8"/>
      <c r="F47" s="8"/>
      <c r="G47" s="8"/>
      <c r="H47" s="8"/>
      <c r="I47" s="3"/>
      <c r="J47" s="304"/>
      <c r="K47" s="3"/>
    </row>
    <row r="48" spans="1:17">
      <c r="B48" s="49" t="s">
        <v>26</v>
      </c>
      <c r="C48" s="49"/>
      <c r="D48" s="49"/>
      <c r="E48" s="49"/>
      <c r="F48" s="49"/>
      <c r="G48" s="49"/>
      <c r="H48" s="50">
        <f>H46-H29</f>
        <v>-3.9999999999999758E-4</v>
      </c>
      <c r="I48" s="3"/>
      <c r="J48" s="304"/>
      <c r="K48" s="3"/>
    </row>
    <row r="49" spans="1:12">
      <c r="B49" s="51" t="s">
        <v>29</v>
      </c>
      <c r="C49" s="49"/>
      <c r="D49" s="49"/>
      <c r="E49" s="49"/>
      <c r="F49" s="49"/>
      <c r="G49" s="49"/>
      <c r="H49" s="53">
        <f>'Rate Base'!I23</f>
        <v>375511070.37505937</v>
      </c>
      <c r="I49" s="3"/>
      <c r="J49" s="304"/>
      <c r="K49" s="3"/>
    </row>
    <row r="50" spans="1:12" ht="13.5" thickBot="1">
      <c r="B50" s="49" t="s">
        <v>27</v>
      </c>
      <c r="C50" s="49"/>
      <c r="D50" s="49"/>
      <c r="E50" s="49"/>
      <c r="F50" s="49"/>
      <c r="G50" s="49"/>
      <c r="H50" s="54">
        <f>H48*H49</f>
        <v>-150204.42815002284</v>
      </c>
      <c r="I50" s="3"/>
      <c r="J50" s="304"/>
      <c r="K50" s="3"/>
    </row>
    <row r="51" spans="1:12" ht="13.5" thickTop="1">
      <c r="B51" s="49"/>
      <c r="C51" s="49"/>
      <c r="D51" s="49"/>
      <c r="E51" s="49"/>
      <c r="F51" s="49"/>
      <c r="G51" s="49"/>
      <c r="H51" s="52"/>
      <c r="I51" s="3"/>
      <c r="J51" s="304"/>
      <c r="K51" s="3"/>
    </row>
    <row r="52" spans="1:12">
      <c r="B52" s="5"/>
      <c r="C52" s="3"/>
      <c r="D52" s="57"/>
      <c r="E52" s="48"/>
      <c r="F52" s="48"/>
      <c r="G52" s="48"/>
      <c r="H52" s="48"/>
      <c r="I52" s="3"/>
      <c r="J52" s="304"/>
      <c r="K52" s="3"/>
    </row>
    <row r="53" spans="1:12">
      <c r="A53" s="1" t="s">
        <v>306</v>
      </c>
      <c r="G53" s="18"/>
      <c r="H53" s="18"/>
      <c r="I53" s="3"/>
      <c r="J53" s="304"/>
      <c r="K53" s="3"/>
    </row>
    <row r="54" spans="1:12">
      <c r="A54" s="2"/>
      <c r="B54" s="2"/>
      <c r="C54" s="3"/>
      <c r="D54" s="3"/>
      <c r="E54" s="3"/>
      <c r="F54" s="7"/>
      <c r="G54" s="8"/>
      <c r="H54" s="8"/>
      <c r="I54" s="3"/>
      <c r="J54" s="304"/>
      <c r="K54" s="3"/>
    </row>
    <row r="55" spans="1:12">
      <c r="A55" s="2"/>
      <c r="B55" s="13"/>
      <c r="C55" s="22"/>
      <c r="D55" s="58" t="s">
        <v>2</v>
      </c>
      <c r="E55" s="7" t="s">
        <v>2</v>
      </c>
      <c r="F55" s="7" t="s">
        <v>4</v>
      </c>
      <c r="G55" s="7" t="s">
        <v>6</v>
      </c>
      <c r="H55" s="7" t="s">
        <v>8</v>
      </c>
      <c r="I55" s="3"/>
      <c r="J55" s="304"/>
      <c r="K55" s="3"/>
    </row>
    <row r="56" spans="1:12">
      <c r="A56" s="2"/>
      <c r="B56" s="22"/>
      <c r="C56" s="22"/>
      <c r="D56" s="59" t="s">
        <v>14</v>
      </c>
      <c r="E56" s="37" t="s">
        <v>3</v>
      </c>
      <c r="F56" s="37" t="s">
        <v>5</v>
      </c>
      <c r="G56" s="37" t="s">
        <v>7</v>
      </c>
      <c r="H56" s="45" t="s">
        <v>11</v>
      </c>
      <c r="I56" s="3"/>
      <c r="J56" s="304"/>
      <c r="K56" s="3"/>
    </row>
    <row r="57" spans="1:12">
      <c r="B57" s="22"/>
      <c r="C57" s="22"/>
      <c r="D57" s="22"/>
      <c r="E57" s="3"/>
      <c r="F57" s="3"/>
      <c r="G57" s="3"/>
      <c r="H57" s="3"/>
      <c r="I57" s="3"/>
      <c r="J57" s="304"/>
      <c r="K57" s="3"/>
    </row>
    <row r="58" spans="1:12">
      <c r="B58" s="22" t="s">
        <v>10</v>
      </c>
      <c r="C58" s="22"/>
      <c r="D58" s="13">
        <f>D42</f>
        <v>242504312.461597</v>
      </c>
      <c r="E58" s="25">
        <f>ROUND(D58/D62,4)</f>
        <v>3.4799999999999998E-2</v>
      </c>
      <c r="F58" s="25">
        <f>F42</f>
        <v>9.1999999999999998E-3</v>
      </c>
      <c r="G58" s="25">
        <f>ROUND(+E58*F58,4)</f>
        <v>2.9999999999999997E-4</v>
      </c>
      <c r="H58" s="25">
        <f>+G58*1</f>
        <v>2.9999999999999997E-4</v>
      </c>
      <c r="I58" s="3"/>
      <c r="J58" s="304"/>
      <c r="K58" s="3"/>
      <c r="L58" s="60" t="s">
        <v>96</v>
      </c>
    </row>
    <row r="59" spans="1:12">
      <c r="B59" s="22" t="s">
        <v>0</v>
      </c>
      <c r="C59" s="22"/>
      <c r="D59" s="13">
        <f>D43</f>
        <v>3066734195.75</v>
      </c>
      <c r="E59" s="29">
        <f>ROUND(D59/D62,4)</f>
        <v>0.4395</v>
      </c>
      <c r="F59" s="25">
        <f>ROUND('LTD Rate J-3 F'!K54,4)</f>
        <v>4.4499999999999998E-2</v>
      </c>
      <c r="G59" s="25">
        <f>ROUND(+E59*F59,4)</f>
        <v>1.9599999999999999E-2</v>
      </c>
      <c r="H59" s="25">
        <f>+G59*1</f>
        <v>1.9599999999999999E-2</v>
      </c>
      <c r="I59" s="71"/>
      <c r="J59" s="304"/>
      <c r="K59" s="3"/>
      <c r="L59" s="60" t="s">
        <v>340</v>
      </c>
    </row>
    <row r="60" spans="1:12">
      <c r="B60" s="22" t="s">
        <v>1</v>
      </c>
      <c r="C60" s="22"/>
      <c r="D60" s="28">
        <f>D44</f>
        <v>3668227097.46769</v>
      </c>
      <c r="E60" s="46">
        <f>ROUND(D60/D62,5)</f>
        <v>0.52571999999999997</v>
      </c>
      <c r="F60" s="46">
        <f>F44</f>
        <v>0.10299999999999999</v>
      </c>
      <c r="G60" s="46">
        <f>ROUND(+E60*F60,4)</f>
        <v>5.4100000000000002E-2</v>
      </c>
      <c r="H60" s="46">
        <f>G60*'Gross Rev Conversion Factor'!F27</f>
        <v>7.3365388700000006E-2</v>
      </c>
      <c r="I60" s="3"/>
      <c r="J60" s="304"/>
      <c r="K60" s="3"/>
    </row>
    <row r="61" spans="1:12">
      <c r="B61" s="3"/>
      <c r="C61" s="3"/>
      <c r="D61" s="6"/>
      <c r="E61" s="22"/>
      <c r="F61" s="25"/>
      <c r="G61" s="25"/>
      <c r="H61" s="25"/>
      <c r="I61" s="3"/>
      <c r="J61" s="304"/>
      <c r="K61" s="3"/>
    </row>
    <row r="62" spans="1:12" ht="13.5" thickBot="1">
      <c r="B62" s="5" t="s">
        <v>9</v>
      </c>
      <c r="C62" s="3"/>
      <c r="D62" s="36">
        <f>SUM(D58:D61)</f>
        <v>6977465605.679287</v>
      </c>
      <c r="E62" s="47">
        <f>SUM(E58:E60)</f>
        <v>1.0000199999999999</v>
      </c>
      <c r="F62" s="48"/>
      <c r="G62" s="47">
        <f>SUM(G58:G61)</f>
        <v>7.400000000000001E-2</v>
      </c>
      <c r="H62" s="47">
        <f>SUM(H58:H61)</f>
        <v>9.3265388700000007E-2</v>
      </c>
      <c r="I62" s="3"/>
      <c r="J62" s="304"/>
      <c r="K62" s="3"/>
    </row>
    <row r="63" spans="1:12" ht="13.5" thickTop="1">
      <c r="B63" s="5"/>
      <c r="C63" s="3"/>
      <c r="D63" s="3"/>
      <c r="E63" s="8"/>
      <c r="F63" s="8"/>
      <c r="G63" s="8"/>
      <c r="H63" s="8"/>
      <c r="I63" s="3"/>
      <c r="J63" s="304"/>
      <c r="K63" s="3"/>
    </row>
    <row r="64" spans="1:12">
      <c r="B64" s="49" t="s">
        <v>26</v>
      </c>
      <c r="C64" s="49"/>
      <c r="D64" s="49"/>
      <c r="E64" s="49"/>
      <c r="F64" s="49"/>
      <c r="G64" s="49"/>
      <c r="H64" s="50">
        <f>H62-H46</f>
        <v>-2.8999999999999998E-3</v>
      </c>
      <c r="I64" s="3"/>
      <c r="J64" s="304"/>
      <c r="K64" s="3"/>
    </row>
    <row r="65" spans="1:19">
      <c r="B65" s="51" t="s">
        <v>29</v>
      </c>
      <c r="C65" s="49"/>
      <c r="D65" s="49"/>
      <c r="E65" s="49"/>
      <c r="F65" s="49"/>
      <c r="G65" s="49"/>
      <c r="H65" s="53">
        <f>'Rate Base'!I23</f>
        <v>375511070.37505937</v>
      </c>
      <c r="I65" s="3"/>
      <c r="J65" s="304"/>
      <c r="K65" s="3"/>
    </row>
    <row r="66" spans="1:19" ht="13.5" thickBot="1">
      <c r="B66" s="49" t="s">
        <v>27</v>
      </c>
      <c r="C66" s="49"/>
      <c r="D66" s="49"/>
      <c r="E66" s="49"/>
      <c r="F66" s="49"/>
      <c r="G66" s="49"/>
      <c r="H66" s="54">
        <f>H64*H65</f>
        <v>-1088982.1040876722</v>
      </c>
      <c r="I66" s="3"/>
      <c r="J66" s="304"/>
      <c r="K66" s="3"/>
    </row>
    <row r="67" spans="1:19" ht="13.5" thickTop="1">
      <c r="B67" s="49"/>
      <c r="C67" s="49"/>
      <c r="D67" s="49"/>
      <c r="E67" s="49"/>
      <c r="F67" s="49"/>
      <c r="G67" s="49"/>
      <c r="H67" s="52"/>
      <c r="I67" s="3"/>
      <c r="J67" s="304"/>
      <c r="K67" s="3"/>
      <c r="L67" s="26"/>
      <c r="M67" s="26"/>
      <c r="N67" s="26"/>
      <c r="O67" s="26"/>
      <c r="P67" s="26"/>
      <c r="Q67" s="26"/>
      <c r="R67" s="26"/>
      <c r="S67" s="26"/>
    </row>
    <row r="68" spans="1:19">
      <c r="B68" s="49"/>
      <c r="C68" s="49"/>
      <c r="D68" s="49"/>
      <c r="E68" s="49"/>
      <c r="F68" s="49"/>
      <c r="G68" s="49"/>
      <c r="H68" s="52"/>
      <c r="I68" s="3"/>
      <c r="J68" s="304"/>
      <c r="K68" s="3"/>
      <c r="L68" s="26"/>
      <c r="M68" s="26"/>
      <c r="N68" s="26"/>
      <c r="O68" s="26"/>
      <c r="P68" s="26"/>
      <c r="Q68" s="26"/>
      <c r="R68" s="26"/>
      <c r="S68" s="26"/>
    </row>
    <row r="69" spans="1:19">
      <c r="A69" s="1" t="s">
        <v>341</v>
      </c>
      <c r="G69" s="18"/>
      <c r="H69" s="18"/>
      <c r="I69" s="3"/>
      <c r="J69" s="304"/>
      <c r="K69" s="3"/>
      <c r="L69" s="26"/>
      <c r="M69" s="26"/>
      <c r="N69" s="26"/>
      <c r="O69" s="26"/>
      <c r="P69" s="26"/>
      <c r="Q69" s="26"/>
      <c r="R69" s="24"/>
      <c r="S69" s="26"/>
    </row>
    <row r="70" spans="1:19">
      <c r="A70" s="2"/>
      <c r="B70" s="3"/>
      <c r="C70" s="3"/>
      <c r="D70" s="3"/>
      <c r="E70" s="3"/>
      <c r="F70" s="7"/>
      <c r="G70" s="8"/>
      <c r="H70" s="8"/>
      <c r="I70" s="3"/>
      <c r="J70" s="304"/>
      <c r="K70" s="3"/>
      <c r="L70" s="26"/>
      <c r="M70" s="26"/>
      <c r="N70" s="26"/>
      <c r="O70" s="26"/>
      <c r="P70" s="26"/>
      <c r="Q70" s="26"/>
      <c r="R70" s="84"/>
      <c r="S70" s="26"/>
    </row>
    <row r="71" spans="1:19">
      <c r="A71" s="2"/>
      <c r="B71" s="3"/>
      <c r="C71" s="3"/>
      <c r="D71" s="15" t="s">
        <v>2</v>
      </c>
      <c r="E71" s="7" t="s">
        <v>2</v>
      </c>
      <c r="F71" s="7" t="s">
        <v>4</v>
      </c>
      <c r="G71" s="7" t="s">
        <v>6</v>
      </c>
      <c r="H71" s="7" t="s">
        <v>8</v>
      </c>
      <c r="I71" s="3"/>
      <c r="J71" s="304"/>
      <c r="K71" s="3"/>
      <c r="L71" s="26"/>
      <c r="M71" s="26"/>
      <c r="N71" s="26"/>
      <c r="O71" s="26"/>
      <c r="P71" s="26"/>
      <c r="Q71" s="26"/>
      <c r="R71" s="24"/>
      <c r="S71" s="26"/>
    </row>
    <row r="72" spans="1:19">
      <c r="A72" s="2"/>
      <c r="B72" s="3"/>
      <c r="C72" s="3"/>
      <c r="D72" s="37" t="s">
        <v>14</v>
      </c>
      <c r="E72" s="37" t="s">
        <v>3</v>
      </c>
      <c r="F72" s="37" t="s">
        <v>5</v>
      </c>
      <c r="G72" s="37" t="s">
        <v>7</v>
      </c>
      <c r="H72" s="45" t="s">
        <v>11</v>
      </c>
      <c r="I72" s="3"/>
      <c r="J72" s="304"/>
      <c r="K72" s="3"/>
      <c r="L72" s="26"/>
      <c r="M72" s="26"/>
      <c r="N72" s="26"/>
      <c r="O72" s="26"/>
      <c r="P72" s="26"/>
      <c r="Q72" s="26"/>
      <c r="R72" s="26"/>
      <c r="S72" s="26"/>
    </row>
    <row r="73" spans="1:19">
      <c r="B73" s="3"/>
      <c r="C73" s="3"/>
      <c r="D73" s="3"/>
      <c r="E73" s="3"/>
      <c r="F73" s="3"/>
      <c r="G73" s="3"/>
      <c r="H73" s="3"/>
      <c r="I73" s="3"/>
      <c r="J73" s="304"/>
      <c r="K73" s="3"/>
      <c r="L73" s="26"/>
      <c r="M73" s="26"/>
      <c r="N73" s="26"/>
      <c r="O73" s="26"/>
      <c r="P73" s="26"/>
      <c r="Q73" s="26"/>
      <c r="R73" s="27"/>
      <c r="S73" s="26"/>
    </row>
    <row r="74" spans="1:19">
      <c r="B74" s="3" t="s">
        <v>10</v>
      </c>
      <c r="C74" s="3"/>
      <c r="D74" s="6">
        <f>D58</f>
        <v>242504312.461597</v>
      </c>
      <c r="E74" s="25">
        <f>ROUND(D74/D78,4)</f>
        <v>3.4799999999999998E-2</v>
      </c>
      <c r="F74" s="25">
        <f>F58</f>
        <v>9.1999999999999998E-3</v>
      </c>
      <c r="G74" s="25">
        <f>ROUND(+E74*F74,4)</f>
        <v>2.9999999999999997E-4</v>
      </c>
      <c r="H74" s="25">
        <f>+G74*1</f>
        <v>2.9999999999999997E-4</v>
      </c>
      <c r="I74" s="3"/>
      <c r="J74" s="304"/>
      <c r="K74" s="3"/>
      <c r="L74" s="26"/>
      <c r="M74" s="26"/>
      <c r="N74" s="26"/>
      <c r="O74" s="26"/>
      <c r="P74" s="26"/>
      <c r="Q74" s="26"/>
      <c r="R74" s="26"/>
      <c r="S74" s="26"/>
    </row>
    <row r="75" spans="1:19">
      <c r="B75" s="3" t="s">
        <v>0</v>
      </c>
      <c r="C75" s="3"/>
      <c r="D75" s="6">
        <f>D59</f>
        <v>3066734195.75</v>
      </c>
      <c r="E75" s="29">
        <f>ROUND(D75/D78,4)</f>
        <v>0.4395</v>
      </c>
      <c r="F75" s="25">
        <f>F59</f>
        <v>4.4499999999999998E-2</v>
      </c>
      <c r="G75" s="25">
        <f>ROUND(+E75*F75,4)</f>
        <v>1.9599999999999999E-2</v>
      </c>
      <c r="H75" s="25">
        <f>+G75*1</f>
        <v>1.9599999999999999E-2</v>
      </c>
      <c r="I75" s="3"/>
      <c r="J75" s="304"/>
      <c r="K75" s="3"/>
      <c r="L75" s="26"/>
      <c r="M75" s="26"/>
      <c r="N75" s="26"/>
      <c r="O75" s="26"/>
      <c r="P75" s="26"/>
      <c r="Q75" s="26"/>
      <c r="R75" s="26"/>
      <c r="S75" s="26"/>
    </row>
    <row r="76" spans="1:19">
      <c r="B76" s="3" t="s">
        <v>1</v>
      </c>
      <c r="C76" s="3"/>
      <c r="D76" s="28">
        <f>D60</f>
        <v>3668227097.46769</v>
      </c>
      <c r="E76" s="46">
        <f>ROUND(D76/D78,5)</f>
        <v>0.52571999999999997</v>
      </c>
      <c r="F76" s="46">
        <v>8.7999999999999995E-2</v>
      </c>
      <c r="G76" s="46">
        <f>ROUND(+E76*F76,4)</f>
        <v>4.6300000000000001E-2</v>
      </c>
      <c r="H76" s="46">
        <f>G76*'Gross Rev Conversion Factor'!F27</f>
        <v>6.2787754099999996E-2</v>
      </c>
      <c r="I76" s="3"/>
      <c r="J76" s="303">
        <f>F76*'Gross Rev Conversion Factor'!F27</f>
        <v>0.11933741599999999</v>
      </c>
      <c r="K76" s="3"/>
      <c r="L76" s="26"/>
      <c r="M76" s="26"/>
      <c r="N76" s="26"/>
      <c r="O76" s="26"/>
      <c r="P76" s="26"/>
      <c r="Q76" s="26"/>
      <c r="R76" s="26"/>
      <c r="S76" s="26"/>
    </row>
    <row r="77" spans="1:19">
      <c r="B77" s="3"/>
      <c r="C77" s="3"/>
      <c r="D77" s="13"/>
      <c r="E77" s="22"/>
      <c r="F77" s="25"/>
      <c r="G77" s="25"/>
      <c r="H77" s="25"/>
      <c r="I77" s="3"/>
      <c r="J77" s="304"/>
      <c r="K77" s="3"/>
      <c r="L77" s="26"/>
      <c r="M77" s="26"/>
      <c r="N77" s="26"/>
      <c r="O77" s="26"/>
      <c r="P77" s="26"/>
      <c r="Q77" s="26"/>
      <c r="R77" s="26"/>
      <c r="S77" s="26"/>
    </row>
    <row r="78" spans="1:19" ht="13.5" thickBot="1">
      <c r="B78" s="5" t="s">
        <v>9</v>
      </c>
      <c r="C78" s="3"/>
      <c r="D78" s="36">
        <f>SUM(D74:D77)</f>
        <v>6977465605.679287</v>
      </c>
      <c r="E78" s="47">
        <f>SUM(E74:E76)</f>
        <v>1.0000199999999999</v>
      </c>
      <c r="F78" s="48"/>
      <c r="G78" s="47">
        <f>SUM(G74:G77)</f>
        <v>6.6200000000000009E-2</v>
      </c>
      <c r="H78" s="47">
        <f>SUM(H74:H77)</f>
        <v>8.2687754099999997E-2</v>
      </c>
      <c r="I78" s="3"/>
      <c r="J78" s="304"/>
      <c r="K78" s="3"/>
      <c r="L78" s="26"/>
      <c r="M78" s="26"/>
      <c r="N78" s="26"/>
      <c r="O78" s="26"/>
      <c r="P78" s="26"/>
      <c r="Q78" s="26"/>
      <c r="R78" s="26"/>
      <c r="S78" s="26"/>
    </row>
    <row r="79" spans="1:19" ht="13.5" thickTop="1">
      <c r="B79" s="5"/>
      <c r="C79" s="3"/>
      <c r="D79" s="3"/>
      <c r="E79" s="8"/>
      <c r="F79" s="8"/>
      <c r="G79" s="8"/>
      <c r="H79" s="8"/>
      <c r="I79" s="3"/>
      <c r="J79" s="304"/>
      <c r="K79" s="3"/>
    </row>
    <row r="80" spans="1:19">
      <c r="B80" s="49" t="s">
        <v>26</v>
      </c>
      <c r="C80" s="49"/>
      <c r="D80" s="49"/>
      <c r="E80" s="49"/>
      <c r="F80" s="49"/>
      <c r="G80" s="49"/>
      <c r="H80" s="50">
        <f>H78-H62</f>
        <v>-1.057763460000001E-2</v>
      </c>
      <c r="I80" s="3"/>
      <c r="J80" s="304"/>
      <c r="K80" s="3"/>
    </row>
    <row r="81" spans="1:12">
      <c r="B81" s="51" t="s">
        <v>29</v>
      </c>
      <c r="C81" s="49"/>
      <c r="D81" s="49"/>
      <c r="E81" s="49"/>
      <c r="F81" s="49"/>
      <c r="G81" s="49"/>
      <c r="H81" s="53">
        <f>'Rate Base'!I23</f>
        <v>375511070.37505937</v>
      </c>
      <c r="I81" s="3"/>
      <c r="J81" s="304"/>
      <c r="K81" s="3"/>
    </row>
    <row r="82" spans="1:12" ht="13.5" thickBot="1">
      <c r="A82" s="30"/>
      <c r="B82" s="49" t="s">
        <v>27</v>
      </c>
      <c r="C82" s="49"/>
      <c r="D82" s="49"/>
      <c r="E82" s="49"/>
      <c r="F82" s="49"/>
      <c r="G82" s="49"/>
      <c r="H82" s="54">
        <f>H80*H81</f>
        <v>-3972018.890682267</v>
      </c>
      <c r="I82" s="3"/>
      <c r="J82" s="304"/>
      <c r="K82" s="3"/>
      <c r="L82" s="24"/>
    </row>
    <row r="83" spans="1:12" ht="13.5" thickTop="1">
      <c r="A83" s="31"/>
      <c r="B83" s="49"/>
      <c r="C83" s="49"/>
      <c r="D83" s="49"/>
      <c r="E83" s="49"/>
      <c r="F83" s="49"/>
      <c r="G83" s="49"/>
      <c r="H83" s="52"/>
      <c r="I83" s="3"/>
      <c r="J83" s="304"/>
      <c r="K83" s="3"/>
    </row>
    <row r="84" spans="1:12">
      <c r="A84" s="31"/>
      <c r="B84" s="22"/>
      <c r="C84" s="22"/>
      <c r="D84" s="22"/>
      <c r="E84" s="32"/>
      <c r="F84" s="32"/>
      <c r="G84" s="33"/>
      <c r="H84" s="33"/>
      <c r="I84" s="3"/>
      <c r="J84" s="304"/>
      <c r="K84" s="3"/>
    </row>
    <row r="85" spans="1:12" ht="13.5" thickBot="1">
      <c r="A85" s="31"/>
      <c r="B85" s="22" t="s">
        <v>32</v>
      </c>
      <c r="C85" s="22"/>
      <c r="D85" s="22"/>
      <c r="E85" s="32"/>
      <c r="F85" s="32"/>
      <c r="G85" s="33"/>
      <c r="H85" s="23">
        <f>H82/((F15-F76)*100)</f>
        <v>-2648012.5937881782</v>
      </c>
      <c r="I85" s="3"/>
      <c r="J85" s="304"/>
      <c r="K85" s="3"/>
    </row>
    <row r="86" spans="1:12" ht="13.5" thickTop="1">
      <c r="A86" s="14"/>
      <c r="B86" s="22"/>
      <c r="C86" s="22"/>
      <c r="D86" s="22"/>
      <c r="E86" s="22"/>
      <c r="F86" s="22"/>
      <c r="G86" s="25"/>
      <c r="H86" s="25"/>
      <c r="I86" s="3"/>
      <c r="J86" s="3"/>
      <c r="K86" s="3"/>
    </row>
    <row r="87" spans="1:12">
      <c r="B87" s="3"/>
      <c r="C87" s="3"/>
      <c r="D87" s="3"/>
      <c r="E87" s="3"/>
      <c r="F87" s="3"/>
      <c r="G87" s="3"/>
      <c r="H87" s="3"/>
      <c r="I87" s="3"/>
      <c r="J87" s="3"/>
      <c r="K87" s="3"/>
    </row>
  </sheetData>
  <mergeCells count="5">
    <mergeCell ref="A1:H1"/>
    <mergeCell ref="A2:H2"/>
    <mergeCell ref="A3:H3"/>
    <mergeCell ref="A4:H4"/>
    <mergeCell ref="A5:H5"/>
  </mergeCells>
  <phoneticPr fontId="15" type="noConversion"/>
  <pageMargins left="0.72" right="0.25" top="1" bottom="0.2" header="0.6" footer="0.17"/>
  <pageSetup scale="95" orientation="portrait" r:id="rId1"/>
  <headerFooter alignWithMargins="0"/>
  <rowBreaks count="1" manualBreakCount="1">
    <brk id="52" max="7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/>
  <dimension ref="A1:K30"/>
  <sheetViews>
    <sheetView zoomScaleNormal="100" workbookViewId="0">
      <selection activeCell="J30" sqref="J30"/>
    </sheetView>
  </sheetViews>
  <sheetFormatPr defaultRowHeight="12.75"/>
  <cols>
    <col min="1" max="1" width="45.28515625" style="9" customWidth="1"/>
    <col min="2" max="2" width="13.5703125" style="9" customWidth="1"/>
    <col min="3" max="3" width="6.28515625" style="9" customWidth="1"/>
    <col min="4" max="4" width="12.7109375" style="9" customWidth="1"/>
    <col min="5" max="5" width="9.140625" style="9"/>
    <col min="6" max="6" width="13.85546875" style="9" bestFit="1" customWidth="1"/>
    <col min="7" max="7" width="6.28515625" style="9" customWidth="1"/>
    <col min="8" max="9" width="9.140625" style="9"/>
    <col min="10" max="10" width="12.140625" style="9" customWidth="1"/>
    <col min="11" max="16384" width="9.140625" style="9"/>
  </cols>
  <sheetData>
    <row r="1" spans="1:11">
      <c r="A1" s="523" t="s">
        <v>77</v>
      </c>
      <c r="B1" s="523"/>
      <c r="C1" s="523"/>
      <c r="D1" s="523"/>
      <c r="E1" s="523"/>
      <c r="F1" s="523"/>
      <c r="G1" s="523"/>
    </row>
    <row r="2" spans="1:11">
      <c r="A2" s="524" t="s">
        <v>18</v>
      </c>
      <c r="B2" s="524"/>
      <c r="C2" s="524"/>
      <c r="D2" s="524"/>
      <c r="E2" s="524"/>
      <c r="F2" s="524"/>
      <c r="G2" s="524"/>
    </row>
    <row r="3" spans="1:11">
      <c r="A3" s="524" t="s">
        <v>150</v>
      </c>
      <c r="B3" s="524"/>
      <c r="C3" s="524"/>
      <c r="D3" s="524"/>
      <c r="E3" s="524"/>
      <c r="F3" s="524"/>
      <c r="G3" s="524"/>
    </row>
    <row r="4" spans="1:11">
      <c r="A4" s="524" t="s">
        <v>151</v>
      </c>
      <c r="B4" s="524"/>
      <c r="C4" s="524"/>
      <c r="D4" s="524"/>
      <c r="E4" s="524"/>
      <c r="F4" s="524"/>
      <c r="G4" s="524"/>
    </row>
    <row r="5" spans="1:11">
      <c r="A5" s="11"/>
    </row>
    <row r="6" spans="1:11">
      <c r="A6" s="12"/>
    </row>
    <row r="7" spans="1:11">
      <c r="A7" s="12"/>
    </row>
    <row r="8" spans="1:11">
      <c r="A8" s="93" t="s">
        <v>155</v>
      </c>
      <c r="B8" s="11"/>
      <c r="C8" s="11"/>
      <c r="D8" s="11"/>
      <c r="E8" s="11"/>
      <c r="F8" s="10"/>
      <c r="J8" s="68" t="s">
        <v>487</v>
      </c>
    </row>
    <row r="9" spans="1:11">
      <c r="A9" s="11"/>
      <c r="B9" s="7" t="s">
        <v>13</v>
      </c>
      <c r="C9" s="11"/>
      <c r="D9" s="76" t="s">
        <v>247</v>
      </c>
      <c r="E9" s="11"/>
      <c r="F9" s="68" t="s">
        <v>281</v>
      </c>
      <c r="J9" s="7" t="s">
        <v>13</v>
      </c>
      <c r="K9" s="11"/>
    </row>
    <row r="10" spans="1:11">
      <c r="A10" s="12"/>
      <c r="B10" s="37" t="s">
        <v>16</v>
      </c>
      <c r="C10" s="12"/>
      <c r="D10" s="69" t="s">
        <v>248</v>
      </c>
      <c r="E10" s="12"/>
      <c r="F10" s="69" t="s">
        <v>156</v>
      </c>
      <c r="J10" s="37" t="s">
        <v>16</v>
      </c>
      <c r="K10" s="12"/>
    </row>
    <row r="11" spans="1:11">
      <c r="A11" s="12"/>
      <c r="C11" s="12"/>
      <c r="D11" s="12"/>
      <c r="E11" s="12"/>
      <c r="K11" s="12"/>
    </row>
    <row r="12" spans="1:11">
      <c r="A12" s="12" t="s">
        <v>15</v>
      </c>
      <c r="B12" s="39">
        <v>1</v>
      </c>
      <c r="C12" s="12"/>
      <c r="D12" s="39">
        <v>1</v>
      </c>
      <c r="E12" s="12"/>
      <c r="F12" s="39">
        <v>1</v>
      </c>
      <c r="J12" s="39">
        <v>1</v>
      </c>
      <c r="K12" s="12"/>
    </row>
    <row r="13" spans="1:11">
      <c r="A13" s="12"/>
      <c r="B13" s="39"/>
      <c r="C13" s="12"/>
      <c r="D13" s="39"/>
      <c r="E13" s="12"/>
      <c r="F13" s="39"/>
      <c r="J13" s="39"/>
      <c r="K13" s="12"/>
    </row>
    <row r="14" spans="1:11">
      <c r="A14" s="12" t="s">
        <v>20</v>
      </c>
      <c r="B14" s="39">
        <v>5.0000000000000001E-3</v>
      </c>
      <c r="C14" s="12"/>
      <c r="D14" s="39">
        <v>5.0000000000000001E-3</v>
      </c>
      <c r="E14" s="12"/>
      <c r="F14" s="39">
        <v>5.0000000000000001E-3</v>
      </c>
      <c r="J14" s="39"/>
      <c r="K14" s="12"/>
    </row>
    <row r="15" spans="1:11">
      <c r="A15" s="12" t="s">
        <v>21</v>
      </c>
      <c r="B15" s="40">
        <v>1.9959999999999999E-3</v>
      </c>
      <c r="C15" s="12"/>
      <c r="D15" s="40">
        <v>1.9959999999999999E-3</v>
      </c>
      <c r="E15" s="12"/>
      <c r="F15" s="40">
        <v>1.9959999999999999E-3</v>
      </c>
      <c r="J15" s="40"/>
      <c r="K15" s="12"/>
    </row>
    <row r="16" spans="1:11">
      <c r="A16" s="12"/>
      <c r="B16" s="41"/>
      <c r="C16" s="12"/>
      <c r="D16" s="41"/>
      <c r="E16" s="12"/>
      <c r="F16" s="41"/>
      <c r="J16" s="41"/>
      <c r="K16" s="12"/>
    </row>
    <row r="17" spans="1:11">
      <c r="A17" s="12" t="s">
        <v>22</v>
      </c>
      <c r="B17" s="39">
        <f>B12-(B14+B15)</f>
        <v>0.993004</v>
      </c>
      <c r="C17" s="12"/>
      <c r="D17" s="39">
        <f>D12-(D14+D15)</f>
        <v>0.993004</v>
      </c>
      <c r="E17" s="12"/>
      <c r="F17" s="39">
        <f>F12-(F14+F15)</f>
        <v>0.993004</v>
      </c>
      <c r="J17" s="39">
        <f>J12-(J14+J15)</f>
        <v>1</v>
      </c>
      <c r="K17" s="12"/>
    </row>
    <row r="18" spans="1:11">
      <c r="A18" s="12"/>
      <c r="B18" s="39"/>
      <c r="C18" s="12"/>
      <c r="D18" s="39"/>
      <c r="E18" s="12"/>
      <c r="F18" s="39"/>
      <c r="J18" s="39"/>
      <c r="K18" s="12"/>
    </row>
    <row r="19" spans="1:11">
      <c r="A19" s="12" t="s">
        <v>25</v>
      </c>
      <c r="B19" s="40">
        <f>ROUND(-0.06*B17,8)</f>
        <v>-5.958024E-2</v>
      </c>
      <c r="C19" s="12"/>
      <c r="D19" s="40"/>
      <c r="E19" s="12"/>
      <c r="F19" s="40">
        <f>ROUND(-0.06*F17,8)</f>
        <v>-5.958024E-2</v>
      </c>
      <c r="J19" s="40">
        <f>ROUND(-0.06*J17,8)</f>
        <v>-0.06</v>
      </c>
      <c r="K19" s="12"/>
    </row>
    <row r="20" spans="1:11">
      <c r="A20" s="12"/>
      <c r="B20" s="39"/>
      <c r="C20" s="12"/>
      <c r="D20" s="39"/>
      <c r="E20" s="12"/>
      <c r="F20" s="39"/>
      <c r="J20" s="39"/>
      <c r="K20" s="12"/>
    </row>
    <row r="21" spans="1:11">
      <c r="A21" s="12" t="s">
        <v>24</v>
      </c>
      <c r="B21" s="42">
        <f>SUM(B17:B19)</f>
        <v>0.93342376000000005</v>
      </c>
      <c r="C21" s="12"/>
      <c r="D21" s="42">
        <f>SUM(D17:D19)</f>
        <v>0.993004</v>
      </c>
      <c r="E21" s="12"/>
      <c r="F21" s="42">
        <f>SUM(F17:F19)</f>
        <v>0.93342376000000005</v>
      </c>
      <c r="J21" s="42">
        <f>SUM(J17:J19)</f>
        <v>0.94</v>
      </c>
      <c r="K21" s="12"/>
    </row>
    <row r="22" spans="1:11">
      <c r="A22" s="12"/>
      <c r="B22" s="42"/>
      <c r="C22" s="12"/>
      <c r="D22" s="42"/>
      <c r="E22" s="12"/>
      <c r="F22" s="42"/>
      <c r="J22" s="42"/>
      <c r="K22" s="12"/>
    </row>
    <row r="23" spans="1:11">
      <c r="A23" s="94" t="s">
        <v>157</v>
      </c>
      <c r="B23" s="43">
        <f>ROUND(-B21*0.35,6)</f>
        <v>-0.32669799999999999</v>
      </c>
      <c r="C23" s="247">
        <v>0.35</v>
      </c>
      <c r="D23" s="43"/>
      <c r="E23" s="12"/>
      <c r="F23" s="43">
        <f>ROUND(-F21*0.21,6)</f>
        <v>-0.196019</v>
      </c>
      <c r="G23" s="248">
        <v>0.21</v>
      </c>
      <c r="J23" s="43">
        <f>ROUND(-J21*0.35,6)</f>
        <v>-0.32900000000000001</v>
      </c>
      <c r="K23" s="247">
        <v>0.35</v>
      </c>
    </row>
    <row r="24" spans="1:11">
      <c r="A24" s="12"/>
      <c r="B24" s="44"/>
      <c r="C24" s="12"/>
      <c r="D24" s="44"/>
      <c r="E24" s="12"/>
      <c r="F24" s="44"/>
      <c r="J24" s="44"/>
      <c r="K24" s="12"/>
    </row>
    <row r="25" spans="1:11">
      <c r="A25" s="12" t="s">
        <v>23</v>
      </c>
      <c r="B25" s="44">
        <f>B21+B23</f>
        <v>0.60672576</v>
      </c>
      <c r="C25" s="12"/>
      <c r="D25" s="44">
        <f>D21+D23</f>
        <v>0.993004</v>
      </c>
      <c r="E25" s="12"/>
      <c r="F25" s="44">
        <f>F21+F23</f>
        <v>0.73740475999999999</v>
      </c>
      <c r="J25" s="44">
        <f>J21+J23</f>
        <v>0.61099999999999999</v>
      </c>
      <c r="K25" s="12"/>
    </row>
    <row r="26" spans="1:11">
      <c r="A26" s="12"/>
      <c r="B26" s="44"/>
      <c r="C26" s="12"/>
      <c r="D26" s="44"/>
      <c r="E26" s="12"/>
      <c r="F26" s="44"/>
      <c r="J26" s="44"/>
      <c r="K26" s="12"/>
    </row>
    <row r="27" spans="1:11" ht="13.5" thickBot="1">
      <c r="A27" s="12" t="s">
        <v>19</v>
      </c>
      <c r="B27" s="38">
        <f>ROUND(1/B25,6)</f>
        <v>1.648191</v>
      </c>
      <c r="C27" s="12"/>
      <c r="D27" s="38">
        <f>ROUND(1/D25,6)</f>
        <v>1.007045</v>
      </c>
      <c r="E27" s="12"/>
      <c r="F27" s="38">
        <f>ROUND(1/F25,6)</f>
        <v>1.356107</v>
      </c>
      <c r="J27" s="38">
        <f>ROUND(1/J25,6)</f>
        <v>1.6366609999999999</v>
      </c>
      <c r="K27" s="12"/>
    </row>
    <row r="28" spans="1:11" ht="13.5" thickTop="1">
      <c r="A28" s="12"/>
      <c r="B28" s="12"/>
      <c r="C28" s="12"/>
      <c r="D28" s="12"/>
      <c r="E28" s="12"/>
      <c r="F28" s="12"/>
    </row>
    <row r="30" spans="1:11">
      <c r="J30" s="496">
        <f>J19+J23</f>
        <v>-0.38900000000000001</v>
      </c>
    </row>
  </sheetData>
  <mergeCells count="4">
    <mergeCell ref="A1:G1"/>
    <mergeCell ref="A2:G2"/>
    <mergeCell ref="A3:G3"/>
    <mergeCell ref="A4:G4"/>
  </mergeCells>
  <phoneticPr fontId="15" type="noConversion"/>
  <printOptions horizontalCentered="1"/>
  <pageMargins left="0.75" right="0.75" top="1" bottom="1" header="0.5" footer="0.5"/>
  <pageSetup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67"/>
  <sheetViews>
    <sheetView view="pageBreakPreview" zoomScale="80" zoomScaleNormal="90" zoomScaleSheetLayoutView="80" workbookViewId="0">
      <selection activeCell="C20" sqref="C20:I20"/>
    </sheetView>
  </sheetViews>
  <sheetFormatPr defaultColWidth="11" defaultRowHeight="15"/>
  <cols>
    <col min="1" max="1" width="5" style="56" customWidth="1"/>
    <col min="2" max="2" width="1.28515625" style="56" customWidth="1"/>
    <col min="3" max="3" width="44.7109375" style="56" customWidth="1"/>
    <col min="4" max="4" width="5.28515625" style="56" customWidth="1"/>
    <col min="5" max="5" width="19.140625" style="56" customWidth="1"/>
    <col min="6" max="6" width="2.140625" style="56" customWidth="1"/>
    <col min="7" max="7" width="8.28515625" style="56" customWidth="1"/>
    <col min="8" max="8" width="2.5703125" style="56" customWidth="1"/>
    <col min="9" max="9" width="17.140625" style="56" customWidth="1"/>
    <col min="10" max="10" width="2.7109375" style="56" customWidth="1"/>
    <col min="11" max="11" width="11" style="56" customWidth="1"/>
    <col min="12" max="12" width="11" style="56"/>
    <col min="13" max="13" width="16.28515625" style="56" customWidth="1"/>
    <col min="14" max="16384" width="11" style="56"/>
  </cols>
  <sheetData>
    <row r="1" spans="1:11">
      <c r="A1" s="525" t="s">
        <v>267</v>
      </c>
      <c r="B1" s="525"/>
      <c r="C1" s="525"/>
      <c r="D1" s="525"/>
      <c r="E1" s="525"/>
      <c r="F1" s="525"/>
      <c r="G1" s="525"/>
      <c r="H1" s="525"/>
      <c r="I1" s="525"/>
      <c r="J1" s="525"/>
      <c r="K1" s="525"/>
    </row>
    <row r="2" spans="1:11">
      <c r="A2" s="525" t="s">
        <v>278</v>
      </c>
      <c r="B2" s="525"/>
      <c r="C2" s="525"/>
      <c r="D2" s="525"/>
      <c r="E2" s="525"/>
      <c r="F2" s="525"/>
      <c r="G2" s="525"/>
      <c r="H2" s="525"/>
      <c r="I2" s="525"/>
      <c r="J2" s="525"/>
      <c r="K2" s="525"/>
    </row>
    <row r="3" spans="1:11">
      <c r="A3" s="525" t="s">
        <v>159</v>
      </c>
      <c r="B3" s="525"/>
      <c r="C3" s="525"/>
      <c r="D3" s="525"/>
      <c r="E3" s="525"/>
      <c r="F3" s="525"/>
      <c r="G3" s="525"/>
      <c r="H3" s="525"/>
      <c r="I3" s="525"/>
      <c r="J3" s="525"/>
      <c r="K3" s="525"/>
    </row>
    <row r="4" spans="1:11">
      <c r="A4" s="525" t="s">
        <v>268</v>
      </c>
      <c r="B4" s="525"/>
      <c r="C4" s="525"/>
      <c r="D4" s="525"/>
      <c r="E4" s="525"/>
      <c r="F4" s="525"/>
      <c r="G4" s="525"/>
      <c r="H4" s="525"/>
      <c r="I4" s="525"/>
      <c r="J4" s="525"/>
      <c r="K4" s="525"/>
    </row>
    <row r="5" spans="1:11">
      <c r="A5" s="96"/>
      <c r="B5" s="96"/>
      <c r="C5" s="96"/>
      <c r="D5" s="96"/>
      <c r="E5" s="96"/>
      <c r="F5" s="96"/>
      <c r="G5" s="96"/>
      <c r="H5" s="96"/>
      <c r="I5" s="96"/>
      <c r="J5" s="96"/>
      <c r="K5" s="96"/>
    </row>
    <row r="6" spans="1:11">
      <c r="K6" s="97" t="s">
        <v>160</v>
      </c>
    </row>
    <row r="7" spans="1:11">
      <c r="A7" s="98" t="s">
        <v>161</v>
      </c>
      <c r="K7" s="99" t="s">
        <v>162</v>
      </c>
    </row>
    <row r="8" spans="1:11">
      <c r="A8" s="100" t="s">
        <v>33</v>
      </c>
      <c r="K8" s="99" t="s">
        <v>163</v>
      </c>
    </row>
    <row r="9" spans="1:11">
      <c r="A9" s="101" t="s">
        <v>164</v>
      </c>
      <c r="B9" s="102"/>
      <c r="C9" s="102"/>
      <c r="D9" s="102"/>
      <c r="E9" s="102"/>
      <c r="F9" s="102"/>
      <c r="G9" s="102"/>
      <c r="H9" s="102"/>
      <c r="I9" s="102"/>
      <c r="J9" s="103"/>
      <c r="K9" s="104" t="s">
        <v>277</v>
      </c>
    </row>
    <row r="10" spans="1:11">
      <c r="E10" s="96" t="s">
        <v>165</v>
      </c>
      <c r="I10" s="105" t="s">
        <v>166</v>
      </c>
      <c r="K10" s="105" t="s">
        <v>133</v>
      </c>
    </row>
    <row r="11" spans="1:11">
      <c r="A11" s="105" t="s">
        <v>34</v>
      </c>
      <c r="E11" s="105" t="s">
        <v>14</v>
      </c>
      <c r="G11" s="105" t="s">
        <v>167</v>
      </c>
      <c r="I11" s="105" t="s">
        <v>168</v>
      </c>
      <c r="K11" s="105" t="s">
        <v>167</v>
      </c>
    </row>
    <row r="12" spans="1:11">
      <c r="A12" s="106" t="s">
        <v>35</v>
      </c>
      <c r="B12" s="102"/>
      <c r="C12" s="106" t="s">
        <v>169</v>
      </c>
      <c r="D12" s="102"/>
      <c r="E12" s="106" t="s">
        <v>170</v>
      </c>
      <c r="F12" s="102"/>
      <c r="G12" s="106" t="s">
        <v>171</v>
      </c>
      <c r="H12" s="102"/>
      <c r="I12" s="106" t="s">
        <v>11</v>
      </c>
      <c r="J12" s="102"/>
      <c r="K12" s="106" t="s">
        <v>171</v>
      </c>
    </row>
    <row r="13" spans="1:11">
      <c r="C13" s="105" t="s">
        <v>172</v>
      </c>
      <c r="E13" s="105" t="s">
        <v>173</v>
      </c>
      <c r="G13" s="105" t="s">
        <v>174</v>
      </c>
      <c r="I13" s="105" t="s">
        <v>175</v>
      </c>
      <c r="K13" s="105" t="s">
        <v>176</v>
      </c>
    </row>
    <row r="14" spans="1:11">
      <c r="C14" s="105"/>
      <c r="E14" s="105"/>
      <c r="G14" s="105"/>
      <c r="I14" s="105"/>
      <c r="K14" s="105"/>
    </row>
    <row r="15" spans="1:11">
      <c r="A15" s="105">
        <v>1</v>
      </c>
      <c r="C15" s="98" t="s">
        <v>255</v>
      </c>
      <c r="E15" s="107">
        <v>150000000</v>
      </c>
      <c r="F15" s="108"/>
      <c r="G15" s="109">
        <v>6.7500000000000004E-2</v>
      </c>
      <c r="H15" s="110"/>
      <c r="I15" s="124">
        <f t="shared" ref="I15:I24" si="0">(E15*G15)</f>
        <v>10125000</v>
      </c>
      <c r="J15" s="108"/>
      <c r="K15" s="125"/>
    </row>
    <row r="16" spans="1:11">
      <c r="A16" s="105">
        <f>A15+1</f>
        <v>2</v>
      </c>
      <c r="C16" s="98" t="s">
        <v>256</v>
      </c>
      <c r="E16" s="111">
        <v>10000000</v>
      </c>
      <c r="F16" s="108"/>
      <c r="G16" s="109">
        <v>6.6699999999999995E-2</v>
      </c>
      <c r="H16" s="110"/>
      <c r="I16" s="126">
        <f t="shared" si="0"/>
        <v>667000</v>
      </c>
    </row>
    <row r="17" spans="1:11">
      <c r="A17" s="105">
        <f t="shared" ref="A17:A31" si="1">A16+1</f>
        <v>3</v>
      </c>
      <c r="C17" s="98" t="s">
        <v>257</v>
      </c>
      <c r="E17" s="111">
        <v>200000000</v>
      </c>
      <c r="G17" s="109">
        <v>5.9499999999999997E-2</v>
      </c>
      <c r="H17" s="108"/>
      <c r="I17" s="126">
        <f t="shared" si="0"/>
        <v>11900000</v>
      </c>
      <c r="J17" s="108"/>
      <c r="K17" s="125"/>
    </row>
    <row r="18" spans="1:11">
      <c r="A18" s="105">
        <f t="shared" si="1"/>
        <v>4</v>
      </c>
      <c r="C18" s="98" t="s">
        <v>258</v>
      </c>
      <c r="E18" s="111">
        <v>0</v>
      </c>
      <c r="F18" s="108"/>
      <c r="G18" s="109">
        <v>6.3500000000000001E-2</v>
      </c>
      <c r="H18" s="110"/>
      <c r="I18" s="126">
        <f t="shared" si="0"/>
        <v>0</v>
      </c>
      <c r="J18" s="108"/>
      <c r="K18" s="125"/>
    </row>
    <row r="19" spans="1:11">
      <c r="A19" s="105">
        <f t="shared" si="1"/>
        <v>5</v>
      </c>
      <c r="C19" s="98" t="s">
        <v>259</v>
      </c>
      <c r="E19" s="111">
        <v>400000000</v>
      </c>
      <c r="G19" s="109">
        <v>5.5E-2</v>
      </c>
      <c r="H19" s="110"/>
      <c r="I19" s="126">
        <f t="shared" si="0"/>
        <v>22000000</v>
      </c>
      <c r="J19" s="108"/>
      <c r="K19" s="125"/>
    </row>
    <row r="20" spans="1:11">
      <c r="A20" s="105">
        <f t="shared" si="1"/>
        <v>6</v>
      </c>
      <c r="C20" s="112" t="s">
        <v>260</v>
      </c>
      <c r="D20" s="113"/>
      <c r="E20" s="114">
        <v>450000000</v>
      </c>
      <c r="F20" s="113"/>
      <c r="G20" s="115">
        <v>8.5000000000000006E-2</v>
      </c>
      <c r="H20" s="116"/>
      <c r="I20" s="127">
        <f t="shared" si="0"/>
        <v>38250000</v>
      </c>
      <c r="J20" s="108"/>
      <c r="K20" s="125"/>
    </row>
    <row r="21" spans="1:11">
      <c r="A21" s="105">
        <f t="shared" si="1"/>
        <v>7</v>
      </c>
      <c r="C21" s="98" t="s">
        <v>261</v>
      </c>
      <c r="E21" s="111">
        <v>500000000</v>
      </c>
      <c r="G21" s="109">
        <v>4.1500000000000002E-2</v>
      </c>
      <c r="H21" s="110"/>
      <c r="I21" s="126">
        <f t="shared" si="0"/>
        <v>20750000</v>
      </c>
      <c r="J21" s="108"/>
      <c r="K21" s="125"/>
    </row>
    <row r="22" spans="1:11">
      <c r="A22" s="105">
        <f t="shared" si="1"/>
        <v>8</v>
      </c>
      <c r="C22" s="98" t="s">
        <v>262</v>
      </c>
      <c r="E22" s="111">
        <v>750000000</v>
      </c>
      <c r="G22" s="109">
        <v>4.1250000000000002E-2</v>
      </c>
      <c r="H22" s="110"/>
      <c r="I22" s="126">
        <f t="shared" si="0"/>
        <v>30937500</v>
      </c>
      <c r="K22" s="128"/>
    </row>
    <row r="23" spans="1:11">
      <c r="A23" s="105">
        <f t="shared" si="1"/>
        <v>9</v>
      </c>
      <c r="C23" s="98" t="s">
        <v>177</v>
      </c>
      <c r="E23" s="111">
        <v>500000000</v>
      </c>
      <c r="G23" s="109">
        <v>0.03</v>
      </c>
      <c r="H23" s="110"/>
      <c r="I23" s="126">
        <f t="shared" si="0"/>
        <v>15000000</v>
      </c>
      <c r="K23" s="128"/>
    </row>
    <row r="24" spans="1:11">
      <c r="A24" s="105">
        <f t="shared" si="1"/>
        <v>10</v>
      </c>
      <c r="C24" s="98" t="s">
        <v>178</v>
      </c>
      <c r="E24" s="111">
        <v>125000000</v>
      </c>
      <c r="F24" s="108"/>
      <c r="G24" s="109">
        <v>1.8171111111111107E-2</v>
      </c>
      <c r="H24" s="110"/>
      <c r="I24" s="117">
        <f t="shared" si="0"/>
        <v>2271388.8888888885</v>
      </c>
      <c r="K24" s="128"/>
    </row>
    <row r="25" spans="1:11">
      <c r="A25" s="105">
        <f t="shared" si="1"/>
        <v>11</v>
      </c>
      <c r="C25" s="98" t="s">
        <v>179</v>
      </c>
      <c r="E25" s="118">
        <v>3085000000</v>
      </c>
      <c r="F25" s="108"/>
      <c r="G25" s="119"/>
      <c r="I25" s="129">
        <f>SUM(I15:I24)</f>
        <v>151900888.8888889</v>
      </c>
    </row>
    <row r="26" spans="1:11">
      <c r="A26" s="105">
        <f t="shared" si="1"/>
        <v>12</v>
      </c>
      <c r="C26" s="98"/>
      <c r="E26" s="111"/>
      <c r="G26" s="119"/>
      <c r="I26" s="108"/>
    </row>
    <row r="27" spans="1:11">
      <c r="A27" s="105">
        <f t="shared" si="1"/>
        <v>13</v>
      </c>
      <c r="C27" s="98" t="s">
        <v>180</v>
      </c>
      <c r="E27" s="120"/>
      <c r="G27" s="119"/>
      <c r="I27" s="121">
        <v>4955311.3260243991</v>
      </c>
    </row>
    <row r="28" spans="1:11">
      <c r="A28" s="105">
        <f t="shared" si="1"/>
        <v>14</v>
      </c>
      <c r="C28" s="98" t="s">
        <v>181</v>
      </c>
      <c r="E28" s="122">
        <v>4370287.9400000013</v>
      </c>
      <c r="F28" s="108"/>
      <c r="G28" s="119"/>
      <c r="H28" s="110"/>
      <c r="I28" s="108"/>
    </row>
    <row r="29" spans="1:11">
      <c r="A29" s="105">
        <f t="shared" si="1"/>
        <v>15</v>
      </c>
      <c r="C29" s="98" t="s">
        <v>182</v>
      </c>
      <c r="E29" s="122">
        <v>-22636092.190000001</v>
      </c>
      <c r="G29" s="123"/>
    </row>
    <row r="30" spans="1:11">
      <c r="A30" s="105">
        <f t="shared" si="1"/>
        <v>16</v>
      </c>
    </row>
    <row r="31" spans="1:11" ht="15.75" thickBot="1">
      <c r="A31" s="105">
        <f t="shared" si="1"/>
        <v>17</v>
      </c>
      <c r="C31" s="98" t="s">
        <v>183</v>
      </c>
      <c r="E31" s="130">
        <f>+E25+E28+E29</f>
        <v>3066734195.75</v>
      </c>
      <c r="G31" s="123"/>
      <c r="I31" s="130">
        <f>+I25+I27</f>
        <v>156856200.21491331</v>
      </c>
      <c r="K31" s="131">
        <f>+I31/E31</f>
        <v>5.1147634650662181E-2</v>
      </c>
    </row>
    <row r="32" spans="1:11" ht="15.75" thickTop="1">
      <c r="C32" s="105"/>
      <c r="E32" s="105"/>
      <c r="G32" s="105"/>
      <c r="I32" s="105"/>
      <c r="K32" s="105"/>
    </row>
    <row r="33" spans="1:14">
      <c r="C33" s="105"/>
      <c r="E33" s="105"/>
      <c r="G33" s="105"/>
      <c r="I33" s="105"/>
      <c r="K33" s="105"/>
    </row>
    <row r="34" spans="1:14">
      <c r="C34" s="105"/>
      <c r="E34" s="105"/>
      <c r="G34" s="105"/>
      <c r="I34" s="105"/>
      <c r="K34" s="105"/>
    </row>
    <row r="35" spans="1:14">
      <c r="C35" s="105"/>
      <c r="E35" s="105"/>
      <c r="G35" s="105"/>
      <c r="I35" s="105"/>
      <c r="K35" s="105"/>
    </row>
    <row r="36" spans="1:14" ht="15.75">
      <c r="C36" s="240" t="s">
        <v>264</v>
      </c>
      <c r="E36" s="105"/>
      <c r="I36" s="105"/>
    </row>
    <row r="38" spans="1:14">
      <c r="A38" s="105">
        <v>1</v>
      </c>
      <c r="C38" s="98" t="s">
        <v>255</v>
      </c>
      <c r="E38" s="107">
        <v>150000000</v>
      </c>
      <c r="F38" s="108"/>
      <c r="G38" s="109">
        <v>6.7500000000000004E-2</v>
      </c>
      <c r="H38" s="110"/>
      <c r="I38" s="124">
        <f t="shared" ref="I38:I47" si="2">(E38*G38)</f>
        <v>10125000</v>
      </c>
      <c r="J38" s="108"/>
      <c r="K38" s="125"/>
      <c r="L38" s="108"/>
    </row>
    <row r="39" spans="1:14">
      <c r="A39" s="105">
        <f>A38+1</f>
        <v>2</v>
      </c>
      <c r="C39" s="98" t="s">
        <v>256</v>
      </c>
      <c r="E39" s="111">
        <v>10000000</v>
      </c>
      <c r="F39" s="108"/>
      <c r="G39" s="109">
        <v>6.6699999999999995E-2</v>
      </c>
      <c r="H39" s="110"/>
      <c r="I39" s="126">
        <f t="shared" si="2"/>
        <v>667000</v>
      </c>
    </row>
    <row r="40" spans="1:14">
      <c r="A40" s="105">
        <f t="shared" ref="A40:A54" si="3">A39+1</f>
        <v>3</v>
      </c>
      <c r="C40" s="98" t="s">
        <v>257</v>
      </c>
      <c r="E40" s="111">
        <v>200000000</v>
      </c>
      <c r="G40" s="109">
        <v>5.9499999999999997E-2</v>
      </c>
      <c r="H40" s="108"/>
      <c r="I40" s="126">
        <f t="shared" si="2"/>
        <v>11900000</v>
      </c>
      <c r="J40" s="108"/>
      <c r="K40" s="125"/>
      <c r="L40" s="108"/>
    </row>
    <row r="41" spans="1:14">
      <c r="A41" s="105">
        <f t="shared" si="3"/>
        <v>4</v>
      </c>
      <c r="C41" s="98" t="s">
        <v>258</v>
      </c>
      <c r="E41" s="111">
        <v>0</v>
      </c>
      <c r="F41" s="108"/>
      <c r="G41" s="109">
        <v>6.3500000000000001E-2</v>
      </c>
      <c r="H41" s="110"/>
      <c r="I41" s="126">
        <f t="shared" si="2"/>
        <v>0</v>
      </c>
      <c r="J41" s="108"/>
      <c r="K41" s="125"/>
      <c r="L41" s="108"/>
    </row>
    <row r="42" spans="1:14">
      <c r="A42" s="105">
        <f t="shared" si="3"/>
        <v>5</v>
      </c>
      <c r="C42" s="98" t="s">
        <v>259</v>
      </c>
      <c r="E42" s="111">
        <v>400000000</v>
      </c>
      <c r="G42" s="109">
        <v>5.5E-2</v>
      </c>
      <c r="H42" s="110"/>
      <c r="I42" s="126">
        <f t="shared" si="2"/>
        <v>22000000</v>
      </c>
      <c r="J42" s="108"/>
      <c r="K42" s="125"/>
      <c r="L42" s="108"/>
    </row>
    <row r="43" spans="1:14">
      <c r="A43" s="105">
        <f t="shared" si="3"/>
        <v>6</v>
      </c>
      <c r="C43" s="112" t="s">
        <v>263</v>
      </c>
      <c r="D43" s="113"/>
      <c r="E43" s="114">
        <v>450000000</v>
      </c>
      <c r="F43" s="113"/>
      <c r="G43" s="115">
        <v>0.04</v>
      </c>
      <c r="H43" s="116"/>
      <c r="I43" s="127">
        <f t="shared" si="2"/>
        <v>18000000</v>
      </c>
      <c r="J43" s="108"/>
      <c r="K43" s="125"/>
      <c r="L43" s="108"/>
      <c r="M43" s="239" t="s">
        <v>254</v>
      </c>
      <c r="N43" s="239"/>
    </row>
    <row r="44" spans="1:14">
      <c r="A44" s="105">
        <f t="shared" si="3"/>
        <v>7</v>
      </c>
      <c r="C44" s="98" t="s">
        <v>261</v>
      </c>
      <c r="E44" s="111">
        <v>500000000</v>
      </c>
      <c r="G44" s="109">
        <v>4.1500000000000002E-2</v>
      </c>
      <c r="H44" s="110"/>
      <c r="I44" s="126">
        <f t="shared" si="2"/>
        <v>20750000</v>
      </c>
      <c r="J44" s="108"/>
      <c r="K44" s="125"/>
      <c r="L44" s="108"/>
    </row>
    <row r="45" spans="1:14">
      <c r="A45" s="105">
        <f t="shared" si="3"/>
        <v>8</v>
      </c>
      <c r="C45" s="98" t="s">
        <v>262</v>
      </c>
      <c r="E45" s="111">
        <v>750000000</v>
      </c>
      <c r="G45" s="109">
        <v>4.1250000000000002E-2</v>
      </c>
      <c r="H45" s="110"/>
      <c r="I45" s="126">
        <f t="shared" si="2"/>
        <v>30937500</v>
      </c>
      <c r="K45" s="128"/>
    </row>
    <row r="46" spans="1:14">
      <c r="A46" s="105">
        <f t="shared" si="3"/>
        <v>9</v>
      </c>
      <c r="C46" s="98" t="s">
        <v>177</v>
      </c>
      <c r="E46" s="111">
        <v>500000000</v>
      </c>
      <c r="G46" s="109">
        <v>0.03</v>
      </c>
      <c r="H46" s="110"/>
      <c r="I46" s="126">
        <f t="shared" si="2"/>
        <v>15000000</v>
      </c>
      <c r="K46" s="128"/>
    </row>
    <row r="47" spans="1:14">
      <c r="A47" s="105">
        <f t="shared" si="3"/>
        <v>10</v>
      </c>
      <c r="C47" s="98" t="s">
        <v>178</v>
      </c>
      <c r="E47" s="111">
        <v>125000000</v>
      </c>
      <c r="F47" s="108"/>
      <c r="G47" s="109">
        <v>1.8171111111111107E-2</v>
      </c>
      <c r="H47" s="110"/>
      <c r="I47" s="117">
        <f t="shared" si="2"/>
        <v>2271388.8888888885</v>
      </c>
      <c r="K47" s="128"/>
    </row>
    <row r="48" spans="1:14">
      <c r="A48" s="105">
        <f t="shared" si="3"/>
        <v>11</v>
      </c>
      <c r="C48" s="98" t="s">
        <v>179</v>
      </c>
      <c r="E48" s="118">
        <v>3085000000</v>
      </c>
      <c r="F48" s="108"/>
      <c r="G48" s="119"/>
      <c r="I48" s="129">
        <f>SUM(I38:I47)</f>
        <v>131650888.8888889</v>
      </c>
    </row>
    <row r="49" spans="1:14">
      <c r="A49" s="105">
        <f t="shared" si="3"/>
        <v>12</v>
      </c>
      <c r="C49" s="98"/>
      <c r="E49" s="111"/>
      <c r="G49" s="119"/>
      <c r="I49" s="108"/>
    </row>
    <row r="50" spans="1:14">
      <c r="A50" s="105">
        <f t="shared" si="3"/>
        <v>13</v>
      </c>
      <c r="C50" s="98" t="s">
        <v>180</v>
      </c>
      <c r="E50" s="120"/>
      <c r="G50" s="119"/>
      <c r="I50" s="121">
        <v>4955311.3260243991</v>
      </c>
    </row>
    <row r="51" spans="1:14">
      <c r="A51" s="105">
        <f t="shared" si="3"/>
        <v>14</v>
      </c>
      <c r="C51" s="98" t="s">
        <v>181</v>
      </c>
      <c r="E51" s="122">
        <v>4370287.9400000013</v>
      </c>
      <c r="F51" s="108"/>
      <c r="G51" s="119"/>
      <c r="H51" s="110"/>
      <c r="I51" s="108"/>
      <c r="N51" s="100"/>
    </row>
    <row r="52" spans="1:14">
      <c r="A52" s="105">
        <f t="shared" si="3"/>
        <v>15</v>
      </c>
      <c r="C52" s="98" t="s">
        <v>182</v>
      </c>
      <c r="E52" s="122">
        <v>-22636092.190000001</v>
      </c>
      <c r="G52" s="123"/>
    </row>
    <row r="53" spans="1:14">
      <c r="A53" s="105">
        <f t="shared" si="3"/>
        <v>16</v>
      </c>
    </row>
    <row r="54" spans="1:14" ht="15.75" thickBot="1">
      <c r="A54" s="105">
        <f t="shared" si="3"/>
        <v>17</v>
      </c>
      <c r="C54" s="98" t="s">
        <v>183</v>
      </c>
      <c r="E54" s="130">
        <f>+E48+E51+E52</f>
        <v>3066734195.75</v>
      </c>
      <c r="G54" s="123"/>
      <c r="I54" s="130">
        <f>+I48+I50</f>
        <v>136606200.21491331</v>
      </c>
      <c r="K54" s="131">
        <f>+I54/E54</f>
        <v>4.4544519184032162E-2</v>
      </c>
    </row>
    <row r="55" spans="1:14" ht="15.75" thickTop="1"/>
    <row r="56" spans="1:14">
      <c r="A56" s="98"/>
      <c r="C56" s="98"/>
    </row>
    <row r="57" spans="1:14">
      <c r="C57" s="98"/>
    </row>
    <row r="58" spans="1:14">
      <c r="C58" s="98"/>
    </row>
    <row r="60" spans="1:14">
      <c r="G60" s="109"/>
    </row>
    <row r="61" spans="1:14">
      <c r="G61" s="109"/>
    </row>
    <row r="62" spans="1:14">
      <c r="G62" s="109"/>
    </row>
    <row r="63" spans="1:14">
      <c r="G63" s="109"/>
    </row>
    <row r="64" spans="1:14">
      <c r="G64" s="109"/>
    </row>
    <row r="65" spans="7:7">
      <c r="G65" s="109"/>
    </row>
    <row r="66" spans="7:7">
      <c r="G66" s="109"/>
    </row>
    <row r="67" spans="7:7">
      <c r="G67" s="109"/>
    </row>
  </sheetData>
  <mergeCells count="4">
    <mergeCell ref="A1:K1"/>
    <mergeCell ref="A2:K2"/>
    <mergeCell ref="A3:K3"/>
    <mergeCell ref="A4:K4"/>
  </mergeCells>
  <printOptions horizontalCentered="1"/>
  <pageMargins left="0.81" right="0.46" top="1.24" bottom="0.75" header="0.5" footer="0.5"/>
  <pageSetup scale="78" orientation="portrait" verticalDpi="300" r:id="rId1"/>
  <headerFooter alignWithMargins="0">
    <oddFooter>&amp;RSchedule &amp;A
Page &amp;P of 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2"/>
  <sheetViews>
    <sheetView workbookViewId="0">
      <selection activeCell="A15" sqref="A15:I20"/>
    </sheetView>
  </sheetViews>
  <sheetFormatPr defaultRowHeight="12.75"/>
  <cols>
    <col min="1" max="1" width="14.7109375" customWidth="1"/>
    <col min="2" max="2" width="25.140625" customWidth="1"/>
    <col min="3" max="3" width="2.7109375" customWidth="1"/>
    <col min="4" max="4" width="14.85546875" bestFit="1" customWidth="1"/>
    <col min="5" max="5" width="2.7109375" customWidth="1"/>
    <col min="6" max="6" width="11.140625" customWidth="1"/>
    <col min="7" max="7" width="2.7109375" customWidth="1"/>
    <col min="8" max="8" width="11.7109375" customWidth="1"/>
    <col min="9" max="9" width="13.42578125" customWidth="1"/>
    <col min="11" max="11" width="10" bestFit="1" customWidth="1"/>
  </cols>
  <sheetData>
    <row r="1" spans="1:10">
      <c r="A1" s="526" t="s">
        <v>17</v>
      </c>
      <c r="B1" s="526"/>
      <c r="C1" s="526"/>
      <c r="D1" s="526"/>
      <c r="E1" s="526"/>
      <c r="F1" s="526"/>
      <c r="G1" s="526"/>
      <c r="H1" s="526"/>
      <c r="I1" s="526"/>
    </row>
    <row r="2" spans="1:10">
      <c r="A2" s="527" t="s">
        <v>337</v>
      </c>
      <c r="B2" s="527"/>
      <c r="C2" s="527"/>
      <c r="D2" s="527"/>
      <c r="E2" s="527"/>
      <c r="F2" s="527"/>
      <c r="G2" s="527"/>
      <c r="H2" s="527"/>
      <c r="I2" s="527"/>
    </row>
    <row r="3" spans="1:10">
      <c r="A3" s="527" t="s">
        <v>150</v>
      </c>
      <c r="B3" s="527"/>
      <c r="C3" s="527"/>
      <c r="D3" s="527"/>
      <c r="E3" s="527"/>
      <c r="F3" s="527"/>
      <c r="G3" s="527"/>
      <c r="H3" s="527"/>
      <c r="I3" s="527"/>
    </row>
    <row r="4" spans="1:10">
      <c r="A4" s="527" t="s">
        <v>151</v>
      </c>
      <c r="B4" s="527"/>
      <c r="C4" s="527"/>
      <c r="D4" s="527"/>
      <c r="E4" s="527"/>
      <c r="F4" s="527"/>
      <c r="G4" s="527"/>
      <c r="H4" s="527"/>
      <c r="I4" s="527"/>
    </row>
    <row r="5" spans="1:10">
      <c r="A5" s="526" t="s">
        <v>69</v>
      </c>
      <c r="B5" s="526"/>
      <c r="C5" s="526"/>
      <c r="D5" s="526"/>
      <c r="E5" s="526"/>
      <c r="F5" s="526"/>
      <c r="G5" s="526"/>
      <c r="H5" s="526"/>
      <c r="I5" s="526"/>
    </row>
    <row r="6" spans="1:10">
      <c r="A6" s="307"/>
      <c r="B6" s="307"/>
      <c r="C6" s="307"/>
      <c r="D6" s="307"/>
      <c r="E6" s="307"/>
      <c r="F6" s="307"/>
      <c r="G6" s="307"/>
      <c r="H6" s="307"/>
      <c r="I6" s="134" t="s">
        <v>168</v>
      </c>
    </row>
    <row r="7" spans="1:10">
      <c r="A7" s="71" t="s">
        <v>327</v>
      </c>
      <c r="B7" s="307"/>
      <c r="C7" s="307"/>
      <c r="D7" s="307"/>
      <c r="E7" s="307"/>
      <c r="F7" s="307"/>
      <c r="G7" s="307"/>
      <c r="H7" s="307"/>
      <c r="I7" s="78" t="s">
        <v>11</v>
      </c>
    </row>
    <row r="8" spans="1:10">
      <c r="A8" s="14"/>
      <c r="B8" s="14"/>
      <c r="C8" s="14"/>
      <c r="D8" s="14"/>
      <c r="E8" s="14"/>
      <c r="F8" s="14"/>
      <c r="G8" s="14"/>
      <c r="H8" s="14"/>
      <c r="I8" s="134"/>
    </row>
    <row r="9" spans="1:10">
      <c r="A9" s="71" t="s">
        <v>328</v>
      </c>
      <c r="B9" s="317" t="s">
        <v>260</v>
      </c>
      <c r="C9" s="228"/>
      <c r="D9" s="318">
        <v>450000000</v>
      </c>
      <c r="E9" s="228"/>
      <c r="F9" s="319">
        <v>8.5000000000000006E-2</v>
      </c>
      <c r="G9" s="320"/>
      <c r="H9" s="14"/>
      <c r="I9" s="316">
        <f>D9*F9</f>
        <v>38250000</v>
      </c>
    </row>
    <row r="10" spans="1:10">
      <c r="A10" s="14"/>
      <c r="B10" s="14"/>
      <c r="C10" s="14"/>
      <c r="D10" s="14"/>
      <c r="E10" s="14"/>
      <c r="F10" s="14"/>
      <c r="G10" s="14"/>
      <c r="H10" s="14"/>
      <c r="I10" s="315"/>
    </row>
    <row r="11" spans="1:10">
      <c r="A11" s="72" t="s">
        <v>329</v>
      </c>
      <c r="B11" s="317" t="s">
        <v>330</v>
      </c>
      <c r="C11" s="63"/>
      <c r="D11" s="318">
        <v>450000000</v>
      </c>
      <c r="E11" s="228"/>
      <c r="F11" s="319">
        <v>0.04</v>
      </c>
      <c r="G11" s="320"/>
      <c r="H11" s="14"/>
      <c r="I11" s="314">
        <f>D11*F11</f>
        <v>18000000</v>
      </c>
      <c r="J11" s="26"/>
    </row>
    <row r="12" spans="1:10">
      <c r="A12" s="72"/>
      <c r="B12" s="317"/>
      <c r="C12" s="63"/>
      <c r="D12" s="318"/>
      <c r="E12" s="228"/>
      <c r="F12" s="319"/>
      <c r="G12" s="320"/>
      <c r="H12" s="14"/>
      <c r="I12" s="316"/>
      <c r="J12" s="26"/>
    </row>
    <row r="13" spans="1:10" ht="13.5" thickBot="1">
      <c r="A13" s="72" t="s">
        <v>332</v>
      </c>
      <c r="B13" s="317"/>
      <c r="C13" s="63"/>
      <c r="D13" s="318"/>
      <c r="E13" s="228"/>
      <c r="F13" s="319"/>
      <c r="G13" s="320"/>
      <c r="H13" s="14"/>
      <c r="I13" s="321">
        <f>I9-I11</f>
        <v>20250000</v>
      </c>
      <c r="J13" s="26"/>
    </row>
    <row r="14" spans="1:10" ht="13.5" thickTop="1">
      <c r="A14" s="73"/>
      <c r="B14" s="63"/>
      <c r="C14" s="63"/>
      <c r="D14" s="63"/>
      <c r="E14" s="63"/>
      <c r="F14" s="63"/>
      <c r="G14" s="63"/>
      <c r="H14" s="63"/>
      <c r="I14" s="62"/>
      <c r="J14" s="26"/>
    </row>
    <row r="15" spans="1:10">
      <c r="A15" s="67" t="s">
        <v>331</v>
      </c>
      <c r="B15" s="63"/>
      <c r="C15" s="63"/>
      <c r="D15" s="63"/>
      <c r="E15" s="63"/>
      <c r="F15" s="510" t="s">
        <v>516</v>
      </c>
      <c r="G15" s="63"/>
      <c r="H15" s="63"/>
      <c r="I15" s="62"/>
      <c r="J15" s="26"/>
    </row>
    <row r="16" spans="1:10">
      <c r="A16" s="67"/>
      <c r="B16" s="63"/>
      <c r="C16" s="63"/>
      <c r="D16" s="63"/>
      <c r="E16" s="63"/>
      <c r="F16" s="63"/>
      <c r="G16" s="63"/>
      <c r="H16" s="63"/>
      <c r="I16" s="62"/>
      <c r="J16" s="26"/>
    </row>
    <row r="17" spans="1:10">
      <c r="A17" s="67" t="s">
        <v>333</v>
      </c>
      <c r="B17" s="63"/>
      <c r="C17" s="63"/>
      <c r="D17" s="63"/>
      <c r="E17" s="63"/>
      <c r="F17" s="63"/>
      <c r="G17" s="63"/>
      <c r="H17" s="63"/>
      <c r="I17" s="28">
        <v>11.5</v>
      </c>
      <c r="J17" s="26"/>
    </row>
    <row r="18" spans="1:10">
      <c r="A18" s="67"/>
      <c r="B18" s="63"/>
      <c r="C18" s="63"/>
      <c r="D18" s="63"/>
      <c r="E18" s="63"/>
      <c r="F18" s="63"/>
      <c r="G18" s="63"/>
      <c r="H18" s="63"/>
      <c r="I18" s="62"/>
      <c r="J18" s="26"/>
    </row>
    <row r="19" spans="1:10">
      <c r="A19" s="67" t="s">
        <v>334</v>
      </c>
      <c r="B19" s="63"/>
      <c r="C19" s="63"/>
      <c r="D19" s="63"/>
      <c r="E19" s="63"/>
      <c r="F19" s="63"/>
      <c r="G19" s="63"/>
      <c r="H19" s="63"/>
      <c r="I19" s="62">
        <f>I13*(I17/12)</f>
        <v>19406250</v>
      </c>
      <c r="J19" s="26"/>
    </row>
    <row r="20" spans="1:10">
      <c r="A20" s="70"/>
      <c r="B20" s="63"/>
      <c r="C20" s="63"/>
      <c r="D20" s="63"/>
      <c r="E20" s="63"/>
      <c r="F20" s="63"/>
      <c r="G20" s="63"/>
      <c r="H20" s="63"/>
      <c r="I20" s="62"/>
      <c r="J20" s="26"/>
    </row>
    <row r="21" spans="1:10">
      <c r="A21" s="70"/>
      <c r="B21" s="63"/>
      <c r="C21" s="63"/>
      <c r="D21" s="63"/>
      <c r="E21" s="63"/>
      <c r="F21" s="63"/>
      <c r="G21" s="63"/>
      <c r="H21" s="63"/>
      <c r="I21" s="62"/>
      <c r="J21" s="26"/>
    </row>
    <row r="22" spans="1:10">
      <c r="A22" s="72" t="s">
        <v>60</v>
      </c>
      <c r="B22" s="63"/>
      <c r="C22" s="63"/>
      <c r="D22" s="63"/>
      <c r="E22" s="63"/>
      <c r="F22" s="63"/>
      <c r="G22" s="63"/>
      <c r="H22" s="75">
        <v>0.10349999999999999</v>
      </c>
      <c r="I22" s="75"/>
      <c r="J22" s="26"/>
    </row>
    <row r="23" spans="1:10">
      <c r="A23" s="70" t="s">
        <v>58</v>
      </c>
      <c r="B23" s="63"/>
      <c r="C23" s="63"/>
      <c r="D23" s="63"/>
      <c r="E23" s="63"/>
      <c r="F23" s="63"/>
      <c r="G23" s="63"/>
      <c r="H23" s="136">
        <v>0.50249999999999995</v>
      </c>
      <c r="I23" s="137"/>
      <c r="J23" s="26"/>
    </row>
    <row r="24" spans="1:10">
      <c r="A24" s="72" t="s">
        <v>61</v>
      </c>
      <c r="B24" s="63"/>
      <c r="C24" s="63"/>
      <c r="D24" s="63"/>
      <c r="E24" s="63"/>
      <c r="F24" s="63"/>
      <c r="G24" s="63"/>
      <c r="H24" s="63"/>
      <c r="I24" s="136">
        <f>H22*H23</f>
        <v>5.2008749999999992E-2</v>
      </c>
      <c r="J24" s="26"/>
    </row>
    <row r="25" spans="1:10">
      <c r="A25" s="63"/>
      <c r="B25" s="63"/>
      <c r="C25" s="63"/>
      <c r="D25" s="63"/>
      <c r="E25" s="63"/>
      <c r="F25" s="63"/>
      <c r="G25" s="63"/>
      <c r="H25" s="63"/>
      <c r="I25" s="64"/>
      <c r="J25" s="26"/>
    </row>
    <row r="26" spans="1:10">
      <c r="A26" s="67" t="s">
        <v>335</v>
      </c>
      <c r="B26" s="63"/>
      <c r="C26" s="63"/>
      <c r="D26" s="63"/>
      <c r="E26" s="63"/>
      <c r="F26" s="63"/>
      <c r="G26" s="63"/>
      <c r="H26" s="63"/>
      <c r="I26" s="62">
        <f>I19*I24</f>
        <v>1009294.8046874999</v>
      </c>
    </row>
    <row r="27" spans="1:10">
      <c r="A27" s="67"/>
      <c r="B27" s="63"/>
      <c r="C27" s="63"/>
      <c r="D27" s="63"/>
      <c r="E27" s="63"/>
      <c r="F27" s="63"/>
      <c r="G27" s="63"/>
      <c r="H27" s="63"/>
      <c r="I27" s="62"/>
    </row>
    <row r="28" spans="1:10">
      <c r="A28" s="67" t="s">
        <v>336</v>
      </c>
      <c r="B28" s="63"/>
      <c r="C28" s="63"/>
      <c r="D28" s="63"/>
      <c r="E28" s="63"/>
      <c r="F28" s="63"/>
      <c r="G28" s="63"/>
      <c r="H28" s="63"/>
      <c r="I28" s="28">
        <v>10</v>
      </c>
    </row>
    <row r="29" spans="1:10">
      <c r="A29" s="67"/>
      <c r="B29" s="63"/>
      <c r="C29" s="63"/>
      <c r="D29" s="63"/>
      <c r="E29" s="63"/>
      <c r="F29" s="63"/>
      <c r="G29" s="63"/>
      <c r="H29" s="63"/>
      <c r="I29" s="62"/>
    </row>
    <row r="30" spans="1:10" ht="13.5" thickBot="1">
      <c r="A30" s="72" t="s">
        <v>276</v>
      </c>
      <c r="B30" s="14"/>
      <c r="C30" s="14"/>
      <c r="D30" s="14"/>
      <c r="E30" s="14"/>
      <c r="F30" s="14"/>
      <c r="G30" s="14"/>
      <c r="H30" s="14"/>
      <c r="I30" s="138">
        <f>I26/I28</f>
        <v>100929.48046874999</v>
      </c>
    </row>
    <row r="31" spans="1:10" ht="13.5" thickTop="1">
      <c r="A31" s="14"/>
      <c r="B31" s="14"/>
      <c r="C31" s="14"/>
      <c r="D31" s="14"/>
      <c r="E31" s="14"/>
      <c r="F31" s="14"/>
      <c r="G31" s="14"/>
      <c r="H31" s="14"/>
      <c r="I31" s="14"/>
    </row>
    <row r="32" spans="1:10">
      <c r="A32" s="14"/>
      <c r="B32" s="14"/>
      <c r="C32" s="14"/>
      <c r="D32" s="14"/>
      <c r="E32" s="14"/>
      <c r="F32" s="14"/>
      <c r="G32" s="14"/>
      <c r="H32" s="14"/>
      <c r="I32" s="14"/>
    </row>
  </sheetData>
  <mergeCells count="5">
    <mergeCell ref="A1:I1"/>
    <mergeCell ref="A2:I2"/>
    <mergeCell ref="A3:I3"/>
    <mergeCell ref="A4:I4"/>
    <mergeCell ref="A5:I5"/>
  </mergeCells>
  <pageMargins left="1" right="0.5" top="1" bottom="1" header="0.5" footer="0.5"/>
  <pageSetup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60"/>
  <sheetViews>
    <sheetView view="pageBreakPreview" zoomScale="80" zoomScaleNormal="90" zoomScaleSheetLayoutView="80" workbookViewId="0">
      <selection activeCell="L28" sqref="L28"/>
    </sheetView>
  </sheetViews>
  <sheetFormatPr defaultColWidth="13" defaultRowHeight="15"/>
  <cols>
    <col min="1" max="1" width="7.5703125" style="56" customWidth="1"/>
    <col min="2" max="2" width="2.7109375" style="56" customWidth="1"/>
    <col min="3" max="3" width="20.7109375" style="56" customWidth="1"/>
    <col min="4" max="4" width="14.140625" style="56" customWidth="1"/>
    <col min="5" max="5" width="6.5703125" style="56" customWidth="1"/>
    <col min="6" max="6" width="15" style="56" customWidth="1"/>
    <col min="7" max="7" width="5.42578125" style="56" customWidth="1"/>
    <col min="8" max="8" width="13" style="56"/>
    <col min="9" max="9" width="5.42578125" style="56" customWidth="1"/>
    <col min="10" max="10" width="13" style="56"/>
    <col min="11" max="11" width="7.42578125" style="56" customWidth="1"/>
    <col min="12" max="12" width="16.28515625" style="56" customWidth="1"/>
    <col min="13" max="16384" width="13" style="56"/>
  </cols>
  <sheetData>
    <row r="1" spans="1:17">
      <c r="A1" s="525" t="s">
        <v>267</v>
      </c>
      <c r="B1" s="525"/>
      <c r="C1" s="525"/>
      <c r="D1" s="525"/>
      <c r="E1" s="525"/>
      <c r="F1" s="525"/>
      <c r="G1" s="525"/>
      <c r="H1" s="525"/>
      <c r="I1" s="525"/>
      <c r="J1" s="525"/>
      <c r="K1" s="525"/>
      <c r="L1" s="525"/>
    </row>
    <row r="2" spans="1:17">
      <c r="A2" s="525" t="s">
        <v>278</v>
      </c>
      <c r="B2" s="525"/>
      <c r="C2" s="525"/>
      <c r="D2" s="525"/>
      <c r="E2" s="525"/>
      <c r="F2" s="525"/>
      <c r="G2" s="525"/>
      <c r="H2" s="525"/>
      <c r="I2" s="525"/>
      <c r="J2" s="525"/>
      <c r="K2" s="525"/>
      <c r="L2" s="525"/>
    </row>
    <row r="3" spans="1:17">
      <c r="A3" s="525" t="s">
        <v>315</v>
      </c>
      <c r="B3" s="525"/>
      <c r="C3" s="525"/>
      <c r="D3" s="525"/>
      <c r="E3" s="525"/>
      <c r="F3" s="525"/>
      <c r="G3" s="525"/>
      <c r="H3" s="525"/>
      <c r="I3" s="525"/>
      <c r="J3" s="525"/>
      <c r="K3" s="525"/>
      <c r="L3" s="525"/>
    </row>
    <row r="4" spans="1:17">
      <c r="A4" s="525" t="s">
        <v>316</v>
      </c>
      <c r="B4" s="525"/>
      <c r="C4" s="525"/>
      <c r="D4" s="525"/>
      <c r="E4" s="525"/>
      <c r="F4" s="525"/>
      <c r="G4" s="525"/>
      <c r="H4" s="525"/>
      <c r="I4" s="525"/>
      <c r="J4" s="525"/>
      <c r="K4" s="525"/>
      <c r="L4" s="525"/>
      <c r="N4" s="108"/>
      <c r="O4" s="108"/>
      <c r="P4" s="108"/>
      <c r="Q4" s="108"/>
    </row>
    <row r="5" spans="1:17">
      <c r="N5" s="108"/>
      <c r="O5" s="108"/>
      <c r="P5" s="108"/>
      <c r="Q5" s="108"/>
    </row>
    <row r="6" spans="1:17">
      <c r="N6" s="108"/>
      <c r="O6" s="108"/>
      <c r="P6" s="108"/>
      <c r="Q6" s="108"/>
    </row>
    <row r="7" spans="1:17">
      <c r="A7" s="98" t="s">
        <v>161</v>
      </c>
      <c r="L7" s="97" t="s">
        <v>160</v>
      </c>
      <c r="N7" s="108"/>
      <c r="O7" s="108"/>
      <c r="P7" s="108"/>
      <c r="Q7" s="108"/>
    </row>
    <row r="8" spans="1:17">
      <c r="A8" s="98" t="s">
        <v>33</v>
      </c>
      <c r="K8" s="98"/>
      <c r="L8" s="99" t="s">
        <v>317</v>
      </c>
      <c r="N8" s="108"/>
      <c r="O8" s="108"/>
      <c r="P8" s="108"/>
      <c r="Q8" s="108"/>
    </row>
    <row r="9" spans="1:17">
      <c r="A9" s="101" t="s">
        <v>164</v>
      </c>
      <c r="B9" s="102"/>
      <c r="C9" s="102"/>
      <c r="D9" s="102"/>
      <c r="E9" s="102"/>
      <c r="F9" s="102"/>
      <c r="G9" s="102"/>
      <c r="H9" s="102"/>
      <c r="I9" s="102"/>
      <c r="J9" s="102"/>
      <c r="K9" s="101"/>
      <c r="L9" s="104" t="s">
        <v>277</v>
      </c>
      <c r="N9" s="108"/>
      <c r="O9" s="108"/>
      <c r="P9" s="108"/>
      <c r="Q9" s="108"/>
    </row>
    <row r="10" spans="1:17">
      <c r="J10" s="105" t="s">
        <v>166</v>
      </c>
      <c r="L10" s="105" t="s">
        <v>133</v>
      </c>
    </row>
    <row r="11" spans="1:17">
      <c r="A11" s="105"/>
      <c r="F11" s="105" t="s">
        <v>14</v>
      </c>
      <c r="H11" s="105" t="s">
        <v>167</v>
      </c>
      <c r="J11" s="105" t="s">
        <v>168</v>
      </c>
      <c r="L11" s="105" t="s">
        <v>167</v>
      </c>
    </row>
    <row r="12" spans="1:17">
      <c r="A12" s="106"/>
      <c r="B12" s="102"/>
      <c r="C12" s="106" t="s">
        <v>169</v>
      </c>
      <c r="D12" s="102"/>
      <c r="E12" s="102"/>
      <c r="F12" s="106" t="s">
        <v>170</v>
      </c>
      <c r="G12" s="102"/>
      <c r="H12" s="106" t="s">
        <v>171</v>
      </c>
      <c r="I12" s="102"/>
      <c r="J12" s="106" t="s">
        <v>11</v>
      </c>
      <c r="K12" s="102"/>
      <c r="L12" s="106" t="s">
        <v>171</v>
      </c>
    </row>
    <row r="13" spans="1:17">
      <c r="C13" s="105" t="s">
        <v>172</v>
      </c>
      <c r="F13" s="105" t="s">
        <v>173</v>
      </c>
      <c r="H13" s="105" t="s">
        <v>174</v>
      </c>
      <c r="J13" s="105" t="s">
        <v>175</v>
      </c>
      <c r="L13" s="105" t="s">
        <v>176</v>
      </c>
    </row>
    <row r="14" spans="1:17">
      <c r="F14" s="105" t="s">
        <v>318</v>
      </c>
      <c r="J14" s="105" t="s">
        <v>318</v>
      </c>
    </row>
    <row r="16" spans="1:17">
      <c r="A16" s="105">
        <v>1</v>
      </c>
      <c r="C16" s="98" t="s">
        <v>319</v>
      </c>
      <c r="F16" s="108">
        <v>242504.31246159747</v>
      </c>
      <c r="G16" s="108"/>
      <c r="H16" s="308">
        <v>9.159292654358421E-3</v>
      </c>
      <c r="I16" s="110"/>
      <c r="J16" s="108">
        <f>(F16*H16)</f>
        <v>2221.1679677797488</v>
      </c>
      <c r="K16" s="108"/>
      <c r="L16" s="108"/>
      <c r="M16" s="108"/>
    </row>
    <row r="17" spans="1:13">
      <c r="L17" s="108"/>
    </row>
    <row r="18" spans="1:13">
      <c r="A18" s="105">
        <v>2</v>
      </c>
      <c r="C18" s="98" t="s">
        <v>320</v>
      </c>
      <c r="F18" s="108"/>
      <c r="G18" s="108"/>
      <c r="H18" s="108"/>
      <c r="I18" s="110"/>
      <c r="J18" s="108">
        <v>2604</v>
      </c>
      <c r="K18" s="108"/>
      <c r="L18" s="108"/>
      <c r="M18" s="108"/>
    </row>
    <row r="19" spans="1:13">
      <c r="F19" s="108"/>
      <c r="G19" s="108"/>
      <c r="H19" s="309"/>
      <c r="I19" s="108"/>
      <c r="J19" s="108"/>
      <c r="K19" s="108"/>
      <c r="L19" s="108"/>
      <c r="M19" s="108"/>
    </row>
    <row r="20" spans="1:13">
      <c r="A20" s="105">
        <v>3</v>
      </c>
      <c r="C20" s="98" t="s">
        <v>321</v>
      </c>
      <c r="F20" s="310">
        <f>SUM(F16:F18)</f>
        <v>242504.31246159747</v>
      </c>
      <c r="G20" s="108"/>
      <c r="H20" s="108"/>
      <c r="I20" s="110"/>
      <c r="J20" s="310">
        <f>SUM(J16:J18)</f>
        <v>4825.1679677797492</v>
      </c>
      <c r="K20" s="108"/>
      <c r="L20" s="311">
        <f>(J20/F20)</f>
        <v>1.989724602750664E-2</v>
      </c>
      <c r="M20" s="108"/>
    </row>
    <row r="21" spans="1:13">
      <c r="F21" s="108"/>
      <c r="G21" s="108"/>
      <c r="H21" s="309"/>
      <c r="I21" s="110"/>
      <c r="J21" s="110"/>
      <c r="K21" s="108"/>
      <c r="L21" s="108"/>
      <c r="M21" s="108"/>
    </row>
    <row r="22" spans="1:13">
      <c r="F22" s="108"/>
      <c r="G22" s="108"/>
      <c r="H22" s="309"/>
      <c r="I22" s="110"/>
      <c r="J22" s="110"/>
      <c r="K22" s="108"/>
      <c r="L22" s="108"/>
      <c r="M22" s="108"/>
    </row>
    <row r="23" spans="1:13">
      <c r="F23" s="108"/>
      <c r="G23" s="108"/>
      <c r="H23" s="309"/>
      <c r="I23" s="110"/>
      <c r="J23" s="110"/>
      <c r="K23" s="108"/>
      <c r="L23" s="108"/>
      <c r="M23" s="108"/>
    </row>
    <row r="24" spans="1:13">
      <c r="A24" s="105">
        <v>1</v>
      </c>
      <c r="C24" s="98" t="s">
        <v>319</v>
      </c>
      <c r="F24" s="108">
        <f>F16</f>
        <v>242504.31246159747</v>
      </c>
      <c r="G24" s="108"/>
      <c r="H24" s="308">
        <f>H16</f>
        <v>9.159292654358421E-3</v>
      </c>
      <c r="I24" s="110"/>
      <c r="J24" s="108">
        <f>(F24*H24)</f>
        <v>2221.1679677797488</v>
      </c>
      <c r="K24" s="108"/>
      <c r="L24" s="108"/>
      <c r="M24" s="108"/>
    </row>
    <row r="25" spans="1:13">
      <c r="L25" s="108"/>
      <c r="M25" s="108"/>
    </row>
    <row r="26" spans="1:13">
      <c r="A26" s="105">
        <v>2</v>
      </c>
      <c r="C26" s="98" t="s">
        <v>320</v>
      </c>
      <c r="F26" s="108"/>
      <c r="G26" s="108"/>
      <c r="H26" s="108"/>
      <c r="I26" s="110"/>
      <c r="J26" s="108"/>
      <c r="K26" s="108"/>
      <c r="L26" s="108"/>
      <c r="M26" s="108"/>
    </row>
    <row r="27" spans="1:13">
      <c r="F27" s="108"/>
      <c r="G27" s="108"/>
      <c r="H27" s="309"/>
      <c r="I27" s="108"/>
      <c r="J27" s="108"/>
      <c r="K27" s="108"/>
      <c r="L27" s="108"/>
      <c r="M27" s="108"/>
    </row>
    <row r="28" spans="1:13">
      <c r="A28" s="105">
        <v>3</v>
      </c>
      <c r="C28" s="98" t="s">
        <v>321</v>
      </c>
      <c r="F28" s="310">
        <f>SUM(F24:F26)</f>
        <v>242504.31246159747</v>
      </c>
      <c r="G28" s="108"/>
      <c r="H28" s="108"/>
      <c r="I28" s="110"/>
      <c r="J28" s="310">
        <f>SUM(J24:J26)</f>
        <v>2221.1679677797488</v>
      </c>
      <c r="K28" s="108"/>
      <c r="L28" s="311">
        <f>ROUND(J28/F28,4)</f>
        <v>9.1999999999999998E-3</v>
      </c>
      <c r="M28" s="108"/>
    </row>
    <row r="29" spans="1:13">
      <c r="F29" s="108"/>
      <c r="G29" s="108"/>
      <c r="H29" s="309"/>
      <c r="I29" s="110"/>
      <c r="J29" s="110"/>
      <c r="K29" s="108"/>
      <c r="L29" s="108"/>
      <c r="M29" s="108"/>
    </row>
    <row r="30" spans="1:13">
      <c r="F30" s="108"/>
      <c r="G30" s="108"/>
      <c r="H30" s="309"/>
      <c r="I30" s="110"/>
      <c r="J30" s="110"/>
      <c r="K30" s="108"/>
      <c r="L30" s="108"/>
      <c r="M30" s="108"/>
    </row>
    <row r="31" spans="1:13">
      <c r="F31" s="108"/>
      <c r="G31" s="108"/>
      <c r="H31" s="309"/>
      <c r="I31" s="110"/>
      <c r="J31" s="110"/>
      <c r="K31" s="108"/>
      <c r="L31" s="108"/>
      <c r="M31" s="108"/>
    </row>
    <row r="32" spans="1:13">
      <c r="F32" s="108"/>
      <c r="G32" s="108"/>
      <c r="H32" s="309"/>
      <c r="I32" s="110"/>
      <c r="J32" s="110"/>
      <c r="K32" s="108"/>
      <c r="L32" s="108"/>
      <c r="M32" s="108"/>
    </row>
    <row r="33" spans="1:13">
      <c r="F33" s="108"/>
      <c r="G33" s="108"/>
      <c r="H33" s="309"/>
      <c r="I33" s="110"/>
      <c r="J33" s="110"/>
      <c r="K33" s="108"/>
      <c r="L33" s="108"/>
      <c r="M33" s="108"/>
    </row>
    <row r="34" spans="1:13">
      <c r="F34" s="108"/>
      <c r="G34" s="108"/>
      <c r="H34" s="309"/>
      <c r="I34" s="110"/>
      <c r="J34" s="110"/>
      <c r="K34" s="108"/>
      <c r="L34" s="108"/>
      <c r="M34" s="108"/>
    </row>
    <row r="35" spans="1:13">
      <c r="F35" s="108"/>
      <c r="G35" s="108"/>
      <c r="H35" s="309"/>
      <c r="I35" s="110"/>
      <c r="J35" s="110"/>
      <c r="K35" s="108"/>
      <c r="L35" s="108"/>
      <c r="M35" s="108"/>
    </row>
    <row r="36" spans="1:13">
      <c r="F36" s="108"/>
      <c r="G36" s="108"/>
      <c r="H36" s="309"/>
      <c r="I36" s="110"/>
      <c r="J36" s="110"/>
      <c r="K36" s="108"/>
      <c r="L36" s="108"/>
      <c r="M36" s="108"/>
    </row>
    <row r="37" spans="1:13">
      <c r="F37" s="108"/>
      <c r="G37" s="108"/>
      <c r="H37" s="309"/>
      <c r="I37" s="110"/>
      <c r="J37" s="110"/>
      <c r="K37" s="108"/>
      <c r="L37" s="108"/>
      <c r="M37" s="108"/>
    </row>
    <row r="38" spans="1:13">
      <c r="F38" s="108"/>
      <c r="G38" s="108"/>
      <c r="H38" s="309"/>
      <c r="I38" s="110"/>
      <c r="J38" s="110"/>
      <c r="K38" s="108"/>
      <c r="L38" s="108"/>
      <c r="M38" s="108"/>
    </row>
    <row r="39" spans="1:13">
      <c r="F39" s="108"/>
      <c r="G39" s="108"/>
      <c r="H39" s="309"/>
      <c r="I39" s="110"/>
      <c r="J39" s="110"/>
      <c r="K39" s="108"/>
      <c r="L39" s="108"/>
      <c r="M39" s="108"/>
    </row>
    <row r="40" spans="1:13">
      <c r="F40" s="108"/>
      <c r="G40" s="108"/>
      <c r="H40" s="309"/>
      <c r="I40" s="110"/>
      <c r="J40" s="110"/>
      <c r="K40" s="108"/>
      <c r="L40" s="108"/>
      <c r="M40" s="108"/>
    </row>
    <row r="41" spans="1:13" ht="15.75">
      <c r="A41" s="312"/>
      <c r="G41" s="108"/>
      <c r="I41" s="110"/>
      <c r="L41" s="108"/>
    </row>
    <row r="42" spans="1:13">
      <c r="C42" s="98" t="s">
        <v>322</v>
      </c>
      <c r="G42" s="108"/>
      <c r="H42" s="309"/>
      <c r="I42" s="110"/>
      <c r="J42" s="110"/>
      <c r="L42" s="108"/>
    </row>
    <row r="43" spans="1:13">
      <c r="C43" s="98"/>
      <c r="G43" s="108"/>
      <c r="H43" s="309"/>
      <c r="I43" s="110"/>
      <c r="J43" s="110"/>
      <c r="L43" s="108"/>
    </row>
    <row r="44" spans="1:13">
      <c r="C44" s="98" t="s">
        <v>323</v>
      </c>
    </row>
    <row r="45" spans="1:13">
      <c r="C45" s="98"/>
    </row>
    <row r="46" spans="1:13">
      <c r="C46" s="98"/>
    </row>
    <row r="47" spans="1:13">
      <c r="C47" s="98"/>
      <c r="G47" s="108"/>
      <c r="I47" s="110"/>
    </row>
    <row r="48" spans="1:13">
      <c r="G48" s="108"/>
      <c r="H48" s="108"/>
      <c r="I48" s="110"/>
      <c r="J48" s="110"/>
    </row>
    <row r="49" spans="1:7">
      <c r="C49" s="98"/>
      <c r="G49" s="108"/>
    </row>
    <row r="50" spans="1:7">
      <c r="C50" s="98"/>
    </row>
    <row r="52" spans="1:7">
      <c r="C52" s="98"/>
    </row>
    <row r="57" spans="1:7">
      <c r="A57" s="98"/>
      <c r="C57" s="98"/>
    </row>
    <row r="58" spans="1:7">
      <c r="C58" s="98"/>
    </row>
    <row r="59" spans="1:7">
      <c r="C59" s="98"/>
    </row>
    <row r="60" spans="1:7">
      <c r="C60" s="98"/>
    </row>
  </sheetData>
  <mergeCells count="4">
    <mergeCell ref="A1:L1"/>
    <mergeCell ref="A2:L2"/>
    <mergeCell ref="A3:L3"/>
    <mergeCell ref="A4:L4"/>
  </mergeCells>
  <pageMargins left="0.75" right="0.75" top="0.83" bottom="1.1499999999999999" header="0.5" footer="0.5"/>
  <pageSetup scale="71" orientation="landscape" r:id="rId1"/>
  <headerFooter alignWithMargins="0">
    <oddHeader>&amp;R&amp;9CASE NO. 2017-00349
FR 16(8)(j)
ATTACHMENT 1</oddHeader>
    <oddFooter>&amp;RSchedule &amp;A
Page &amp;P of &amp;N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54"/>
  <sheetViews>
    <sheetView topLeftCell="A7" zoomScale="87" zoomScaleNormal="87" workbookViewId="0">
      <selection activeCell="D30" sqref="D30"/>
    </sheetView>
  </sheetViews>
  <sheetFormatPr defaultRowHeight="15"/>
  <cols>
    <col min="1" max="1" width="3" style="249" customWidth="1"/>
    <col min="2" max="2" width="88" style="249" customWidth="1"/>
    <col min="3" max="3" width="2.42578125" style="249" customWidth="1"/>
    <col min="4" max="4" width="16.28515625" style="249" customWidth="1"/>
    <col min="5" max="16384" width="9.140625" style="249"/>
  </cols>
  <sheetData>
    <row r="1" spans="1:7" ht="18.75" customHeight="1">
      <c r="A1" s="529" t="s">
        <v>77</v>
      </c>
      <c r="B1" s="529"/>
      <c r="C1" s="529"/>
      <c r="D1" s="529"/>
      <c r="E1" s="274"/>
      <c r="F1" s="274"/>
      <c r="G1" s="274"/>
    </row>
    <row r="2" spans="1:7" ht="18.75" customHeight="1">
      <c r="A2" s="528" t="s">
        <v>282</v>
      </c>
      <c r="B2" s="528"/>
      <c r="C2" s="528"/>
      <c r="D2" s="528"/>
    </row>
    <row r="3" spans="1:7" ht="18.75" customHeight="1">
      <c r="A3" s="528" t="s">
        <v>283</v>
      </c>
      <c r="B3" s="528"/>
      <c r="C3" s="528"/>
      <c r="D3" s="528"/>
    </row>
    <row r="4" spans="1:7" ht="18.75" customHeight="1">
      <c r="A4" s="528" t="s">
        <v>303</v>
      </c>
      <c r="B4" s="528"/>
      <c r="C4" s="528"/>
      <c r="D4" s="528"/>
    </row>
    <row r="5" spans="1:7" ht="18.75" customHeight="1">
      <c r="A5" s="528" t="s">
        <v>284</v>
      </c>
      <c r="B5" s="528"/>
      <c r="C5" s="528"/>
      <c r="D5" s="528"/>
    </row>
    <row r="6" spans="1:7" ht="18.75" customHeight="1">
      <c r="A6" s="528" t="s">
        <v>285</v>
      </c>
      <c r="B6" s="528"/>
      <c r="C6" s="528"/>
      <c r="D6" s="528"/>
    </row>
    <row r="7" spans="1:7" ht="18.75">
      <c r="A7" s="250"/>
      <c r="B7" s="250"/>
      <c r="C7" s="250"/>
      <c r="D7" s="250"/>
    </row>
    <row r="9" spans="1:7">
      <c r="A9" s="251"/>
      <c r="B9" s="252"/>
      <c r="C9" s="253"/>
      <c r="D9" s="254" t="s">
        <v>79</v>
      </c>
      <c r="E9" s="252"/>
    </row>
    <row r="10" spans="1:7">
      <c r="A10" s="252"/>
      <c r="B10" s="252"/>
      <c r="C10" s="255"/>
      <c r="D10" s="256"/>
      <c r="E10" s="252"/>
    </row>
    <row r="11" spans="1:7">
      <c r="A11" s="257" t="s">
        <v>286</v>
      </c>
      <c r="B11" s="252"/>
      <c r="C11" s="255"/>
      <c r="D11" s="255"/>
      <c r="E11" s="252"/>
    </row>
    <row r="12" spans="1:7">
      <c r="A12" s="252"/>
      <c r="B12" s="255" t="s">
        <v>287</v>
      </c>
      <c r="C12" s="258"/>
      <c r="D12" s="258">
        <v>0.21</v>
      </c>
      <c r="E12" s="252"/>
    </row>
    <row r="13" spans="1:7">
      <c r="A13" s="252"/>
      <c r="B13" s="255" t="s">
        <v>288</v>
      </c>
      <c r="C13" s="258"/>
      <c r="D13" s="258">
        <v>0.35</v>
      </c>
      <c r="E13" s="252"/>
    </row>
    <row r="14" spans="1:7">
      <c r="A14" s="252"/>
      <c r="B14" s="255" t="s">
        <v>289</v>
      </c>
      <c r="C14" s="258"/>
      <c r="D14" s="258">
        <f>(D13-D12)/D13</f>
        <v>0.39999999999999997</v>
      </c>
      <c r="E14" s="252"/>
    </row>
    <row r="15" spans="1:7">
      <c r="A15" s="252"/>
      <c r="B15" s="255"/>
      <c r="C15" s="258"/>
      <c r="D15" s="258"/>
      <c r="E15" s="252"/>
    </row>
    <row r="16" spans="1:7">
      <c r="A16" s="257" t="s">
        <v>290</v>
      </c>
      <c r="B16" s="252"/>
      <c r="C16" s="259"/>
      <c r="D16" s="259"/>
      <c r="E16" s="252"/>
    </row>
    <row r="17" spans="1:5">
      <c r="A17" s="257"/>
      <c r="B17" s="252"/>
      <c r="C17" s="259"/>
      <c r="D17" s="259"/>
      <c r="E17" s="252"/>
    </row>
    <row r="18" spans="1:5">
      <c r="A18" s="257"/>
      <c r="B18" s="255" t="s">
        <v>291</v>
      </c>
      <c r="C18" s="259"/>
      <c r="D18" s="259"/>
      <c r="E18" s="252"/>
    </row>
    <row r="19" spans="1:5">
      <c r="A19" s="257"/>
      <c r="B19" s="255" t="s">
        <v>292</v>
      </c>
      <c r="C19" s="259"/>
      <c r="D19" s="259"/>
      <c r="E19" s="252"/>
    </row>
    <row r="20" spans="1:5" ht="8.25" customHeight="1">
      <c r="A20" s="252"/>
      <c r="B20" s="255"/>
      <c r="C20" s="260"/>
      <c r="D20" s="261"/>
      <c r="E20" s="252"/>
    </row>
    <row r="21" spans="1:5" ht="15.75" thickBot="1">
      <c r="A21" s="252"/>
      <c r="B21" s="257" t="s">
        <v>293</v>
      </c>
      <c r="C21" s="262"/>
      <c r="D21" s="263">
        <f>COC!H33</f>
        <v>-6796256.4722936507</v>
      </c>
      <c r="E21" s="252"/>
    </row>
    <row r="22" spans="1:5" ht="15.75" thickTop="1">
      <c r="A22" s="252"/>
      <c r="B22" s="255"/>
      <c r="C22" s="258"/>
      <c r="D22" s="258"/>
      <c r="E22" s="252"/>
    </row>
    <row r="23" spans="1:5">
      <c r="A23" s="257" t="s">
        <v>294</v>
      </c>
      <c r="B23" s="252"/>
      <c r="C23" s="255"/>
      <c r="D23" s="255"/>
      <c r="E23" s="252"/>
    </row>
    <row r="24" spans="1:5">
      <c r="A24" s="264"/>
      <c r="B24" s="255"/>
      <c r="C24" s="259"/>
      <c r="D24" s="259"/>
      <c r="E24" s="252"/>
    </row>
    <row r="25" spans="1:5">
      <c r="A25" s="252"/>
      <c r="B25" s="71" t="s">
        <v>308</v>
      </c>
      <c r="C25" s="259"/>
      <c r="D25" s="259">
        <v>-75299812</v>
      </c>
      <c r="E25" s="252"/>
    </row>
    <row r="26" spans="1:5">
      <c r="A26" s="252"/>
      <c r="B26" s="71" t="s">
        <v>309</v>
      </c>
      <c r="C26" s="259"/>
      <c r="D26" s="259"/>
      <c r="E26" s="252"/>
    </row>
    <row r="27" spans="1:5">
      <c r="A27" s="252"/>
      <c r="B27" s="255" t="s">
        <v>295</v>
      </c>
      <c r="C27" s="265"/>
      <c r="D27" s="265"/>
      <c r="E27" s="252"/>
    </row>
    <row r="28" spans="1:5">
      <c r="A28" s="252"/>
      <c r="B28" s="255"/>
      <c r="C28" s="265"/>
      <c r="D28" s="265"/>
      <c r="E28" s="252"/>
    </row>
    <row r="29" spans="1:5">
      <c r="A29" s="252"/>
      <c r="B29" s="255" t="s">
        <v>515</v>
      </c>
      <c r="C29" s="265"/>
      <c r="D29" s="265"/>
      <c r="E29" s="252"/>
    </row>
    <row r="30" spans="1:5">
      <c r="A30" s="252"/>
      <c r="B30" s="255" t="s">
        <v>310</v>
      </c>
      <c r="C30" s="265"/>
      <c r="D30" s="265">
        <f>'Rate Base'!I16</f>
        <v>-38748480.106164992</v>
      </c>
      <c r="E30" s="252"/>
    </row>
    <row r="31" spans="1:5">
      <c r="A31" s="252"/>
      <c r="B31" s="71" t="s">
        <v>274</v>
      </c>
      <c r="C31" s="265"/>
      <c r="D31" s="265">
        <f>'12% Non-PR Cap Add Escalation'!G24</f>
        <v>24440.481</v>
      </c>
      <c r="E31" s="252"/>
    </row>
    <row r="32" spans="1:5">
      <c r="A32" s="252"/>
      <c r="B32" s="72" t="s">
        <v>509</v>
      </c>
      <c r="C32" s="265"/>
      <c r="D32" s="265">
        <f>'Depr Exp - Restated Net Salvage'!G27</f>
        <v>-668000.91399999999</v>
      </c>
      <c r="E32" s="252"/>
    </row>
    <row r="33" spans="1:5">
      <c r="A33" s="252"/>
      <c r="B33" s="71" t="s">
        <v>94</v>
      </c>
      <c r="C33" s="265"/>
      <c r="D33" s="265">
        <f>'Rate Base'!I14</f>
        <v>-1238401.02871557</v>
      </c>
      <c r="E33" s="252"/>
    </row>
    <row r="34" spans="1:5">
      <c r="A34" s="252"/>
      <c r="B34" s="266"/>
      <c r="C34" s="265"/>
      <c r="D34" s="267"/>
      <c r="E34" s="252"/>
    </row>
    <row r="35" spans="1:5" ht="8.25" customHeight="1">
      <c r="A35" s="252"/>
      <c r="B35" s="266"/>
      <c r="C35" s="265"/>
      <c r="D35" s="265"/>
      <c r="E35" s="252"/>
    </row>
    <row r="36" spans="1:5">
      <c r="A36" s="252"/>
      <c r="B36" s="255" t="s">
        <v>296</v>
      </c>
      <c r="C36" s="259"/>
      <c r="D36" s="259">
        <f>SUM(D24:D34)</f>
        <v>-115930253.56788056</v>
      </c>
      <c r="E36" s="252"/>
    </row>
    <row r="37" spans="1:5" ht="8.25" customHeight="1">
      <c r="A37" s="252"/>
      <c r="B37" s="255"/>
      <c r="C37" s="259"/>
      <c r="D37" s="259"/>
      <c r="E37" s="252"/>
    </row>
    <row r="38" spans="1:5">
      <c r="A38" s="252"/>
      <c r="B38" s="255" t="s">
        <v>297</v>
      </c>
      <c r="C38" s="259"/>
      <c r="D38" s="259">
        <f>+D36*(1-D14)</f>
        <v>-69558152.14072834</v>
      </c>
      <c r="E38" s="252"/>
    </row>
    <row r="39" spans="1:5" ht="8.25" customHeight="1">
      <c r="A39" s="252"/>
      <c r="B39" s="255"/>
      <c r="C39" s="259"/>
      <c r="D39" s="259"/>
      <c r="E39" s="252"/>
    </row>
    <row r="40" spans="1:5">
      <c r="A40" s="252"/>
      <c r="B40" s="255" t="s">
        <v>298</v>
      </c>
      <c r="C40" s="259"/>
      <c r="D40" s="259">
        <f>D36*D14</f>
        <v>-46372101.427152216</v>
      </c>
      <c r="E40" s="252"/>
    </row>
    <row r="41" spans="1:5" ht="8.25" customHeight="1">
      <c r="A41" s="252"/>
      <c r="B41" s="255"/>
      <c r="C41" s="259"/>
      <c r="D41" s="259"/>
      <c r="E41" s="252"/>
    </row>
    <row r="42" spans="1:5">
      <c r="A42" s="252"/>
      <c r="B42" s="255" t="s">
        <v>299</v>
      </c>
      <c r="C42" s="259"/>
      <c r="D42" s="259">
        <v>20</v>
      </c>
      <c r="E42" s="252"/>
    </row>
    <row r="43" spans="1:5" ht="8.25" customHeight="1">
      <c r="A43" s="252"/>
      <c r="B43" s="255"/>
      <c r="C43" s="259"/>
      <c r="D43" s="259"/>
      <c r="E43" s="252"/>
    </row>
    <row r="44" spans="1:5">
      <c r="A44" s="252"/>
      <c r="B44" s="255" t="s">
        <v>300</v>
      </c>
      <c r="C44" s="259"/>
      <c r="D44" s="268">
        <f>+D40/D42</f>
        <v>-2318605.0713576106</v>
      </c>
      <c r="E44" s="252"/>
    </row>
    <row r="45" spans="1:5" ht="8.25" customHeight="1">
      <c r="A45" s="252"/>
      <c r="B45" s="255"/>
      <c r="C45" s="259"/>
      <c r="D45" s="259"/>
      <c r="E45" s="252"/>
    </row>
    <row r="46" spans="1:5">
      <c r="A46" s="252"/>
      <c r="B46" s="255" t="s">
        <v>301</v>
      </c>
      <c r="C46" s="269"/>
      <c r="D46" s="269">
        <f>1/(1-D12)</f>
        <v>1.2658227848101264</v>
      </c>
      <c r="E46" s="252"/>
    </row>
    <row r="47" spans="1:5" ht="8.25" customHeight="1">
      <c r="A47" s="252"/>
      <c r="B47" s="255"/>
      <c r="C47" s="270"/>
      <c r="D47" s="270"/>
      <c r="E47" s="252"/>
    </row>
    <row r="48" spans="1:5" ht="15.75" thickBot="1">
      <c r="A48" s="252"/>
      <c r="B48" s="257" t="s">
        <v>293</v>
      </c>
      <c r="C48" s="271"/>
      <c r="D48" s="272">
        <f>+D44*D46</f>
        <v>-2934943.1283007725</v>
      </c>
      <c r="E48" s="252"/>
    </row>
    <row r="49" spans="1:5" ht="15.75" thickTop="1">
      <c r="A49" s="252"/>
      <c r="B49" s="257"/>
      <c r="C49" s="271"/>
      <c r="D49" s="273"/>
      <c r="E49" s="252"/>
    </row>
    <row r="50" spans="1:5">
      <c r="A50" s="252"/>
      <c r="B50" s="257"/>
      <c r="C50" s="271"/>
      <c r="D50" s="273"/>
      <c r="E50" s="252"/>
    </row>
    <row r="51" spans="1:5">
      <c r="A51" s="252"/>
      <c r="B51" s="255"/>
      <c r="C51" s="259"/>
      <c r="D51" s="259"/>
      <c r="E51" s="252"/>
    </row>
    <row r="52" spans="1:5" ht="15.75" thickBot="1">
      <c r="A52" s="257" t="s">
        <v>302</v>
      </c>
      <c r="B52" s="252"/>
      <c r="C52" s="259"/>
      <c r="D52" s="272">
        <f>+D48+D21</f>
        <v>-9731199.6005944237</v>
      </c>
      <c r="E52" s="252"/>
    </row>
    <row r="53" spans="1:5" ht="15.75" thickTop="1">
      <c r="A53" s="252"/>
      <c r="B53" s="252"/>
      <c r="C53" s="252"/>
      <c r="D53" s="252"/>
      <c r="E53" s="252"/>
    </row>
    <row r="54" spans="1:5">
      <c r="A54" s="252"/>
      <c r="B54" s="252"/>
      <c r="C54" s="252"/>
      <c r="D54" s="252"/>
      <c r="E54" s="252"/>
    </row>
  </sheetData>
  <mergeCells count="6">
    <mergeCell ref="A6:D6"/>
    <mergeCell ref="A1:D1"/>
    <mergeCell ref="A2:D2"/>
    <mergeCell ref="A3:D3"/>
    <mergeCell ref="A4:D4"/>
    <mergeCell ref="A5:D5"/>
  </mergeCells>
  <pageMargins left="0.95" right="0.45" top="0.5" bottom="0.25" header="0.3" footer="0.3"/>
  <pageSetup scale="93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transitionEntry="1">
    <pageSetUpPr fitToPage="1"/>
  </sheetPr>
  <dimension ref="A1:U169"/>
  <sheetViews>
    <sheetView showGridLines="0" zoomScale="85" zoomScaleNormal="85" zoomScaleSheetLayoutView="80" workbookViewId="0">
      <selection activeCell="F13" sqref="F13:F51"/>
    </sheetView>
  </sheetViews>
  <sheetFormatPr defaultColWidth="11" defaultRowHeight="15.75"/>
  <cols>
    <col min="1" max="1" width="5" style="147" bestFit="1" customWidth="1"/>
    <col min="2" max="2" width="4.42578125" style="147" customWidth="1"/>
    <col min="3" max="3" width="32.28515625" style="147" customWidth="1"/>
    <col min="4" max="4" width="8" style="147" customWidth="1"/>
    <col min="5" max="5" width="16.42578125" style="147" bestFit="1" customWidth="1"/>
    <col min="6" max="6" width="18.85546875" style="147" bestFit="1" customWidth="1"/>
    <col min="7" max="7" width="9.140625" style="212" customWidth="1"/>
    <col min="8" max="8" width="10.140625" style="200" bestFit="1" customWidth="1"/>
    <col min="9" max="9" width="8.85546875" style="212" customWidth="1"/>
    <col min="10" max="10" width="12" style="200" bestFit="1" customWidth="1"/>
    <col min="11" max="11" width="1.5703125" style="146" customWidth="1"/>
    <col min="12" max="12" width="10.85546875" style="146" bestFit="1" customWidth="1"/>
    <col min="13" max="13" width="1.85546875" style="146" customWidth="1"/>
    <col min="14" max="14" width="15.28515625" style="147" bestFit="1" customWidth="1"/>
    <col min="15" max="15" width="3.140625" style="146" customWidth="1"/>
    <col min="16" max="16" width="12.42578125" style="147" bestFit="1" customWidth="1"/>
    <col min="17" max="17" width="9.28515625" style="147" customWidth="1"/>
    <col min="18" max="18" width="9.42578125" style="147" bestFit="1" customWidth="1"/>
    <col min="19" max="16384" width="11" style="147"/>
  </cols>
  <sheetData>
    <row r="1" spans="1:21">
      <c r="A1" s="141"/>
      <c r="B1" s="141"/>
      <c r="C1" s="141"/>
      <c r="D1" s="141"/>
      <c r="E1" s="141"/>
      <c r="F1" s="141"/>
      <c r="G1" s="142"/>
      <c r="H1" s="143"/>
      <c r="I1" s="142"/>
      <c r="J1" s="143"/>
      <c r="K1" s="144"/>
      <c r="L1" s="144"/>
      <c r="M1" s="144"/>
      <c r="N1" s="145" t="s">
        <v>187</v>
      </c>
    </row>
    <row r="2" spans="1:21">
      <c r="A2" s="148" t="s">
        <v>279</v>
      </c>
      <c r="B2" s="149"/>
      <c r="C2" s="149"/>
      <c r="D2" s="149"/>
      <c r="E2" s="149"/>
      <c r="F2" s="149"/>
      <c r="G2" s="150"/>
      <c r="H2" s="149"/>
      <c r="I2" s="150"/>
      <c r="J2" s="149"/>
      <c r="K2" s="151"/>
      <c r="L2" s="151"/>
      <c r="M2" s="151"/>
      <c r="N2" s="152"/>
      <c r="O2" s="153"/>
      <c r="Q2" s="154"/>
      <c r="R2" s="154"/>
      <c r="S2" s="154"/>
      <c r="T2" s="154"/>
      <c r="U2" s="154"/>
    </row>
    <row r="3" spans="1:21">
      <c r="A3" s="155" t="s">
        <v>188</v>
      </c>
      <c r="B3" s="149"/>
      <c r="C3" s="149"/>
      <c r="D3" s="149"/>
      <c r="E3" s="149"/>
      <c r="F3" s="149"/>
      <c r="G3" s="150"/>
      <c r="H3" s="149"/>
      <c r="I3" s="150"/>
      <c r="J3" s="149"/>
      <c r="K3" s="151"/>
      <c r="L3" s="151"/>
      <c r="M3" s="151"/>
      <c r="N3" s="149"/>
      <c r="O3" s="153"/>
      <c r="Q3" s="154"/>
      <c r="R3" s="154"/>
      <c r="S3" s="154"/>
      <c r="T3" s="154"/>
      <c r="U3" s="154"/>
    </row>
    <row r="4" spans="1:21">
      <c r="A4" s="156" t="s">
        <v>280</v>
      </c>
      <c r="B4" s="149"/>
      <c r="C4" s="149"/>
      <c r="D4" s="149"/>
      <c r="E4" s="149"/>
      <c r="F4" s="149"/>
      <c r="G4" s="150"/>
      <c r="H4" s="149"/>
      <c r="I4" s="150"/>
      <c r="J4" s="149"/>
      <c r="K4" s="151"/>
      <c r="L4" s="151"/>
      <c r="M4" s="151"/>
      <c r="N4" s="149"/>
      <c r="O4" s="153"/>
      <c r="Q4" s="154"/>
      <c r="R4" s="154"/>
      <c r="S4" s="154"/>
      <c r="T4" s="154"/>
      <c r="U4" s="154"/>
    </row>
    <row r="5" spans="1:21">
      <c r="A5" s="156"/>
      <c r="B5" s="149"/>
      <c r="C5" s="149"/>
      <c r="D5" s="149"/>
      <c r="E5" s="149"/>
      <c r="F5" s="149"/>
      <c r="G5" s="150"/>
      <c r="H5" s="149"/>
      <c r="I5" s="150"/>
      <c r="J5" s="149"/>
      <c r="K5" s="151"/>
      <c r="L5" s="151"/>
      <c r="M5" s="151"/>
      <c r="N5" s="149"/>
      <c r="O5" s="153"/>
      <c r="Q5" s="154"/>
      <c r="R5" s="154"/>
      <c r="S5" s="154"/>
      <c r="T5" s="154"/>
      <c r="U5" s="154"/>
    </row>
    <row r="6" spans="1:21">
      <c r="A6" s="157"/>
      <c r="B6" s="157"/>
      <c r="C6" s="157"/>
      <c r="D6" s="157"/>
      <c r="E6" s="157"/>
      <c r="F6" s="157"/>
      <c r="G6" s="158"/>
      <c r="H6" s="159"/>
      <c r="I6" s="158"/>
      <c r="J6" s="159"/>
      <c r="K6" s="160"/>
      <c r="L6" s="160"/>
      <c r="M6" s="160"/>
      <c r="N6" s="157"/>
      <c r="O6" s="161"/>
      <c r="Q6" s="154"/>
      <c r="R6" s="154"/>
      <c r="S6" s="154"/>
      <c r="T6" s="154"/>
      <c r="U6" s="154"/>
    </row>
    <row r="7" spans="1:21" s="146" customFormat="1">
      <c r="A7" s="160"/>
      <c r="B7" s="162"/>
      <c r="C7" s="162"/>
      <c r="D7" s="162"/>
      <c r="E7" s="162"/>
      <c r="F7" s="163" t="s">
        <v>57</v>
      </c>
      <c r="G7" s="164"/>
      <c r="H7" s="163"/>
      <c r="I7" s="164"/>
      <c r="J7" s="163" t="s">
        <v>36</v>
      </c>
      <c r="K7" s="162"/>
      <c r="L7" s="162"/>
      <c r="M7" s="162"/>
      <c r="N7" s="163" t="s">
        <v>189</v>
      </c>
      <c r="O7" s="165"/>
      <c r="Q7" s="161"/>
      <c r="R7" s="161"/>
      <c r="S7" s="161"/>
      <c r="T7" s="161"/>
      <c r="U7" s="161"/>
    </row>
    <row r="8" spans="1:21" s="146" customFormat="1">
      <c r="A8" s="166" t="s">
        <v>34</v>
      </c>
      <c r="B8" s="162"/>
      <c r="C8" s="162"/>
      <c r="D8" s="162"/>
      <c r="E8" s="163" t="s">
        <v>190</v>
      </c>
      <c r="F8" s="167" t="s">
        <v>191</v>
      </c>
      <c r="G8" s="168"/>
      <c r="H8" s="163" t="s">
        <v>192</v>
      </c>
      <c r="I8" s="168"/>
      <c r="J8" s="163" t="s">
        <v>43</v>
      </c>
      <c r="K8" s="163"/>
      <c r="L8" s="163" t="s">
        <v>193</v>
      </c>
      <c r="M8" s="163"/>
      <c r="N8" s="169" t="s">
        <v>194</v>
      </c>
      <c r="O8" s="170"/>
      <c r="Q8" s="161"/>
      <c r="R8" s="161"/>
      <c r="S8" s="161"/>
      <c r="T8" s="161"/>
      <c r="U8" s="161"/>
    </row>
    <row r="9" spans="1:21" s="146" customFormat="1">
      <c r="A9" s="171" t="s">
        <v>35</v>
      </c>
      <c r="B9" s="172" t="s">
        <v>37</v>
      </c>
      <c r="C9" s="172"/>
      <c r="D9" s="172"/>
      <c r="E9" s="173" t="s">
        <v>195</v>
      </c>
      <c r="F9" s="174" t="s">
        <v>196</v>
      </c>
      <c r="G9" s="175"/>
      <c r="H9" s="173" t="s">
        <v>197</v>
      </c>
      <c r="I9" s="175"/>
      <c r="J9" s="173" t="s">
        <v>197</v>
      </c>
      <c r="K9" s="173"/>
      <c r="L9" s="174" t="s">
        <v>198</v>
      </c>
      <c r="M9" s="173"/>
      <c r="N9" s="174" t="s">
        <v>199</v>
      </c>
      <c r="O9" s="170"/>
      <c r="Q9" s="161"/>
      <c r="R9" s="161"/>
      <c r="S9" s="161"/>
      <c r="T9" s="161"/>
      <c r="U9" s="161"/>
    </row>
    <row r="10" spans="1:21">
      <c r="A10" s="157"/>
      <c r="B10" s="149" t="s">
        <v>200</v>
      </c>
      <c r="C10" s="149"/>
      <c r="D10" s="149"/>
      <c r="E10" s="159" t="s">
        <v>201</v>
      </c>
      <c r="F10" s="176" t="s">
        <v>202</v>
      </c>
      <c r="G10" s="177"/>
      <c r="H10" s="178" t="s">
        <v>203</v>
      </c>
      <c r="I10" s="166"/>
      <c r="J10" s="159" t="s">
        <v>204</v>
      </c>
      <c r="K10" s="166"/>
      <c r="L10" s="178" t="s">
        <v>205</v>
      </c>
      <c r="M10" s="166"/>
      <c r="N10" s="178" t="s">
        <v>206</v>
      </c>
      <c r="O10" s="179"/>
      <c r="Q10" s="154"/>
      <c r="R10" s="154"/>
      <c r="S10" s="154"/>
      <c r="T10" s="154"/>
      <c r="U10" s="154"/>
    </row>
    <row r="11" spans="1:21">
      <c r="A11" s="157"/>
      <c r="B11" s="157"/>
      <c r="C11" s="157"/>
      <c r="D11" s="157"/>
      <c r="E11" s="180"/>
      <c r="F11" s="157"/>
      <c r="G11" s="158"/>
      <c r="H11" s="159"/>
      <c r="I11" s="158"/>
      <c r="J11" s="159"/>
      <c r="K11" s="160"/>
      <c r="L11" s="160"/>
      <c r="M11" s="160"/>
      <c r="N11" s="157"/>
      <c r="O11" s="161"/>
      <c r="Q11" s="154"/>
      <c r="R11" s="154"/>
      <c r="S11" s="154"/>
      <c r="T11" s="154"/>
      <c r="U11" s="154"/>
    </row>
    <row r="12" spans="1:21">
      <c r="A12" s="143">
        <f>1+A11</f>
        <v>1</v>
      </c>
      <c r="B12" s="141" t="s">
        <v>207</v>
      </c>
      <c r="C12" s="141"/>
      <c r="D12" s="141"/>
      <c r="E12" s="181"/>
      <c r="F12" s="141"/>
      <c r="G12" s="142"/>
      <c r="H12" s="143"/>
      <c r="I12" s="142"/>
      <c r="J12" s="143"/>
      <c r="K12" s="144"/>
      <c r="L12" s="144"/>
      <c r="M12" s="144"/>
      <c r="N12" s="141"/>
      <c r="P12" s="530"/>
      <c r="Q12" s="530"/>
      <c r="R12" s="530"/>
    </row>
    <row r="13" spans="1:21">
      <c r="A13" s="143">
        <v>2</v>
      </c>
      <c r="B13" s="141"/>
      <c r="C13" s="157" t="s">
        <v>208</v>
      </c>
      <c r="D13" s="157"/>
      <c r="E13" s="182">
        <v>78709117.242809042</v>
      </c>
      <c r="F13" s="160">
        <f>ROUND(E13/365,0)</f>
        <v>215641</v>
      </c>
      <c r="G13" s="158" t="s">
        <v>209</v>
      </c>
      <c r="H13" s="183">
        <v>39.06</v>
      </c>
      <c r="I13" s="158" t="s">
        <v>210</v>
      </c>
      <c r="J13" s="184">
        <v>39.25</v>
      </c>
      <c r="K13" s="160"/>
      <c r="L13" s="185">
        <f>H13-J13</f>
        <v>-0.18999999999999773</v>
      </c>
      <c r="M13" s="160"/>
      <c r="N13" s="186">
        <f>L13*F13</f>
        <v>-40971.789999999506</v>
      </c>
      <c r="O13" s="161"/>
      <c r="P13" s="187"/>
      <c r="Q13" s="188"/>
      <c r="R13" s="188"/>
      <c r="S13" s="154"/>
      <c r="T13" s="154"/>
      <c r="U13" s="154"/>
    </row>
    <row r="14" spans="1:21">
      <c r="A14" s="143">
        <v>3</v>
      </c>
      <c r="B14" s="157"/>
      <c r="C14" s="157"/>
      <c r="D14" s="157"/>
      <c r="E14" s="180"/>
      <c r="F14" s="180"/>
      <c r="G14" s="158"/>
      <c r="H14" s="183"/>
      <c r="I14" s="158"/>
      <c r="J14" s="159"/>
      <c r="K14" s="160"/>
      <c r="L14" s="160"/>
      <c r="M14" s="160"/>
      <c r="N14" s="157"/>
      <c r="O14" s="161"/>
      <c r="P14" s="187"/>
      <c r="Q14" s="188"/>
      <c r="R14" s="154"/>
      <c r="S14" s="154"/>
      <c r="T14" s="154"/>
      <c r="U14" s="154"/>
    </row>
    <row r="15" spans="1:21">
      <c r="A15" s="143">
        <v>4</v>
      </c>
      <c r="B15" s="141" t="s">
        <v>211</v>
      </c>
      <c r="C15" s="141"/>
      <c r="D15" s="141"/>
      <c r="E15" s="181"/>
      <c r="F15" s="181"/>
      <c r="G15" s="142"/>
      <c r="H15" s="189"/>
      <c r="I15" s="142"/>
      <c r="J15" s="143"/>
      <c r="K15" s="144"/>
      <c r="L15" s="144"/>
      <c r="M15" s="144"/>
      <c r="N15" s="141"/>
      <c r="P15" s="190"/>
      <c r="Q15" s="188"/>
    </row>
    <row r="16" spans="1:21">
      <c r="A16" s="143">
        <v>5</v>
      </c>
      <c r="B16" s="141"/>
      <c r="C16" s="157" t="s">
        <v>212</v>
      </c>
      <c r="D16" s="157"/>
      <c r="E16" s="180">
        <v>10502421.445099749</v>
      </c>
      <c r="F16" s="160">
        <f>ROUND(E16/365,0)</f>
        <v>28774</v>
      </c>
      <c r="G16" s="158" t="s">
        <v>209</v>
      </c>
      <c r="H16" s="183">
        <v>39.06</v>
      </c>
      <c r="I16" s="158" t="s">
        <v>213</v>
      </c>
      <c r="J16" s="183">
        <v>14.06</v>
      </c>
      <c r="K16" s="160"/>
      <c r="L16" s="185">
        <f>H16-J16</f>
        <v>25</v>
      </c>
      <c r="M16" s="160"/>
      <c r="N16" s="186">
        <f>L16*F16</f>
        <v>719350</v>
      </c>
      <c r="O16" s="161"/>
      <c r="P16" s="187"/>
      <c r="Q16" s="188"/>
      <c r="R16" s="188"/>
      <c r="S16" s="154"/>
      <c r="T16" s="154"/>
      <c r="U16" s="154"/>
    </row>
    <row r="17" spans="1:21">
      <c r="A17" s="143">
        <v>6</v>
      </c>
      <c r="B17" s="141"/>
      <c r="C17" s="157" t="s">
        <v>214</v>
      </c>
      <c r="D17" s="157"/>
      <c r="E17" s="191">
        <v>15661607.785011023</v>
      </c>
      <c r="F17" s="160">
        <f>ROUND(E17/365,0)</f>
        <v>42909</v>
      </c>
      <c r="G17" s="158" t="s">
        <v>209</v>
      </c>
      <c r="H17" s="183">
        <v>39.06</v>
      </c>
      <c r="I17" s="158" t="s">
        <v>215</v>
      </c>
      <c r="J17" s="192">
        <v>21.43</v>
      </c>
      <c r="K17" s="160"/>
      <c r="L17" s="185">
        <f>H17-J17</f>
        <v>17.630000000000003</v>
      </c>
      <c r="M17" s="160"/>
      <c r="N17" s="193">
        <f>L17*F17</f>
        <v>756485.67000000016</v>
      </c>
      <c r="O17" s="161"/>
      <c r="P17" s="187"/>
      <c r="Q17" s="188"/>
      <c r="R17" s="188"/>
      <c r="S17" s="154"/>
      <c r="T17" s="154"/>
      <c r="U17" s="154"/>
    </row>
    <row r="18" spans="1:21">
      <c r="A18" s="143">
        <v>7</v>
      </c>
      <c r="B18" s="141" t="s">
        <v>216</v>
      </c>
      <c r="C18" s="141"/>
      <c r="D18" s="141"/>
      <c r="E18" s="180">
        <f>SUM(E16:E17)</f>
        <v>26164029.230110772</v>
      </c>
      <c r="F18" s="180"/>
      <c r="G18" s="142"/>
      <c r="H18" s="189"/>
      <c r="I18" s="142"/>
      <c r="J18" s="143"/>
      <c r="K18" s="144"/>
      <c r="L18" s="144"/>
      <c r="M18" s="144"/>
      <c r="N18" s="157">
        <f>SUM(N16:N17)</f>
        <v>1475835.6700000002</v>
      </c>
      <c r="P18" s="190"/>
      <c r="Q18" s="188"/>
      <c r="T18" s="154"/>
      <c r="U18" s="154"/>
    </row>
    <row r="19" spans="1:21">
      <c r="A19" s="143">
        <v>8</v>
      </c>
      <c r="B19" s="141"/>
      <c r="C19" s="157"/>
      <c r="D19" s="157"/>
      <c r="E19" s="181"/>
      <c r="F19" s="181"/>
      <c r="G19" s="158"/>
      <c r="H19" s="183"/>
      <c r="I19" s="158"/>
      <c r="J19" s="159"/>
      <c r="K19" s="160"/>
      <c r="L19" s="160"/>
      <c r="M19" s="160"/>
      <c r="N19" s="141"/>
      <c r="O19" s="161"/>
      <c r="P19" s="187"/>
      <c r="Q19" s="188"/>
      <c r="S19" s="154"/>
    </row>
    <row r="20" spans="1:21">
      <c r="A20" s="143">
        <v>9</v>
      </c>
      <c r="B20" s="157" t="s">
        <v>217</v>
      </c>
      <c r="C20" s="157"/>
      <c r="D20" s="157"/>
      <c r="E20" s="180"/>
      <c r="F20" s="180"/>
      <c r="G20" s="158"/>
      <c r="H20" s="183"/>
      <c r="I20" s="158"/>
      <c r="J20" s="159"/>
      <c r="K20" s="160"/>
      <c r="L20" s="160"/>
      <c r="M20" s="160"/>
      <c r="N20" s="157"/>
      <c r="O20" s="161"/>
      <c r="P20" s="187"/>
      <c r="Q20" s="188"/>
      <c r="S20" s="154"/>
      <c r="T20" s="154"/>
      <c r="U20" s="154"/>
    </row>
    <row r="21" spans="1:21">
      <c r="A21" s="143">
        <v>10</v>
      </c>
      <c r="B21" s="141"/>
      <c r="C21" s="157" t="s">
        <v>218</v>
      </c>
      <c r="D21" s="157"/>
      <c r="E21" s="160">
        <v>5076000</v>
      </c>
      <c r="F21" s="160">
        <f t="shared" ref="F21:F26" si="0">ROUND(E21/365,0)</f>
        <v>13907</v>
      </c>
      <c r="G21" s="158" t="s">
        <v>209</v>
      </c>
      <c r="H21" s="183">
        <v>39.06</v>
      </c>
      <c r="I21" s="158" t="s">
        <v>219</v>
      </c>
      <c r="J21" s="194">
        <v>299.77140765572182</v>
      </c>
      <c r="K21" s="160"/>
      <c r="L21" s="185">
        <f t="shared" ref="L21:L26" si="1">H21-J21</f>
        <v>-260.71140765572181</v>
      </c>
      <c r="M21" s="160"/>
      <c r="N21" s="186">
        <f t="shared" ref="N21:N26" si="2">L21*F21</f>
        <v>-3625713.5462681232</v>
      </c>
      <c r="O21" s="161"/>
      <c r="P21" s="187"/>
      <c r="Q21" s="188"/>
      <c r="R21" s="188"/>
      <c r="S21" s="154"/>
      <c r="T21" s="154"/>
      <c r="U21" s="154"/>
    </row>
    <row r="22" spans="1:21">
      <c r="A22" s="143">
        <v>11</v>
      </c>
      <c r="B22" s="141"/>
      <c r="C22" s="180" t="s">
        <v>220</v>
      </c>
      <c r="D22" s="157"/>
      <c r="E22" s="160">
        <v>134426.61000000002</v>
      </c>
      <c r="F22" s="160">
        <f t="shared" si="0"/>
        <v>368</v>
      </c>
      <c r="G22" s="158" t="s">
        <v>209</v>
      </c>
      <c r="H22" s="183">
        <v>39.06</v>
      </c>
      <c r="I22" s="158" t="s">
        <v>219</v>
      </c>
      <c r="J22" s="194">
        <v>-45.374735933149019</v>
      </c>
      <c r="K22" s="160"/>
      <c r="L22" s="185">
        <f t="shared" si="1"/>
        <v>84.434735933149028</v>
      </c>
      <c r="M22" s="160"/>
      <c r="N22" s="186">
        <f t="shared" si="2"/>
        <v>31071.982823398841</v>
      </c>
      <c r="O22" s="161"/>
      <c r="P22" s="187"/>
      <c r="Q22" s="188"/>
      <c r="R22" s="188"/>
      <c r="S22" s="154"/>
      <c r="T22" s="154"/>
      <c r="U22" s="154"/>
    </row>
    <row r="23" spans="1:21">
      <c r="A23" s="143">
        <v>12</v>
      </c>
      <c r="B23" s="141"/>
      <c r="C23" s="157" t="s">
        <v>221</v>
      </c>
      <c r="D23" s="157"/>
      <c r="E23" s="160">
        <v>383363.99716500001</v>
      </c>
      <c r="F23" s="160">
        <f t="shared" si="0"/>
        <v>1050</v>
      </c>
      <c r="G23" s="158" t="s">
        <v>209</v>
      </c>
      <c r="H23" s="183">
        <v>39.06</v>
      </c>
      <c r="I23" s="158" t="s">
        <v>219</v>
      </c>
      <c r="J23" s="194">
        <v>15.141907295958145</v>
      </c>
      <c r="K23" s="160"/>
      <c r="L23" s="185">
        <f t="shared" si="1"/>
        <v>23.918092704041857</v>
      </c>
      <c r="M23" s="160"/>
      <c r="N23" s="186">
        <f t="shared" si="2"/>
        <v>25113.99733924395</v>
      </c>
      <c r="O23" s="161"/>
      <c r="P23" s="187"/>
      <c r="Q23" s="188"/>
      <c r="R23" s="188"/>
      <c r="S23" s="154"/>
      <c r="T23" s="154"/>
      <c r="U23" s="154"/>
    </row>
    <row r="24" spans="1:21">
      <c r="A24" s="143">
        <v>13</v>
      </c>
      <c r="B24" s="141"/>
      <c r="C24" s="157" t="s">
        <v>222</v>
      </c>
      <c r="D24" s="157"/>
      <c r="E24" s="160">
        <v>7665355.6000000006</v>
      </c>
      <c r="F24" s="160">
        <f t="shared" si="0"/>
        <v>21001</v>
      </c>
      <c r="G24" s="158" t="s">
        <v>209</v>
      </c>
      <c r="H24" s="183">
        <v>39.06</v>
      </c>
      <c r="I24" s="158" t="s">
        <v>219</v>
      </c>
      <c r="J24" s="183">
        <v>41.586248285076287</v>
      </c>
      <c r="K24" s="160"/>
      <c r="L24" s="185">
        <f t="shared" si="1"/>
        <v>-2.5262482850762851</v>
      </c>
      <c r="M24" s="160"/>
      <c r="N24" s="186">
        <f t="shared" si="2"/>
        <v>-53053.74023488706</v>
      </c>
      <c r="O24" s="161"/>
      <c r="P24" s="187"/>
      <c r="Q24" s="188"/>
      <c r="R24" s="188"/>
      <c r="S24" s="154"/>
      <c r="T24" s="154"/>
      <c r="U24" s="154"/>
    </row>
    <row r="25" spans="1:21">
      <c r="A25" s="143">
        <v>14</v>
      </c>
      <c r="B25" s="157"/>
      <c r="C25" s="157" t="s">
        <v>223</v>
      </c>
      <c r="D25" s="157"/>
      <c r="E25" s="160">
        <v>340775.63471919566</v>
      </c>
      <c r="F25" s="160">
        <f t="shared" si="0"/>
        <v>934</v>
      </c>
      <c r="G25" s="158" t="s">
        <v>224</v>
      </c>
      <c r="H25" s="183">
        <v>0</v>
      </c>
      <c r="I25" s="158" t="s">
        <v>219</v>
      </c>
      <c r="J25" s="192">
        <v>0</v>
      </c>
      <c r="K25" s="160"/>
      <c r="L25" s="185">
        <f t="shared" si="1"/>
        <v>0</v>
      </c>
      <c r="M25" s="160"/>
      <c r="N25" s="186">
        <f t="shared" si="2"/>
        <v>0</v>
      </c>
      <c r="O25" s="161"/>
      <c r="P25" s="187"/>
      <c r="Q25" s="188"/>
      <c r="R25" s="188"/>
      <c r="S25" s="154"/>
      <c r="T25" s="154"/>
      <c r="U25" s="154"/>
    </row>
    <row r="26" spans="1:21">
      <c r="A26" s="143">
        <v>15</v>
      </c>
      <c r="B26" s="141"/>
      <c r="C26" s="157" t="s">
        <v>225</v>
      </c>
      <c r="D26" s="180"/>
      <c r="E26" s="160">
        <v>82281.08</v>
      </c>
      <c r="F26" s="160">
        <f t="shared" si="0"/>
        <v>225</v>
      </c>
      <c r="G26" s="158" t="s">
        <v>209</v>
      </c>
      <c r="H26" s="183">
        <v>39.06</v>
      </c>
      <c r="I26" s="158" t="s">
        <v>219</v>
      </c>
      <c r="J26" s="194">
        <v>59</v>
      </c>
      <c r="K26" s="160"/>
      <c r="L26" s="185">
        <f t="shared" si="1"/>
        <v>-19.939999999999998</v>
      </c>
      <c r="M26" s="160"/>
      <c r="N26" s="186">
        <f t="shared" si="2"/>
        <v>-4486.4999999999991</v>
      </c>
      <c r="O26" s="161"/>
      <c r="P26" s="187"/>
      <c r="Q26" s="188"/>
      <c r="R26" s="188"/>
      <c r="S26" s="154"/>
      <c r="T26" s="154"/>
      <c r="U26" s="154"/>
    </row>
    <row r="27" spans="1:21">
      <c r="A27" s="143">
        <v>16</v>
      </c>
      <c r="B27" s="141"/>
      <c r="C27" s="141"/>
      <c r="D27" s="181"/>
      <c r="E27" s="180"/>
      <c r="F27" s="180"/>
      <c r="G27" s="158"/>
      <c r="H27" s="183"/>
      <c r="I27" s="158"/>
      <c r="J27" s="159"/>
      <c r="K27" s="160"/>
      <c r="L27" s="160"/>
      <c r="M27" s="160"/>
      <c r="N27" s="157"/>
      <c r="O27" s="161"/>
      <c r="P27" s="187"/>
      <c r="Q27" s="188"/>
      <c r="R27" s="154"/>
      <c r="S27" s="154"/>
      <c r="T27" s="154"/>
      <c r="U27" s="154"/>
    </row>
    <row r="28" spans="1:21">
      <c r="A28" s="143">
        <v>17</v>
      </c>
      <c r="B28" s="157" t="s">
        <v>226</v>
      </c>
      <c r="C28" s="141"/>
      <c r="D28" s="181"/>
      <c r="E28" s="195"/>
      <c r="F28" s="180"/>
      <c r="G28" s="158"/>
      <c r="H28" s="183"/>
      <c r="I28" s="158"/>
      <c r="J28" s="159"/>
      <c r="K28" s="160"/>
      <c r="L28" s="160"/>
      <c r="M28" s="160"/>
      <c r="N28" s="157"/>
      <c r="O28" s="161"/>
      <c r="P28" s="187"/>
      <c r="Q28" s="188"/>
      <c r="R28" s="154"/>
      <c r="S28" s="154"/>
      <c r="T28" s="154"/>
      <c r="U28" s="154"/>
    </row>
    <row r="29" spans="1:21">
      <c r="A29" s="143">
        <v>18</v>
      </c>
      <c r="B29" s="141"/>
      <c r="C29" s="157" t="s">
        <v>218</v>
      </c>
      <c r="D29" s="196">
        <v>0.21859094544239083</v>
      </c>
      <c r="E29" s="160">
        <v>78996.506394738972</v>
      </c>
      <c r="F29" s="160">
        <f>ROUND(E29/365,0)</f>
        <v>216</v>
      </c>
      <c r="G29" s="158" t="s">
        <v>209</v>
      </c>
      <c r="H29" s="183">
        <v>39.06</v>
      </c>
      <c r="I29" s="158" t="s">
        <v>219</v>
      </c>
      <c r="J29" s="194">
        <v>213.5</v>
      </c>
      <c r="K29" s="160"/>
      <c r="L29" s="185">
        <f>H29-J29</f>
        <v>-174.44</v>
      </c>
      <c r="M29" s="160"/>
      <c r="N29" s="186">
        <f>L29*F29</f>
        <v>-37679.040000000001</v>
      </c>
      <c r="O29" s="161"/>
      <c r="P29" s="197"/>
      <c r="Q29" s="188"/>
      <c r="R29" s="188"/>
      <c r="S29" s="154"/>
      <c r="T29" s="154"/>
      <c r="U29" s="154"/>
    </row>
    <row r="30" spans="1:21">
      <c r="A30" s="143">
        <v>19</v>
      </c>
      <c r="B30" s="141"/>
      <c r="C30" s="157" t="s">
        <v>221</v>
      </c>
      <c r="D30" s="196">
        <f>1-D29</f>
        <v>0.78140905455760912</v>
      </c>
      <c r="E30" s="160">
        <v>282393.14876624447</v>
      </c>
      <c r="F30" s="160">
        <f>ROUND(E30/365,0)</f>
        <v>774</v>
      </c>
      <c r="G30" s="158" t="s">
        <v>209</v>
      </c>
      <c r="H30" s="183">
        <v>39.06</v>
      </c>
      <c r="I30" s="158" t="s">
        <v>219</v>
      </c>
      <c r="J30" s="194">
        <v>15.141907295958145</v>
      </c>
      <c r="K30" s="160"/>
      <c r="L30" s="185">
        <f>H30-J30</f>
        <v>23.918092704041857</v>
      </c>
      <c r="M30" s="160"/>
      <c r="N30" s="186">
        <f>L30*F30</f>
        <v>18512.603752928397</v>
      </c>
      <c r="O30" s="161"/>
      <c r="P30" s="187"/>
      <c r="Q30" s="188"/>
      <c r="R30" s="188"/>
      <c r="S30" s="198"/>
      <c r="T30" s="154"/>
      <c r="U30" s="154"/>
    </row>
    <row r="31" spans="1:21">
      <c r="A31" s="143">
        <v>20</v>
      </c>
      <c r="B31" s="141"/>
      <c r="C31" s="141"/>
      <c r="D31" s="199"/>
      <c r="E31" s="144"/>
      <c r="F31" s="181"/>
      <c r="G31" s="142"/>
      <c r="H31" s="143"/>
      <c r="I31" s="142"/>
      <c r="J31" s="143"/>
      <c r="K31" s="144"/>
      <c r="L31" s="144"/>
      <c r="M31" s="144"/>
      <c r="N31" s="141"/>
      <c r="P31" s="200"/>
      <c r="Q31" s="188"/>
      <c r="R31" s="154"/>
      <c r="S31" s="154"/>
      <c r="T31" s="154"/>
      <c r="U31" s="154"/>
    </row>
    <row r="32" spans="1:21">
      <c r="A32" s="143">
        <v>21</v>
      </c>
      <c r="B32" s="141" t="s">
        <v>227</v>
      </c>
      <c r="C32" s="141"/>
      <c r="D32" s="199"/>
      <c r="E32" s="144"/>
      <c r="F32" s="181"/>
      <c r="G32" s="142"/>
      <c r="H32" s="143"/>
      <c r="I32" s="142"/>
      <c r="J32" s="143"/>
      <c r="K32" s="144"/>
      <c r="L32" s="144"/>
      <c r="M32" s="144"/>
      <c r="N32" s="141"/>
      <c r="P32" s="200"/>
      <c r="Q32" s="188"/>
      <c r="R32" s="154"/>
      <c r="S32" s="154"/>
      <c r="T32" s="154"/>
      <c r="U32" s="154"/>
    </row>
    <row r="33" spans="1:21">
      <c r="A33" s="143">
        <v>22</v>
      </c>
      <c r="B33" s="141"/>
      <c r="C33" s="157" t="s">
        <v>218</v>
      </c>
      <c r="D33" s="196">
        <v>9.6119517589855329E-3</v>
      </c>
      <c r="E33" s="160">
        <v>1809.0489858164842</v>
      </c>
      <c r="F33" s="160">
        <f>ROUND(E33/365,0)</f>
        <v>5</v>
      </c>
      <c r="G33" s="158" t="s">
        <v>209</v>
      </c>
      <c r="H33" s="183">
        <v>39.06</v>
      </c>
      <c r="I33" s="158" t="s">
        <v>219</v>
      </c>
      <c r="J33" s="194">
        <v>299.77140765572182</v>
      </c>
      <c r="K33" s="144"/>
      <c r="L33" s="185">
        <f>H33-J33</f>
        <v>-260.71140765572181</v>
      </c>
      <c r="M33" s="144"/>
      <c r="N33" s="186">
        <f>L33*F33</f>
        <v>-1303.5570382786091</v>
      </c>
      <c r="P33" s="197"/>
      <c r="Q33" s="188"/>
      <c r="R33" s="188"/>
    </row>
    <row r="34" spans="1:21">
      <c r="A34" s="143">
        <v>23</v>
      </c>
      <c r="B34" s="141"/>
      <c r="C34" s="157" t="s">
        <v>221</v>
      </c>
      <c r="D34" s="196">
        <f>1-D33</f>
        <v>0.99038804824101445</v>
      </c>
      <c r="E34" s="191">
        <v>186399.23910981743</v>
      </c>
      <c r="F34" s="160">
        <f>ROUND(E34/365,0)</f>
        <v>511</v>
      </c>
      <c r="G34" s="158" t="s">
        <v>209</v>
      </c>
      <c r="H34" s="183">
        <v>39.06</v>
      </c>
      <c r="I34" s="158" t="s">
        <v>219</v>
      </c>
      <c r="J34" s="194">
        <v>15.141907295958145</v>
      </c>
      <c r="K34" s="144"/>
      <c r="L34" s="185">
        <f>H34-J34</f>
        <v>23.918092704041857</v>
      </c>
      <c r="M34" s="144"/>
      <c r="N34" s="186">
        <f>L34*F34</f>
        <v>12222.145371765389</v>
      </c>
      <c r="P34" s="187"/>
      <c r="Q34" s="188"/>
      <c r="R34" s="188"/>
    </row>
    <row r="35" spans="1:21">
      <c r="A35" s="143">
        <v>24</v>
      </c>
      <c r="B35" s="157" t="s">
        <v>228</v>
      </c>
      <c r="C35" s="157"/>
      <c r="D35" s="157"/>
      <c r="E35" s="201">
        <f>SUM(E21:E34)</f>
        <v>14231800.865140812</v>
      </c>
      <c r="F35" s="160"/>
      <c r="G35" s="158"/>
      <c r="H35" s="183"/>
      <c r="I35" s="158"/>
      <c r="J35" s="159"/>
      <c r="K35" s="160"/>
      <c r="L35" s="160"/>
      <c r="M35" s="160"/>
      <c r="N35" s="201">
        <f>SUM(N21:N34)</f>
        <v>-3635315.6542539527</v>
      </c>
      <c r="O35" s="161"/>
      <c r="P35" s="187"/>
      <c r="Q35" s="188"/>
      <c r="R35" s="154"/>
    </row>
    <row r="36" spans="1:21">
      <c r="A36" s="143">
        <v>25</v>
      </c>
      <c r="B36" s="141"/>
      <c r="C36" s="157"/>
      <c r="D36" s="157"/>
      <c r="E36" s="180"/>
      <c r="F36" s="180"/>
      <c r="G36" s="158"/>
      <c r="H36" s="183"/>
      <c r="I36" s="158"/>
      <c r="J36" s="159"/>
      <c r="K36" s="160"/>
      <c r="L36" s="160"/>
      <c r="M36" s="160"/>
      <c r="N36" s="157"/>
      <c r="O36" s="161"/>
      <c r="P36" s="187"/>
      <c r="Q36" s="188"/>
      <c r="R36" s="154"/>
      <c r="S36" s="154"/>
      <c r="T36" s="154"/>
      <c r="U36" s="154"/>
    </row>
    <row r="37" spans="1:21">
      <c r="A37" s="143">
        <v>26</v>
      </c>
      <c r="B37" s="157" t="s">
        <v>229</v>
      </c>
      <c r="C37" s="157"/>
      <c r="D37" s="157"/>
      <c r="E37" s="202">
        <v>10153584.985160351</v>
      </c>
      <c r="F37" s="181"/>
      <c r="G37" s="142"/>
      <c r="H37" s="143"/>
      <c r="I37" s="142"/>
      <c r="J37" s="143"/>
      <c r="K37" s="144"/>
      <c r="L37" s="144"/>
      <c r="M37" s="144"/>
      <c r="N37" s="141"/>
      <c r="O37" s="161"/>
      <c r="P37" s="200"/>
      <c r="Q37" s="188"/>
      <c r="R37" s="154"/>
      <c r="S37" s="154"/>
      <c r="T37" s="154"/>
      <c r="U37" s="154"/>
    </row>
    <row r="38" spans="1:21">
      <c r="A38" s="143">
        <v>27</v>
      </c>
      <c r="B38" s="141"/>
      <c r="C38" s="157" t="s">
        <v>230</v>
      </c>
      <c r="D38" s="157"/>
      <c r="E38" s="180">
        <f>E37-E39</f>
        <v>0</v>
      </c>
      <c r="F38" s="160">
        <f>ROUND(E38/365,0)</f>
        <v>0</v>
      </c>
      <c r="G38" s="158" t="s">
        <v>209</v>
      </c>
      <c r="H38" s="183">
        <v>39.06</v>
      </c>
      <c r="I38" s="158" t="s">
        <v>231</v>
      </c>
      <c r="J38" s="183">
        <v>29.75</v>
      </c>
      <c r="K38" s="160"/>
      <c r="L38" s="185">
        <f>H38-J38</f>
        <v>9.3100000000000023</v>
      </c>
      <c r="M38" s="160"/>
      <c r="N38" s="186">
        <f>L38*F38</f>
        <v>0</v>
      </c>
      <c r="O38" s="161"/>
      <c r="P38" s="187"/>
      <c r="Q38" s="188"/>
      <c r="R38" s="188"/>
      <c r="T38" s="154"/>
      <c r="U38" s="154"/>
    </row>
    <row r="39" spans="1:21">
      <c r="A39" s="143">
        <v>28</v>
      </c>
      <c r="B39" s="157"/>
      <c r="C39" s="157" t="s">
        <v>232</v>
      </c>
      <c r="D39" s="157"/>
      <c r="E39" s="180">
        <v>10153584.985160351</v>
      </c>
      <c r="F39" s="160">
        <f>ROUND(E39/365,0)</f>
        <v>27818</v>
      </c>
      <c r="G39" s="158" t="s">
        <v>209</v>
      </c>
      <c r="H39" s="183">
        <v>39.06</v>
      </c>
      <c r="I39" s="158" t="s">
        <v>231</v>
      </c>
      <c r="J39" s="183">
        <v>0</v>
      </c>
      <c r="K39" s="160"/>
      <c r="L39" s="185">
        <f>H39-J39</f>
        <v>39.06</v>
      </c>
      <c r="M39" s="160"/>
      <c r="N39" s="186">
        <f>L39*F39</f>
        <v>1086571.08</v>
      </c>
      <c r="O39" s="161"/>
      <c r="P39" s="187"/>
      <c r="Q39" s="188"/>
      <c r="R39" s="188"/>
      <c r="T39" s="154"/>
      <c r="U39" s="154"/>
    </row>
    <row r="40" spans="1:21">
      <c r="A40" s="143">
        <v>29</v>
      </c>
      <c r="B40" s="157"/>
      <c r="C40" s="157"/>
      <c r="D40" s="157"/>
      <c r="E40" s="180"/>
      <c r="F40" s="180"/>
      <c r="G40" s="158"/>
      <c r="H40" s="183"/>
      <c r="I40" s="158"/>
      <c r="J40" s="159"/>
      <c r="K40" s="160"/>
      <c r="L40" s="160"/>
      <c r="M40" s="160"/>
      <c r="N40" s="157"/>
      <c r="O40" s="161"/>
      <c r="P40" s="187"/>
      <c r="Q40" s="188"/>
      <c r="T40" s="154"/>
      <c r="U40" s="154"/>
    </row>
    <row r="41" spans="1:21">
      <c r="A41" s="143">
        <v>30</v>
      </c>
      <c r="B41" s="180" t="s">
        <v>233</v>
      </c>
      <c r="C41" s="180"/>
      <c r="D41" s="157"/>
      <c r="E41" s="180">
        <v>648101.16926555417</v>
      </c>
      <c r="F41" s="181"/>
      <c r="G41" s="142"/>
      <c r="H41" s="143"/>
      <c r="I41" s="142"/>
      <c r="J41" s="143"/>
      <c r="K41" s="144"/>
      <c r="L41" s="144"/>
      <c r="M41" s="144"/>
      <c r="N41" s="141"/>
      <c r="O41" s="161"/>
      <c r="P41" s="200"/>
      <c r="Q41" s="188"/>
      <c r="R41" s="154"/>
      <c r="S41" s="154"/>
    </row>
    <row r="42" spans="1:21">
      <c r="A42" s="143">
        <v>31</v>
      </c>
      <c r="B42" s="141"/>
      <c r="C42" s="157" t="s">
        <v>230</v>
      </c>
      <c r="D42" s="157"/>
      <c r="E42" s="180">
        <f>E41-E43</f>
        <v>0</v>
      </c>
      <c r="F42" s="160">
        <f>ROUND(E42/365,0)</f>
        <v>0</v>
      </c>
      <c r="G42" s="158" t="s">
        <v>209</v>
      </c>
      <c r="H42" s="183">
        <v>39.06</v>
      </c>
      <c r="I42" s="158" t="s">
        <v>234</v>
      </c>
      <c r="J42" s="183">
        <v>29.75</v>
      </c>
      <c r="K42" s="160"/>
      <c r="L42" s="185">
        <f>H42-J42</f>
        <v>9.3100000000000023</v>
      </c>
      <c r="M42" s="160"/>
      <c r="N42" s="186">
        <f>L42*F42</f>
        <v>0</v>
      </c>
      <c r="O42" s="161"/>
      <c r="P42" s="187"/>
      <c r="Q42" s="188"/>
      <c r="R42" s="188"/>
      <c r="S42" s="154"/>
    </row>
    <row r="43" spans="1:21">
      <c r="A43" s="143">
        <v>32</v>
      </c>
      <c r="B43" s="157"/>
      <c r="C43" s="157" t="s">
        <v>232</v>
      </c>
      <c r="D43" s="157"/>
      <c r="E43" s="180">
        <v>648101.16926555417</v>
      </c>
      <c r="F43" s="160">
        <f>ROUND(E43/365,0)</f>
        <v>1776</v>
      </c>
      <c r="G43" s="158" t="s">
        <v>209</v>
      </c>
      <c r="H43" s="183">
        <v>39.06</v>
      </c>
      <c r="I43" s="158" t="s">
        <v>234</v>
      </c>
      <c r="J43" s="183">
        <v>0</v>
      </c>
      <c r="K43" s="160"/>
      <c r="L43" s="185">
        <f>H43-J43</f>
        <v>39.06</v>
      </c>
      <c r="M43" s="160"/>
      <c r="N43" s="186">
        <f>L43*F43</f>
        <v>69370.559999999998</v>
      </c>
      <c r="O43" s="161"/>
      <c r="P43" s="187"/>
      <c r="Q43" s="188"/>
      <c r="R43" s="188"/>
      <c r="S43" s="154"/>
    </row>
    <row r="44" spans="1:21">
      <c r="A44" s="143">
        <v>33</v>
      </c>
      <c r="B44" s="157"/>
      <c r="C44" s="157"/>
      <c r="D44" s="157"/>
      <c r="E44" s="180"/>
      <c r="F44" s="180"/>
      <c r="G44" s="158"/>
      <c r="H44" s="183"/>
      <c r="I44" s="158"/>
      <c r="J44" s="159"/>
      <c r="K44" s="160"/>
      <c r="L44" s="185"/>
      <c r="M44" s="160"/>
      <c r="N44" s="186"/>
      <c r="O44" s="161"/>
      <c r="P44" s="187"/>
      <c r="Q44" s="188"/>
      <c r="R44" s="154"/>
      <c r="S44" s="154"/>
    </row>
    <row r="45" spans="1:21">
      <c r="A45" s="143">
        <v>34</v>
      </c>
      <c r="B45" s="141" t="s">
        <v>235</v>
      </c>
      <c r="C45" s="157"/>
      <c r="D45" s="157"/>
      <c r="E45" s="144">
        <v>21561512.250947833</v>
      </c>
      <c r="F45" s="160">
        <f>ROUND(E45/365,0)</f>
        <v>59073</v>
      </c>
      <c r="G45" s="158" t="s">
        <v>209</v>
      </c>
      <c r="H45" s="183">
        <v>39.06</v>
      </c>
      <c r="I45" s="158"/>
      <c r="J45" s="159">
        <v>0</v>
      </c>
      <c r="K45" s="160"/>
      <c r="L45" s="185">
        <f>H45-J45</f>
        <v>39.06</v>
      </c>
      <c r="M45" s="160"/>
      <c r="N45" s="186">
        <f>L45*F45</f>
        <v>2307391.3800000004</v>
      </c>
      <c r="O45" s="161"/>
      <c r="P45" s="187"/>
      <c r="Q45" s="188"/>
      <c r="R45" s="188"/>
      <c r="S45" s="154"/>
    </row>
    <row r="46" spans="1:21">
      <c r="A46" s="143">
        <v>35</v>
      </c>
      <c r="B46" s="141"/>
      <c r="C46" s="157"/>
      <c r="D46" s="157"/>
      <c r="E46" s="144"/>
      <c r="F46" s="160"/>
      <c r="G46" s="158"/>
      <c r="H46" s="183"/>
      <c r="I46" s="158"/>
      <c r="J46" s="159"/>
      <c r="K46" s="160"/>
      <c r="L46" s="185"/>
      <c r="M46" s="160"/>
      <c r="N46" s="186"/>
      <c r="O46" s="161"/>
      <c r="P46" s="187"/>
      <c r="Q46" s="188"/>
      <c r="R46" s="154"/>
      <c r="S46" s="154"/>
    </row>
    <row r="47" spans="1:21">
      <c r="A47" s="143">
        <v>36</v>
      </c>
      <c r="B47" s="157" t="s">
        <v>236</v>
      </c>
      <c r="C47" s="180"/>
      <c r="D47" s="157"/>
      <c r="E47" s="180">
        <v>729903.77897192899</v>
      </c>
      <c r="F47" s="160">
        <f>ROUND(E47/365,0)</f>
        <v>2000</v>
      </c>
      <c r="G47" s="158" t="s">
        <v>209</v>
      </c>
      <c r="H47" s="183">
        <v>39.06</v>
      </c>
      <c r="I47" s="203" t="s">
        <v>237</v>
      </c>
      <c r="J47" s="183">
        <v>63.4</v>
      </c>
      <c r="K47" s="160"/>
      <c r="L47" s="185">
        <f>H47-J47</f>
        <v>-24.339999999999996</v>
      </c>
      <c r="M47" s="160"/>
      <c r="N47" s="186">
        <f>L47*F47</f>
        <v>-48679.999999999993</v>
      </c>
      <c r="O47" s="161"/>
      <c r="P47" s="204"/>
      <c r="Q47" s="188"/>
      <c r="R47" s="188"/>
      <c r="S47" s="154"/>
      <c r="T47" s="154"/>
      <c r="U47" s="154"/>
    </row>
    <row r="48" spans="1:21">
      <c r="A48" s="143">
        <v>37</v>
      </c>
      <c r="B48" s="141"/>
      <c r="C48" s="157"/>
      <c r="D48" s="157"/>
      <c r="E48" s="180"/>
      <c r="F48" s="180"/>
      <c r="G48" s="158"/>
      <c r="H48" s="183"/>
      <c r="I48" s="158"/>
      <c r="J48" s="159"/>
      <c r="K48" s="160"/>
      <c r="L48" s="160"/>
      <c r="M48" s="160"/>
      <c r="N48" s="157"/>
      <c r="O48" s="161"/>
      <c r="P48" s="187"/>
      <c r="Q48" s="188"/>
      <c r="R48" s="154"/>
      <c r="S48" s="154"/>
    </row>
    <row r="49" spans="1:21">
      <c r="A49" s="143">
        <v>38</v>
      </c>
      <c r="B49" s="157" t="s">
        <v>238</v>
      </c>
      <c r="C49" s="157"/>
      <c r="D49" s="157"/>
      <c r="E49" s="160">
        <v>9230437.4130865671</v>
      </c>
      <c r="F49" s="160">
        <f>ROUND(E49/365,0)</f>
        <v>25289</v>
      </c>
      <c r="G49" s="158" t="s">
        <v>209</v>
      </c>
      <c r="H49" s="183">
        <v>39.06</v>
      </c>
      <c r="I49" s="158" t="s">
        <v>239</v>
      </c>
      <c r="J49" s="183">
        <v>90.614801393101871</v>
      </c>
      <c r="K49" s="160"/>
      <c r="L49" s="185">
        <f>H49-J49</f>
        <v>-51.554801393101869</v>
      </c>
      <c r="M49" s="160"/>
      <c r="N49" s="186">
        <f>L49*F49</f>
        <v>-1303769.3724301532</v>
      </c>
      <c r="O49" s="161"/>
      <c r="P49" s="187"/>
      <c r="Q49" s="188"/>
      <c r="R49" s="188"/>
      <c r="S49" s="154"/>
    </row>
    <row r="50" spans="1:21">
      <c r="A50" s="143">
        <v>39</v>
      </c>
      <c r="B50" s="141"/>
      <c r="C50" s="157"/>
      <c r="D50" s="157"/>
      <c r="E50" s="180"/>
      <c r="F50" s="180"/>
      <c r="G50" s="158"/>
      <c r="H50" s="183"/>
      <c r="I50" s="158"/>
      <c r="J50" s="159"/>
      <c r="K50" s="160"/>
      <c r="L50" s="160"/>
      <c r="M50" s="160"/>
      <c r="N50" s="157"/>
      <c r="O50" s="161"/>
      <c r="P50" s="187"/>
      <c r="Q50" s="188"/>
      <c r="R50" s="154"/>
      <c r="S50" s="154"/>
    </row>
    <row r="51" spans="1:21">
      <c r="A51" s="143">
        <v>40</v>
      </c>
      <c r="B51" s="141" t="s">
        <v>240</v>
      </c>
      <c r="C51" s="157"/>
      <c r="D51" s="157"/>
      <c r="E51" s="191">
        <v>23268157.346038472</v>
      </c>
      <c r="F51" s="160">
        <f>ROUND(E51/365,0)</f>
        <v>63748</v>
      </c>
      <c r="G51" s="158" t="s">
        <v>209</v>
      </c>
      <c r="H51" s="183">
        <v>39.06</v>
      </c>
      <c r="I51" s="158"/>
      <c r="J51" s="159">
        <v>0</v>
      </c>
      <c r="K51" s="160"/>
      <c r="L51" s="185">
        <f>H51-J51</f>
        <v>39.06</v>
      </c>
      <c r="M51" s="160"/>
      <c r="N51" s="193">
        <f>L51*F51</f>
        <v>2489996.8800000004</v>
      </c>
      <c r="O51" s="161"/>
      <c r="P51" s="187"/>
      <c r="Q51" s="188"/>
      <c r="R51" s="188"/>
      <c r="S51" s="154"/>
      <c r="T51" s="154"/>
      <c r="U51" s="154"/>
    </row>
    <row r="52" spans="1:21">
      <c r="A52" s="143">
        <v>41</v>
      </c>
      <c r="B52" s="141"/>
      <c r="C52" s="157"/>
      <c r="D52" s="157"/>
      <c r="E52" s="180"/>
      <c r="F52" s="157"/>
      <c r="G52" s="158"/>
      <c r="H52" s="183"/>
      <c r="I52" s="158"/>
      <c r="J52" s="159"/>
      <c r="K52" s="160"/>
      <c r="L52" s="160"/>
      <c r="M52" s="160"/>
      <c r="N52" s="157"/>
      <c r="O52" s="161"/>
      <c r="Q52" s="188"/>
      <c r="R52" s="154"/>
      <c r="S52" s="154"/>
      <c r="T52" s="154"/>
      <c r="U52" s="154"/>
    </row>
    <row r="53" spans="1:21" ht="16.5" thickBot="1">
      <c r="A53" s="143">
        <v>42</v>
      </c>
      <c r="B53" s="141" t="s">
        <v>241</v>
      </c>
      <c r="C53" s="157"/>
      <c r="D53" s="157"/>
      <c r="E53" s="160">
        <f>+E42+E38+E45+E35+E18+E13+E49+E47+E51+E39+E43</f>
        <v>184696644.28153133</v>
      </c>
      <c r="F53" s="186"/>
      <c r="G53" s="158"/>
      <c r="H53" s="183"/>
      <c r="I53" s="158"/>
      <c r="J53" s="183"/>
      <c r="K53" s="160"/>
      <c r="L53" s="160"/>
      <c r="M53" s="160"/>
      <c r="N53" s="205">
        <f>+N42+N38+N45+N35+N18+N13+N49+N47+N51+N39+N43</f>
        <v>2400428.7533158953</v>
      </c>
      <c r="O53" s="161"/>
      <c r="Q53" s="188"/>
      <c r="R53" s="154"/>
      <c r="S53" s="154"/>
      <c r="T53" s="154"/>
      <c r="U53" s="154"/>
    </row>
    <row r="54" spans="1:21" ht="16.5" thickTop="1">
      <c r="A54" s="143">
        <v>43</v>
      </c>
      <c r="C54" s="154"/>
      <c r="D54" s="154"/>
      <c r="E54" s="206"/>
      <c r="F54" s="154"/>
      <c r="G54" s="207"/>
      <c r="H54" s="187"/>
      <c r="I54" s="207"/>
      <c r="J54" s="208"/>
      <c r="K54" s="161"/>
      <c r="L54" s="161"/>
      <c r="M54" s="161"/>
      <c r="N54" s="209"/>
      <c r="O54" s="161"/>
      <c r="Q54" s="154"/>
      <c r="R54" s="154"/>
      <c r="S54" s="154"/>
      <c r="T54" s="154"/>
      <c r="U54" s="154"/>
    </row>
    <row r="55" spans="1:21">
      <c r="A55" s="143">
        <v>44</v>
      </c>
      <c r="B55" s="210" t="s">
        <v>242</v>
      </c>
      <c r="E55" s="211"/>
      <c r="H55" s="190"/>
      <c r="O55" s="161"/>
      <c r="Q55" s="154"/>
      <c r="R55" s="154"/>
      <c r="S55" s="154"/>
    </row>
    <row r="56" spans="1:21">
      <c r="C56" s="165"/>
      <c r="D56" s="165"/>
      <c r="E56" s="211"/>
      <c r="F56" s="165"/>
      <c r="G56" s="213"/>
      <c r="H56" s="214"/>
      <c r="I56" s="213"/>
      <c r="J56" s="215"/>
      <c r="K56" s="165"/>
      <c r="L56" s="165"/>
      <c r="M56" s="165"/>
      <c r="O56" s="161"/>
      <c r="Q56" s="154"/>
      <c r="R56" s="154"/>
      <c r="S56" s="154"/>
    </row>
    <row r="57" spans="1:21">
      <c r="B57" s="165"/>
      <c r="E57" s="211"/>
      <c r="H57" s="190"/>
      <c r="Q57" s="154"/>
      <c r="R57" s="154"/>
      <c r="S57" s="154"/>
    </row>
    <row r="58" spans="1:21">
      <c r="C58" s="216"/>
      <c r="D58" s="216"/>
      <c r="E58" s="217"/>
      <c r="H58" s="190"/>
      <c r="O58" s="161"/>
      <c r="Q58" s="154"/>
      <c r="R58" s="154"/>
      <c r="S58" s="154"/>
    </row>
    <row r="59" spans="1:21">
      <c r="E59" s="217"/>
      <c r="H59" s="190"/>
    </row>
    <row r="60" spans="1:21">
      <c r="E60" s="217"/>
      <c r="H60" s="190"/>
    </row>
    <row r="61" spans="1:21">
      <c r="E61" s="217"/>
      <c r="H61" s="190"/>
    </row>
    <row r="62" spans="1:21">
      <c r="E62" s="217"/>
      <c r="H62" s="190"/>
    </row>
    <row r="63" spans="1:21">
      <c r="E63" s="217"/>
      <c r="H63" s="190"/>
    </row>
    <row r="64" spans="1:21">
      <c r="E64" s="217"/>
      <c r="H64" s="190"/>
    </row>
    <row r="65" spans="5:8">
      <c r="E65" s="217"/>
      <c r="H65" s="190"/>
    </row>
    <row r="66" spans="5:8">
      <c r="E66" s="217"/>
      <c r="H66" s="190"/>
    </row>
    <row r="67" spans="5:8">
      <c r="E67" s="217"/>
      <c r="H67" s="190"/>
    </row>
    <row r="68" spans="5:8">
      <c r="E68" s="217"/>
      <c r="H68" s="190"/>
    </row>
    <row r="69" spans="5:8">
      <c r="E69" s="217"/>
      <c r="H69" s="190"/>
    </row>
    <row r="70" spans="5:8">
      <c r="E70" s="217"/>
      <c r="H70" s="190"/>
    </row>
    <row r="71" spans="5:8">
      <c r="E71" s="217"/>
      <c r="H71" s="190"/>
    </row>
    <row r="72" spans="5:8">
      <c r="E72" s="217"/>
      <c r="H72" s="190"/>
    </row>
    <row r="73" spans="5:8">
      <c r="E73" s="217"/>
      <c r="H73" s="190"/>
    </row>
    <row r="74" spans="5:8">
      <c r="E74" s="217"/>
      <c r="H74" s="190"/>
    </row>
    <row r="75" spans="5:8">
      <c r="E75" s="217"/>
      <c r="H75" s="190"/>
    </row>
    <row r="76" spans="5:8">
      <c r="E76" s="217"/>
      <c r="H76" s="190"/>
    </row>
    <row r="77" spans="5:8">
      <c r="E77" s="217"/>
      <c r="H77" s="190"/>
    </row>
    <row r="78" spans="5:8">
      <c r="E78" s="217"/>
      <c r="H78" s="190"/>
    </row>
    <row r="79" spans="5:8">
      <c r="E79" s="217"/>
      <c r="H79" s="190"/>
    </row>
    <row r="80" spans="5:8">
      <c r="E80" s="217"/>
      <c r="H80" s="190"/>
    </row>
    <row r="81" spans="5:8">
      <c r="E81" s="217"/>
      <c r="H81" s="190"/>
    </row>
    <row r="82" spans="5:8">
      <c r="E82" s="217"/>
      <c r="H82" s="190"/>
    </row>
    <row r="83" spans="5:8">
      <c r="E83" s="217"/>
      <c r="H83" s="190"/>
    </row>
    <row r="84" spans="5:8">
      <c r="E84" s="217"/>
      <c r="H84" s="190"/>
    </row>
    <row r="85" spans="5:8">
      <c r="E85" s="217"/>
      <c r="H85" s="190"/>
    </row>
    <row r="86" spans="5:8">
      <c r="E86" s="217"/>
      <c r="H86" s="190"/>
    </row>
    <row r="87" spans="5:8">
      <c r="E87" s="217"/>
      <c r="H87" s="190"/>
    </row>
    <row r="88" spans="5:8">
      <c r="E88" s="217"/>
      <c r="H88" s="190"/>
    </row>
    <row r="89" spans="5:8">
      <c r="E89" s="217"/>
      <c r="H89" s="190"/>
    </row>
    <row r="90" spans="5:8">
      <c r="E90" s="217"/>
      <c r="H90" s="190"/>
    </row>
    <row r="91" spans="5:8">
      <c r="E91" s="217"/>
      <c r="H91" s="190"/>
    </row>
    <row r="92" spans="5:8">
      <c r="E92" s="217"/>
      <c r="H92" s="190"/>
    </row>
    <row r="93" spans="5:8">
      <c r="E93" s="217"/>
      <c r="H93" s="190"/>
    </row>
    <row r="94" spans="5:8">
      <c r="E94" s="217"/>
      <c r="H94" s="190"/>
    </row>
    <row r="95" spans="5:8">
      <c r="E95" s="217"/>
      <c r="H95" s="190"/>
    </row>
    <row r="96" spans="5:8">
      <c r="E96" s="217"/>
      <c r="H96" s="190"/>
    </row>
    <row r="97" spans="5:8">
      <c r="E97" s="217"/>
      <c r="H97" s="190"/>
    </row>
    <row r="98" spans="5:8">
      <c r="E98" s="217"/>
      <c r="H98" s="190"/>
    </row>
    <row r="99" spans="5:8">
      <c r="E99" s="217"/>
      <c r="H99" s="190"/>
    </row>
    <row r="100" spans="5:8">
      <c r="E100" s="217"/>
      <c r="H100" s="190"/>
    </row>
    <row r="101" spans="5:8">
      <c r="E101" s="217"/>
      <c r="H101" s="190"/>
    </row>
    <row r="102" spans="5:8">
      <c r="E102" s="217"/>
      <c r="H102" s="190"/>
    </row>
    <row r="103" spans="5:8">
      <c r="E103" s="217"/>
      <c r="H103" s="190"/>
    </row>
    <row r="104" spans="5:8">
      <c r="E104" s="217"/>
      <c r="H104" s="190"/>
    </row>
    <row r="105" spans="5:8">
      <c r="E105" s="217"/>
      <c r="H105" s="190"/>
    </row>
    <row r="106" spans="5:8">
      <c r="E106" s="217"/>
      <c r="H106" s="190"/>
    </row>
    <row r="107" spans="5:8">
      <c r="E107" s="217"/>
      <c r="H107" s="190"/>
    </row>
    <row r="108" spans="5:8">
      <c r="H108" s="190"/>
    </row>
    <row r="109" spans="5:8">
      <c r="H109" s="190"/>
    </row>
    <row r="110" spans="5:8">
      <c r="H110" s="190"/>
    </row>
    <row r="111" spans="5:8">
      <c r="H111" s="190"/>
    </row>
    <row r="112" spans="5:8">
      <c r="H112" s="190"/>
    </row>
    <row r="113" spans="8:8">
      <c r="H113" s="190"/>
    </row>
    <row r="114" spans="8:8">
      <c r="H114" s="190"/>
    </row>
    <row r="115" spans="8:8">
      <c r="H115" s="190"/>
    </row>
    <row r="116" spans="8:8">
      <c r="H116" s="190"/>
    </row>
    <row r="117" spans="8:8">
      <c r="H117" s="190"/>
    </row>
    <row r="118" spans="8:8">
      <c r="H118" s="190"/>
    </row>
    <row r="119" spans="8:8">
      <c r="H119" s="190"/>
    </row>
    <row r="120" spans="8:8">
      <c r="H120" s="190"/>
    </row>
    <row r="121" spans="8:8">
      <c r="H121" s="190"/>
    </row>
    <row r="122" spans="8:8">
      <c r="H122" s="190"/>
    </row>
    <row r="123" spans="8:8">
      <c r="H123" s="190"/>
    </row>
    <row r="124" spans="8:8">
      <c r="H124" s="190"/>
    </row>
    <row r="125" spans="8:8">
      <c r="H125" s="190"/>
    </row>
    <row r="126" spans="8:8">
      <c r="H126" s="190"/>
    </row>
    <row r="127" spans="8:8">
      <c r="H127" s="190"/>
    </row>
    <row r="128" spans="8:8">
      <c r="H128" s="190"/>
    </row>
    <row r="129" spans="8:8">
      <c r="H129" s="190"/>
    </row>
    <row r="130" spans="8:8">
      <c r="H130" s="190"/>
    </row>
    <row r="131" spans="8:8">
      <c r="H131" s="190"/>
    </row>
    <row r="132" spans="8:8">
      <c r="H132" s="190"/>
    </row>
    <row r="133" spans="8:8">
      <c r="H133" s="190"/>
    </row>
    <row r="134" spans="8:8">
      <c r="H134" s="190"/>
    </row>
    <row r="135" spans="8:8">
      <c r="H135" s="190"/>
    </row>
    <row r="136" spans="8:8">
      <c r="H136" s="190"/>
    </row>
    <row r="137" spans="8:8">
      <c r="H137" s="190"/>
    </row>
    <row r="138" spans="8:8">
      <c r="H138" s="190"/>
    </row>
    <row r="139" spans="8:8">
      <c r="H139" s="190"/>
    </row>
    <row r="140" spans="8:8">
      <c r="H140" s="190"/>
    </row>
    <row r="141" spans="8:8">
      <c r="H141" s="190"/>
    </row>
    <row r="142" spans="8:8">
      <c r="H142" s="190"/>
    </row>
    <row r="143" spans="8:8">
      <c r="H143" s="190"/>
    </row>
    <row r="144" spans="8:8">
      <c r="H144" s="190"/>
    </row>
    <row r="145" spans="8:8">
      <c r="H145" s="190"/>
    </row>
    <row r="146" spans="8:8">
      <c r="H146" s="190"/>
    </row>
    <row r="147" spans="8:8">
      <c r="H147" s="190"/>
    </row>
    <row r="148" spans="8:8">
      <c r="H148" s="190"/>
    </row>
    <row r="149" spans="8:8">
      <c r="H149" s="190"/>
    </row>
    <row r="150" spans="8:8">
      <c r="H150" s="190"/>
    </row>
    <row r="151" spans="8:8">
      <c r="H151" s="190"/>
    </row>
    <row r="152" spans="8:8">
      <c r="H152" s="190"/>
    </row>
    <row r="153" spans="8:8">
      <c r="H153" s="190"/>
    </row>
    <row r="154" spans="8:8">
      <c r="H154" s="190"/>
    </row>
    <row r="155" spans="8:8">
      <c r="H155" s="190"/>
    </row>
    <row r="156" spans="8:8">
      <c r="H156" s="190"/>
    </row>
    <row r="157" spans="8:8">
      <c r="H157" s="190"/>
    </row>
    <row r="158" spans="8:8">
      <c r="H158" s="190"/>
    </row>
    <row r="159" spans="8:8">
      <c r="H159" s="190"/>
    </row>
    <row r="160" spans="8:8">
      <c r="H160" s="190"/>
    </row>
    <row r="161" spans="8:8">
      <c r="H161" s="190"/>
    </row>
    <row r="162" spans="8:8">
      <c r="H162" s="190"/>
    </row>
    <row r="163" spans="8:8">
      <c r="H163" s="190"/>
    </row>
    <row r="164" spans="8:8">
      <c r="H164" s="190"/>
    </row>
    <row r="165" spans="8:8">
      <c r="H165" s="190"/>
    </row>
    <row r="166" spans="8:8">
      <c r="H166" s="190"/>
    </row>
    <row r="167" spans="8:8">
      <c r="H167" s="190"/>
    </row>
    <row r="168" spans="8:8">
      <c r="H168" s="190"/>
    </row>
    <row r="169" spans="8:8">
      <c r="H169" s="190"/>
    </row>
  </sheetData>
  <mergeCells count="1">
    <mergeCell ref="P12:R12"/>
  </mergeCells>
  <printOptions horizontalCentered="1"/>
  <pageMargins left="0.95" right="0.5" top="1" bottom="0.5" header="0.5" footer="0.5"/>
  <pageSetup scale="60" orientation="landscape" r:id="rId1"/>
  <headerFooter alignWithMargins="0">
    <oddHeader>&amp;R&amp;"+,Regular"ATO-1 Lead Lag Study</oddHeader>
    <oddFooter>&amp;R&amp;"Arial,Regular"&amp;10Page &amp;P of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22</vt:i4>
      </vt:variant>
      <vt:variant>
        <vt:lpstr>Named Ranges</vt:lpstr>
      </vt:variant>
      <vt:variant>
        <vt:i4>14</vt:i4>
      </vt:variant>
    </vt:vector>
  </HeadingPairs>
  <TitlesOfParts>
    <vt:vector size="36" baseType="lpstr">
      <vt:lpstr>Summ Rev Req</vt:lpstr>
      <vt:lpstr>Rate Base</vt:lpstr>
      <vt:lpstr>COC</vt:lpstr>
      <vt:lpstr>Gross Rev Conversion Factor</vt:lpstr>
      <vt:lpstr>LTD Rate J-3 F</vt:lpstr>
      <vt:lpstr>Defer LTD Issue Savings</vt:lpstr>
      <vt:lpstr>STD Rate J-2 F</vt:lpstr>
      <vt:lpstr>Tax Rate Change 21%</vt:lpstr>
      <vt:lpstr>As filed CWC</vt:lpstr>
      <vt:lpstr>As Adjusted CWC</vt:lpstr>
      <vt:lpstr>190 ADIT-First Category</vt:lpstr>
      <vt:lpstr>190 ADIT-Second Category</vt:lpstr>
      <vt:lpstr>NOL ADIT</vt:lpstr>
      <vt:lpstr>Rate Case Reg Asset</vt:lpstr>
      <vt:lpstr>PRP</vt:lpstr>
      <vt:lpstr>12% Non-PR Cap Add Escalation</vt:lpstr>
      <vt:lpstr>Depr Exp - Restated Net Salvage</vt:lpstr>
      <vt:lpstr>Adj Composite Alloc Factor</vt:lpstr>
      <vt:lpstr>As Filed 2014 Depr Rate Accrual</vt:lpstr>
      <vt:lpstr>AG Adj Depr Rate Accrual</vt:lpstr>
      <vt:lpstr>AG's Inter Salv Calcs</vt:lpstr>
      <vt:lpstr>Net Salvage Analysis</vt:lpstr>
      <vt:lpstr>COC!Print_Area</vt:lpstr>
      <vt:lpstr>'Defer LTD Issue Savings'!Print_Area</vt:lpstr>
      <vt:lpstr>'Depr Exp - Restated Net Salvage'!Print_Area</vt:lpstr>
      <vt:lpstr>'LTD Rate J-3 F'!Print_Area</vt:lpstr>
      <vt:lpstr>'Net Salvage Analysis'!Print_Area</vt:lpstr>
      <vt:lpstr>'NOL ADIT'!Print_Area</vt:lpstr>
      <vt:lpstr>PRP!Print_Area</vt:lpstr>
      <vt:lpstr>'STD Rate J-2 F'!Print_Area</vt:lpstr>
      <vt:lpstr>'Summ Rev Req'!Print_Area</vt:lpstr>
      <vt:lpstr>'Tax Rate Change 21%'!Print_Area</vt:lpstr>
      <vt:lpstr>'190 ADIT-First Category'!Print_Titles</vt:lpstr>
      <vt:lpstr>'Adj Composite Alloc Factor'!Print_Titles</vt:lpstr>
      <vt:lpstr>COC!Print_Titles</vt:lpstr>
      <vt:lpstr>'Net Salvage Analysis'!Print_Titles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Lane Kollen</dc:creator>
  <cp:lastModifiedBy>Randy1</cp:lastModifiedBy>
  <cp:lastPrinted>2018-01-12T18:08:54Z</cp:lastPrinted>
  <dcterms:created xsi:type="dcterms:W3CDTF">2004-10-08T04:18:26Z</dcterms:created>
  <dcterms:modified xsi:type="dcterms:W3CDTF">2018-01-12T19:42:21Z</dcterms:modified>
</cp:coreProperties>
</file>